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codeName="ThisWorkbook" autoCompressPictures="0" defaultThemeVersion="124226"/>
  <mc:AlternateContent xmlns:mc="http://schemas.openxmlformats.org/markup-compatibility/2006">
    <mc:Choice Requires="x15">
      <x15ac:absPath xmlns:x15ac="http://schemas.microsoft.com/office/spreadsheetml/2010/11/ac" url="C:\Users\Gretchen\OneDrive\Documents\NTA_GD_Personal\US_NTA\"/>
    </mc:Choice>
  </mc:AlternateContent>
  <bookViews>
    <workbookView xWindow="0" yWindow="0" windowWidth="19200" windowHeight="7575" activeTab="1"/>
  </bookViews>
  <sheets>
    <sheet name="README" sheetId="83" r:id="rId1"/>
    <sheet name="variable list" sheetId="81" r:id="rId2"/>
    <sheet name="forexport" sheetId="80" r:id="rId3"/>
    <sheet name="control totals" sheetId="53" r:id="rId4"/>
    <sheet name="Table 11.3" sheetId="78" r:id="rId5"/>
    <sheet name="Table 12.3" sheetId="79" r:id="rId6"/>
    <sheet name="NHE15" sheetId="58" r:id="rId7"/>
    <sheet name="NIPA 2.4.5" sheetId="69" r:id="rId8"/>
    <sheet name="NIPA 3.1" sheetId="47" r:id="rId9"/>
    <sheet name="NIPA 3.2" sheetId="64" r:id="rId10"/>
    <sheet name="NIPA 3.3" sheetId="65" r:id="rId11"/>
    <sheet name="NIPA 3.5" sheetId="44" r:id="rId12"/>
    <sheet name="NIPA 3.6" sheetId="68" r:id="rId13"/>
    <sheet name="NIPA 3.12" sheetId="45" r:id="rId14"/>
    <sheet name="NIPA 3.16" sheetId="59" r:id="rId15"/>
    <sheet name="NIPA 7.8" sheetId="54" r:id="rId16"/>
    <sheet name="NIPA 7.23" sheetId="75" r:id="rId17"/>
    <sheet name="NIPA 7.24" sheetId="77" r:id="rId18"/>
    <sheet name="SNA S.1.a" sheetId="49" r:id="rId19"/>
    <sheet name="SNA 119" sheetId="37" r:id="rId20"/>
    <sheet name="SNA 900 (S13)" sheetId="43" r:id="rId21"/>
    <sheet name="SNA 1100 FCE only" sheetId="57" r:id="rId22"/>
    <sheet name="SNA 107" sheetId="46" r:id="rId23"/>
    <sheet name="SNA 501" sheetId="55" r:id="rId24"/>
  </sheets>
  <externalReferences>
    <externalReference r:id="rId25"/>
  </externalReferences>
  <definedNames>
    <definedName name="Obs_conf_code" localSheetId="23">'[1]0501_L'!#REF!</definedName>
    <definedName name="Obs_status_code" localSheetId="23">'[1]0501_L'!#REF!</definedName>
    <definedName name="_xlnm.Print_Area" localSheetId="3">'control totals'!$A$20:$J$266</definedName>
    <definedName name="_xlnm.Print_Area" localSheetId="0">README!$B$42:$J$83</definedName>
    <definedName name="_xlnm.Print_Area" localSheetId="4">'Table 11.3'!$B$4:$X$47</definedName>
    <definedName name="_xlnm.Print_Area" localSheetId="5">'Table 12.3'!$B$4:$BP$47</definedName>
    <definedName name="_xlnm.Print_Area" localSheetId="1">'variable list'!$C$3:$L$50</definedName>
    <definedName name="_xlnm.Print_Titles" localSheetId="22">'SNA 107'!$A:$D</definedName>
    <definedName name="_xlnm.Print_Titles" localSheetId="21">'SNA 1100 FCE only'!$A:$C</definedName>
    <definedName name="_xlnm.Print_Titles" localSheetId="19">'SNA 119'!$A:$C</definedName>
    <definedName name="_xlnm.Print_Titles" localSheetId="23">'SNA 501'!$A:$C,'SNA 501'!$1:$8</definedName>
    <definedName name="_xlnm.Print_Titles" localSheetId="4">'Table 11.3'!$A:$A,'Table 11.3'!$1:$3</definedName>
    <definedName name="_xlnm.Print_Titles" localSheetId="5">'Table 12.3'!$A:$A,'Table 12.3'!$1:$3</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BD225" i="53" l="1"/>
  <c r="BC225" i="53"/>
  <c r="BB225" i="53"/>
  <c r="BA225" i="53"/>
  <c r="AZ225" i="53"/>
  <c r="AY225" i="53"/>
  <c r="AX225" i="53"/>
  <c r="AW225" i="53"/>
  <c r="AV225" i="53"/>
  <c r="AU225" i="53"/>
  <c r="AT225" i="53"/>
  <c r="AS225" i="53"/>
  <c r="AR225" i="53"/>
  <c r="AQ225" i="53"/>
  <c r="AP225" i="53"/>
  <c r="AO225" i="53"/>
  <c r="AN225" i="53"/>
  <c r="AM225" i="53"/>
  <c r="AL225" i="53"/>
  <c r="AK225" i="53"/>
  <c r="AJ225" i="53"/>
  <c r="AI225" i="53"/>
  <c r="AH225" i="53"/>
  <c r="AG225" i="53"/>
  <c r="AF225" i="53"/>
  <c r="AE225" i="53"/>
  <c r="AD225" i="53"/>
  <c r="AC225" i="53"/>
  <c r="AB225" i="53"/>
  <c r="AA225" i="53"/>
  <c r="Z225" i="53"/>
  <c r="Y225" i="53"/>
  <c r="X225" i="53"/>
  <c r="W225" i="53"/>
  <c r="V225" i="53"/>
  <c r="U225" i="53"/>
  <c r="T225" i="53"/>
  <c r="S225" i="53"/>
  <c r="R225" i="53"/>
  <c r="Q225" i="53"/>
  <c r="P225" i="53"/>
  <c r="O225" i="53"/>
  <c r="N225" i="53"/>
  <c r="M225" i="53"/>
  <c r="L225" i="53"/>
  <c r="K225" i="53"/>
  <c r="BE296" i="53" l="1"/>
  <c r="BE294" i="53"/>
  <c r="BE292" i="53"/>
  <c r="BE291" i="53"/>
  <c r="BE293" i="53" s="1"/>
  <c r="BE295" i="53" s="1"/>
  <c r="BE297" i="53" s="1"/>
  <c r="BC273" i="53" l="1"/>
  <c r="BB273" i="53"/>
  <c r="BA273" i="53"/>
  <c r="AZ273" i="53"/>
  <c r="AZ274" i="53" s="1"/>
  <c r="AQ80" i="80" s="1"/>
  <c r="AY273" i="53"/>
  <c r="AX273" i="53"/>
  <c r="AW273" i="53"/>
  <c r="AV273" i="53"/>
  <c r="AV274" i="53" s="1"/>
  <c r="AM80" i="80" s="1"/>
  <c r="AU273" i="53"/>
  <c r="AT273" i="53"/>
  <c r="AS273" i="53"/>
  <c r="AR273" i="53"/>
  <c r="AR274" i="53" s="1"/>
  <c r="AI80" i="80" s="1"/>
  <c r="AQ273" i="53"/>
  <c r="AP273" i="53"/>
  <c r="AO273" i="53"/>
  <c r="AN273" i="53"/>
  <c r="AN274" i="53" s="1"/>
  <c r="AE80" i="80" s="1"/>
  <c r="AM273" i="53"/>
  <c r="AM274" i="53" s="1"/>
  <c r="AD80" i="80" s="1"/>
  <c r="AL273" i="53"/>
  <c r="AL274" i="53" s="1"/>
  <c r="AC80" i="80" s="1"/>
  <c r="AK273" i="53"/>
  <c r="AK274" i="53" s="1"/>
  <c r="AB80" i="80" s="1"/>
  <c r="AJ273" i="53"/>
  <c r="AJ274" i="53" s="1"/>
  <c r="AA80" i="80" s="1"/>
  <c r="AI273" i="53"/>
  <c r="AI274" i="53" s="1"/>
  <c r="Z80" i="80" s="1"/>
  <c r="AH273" i="53"/>
  <c r="AH274" i="53" s="1"/>
  <c r="Y80" i="80" s="1"/>
  <c r="AG273" i="53"/>
  <c r="AG274" i="53" s="1"/>
  <c r="X80" i="80" s="1"/>
  <c r="AF273" i="53"/>
  <c r="AF274" i="53" s="1"/>
  <c r="W80" i="80" s="1"/>
  <c r="AE273" i="53"/>
  <c r="AE274" i="53" s="1"/>
  <c r="V80" i="80" s="1"/>
  <c r="AD273" i="53"/>
  <c r="AD274" i="53" s="1"/>
  <c r="U80" i="80" s="1"/>
  <c r="AC273" i="53"/>
  <c r="AC274" i="53" s="1"/>
  <c r="T80" i="80" s="1"/>
  <c r="AB273" i="53"/>
  <c r="AB274" i="53" s="1"/>
  <c r="S80" i="80" s="1"/>
  <c r="AA273" i="53"/>
  <c r="AA274" i="53" s="1"/>
  <c r="R80" i="80" s="1"/>
  <c r="Z273" i="53"/>
  <c r="Z274" i="53" s="1"/>
  <c r="Q80" i="80" s="1"/>
  <c r="Y273" i="53"/>
  <c r="Y274" i="53" s="1"/>
  <c r="P80" i="80" s="1"/>
  <c r="X273" i="53"/>
  <c r="X274" i="53" s="1"/>
  <c r="O80" i="80" s="1"/>
  <c r="W273" i="53"/>
  <c r="W274" i="53" s="1"/>
  <c r="N80" i="80" s="1"/>
  <c r="V273" i="53"/>
  <c r="V274" i="53" s="1"/>
  <c r="M80" i="80" s="1"/>
  <c r="U273" i="53"/>
  <c r="U274" i="53" s="1"/>
  <c r="L80" i="80" s="1"/>
  <c r="T273" i="53"/>
  <c r="T274" i="53" s="1"/>
  <c r="K80" i="80" s="1"/>
  <c r="S273" i="53"/>
  <c r="S274" i="53" s="1"/>
  <c r="J80" i="80" s="1"/>
  <c r="R273" i="53"/>
  <c r="R274" i="53" s="1"/>
  <c r="I80" i="80" s="1"/>
  <c r="Q273" i="53"/>
  <c r="Q274" i="53" s="1"/>
  <c r="H80" i="80" s="1"/>
  <c r="P273" i="53"/>
  <c r="P274" i="53" s="1"/>
  <c r="G80" i="80" s="1"/>
  <c r="O273" i="53"/>
  <c r="O274" i="53" s="1"/>
  <c r="F80" i="80" s="1"/>
  <c r="N273" i="53"/>
  <c r="N274" i="53" s="1"/>
  <c r="E80" i="80" s="1"/>
  <c r="M273" i="53"/>
  <c r="M274" i="53" s="1"/>
  <c r="D80" i="80" s="1"/>
  <c r="L273" i="53"/>
  <c r="L274" i="53" s="1"/>
  <c r="C80" i="80" s="1"/>
  <c r="K273" i="53"/>
  <c r="K274" i="53" s="1"/>
  <c r="B80" i="80" s="1"/>
  <c r="BC272" i="53"/>
  <c r="BB272" i="53"/>
  <c r="BA272" i="53"/>
  <c r="AZ272" i="53"/>
  <c r="AY272" i="53"/>
  <c r="AX272" i="53"/>
  <c r="AW272" i="53"/>
  <c r="AV272" i="53"/>
  <c r="AU272" i="53"/>
  <c r="AT272" i="53"/>
  <c r="AS272" i="53"/>
  <c r="AR272" i="53"/>
  <c r="AQ272" i="53"/>
  <c r="AP272" i="53"/>
  <c r="AO272" i="53"/>
  <c r="AN272" i="53"/>
  <c r="BD273" i="53"/>
  <c r="BD274" i="53" s="1"/>
  <c r="AU80" i="80" s="1"/>
  <c r="BD272" i="53"/>
  <c r="BD269" i="53"/>
  <c r="BC269" i="53"/>
  <c r="BB269" i="53"/>
  <c r="BA269" i="53"/>
  <c r="AZ269" i="53"/>
  <c r="AY269" i="53"/>
  <c r="AX269" i="53"/>
  <c r="AW269" i="53"/>
  <c r="AV269" i="53"/>
  <c r="AU269" i="53"/>
  <c r="AT269" i="53"/>
  <c r="AS269" i="53"/>
  <c r="AR269" i="53"/>
  <c r="AQ269" i="53"/>
  <c r="AP269" i="53"/>
  <c r="AO269" i="53"/>
  <c r="AN269" i="53"/>
  <c r="AM269" i="53"/>
  <c r="AL269" i="53"/>
  <c r="AK269" i="53"/>
  <c r="AJ269" i="53"/>
  <c r="AI269" i="53"/>
  <c r="AH269" i="53"/>
  <c r="AG269" i="53"/>
  <c r="AF269" i="53"/>
  <c r="AE269" i="53"/>
  <c r="AD269" i="53"/>
  <c r="AC269" i="53"/>
  <c r="AB269" i="53"/>
  <c r="AA269" i="53"/>
  <c r="Z269" i="53"/>
  <c r="Y269" i="53"/>
  <c r="X269" i="53"/>
  <c r="W269" i="53"/>
  <c r="V269" i="53"/>
  <c r="U269" i="53"/>
  <c r="T269" i="53"/>
  <c r="S269" i="53"/>
  <c r="R269" i="53"/>
  <c r="Q269" i="53"/>
  <c r="P269" i="53"/>
  <c r="O269" i="53"/>
  <c r="N269" i="53"/>
  <c r="M269" i="53"/>
  <c r="L269" i="53"/>
  <c r="K269" i="53"/>
  <c r="GG39" i="37"/>
  <c r="K232" i="53"/>
  <c r="K292" i="53" s="1"/>
  <c r="L232" i="53"/>
  <c r="L292" i="53" s="1"/>
  <c r="M232" i="53"/>
  <c r="M292" i="53" s="1"/>
  <c r="N232" i="53"/>
  <c r="N292" i="53" s="1"/>
  <c r="O232" i="53"/>
  <c r="O292" i="53" s="1"/>
  <c r="P232" i="53"/>
  <c r="P292" i="53" s="1"/>
  <c r="Q232" i="53"/>
  <c r="Q292" i="53" s="1"/>
  <c r="R232" i="53"/>
  <c r="R292" i="53" s="1"/>
  <c r="S232" i="53"/>
  <c r="S292" i="53" s="1"/>
  <c r="T232" i="53"/>
  <c r="T292" i="53" s="1"/>
  <c r="U232" i="53"/>
  <c r="U292" i="53" s="1"/>
  <c r="V232" i="53"/>
  <c r="V292" i="53" s="1"/>
  <c r="W232" i="53"/>
  <c r="W292" i="53" s="1"/>
  <c r="X232" i="53"/>
  <c r="X292" i="53" s="1"/>
  <c r="Y232" i="53"/>
  <c r="Y292" i="53" s="1"/>
  <c r="Z232" i="53"/>
  <c r="Z292" i="53" s="1"/>
  <c r="AA232" i="53"/>
  <c r="AA292" i="53" s="1"/>
  <c r="AB232" i="53"/>
  <c r="AB292" i="53" s="1"/>
  <c r="AC232" i="53"/>
  <c r="AC292" i="53" s="1"/>
  <c r="AD232" i="53"/>
  <c r="AD292" i="53" s="1"/>
  <c r="AE232" i="53"/>
  <c r="AE292" i="53" s="1"/>
  <c r="AF232" i="53"/>
  <c r="AF292" i="53" s="1"/>
  <c r="AG232" i="53"/>
  <c r="AG292" i="53" s="1"/>
  <c r="AH232" i="53"/>
  <c r="AH292" i="53" s="1"/>
  <c r="AI232" i="53"/>
  <c r="AI292" i="53" s="1"/>
  <c r="AJ232" i="53"/>
  <c r="AJ292" i="53" s="1"/>
  <c r="AK232" i="53"/>
  <c r="AK292" i="53" s="1"/>
  <c r="AL232" i="53"/>
  <c r="AL292" i="53" s="1"/>
  <c r="AM232" i="53"/>
  <c r="AM292" i="53" s="1"/>
  <c r="AN232" i="53"/>
  <c r="AN292" i="53" s="1"/>
  <c r="AO232" i="53"/>
  <c r="AO292" i="53" s="1"/>
  <c r="AP232" i="53"/>
  <c r="AP292" i="53" s="1"/>
  <c r="AQ232" i="53"/>
  <c r="AQ292" i="53" s="1"/>
  <c r="AR232" i="53"/>
  <c r="AR292" i="53" s="1"/>
  <c r="AS232" i="53"/>
  <c r="AS292" i="53" s="1"/>
  <c r="AT232" i="53"/>
  <c r="AT292" i="53" s="1"/>
  <c r="AU232" i="53"/>
  <c r="AU292" i="53" s="1"/>
  <c r="AV232" i="53"/>
  <c r="AV292" i="53" s="1"/>
  <c r="AW232" i="53"/>
  <c r="AW292" i="53" s="1"/>
  <c r="AX232" i="53"/>
  <c r="AX292" i="53" s="1"/>
  <c r="AY232" i="53"/>
  <c r="AY292" i="53" s="1"/>
  <c r="AZ232" i="53"/>
  <c r="AZ292" i="53" s="1"/>
  <c r="BA232" i="53"/>
  <c r="BA292" i="53" s="1"/>
  <c r="BB232" i="53"/>
  <c r="BB292" i="53" s="1"/>
  <c r="BC232" i="53"/>
  <c r="BC292" i="53" s="1"/>
  <c r="BD232" i="53"/>
  <c r="BD292" i="53" s="1"/>
  <c r="K233" i="53"/>
  <c r="L233" i="53"/>
  <c r="M233" i="53"/>
  <c r="N233" i="53"/>
  <c r="O233" i="53"/>
  <c r="P233" i="53"/>
  <c r="Q233" i="53"/>
  <c r="R233" i="53"/>
  <c r="S233" i="53"/>
  <c r="T233" i="53"/>
  <c r="U233" i="53"/>
  <c r="V233" i="53"/>
  <c r="W233" i="53"/>
  <c r="X233" i="53"/>
  <c r="Y233" i="53"/>
  <c r="Z233" i="53"/>
  <c r="AA233" i="53"/>
  <c r="AB233" i="53"/>
  <c r="AC233" i="53"/>
  <c r="AD233" i="53"/>
  <c r="AE233" i="53"/>
  <c r="AF233" i="53"/>
  <c r="AG233" i="53"/>
  <c r="AH233" i="53"/>
  <c r="AI233" i="53"/>
  <c r="AJ233" i="53"/>
  <c r="AK233" i="53"/>
  <c r="AL233" i="53"/>
  <c r="AM233" i="53"/>
  <c r="AN233" i="53"/>
  <c r="AO233" i="53"/>
  <c r="AP233" i="53"/>
  <c r="AQ233" i="53"/>
  <c r="AR233" i="53"/>
  <c r="AS233" i="53"/>
  <c r="AT233" i="53"/>
  <c r="AU233" i="53"/>
  <c r="AV233" i="53"/>
  <c r="AW233" i="53"/>
  <c r="AX233" i="53"/>
  <c r="AY233" i="53"/>
  <c r="AZ233" i="53"/>
  <c r="BA233" i="53"/>
  <c r="BB233" i="53"/>
  <c r="BC233" i="53"/>
  <c r="BD233" i="53"/>
  <c r="K234" i="53"/>
  <c r="L234" i="53"/>
  <c r="M234" i="53"/>
  <c r="N234" i="53"/>
  <c r="O234" i="53"/>
  <c r="P234" i="53"/>
  <c r="Q234" i="53"/>
  <c r="R234" i="53"/>
  <c r="S234" i="53"/>
  <c r="T234" i="53"/>
  <c r="U234" i="53"/>
  <c r="V234" i="53"/>
  <c r="W234" i="53"/>
  <c r="X234" i="53"/>
  <c r="Y234" i="53"/>
  <c r="Z234" i="53"/>
  <c r="AA234" i="53"/>
  <c r="AB234" i="53"/>
  <c r="AC234" i="53"/>
  <c r="AD234" i="53"/>
  <c r="AE234" i="53"/>
  <c r="AF234" i="53"/>
  <c r="AG234" i="53"/>
  <c r="AH234" i="53"/>
  <c r="AI234" i="53"/>
  <c r="AJ234" i="53"/>
  <c r="AK234" i="53"/>
  <c r="AL234" i="53"/>
  <c r="AM234" i="53"/>
  <c r="AN234" i="53"/>
  <c r="AO234" i="53"/>
  <c r="AP234" i="53"/>
  <c r="AQ234" i="53"/>
  <c r="AR234" i="53"/>
  <c r="AS234" i="53"/>
  <c r="AT234" i="53"/>
  <c r="AU234" i="53"/>
  <c r="AV234" i="53"/>
  <c r="AW234" i="53"/>
  <c r="AX234" i="53"/>
  <c r="AY234" i="53"/>
  <c r="AZ234" i="53"/>
  <c r="BA234" i="53"/>
  <c r="BB234" i="53"/>
  <c r="BC234" i="53"/>
  <c r="BD234" i="53"/>
  <c r="K235" i="53"/>
  <c r="L235" i="53"/>
  <c r="M235" i="53"/>
  <c r="N235" i="53"/>
  <c r="O235" i="53"/>
  <c r="P235" i="53"/>
  <c r="Q235" i="53"/>
  <c r="R235" i="53"/>
  <c r="S235" i="53"/>
  <c r="T235" i="53"/>
  <c r="U235" i="53"/>
  <c r="V235" i="53"/>
  <c r="W235" i="53"/>
  <c r="X235" i="53"/>
  <c r="Y235" i="53"/>
  <c r="Z235" i="53"/>
  <c r="AA235" i="53"/>
  <c r="AB235" i="53"/>
  <c r="AC235" i="53"/>
  <c r="AD235" i="53"/>
  <c r="AE235" i="53"/>
  <c r="AF235" i="53"/>
  <c r="AG235" i="53"/>
  <c r="AH235" i="53"/>
  <c r="AI235" i="53"/>
  <c r="AJ235" i="53"/>
  <c r="AK235" i="53"/>
  <c r="AL235" i="53"/>
  <c r="AM235" i="53"/>
  <c r="AN235" i="53"/>
  <c r="AO235" i="53"/>
  <c r="AP235" i="53"/>
  <c r="AQ235" i="53"/>
  <c r="AR235" i="53"/>
  <c r="AS235" i="53"/>
  <c r="AT235" i="53"/>
  <c r="AU235" i="53"/>
  <c r="AV235" i="53"/>
  <c r="AW235" i="53"/>
  <c r="AX235" i="53"/>
  <c r="AY235" i="53"/>
  <c r="AZ235" i="53"/>
  <c r="BA235" i="53"/>
  <c r="BB235" i="53"/>
  <c r="BC235" i="53"/>
  <c r="BD235" i="53"/>
  <c r="Q236" i="53"/>
  <c r="R236" i="53"/>
  <c r="S236" i="53"/>
  <c r="T236" i="53"/>
  <c r="U236" i="53"/>
  <c r="V236" i="53"/>
  <c r="W236" i="53"/>
  <c r="X236" i="53"/>
  <c r="Y236" i="53"/>
  <c r="Z236" i="53"/>
  <c r="AA236" i="53"/>
  <c r="AB236" i="53"/>
  <c r="AC236" i="53"/>
  <c r="AD236" i="53"/>
  <c r="AE236" i="53"/>
  <c r="AF236" i="53"/>
  <c r="AG236" i="53"/>
  <c r="AH236" i="53"/>
  <c r="AI236" i="53"/>
  <c r="AJ236" i="53"/>
  <c r="AK236" i="53"/>
  <c r="AL236" i="53"/>
  <c r="AM236" i="53"/>
  <c r="AN236" i="53"/>
  <c r="AO236" i="53"/>
  <c r="AP236" i="53"/>
  <c r="AQ236" i="53"/>
  <c r="AR236" i="53"/>
  <c r="AS236" i="53"/>
  <c r="AT236" i="53"/>
  <c r="AU236" i="53"/>
  <c r="AV236" i="53"/>
  <c r="AW236" i="53"/>
  <c r="AX236" i="53"/>
  <c r="AY236" i="53"/>
  <c r="AZ236" i="53"/>
  <c r="BA236" i="53"/>
  <c r="BB236" i="53"/>
  <c r="BC236" i="53"/>
  <c r="BD236" i="53"/>
  <c r="K237" i="53"/>
  <c r="L237" i="53"/>
  <c r="M237" i="53"/>
  <c r="N237" i="53"/>
  <c r="O237" i="53"/>
  <c r="P237" i="53"/>
  <c r="Q237" i="53"/>
  <c r="R237" i="53"/>
  <c r="S237" i="53"/>
  <c r="T237" i="53"/>
  <c r="U237" i="53"/>
  <c r="V237" i="53"/>
  <c r="W237" i="53"/>
  <c r="X237" i="53"/>
  <c r="Y237" i="53"/>
  <c r="Z237" i="53"/>
  <c r="AA237" i="53"/>
  <c r="AB237" i="53"/>
  <c r="AC237" i="53"/>
  <c r="AD237" i="53"/>
  <c r="AE237" i="53"/>
  <c r="AF237" i="53"/>
  <c r="AG237" i="53"/>
  <c r="AH237" i="53"/>
  <c r="AI237" i="53"/>
  <c r="AJ237" i="53"/>
  <c r="AK237" i="53"/>
  <c r="AL237" i="53"/>
  <c r="AM237" i="53"/>
  <c r="AN237" i="53"/>
  <c r="AO237" i="53"/>
  <c r="AP237" i="53"/>
  <c r="AQ237" i="53"/>
  <c r="AR237" i="53"/>
  <c r="AS237" i="53"/>
  <c r="AT237" i="53"/>
  <c r="AU237" i="53"/>
  <c r="AV237" i="53"/>
  <c r="AW237" i="53"/>
  <c r="AX237" i="53"/>
  <c r="AY237" i="53"/>
  <c r="AZ237" i="53"/>
  <c r="BA237" i="53"/>
  <c r="BB237" i="53"/>
  <c r="BC237" i="53"/>
  <c r="BD237" i="53"/>
  <c r="K238" i="53"/>
  <c r="L238" i="53"/>
  <c r="M238" i="53"/>
  <c r="N238" i="53"/>
  <c r="O238" i="53"/>
  <c r="P238" i="53"/>
  <c r="Q238" i="53"/>
  <c r="R238" i="53"/>
  <c r="S238" i="53"/>
  <c r="T238" i="53"/>
  <c r="U238" i="53"/>
  <c r="V238" i="53"/>
  <c r="W238" i="53"/>
  <c r="X238" i="53"/>
  <c r="Y238" i="53"/>
  <c r="Z238" i="53"/>
  <c r="AA238" i="53"/>
  <c r="AB238" i="53"/>
  <c r="AC238" i="53"/>
  <c r="AD238" i="53"/>
  <c r="AE238" i="53"/>
  <c r="AF238" i="53"/>
  <c r="AG238" i="53"/>
  <c r="AH238" i="53"/>
  <c r="AI238" i="53"/>
  <c r="AJ238" i="53"/>
  <c r="AK238" i="53"/>
  <c r="AL238" i="53"/>
  <c r="AM238" i="53"/>
  <c r="AN238" i="53"/>
  <c r="AO238" i="53"/>
  <c r="AP238" i="53"/>
  <c r="AQ238" i="53"/>
  <c r="AR238" i="53"/>
  <c r="AS238" i="53"/>
  <c r="AT238" i="53"/>
  <c r="AU238" i="53"/>
  <c r="AV238" i="53"/>
  <c r="AW238" i="53"/>
  <c r="AX238" i="53"/>
  <c r="AY238" i="53"/>
  <c r="AZ238" i="53"/>
  <c r="BA238" i="53"/>
  <c r="BB238" i="53"/>
  <c r="BC238" i="53"/>
  <c r="BD238" i="53"/>
  <c r="K239" i="53"/>
  <c r="L239" i="53"/>
  <c r="M239" i="53"/>
  <c r="N239" i="53"/>
  <c r="O239" i="53"/>
  <c r="P239" i="53"/>
  <c r="Q239" i="53"/>
  <c r="R239" i="53"/>
  <c r="S239" i="53"/>
  <c r="T239" i="53"/>
  <c r="U239" i="53"/>
  <c r="V239" i="53"/>
  <c r="W239" i="53"/>
  <c r="X239" i="53"/>
  <c r="Y239" i="53"/>
  <c r="Z239" i="53"/>
  <c r="AA239" i="53"/>
  <c r="AB239" i="53"/>
  <c r="AC239" i="53"/>
  <c r="AD239" i="53"/>
  <c r="AE239" i="53"/>
  <c r="AF239" i="53"/>
  <c r="AG239" i="53"/>
  <c r="AH239" i="53"/>
  <c r="AI239" i="53"/>
  <c r="AJ239" i="53"/>
  <c r="AK239" i="53"/>
  <c r="AL239" i="53"/>
  <c r="AM239" i="53"/>
  <c r="AN239" i="53"/>
  <c r="AO239" i="53"/>
  <c r="AP239" i="53"/>
  <c r="AQ239" i="53"/>
  <c r="AR239" i="53"/>
  <c r="AS239" i="53"/>
  <c r="AT239" i="53"/>
  <c r="AU239" i="53"/>
  <c r="AV239" i="53"/>
  <c r="AW239" i="53"/>
  <c r="AX239" i="53"/>
  <c r="AY239" i="53"/>
  <c r="AZ239" i="53"/>
  <c r="BA239" i="53"/>
  <c r="BB239" i="53"/>
  <c r="BC239" i="53"/>
  <c r="BD239" i="53"/>
  <c r="Q240" i="53"/>
  <c r="R240" i="53"/>
  <c r="S240" i="53"/>
  <c r="T240" i="53"/>
  <c r="U240" i="53"/>
  <c r="V240" i="53"/>
  <c r="W240" i="53"/>
  <c r="X240" i="53"/>
  <c r="Y240" i="53"/>
  <c r="Z240" i="53"/>
  <c r="AA240" i="53"/>
  <c r="AB240" i="53"/>
  <c r="AC240" i="53"/>
  <c r="AD240" i="53"/>
  <c r="AE240" i="53"/>
  <c r="AF240" i="53"/>
  <c r="AG240" i="53"/>
  <c r="AH240" i="53"/>
  <c r="AI240" i="53"/>
  <c r="AJ240" i="53"/>
  <c r="AK240" i="53"/>
  <c r="AL240" i="53"/>
  <c r="AM240" i="53"/>
  <c r="AN240" i="53"/>
  <c r="AO240" i="53"/>
  <c r="AP240" i="53"/>
  <c r="AQ240" i="53"/>
  <c r="AR240" i="53"/>
  <c r="AS240" i="53"/>
  <c r="AT240" i="53"/>
  <c r="AU240" i="53"/>
  <c r="AV240" i="53"/>
  <c r="AW240" i="53"/>
  <c r="AX240" i="53"/>
  <c r="AY240" i="53"/>
  <c r="AZ240" i="53"/>
  <c r="BA240" i="53"/>
  <c r="BB240" i="53"/>
  <c r="BC240" i="53"/>
  <c r="BD240" i="53"/>
  <c r="R241" i="53"/>
  <c r="S241" i="53"/>
  <c r="T241" i="53"/>
  <c r="U241" i="53"/>
  <c r="V241" i="53"/>
  <c r="W241" i="53"/>
  <c r="X241" i="53"/>
  <c r="Y241" i="53"/>
  <c r="Z241" i="53"/>
  <c r="AA241" i="53"/>
  <c r="AB241" i="53"/>
  <c r="AC241" i="53"/>
  <c r="AD241" i="53"/>
  <c r="AE241" i="53"/>
  <c r="AF241" i="53"/>
  <c r="AG241" i="53"/>
  <c r="AH241" i="53"/>
  <c r="AI241" i="53"/>
  <c r="AJ241" i="53"/>
  <c r="AK241" i="53"/>
  <c r="AL241" i="53"/>
  <c r="AM241" i="53"/>
  <c r="AN241" i="53"/>
  <c r="AO241" i="53"/>
  <c r="AP241" i="53"/>
  <c r="AQ241" i="53"/>
  <c r="AR241" i="53"/>
  <c r="AS241" i="53"/>
  <c r="AT241" i="53"/>
  <c r="AU241" i="53"/>
  <c r="AV241" i="53"/>
  <c r="AW241" i="53"/>
  <c r="AX241" i="53"/>
  <c r="AY241" i="53"/>
  <c r="AZ241" i="53"/>
  <c r="BA241" i="53"/>
  <c r="BB241" i="53"/>
  <c r="BC241" i="53"/>
  <c r="BD241" i="53"/>
  <c r="K242" i="53"/>
  <c r="L242" i="53"/>
  <c r="M242" i="53"/>
  <c r="N242" i="53"/>
  <c r="O242" i="53"/>
  <c r="P242" i="53"/>
  <c r="Q242" i="53"/>
  <c r="R242" i="53"/>
  <c r="S242" i="53"/>
  <c r="T242" i="53"/>
  <c r="U242" i="53"/>
  <c r="V242" i="53"/>
  <c r="W242" i="53"/>
  <c r="X242" i="53"/>
  <c r="Y242" i="53"/>
  <c r="Z242" i="53"/>
  <c r="AA242" i="53"/>
  <c r="AB242" i="53"/>
  <c r="AC242" i="53"/>
  <c r="AD242" i="53"/>
  <c r="AE242" i="53"/>
  <c r="AF242" i="53"/>
  <c r="AG242" i="53"/>
  <c r="AH242" i="53"/>
  <c r="AI242" i="53"/>
  <c r="AJ242" i="53"/>
  <c r="AK242" i="53"/>
  <c r="AL242" i="53"/>
  <c r="AM242" i="53"/>
  <c r="AN242" i="53"/>
  <c r="AO242" i="53"/>
  <c r="AP242" i="53"/>
  <c r="AQ242" i="53"/>
  <c r="AR242" i="53"/>
  <c r="AS242" i="53"/>
  <c r="AT242" i="53"/>
  <c r="AU242" i="53"/>
  <c r="AV242" i="53"/>
  <c r="AW242" i="53"/>
  <c r="AX242" i="53"/>
  <c r="AY242" i="53"/>
  <c r="AZ242" i="53"/>
  <c r="BA242" i="53"/>
  <c r="BB242" i="53"/>
  <c r="BC242" i="53"/>
  <c r="BD242" i="53"/>
  <c r="K243" i="53"/>
  <c r="L243" i="53"/>
  <c r="M243" i="53"/>
  <c r="N243" i="53"/>
  <c r="O243" i="53"/>
  <c r="P243" i="53"/>
  <c r="Q243" i="53"/>
  <c r="R243" i="53"/>
  <c r="S243" i="53"/>
  <c r="T243" i="53"/>
  <c r="U243" i="53"/>
  <c r="V243" i="53"/>
  <c r="W243" i="53"/>
  <c r="X243" i="53"/>
  <c r="Y243" i="53"/>
  <c r="Z243" i="53"/>
  <c r="AA243" i="53"/>
  <c r="AB243" i="53"/>
  <c r="AC243" i="53"/>
  <c r="AD243" i="53"/>
  <c r="AE243" i="53"/>
  <c r="AF243" i="53"/>
  <c r="AG243" i="53"/>
  <c r="AH243" i="53"/>
  <c r="AI243" i="53"/>
  <c r="AJ243" i="53"/>
  <c r="AK243" i="53"/>
  <c r="AL243" i="53"/>
  <c r="AM243" i="53"/>
  <c r="AN243" i="53"/>
  <c r="AO243" i="53"/>
  <c r="AP243" i="53"/>
  <c r="AQ243" i="53"/>
  <c r="AR243" i="53"/>
  <c r="AS243" i="53"/>
  <c r="AT243" i="53"/>
  <c r="AU243" i="53"/>
  <c r="AV243" i="53"/>
  <c r="AW243" i="53"/>
  <c r="AX243" i="53"/>
  <c r="AY243" i="53"/>
  <c r="AZ243" i="53"/>
  <c r="BA243" i="53"/>
  <c r="BB243" i="53"/>
  <c r="BC243" i="53"/>
  <c r="BD243" i="53"/>
  <c r="K244" i="53"/>
  <c r="L244" i="53"/>
  <c r="M244" i="53"/>
  <c r="N244" i="53"/>
  <c r="O244" i="53"/>
  <c r="P244" i="53"/>
  <c r="Q244" i="53"/>
  <c r="R244" i="53"/>
  <c r="S244" i="53"/>
  <c r="T244" i="53"/>
  <c r="U244" i="53"/>
  <c r="V244" i="53"/>
  <c r="W244" i="53"/>
  <c r="X244" i="53"/>
  <c r="Y244" i="53"/>
  <c r="Z244" i="53"/>
  <c r="AA244" i="53"/>
  <c r="AB244" i="53"/>
  <c r="AC244" i="53"/>
  <c r="AD244" i="53"/>
  <c r="AE244" i="53"/>
  <c r="AF244" i="53"/>
  <c r="AG244" i="53"/>
  <c r="AH244" i="53"/>
  <c r="AI244" i="53"/>
  <c r="AJ244" i="53"/>
  <c r="AK244" i="53"/>
  <c r="AL244" i="53"/>
  <c r="AM244" i="53"/>
  <c r="AN244" i="53"/>
  <c r="AO244" i="53"/>
  <c r="AP244" i="53"/>
  <c r="AQ244" i="53"/>
  <c r="AR244" i="53"/>
  <c r="AS244" i="53"/>
  <c r="AT244" i="53"/>
  <c r="AU244" i="53"/>
  <c r="AV244" i="53"/>
  <c r="AW244" i="53"/>
  <c r="AX244" i="53"/>
  <c r="AY244" i="53"/>
  <c r="AZ244" i="53"/>
  <c r="BA244" i="53"/>
  <c r="BB244" i="53"/>
  <c r="BC244" i="53"/>
  <c r="BD244" i="53"/>
  <c r="K245" i="53"/>
  <c r="L245" i="53"/>
  <c r="M245" i="53"/>
  <c r="N245" i="53"/>
  <c r="O245" i="53"/>
  <c r="P245" i="53"/>
  <c r="Q245" i="53"/>
  <c r="R245" i="53"/>
  <c r="S245" i="53"/>
  <c r="T245" i="53"/>
  <c r="U245" i="53"/>
  <c r="V245" i="53"/>
  <c r="W245" i="53"/>
  <c r="X245" i="53"/>
  <c r="Y245" i="53"/>
  <c r="Z245" i="53"/>
  <c r="AA245" i="53"/>
  <c r="AB245" i="53"/>
  <c r="AC245" i="53"/>
  <c r="AD245" i="53"/>
  <c r="AE245" i="53"/>
  <c r="AF245" i="53"/>
  <c r="AG245" i="53"/>
  <c r="AH245" i="53"/>
  <c r="AI245" i="53"/>
  <c r="AJ245" i="53"/>
  <c r="AK245" i="53"/>
  <c r="AL245" i="53"/>
  <c r="AM245" i="53"/>
  <c r="AN245" i="53"/>
  <c r="AO245" i="53"/>
  <c r="AP245" i="53"/>
  <c r="AQ245" i="53"/>
  <c r="AR245" i="53"/>
  <c r="AS245" i="53"/>
  <c r="AT245" i="53"/>
  <c r="AU245" i="53"/>
  <c r="AV245" i="53"/>
  <c r="AW245" i="53"/>
  <c r="AX245" i="53"/>
  <c r="AY245" i="53"/>
  <c r="AZ245" i="53"/>
  <c r="BA245" i="53"/>
  <c r="BB245" i="53"/>
  <c r="BC245" i="53"/>
  <c r="BD245" i="53"/>
  <c r="K246" i="53"/>
  <c r="L246" i="53"/>
  <c r="M246" i="53"/>
  <c r="N246" i="53"/>
  <c r="O246" i="53"/>
  <c r="P246" i="53"/>
  <c r="Q246" i="53"/>
  <c r="R246" i="53"/>
  <c r="S246" i="53"/>
  <c r="T246" i="53"/>
  <c r="U246" i="53"/>
  <c r="V246" i="53"/>
  <c r="W246" i="53"/>
  <c r="X246" i="53"/>
  <c r="Y246" i="53"/>
  <c r="Z246" i="53"/>
  <c r="AA246" i="53"/>
  <c r="AB246" i="53"/>
  <c r="AC246" i="53"/>
  <c r="AD246" i="53"/>
  <c r="AE246" i="53"/>
  <c r="AF246" i="53"/>
  <c r="AG246" i="53"/>
  <c r="AH246" i="53"/>
  <c r="AI246" i="53"/>
  <c r="AJ246" i="53"/>
  <c r="AK246" i="53"/>
  <c r="AL246" i="53"/>
  <c r="AM246" i="53"/>
  <c r="AN246" i="53"/>
  <c r="AO246" i="53"/>
  <c r="AP246" i="53"/>
  <c r="AQ246" i="53"/>
  <c r="AR246" i="53"/>
  <c r="AS246" i="53"/>
  <c r="AT246" i="53"/>
  <c r="AU246" i="53"/>
  <c r="AV246" i="53"/>
  <c r="AW246" i="53"/>
  <c r="AX246" i="53"/>
  <c r="AY246" i="53"/>
  <c r="AZ246" i="53"/>
  <c r="BA246" i="53"/>
  <c r="BB246" i="53"/>
  <c r="BC246" i="53"/>
  <c r="BD246" i="53"/>
  <c r="K248" i="53"/>
  <c r="L248" i="53"/>
  <c r="M248" i="53"/>
  <c r="N248" i="53"/>
  <c r="O248" i="53"/>
  <c r="P248" i="53"/>
  <c r="Q248" i="53"/>
  <c r="R248" i="53"/>
  <c r="S248" i="53"/>
  <c r="T248" i="53"/>
  <c r="U248" i="53"/>
  <c r="V248" i="53"/>
  <c r="W248" i="53"/>
  <c r="X248" i="53"/>
  <c r="Y248" i="53"/>
  <c r="Z248" i="53"/>
  <c r="AA248" i="53"/>
  <c r="AB248" i="53"/>
  <c r="AC248" i="53"/>
  <c r="AD248" i="53"/>
  <c r="AE248" i="53"/>
  <c r="AF248" i="53"/>
  <c r="AG248" i="53"/>
  <c r="AH248" i="53"/>
  <c r="AI248" i="53"/>
  <c r="AJ248" i="53"/>
  <c r="AK248" i="53"/>
  <c r="AL248" i="53"/>
  <c r="AM248" i="53"/>
  <c r="AN248" i="53"/>
  <c r="AO248" i="53"/>
  <c r="AP248" i="53"/>
  <c r="AQ248" i="53"/>
  <c r="AR248" i="53"/>
  <c r="AS248" i="53"/>
  <c r="AT248" i="53"/>
  <c r="AU248" i="53"/>
  <c r="AV248" i="53"/>
  <c r="AW248" i="53"/>
  <c r="AX248" i="53"/>
  <c r="AY248" i="53"/>
  <c r="AZ248" i="53"/>
  <c r="BA248" i="53"/>
  <c r="BB248" i="53"/>
  <c r="BC248" i="53"/>
  <c r="BD248" i="53"/>
  <c r="CN8" i="45"/>
  <c r="CM38" i="45"/>
  <c r="CM12" i="45"/>
  <c r="CM8" i="45"/>
  <c r="AO274" i="53" l="1"/>
  <c r="AF80" i="80" s="1"/>
  <c r="AS274" i="53"/>
  <c r="AJ80" i="80" s="1"/>
  <c r="AW274" i="53"/>
  <c r="AN80" i="80" s="1"/>
  <c r="BA274" i="53"/>
  <c r="AR80" i="80" s="1"/>
  <c r="AP274" i="53"/>
  <c r="AG80" i="80" s="1"/>
  <c r="AT274" i="53"/>
  <c r="AK80" i="80" s="1"/>
  <c r="AX274" i="53"/>
  <c r="AO80" i="80" s="1"/>
  <c r="BB274" i="53"/>
  <c r="AS80" i="80" s="1"/>
  <c r="AQ274" i="53"/>
  <c r="AH80" i="80" s="1"/>
  <c r="AU274" i="53"/>
  <c r="AL80" i="80" s="1"/>
  <c r="AY274" i="53"/>
  <c r="AP80" i="80" s="1"/>
  <c r="BC274" i="53"/>
  <c r="AT80" i="80" s="1"/>
  <c r="AQ249" i="53"/>
  <c r="AQ250" i="53" s="1"/>
  <c r="AQ255" i="53" s="1"/>
  <c r="AH55" i="80" s="1"/>
  <c r="AY249" i="53"/>
  <c r="AY250" i="53" s="1"/>
  <c r="AY255" i="53" s="1"/>
  <c r="AP55" i="80" s="1"/>
  <c r="S249" i="53"/>
  <c r="S250" i="53" s="1"/>
  <c r="S266" i="53" s="1"/>
  <c r="J66" i="80" s="1"/>
  <c r="K249" i="53"/>
  <c r="K250" i="53" s="1"/>
  <c r="K258" i="53" s="1"/>
  <c r="B58" i="80" s="1"/>
  <c r="AI249" i="53"/>
  <c r="AI250" i="53" s="1"/>
  <c r="AI253" i="53" s="1"/>
  <c r="Z53" i="80" s="1"/>
  <c r="AA249" i="53"/>
  <c r="AA250" i="53" s="1"/>
  <c r="AA257" i="53" s="1"/>
  <c r="R57" i="80" s="1"/>
  <c r="BC249" i="53"/>
  <c r="BC250" i="53" s="1"/>
  <c r="BC254" i="53" s="1"/>
  <c r="AT54" i="80" s="1"/>
  <c r="O249" i="53"/>
  <c r="O250" i="53" s="1"/>
  <c r="O254" i="53" s="1"/>
  <c r="F54" i="80" s="1"/>
  <c r="AW249" i="53"/>
  <c r="AW250" i="53" s="1"/>
  <c r="AW264" i="53" s="1"/>
  <c r="AN64" i="80" s="1"/>
  <c r="AC249" i="53"/>
  <c r="AC250" i="53" s="1"/>
  <c r="AC266" i="53" s="1"/>
  <c r="T66" i="80" s="1"/>
  <c r="S264" i="53"/>
  <c r="J64" i="80" s="1"/>
  <c r="M249" i="53"/>
  <c r="M250" i="53" s="1"/>
  <c r="M252" i="53" s="1"/>
  <c r="D52" i="80" s="1"/>
  <c r="AM249" i="53"/>
  <c r="AM250" i="53" s="1"/>
  <c r="AM264" i="53" s="1"/>
  <c r="AD64" i="80" s="1"/>
  <c r="AE249" i="53"/>
  <c r="AE250" i="53" s="1"/>
  <c r="AE262" i="53" s="1"/>
  <c r="V62" i="80" s="1"/>
  <c r="BA249" i="53"/>
  <c r="BA250" i="53" s="1"/>
  <c r="BA253" i="53" s="1"/>
  <c r="AR53" i="80" s="1"/>
  <c r="AO249" i="53"/>
  <c r="AO250" i="53" s="1"/>
  <c r="AO254" i="53" s="1"/>
  <c r="AF54" i="80" s="1"/>
  <c r="AG249" i="53"/>
  <c r="AG250" i="53" s="1"/>
  <c r="AG254" i="53" s="1"/>
  <c r="X54" i="80" s="1"/>
  <c r="U249" i="53"/>
  <c r="U250" i="53" s="1"/>
  <c r="U262" i="53" s="1"/>
  <c r="L62" i="80" s="1"/>
  <c r="BB249" i="53"/>
  <c r="BB250" i="53" s="1"/>
  <c r="AX249" i="53"/>
  <c r="AX250" i="53" s="1"/>
  <c r="AX253" i="53" s="1"/>
  <c r="AO53" i="80" s="1"/>
  <c r="AT249" i="53"/>
  <c r="AT250" i="53" s="1"/>
  <c r="AT255" i="53" s="1"/>
  <c r="AK55" i="80" s="1"/>
  <c r="AL249" i="53"/>
  <c r="AL250" i="53" s="1"/>
  <c r="AL256" i="53" s="1"/>
  <c r="AC56" i="80" s="1"/>
  <c r="AD249" i="53"/>
  <c r="AD250" i="53" s="1"/>
  <c r="AD253" i="53" s="1"/>
  <c r="U53" i="80" s="1"/>
  <c r="V249" i="53"/>
  <c r="V250" i="53" s="1"/>
  <c r="V256" i="53" s="1"/>
  <c r="M56" i="80" s="1"/>
  <c r="N249" i="53"/>
  <c r="N250" i="53" s="1"/>
  <c r="N253" i="53" s="1"/>
  <c r="E53" i="80" s="1"/>
  <c r="AZ249" i="53"/>
  <c r="AZ250" i="53" s="1"/>
  <c r="AZ259" i="53" s="1"/>
  <c r="AQ59" i="80" s="1"/>
  <c r="AR249" i="53"/>
  <c r="AR250" i="53" s="1"/>
  <c r="AR252" i="53" s="1"/>
  <c r="AI52" i="80" s="1"/>
  <c r="AN249" i="53"/>
  <c r="AN250" i="53" s="1"/>
  <c r="AN252" i="53" s="1"/>
  <c r="AE52" i="80" s="1"/>
  <c r="AJ249" i="53"/>
  <c r="AJ250" i="53" s="1"/>
  <c r="AJ252" i="53" s="1"/>
  <c r="AA52" i="80" s="1"/>
  <c r="AF249" i="53"/>
  <c r="AF250" i="53" s="1"/>
  <c r="AF257" i="53" s="1"/>
  <c r="W57" i="80" s="1"/>
  <c r="AB249" i="53"/>
  <c r="AB250" i="53" s="1"/>
  <c r="AB260" i="53" s="1"/>
  <c r="S60" i="80" s="1"/>
  <c r="T249" i="53"/>
  <c r="T250" i="53" s="1"/>
  <c r="T252" i="53" s="1"/>
  <c r="K52" i="80" s="1"/>
  <c r="L249" i="53"/>
  <c r="L250" i="53" s="1"/>
  <c r="L257" i="53" s="1"/>
  <c r="C57" i="80" s="1"/>
  <c r="AY253" i="53"/>
  <c r="AP53" i="80" s="1"/>
  <c r="AY261" i="53"/>
  <c r="AP61" i="80" s="1"/>
  <c r="Q249" i="53"/>
  <c r="Q250" i="53" s="1"/>
  <c r="Q252" i="53" s="1"/>
  <c r="H52" i="80" s="1"/>
  <c r="AU249" i="53"/>
  <c r="AU250" i="53" s="1"/>
  <c r="AU254" i="53" s="1"/>
  <c r="AL54" i="80" s="1"/>
  <c r="W249" i="53"/>
  <c r="W250" i="53" s="1"/>
  <c r="W254" i="53" s="1"/>
  <c r="N54" i="80" s="1"/>
  <c r="AS249" i="53"/>
  <c r="AS250" i="53" s="1"/>
  <c r="AS252" i="53" s="1"/>
  <c r="AJ52" i="80" s="1"/>
  <c r="AK249" i="53"/>
  <c r="AK250" i="53" s="1"/>
  <c r="AK258" i="53" s="1"/>
  <c r="AB58" i="80" s="1"/>
  <c r="Y249" i="53"/>
  <c r="Y250" i="53" s="1"/>
  <c r="Y266" i="53" s="1"/>
  <c r="P66" i="80" s="1"/>
  <c r="AB259" i="53"/>
  <c r="S59" i="80" s="1"/>
  <c r="AP249" i="53"/>
  <c r="AP250" i="53" s="1"/>
  <c r="AP258" i="53" s="1"/>
  <c r="AG58" i="80" s="1"/>
  <c r="AH249" i="53"/>
  <c r="AH250" i="53" s="1"/>
  <c r="AH256" i="53" s="1"/>
  <c r="Y56" i="80" s="1"/>
  <c r="Z249" i="53"/>
  <c r="Z250" i="53" s="1"/>
  <c r="R249" i="53"/>
  <c r="R250" i="53" s="1"/>
  <c r="R253" i="53" s="1"/>
  <c r="I53" i="80" s="1"/>
  <c r="BD249" i="53"/>
  <c r="BD250" i="53" s="1"/>
  <c r="BD252" i="53" s="1"/>
  <c r="AU52" i="80" s="1"/>
  <c r="AV249" i="53"/>
  <c r="AV250" i="53" s="1"/>
  <c r="AV254" i="53" s="1"/>
  <c r="AM54" i="80" s="1"/>
  <c r="X249" i="53"/>
  <c r="X250" i="53" s="1"/>
  <c r="X259" i="53" s="1"/>
  <c r="O59" i="80" s="1"/>
  <c r="P249" i="53"/>
  <c r="P250" i="53" s="1"/>
  <c r="P254" i="53" s="1"/>
  <c r="G54" i="80" s="1"/>
  <c r="AS257" i="53"/>
  <c r="AJ57" i="80" s="1"/>
  <c r="AA265" i="53"/>
  <c r="R65" i="80" s="1"/>
  <c r="AW260" i="53"/>
  <c r="AN60" i="80" s="1"/>
  <c r="AA252" i="53"/>
  <c r="R52" i="80" s="1"/>
  <c r="AY256" i="53"/>
  <c r="AP56" i="80" s="1"/>
  <c r="AI254" i="53"/>
  <c r="Z54" i="80" s="1"/>
  <c r="AQ252" i="53"/>
  <c r="AH52" i="80" s="1"/>
  <c r="AW257" i="53"/>
  <c r="AN57" i="80" s="1"/>
  <c r="AA266" i="53"/>
  <c r="R66" i="80" s="1"/>
  <c r="AQ264" i="53"/>
  <c r="AH64" i="80" s="1"/>
  <c r="AW259" i="53"/>
  <c r="AN59" i="80" s="1"/>
  <c r="BC252" i="53"/>
  <c r="AT52" i="80" s="1"/>
  <c r="BC192" i="53"/>
  <c r="BC220" i="53" s="1"/>
  <c r="AT50" i="80" s="1"/>
  <c r="BB192" i="53"/>
  <c r="BB220" i="53" s="1"/>
  <c r="AS50" i="80" s="1"/>
  <c r="BA192" i="53"/>
  <c r="BA220" i="53" s="1"/>
  <c r="AR50" i="80" s="1"/>
  <c r="AZ192" i="53"/>
  <c r="AZ220" i="53" s="1"/>
  <c r="AQ50" i="80" s="1"/>
  <c r="AY192" i="53"/>
  <c r="AY220" i="53" s="1"/>
  <c r="AP50" i="80" s="1"/>
  <c r="AX192" i="53"/>
  <c r="AX220" i="53" s="1"/>
  <c r="AO50" i="80" s="1"/>
  <c r="AW192" i="53"/>
  <c r="AW220" i="53" s="1"/>
  <c r="AN50" i="80" s="1"/>
  <c r="AV192" i="53"/>
  <c r="AV220" i="53" s="1"/>
  <c r="AM50" i="80" s="1"/>
  <c r="AU192" i="53"/>
  <c r="AU220" i="53" s="1"/>
  <c r="AL50" i="80" s="1"/>
  <c r="AT192" i="53"/>
  <c r="AT220" i="53" s="1"/>
  <c r="AK50" i="80" s="1"/>
  <c r="AS192" i="53"/>
  <c r="AS220" i="53" s="1"/>
  <c r="AJ50" i="80" s="1"/>
  <c r="AR192" i="53"/>
  <c r="AR220" i="53" s="1"/>
  <c r="AI50" i="80" s="1"/>
  <c r="AQ192" i="53"/>
  <c r="AQ220" i="53" s="1"/>
  <c r="AH50" i="80" s="1"/>
  <c r="AP192" i="53"/>
  <c r="AP220" i="53" s="1"/>
  <c r="AG50" i="80" s="1"/>
  <c r="AO192" i="53"/>
  <c r="AO220" i="53" s="1"/>
  <c r="AF50" i="80" s="1"/>
  <c r="AN192" i="53"/>
  <c r="AN220" i="53" s="1"/>
  <c r="AE50" i="80" s="1"/>
  <c r="AM192" i="53"/>
  <c r="AM220" i="53" s="1"/>
  <c r="AD50" i="80" s="1"/>
  <c r="AL192" i="53"/>
  <c r="AL220" i="53" s="1"/>
  <c r="AC50" i="80" s="1"/>
  <c r="AK192" i="53"/>
  <c r="AK220" i="53" s="1"/>
  <c r="AB50" i="80" s="1"/>
  <c r="AJ192" i="53"/>
  <c r="AJ220" i="53" s="1"/>
  <c r="AA50" i="80" s="1"/>
  <c r="AI192" i="53"/>
  <c r="AI220" i="53" s="1"/>
  <c r="Z50" i="80" s="1"/>
  <c r="AH192" i="53"/>
  <c r="AH220" i="53" s="1"/>
  <c r="Y50" i="80" s="1"/>
  <c r="AG192" i="53"/>
  <c r="AG220" i="53" s="1"/>
  <c r="X50" i="80" s="1"/>
  <c r="AF192" i="53"/>
  <c r="AF220" i="53" s="1"/>
  <c r="W50" i="80" s="1"/>
  <c r="AE192" i="53"/>
  <c r="AE220" i="53" s="1"/>
  <c r="V50" i="80" s="1"/>
  <c r="AD192" i="53"/>
  <c r="AD220" i="53" s="1"/>
  <c r="U50" i="80" s="1"/>
  <c r="AC192" i="53"/>
  <c r="AC220" i="53" s="1"/>
  <c r="T50" i="80" s="1"/>
  <c r="AB192" i="53"/>
  <c r="AB220" i="53" s="1"/>
  <c r="S50" i="80" s="1"/>
  <c r="AA192" i="53"/>
  <c r="AA220" i="53" s="1"/>
  <c r="R50" i="80" s="1"/>
  <c r="Z192" i="53"/>
  <c r="Z220" i="53" s="1"/>
  <c r="Q50" i="80" s="1"/>
  <c r="Y192" i="53"/>
  <c r="Y220" i="53" s="1"/>
  <c r="P50" i="80" s="1"/>
  <c r="X192" i="53"/>
  <c r="X220" i="53" s="1"/>
  <c r="O50" i="80" s="1"/>
  <c r="W192" i="53"/>
  <c r="W220" i="53" s="1"/>
  <c r="N50" i="80" s="1"/>
  <c r="V192" i="53"/>
  <c r="V220" i="53" s="1"/>
  <c r="M50" i="80" s="1"/>
  <c r="U192" i="53"/>
  <c r="U220" i="53" s="1"/>
  <c r="L50" i="80" s="1"/>
  <c r="T192" i="53"/>
  <c r="T220" i="53" s="1"/>
  <c r="K50" i="80" s="1"/>
  <c r="S192" i="53"/>
  <c r="S220" i="53" s="1"/>
  <c r="J50" i="80" s="1"/>
  <c r="R192" i="53"/>
  <c r="R220" i="53" s="1"/>
  <c r="I50" i="80" s="1"/>
  <c r="Q192" i="53"/>
  <c r="Q220" i="53" s="1"/>
  <c r="H50" i="80" s="1"/>
  <c r="P192" i="53"/>
  <c r="P220" i="53" s="1"/>
  <c r="G50" i="80" s="1"/>
  <c r="O192" i="53"/>
  <c r="O220" i="53" s="1"/>
  <c r="F50" i="80" s="1"/>
  <c r="N192" i="53"/>
  <c r="N220" i="53" s="1"/>
  <c r="E50" i="80" s="1"/>
  <c r="M192" i="53"/>
  <c r="M220" i="53" s="1"/>
  <c r="D50" i="80" s="1"/>
  <c r="L192" i="53"/>
  <c r="L220" i="53" s="1"/>
  <c r="C50" i="80" s="1"/>
  <c r="K192" i="53"/>
  <c r="K220" i="53" s="1"/>
  <c r="B50" i="80" s="1"/>
  <c r="BD192" i="53"/>
  <c r="BD220" i="53" s="1"/>
  <c r="AU50" i="80" s="1"/>
  <c r="CK4" i="65"/>
  <c r="CN33" i="47"/>
  <c r="K185" i="53"/>
  <c r="K207" i="53" s="1"/>
  <c r="B37" i="80" s="1"/>
  <c r="L185" i="53"/>
  <c r="L207" i="53" s="1"/>
  <c r="C37" i="80" s="1"/>
  <c r="M185" i="53"/>
  <c r="N185" i="53"/>
  <c r="N207" i="53" s="1"/>
  <c r="E37" i="80" s="1"/>
  <c r="O185" i="53"/>
  <c r="O207" i="53" s="1"/>
  <c r="F37" i="80" s="1"/>
  <c r="P185" i="53"/>
  <c r="P207" i="53" s="1"/>
  <c r="G37" i="80" s="1"/>
  <c r="Q185" i="53"/>
  <c r="Q207" i="53" s="1"/>
  <c r="H37" i="80" s="1"/>
  <c r="R185" i="53"/>
  <c r="R207" i="53" s="1"/>
  <c r="I37" i="80" s="1"/>
  <c r="S185" i="53"/>
  <c r="S207" i="53" s="1"/>
  <c r="J37" i="80" s="1"/>
  <c r="T185" i="53"/>
  <c r="T207" i="53" s="1"/>
  <c r="K37" i="80" s="1"/>
  <c r="U185" i="53"/>
  <c r="V185" i="53"/>
  <c r="V207" i="53" s="1"/>
  <c r="M37" i="80" s="1"/>
  <c r="W185" i="53"/>
  <c r="W207" i="53" s="1"/>
  <c r="N37" i="80" s="1"/>
  <c r="X185" i="53"/>
  <c r="X207" i="53" s="1"/>
  <c r="O37" i="80" s="1"/>
  <c r="Y185" i="53"/>
  <c r="Z185" i="53"/>
  <c r="Z207" i="53" s="1"/>
  <c r="Q37" i="80" s="1"/>
  <c r="AA185" i="53"/>
  <c r="AB185" i="53"/>
  <c r="AB207" i="53" s="1"/>
  <c r="S37" i="80" s="1"/>
  <c r="AC185" i="53"/>
  <c r="AD185" i="53"/>
  <c r="AE185" i="53"/>
  <c r="AE207" i="53" s="1"/>
  <c r="V37" i="80" s="1"/>
  <c r="AF185" i="53"/>
  <c r="AF207" i="53" s="1"/>
  <c r="W37" i="80" s="1"/>
  <c r="AG185" i="53"/>
  <c r="AG207" i="53" s="1"/>
  <c r="X37" i="80" s="1"/>
  <c r="AH185" i="53"/>
  <c r="AH207" i="53" s="1"/>
  <c r="Y37" i="80" s="1"/>
  <c r="AI185" i="53"/>
  <c r="AI207" i="53" s="1"/>
  <c r="Z37" i="80" s="1"/>
  <c r="AJ185" i="53"/>
  <c r="AJ207" i="53" s="1"/>
  <c r="AA37" i="80" s="1"/>
  <c r="AK185" i="53"/>
  <c r="AL185" i="53"/>
  <c r="AL207" i="53" s="1"/>
  <c r="AC37" i="80" s="1"/>
  <c r="AM185" i="53"/>
  <c r="AM207" i="53" s="1"/>
  <c r="AD37" i="80" s="1"/>
  <c r="AN185" i="53"/>
  <c r="AN207" i="53" s="1"/>
  <c r="AE37" i="80" s="1"/>
  <c r="AO185" i="53"/>
  <c r="AP185" i="53"/>
  <c r="AP207" i="53" s="1"/>
  <c r="AG37" i="80" s="1"/>
  <c r="AQ185" i="53"/>
  <c r="AQ207" i="53" s="1"/>
  <c r="AH37" i="80" s="1"/>
  <c r="AR185" i="53"/>
  <c r="AR207" i="53" s="1"/>
  <c r="AI37" i="80" s="1"/>
  <c r="AS185" i="53"/>
  <c r="AT185" i="53"/>
  <c r="AT207" i="53" s="1"/>
  <c r="AK37" i="80" s="1"/>
  <c r="AU185" i="53"/>
  <c r="AU207" i="53" s="1"/>
  <c r="AL37" i="80" s="1"/>
  <c r="AV185" i="53"/>
  <c r="AV207" i="53" s="1"/>
  <c r="AM37" i="80" s="1"/>
  <c r="AW185" i="53"/>
  <c r="AW207" i="53" s="1"/>
  <c r="AN37" i="80" s="1"/>
  <c r="AX185" i="53"/>
  <c r="AX207" i="53" s="1"/>
  <c r="AO37" i="80" s="1"/>
  <c r="AY185" i="53"/>
  <c r="AY207" i="53" s="1"/>
  <c r="AP37" i="80" s="1"/>
  <c r="AZ185" i="53"/>
  <c r="AZ207" i="53" s="1"/>
  <c r="AQ37" i="80" s="1"/>
  <c r="BA185" i="53"/>
  <c r="BB185" i="53"/>
  <c r="BB207" i="53" s="1"/>
  <c r="AS37" i="80" s="1"/>
  <c r="BC185" i="53"/>
  <c r="BC207" i="53" s="1"/>
  <c r="AT37" i="80" s="1"/>
  <c r="BD185" i="53"/>
  <c r="BD207" i="53" s="1"/>
  <c r="AU37" i="80" s="1"/>
  <c r="K186" i="53"/>
  <c r="K209" i="53" s="1"/>
  <c r="B39" i="80" s="1"/>
  <c r="L186" i="53"/>
  <c r="L209" i="53" s="1"/>
  <c r="C39" i="80" s="1"/>
  <c r="M186" i="53"/>
  <c r="M209" i="53" s="1"/>
  <c r="D39" i="80" s="1"/>
  <c r="N186" i="53"/>
  <c r="O186" i="53"/>
  <c r="O209" i="53" s="1"/>
  <c r="F39" i="80" s="1"/>
  <c r="P186" i="53"/>
  <c r="P209" i="53" s="1"/>
  <c r="G39" i="80" s="1"/>
  <c r="Q186" i="53"/>
  <c r="Q209" i="53" s="1"/>
  <c r="H39" i="80" s="1"/>
  <c r="R186" i="53"/>
  <c r="R209" i="53" s="1"/>
  <c r="I39" i="80" s="1"/>
  <c r="S186" i="53"/>
  <c r="T186" i="53"/>
  <c r="T209" i="53" s="1"/>
  <c r="K39" i="80" s="1"/>
  <c r="U186" i="53"/>
  <c r="U209" i="53" s="1"/>
  <c r="L39" i="80" s="1"/>
  <c r="V186" i="53"/>
  <c r="W186" i="53"/>
  <c r="X186" i="53"/>
  <c r="X209" i="53" s="1"/>
  <c r="O39" i="80" s="1"/>
  <c r="Y186" i="53"/>
  <c r="Y209" i="53" s="1"/>
  <c r="P39" i="80" s="1"/>
  <c r="Z186" i="53"/>
  <c r="AA186" i="53"/>
  <c r="AA209" i="53" s="1"/>
  <c r="R39" i="80" s="1"/>
  <c r="AB186" i="53"/>
  <c r="AB209" i="53" s="1"/>
  <c r="S39" i="80" s="1"/>
  <c r="AC186" i="53"/>
  <c r="AC209" i="53" s="1"/>
  <c r="T39" i="80" s="1"/>
  <c r="AD186" i="53"/>
  <c r="AD209" i="53" s="1"/>
  <c r="U39" i="80" s="1"/>
  <c r="AE186" i="53"/>
  <c r="AE209" i="53" s="1"/>
  <c r="V39" i="80" s="1"/>
  <c r="AF186" i="53"/>
  <c r="AF209" i="53" s="1"/>
  <c r="W39" i="80" s="1"/>
  <c r="AG186" i="53"/>
  <c r="AG209" i="53" s="1"/>
  <c r="X39" i="80" s="1"/>
  <c r="AH186" i="53"/>
  <c r="AI186" i="53"/>
  <c r="AJ186" i="53"/>
  <c r="AJ209" i="53" s="1"/>
  <c r="AA39" i="80" s="1"/>
  <c r="AK186" i="53"/>
  <c r="AK209" i="53" s="1"/>
  <c r="AB39" i="80" s="1"/>
  <c r="AL186" i="53"/>
  <c r="AM186" i="53"/>
  <c r="AN186" i="53"/>
  <c r="AN209" i="53" s="1"/>
  <c r="AE39" i="80" s="1"/>
  <c r="AO186" i="53"/>
  <c r="AO209" i="53" s="1"/>
  <c r="AF39" i="80" s="1"/>
  <c r="AP186" i="53"/>
  <c r="AP209" i="53" s="1"/>
  <c r="AG39" i="80" s="1"/>
  <c r="AQ186" i="53"/>
  <c r="AQ209" i="53" s="1"/>
  <c r="AH39" i="80" s="1"/>
  <c r="AR186" i="53"/>
  <c r="AR209" i="53" s="1"/>
  <c r="AI39" i="80" s="1"/>
  <c r="AS186" i="53"/>
  <c r="AS209" i="53" s="1"/>
  <c r="AJ39" i="80" s="1"/>
  <c r="AT186" i="53"/>
  <c r="AU186" i="53"/>
  <c r="AU209" i="53" s="1"/>
  <c r="AL39" i="80" s="1"/>
  <c r="AV186" i="53"/>
  <c r="AV209" i="53" s="1"/>
  <c r="AM39" i="80" s="1"/>
  <c r="AW186" i="53"/>
  <c r="AW209" i="53" s="1"/>
  <c r="AN39" i="80" s="1"/>
  <c r="AX186" i="53"/>
  <c r="AX209" i="53" s="1"/>
  <c r="AO39" i="80" s="1"/>
  <c r="AY186" i="53"/>
  <c r="AZ186" i="53"/>
  <c r="AZ209" i="53" s="1"/>
  <c r="AQ39" i="80" s="1"/>
  <c r="BA186" i="53"/>
  <c r="BA209" i="53" s="1"/>
  <c r="AR39" i="80" s="1"/>
  <c r="BB186" i="53"/>
  <c r="BC186" i="53"/>
  <c r="BD186" i="53"/>
  <c r="BD209" i="53" s="1"/>
  <c r="AU39" i="80" s="1"/>
  <c r="K187" i="53"/>
  <c r="K217" i="53" s="1"/>
  <c r="B47" i="80" s="1"/>
  <c r="L187" i="53"/>
  <c r="L217" i="53" s="1"/>
  <c r="C47" i="80" s="1"/>
  <c r="M187" i="53"/>
  <c r="M217" i="53" s="1"/>
  <c r="D47" i="80" s="1"/>
  <c r="N187" i="53"/>
  <c r="N217" i="53" s="1"/>
  <c r="E47" i="80" s="1"/>
  <c r="O187" i="53"/>
  <c r="O217" i="53" s="1"/>
  <c r="F47" i="80" s="1"/>
  <c r="P187" i="53"/>
  <c r="P217" i="53" s="1"/>
  <c r="G47" i="80" s="1"/>
  <c r="Q187" i="53"/>
  <c r="Q217" i="53" s="1"/>
  <c r="H47" i="80" s="1"/>
  <c r="R187" i="53"/>
  <c r="R217" i="53" s="1"/>
  <c r="I47" i="80" s="1"/>
  <c r="S187" i="53"/>
  <c r="S217" i="53" s="1"/>
  <c r="J47" i="80" s="1"/>
  <c r="T187" i="53"/>
  <c r="T217" i="53" s="1"/>
  <c r="K47" i="80" s="1"/>
  <c r="U187" i="53"/>
  <c r="U217" i="53" s="1"/>
  <c r="L47" i="80" s="1"/>
  <c r="V187" i="53"/>
  <c r="V217" i="53" s="1"/>
  <c r="M47" i="80" s="1"/>
  <c r="W187" i="53"/>
  <c r="W217" i="53" s="1"/>
  <c r="N47" i="80" s="1"/>
  <c r="X187" i="53"/>
  <c r="X217" i="53" s="1"/>
  <c r="O47" i="80" s="1"/>
  <c r="Y187" i="53"/>
  <c r="Y217" i="53" s="1"/>
  <c r="P47" i="80" s="1"/>
  <c r="Z187" i="53"/>
  <c r="Z217" i="53" s="1"/>
  <c r="Q47" i="80" s="1"/>
  <c r="AA187" i="53"/>
  <c r="AA217" i="53" s="1"/>
  <c r="R47" i="80" s="1"/>
  <c r="AB187" i="53"/>
  <c r="AB217" i="53" s="1"/>
  <c r="S47" i="80" s="1"/>
  <c r="AC187" i="53"/>
  <c r="AC217" i="53" s="1"/>
  <c r="T47" i="80" s="1"/>
  <c r="AD187" i="53"/>
  <c r="AD217" i="53" s="1"/>
  <c r="U47" i="80" s="1"/>
  <c r="AE187" i="53"/>
  <c r="AE217" i="53" s="1"/>
  <c r="V47" i="80" s="1"/>
  <c r="AF187" i="53"/>
  <c r="AF217" i="53" s="1"/>
  <c r="W47" i="80" s="1"/>
  <c r="AG187" i="53"/>
  <c r="AG217" i="53" s="1"/>
  <c r="X47" i="80" s="1"/>
  <c r="AH187" i="53"/>
  <c r="AH217" i="53" s="1"/>
  <c r="Y47" i="80" s="1"/>
  <c r="AI187" i="53"/>
  <c r="AI217" i="53" s="1"/>
  <c r="Z47" i="80" s="1"/>
  <c r="AJ187" i="53"/>
  <c r="AJ217" i="53" s="1"/>
  <c r="AA47" i="80" s="1"/>
  <c r="AK187" i="53"/>
  <c r="AK217" i="53" s="1"/>
  <c r="AB47" i="80" s="1"/>
  <c r="AL187" i="53"/>
  <c r="AL217" i="53" s="1"/>
  <c r="AC47" i="80" s="1"/>
  <c r="AM187" i="53"/>
  <c r="AM217" i="53" s="1"/>
  <c r="AD47" i="80" s="1"/>
  <c r="AN187" i="53"/>
  <c r="AN217" i="53" s="1"/>
  <c r="AE47" i="80" s="1"/>
  <c r="AO187" i="53"/>
  <c r="AO217" i="53" s="1"/>
  <c r="AF47" i="80" s="1"/>
  <c r="AP187" i="53"/>
  <c r="AP217" i="53" s="1"/>
  <c r="AG47" i="80" s="1"/>
  <c r="AQ187" i="53"/>
  <c r="AQ217" i="53" s="1"/>
  <c r="AH47" i="80" s="1"/>
  <c r="AR187" i="53"/>
  <c r="AR217" i="53" s="1"/>
  <c r="AI47" i="80" s="1"/>
  <c r="AS187" i="53"/>
  <c r="AS217" i="53" s="1"/>
  <c r="AJ47" i="80" s="1"/>
  <c r="AT187" i="53"/>
  <c r="AT217" i="53" s="1"/>
  <c r="AK47" i="80" s="1"/>
  <c r="AU187" i="53"/>
  <c r="AU217" i="53" s="1"/>
  <c r="AL47" i="80" s="1"/>
  <c r="AV187" i="53"/>
  <c r="AV217" i="53" s="1"/>
  <c r="AM47" i="80" s="1"/>
  <c r="AW187" i="53"/>
  <c r="AW217" i="53" s="1"/>
  <c r="AN47" i="80" s="1"/>
  <c r="AX187" i="53"/>
  <c r="AX217" i="53" s="1"/>
  <c r="AO47" i="80" s="1"/>
  <c r="AY187" i="53"/>
  <c r="AY217" i="53" s="1"/>
  <c r="AP47" i="80" s="1"/>
  <c r="AZ187" i="53"/>
  <c r="AZ217" i="53" s="1"/>
  <c r="AQ47" i="80" s="1"/>
  <c r="BA187" i="53"/>
  <c r="BA217" i="53" s="1"/>
  <c r="AR47" i="80" s="1"/>
  <c r="BB187" i="53"/>
  <c r="BB217" i="53" s="1"/>
  <c r="AS47" i="80" s="1"/>
  <c r="BC187" i="53"/>
  <c r="BC217" i="53" s="1"/>
  <c r="AT47" i="80" s="1"/>
  <c r="BD187" i="53"/>
  <c r="BD217" i="53" s="1"/>
  <c r="AU47" i="80" s="1"/>
  <c r="K188" i="53"/>
  <c r="L188" i="53"/>
  <c r="M188" i="53"/>
  <c r="N188" i="53"/>
  <c r="O188" i="53"/>
  <c r="P188" i="53"/>
  <c r="Q188" i="53"/>
  <c r="R188" i="53"/>
  <c r="S188" i="53"/>
  <c r="T188" i="53"/>
  <c r="U188" i="53"/>
  <c r="V188" i="53"/>
  <c r="W188" i="53"/>
  <c r="X188" i="53"/>
  <c r="Y188" i="53"/>
  <c r="Z188" i="53"/>
  <c r="AA188" i="53"/>
  <c r="AB188" i="53"/>
  <c r="AC188" i="53"/>
  <c r="AD188" i="53"/>
  <c r="AE188" i="53"/>
  <c r="AF188" i="53"/>
  <c r="AG188" i="53"/>
  <c r="AH188" i="53"/>
  <c r="AI188" i="53"/>
  <c r="AJ188" i="53"/>
  <c r="AK188" i="53"/>
  <c r="AL188" i="53"/>
  <c r="AM188" i="53"/>
  <c r="AN188" i="53"/>
  <c r="AO188" i="53"/>
  <c r="AP188" i="53"/>
  <c r="AQ188" i="53"/>
  <c r="AR188" i="53"/>
  <c r="AS188" i="53"/>
  <c r="AT188" i="53"/>
  <c r="AU188" i="53"/>
  <c r="AV188" i="53"/>
  <c r="AW188" i="53"/>
  <c r="AX188" i="53"/>
  <c r="AY188" i="53"/>
  <c r="AZ188" i="53"/>
  <c r="BA188" i="53"/>
  <c r="BB188" i="53"/>
  <c r="BC188" i="53"/>
  <c r="BD188" i="53"/>
  <c r="K189" i="53"/>
  <c r="L189" i="53"/>
  <c r="M189" i="53"/>
  <c r="N189" i="53"/>
  <c r="O189" i="53"/>
  <c r="P189" i="53"/>
  <c r="Q189" i="53"/>
  <c r="R189" i="53"/>
  <c r="S189" i="53"/>
  <c r="T189" i="53"/>
  <c r="U189" i="53"/>
  <c r="V189" i="53"/>
  <c r="W189" i="53"/>
  <c r="X189" i="53"/>
  <c r="Y189" i="53"/>
  <c r="Z189" i="53"/>
  <c r="AA189" i="53"/>
  <c r="AB189" i="53"/>
  <c r="AC189" i="53"/>
  <c r="AD189" i="53"/>
  <c r="AE189" i="53"/>
  <c r="AF189" i="53"/>
  <c r="AG189" i="53"/>
  <c r="AH189" i="53"/>
  <c r="AI189" i="53"/>
  <c r="AJ189" i="53"/>
  <c r="AK189" i="53"/>
  <c r="AL189" i="53"/>
  <c r="AM189" i="53"/>
  <c r="AN189" i="53"/>
  <c r="AO189" i="53"/>
  <c r="AP189" i="53"/>
  <c r="AQ189" i="53"/>
  <c r="AR189" i="53"/>
  <c r="AS189" i="53"/>
  <c r="AT189" i="53"/>
  <c r="AU189" i="53"/>
  <c r="AV189" i="53"/>
  <c r="AW189" i="53"/>
  <c r="AX189" i="53"/>
  <c r="AY189" i="53"/>
  <c r="AY287" i="53" s="1"/>
  <c r="AZ189" i="53"/>
  <c r="BA189" i="53"/>
  <c r="BB189" i="53"/>
  <c r="BC189" i="53"/>
  <c r="BD189" i="53"/>
  <c r="K190" i="53"/>
  <c r="K212" i="53" s="1"/>
  <c r="L190" i="53"/>
  <c r="L212" i="53" s="1"/>
  <c r="M190" i="53"/>
  <c r="M212" i="53" s="1"/>
  <c r="N190" i="53"/>
  <c r="N212" i="53" s="1"/>
  <c r="O190" i="53"/>
  <c r="O212" i="53" s="1"/>
  <c r="P190" i="53"/>
  <c r="P212" i="53" s="1"/>
  <c r="Q190" i="53"/>
  <c r="Q212" i="53" s="1"/>
  <c r="R190" i="53"/>
  <c r="R212" i="53" s="1"/>
  <c r="S190" i="53"/>
  <c r="S212" i="53" s="1"/>
  <c r="T190" i="53"/>
  <c r="T212" i="53" s="1"/>
  <c r="U190" i="53"/>
  <c r="U212" i="53" s="1"/>
  <c r="V190" i="53"/>
  <c r="V212" i="53" s="1"/>
  <c r="W190" i="53"/>
  <c r="W212" i="53" s="1"/>
  <c r="X190" i="53"/>
  <c r="X212" i="53" s="1"/>
  <c r="Y190" i="53"/>
  <c r="Y212" i="53" s="1"/>
  <c r="Z190" i="53"/>
  <c r="Z212" i="53" s="1"/>
  <c r="AA190" i="53"/>
  <c r="AA212" i="53" s="1"/>
  <c r="AB190" i="53"/>
  <c r="AB212" i="53" s="1"/>
  <c r="AC190" i="53"/>
  <c r="AC212" i="53" s="1"/>
  <c r="AD190" i="53"/>
  <c r="AD212" i="53" s="1"/>
  <c r="AE190" i="53"/>
  <c r="AE212" i="53" s="1"/>
  <c r="AF190" i="53"/>
  <c r="AF212" i="53" s="1"/>
  <c r="AG190" i="53"/>
  <c r="AG212" i="53" s="1"/>
  <c r="AH190" i="53"/>
  <c r="AH212" i="53" s="1"/>
  <c r="AI190" i="53"/>
  <c r="AI212" i="53" s="1"/>
  <c r="AJ190" i="53"/>
  <c r="AJ212" i="53" s="1"/>
  <c r="AK190" i="53"/>
  <c r="AK212" i="53" s="1"/>
  <c r="AL190" i="53"/>
  <c r="AL212" i="53" s="1"/>
  <c r="AM190" i="53"/>
  <c r="AM212" i="53" s="1"/>
  <c r="AN190" i="53"/>
  <c r="AN212" i="53" s="1"/>
  <c r="AO190" i="53"/>
  <c r="AO212" i="53" s="1"/>
  <c r="AP190" i="53"/>
  <c r="AP212" i="53" s="1"/>
  <c r="AQ190" i="53"/>
  <c r="AQ212" i="53" s="1"/>
  <c r="AR190" i="53"/>
  <c r="AR212" i="53" s="1"/>
  <c r="AS190" i="53"/>
  <c r="AS212" i="53" s="1"/>
  <c r="AT190" i="53"/>
  <c r="AT212" i="53" s="1"/>
  <c r="AU190" i="53"/>
  <c r="AU212" i="53" s="1"/>
  <c r="AV190" i="53"/>
  <c r="AV212" i="53" s="1"/>
  <c r="AW190" i="53"/>
  <c r="AW212" i="53" s="1"/>
  <c r="AX190" i="53"/>
  <c r="AX212" i="53" s="1"/>
  <c r="AY190" i="53"/>
  <c r="AY212" i="53" s="1"/>
  <c r="AZ190" i="53"/>
  <c r="AZ212" i="53" s="1"/>
  <c r="BA190" i="53"/>
  <c r="BA212" i="53" s="1"/>
  <c r="BB190" i="53"/>
  <c r="BB212" i="53" s="1"/>
  <c r="BC190" i="53"/>
  <c r="BC212" i="53" s="1"/>
  <c r="BD190" i="53"/>
  <c r="BD212" i="53" s="1"/>
  <c r="K191" i="53"/>
  <c r="K213" i="53" s="1"/>
  <c r="B43" i="80" s="1"/>
  <c r="L191" i="53"/>
  <c r="L213" i="53" s="1"/>
  <c r="C43" i="80" s="1"/>
  <c r="M191" i="53"/>
  <c r="M213" i="53" s="1"/>
  <c r="D43" i="80" s="1"/>
  <c r="N191" i="53"/>
  <c r="N213" i="53" s="1"/>
  <c r="E43" i="80" s="1"/>
  <c r="O191" i="53"/>
  <c r="O213" i="53" s="1"/>
  <c r="F43" i="80" s="1"/>
  <c r="P191" i="53"/>
  <c r="P213" i="53" s="1"/>
  <c r="G43" i="80" s="1"/>
  <c r="Q191" i="53"/>
  <c r="Q213" i="53" s="1"/>
  <c r="H43" i="80" s="1"/>
  <c r="R191" i="53"/>
  <c r="R213" i="53" s="1"/>
  <c r="I43" i="80" s="1"/>
  <c r="S191" i="53"/>
  <c r="S213" i="53" s="1"/>
  <c r="J43" i="80" s="1"/>
  <c r="T191" i="53"/>
  <c r="T213" i="53" s="1"/>
  <c r="K43" i="80" s="1"/>
  <c r="U191" i="53"/>
  <c r="U213" i="53" s="1"/>
  <c r="L43" i="80" s="1"/>
  <c r="V191" i="53"/>
  <c r="V213" i="53" s="1"/>
  <c r="M43" i="80" s="1"/>
  <c r="W191" i="53"/>
  <c r="W213" i="53" s="1"/>
  <c r="N43" i="80" s="1"/>
  <c r="X191" i="53"/>
  <c r="X213" i="53" s="1"/>
  <c r="O43" i="80" s="1"/>
  <c r="Y191" i="53"/>
  <c r="Y213" i="53" s="1"/>
  <c r="P43" i="80" s="1"/>
  <c r="Z191" i="53"/>
  <c r="Z213" i="53" s="1"/>
  <c r="Q43" i="80" s="1"/>
  <c r="AA191" i="53"/>
  <c r="AA213" i="53" s="1"/>
  <c r="R43" i="80" s="1"/>
  <c r="AB191" i="53"/>
  <c r="AB213" i="53" s="1"/>
  <c r="S43" i="80" s="1"/>
  <c r="AC191" i="53"/>
  <c r="AC213" i="53" s="1"/>
  <c r="T43" i="80" s="1"/>
  <c r="AD191" i="53"/>
  <c r="AD213" i="53" s="1"/>
  <c r="U43" i="80" s="1"/>
  <c r="AE191" i="53"/>
  <c r="AE213" i="53" s="1"/>
  <c r="V43" i="80" s="1"/>
  <c r="AF191" i="53"/>
  <c r="AF213" i="53" s="1"/>
  <c r="W43" i="80" s="1"/>
  <c r="AG191" i="53"/>
  <c r="AG213" i="53" s="1"/>
  <c r="X43" i="80" s="1"/>
  <c r="AH191" i="53"/>
  <c r="AH213" i="53" s="1"/>
  <c r="Y43" i="80" s="1"/>
  <c r="AI191" i="53"/>
  <c r="AI213" i="53" s="1"/>
  <c r="Z43" i="80" s="1"/>
  <c r="AJ191" i="53"/>
  <c r="AJ213" i="53" s="1"/>
  <c r="AA43" i="80" s="1"/>
  <c r="AK191" i="53"/>
  <c r="AK213" i="53" s="1"/>
  <c r="AB43" i="80" s="1"/>
  <c r="AL191" i="53"/>
  <c r="AL213" i="53" s="1"/>
  <c r="AC43" i="80" s="1"/>
  <c r="AM191" i="53"/>
  <c r="AM213" i="53" s="1"/>
  <c r="AD43" i="80" s="1"/>
  <c r="AN191" i="53"/>
  <c r="AN213" i="53" s="1"/>
  <c r="AE43" i="80" s="1"/>
  <c r="AO191" i="53"/>
  <c r="AO213" i="53" s="1"/>
  <c r="AF43" i="80" s="1"/>
  <c r="AP191" i="53"/>
  <c r="AP213" i="53" s="1"/>
  <c r="AG43" i="80" s="1"/>
  <c r="AQ191" i="53"/>
  <c r="AQ213" i="53" s="1"/>
  <c r="AH43" i="80" s="1"/>
  <c r="AR191" i="53"/>
  <c r="AR213" i="53" s="1"/>
  <c r="AI43" i="80" s="1"/>
  <c r="AS191" i="53"/>
  <c r="AS213" i="53" s="1"/>
  <c r="AJ43" i="80" s="1"/>
  <c r="AT191" i="53"/>
  <c r="AT213" i="53" s="1"/>
  <c r="AK43" i="80" s="1"/>
  <c r="AU191" i="53"/>
  <c r="AU213" i="53" s="1"/>
  <c r="AL43" i="80" s="1"/>
  <c r="AV191" i="53"/>
  <c r="AV213" i="53" s="1"/>
  <c r="AM43" i="80" s="1"/>
  <c r="AW191" i="53"/>
  <c r="AW213" i="53" s="1"/>
  <c r="AN43" i="80" s="1"/>
  <c r="AX191" i="53"/>
  <c r="AX213" i="53" s="1"/>
  <c r="AO43" i="80" s="1"/>
  <c r="AY191" i="53"/>
  <c r="AY213" i="53" s="1"/>
  <c r="AP43" i="80" s="1"/>
  <c r="AZ191" i="53"/>
  <c r="AZ213" i="53" s="1"/>
  <c r="AQ43" i="80" s="1"/>
  <c r="BA191" i="53"/>
  <c r="BA213" i="53" s="1"/>
  <c r="AR43" i="80" s="1"/>
  <c r="BB191" i="53"/>
  <c r="BB213" i="53" s="1"/>
  <c r="AS43" i="80" s="1"/>
  <c r="BC191" i="53"/>
  <c r="BC213" i="53" s="1"/>
  <c r="AT43" i="80" s="1"/>
  <c r="BD191" i="53"/>
  <c r="BD213" i="53" s="1"/>
  <c r="AU43" i="80" s="1"/>
  <c r="K193" i="53"/>
  <c r="L193" i="53"/>
  <c r="M193" i="53"/>
  <c r="N193" i="53"/>
  <c r="O193" i="53"/>
  <c r="P193" i="53"/>
  <c r="Q193" i="53"/>
  <c r="R193" i="53"/>
  <c r="S193" i="53"/>
  <c r="T193" i="53"/>
  <c r="U193" i="53"/>
  <c r="V193" i="53"/>
  <c r="W193" i="53"/>
  <c r="X193" i="53"/>
  <c r="Y193" i="53"/>
  <c r="Z193" i="53"/>
  <c r="AA193" i="53"/>
  <c r="AB193" i="53"/>
  <c r="AC193" i="53"/>
  <c r="AD193" i="53"/>
  <c r="AE193" i="53"/>
  <c r="AF193" i="53"/>
  <c r="AG193" i="53"/>
  <c r="AH193" i="53"/>
  <c r="AI193" i="53"/>
  <c r="AJ193" i="53"/>
  <c r="AK193" i="53"/>
  <c r="AL193" i="53"/>
  <c r="AM193" i="53"/>
  <c r="AN193" i="53"/>
  <c r="AO193" i="53"/>
  <c r="AP193" i="53"/>
  <c r="AQ193" i="53"/>
  <c r="AR193" i="53"/>
  <c r="AS193" i="53"/>
  <c r="AT193" i="53"/>
  <c r="AU193" i="53"/>
  <c r="AV193" i="53"/>
  <c r="AW193" i="53"/>
  <c r="AX193" i="53"/>
  <c r="AY193" i="53"/>
  <c r="AZ193" i="53"/>
  <c r="BA193" i="53"/>
  <c r="BB193" i="53"/>
  <c r="BC193" i="53"/>
  <c r="BD193" i="53"/>
  <c r="K197" i="53"/>
  <c r="K208" i="53" s="1"/>
  <c r="B38" i="80" s="1"/>
  <c r="L197" i="53"/>
  <c r="L208" i="53" s="1"/>
  <c r="C38" i="80" s="1"/>
  <c r="M197" i="53"/>
  <c r="M208" i="53" s="1"/>
  <c r="D38" i="80" s="1"/>
  <c r="N197" i="53"/>
  <c r="N208" i="53" s="1"/>
  <c r="E38" i="80" s="1"/>
  <c r="O197" i="53"/>
  <c r="O208" i="53" s="1"/>
  <c r="F38" i="80" s="1"/>
  <c r="P197" i="53"/>
  <c r="P208" i="53" s="1"/>
  <c r="G38" i="80" s="1"/>
  <c r="Q197" i="53"/>
  <c r="Q208" i="53" s="1"/>
  <c r="H38" i="80" s="1"/>
  <c r="R197" i="53"/>
  <c r="R208" i="53" s="1"/>
  <c r="I38" i="80" s="1"/>
  <c r="S197" i="53"/>
  <c r="S208" i="53" s="1"/>
  <c r="J38" i="80" s="1"/>
  <c r="T197" i="53"/>
  <c r="T208" i="53" s="1"/>
  <c r="K38" i="80" s="1"/>
  <c r="U197" i="53"/>
  <c r="U208" i="53" s="1"/>
  <c r="L38" i="80" s="1"/>
  <c r="V197" i="53"/>
  <c r="V208" i="53" s="1"/>
  <c r="M38" i="80" s="1"/>
  <c r="W197" i="53"/>
  <c r="W208" i="53" s="1"/>
  <c r="N38" i="80" s="1"/>
  <c r="X197" i="53"/>
  <c r="X208" i="53" s="1"/>
  <c r="O38" i="80" s="1"/>
  <c r="Y197" i="53"/>
  <c r="Y208" i="53" s="1"/>
  <c r="P38" i="80" s="1"/>
  <c r="Z197" i="53"/>
  <c r="Z208" i="53" s="1"/>
  <c r="Q38" i="80" s="1"/>
  <c r="AA197" i="53"/>
  <c r="AA208" i="53" s="1"/>
  <c r="R38" i="80" s="1"/>
  <c r="AB197" i="53"/>
  <c r="AB208" i="53" s="1"/>
  <c r="S38" i="80" s="1"/>
  <c r="AC197" i="53"/>
  <c r="AC208" i="53" s="1"/>
  <c r="T38" i="80" s="1"/>
  <c r="AD197" i="53"/>
  <c r="AD208" i="53" s="1"/>
  <c r="U38" i="80" s="1"/>
  <c r="AE197" i="53"/>
  <c r="AE208" i="53" s="1"/>
  <c r="V38" i="80" s="1"/>
  <c r="AF197" i="53"/>
  <c r="AF208" i="53" s="1"/>
  <c r="W38" i="80" s="1"/>
  <c r="AG197" i="53"/>
  <c r="AG208" i="53" s="1"/>
  <c r="X38" i="80" s="1"/>
  <c r="AH197" i="53"/>
  <c r="AH208" i="53" s="1"/>
  <c r="Y38" i="80" s="1"/>
  <c r="AI197" i="53"/>
  <c r="AI208" i="53" s="1"/>
  <c r="Z38" i="80" s="1"/>
  <c r="AJ197" i="53"/>
  <c r="AJ208" i="53" s="1"/>
  <c r="AA38" i="80" s="1"/>
  <c r="AK197" i="53"/>
  <c r="AK208" i="53" s="1"/>
  <c r="AB38" i="80" s="1"/>
  <c r="AL197" i="53"/>
  <c r="AL208" i="53" s="1"/>
  <c r="AC38" i="80" s="1"/>
  <c r="AM197" i="53"/>
  <c r="AM208" i="53" s="1"/>
  <c r="AD38" i="80" s="1"/>
  <c r="AN197" i="53"/>
  <c r="AN208" i="53" s="1"/>
  <c r="AE38" i="80" s="1"/>
  <c r="AO197" i="53"/>
  <c r="AO208" i="53" s="1"/>
  <c r="AF38" i="80" s="1"/>
  <c r="AP197" i="53"/>
  <c r="AP208" i="53" s="1"/>
  <c r="AG38" i="80" s="1"/>
  <c r="AQ197" i="53"/>
  <c r="AQ208" i="53" s="1"/>
  <c r="AH38" i="80" s="1"/>
  <c r="AR197" i="53"/>
  <c r="AR208" i="53" s="1"/>
  <c r="AI38" i="80" s="1"/>
  <c r="AS197" i="53"/>
  <c r="AS208" i="53" s="1"/>
  <c r="AJ38" i="80" s="1"/>
  <c r="AT197" i="53"/>
  <c r="AT208" i="53" s="1"/>
  <c r="AK38" i="80" s="1"/>
  <c r="AU197" i="53"/>
  <c r="AU208" i="53" s="1"/>
  <c r="AL38" i="80" s="1"/>
  <c r="AV197" i="53"/>
  <c r="AV208" i="53" s="1"/>
  <c r="AM38" i="80" s="1"/>
  <c r="AW197" i="53"/>
  <c r="AW208" i="53" s="1"/>
  <c r="AN38" i="80" s="1"/>
  <c r="AX197" i="53"/>
  <c r="AX208" i="53" s="1"/>
  <c r="AO38" i="80" s="1"/>
  <c r="AY197" i="53"/>
  <c r="AY208" i="53" s="1"/>
  <c r="AP38" i="80" s="1"/>
  <c r="AZ197" i="53"/>
  <c r="AZ208" i="53" s="1"/>
  <c r="AQ38" i="80" s="1"/>
  <c r="BA197" i="53"/>
  <c r="BA208" i="53" s="1"/>
  <c r="AR38" i="80" s="1"/>
  <c r="BB197" i="53"/>
  <c r="BB208" i="53" s="1"/>
  <c r="AS38" i="80" s="1"/>
  <c r="BC197" i="53"/>
  <c r="BC208" i="53" s="1"/>
  <c r="AT38" i="80" s="1"/>
  <c r="BD197" i="53"/>
  <c r="BD208" i="53" s="1"/>
  <c r="AU38" i="80" s="1"/>
  <c r="K198" i="53"/>
  <c r="L198" i="53"/>
  <c r="M198" i="53"/>
  <c r="N198" i="53"/>
  <c r="O198" i="53"/>
  <c r="P198" i="53"/>
  <c r="Q198" i="53"/>
  <c r="R198" i="53"/>
  <c r="S198" i="53"/>
  <c r="T198" i="53"/>
  <c r="U198" i="53"/>
  <c r="V198" i="53"/>
  <c r="W198" i="53"/>
  <c r="X198" i="53"/>
  <c r="Y198" i="53"/>
  <c r="Z198" i="53"/>
  <c r="AA198" i="53"/>
  <c r="AB198" i="53"/>
  <c r="AC198" i="53"/>
  <c r="AD198" i="53"/>
  <c r="AE198" i="53"/>
  <c r="AF198" i="53"/>
  <c r="AG198" i="53"/>
  <c r="AH198" i="53"/>
  <c r="AI198" i="53"/>
  <c r="AJ198" i="53"/>
  <c r="AK198" i="53"/>
  <c r="AL198" i="53"/>
  <c r="AM198" i="53"/>
  <c r="AN198" i="53"/>
  <c r="AO198" i="53"/>
  <c r="AP198" i="53"/>
  <c r="AQ198" i="53"/>
  <c r="AR198" i="53"/>
  <c r="AS198" i="53"/>
  <c r="AT198" i="53"/>
  <c r="AU198" i="53"/>
  <c r="AV198" i="53"/>
  <c r="AW198" i="53"/>
  <c r="AX198" i="53"/>
  <c r="AY198" i="53"/>
  <c r="AZ198" i="53"/>
  <c r="BA198" i="53"/>
  <c r="BB198" i="53"/>
  <c r="BC198" i="53"/>
  <c r="BD198" i="53"/>
  <c r="K199" i="53"/>
  <c r="L199" i="53"/>
  <c r="M199" i="53"/>
  <c r="N199" i="53"/>
  <c r="O199" i="53"/>
  <c r="P199" i="53"/>
  <c r="Q199" i="53"/>
  <c r="R199" i="53"/>
  <c r="S199" i="53"/>
  <c r="T199" i="53"/>
  <c r="U199" i="53"/>
  <c r="V199" i="53"/>
  <c r="W199" i="53"/>
  <c r="X199" i="53"/>
  <c r="Y199" i="53"/>
  <c r="Z199" i="53"/>
  <c r="AA199" i="53"/>
  <c r="AB199" i="53"/>
  <c r="AC199" i="53"/>
  <c r="AD199" i="53"/>
  <c r="AE199" i="53"/>
  <c r="AF199" i="53"/>
  <c r="AG199" i="53"/>
  <c r="AH199" i="53"/>
  <c r="AI199" i="53"/>
  <c r="AJ199" i="53"/>
  <c r="AK199" i="53"/>
  <c r="AL199" i="53"/>
  <c r="AM199" i="53"/>
  <c r="AN199" i="53"/>
  <c r="AO199" i="53"/>
  <c r="AP199" i="53"/>
  <c r="AQ199" i="53"/>
  <c r="AR199" i="53"/>
  <c r="AS199" i="53"/>
  <c r="AT199" i="53"/>
  <c r="AU199" i="53"/>
  <c r="AV199" i="53"/>
  <c r="AW199" i="53"/>
  <c r="AX199" i="53"/>
  <c r="AY199" i="53"/>
  <c r="AZ199" i="53"/>
  <c r="BA199" i="53"/>
  <c r="BB199" i="53"/>
  <c r="BC199" i="53"/>
  <c r="BD199" i="53"/>
  <c r="K202" i="53"/>
  <c r="L202" i="53"/>
  <c r="M202" i="53"/>
  <c r="N202" i="53"/>
  <c r="O202" i="53"/>
  <c r="P202" i="53"/>
  <c r="Q202" i="53"/>
  <c r="R202" i="53"/>
  <c r="S202" i="53"/>
  <c r="T202" i="53"/>
  <c r="U202" i="53"/>
  <c r="V202" i="53"/>
  <c r="W202" i="53"/>
  <c r="X202" i="53"/>
  <c r="Y202" i="53"/>
  <c r="Z202" i="53"/>
  <c r="AA202" i="53"/>
  <c r="AB202" i="53"/>
  <c r="AC202" i="53"/>
  <c r="AD202" i="53"/>
  <c r="AE202" i="53"/>
  <c r="AF202" i="53"/>
  <c r="AG202" i="53"/>
  <c r="AH202" i="53"/>
  <c r="AI202" i="53"/>
  <c r="AJ202" i="53"/>
  <c r="AK202" i="53"/>
  <c r="AL202" i="53"/>
  <c r="AM202" i="53"/>
  <c r="AN202" i="53"/>
  <c r="AO202" i="53"/>
  <c r="AP202" i="53"/>
  <c r="AQ202" i="53"/>
  <c r="AR202" i="53"/>
  <c r="AS202" i="53"/>
  <c r="AT202" i="53"/>
  <c r="AU202" i="53"/>
  <c r="AV202" i="53"/>
  <c r="AW202" i="53"/>
  <c r="AX202" i="53"/>
  <c r="AY202" i="53"/>
  <c r="AZ202" i="53"/>
  <c r="BA202" i="53"/>
  <c r="BB202" i="53"/>
  <c r="BC202" i="53"/>
  <c r="BD202" i="53"/>
  <c r="K203" i="53"/>
  <c r="K221" i="53" s="1"/>
  <c r="B51" i="80" s="1"/>
  <c r="L203" i="53"/>
  <c r="L221" i="53" s="1"/>
  <c r="C51" i="80" s="1"/>
  <c r="M203" i="53"/>
  <c r="M221" i="53" s="1"/>
  <c r="D51" i="80" s="1"/>
  <c r="N203" i="53"/>
  <c r="N221" i="53" s="1"/>
  <c r="E51" i="80" s="1"/>
  <c r="O203" i="53"/>
  <c r="O221" i="53" s="1"/>
  <c r="F51" i="80" s="1"/>
  <c r="P203" i="53"/>
  <c r="P221" i="53" s="1"/>
  <c r="G51" i="80" s="1"/>
  <c r="Q203" i="53"/>
  <c r="Q221" i="53" s="1"/>
  <c r="H51" i="80" s="1"/>
  <c r="R203" i="53"/>
  <c r="R221" i="53" s="1"/>
  <c r="I51" i="80" s="1"/>
  <c r="S203" i="53"/>
  <c r="S221" i="53" s="1"/>
  <c r="J51" i="80" s="1"/>
  <c r="T203" i="53"/>
  <c r="T221" i="53" s="1"/>
  <c r="K51" i="80" s="1"/>
  <c r="U203" i="53"/>
  <c r="U221" i="53" s="1"/>
  <c r="L51" i="80" s="1"/>
  <c r="V203" i="53"/>
  <c r="V221" i="53" s="1"/>
  <c r="M51" i="80" s="1"/>
  <c r="W203" i="53"/>
  <c r="W221" i="53" s="1"/>
  <c r="N51" i="80" s="1"/>
  <c r="X203" i="53"/>
  <c r="X221" i="53" s="1"/>
  <c r="O51" i="80" s="1"/>
  <c r="Y203" i="53"/>
  <c r="Y221" i="53" s="1"/>
  <c r="P51" i="80" s="1"/>
  <c r="Z203" i="53"/>
  <c r="Z221" i="53" s="1"/>
  <c r="Q51" i="80" s="1"/>
  <c r="AA203" i="53"/>
  <c r="AA221" i="53" s="1"/>
  <c r="R51" i="80" s="1"/>
  <c r="AB203" i="53"/>
  <c r="AB221" i="53" s="1"/>
  <c r="S51" i="80" s="1"/>
  <c r="AC203" i="53"/>
  <c r="AC221" i="53" s="1"/>
  <c r="T51" i="80" s="1"/>
  <c r="AD203" i="53"/>
  <c r="AD221" i="53" s="1"/>
  <c r="U51" i="80" s="1"/>
  <c r="AE203" i="53"/>
  <c r="AE221" i="53" s="1"/>
  <c r="V51" i="80" s="1"/>
  <c r="AF203" i="53"/>
  <c r="AF221" i="53" s="1"/>
  <c r="W51" i="80" s="1"/>
  <c r="AG203" i="53"/>
  <c r="AG221" i="53" s="1"/>
  <c r="X51" i="80" s="1"/>
  <c r="AH203" i="53"/>
  <c r="AH221" i="53" s="1"/>
  <c r="Y51" i="80" s="1"/>
  <c r="AI203" i="53"/>
  <c r="AI221" i="53" s="1"/>
  <c r="Z51" i="80" s="1"/>
  <c r="AJ203" i="53"/>
  <c r="AJ221" i="53" s="1"/>
  <c r="AA51" i="80" s="1"/>
  <c r="AK203" i="53"/>
  <c r="AK221" i="53" s="1"/>
  <c r="AB51" i="80" s="1"/>
  <c r="AL203" i="53"/>
  <c r="AL221" i="53" s="1"/>
  <c r="AC51" i="80" s="1"/>
  <c r="AM203" i="53"/>
  <c r="AM221" i="53" s="1"/>
  <c r="AD51" i="80" s="1"/>
  <c r="AN203" i="53"/>
  <c r="AN221" i="53" s="1"/>
  <c r="AE51" i="80" s="1"/>
  <c r="AO203" i="53"/>
  <c r="AO221" i="53" s="1"/>
  <c r="AF51" i="80" s="1"/>
  <c r="AP203" i="53"/>
  <c r="AP221" i="53" s="1"/>
  <c r="AG51" i="80" s="1"/>
  <c r="AQ203" i="53"/>
  <c r="AQ221" i="53" s="1"/>
  <c r="AH51" i="80" s="1"/>
  <c r="AR203" i="53"/>
  <c r="AR221" i="53" s="1"/>
  <c r="AI51" i="80" s="1"/>
  <c r="AS203" i="53"/>
  <c r="AS221" i="53" s="1"/>
  <c r="AJ51" i="80" s="1"/>
  <c r="AT203" i="53"/>
  <c r="AT221" i="53" s="1"/>
  <c r="AK51" i="80" s="1"/>
  <c r="AU203" i="53"/>
  <c r="AU221" i="53" s="1"/>
  <c r="AL51" i="80" s="1"/>
  <c r="AV203" i="53"/>
  <c r="AV221" i="53" s="1"/>
  <c r="AM51" i="80" s="1"/>
  <c r="AW203" i="53"/>
  <c r="AW221" i="53" s="1"/>
  <c r="AN51" i="80" s="1"/>
  <c r="AX203" i="53"/>
  <c r="AX221" i="53" s="1"/>
  <c r="AO51" i="80" s="1"/>
  <c r="AY203" i="53"/>
  <c r="AY221" i="53" s="1"/>
  <c r="AP51" i="80" s="1"/>
  <c r="AZ203" i="53"/>
  <c r="AZ221" i="53" s="1"/>
  <c r="AQ51" i="80" s="1"/>
  <c r="BA203" i="53"/>
  <c r="BA221" i="53" s="1"/>
  <c r="AR51" i="80" s="1"/>
  <c r="BB203" i="53"/>
  <c r="BB221" i="53" s="1"/>
  <c r="AS51" i="80" s="1"/>
  <c r="BC203" i="53"/>
  <c r="BC221" i="53" s="1"/>
  <c r="AT51" i="80" s="1"/>
  <c r="BD203" i="53"/>
  <c r="BD221" i="53" s="1"/>
  <c r="AU51" i="80" s="1"/>
  <c r="K211" i="53"/>
  <c r="B41" i="80" s="1"/>
  <c r="L211" i="53"/>
  <c r="C41" i="80" s="1"/>
  <c r="M211" i="53"/>
  <c r="D41" i="80" s="1"/>
  <c r="N211" i="53"/>
  <c r="E41" i="80" s="1"/>
  <c r="O211" i="53"/>
  <c r="F41" i="80" s="1"/>
  <c r="P211" i="53"/>
  <c r="G41" i="80" s="1"/>
  <c r="Q211" i="53"/>
  <c r="H41" i="80" s="1"/>
  <c r="R211" i="53"/>
  <c r="I41" i="80" s="1"/>
  <c r="S211" i="53"/>
  <c r="J41" i="80" s="1"/>
  <c r="T211" i="53"/>
  <c r="K41" i="80" s="1"/>
  <c r="U211" i="53"/>
  <c r="L41" i="80" s="1"/>
  <c r="V211" i="53"/>
  <c r="M41" i="80" s="1"/>
  <c r="W211" i="53"/>
  <c r="N41" i="80" s="1"/>
  <c r="X211" i="53"/>
  <c r="O41" i="80" s="1"/>
  <c r="Y211" i="53"/>
  <c r="P41" i="80" s="1"/>
  <c r="Z211" i="53"/>
  <c r="Q41" i="80" s="1"/>
  <c r="AA211" i="53"/>
  <c r="R41" i="80" s="1"/>
  <c r="AB211" i="53"/>
  <c r="S41" i="80" s="1"/>
  <c r="AC211" i="53"/>
  <c r="T41" i="80" s="1"/>
  <c r="AD211" i="53"/>
  <c r="U41" i="80" s="1"/>
  <c r="AE211" i="53"/>
  <c r="V41" i="80" s="1"/>
  <c r="AF211" i="53"/>
  <c r="W41" i="80" s="1"/>
  <c r="AG211" i="53"/>
  <c r="X41" i="80" s="1"/>
  <c r="AH211" i="53"/>
  <c r="Y41" i="80" s="1"/>
  <c r="AI211" i="53"/>
  <c r="Z41" i="80" s="1"/>
  <c r="AJ211" i="53"/>
  <c r="AA41" i="80" s="1"/>
  <c r="AK211" i="53"/>
  <c r="AB41" i="80" s="1"/>
  <c r="AL211" i="53"/>
  <c r="AC41" i="80" s="1"/>
  <c r="AM211" i="53"/>
  <c r="AD41" i="80" s="1"/>
  <c r="AN211" i="53"/>
  <c r="AE41" i="80" s="1"/>
  <c r="AO211" i="53"/>
  <c r="AF41" i="80" s="1"/>
  <c r="AP211" i="53"/>
  <c r="AG41" i="80" s="1"/>
  <c r="AQ211" i="53"/>
  <c r="AH41" i="80" s="1"/>
  <c r="AR211" i="53"/>
  <c r="AI41" i="80" s="1"/>
  <c r="AS211" i="53"/>
  <c r="AJ41" i="80" s="1"/>
  <c r="AT211" i="53"/>
  <c r="AK41" i="80" s="1"/>
  <c r="AU211" i="53"/>
  <c r="AL41" i="80" s="1"/>
  <c r="AV211" i="53"/>
  <c r="AM41" i="80" s="1"/>
  <c r="AW211" i="53"/>
  <c r="AN41" i="80" s="1"/>
  <c r="AX211" i="53"/>
  <c r="AO41" i="80" s="1"/>
  <c r="AY211" i="53"/>
  <c r="AP41" i="80" s="1"/>
  <c r="AZ211" i="53"/>
  <c r="AQ41" i="80" s="1"/>
  <c r="BA211" i="53"/>
  <c r="AR41" i="80" s="1"/>
  <c r="BB211" i="53"/>
  <c r="AS41" i="80" s="1"/>
  <c r="BC211" i="53"/>
  <c r="AT41" i="80" s="1"/>
  <c r="BD211" i="53"/>
  <c r="AU41" i="80" s="1"/>
  <c r="AA262" i="53" l="1"/>
  <c r="R62" i="80" s="1"/>
  <c r="AY254" i="53"/>
  <c r="AP54" i="80" s="1"/>
  <c r="AA259" i="53"/>
  <c r="R59" i="80" s="1"/>
  <c r="AS266" i="53"/>
  <c r="AJ66" i="80" s="1"/>
  <c r="AY260" i="53"/>
  <c r="AP60" i="80" s="1"/>
  <c r="AY264" i="53"/>
  <c r="AP64" i="80" s="1"/>
  <c r="AA264" i="53"/>
  <c r="R64" i="80" s="1"/>
  <c r="AY252" i="53"/>
  <c r="AP52" i="80" s="1"/>
  <c r="AY257" i="53"/>
  <c r="AP57" i="80" s="1"/>
  <c r="AY259" i="53"/>
  <c r="AP59" i="80" s="1"/>
  <c r="AY262" i="53"/>
  <c r="AP62" i="80" s="1"/>
  <c r="AY265" i="53"/>
  <c r="AP65" i="80" s="1"/>
  <c r="AA253" i="53"/>
  <c r="R53" i="80" s="1"/>
  <c r="AA258" i="53"/>
  <c r="R58" i="80" s="1"/>
  <c r="AA263" i="53"/>
  <c r="R63" i="80" s="1"/>
  <c r="AY263" i="53"/>
  <c r="AP63" i="80" s="1"/>
  <c r="AY258" i="53"/>
  <c r="AP58" i="80" s="1"/>
  <c r="AY266" i="53"/>
  <c r="AP66" i="80" s="1"/>
  <c r="W252" i="53"/>
  <c r="N52" i="80" s="1"/>
  <c r="BA252" i="53"/>
  <c r="AR52" i="80" s="1"/>
  <c r="AB254" i="53"/>
  <c r="S54" i="80" s="1"/>
  <c r="AI261" i="53"/>
  <c r="Z61" i="80" s="1"/>
  <c r="BC256" i="53"/>
  <c r="AT56" i="80" s="1"/>
  <c r="M256" i="53"/>
  <c r="D56" i="80" s="1"/>
  <c r="M258" i="53"/>
  <c r="D58" i="80" s="1"/>
  <c r="BA262" i="53"/>
  <c r="AR62" i="80" s="1"/>
  <c r="BA266" i="53"/>
  <c r="AR66" i="80" s="1"/>
  <c r="AR254" i="53"/>
  <c r="AI54" i="80" s="1"/>
  <c r="BA255" i="53"/>
  <c r="AR55" i="80" s="1"/>
  <c r="BA258" i="53"/>
  <c r="AR58" i="80" s="1"/>
  <c r="M253" i="53"/>
  <c r="D53" i="80" s="1"/>
  <c r="AB257" i="53"/>
  <c r="S57" i="80" s="1"/>
  <c r="Y263" i="53"/>
  <c r="P63" i="80" s="1"/>
  <c r="S265" i="53"/>
  <c r="J65" i="80" s="1"/>
  <c r="Y259" i="53"/>
  <c r="P59" i="80" s="1"/>
  <c r="S263" i="53"/>
  <c r="J63" i="80" s="1"/>
  <c r="S258" i="53"/>
  <c r="J58" i="80" s="1"/>
  <c r="S259" i="53"/>
  <c r="J59" i="80" s="1"/>
  <c r="Y252" i="53"/>
  <c r="P52" i="80" s="1"/>
  <c r="S252" i="53"/>
  <c r="J52" i="80" s="1"/>
  <c r="S257" i="53"/>
  <c r="J57" i="80" s="1"/>
  <c r="AM42" i="80"/>
  <c r="AV294" i="53"/>
  <c r="W42" i="80"/>
  <c r="AF294" i="53"/>
  <c r="K42" i="80"/>
  <c r="T294" i="53"/>
  <c r="AL42" i="80"/>
  <c r="AU294" i="53"/>
  <c r="Z42" i="80"/>
  <c r="AI294" i="53"/>
  <c r="J42" i="80"/>
  <c r="S294" i="53"/>
  <c r="AU42" i="80"/>
  <c r="BD294" i="53"/>
  <c r="AI42" i="80"/>
  <c r="AR294" i="53"/>
  <c r="AA42" i="80"/>
  <c r="AJ294" i="53"/>
  <c r="O42" i="80"/>
  <c r="X294" i="53"/>
  <c r="C42" i="80"/>
  <c r="L294" i="53"/>
  <c r="AP42" i="80"/>
  <c r="AY294" i="53"/>
  <c r="AD42" i="80"/>
  <c r="AM294" i="53"/>
  <c r="R42" i="80"/>
  <c r="AA294" i="53"/>
  <c r="F42" i="80"/>
  <c r="O294" i="53"/>
  <c r="T201" i="53"/>
  <c r="T200" i="53" s="1"/>
  <c r="AS42" i="80"/>
  <c r="BB294" i="53"/>
  <c r="AO42" i="80"/>
  <c r="AX294" i="53"/>
  <c r="AK42" i="80"/>
  <c r="AT294" i="53"/>
  <c r="AG42" i="80"/>
  <c r="AP294" i="53"/>
  <c r="AC42" i="80"/>
  <c r="AL294" i="53"/>
  <c r="Y42" i="80"/>
  <c r="AH294" i="53"/>
  <c r="U42" i="80"/>
  <c r="AD294" i="53"/>
  <c r="Q42" i="80"/>
  <c r="Z294" i="53"/>
  <c r="M42" i="80"/>
  <c r="V294" i="53"/>
  <c r="I42" i="80"/>
  <c r="R294" i="53"/>
  <c r="E42" i="80"/>
  <c r="N294" i="53"/>
  <c r="AS254" i="53"/>
  <c r="AJ54" i="80" s="1"/>
  <c r="AA260" i="53"/>
  <c r="R60" i="80" s="1"/>
  <c r="AS263" i="53"/>
  <c r="AJ63" i="80" s="1"/>
  <c r="AS265" i="53"/>
  <c r="AJ65" i="80" s="1"/>
  <c r="AW255" i="53"/>
  <c r="AN55" i="80" s="1"/>
  <c r="S256" i="53"/>
  <c r="J56" i="80" s="1"/>
  <c r="AA255" i="53"/>
  <c r="R55" i="80" s="1"/>
  <c r="AA256" i="53"/>
  <c r="R56" i="80" s="1"/>
  <c r="AW258" i="53"/>
  <c r="AN58" i="80" s="1"/>
  <c r="AA261" i="53"/>
  <c r="R61" i="80" s="1"/>
  <c r="AS264" i="53"/>
  <c r="AJ64" i="80" s="1"/>
  <c r="AW266" i="53"/>
  <c r="AN66" i="80" s="1"/>
  <c r="S253" i="53"/>
  <c r="J53" i="80" s="1"/>
  <c r="S261" i="53"/>
  <c r="J61" i="80" s="1"/>
  <c r="S255" i="53"/>
  <c r="J55" i="80" s="1"/>
  <c r="AQ42" i="80"/>
  <c r="AZ294" i="53"/>
  <c r="AE42" i="80"/>
  <c r="AN294" i="53"/>
  <c r="S42" i="80"/>
  <c r="AB294" i="53"/>
  <c r="G42" i="80"/>
  <c r="P294" i="53"/>
  <c r="AT42" i="80"/>
  <c r="BC294" i="53"/>
  <c r="AH42" i="80"/>
  <c r="AQ294" i="53"/>
  <c r="V42" i="80"/>
  <c r="AE294" i="53"/>
  <c r="N42" i="80"/>
  <c r="W294" i="53"/>
  <c r="AR42" i="80"/>
  <c r="BA294" i="53"/>
  <c r="AN42" i="80"/>
  <c r="AW294" i="53"/>
  <c r="AJ42" i="80"/>
  <c r="AS294" i="53"/>
  <c r="AF42" i="80"/>
  <c r="AO294" i="53"/>
  <c r="AB42" i="80"/>
  <c r="AK294" i="53"/>
  <c r="X42" i="80"/>
  <c r="AG294" i="53"/>
  <c r="T42" i="80"/>
  <c r="AC294" i="53"/>
  <c r="P42" i="80"/>
  <c r="Y294" i="53"/>
  <c r="L42" i="80"/>
  <c r="U294" i="53"/>
  <c r="H42" i="80"/>
  <c r="Q294" i="53"/>
  <c r="D42" i="80"/>
  <c r="M294" i="53"/>
  <c r="AW256" i="53"/>
  <c r="AN56" i="80" s="1"/>
  <c r="AW261" i="53"/>
  <c r="AN61" i="80" s="1"/>
  <c r="AW263" i="53"/>
  <c r="AN63" i="80" s="1"/>
  <c r="AW265" i="53"/>
  <c r="AN65" i="80" s="1"/>
  <c r="AW253" i="53"/>
  <c r="AN53" i="80" s="1"/>
  <c r="S254" i="53"/>
  <c r="J54" i="80" s="1"/>
  <c r="AA254" i="53"/>
  <c r="R54" i="80" s="1"/>
  <c r="AW262" i="53"/>
  <c r="AN62" i="80" s="1"/>
  <c r="S262" i="53"/>
  <c r="J62" i="80" s="1"/>
  <c r="S260" i="53"/>
  <c r="J60" i="80" s="1"/>
  <c r="AI266" i="53"/>
  <c r="Z66" i="80" s="1"/>
  <c r="B42" i="80"/>
  <c r="K294" i="53"/>
  <c r="K260" i="53"/>
  <c r="B60" i="80" s="1"/>
  <c r="K256" i="53"/>
  <c r="B56" i="80" s="1"/>
  <c r="K253" i="53"/>
  <c r="B53" i="80" s="1"/>
  <c r="AY210" i="53"/>
  <c r="AY291" i="53" s="1"/>
  <c r="AY293" i="53" s="1"/>
  <c r="BA210" i="53"/>
  <c r="BA287" i="53"/>
  <c r="AS210" i="53"/>
  <c r="AS291" i="53" s="1"/>
  <c r="AS293" i="53" s="1"/>
  <c r="AS295" i="53" s="1"/>
  <c r="AS287" i="53"/>
  <c r="AK210" i="53"/>
  <c r="AK287" i="53"/>
  <c r="AC210" i="53"/>
  <c r="AC291" i="53" s="1"/>
  <c r="AC293" i="53" s="1"/>
  <c r="AC295" i="53" s="1"/>
  <c r="AC287" i="53"/>
  <c r="U210" i="53"/>
  <c r="U284" i="53" s="1"/>
  <c r="U287" i="53"/>
  <c r="M210" i="53"/>
  <c r="M291" i="53" s="1"/>
  <c r="M293" i="53" s="1"/>
  <c r="M295" i="53" s="1"/>
  <c r="M287" i="53"/>
  <c r="BD210" i="53"/>
  <c r="BD284" i="53" s="1"/>
  <c r="BD287" i="53"/>
  <c r="AZ210" i="53"/>
  <c r="AQ40" i="80" s="1"/>
  <c r="AZ287" i="53"/>
  <c r="AV210" i="53"/>
  <c r="AV287" i="53"/>
  <c r="AR210" i="53"/>
  <c r="AR291" i="53" s="1"/>
  <c r="AR293" i="53" s="1"/>
  <c r="AR287" i="53"/>
  <c r="AN210" i="53"/>
  <c r="AN287" i="53"/>
  <c r="AJ210" i="53"/>
  <c r="AJ291" i="53" s="1"/>
  <c r="AJ293" i="53" s="1"/>
  <c r="AJ295" i="53" s="1"/>
  <c r="AJ287" i="53"/>
  <c r="AF210" i="53"/>
  <c r="AF287" i="53"/>
  <c r="AB210" i="53"/>
  <c r="AB287" i="53"/>
  <c r="X210" i="53"/>
  <c r="X287" i="53"/>
  <c r="T210" i="53"/>
  <c r="T291" i="53" s="1"/>
  <c r="T293" i="53" s="1"/>
  <c r="T295" i="53" s="1"/>
  <c r="T287" i="53"/>
  <c r="P210" i="53"/>
  <c r="P287" i="53"/>
  <c r="L210" i="53"/>
  <c r="L291" i="53" s="1"/>
  <c r="L293" i="53" s="1"/>
  <c r="L295" i="53" s="1"/>
  <c r="L287" i="53"/>
  <c r="AG263" i="53"/>
  <c r="X63" i="80" s="1"/>
  <c r="AE254" i="53"/>
  <c r="V54" i="80" s="1"/>
  <c r="N258" i="53"/>
  <c r="E58" i="80" s="1"/>
  <c r="AW210" i="53"/>
  <c r="AN40" i="80" s="1"/>
  <c r="AW287" i="53"/>
  <c r="AO210" i="53"/>
  <c r="AO287" i="53"/>
  <c r="AG210" i="53"/>
  <c r="X40" i="80" s="1"/>
  <c r="AG287" i="53"/>
  <c r="Y210" i="53"/>
  <c r="Y287" i="53"/>
  <c r="Q210" i="53"/>
  <c r="Q287" i="53"/>
  <c r="BC210" i="53"/>
  <c r="BC287" i="53"/>
  <c r="AU210" i="53"/>
  <c r="AU284" i="53" s="1"/>
  <c r="AU287" i="53"/>
  <c r="AQ210" i="53"/>
  <c r="AQ284" i="53" s="1"/>
  <c r="AQ287" i="53"/>
  <c r="AM210" i="53"/>
  <c r="AM284" i="53" s="1"/>
  <c r="AM287" i="53"/>
  <c r="AI210" i="53"/>
  <c r="Z40" i="80" s="1"/>
  <c r="AI287" i="53"/>
  <c r="AE210" i="53"/>
  <c r="AE284" i="53" s="1"/>
  <c r="AE287" i="53"/>
  <c r="AA210" i="53"/>
  <c r="AA287" i="53"/>
  <c r="W210" i="53"/>
  <c r="W284" i="53" s="1"/>
  <c r="W287" i="53"/>
  <c r="S210" i="53"/>
  <c r="S287" i="53"/>
  <c r="O210" i="53"/>
  <c r="O284" i="53" s="1"/>
  <c r="O287" i="53"/>
  <c r="K210" i="53"/>
  <c r="K291" i="53" s="1"/>
  <c r="K293" i="53" s="1"/>
  <c r="K287" i="53"/>
  <c r="AG259" i="53"/>
  <c r="X59" i="80" s="1"/>
  <c r="AG266" i="53"/>
  <c r="X66" i="80" s="1"/>
  <c r="BB210" i="53"/>
  <c r="BB287" i="53"/>
  <c r="AX210" i="53"/>
  <c r="AX287" i="53"/>
  <c r="AT210" i="53"/>
  <c r="AT284" i="53" s="1"/>
  <c r="AT287" i="53"/>
  <c r="AP210" i="53"/>
  <c r="AP287" i="53"/>
  <c r="AL210" i="53"/>
  <c r="AL287" i="53"/>
  <c r="AH210" i="53"/>
  <c r="AH287" i="53"/>
  <c r="AD210" i="53"/>
  <c r="AD284" i="53" s="1"/>
  <c r="AD287" i="53"/>
  <c r="Z210" i="53"/>
  <c r="Z287" i="53"/>
  <c r="V210" i="53"/>
  <c r="V287" i="53"/>
  <c r="R210" i="53"/>
  <c r="R287" i="53"/>
  <c r="N210" i="53"/>
  <c r="N287" i="53"/>
  <c r="AG256" i="53"/>
  <c r="X56" i="80" s="1"/>
  <c r="AS284" i="53"/>
  <c r="AJ40" i="80"/>
  <c r="T40" i="80"/>
  <c r="H40" i="80"/>
  <c r="AK259" i="53"/>
  <c r="AB59" i="80" s="1"/>
  <c r="AQ260" i="53"/>
  <c r="AH60" i="80" s="1"/>
  <c r="AG265" i="53"/>
  <c r="X65" i="80" s="1"/>
  <c r="AQ266" i="53"/>
  <c r="AH66" i="80" s="1"/>
  <c r="AK252" i="53"/>
  <c r="AB52" i="80" s="1"/>
  <c r="AK255" i="53"/>
  <c r="AB55" i="80" s="1"/>
  <c r="AE252" i="53"/>
  <c r="V52" i="80" s="1"/>
  <c r="AG258" i="53"/>
  <c r="X58" i="80" s="1"/>
  <c r="AQ259" i="53"/>
  <c r="AH59" i="80" s="1"/>
  <c r="AQ261" i="53"/>
  <c r="AH61" i="80" s="1"/>
  <c r="AG257" i="53"/>
  <c r="X57" i="80" s="1"/>
  <c r="AT258" i="53"/>
  <c r="AK58" i="80" s="1"/>
  <c r="AI257" i="53"/>
  <c r="Z57" i="80" s="1"/>
  <c r="AI40" i="80"/>
  <c r="T284" i="53"/>
  <c r="AQ253" i="53"/>
  <c r="AH53" i="80" s="1"/>
  <c r="AQ258" i="53"/>
  <c r="AH58" i="80" s="1"/>
  <c r="AG261" i="53"/>
  <c r="X61" i="80" s="1"/>
  <c r="AQ262" i="53"/>
  <c r="AH62" i="80" s="1"/>
  <c r="AC255" i="53"/>
  <c r="T55" i="80" s="1"/>
  <c r="AQ256" i="53"/>
  <c r="AH56" i="80" s="1"/>
  <c r="AG252" i="53"/>
  <c r="X52" i="80" s="1"/>
  <c r="AG260" i="53"/>
  <c r="X60" i="80" s="1"/>
  <c r="AG262" i="53"/>
  <c r="X62" i="80" s="1"/>
  <c r="AQ263" i="53"/>
  <c r="AH63" i="80" s="1"/>
  <c r="AG255" i="53"/>
  <c r="X55" i="80" s="1"/>
  <c r="N255" i="53"/>
  <c r="E55" i="80" s="1"/>
  <c r="AA40" i="80"/>
  <c r="L284" i="53"/>
  <c r="N284" i="53"/>
  <c r="AK261" i="53"/>
  <c r="AB61" i="80" s="1"/>
  <c r="AQ254" i="53"/>
  <c r="AH54" i="80" s="1"/>
  <c r="AE256" i="53"/>
  <c r="V56" i="80" s="1"/>
  <c r="AQ257" i="53"/>
  <c r="AH57" i="80" s="1"/>
  <c r="AG264" i="53"/>
  <c r="X64" i="80" s="1"/>
  <c r="AQ265" i="53"/>
  <c r="AH65" i="80" s="1"/>
  <c r="AG253" i="53"/>
  <c r="X53" i="80" s="1"/>
  <c r="L254" i="53"/>
  <c r="C54" i="80" s="1"/>
  <c r="M259" i="53"/>
  <c r="D59" i="80" s="1"/>
  <c r="AS261" i="53"/>
  <c r="AJ61" i="80" s="1"/>
  <c r="M265" i="53"/>
  <c r="D65" i="80" s="1"/>
  <c r="AS256" i="53"/>
  <c r="AJ56" i="80" s="1"/>
  <c r="K259" i="53"/>
  <c r="B59" i="80" s="1"/>
  <c r="AS260" i="53"/>
  <c r="AJ60" i="80" s="1"/>
  <c r="M264" i="53"/>
  <c r="D64" i="80" s="1"/>
  <c r="M266" i="53"/>
  <c r="D66" i="80" s="1"/>
  <c r="AS255" i="53"/>
  <c r="AJ55" i="80" s="1"/>
  <c r="K254" i="53"/>
  <c r="B54" i="80" s="1"/>
  <c r="AH253" i="53"/>
  <c r="Y53" i="80" s="1"/>
  <c r="AI259" i="53"/>
  <c r="Z59" i="80" s="1"/>
  <c r="U259" i="53"/>
  <c r="L59" i="80" s="1"/>
  <c r="AS259" i="53"/>
  <c r="AJ59" i="80" s="1"/>
  <c r="K264" i="53"/>
  <c r="B64" i="80" s="1"/>
  <c r="U265" i="53"/>
  <c r="L65" i="80" s="1"/>
  <c r="K266" i="53"/>
  <c r="B66" i="80" s="1"/>
  <c r="K255" i="53"/>
  <c r="B55" i="80" s="1"/>
  <c r="U257" i="53"/>
  <c r="L57" i="80" s="1"/>
  <c r="K257" i="53"/>
  <c r="B57" i="80" s="1"/>
  <c r="AS258" i="53"/>
  <c r="AJ58" i="80" s="1"/>
  <c r="K263" i="53"/>
  <c r="B63" i="80" s="1"/>
  <c r="U264" i="53"/>
  <c r="L64" i="80" s="1"/>
  <c r="K265" i="53"/>
  <c r="B65" i="80" s="1"/>
  <c r="U266" i="53"/>
  <c r="L66" i="80" s="1"/>
  <c r="AS253" i="53"/>
  <c r="AJ53" i="80" s="1"/>
  <c r="K252" i="53"/>
  <c r="B52" i="80" s="1"/>
  <c r="V258" i="53"/>
  <c r="M58" i="80" s="1"/>
  <c r="AE264" i="53"/>
  <c r="V64" i="80" s="1"/>
  <c r="M254" i="53"/>
  <c r="D54" i="80" s="1"/>
  <c r="U258" i="53"/>
  <c r="L58" i="80" s="1"/>
  <c r="K262" i="53"/>
  <c r="B62" i="80" s="1"/>
  <c r="U253" i="53"/>
  <c r="L53" i="80" s="1"/>
  <c r="K261" i="53"/>
  <c r="B61" i="80" s="1"/>
  <c r="AS262" i="53"/>
  <c r="AJ62" i="80" s="1"/>
  <c r="M257" i="53"/>
  <c r="D57" i="80" s="1"/>
  <c r="AH258" i="53"/>
  <c r="Y58" i="80" s="1"/>
  <c r="AL253" i="53"/>
  <c r="AC53" i="80" s="1"/>
  <c r="AO253" i="53"/>
  <c r="AF53" i="80" s="1"/>
  <c r="Q260" i="53"/>
  <c r="H60" i="80" s="1"/>
  <c r="Q262" i="53"/>
  <c r="H62" i="80" s="1"/>
  <c r="AI262" i="53"/>
  <c r="Z62" i="80" s="1"/>
  <c r="AI255" i="53"/>
  <c r="Z55" i="80" s="1"/>
  <c r="Q261" i="53"/>
  <c r="H61" i="80" s="1"/>
  <c r="Q263" i="53"/>
  <c r="H63" i="80" s="1"/>
  <c r="Q257" i="53"/>
  <c r="H57" i="80" s="1"/>
  <c r="AO258" i="53"/>
  <c r="AF58" i="80" s="1"/>
  <c r="R255" i="53"/>
  <c r="I55" i="80" s="1"/>
  <c r="Q253" i="53"/>
  <c r="H53" i="80" s="1"/>
  <c r="AK260" i="53"/>
  <c r="AB60" i="80" s="1"/>
  <c r="AK262" i="53"/>
  <c r="AB62" i="80" s="1"/>
  <c r="AF252" i="53"/>
  <c r="W52" i="80" s="1"/>
  <c r="V253" i="53"/>
  <c r="M53" i="80" s="1"/>
  <c r="AX255" i="53"/>
  <c r="AO55" i="80" s="1"/>
  <c r="AX258" i="53"/>
  <c r="AO58" i="80" s="1"/>
  <c r="AV259" i="53"/>
  <c r="AM59" i="80" s="1"/>
  <c r="W258" i="53"/>
  <c r="N58" i="80" s="1"/>
  <c r="AM252" i="53"/>
  <c r="AD52" i="80" s="1"/>
  <c r="Q256" i="53"/>
  <c r="H56" i="80" s="1"/>
  <c r="AO259" i="53"/>
  <c r="AF59" i="80" s="1"/>
  <c r="U261" i="53"/>
  <c r="L61" i="80" s="1"/>
  <c r="AO261" i="53"/>
  <c r="AF61" i="80" s="1"/>
  <c r="U263" i="53"/>
  <c r="L63" i="80" s="1"/>
  <c r="AK263" i="53"/>
  <c r="AB63" i="80" s="1"/>
  <c r="Q265" i="53"/>
  <c r="H65" i="80" s="1"/>
  <c r="AK265" i="53"/>
  <c r="AB65" i="80" s="1"/>
  <c r="Q255" i="53"/>
  <c r="H55" i="80" s="1"/>
  <c r="AC253" i="53"/>
  <c r="T53" i="80" s="1"/>
  <c r="AI252" i="53"/>
  <c r="Z52" i="80" s="1"/>
  <c r="U252" i="53"/>
  <c r="L52" i="80" s="1"/>
  <c r="U255" i="53"/>
  <c r="L55" i="80" s="1"/>
  <c r="AK253" i="53"/>
  <c r="AB53" i="80" s="1"/>
  <c r="AO256" i="53"/>
  <c r="AF56" i="80" s="1"/>
  <c r="AC258" i="53"/>
  <c r="T58" i="80" s="1"/>
  <c r="U260" i="53"/>
  <c r="L60" i="80" s="1"/>
  <c r="AO260" i="53"/>
  <c r="AF60" i="80" s="1"/>
  <c r="AO262" i="53"/>
  <c r="AF62" i="80" s="1"/>
  <c r="Q264" i="53"/>
  <c r="H64" i="80" s="1"/>
  <c r="AK264" i="53"/>
  <c r="AB64" i="80" s="1"/>
  <c r="Q266" i="53"/>
  <c r="H66" i="80" s="1"/>
  <c r="AK266" i="53"/>
  <c r="AB66" i="80" s="1"/>
  <c r="AH255" i="53"/>
  <c r="Y55" i="80" s="1"/>
  <c r="AV257" i="53"/>
  <c r="AM57" i="80" s="1"/>
  <c r="AF254" i="53"/>
  <c r="W54" i="80" s="1"/>
  <c r="AV260" i="53"/>
  <c r="AM60" i="80" s="1"/>
  <c r="AI263" i="53"/>
  <c r="Z63" i="80" s="1"/>
  <c r="AI260" i="53"/>
  <c r="Z60" i="80" s="1"/>
  <c r="AI258" i="53"/>
  <c r="Z58" i="80" s="1"/>
  <c r="W256" i="53"/>
  <c r="N56" i="80" s="1"/>
  <c r="AC261" i="53"/>
  <c r="T61" i="80" s="1"/>
  <c r="AO257" i="53"/>
  <c r="AF57" i="80" s="1"/>
  <c r="AC260" i="53"/>
  <c r="T60" i="80" s="1"/>
  <c r="AC262" i="53"/>
  <c r="T62" i="80" s="1"/>
  <c r="AO264" i="53"/>
  <c r="AF64" i="80" s="1"/>
  <c r="AO266" i="53"/>
  <c r="AF66" i="80" s="1"/>
  <c r="AJ254" i="53"/>
  <c r="AA54" i="80" s="1"/>
  <c r="AX256" i="53"/>
  <c r="AO56" i="80" s="1"/>
  <c r="AO252" i="53"/>
  <c r="AF52" i="80" s="1"/>
  <c r="AC259" i="53"/>
  <c r="T59" i="80" s="1"/>
  <c r="AO263" i="53"/>
  <c r="AF63" i="80" s="1"/>
  <c r="AO265" i="53"/>
  <c r="AF65" i="80" s="1"/>
  <c r="AC254" i="53"/>
  <c r="T54" i="80" s="1"/>
  <c r="Q259" i="53"/>
  <c r="H59" i="80" s="1"/>
  <c r="M261" i="53"/>
  <c r="D61" i="80" s="1"/>
  <c r="M263" i="53"/>
  <c r="D63" i="80" s="1"/>
  <c r="AC263" i="53"/>
  <c r="T63" i="80" s="1"/>
  <c r="AC265" i="53"/>
  <c r="T65" i="80" s="1"/>
  <c r="AC257" i="53"/>
  <c r="T57" i="80" s="1"/>
  <c r="AO255" i="53"/>
  <c r="AF55" i="80" s="1"/>
  <c r="AI256" i="53"/>
  <c r="Z56" i="80" s="1"/>
  <c r="AK257" i="53"/>
  <c r="AB57" i="80" s="1"/>
  <c r="M260" i="53"/>
  <c r="D60" i="80" s="1"/>
  <c r="M262" i="53"/>
  <c r="D62" i="80" s="1"/>
  <c r="AC264" i="53"/>
  <c r="T64" i="80" s="1"/>
  <c r="M255" i="53"/>
  <c r="D55" i="80" s="1"/>
  <c r="AJ259" i="53"/>
  <c r="AA59" i="80" s="1"/>
  <c r="V255" i="53"/>
  <c r="M55" i="80" s="1"/>
  <c r="AJ257" i="53"/>
  <c r="AA57" i="80" s="1"/>
  <c r="AI265" i="53"/>
  <c r="Z65" i="80" s="1"/>
  <c r="AI264" i="53"/>
  <c r="Z64" i="80" s="1"/>
  <c r="AX268" i="53"/>
  <c r="Z252" i="53"/>
  <c r="Q52" i="80" s="1"/>
  <c r="Z257" i="53"/>
  <c r="Q57" i="80" s="1"/>
  <c r="Z254" i="53"/>
  <c r="Q54" i="80" s="1"/>
  <c r="Z259" i="53"/>
  <c r="Q59" i="80" s="1"/>
  <c r="Z260" i="53"/>
  <c r="Q60" i="80" s="1"/>
  <c r="Z261" i="53"/>
  <c r="Q61" i="80" s="1"/>
  <c r="Z262" i="53"/>
  <c r="Q62" i="80" s="1"/>
  <c r="Z263" i="53"/>
  <c r="Q63" i="80" s="1"/>
  <c r="Z264" i="53"/>
  <c r="Q64" i="80" s="1"/>
  <c r="Z265" i="53"/>
  <c r="Q65" i="80" s="1"/>
  <c r="Z266" i="53"/>
  <c r="Q66" i="80" s="1"/>
  <c r="O253" i="53"/>
  <c r="F53" i="80" s="1"/>
  <c r="O257" i="53"/>
  <c r="F57" i="80" s="1"/>
  <c r="O255" i="53"/>
  <c r="F55" i="80" s="1"/>
  <c r="O259" i="53"/>
  <c r="F59" i="80" s="1"/>
  <c r="O260" i="53"/>
  <c r="F60" i="80" s="1"/>
  <c r="O261" i="53"/>
  <c r="F61" i="80" s="1"/>
  <c r="O263" i="53"/>
  <c r="F63" i="80" s="1"/>
  <c r="O265" i="53"/>
  <c r="F65" i="80" s="1"/>
  <c r="AZ260" i="53"/>
  <c r="AQ60" i="80" s="1"/>
  <c r="BA268" i="53"/>
  <c r="AS268" i="53"/>
  <c r="AO268" i="53"/>
  <c r="AK268" i="53"/>
  <c r="AG268" i="53"/>
  <c r="AC268" i="53"/>
  <c r="Y268" i="53"/>
  <c r="U268" i="53"/>
  <c r="Q268" i="53"/>
  <c r="M268" i="53"/>
  <c r="BA261" i="53"/>
  <c r="AR61" i="80" s="1"/>
  <c r="BA265" i="53"/>
  <c r="AR65" i="80" s="1"/>
  <c r="Y254" i="53"/>
  <c r="P54" i="80" s="1"/>
  <c r="Y257" i="53"/>
  <c r="P57" i="80" s="1"/>
  <c r="O252" i="53"/>
  <c r="F52" i="80" s="1"/>
  <c r="AU256" i="53"/>
  <c r="AL56" i="80" s="1"/>
  <c r="Y262" i="53"/>
  <c r="P62" i="80" s="1"/>
  <c r="O262" i="53"/>
  <c r="F62" i="80" s="1"/>
  <c r="X255" i="53"/>
  <c r="O55" i="80" s="1"/>
  <c r="X253" i="53"/>
  <c r="O53" i="80" s="1"/>
  <c r="X256" i="53"/>
  <c r="O56" i="80" s="1"/>
  <c r="X261" i="53"/>
  <c r="O61" i="80" s="1"/>
  <c r="X262" i="53"/>
  <c r="O62" i="80" s="1"/>
  <c r="X263" i="53"/>
  <c r="O63" i="80" s="1"/>
  <c r="X264" i="53"/>
  <c r="O64" i="80" s="1"/>
  <c r="X265" i="53"/>
  <c r="O65" i="80" s="1"/>
  <c r="X266" i="53"/>
  <c r="O66" i="80" s="1"/>
  <c r="X257" i="53"/>
  <c r="O57" i="80" s="1"/>
  <c r="X258" i="53"/>
  <c r="O58" i="80" s="1"/>
  <c r="BD253" i="53"/>
  <c r="AU53" i="80" s="1"/>
  <c r="BD256" i="53"/>
  <c r="AU56" i="80" s="1"/>
  <c r="BD255" i="53"/>
  <c r="AU55" i="80" s="1"/>
  <c r="BD258" i="53"/>
  <c r="AU58" i="80" s="1"/>
  <c r="BD261" i="53"/>
  <c r="AU61" i="80" s="1"/>
  <c r="BD262" i="53"/>
  <c r="AU62" i="80" s="1"/>
  <c r="BD263" i="53"/>
  <c r="AU63" i="80" s="1"/>
  <c r="BD264" i="53"/>
  <c r="AU64" i="80" s="1"/>
  <c r="BD265" i="53"/>
  <c r="AU65" i="80" s="1"/>
  <c r="BD266" i="53"/>
  <c r="AU66" i="80" s="1"/>
  <c r="Z253" i="53"/>
  <c r="Q53" i="80" s="1"/>
  <c r="AZ254" i="53"/>
  <c r="AQ54" i="80" s="1"/>
  <c r="AP256" i="53"/>
  <c r="AG56" i="80" s="1"/>
  <c r="AK254" i="53"/>
  <c r="AB54" i="80" s="1"/>
  <c r="AK256" i="53"/>
  <c r="AB56" i="80" s="1"/>
  <c r="Q258" i="53"/>
  <c r="H58" i="80" s="1"/>
  <c r="Q254" i="53"/>
  <c r="H54" i="80" s="1"/>
  <c r="T253" i="53"/>
  <c r="K53" i="80" s="1"/>
  <c r="T256" i="53"/>
  <c r="K56" i="80" s="1"/>
  <c r="T255" i="53"/>
  <c r="K55" i="80" s="1"/>
  <c r="T261" i="53"/>
  <c r="K61" i="80" s="1"/>
  <c r="T262" i="53"/>
  <c r="K62" i="80" s="1"/>
  <c r="T263" i="53"/>
  <c r="K63" i="80" s="1"/>
  <c r="T264" i="53"/>
  <c r="K64" i="80" s="1"/>
  <c r="T266" i="53"/>
  <c r="K66" i="80" s="1"/>
  <c r="T258" i="53"/>
  <c r="K58" i="80" s="1"/>
  <c r="T259" i="53"/>
  <c r="K59" i="80" s="1"/>
  <c r="T260" i="53"/>
  <c r="K60" i="80" s="1"/>
  <c r="T265" i="53"/>
  <c r="K65" i="80" s="1"/>
  <c r="AF253" i="53"/>
  <c r="W53" i="80" s="1"/>
  <c r="AF255" i="53"/>
  <c r="W55" i="80" s="1"/>
  <c r="AF256" i="53"/>
  <c r="W56" i="80" s="1"/>
  <c r="AF266" i="53"/>
  <c r="W66" i="80" s="1"/>
  <c r="AF258" i="53"/>
  <c r="W58" i="80" s="1"/>
  <c r="AF259" i="53"/>
  <c r="W59" i="80" s="1"/>
  <c r="AF260" i="53"/>
  <c r="W60" i="80" s="1"/>
  <c r="AF265" i="53"/>
  <c r="W65" i="80" s="1"/>
  <c r="AF261" i="53"/>
  <c r="W61" i="80" s="1"/>
  <c r="AF262" i="53"/>
  <c r="W62" i="80" s="1"/>
  <c r="AF263" i="53"/>
  <c r="W63" i="80" s="1"/>
  <c r="AF264" i="53"/>
  <c r="W64" i="80" s="1"/>
  <c r="AN255" i="53"/>
  <c r="AE55" i="80" s="1"/>
  <c r="AN256" i="53"/>
  <c r="AE56" i="80" s="1"/>
  <c r="AN253" i="53"/>
  <c r="AE53" i="80" s="1"/>
  <c r="AN261" i="53"/>
  <c r="AE61" i="80" s="1"/>
  <c r="AN263" i="53"/>
  <c r="AE63" i="80" s="1"/>
  <c r="AN265" i="53"/>
  <c r="AE65" i="80" s="1"/>
  <c r="AN257" i="53"/>
  <c r="AE57" i="80" s="1"/>
  <c r="AN258" i="53"/>
  <c r="AE58" i="80" s="1"/>
  <c r="AN262" i="53"/>
  <c r="AE62" i="80" s="1"/>
  <c r="AN264" i="53"/>
  <c r="AE64" i="80" s="1"/>
  <c r="AN266" i="53"/>
  <c r="AE66" i="80" s="1"/>
  <c r="AT252" i="53"/>
  <c r="AK52" i="80" s="1"/>
  <c r="AT254" i="53"/>
  <c r="AK54" i="80" s="1"/>
  <c r="AT259" i="53"/>
  <c r="AK59" i="80" s="1"/>
  <c r="AT260" i="53"/>
  <c r="AK60" i="80" s="1"/>
  <c r="AT261" i="53"/>
  <c r="AK61" i="80" s="1"/>
  <c r="AT262" i="53"/>
  <c r="AK62" i="80" s="1"/>
  <c r="AT263" i="53"/>
  <c r="AK63" i="80" s="1"/>
  <c r="AT264" i="53"/>
  <c r="AK64" i="80" s="1"/>
  <c r="AT257" i="53"/>
  <c r="AK57" i="80" s="1"/>
  <c r="AT266" i="53"/>
  <c r="AK66" i="80" s="1"/>
  <c r="AT265" i="53"/>
  <c r="AK65" i="80" s="1"/>
  <c r="BB252" i="53"/>
  <c r="AS52" i="80" s="1"/>
  <c r="BB254" i="53"/>
  <c r="AS54" i="80" s="1"/>
  <c r="BB257" i="53"/>
  <c r="AS57" i="80" s="1"/>
  <c r="BB259" i="53"/>
  <c r="AS59" i="80" s="1"/>
  <c r="BB260" i="53"/>
  <c r="AS60" i="80" s="1"/>
  <c r="BB261" i="53"/>
  <c r="AS61" i="80" s="1"/>
  <c r="BB262" i="53"/>
  <c r="AS62" i="80" s="1"/>
  <c r="BB263" i="53"/>
  <c r="AS63" i="80" s="1"/>
  <c r="BB264" i="53"/>
  <c r="AS64" i="80" s="1"/>
  <c r="BB265" i="53"/>
  <c r="AS65" i="80" s="1"/>
  <c r="BB266" i="53"/>
  <c r="AS66" i="80" s="1"/>
  <c r="BB253" i="53"/>
  <c r="AS53" i="80" s="1"/>
  <c r="AN254" i="53"/>
  <c r="AE54" i="80" s="1"/>
  <c r="BD257" i="53"/>
  <c r="AU57" i="80" s="1"/>
  <c r="BD259" i="53"/>
  <c r="AU59" i="80" s="1"/>
  <c r="U254" i="53"/>
  <c r="L54" i="80" s="1"/>
  <c r="U256" i="53"/>
  <c r="L56" i="80" s="1"/>
  <c r="AM262" i="53"/>
  <c r="AD62" i="80" s="1"/>
  <c r="R258" i="53"/>
  <c r="I58" i="80" s="1"/>
  <c r="BC253" i="53"/>
  <c r="AT53" i="80" s="1"/>
  <c r="BC255" i="53"/>
  <c r="AT55" i="80" s="1"/>
  <c r="BC265" i="53"/>
  <c r="AT65" i="80" s="1"/>
  <c r="BC258" i="53"/>
  <c r="AT58" i="80" s="1"/>
  <c r="BC259" i="53"/>
  <c r="AT59" i="80" s="1"/>
  <c r="BC264" i="53"/>
  <c r="AT64" i="80" s="1"/>
  <c r="BC257" i="53"/>
  <c r="AT57" i="80" s="1"/>
  <c r="BC260" i="53"/>
  <c r="AT60" i="80" s="1"/>
  <c r="BC261" i="53"/>
  <c r="AT61" i="80" s="1"/>
  <c r="BC262" i="53"/>
  <c r="AT62" i="80" s="1"/>
  <c r="BC263" i="53"/>
  <c r="AT63" i="80" s="1"/>
  <c r="AE266" i="53"/>
  <c r="V66" i="80" s="1"/>
  <c r="Z258" i="53"/>
  <c r="Q58" i="80" s="1"/>
  <c r="AN259" i="53"/>
  <c r="AE59" i="80" s="1"/>
  <c r="O264" i="53"/>
  <c r="F64" i="80" s="1"/>
  <c r="AD268" i="53"/>
  <c r="Y256" i="53"/>
  <c r="P56" i="80" s="1"/>
  <c r="Y258" i="53"/>
  <c r="P58" i="80" s="1"/>
  <c r="BA254" i="53"/>
  <c r="AR54" i="80" s="1"/>
  <c r="BA256" i="53"/>
  <c r="AR56" i="80" s="1"/>
  <c r="AW268" i="53"/>
  <c r="BD268" i="53"/>
  <c r="AZ268" i="53"/>
  <c r="AV268" i="53"/>
  <c r="AR268" i="53"/>
  <c r="AN268" i="53"/>
  <c r="AJ268" i="53"/>
  <c r="AF268" i="53"/>
  <c r="AB268" i="53"/>
  <c r="X268" i="53"/>
  <c r="T268" i="53"/>
  <c r="P268" i="53"/>
  <c r="L268" i="53"/>
  <c r="L270" i="53" s="1"/>
  <c r="C79" i="80" s="1"/>
  <c r="AM256" i="53"/>
  <c r="AD56" i="80" s="1"/>
  <c r="Y261" i="53"/>
  <c r="P61" i="80" s="1"/>
  <c r="Y265" i="53"/>
  <c r="P65" i="80" s="1"/>
  <c r="Y255" i="53"/>
  <c r="P55" i="80" s="1"/>
  <c r="O258" i="53"/>
  <c r="F58" i="80" s="1"/>
  <c r="BA260" i="53"/>
  <c r="AR60" i="80" s="1"/>
  <c r="BA264" i="53"/>
  <c r="AR64" i="80" s="1"/>
  <c r="X252" i="53"/>
  <c r="O52" i="80" s="1"/>
  <c r="AV252" i="53"/>
  <c r="AM52" i="80" s="1"/>
  <c r="AH252" i="53"/>
  <c r="Y52" i="80" s="1"/>
  <c r="AH257" i="53"/>
  <c r="Y57" i="80" s="1"/>
  <c r="AH259" i="53"/>
  <c r="Y59" i="80" s="1"/>
  <c r="AH260" i="53"/>
  <c r="Y60" i="80" s="1"/>
  <c r="AH261" i="53"/>
  <c r="Y61" i="80" s="1"/>
  <c r="AH262" i="53"/>
  <c r="Y62" i="80" s="1"/>
  <c r="AH263" i="53"/>
  <c r="Y63" i="80" s="1"/>
  <c r="AH264" i="53"/>
  <c r="Y64" i="80" s="1"/>
  <c r="AH265" i="53"/>
  <c r="Y65" i="80" s="1"/>
  <c r="AH266" i="53"/>
  <c r="Y66" i="80" s="1"/>
  <c r="AH254" i="53"/>
  <c r="Y54" i="80" s="1"/>
  <c r="BB255" i="53"/>
  <c r="AS55" i="80" s="1"/>
  <c r="BB256" i="53"/>
  <c r="AS56" i="80" s="1"/>
  <c r="BB258" i="53"/>
  <c r="AS58" i="80" s="1"/>
  <c r="X260" i="53"/>
  <c r="O60" i="80" s="1"/>
  <c r="L252" i="53"/>
  <c r="C52" i="80" s="1"/>
  <c r="AB252" i="53"/>
  <c r="S52" i="80" s="1"/>
  <c r="N256" i="53"/>
  <c r="E56" i="80" s="1"/>
  <c r="N252" i="53"/>
  <c r="E52" i="80" s="1"/>
  <c r="N254" i="53"/>
  <c r="E54" i="80" s="1"/>
  <c r="N259" i="53"/>
  <c r="E59" i="80" s="1"/>
  <c r="N260" i="53"/>
  <c r="E60" i="80" s="1"/>
  <c r="N261" i="53"/>
  <c r="E61" i="80" s="1"/>
  <c r="N262" i="53"/>
  <c r="E62" i="80" s="1"/>
  <c r="N263" i="53"/>
  <c r="E63" i="80" s="1"/>
  <c r="N264" i="53"/>
  <c r="E64" i="80" s="1"/>
  <c r="N265" i="53"/>
  <c r="E65" i="80" s="1"/>
  <c r="N266" i="53"/>
  <c r="E66" i="80" s="1"/>
  <c r="N257" i="53"/>
  <c r="E57" i="80" s="1"/>
  <c r="AD254" i="53"/>
  <c r="U54" i="80" s="1"/>
  <c r="AD257" i="53"/>
  <c r="U57" i="80" s="1"/>
  <c r="AD252" i="53"/>
  <c r="U52" i="80" s="1"/>
  <c r="AD260" i="53"/>
  <c r="U60" i="80" s="1"/>
  <c r="AD261" i="53"/>
  <c r="U61" i="80" s="1"/>
  <c r="AD262" i="53"/>
  <c r="U62" i="80" s="1"/>
  <c r="AD264" i="53"/>
  <c r="U64" i="80" s="1"/>
  <c r="AD265" i="53"/>
  <c r="U65" i="80" s="1"/>
  <c r="AD259" i="53"/>
  <c r="U59" i="80" s="1"/>
  <c r="AD263" i="53"/>
  <c r="U63" i="80" s="1"/>
  <c r="AD266" i="53"/>
  <c r="U66" i="80" s="1"/>
  <c r="AT253" i="53"/>
  <c r="AK53" i="80" s="1"/>
  <c r="AD255" i="53"/>
  <c r="U55" i="80" s="1"/>
  <c r="AC256" i="53"/>
  <c r="T56" i="80" s="1"/>
  <c r="AC252" i="53"/>
  <c r="T52" i="80" s="1"/>
  <c r="T254" i="53"/>
  <c r="K54" i="80" s="1"/>
  <c r="AD258" i="53"/>
  <c r="U58" i="80" s="1"/>
  <c r="O266" i="53"/>
  <c r="F66" i="80" s="1"/>
  <c r="AP268" i="53"/>
  <c r="R268" i="53"/>
  <c r="P253" i="53"/>
  <c r="G53" i="80" s="1"/>
  <c r="P256" i="53"/>
  <c r="G56" i="80" s="1"/>
  <c r="P260" i="53"/>
  <c r="G60" i="80" s="1"/>
  <c r="P261" i="53"/>
  <c r="G61" i="80" s="1"/>
  <c r="P262" i="53"/>
  <c r="G62" i="80" s="1"/>
  <c r="P263" i="53"/>
  <c r="G63" i="80" s="1"/>
  <c r="P264" i="53"/>
  <c r="G64" i="80" s="1"/>
  <c r="P265" i="53"/>
  <c r="G65" i="80" s="1"/>
  <c r="P258" i="53"/>
  <c r="G58" i="80" s="1"/>
  <c r="P255" i="53"/>
  <c r="G55" i="80" s="1"/>
  <c r="P266" i="53"/>
  <c r="G66" i="80" s="1"/>
  <c r="AP252" i="53"/>
  <c r="AG52" i="80" s="1"/>
  <c r="AP257" i="53"/>
  <c r="AG57" i="80" s="1"/>
  <c r="AP254" i="53"/>
  <c r="AG54" i="80" s="1"/>
  <c r="AP259" i="53"/>
  <c r="AG59" i="80" s="1"/>
  <c r="AP260" i="53"/>
  <c r="AG60" i="80" s="1"/>
  <c r="AP261" i="53"/>
  <c r="AG61" i="80" s="1"/>
  <c r="AP262" i="53"/>
  <c r="AG62" i="80" s="1"/>
  <c r="AP263" i="53"/>
  <c r="AG63" i="80" s="1"/>
  <c r="AP264" i="53"/>
  <c r="AG64" i="80" s="1"/>
  <c r="AP265" i="53"/>
  <c r="AG65" i="80" s="1"/>
  <c r="AP266" i="53"/>
  <c r="AG66" i="80" s="1"/>
  <c r="AP253" i="53"/>
  <c r="AG53" i="80" s="1"/>
  <c r="AU255" i="53"/>
  <c r="AL55" i="80" s="1"/>
  <c r="AU253" i="53"/>
  <c r="AL53" i="80" s="1"/>
  <c r="AU257" i="53"/>
  <c r="AL57" i="80" s="1"/>
  <c r="AU265" i="53"/>
  <c r="AL65" i="80" s="1"/>
  <c r="AU259" i="53"/>
  <c r="AL59" i="80" s="1"/>
  <c r="AU263" i="53"/>
  <c r="AL63" i="80" s="1"/>
  <c r="AU261" i="53"/>
  <c r="AL61" i="80" s="1"/>
  <c r="AU264" i="53"/>
  <c r="AL64" i="80" s="1"/>
  <c r="AU258" i="53"/>
  <c r="AL58" i="80" s="1"/>
  <c r="AU260" i="53"/>
  <c r="AL60" i="80" s="1"/>
  <c r="AU262" i="53"/>
  <c r="AL62" i="80" s="1"/>
  <c r="AU266" i="53"/>
  <c r="AL66" i="80" s="1"/>
  <c r="AZ255" i="53"/>
  <c r="AQ55" i="80" s="1"/>
  <c r="AZ253" i="53"/>
  <c r="AQ53" i="80" s="1"/>
  <c r="AZ256" i="53"/>
  <c r="AQ56" i="80" s="1"/>
  <c r="AZ258" i="53"/>
  <c r="AQ58" i="80" s="1"/>
  <c r="AZ262" i="53"/>
  <c r="AQ62" i="80" s="1"/>
  <c r="AZ264" i="53"/>
  <c r="AQ64" i="80" s="1"/>
  <c r="AZ252" i="53"/>
  <c r="AQ52" i="80" s="1"/>
  <c r="AZ266" i="53"/>
  <c r="AQ66" i="80" s="1"/>
  <c r="AZ261" i="53"/>
  <c r="AQ61" i="80" s="1"/>
  <c r="AZ263" i="53"/>
  <c r="AQ63" i="80" s="1"/>
  <c r="AZ257" i="53"/>
  <c r="AQ57" i="80" s="1"/>
  <c r="AZ265" i="53"/>
  <c r="AQ65" i="80" s="1"/>
  <c r="AP255" i="53"/>
  <c r="AG55" i="80" s="1"/>
  <c r="AM253" i="53"/>
  <c r="AD53" i="80" s="1"/>
  <c r="AM258" i="53"/>
  <c r="AD58" i="80" s="1"/>
  <c r="AM259" i="53"/>
  <c r="AD59" i="80" s="1"/>
  <c r="AM260" i="53"/>
  <c r="AD60" i="80" s="1"/>
  <c r="AM261" i="53"/>
  <c r="AD61" i="80" s="1"/>
  <c r="AM263" i="53"/>
  <c r="AD63" i="80" s="1"/>
  <c r="AM265" i="53"/>
  <c r="AD65" i="80" s="1"/>
  <c r="AM257" i="53"/>
  <c r="AD57" i="80" s="1"/>
  <c r="AM255" i="53"/>
  <c r="AD55" i="80" s="1"/>
  <c r="AM266" i="53"/>
  <c r="AD66" i="80" s="1"/>
  <c r="AU268" i="53"/>
  <c r="AQ268" i="53"/>
  <c r="AE268" i="53"/>
  <c r="AA268" i="53"/>
  <c r="O268" i="53"/>
  <c r="K268" i="53"/>
  <c r="AM254" i="53"/>
  <c r="AD54" i="80" s="1"/>
  <c r="BA259" i="53"/>
  <c r="AR59" i="80" s="1"/>
  <c r="BA263" i="53"/>
  <c r="AR63" i="80" s="1"/>
  <c r="Y253" i="53"/>
  <c r="P53" i="80" s="1"/>
  <c r="BA257" i="53"/>
  <c r="AR57" i="80" s="1"/>
  <c r="O256" i="53"/>
  <c r="F56" i="80" s="1"/>
  <c r="AU252" i="53"/>
  <c r="AL52" i="80" s="1"/>
  <c r="Y260" i="53"/>
  <c r="P60" i="80" s="1"/>
  <c r="Y264" i="53"/>
  <c r="P64" i="80" s="1"/>
  <c r="P252" i="53"/>
  <c r="G52" i="80" s="1"/>
  <c r="AV256" i="53"/>
  <c r="AM56" i="80" s="1"/>
  <c r="AV255" i="53"/>
  <c r="AM55" i="80" s="1"/>
  <c r="AV253" i="53"/>
  <c r="AM53" i="80" s="1"/>
  <c r="AV258" i="53"/>
  <c r="AM58" i="80" s="1"/>
  <c r="AV261" i="53"/>
  <c r="AM61" i="80" s="1"/>
  <c r="AV262" i="53"/>
  <c r="AM62" i="80" s="1"/>
  <c r="AV263" i="53"/>
  <c r="AM63" i="80" s="1"/>
  <c r="AV264" i="53"/>
  <c r="AM64" i="80" s="1"/>
  <c r="AV265" i="53"/>
  <c r="AM65" i="80" s="1"/>
  <c r="AV266" i="53"/>
  <c r="AM66" i="80" s="1"/>
  <c r="R252" i="53"/>
  <c r="I52" i="80" s="1"/>
  <c r="R254" i="53"/>
  <c r="I54" i="80" s="1"/>
  <c r="R257" i="53"/>
  <c r="I57" i="80" s="1"/>
  <c r="R259" i="53"/>
  <c r="I59" i="80" s="1"/>
  <c r="R260" i="53"/>
  <c r="I60" i="80" s="1"/>
  <c r="R262" i="53"/>
  <c r="I62" i="80" s="1"/>
  <c r="R263" i="53"/>
  <c r="I63" i="80" s="1"/>
  <c r="R264" i="53"/>
  <c r="I64" i="80" s="1"/>
  <c r="R261" i="53"/>
  <c r="I61" i="80" s="1"/>
  <c r="R265" i="53"/>
  <c r="I65" i="80" s="1"/>
  <c r="R266" i="53"/>
  <c r="I66" i="80" s="1"/>
  <c r="R256" i="53"/>
  <c r="I56" i="80" s="1"/>
  <c r="Z255" i="53"/>
  <c r="Q55" i="80" s="1"/>
  <c r="Z256" i="53"/>
  <c r="Q56" i="80" s="1"/>
  <c r="P257" i="53"/>
  <c r="G57" i="80" s="1"/>
  <c r="BD260" i="53"/>
  <c r="AU60" i="80" s="1"/>
  <c r="W255" i="53"/>
  <c r="N55" i="80" s="1"/>
  <c r="W253" i="53"/>
  <c r="N53" i="80" s="1"/>
  <c r="W257" i="53"/>
  <c r="N57" i="80" s="1"/>
  <c r="W259" i="53"/>
  <c r="N59" i="80" s="1"/>
  <c r="W260" i="53"/>
  <c r="N60" i="80" s="1"/>
  <c r="W262" i="53"/>
  <c r="N62" i="80" s="1"/>
  <c r="W265" i="53"/>
  <c r="N65" i="80" s="1"/>
  <c r="W263" i="53"/>
  <c r="N63" i="80" s="1"/>
  <c r="W261" i="53"/>
  <c r="N61" i="80" s="1"/>
  <c r="W264" i="53"/>
  <c r="N64" i="80" s="1"/>
  <c r="W266" i="53"/>
  <c r="N66" i="80" s="1"/>
  <c r="L255" i="53"/>
  <c r="C55" i="80" s="1"/>
  <c r="L256" i="53"/>
  <c r="C56" i="80" s="1"/>
  <c r="L253" i="53"/>
  <c r="C53" i="80" s="1"/>
  <c r="L258" i="53"/>
  <c r="C58" i="80" s="1"/>
  <c r="L261" i="53"/>
  <c r="C61" i="80" s="1"/>
  <c r="L263" i="53"/>
  <c r="C63" i="80" s="1"/>
  <c r="L266" i="53"/>
  <c r="C66" i="80" s="1"/>
  <c r="L259" i="53"/>
  <c r="C59" i="80" s="1"/>
  <c r="L264" i="53"/>
  <c r="C64" i="80" s="1"/>
  <c r="L260" i="53"/>
  <c r="C60" i="80" s="1"/>
  <c r="L262" i="53"/>
  <c r="C62" i="80" s="1"/>
  <c r="L265" i="53"/>
  <c r="C65" i="80" s="1"/>
  <c r="AB253" i="53"/>
  <c r="S53" i="80" s="1"/>
  <c r="AB256" i="53"/>
  <c r="S56" i="80" s="1"/>
  <c r="AB258" i="53"/>
  <c r="S58" i="80" s="1"/>
  <c r="AB261" i="53"/>
  <c r="S61" i="80" s="1"/>
  <c r="AB262" i="53"/>
  <c r="S62" i="80" s="1"/>
  <c r="AB263" i="53"/>
  <c r="S63" i="80" s="1"/>
  <c r="AB264" i="53"/>
  <c r="S64" i="80" s="1"/>
  <c r="AB265" i="53"/>
  <c r="S65" i="80" s="1"/>
  <c r="AB255" i="53"/>
  <c r="S55" i="80" s="1"/>
  <c r="AB266" i="53"/>
  <c r="S66" i="80" s="1"/>
  <c r="AJ255" i="53"/>
  <c r="AA55" i="80" s="1"/>
  <c r="AJ256" i="53"/>
  <c r="AA56" i="80" s="1"/>
  <c r="AJ253" i="53"/>
  <c r="AA53" i="80" s="1"/>
  <c r="AJ258" i="53"/>
  <c r="AA58" i="80" s="1"/>
  <c r="AJ261" i="53"/>
  <c r="AA61" i="80" s="1"/>
  <c r="AJ262" i="53"/>
  <c r="AA62" i="80" s="1"/>
  <c r="AJ263" i="53"/>
  <c r="AA63" i="80" s="1"/>
  <c r="AJ264" i="53"/>
  <c r="AA64" i="80" s="1"/>
  <c r="AJ265" i="53"/>
  <c r="AA65" i="80" s="1"/>
  <c r="AJ266" i="53"/>
  <c r="AA66" i="80" s="1"/>
  <c r="AR253" i="53"/>
  <c r="AI53" i="80" s="1"/>
  <c r="AR255" i="53"/>
  <c r="AI55" i="80" s="1"/>
  <c r="AR256" i="53"/>
  <c r="AI56" i="80" s="1"/>
  <c r="AR266" i="53"/>
  <c r="AI66" i="80" s="1"/>
  <c r="AR261" i="53"/>
  <c r="AI61" i="80" s="1"/>
  <c r="AR262" i="53"/>
  <c r="AI62" i="80" s="1"/>
  <c r="AR263" i="53"/>
  <c r="AI63" i="80" s="1"/>
  <c r="AR265" i="53"/>
  <c r="AI65" i="80" s="1"/>
  <c r="AR258" i="53"/>
  <c r="AI58" i="80" s="1"/>
  <c r="AR259" i="53"/>
  <c r="AI59" i="80" s="1"/>
  <c r="AR260" i="53"/>
  <c r="AI60" i="80" s="1"/>
  <c r="AR264" i="53"/>
  <c r="AI64" i="80" s="1"/>
  <c r="AR257" i="53"/>
  <c r="AI57" i="80" s="1"/>
  <c r="V254" i="53"/>
  <c r="M54" i="80" s="1"/>
  <c r="V257" i="53"/>
  <c r="M57" i="80" s="1"/>
  <c r="V252" i="53"/>
  <c r="M52" i="80" s="1"/>
  <c r="V259" i="53"/>
  <c r="M59" i="80" s="1"/>
  <c r="V260" i="53"/>
  <c r="M60" i="80" s="1"/>
  <c r="V261" i="53"/>
  <c r="M61" i="80" s="1"/>
  <c r="V262" i="53"/>
  <c r="M62" i="80" s="1"/>
  <c r="V263" i="53"/>
  <c r="M63" i="80" s="1"/>
  <c r="V264" i="53"/>
  <c r="M64" i="80" s="1"/>
  <c r="V265" i="53"/>
  <c r="M65" i="80" s="1"/>
  <c r="V266" i="53"/>
  <c r="M66" i="80" s="1"/>
  <c r="AL254" i="53"/>
  <c r="AC54" i="80" s="1"/>
  <c r="AL259" i="53"/>
  <c r="AC59" i="80" s="1"/>
  <c r="AL260" i="53"/>
  <c r="AC60" i="80" s="1"/>
  <c r="AL261" i="53"/>
  <c r="AC61" i="80" s="1"/>
  <c r="AL262" i="53"/>
  <c r="AC62" i="80" s="1"/>
  <c r="AL263" i="53"/>
  <c r="AC63" i="80" s="1"/>
  <c r="AL264" i="53"/>
  <c r="AC64" i="80" s="1"/>
  <c r="AL265" i="53"/>
  <c r="AC65" i="80" s="1"/>
  <c r="AL257" i="53"/>
  <c r="AC57" i="80" s="1"/>
  <c r="AL266" i="53"/>
  <c r="AC66" i="80" s="1"/>
  <c r="AL252" i="53"/>
  <c r="AC52" i="80" s="1"/>
  <c r="AX254" i="53"/>
  <c r="AO54" i="80" s="1"/>
  <c r="AX252" i="53"/>
  <c r="AO52" i="80" s="1"/>
  <c r="AX259" i="53"/>
  <c r="AO59" i="80" s="1"/>
  <c r="AX260" i="53"/>
  <c r="AO60" i="80" s="1"/>
  <c r="AX261" i="53"/>
  <c r="AO61" i="80" s="1"/>
  <c r="AX262" i="53"/>
  <c r="AO62" i="80" s="1"/>
  <c r="AX263" i="53"/>
  <c r="AO63" i="80" s="1"/>
  <c r="AX264" i="53"/>
  <c r="AO64" i="80" s="1"/>
  <c r="AX257" i="53"/>
  <c r="AO57" i="80" s="1"/>
  <c r="AX265" i="53"/>
  <c r="AO65" i="80" s="1"/>
  <c r="AX266" i="53"/>
  <c r="AO66" i="80" s="1"/>
  <c r="X254" i="53"/>
  <c r="O54" i="80" s="1"/>
  <c r="BD254" i="53"/>
  <c r="AU54" i="80" s="1"/>
  <c r="AL255" i="53"/>
  <c r="AC55" i="80" s="1"/>
  <c r="AD256" i="53"/>
  <c r="U56" i="80" s="1"/>
  <c r="T257" i="53"/>
  <c r="K57" i="80" s="1"/>
  <c r="P259" i="53"/>
  <c r="G59" i="80" s="1"/>
  <c r="AJ260" i="53"/>
  <c r="AA60" i="80" s="1"/>
  <c r="AE255" i="53"/>
  <c r="V55" i="80" s="1"/>
  <c r="AE257" i="53"/>
  <c r="V57" i="80" s="1"/>
  <c r="AE258" i="53"/>
  <c r="V58" i="80" s="1"/>
  <c r="AE259" i="53"/>
  <c r="V59" i="80" s="1"/>
  <c r="AE260" i="53"/>
  <c r="V60" i="80" s="1"/>
  <c r="AE261" i="53"/>
  <c r="V61" i="80" s="1"/>
  <c r="AE263" i="53"/>
  <c r="V63" i="80" s="1"/>
  <c r="AE265" i="53"/>
  <c r="V65" i="80" s="1"/>
  <c r="AE253" i="53"/>
  <c r="V53" i="80" s="1"/>
  <c r="AW252" i="53"/>
  <c r="AN52" i="80" s="1"/>
  <c r="AW254" i="53"/>
  <c r="AN54" i="80" s="1"/>
  <c r="AT256" i="53"/>
  <c r="AK56" i="80" s="1"/>
  <c r="AL258" i="53"/>
  <c r="AC58" i="80" s="1"/>
  <c r="AN260" i="53"/>
  <c r="AE60" i="80" s="1"/>
  <c r="BC266" i="53"/>
  <c r="AT66" i="80" s="1"/>
  <c r="AQ201" i="53"/>
  <c r="AQ200" i="53" s="1"/>
  <c r="AQ218" i="53" s="1"/>
  <c r="K201" i="53"/>
  <c r="K200" i="53" s="1"/>
  <c r="K218" i="53" s="1"/>
  <c r="BD201" i="53"/>
  <c r="BD200" i="53" s="1"/>
  <c r="AZ201" i="53"/>
  <c r="AZ219" i="53" s="1"/>
  <c r="AQ49" i="80" s="1"/>
  <c r="AV201" i="53"/>
  <c r="AV219" i="53" s="1"/>
  <c r="AM49" i="80" s="1"/>
  <c r="AR201" i="53"/>
  <c r="AR219" i="53" s="1"/>
  <c r="AI49" i="80" s="1"/>
  <c r="AN201" i="53"/>
  <c r="AJ201" i="53"/>
  <c r="AJ219" i="53" s="1"/>
  <c r="AA49" i="80" s="1"/>
  <c r="AF201" i="53"/>
  <c r="AF200" i="53" s="1"/>
  <c r="AB201" i="53"/>
  <c r="AB219" i="53" s="1"/>
  <c r="S49" i="80" s="1"/>
  <c r="X201" i="53"/>
  <c r="X219" i="53" s="1"/>
  <c r="O49" i="80" s="1"/>
  <c r="P201" i="53"/>
  <c r="P200" i="53" s="1"/>
  <c r="L201" i="53"/>
  <c r="L219" i="53" s="1"/>
  <c r="C49" i="80" s="1"/>
  <c r="BD194" i="53"/>
  <c r="BA194" i="53"/>
  <c r="AK194" i="53"/>
  <c r="U194" i="53"/>
  <c r="AS194" i="53"/>
  <c r="AO194" i="53"/>
  <c r="AC194" i="53"/>
  <c r="Y194" i="53"/>
  <c r="M194" i="53"/>
  <c r="U201" i="53"/>
  <c r="U200" i="53" s="1"/>
  <c r="AD194" i="53"/>
  <c r="AQ194" i="53"/>
  <c r="AE194" i="53"/>
  <c r="AA194" i="53"/>
  <c r="K194" i="53"/>
  <c r="Q194" i="53"/>
  <c r="AG194" i="53"/>
  <c r="AW194" i="53"/>
  <c r="N194" i="53"/>
  <c r="V194" i="53"/>
  <c r="AL194" i="53"/>
  <c r="AT194" i="53"/>
  <c r="BB194" i="53"/>
  <c r="O194" i="53"/>
  <c r="S194" i="53"/>
  <c r="W194" i="53"/>
  <c r="AI194" i="53"/>
  <c r="AM194" i="53"/>
  <c r="AU194" i="53"/>
  <c r="AY194" i="53"/>
  <c r="BC194" i="53"/>
  <c r="R194" i="53"/>
  <c r="Z194" i="53"/>
  <c r="AH194" i="53"/>
  <c r="AP194" i="53"/>
  <c r="AX194" i="53"/>
  <c r="L194" i="53"/>
  <c r="P194" i="53"/>
  <c r="T194" i="53"/>
  <c r="X194" i="53"/>
  <c r="AB194" i="53"/>
  <c r="AF194" i="53"/>
  <c r="AJ194" i="53"/>
  <c r="AN194" i="53"/>
  <c r="AR194" i="53"/>
  <c r="AV194" i="53"/>
  <c r="AZ194" i="53"/>
  <c r="AA207" i="53"/>
  <c r="R37" i="80" s="1"/>
  <c r="BA201" i="53"/>
  <c r="AD207" i="53"/>
  <c r="U37" i="80" s="1"/>
  <c r="AW201" i="53"/>
  <c r="AW219" i="53" s="1"/>
  <c r="AN49" i="80" s="1"/>
  <c r="AS201" i="53"/>
  <c r="AS200" i="53" s="1"/>
  <c r="AS218" i="53" s="1"/>
  <c r="AO201" i="53"/>
  <c r="AO200" i="53" s="1"/>
  <c r="AO218" i="53" s="1"/>
  <c r="AK201" i="53"/>
  <c r="AG201" i="53"/>
  <c r="AG219" i="53" s="1"/>
  <c r="X49" i="80" s="1"/>
  <c r="AC201" i="53"/>
  <c r="AC219" i="53" s="1"/>
  <c r="T49" i="80" s="1"/>
  <c r="Y201" i="53"/>
  <c r="Y219" i="53" s="1"/>
  <c r="P49" i="80" s="1"/>
  <c r="Q201" i="53"/>
  <c r="Q219" i="53" s="1"/>
  <c r="H49" i="80" s="1"/>
  <c r="M201" i="53"/>
  <c r="M200" i="53" s="1"/>
  <c r="BC201" i="53"/>
  <c r="BC200" i="53" s="1"/>
  <c r="BC218" i="53" s="1"/>
  <c r="AY201" i="53"/>
  <c r="AY200" i="53" s="1"/>
  <c r="AY218" i="53" s="1"/>
  <c r="AU201" i="53"/>
  <c r="AU200" i="53" s="1"/>
  <c r="AU218" i="53" s="1"/>
  <c r="AM201" i="53"/>
  <c r="AM200" i="53" s="1"/>
  <c r="AM218" i="53" s="1"/>
  <c r="AI201" i="53"/>
  <c r="AI200" i="53" s="1"/>
  <c r="AI218" i="53" s="1"/>
  <c r="AE201" i="53"/>
  <c r="AE200" i="53" s="1"/>
  <c r="AE218" i="53" s="1"/>
  <c r="AA201" i="53"/>
  <c r="AA200" i="53" s="1"/>
  <c r="AA218" i="53" s="1"/>
  <c r="W201" i="53"/>
  <c r="W200" i="53" s="1"/>
  <c r="W218" i="53" s="1"/>
  <c r="S201" i="53"/>
  <c r="S200" i="53" s="1"/>
  <c r="S218" i="53" s="1"/>
  <c r="O201" i="53"/>
  <c r="O200" i="53" s="1"/>
  <c r="O218" i="53" s="1"/>
  <c r="BB209" i="53"/>
  <c r="V209" i="53"/>
  <c r="N209" i="53"/>
  <c r="AT209" i="53"/>
  <c r="AL209" i="53"/>
  <c r="AH209" i="53"/>
  <c r="Z209" i="53"/>
  <c r="BB201" i="53"/>
  <c r="BB200" i="53" s="1"/>
  <c r="BB218" i="53" s="1"/>
  <c r="AX201" i="53"/>
  <c r="AX200" i="53" s="1"/>
  <c r="AX204" i="53" s="1"/>
  <c r="AT201" i="53"/>
  <c r="AT200" i="53" s="1"/>
  <c r="AP201" i="53"/>
  <c r="AP200" i="53" s="1"/>
  <c r="AP218" i="53" s="1"/>
  <c r="AL201" i="53"/>
  <c r="AL200" i="53" s="1"/>
  <c r="AH201" i="53"/>
  <c r="AH200" i="53" s="1"/>
  <c r="AH218" i="53" s="1"/>
  <c r="AD201" i="53"/>
  <c r="AD200" i="53" s="1"/>
  <c r="Z201" i="53"/>
  <c r="Z200" i="53" s="1"/>
  <c r="Z218" i="53" s="1"/>
  <c r="V201" i="53"/>
  <c r="V200" i="53" s="1"/>
  <c r="R201" i="53"/>
  <c r="R200" i="53" s="1"/>
  <c r="R218" i="53" s="1"/>
  <c r="N201" i="53"/>
  <c r="N200" i="53" s="1"/>
  <c r="AC200" i="53"/>
  <c r="AC218" i="53" s="1"/>
  <c r="AY209" i="53"/>
  <c r="AI209" i="53"/>
  <c r="S209" i="53"/>
  <c r="BA207" i="53"/>
  <c r="AR37" i="80" s="1"/>
  <c r="AS207" i="53"/>
  <c r="AJ37" i="80" s="1"/>
  <c r="AO207" i="53"/>
  <c r="AF37" i="80" s="1"/>
  <c r="AK207" i="53"/>
  <c r="AB37" i="80" s="1"/>
  <c r="AC207" i="53"/>
  <c r="T37" i="80" s="1"/>
  <c r="Y207" i="53"/>
  <c r="P37" i="80" s="1"/>
  <c r="U207" i="53"/>
  <c r="L37" i="80" s="1"/>
  <c r="M207" i="53"/>
  <c r="D37" i="80" s="1"/>
  <c r="BC209" i="53"/>
  <c r="AM209" i="53"/>
  <c r="W209" i="53"/>
  <c r="X200" i="53"/>
  <c r="AN200" i="53"/>
  <c r="AN219" i="53"/>
  <c r="AE49" i="80" s="1"/>
  <c r="BD219" i="53"/>
  <c r="AU49" i="80" s="1"/>
  <c r="K276" i="53" l="1"/>
  <c r="K270" i="53"/>
  <c r="B79" i="80" s="1"/>
  <c r="R276" i="53"/>
  <c r="I35" i="80" s="1"/>
  <c r="R270" i="53"/>
  <c r="I79" i="80" s="1"/>
  <c r="T276" i="53"/>
  <c r="K35" i="80" s="1"/>
  <c r="T270" i="53"/>
  <c r="K79" i="80" s="1"/>
  <c r="AJ276" i="53"/>
  <c r="AA35" i="80" s="1"/>
  <c r="AJ270" i="53"/>
  <c r="AA79" i="80" s="1"/>
  <c r="M276" i="53"/>
  <c r="D35" i="80" s="1"/>
  <c r="M270" i="53"/>
  <c r="D79" i="80" s="1"/>
  <c r="AC276" i="53"/>
  <c r="T35" i="80" s="1"/>
  <c r="AC270" i="53"/>
  <c r="T79" i="80" s="1"/>
  <c r="O276" i="53"/>
  <c r="F35" i="80" s="1"/>
  <c r="O270" i="53"/>
  <c r="F79" i="80" s="1"/>
  <c r="AU276" i="53"/>
  <c r="AL35" i="80" s="1"/>
  <c r="AU270" i="53"/>
  <c r="AL79" i="80" s="1"/>
  <c r="AP276" i="53"/>
  <c r="AG35" i="80" s="1"/>
  <c r="AP270" i="53"/>
  <c r="AG79" i="80" s="1"/>
  <c r="X276" i="53"/>
  <c r="O35" i="80" s="1"/>
  <c r="X270" i="53"/>
  <c r="O79" i="80" s="1"/>
  <c r="AN276" i="53"/>
  <c r="AE35" i="80" s="1"/>
  <c r="AN270" i="53"/>
  <c r="AE79" i="80" s="1"/>
  <c r="BD276" i="53"/>
  <c r="AU35" i="80" s="1"/>
  <c r="BD270" i="53"/>
  <c r="AU79" i="80" s="1"/>
  <c r="Q276" i="53"/>
  <c r="H35" i="80" s="1"/>
  <c r="Q270" i="53"/>
  <c r="H79" i="80" s="1"/>
  <c r="AG276" i="53"/>
  <c r="X35" i="80" s="1"/>
  <c r="AG270" i="53"/>
  <c r="X79" i="80" s="1"/>
  <c r="BA276" i="53"/>
  <c r="AR35" i="80" s="1"/>
  <c r="BA270" i="53"/>
  <c r="AR79" i="80" s="1"/>
  <c r="AQ276" i="53"/>
  <c r="AH35" i="80" s="1"/>
  <c r="AQ270" i="53"/>
  <c r="AH79" i="80" s="1"/>
  <c r="AZ276" i="53"/>
  <c r="AQ35" i="80" s="1"/>
  <c r="AZ270" i="53"/>
  <c r="AQ79" i="80" s="1"/>
  <c r="AA276" i="53"/>
  <c r="R35" i="80" s="1"/>
  <c r="AA270" i="53"/>
  <c r="R79" i="80" s="1"/>
  <c r="AB276" i="53"/>
  <c r="S35" i="80" s="1"/>
  <c r="AB270" i="53"/>
  <c r="S79" i="80" s="1"/>
  <c r="AR276" i="53"/>
  <c r="AI35" i="80" s="1"/>
  <c r="AR270" i="53"/>
  <c r="AI79" i="80" s="1"/>
  <c r="AW276" i="53"/>
  <c r="AN35" i="80" s="1"/>
  <c r="AW270" i="53"/>
  <c r="AN79" i="80" s="1"/>
  <c r="U276" i="53"/>
  <c r="L35" i="80" s="1"/>
  <c r="U270" i="53"/>
  <c r="L79" i="80" s="1"/>
  <c r="AK276" i="53"/>
  <c r="AB35" i="80" s="1"/>
  <c r="AK270" i="53"/>
  <c r="AB79" i="80" s="1"/>
  <c r="AX276" i="53"/>
  <c r="AO35" i="80" s="1"/>
  <c r="AX270" i="53"/>
  <c r="AO79" i="80" s="1"/>
  <c r="AY284" i="53"/>
  <c r="AS276" i="53"/>
  <c r="AJ35" i="80" s="1"/>
  <c r="AS270" i="53"/>
  <c r="AJ79" i="80" s="1"/>
  <c r="AE276" i="53"/>
  <c r="V35" i="80" s="1"/>
  <c r="AE270" i="53"/>
  <c r="V79" i="80" s="1"/>
  <c r="P276" i="53"/>
  <c r="G35" i="80" s="1"/>
  <c r="P270" i="53"/>
  <c r="G79" i="80" s="1"/>
  <c r="AF276" i="53"/>
  <c r="W35" i="80" s="1"/>
  <c r="AF270" i="53"/>
  <c r="W79" i="80" s="1"/>
  <c r="AV276" i="53"/>
  <c r="AM35" i="80" s="1"/>
  <c r="AV270" i="53"/>
  <c r="AM79" i="80" s="1"/>
  <c r="AD276" i="53"/>
  <c r="U35" i="80" s="1"/>
  <c r="AD270" i="53"/>
  <c r="U79" i="80" s="1"/>
  <c r="Y276" i="53"/>
  <c r="P35" i="80" s="1"/>
  <c r="Y270" i="53"/>
  <c r="P79" i="80" s="1"/>
  <c r="AO276" i="53"/>
  <c r="AF35" i="80" s="1"/>
  <c r="AO270" i="53"/>
  <c r="AF79" i="80" s="1"/>
  <c r="K284" i="53"/>
  <c r="AJ284" i="53"/>
  <c r="AR284" i="53"/>
  <c r="D40" i="80"/>
  <c r="AC284" i="53"/>
  <c r="K295" i="53"/>
  <c r="L276" i="53"/>
  <c r="C35" i="80" s="1"/>
  <c r="C40" i="80"/>
  <c r="K40" i="80"/>
  <c r="AP40" i="80"/>
  <c r="M284" i="53"/>
  <c r="W40" i="80"/>
  <c r="AF291" i="53"/>
  <c r="AF293" i="53" s="1"/>
  <c r="AF295" i="53" s="1"/>
  <c r="R284" i="53"/>
  <c r="R291" i="53"/>
  <c r="R293" i="53" s="1"/>
  <c r="R295" i="53" s="1"/>
  <c r="Z284" i="53"/>
  <c r="Z291" i="53"/>
  <c r="Z293" i="53" s="1"/>
  <c r="Z295" i="53" s="1"/>
  <c r="AH284" i="53"/>
  <c r="AH291" i="53"/>
  <c r="AH293" i="53" s="1"/>
  <c r="AH295" i="53" s="1"/>
  <c r="AP284" i="53"/>
  <c r="AP291" i="53"/>
  <c r="AP293" i="53" s="1"/>
  <c r="AP295" i="53" s="1"/>
  <c r="AX284" i="53"/>
  <c r="AX291" i="53"/>
  <c r="AX293" i="53" s="1"/>
  <c r="AX295" i="53" s="1"/>
  <c r="F40" i="80"/>
  <c r="O291" i="53"/>
  <c r="O293" i="53" s="1"/>
  <c r="O295" i="53" s="1"/>
  <c r="N40" i="80"/>
  <c r="W291" i="53"/>
  <c r="W293" i="53" s="1"/>
  <c r="W295" i="53" s="1"/>
  <c r="V40" i="80"/>
  <c r="AE291" i="53"/>
  <c r="AE293" i="53" s="1"/>
  <c r="AE295" i="53" s="1"/>
  <c r="AD40" i="80"/>
  <c r="AM291" i="53"/>
  <c r="AM293" i="53" s="1"/>
  <c r="AM295" i="53" s="1"/>
  <c r="AL40" i="80"/>
  <c r="AU291" i="53"/>
  <c r="AU293" i="53" s="1"/>
  <c r="AU295" i="53" s="1"/>
  <c r="Q284" i="53"/>
  <c r="Q291" i="53"/>
  <c r="Q293" i="53" s="1"/>
  <c r="Q295" i="53" s="1"/>
  <c r="AG284" i="53"/>
  <c r="AG291" i="53"/>
  <c r="AG293" i="53" s="1"/>
  <c r="AG295" i="53" s="1"/>
  <c r="AW284" i="53"/>
  <c r="AW291" i="53"/>
  <c r="AW293" i="53" s="1"/>
  <c r="AW295" i="53" s="1"/>
  <c r="AY295" i="53"/>
  <c r="G40" i="80"/>
  <c r="P291" i="53"/>
  <c r="P293" i="53" s="1"/>
  <c r="P295" i="53" s="1"/>
  <c r="AV284" i="53"/>
  <c r="AV291" i="53"/>
  <c r="AV293" i="53" s="1"/>
  <c r="AV295" i="53" s="1"/>
  <c r="L40" i="80"/>
  <c r="U291" i="53"/>
  <c r="U293" i="53" s="1"/>
  <c r="U295" i="53" s="1"/>
  <c r="BA284" i="53"/>
  <c r="BA291" i="53"/>
  <c r="BA293" i="53" s="1"/>
  <c r="BA295" i="53" s="1"/>
  <c r="AB284" i="53"/>
  <c r="AB291" i="53"/>
  <c r="AB293" i="53" s="1"/>
  <c r="AB295" i="53" s="1"/>
  <c r="AR295" i="53"/>
  <c r="AZ284" i="53"/>
  <c r="AZ291" i="53"/>
  <c r="AZ293" i="53" s="1"/>
  <c r="AZ295" i="53" s="1"/>
  <c r="X284" i="53"/>
  <c r="X291" i="53"/>
  <c r="X293" i="53" s="1"/>
  <c r="X295" i="53" s="1"/>
  <c r="AN284" i="53"/>
  <c r="AN291" i="53"/>
  <c r="AN293" i="53" s="1"/>
  <c r="AN295" i="53" s="1"/>
  <c r="AU40" i="80"/>
  <c r="BD291" i="53"/>
  <c r="BD293" i="53" s="1"/>
  <c r="BD295" i="53" s="1"/>
  <c r="AK284" i="53"/>
  <c r="AK291" i="53"/>
  <c r="AK293" i="53" s="1"/>
  <c r="AK295" i="53" s="1"/>
  <c r="B35" i="80"/>
  <c r="S40" i="80"/>
  <c r="E40" i="80"/>
  <c r="N291" i="53"/>
  <c r="N293" i="53" s="1"/>
  <c r="N295" i="53" s="1"/>
  <c r="V284" i="53"/>
  <c r="V291" i="53"/>
  <c r="V293" i="53" s="1"/>
  <c r="V295" i="53" s="1"/>
  <c r="U40" i="80"/>
  <c r="AD291" i="53"/>
  <c r="AD293" i="53" s="1"/>
  <c r="AD295" i="53" s="1"/>
  <c r="AL284" i="53"/>
  <c r="AL291" i="53"/>
  <c r="AL293" i="53" s="1"/>
  <c r="AL295" i="53" s="1"/>
  <c r="AK40" i="80"/>
  <c r="AT291" i="53"/>
  <c r="AT293" i="53" s="1"/>
  <c r="AT295" i="53" s="1"/>
  <c r="BB284" i="53"/>
  <c r="BB291" i="53"/>
  <c r="BB293" i="53" s="1"/>
  <c r="BB295" i="53" s="1"/>
  <c r="S284" i="53"/>
  <c r="S291" i="53"/>
  <c r="S293" i="53" s="1"/>
  <c r="S295" i="53" s="1"/>
  <c r="AA284" i="53"/>
  <c r="AA291" i="53"/>
  <c r="AA293" i="53" s="1"/>
  <c r="AA295" i="53" s="1"/>
  <c r="AI284" i="53"/>
  <c r="AI291" i="53"/>
  <c r="AI293" i="53" s="1"/>
  <c r="AI295" i="53" s="1"/>
  <c r="AH40" i="80"/>
  <c r="AQ291" i="53"/>
  <c r="AQ293" i="53" s="1"/>
  <c r="AQ295" i="53" s="1"/>
  <c r="BC284" i="53"/>
  <c r="BC291" i="53"/>
  <c r="BC293" i="53" s="1"/>
  <c r="BC295" i="53" s="1"/>
  <c r="Y284" i="53"/>
  <c r="Y291" i="53"/>
  <c r="Y293" i="53" s="1"/>
  <c r="Y295" i="53" s="1"/>
  <c r="AO284" i="53"/>
  <c r="AO291" i="53"/>
  <c r="AO293" i="53" s="1"/>
  <c r="AO295" i="53" s="1"/>
  <c r="M40" i="80"/>
  <c r="AC40" i="80"/>
  <c r="AS40" i="80"/>
  <c r="R40" i="80"/>
  <c r="P40" i="80"/>
  <c r="J40" i="80"/>
  <c r="AT40" i="80"/>
  <c r="AF284" i="53"/>
  <c r="AF40" i="80"/>
  <c r="B40" i="80"/>
  <c r="P284" i="53"/>
  <c r="AR40" i="80"/>
  <c r="O40" i="80"/>
  <c r="AM40" i="80"/>
  <c r="AB40" i="80"/>
  <c r="AE40" i="80"/>
  <c r="I40" i="80"/>
  <c r="Q40" i="80"/>
  <c r="Y40" i="80"/>
  <c r="AG40" i="80"/>
  <c r="AO40" i="80"/>
  <c r="BE287" i="53"/>
  <c r="N48" i="80"/>
  <c r="W268" i="53"/>
  <c r="N39" i="80"/>
  <c r="AI268" i="53"/>
  <c r="Z39" i="80"/>
  <c r="I48" i="80"/>
  <c r="Y48" i="80"/>
  <c r="AL268" i="53"/>
  <c r="AC39" i="80"/>
  <c r="BB268" i="53"/>
  <c r="AS39" i="80"/>
  <c r="R48" i="80"/>
  <c r="AL48" i="80"/>
  <c r="AH268" i="53"/>
  <c r="Y39" i="80"/>
  <c r="V268" i="53"/>
  <c r="M39" i="80"/>
  <c r="AH48" i="80"/>
  <c r="AY268" i="53"/>
  <c r="AP39" i="80"/>
  <c r="AS48" i="80"/>
  <c r="V48" i="80"/>
  <c r="S268" i="53"/>
  <c r="J39" i="80"/>
  <c r="AD48" i="80"/>
  <c r="AM268" i="53"/>
  <c r="AD39" i="80"/>
  <c r="AT268" i="53"/>
  <c r="AK39" i="80"/>
  <c r="F48" i="80"/>
  <c r="AP48" i="80"/>
  <c r="AF48" i="80"/>
  <c r="BC268" i="53"/>
  <c r="AT39" i="80"/>
  <c r="AC280" i="53"/>
  <c r="T48" i="80"/>
  <c r="Q48" i="80"/>
  <c r="AG48" i="80"/>
  <c r="Z268" i="53"/>
  <c r="Q39" i="80"/>
  <c r="N268" i="53"/>
  <c r="E39" i="80"/>
  <c r="J48" i="80"/>
  <c r="Z48" i="80"/>
  <c r="AT48" i="80"/>
  <c r="AJ48" i="80"/>
  <c r="B48" i="80"/>
  <c r="L200" i="53"/>
  <c r="L218" i="53" s="1"/>
  <c r="K204" i="53"/>
  <c r="AI219" i="53"/>
  <c r="Z49" i="80" s="1"/>
  <c r="AB200" i="53"/>
  <c r="AB204" i="53" s="1"/>
  <c r="S204" i="53"/>
  <c r="AR200" i="53"/>
  <c r="AR218" i="53" s="1"/>
  <c r="K219" i="53"/>
  <c r="B49" i="80" s="1"/>
  <c r="AQ219" i="53"/>
  <c r="AH49" i="80" s="1"/>
  <c r="P219" i="53"/>
  <c r="G49" i="80" s="1"/>
  <c r="AV200" i="53"/>
  <c r="AV204" i="53" s="1"/>
  <c r="R219" i="53"/>
  <c r="I49" i="80" s="1"/>
  <c r="AF219" i="53"/>
  <c r="W49" i="80" s="1"/>
  <c r="AQ204" i="53"/>
  <c r="T219" i="53"/>
  <c r="K49" i="80" s="1"/>
  <c r="AX219" i="53"/>
  <c r="AO49" i="80" s="1"/>
  <c r="Q200" i="53"/>
  <c r="Q218" i="53" s="1"/>
  <c r="AJ200" i="53"/>
  <c r="AJ218" i="53" s="1"/>
  <c r="AZ200" i="53"/>
  <c r="AZ204" i="53" s="1"/>
  <c r="U219" i="53"/>
  <c r="L49" i="80" s="1"/>
  <c r="U204" i="53"/>
  <c r="U218" i="53"/>
  <c r="Y200" i="53"/>
  <c r="Y218" i="53" s="1"/>
  <c r="V219" i="53"/>
  <c r="M49" i="80" s="1"/>
  <c r="AI204" i="53"/>
  <c r="AC204" i="53"/>
  <c r="AS219" i="53"/>
  <c r="AJ49" i="80" s="1"/>
  <c r="BC219" i="53"/>
  <c r="AT49" i="80" s="1"/>
  <c r="AH219" i="53"/>
  <c r="Y49" i="80" s="1"/>
  <c r="S219" i="53"/>
  <c r="J49" i="80" s="1"/>
  <c r="BC204" i="53"/>
  <c r="AY204" i="53"/>
  <c r="AO219" i="53"/>
  <c r="AF49" i="80" s="1"/>
  <c r="AY219" i="53"/>
  <c r="AP49" i="80" s="1"/>
  <c r="AE204" i="53"/>
  <c r="AE219" i="53"/>
  <c r="V49" i="80" s="1"/>
  <c r="W204" i="53"/>
  <c r="BB219" i="53"/>
  <c r="AS49" i="80" s="1"/>
  <c r="AS204" i="53"/>
  <c r="O219" i="53"/>
  <c r="F49" i="80" s="1"/>
  <c r="O204" i="53"/>
  <c r="M219" i="53"/>
  <c r="D49" i="80" s="1"/>
  <c r="AG200" i="53"/>
  <c r="AG218" i="53" s="1"/>
  <c r="AM219" i="53"/>
  <c r="AD49" i="80" s="1"/>
  <c r="W219" i="53"/>
  <c r="N49" i="80" s="1"/>
  <c r="AM204" i="53"/>
  <c r="AW200" i="53"/>
  <c r="AW218" i="53" s="1"/>
  <c r="AA204" i="53"/>
  <c r="AT219" i="53"/>
  <c r="AK49" i="80" s="1"/>
  <c r="AD219" i="53"/>
  <c r="U49" i="80" s="1"/>
  <c r="AA219" i="53"/>
  <c r="R49" i="80" s="1"/>
  <c r="N219" i="53"/>
  <c r="E49" i="80" s="1"/>
  <c r="BA200" i="53"/>
  <c r="BA219" i="53"/>
  <c r="AR49" i="80" s="1"/>
  <c r="M218" i="53"/>
  <c r="M204" i="53"/>
  <c r="N218" i="53"/>
  <c r="N204" i="53"/>
  <c r="AD218" i="53"/>
  <c r="AD204" i="53"/>
  <c r="AT204" i="53"/>
  <c r="AT218" i="53"/>
  <c r="Z219" i="53"/>
  <c r="Q49" i="80" s="1"/>
  <c r="AK200" i="53"/>
  <c r="AK219" i="53"/>
  <c r="AB49" i="80" s="1"/>
  <c r="AU219" i="53"/>
  <c r="AL49" i="80" s="1"/>
  <c r="AU204" i="53"/>
  <c r="V204" i="53"/>
  <c r="V218" i="53"/>
  <c r="AL204" i="53"/>
  <c r="AL218" i="53"/>
  <c r="AO204" i="53"/>
  <c r="AP219" i="53"/>
  <c r="AG49" i="80" s="1"/>
  <c r="AL219" i="53"/>
  <c r="AC49" i="80" s="1"/>
  <c r="AX218" i="53"/>
  <c r="R204" i="53"/>
  <c r="Z204" i="53"/>
  <c r="AH204" i="53"/>
  <c r="BB204" i="53"/>
  <c r="AP204" i="53"/>
  <c r="AB218" i="53"/>
  <c r="AN204" i="53"/>
  <c r="AN218" i="53"/>
  <c r="X204" i="53"/>
  <c r="X218" i="53"/>
  <c r="BD204" i="53"/>
  <c r="BD218" i="53"/>
  <c r="T204" i="53"/>
  <c r="T218" i="53"/>
  <c r="P204" i="53"/>
  <c r="P218" i="53"/>
  <c r="AF204" i="53"/>
  <c r="AF218" i="53"/>
  <c r="V276" i="53" l="1"/>
  <c r="M35" i="80" s="1"/>
  <c r="V270" i="53"/>
  <c r="M79" i="80" s="1"/>
  <c r="AL276" i="53"/>
  <c r="AC35" i="80" s="1"/>
  <c r="AL270" i="53"/>
  <c r="AC79" i="80" s="1"/>
  <c r="AI276" i="53"/>
  <c r="Z35" i="80" s="1"/>
  <c r="AI270" i="53"/>
  <c r="Z79" i="80" s="1"/>
  <c r="Z276" i="53"/>
  <c r="Q35" i="80" s="1"/>
  <c r="Z270" i="53"/>
  <c r="Q79" i="80" s="1"/>
  <c r="S276" i="53"/>
  <c r="J35" i="80" s="1"/>
  <c r="S270" i="53"/>
  <c r="J79" i="80" s="1"/>
  <c r="Q204" i="53"/>
  <c r="AM276" i="53"/>
  <c r="AD35" i="80" s="1"/>
  <c r="AM270" i="53"/>
  <c r="AD79" i="80" s="1"/>
  <c r="AH276" i="53"/>
  <c r="Y35" i="80" s="1"/>
  <c r="AH270" i="53"/>
  <c r="Y79" i="80" s="1"/>
  <c r="BB276" i="53"/>
  <c r="AS35" i="80" s="1"/>
  <c r="BB270" i="53"/>
  <c r="AS79" i="80" s="1"/>
  <c r="W276" i="53"/>
  <c r="N35" i="80" s="1"/>
  <c r="W270" i="53"/>
  <c r="N79" i="80" s="1"/>
  <c r="AT276" i="53"/>
  <c r="AK35" i="80" s="1"/>
  <c r="AT270" i="53"/>
  <c r="AK79" i="80" s="1"/>
  <c r="AY276" i="53"/>
  <c r="AP35" i="80" s="1"/>
  <c r="AY270" i="53"/>
  <c r="AP79" i="80" s="1"/>
  <c r="N276" i="53"/>
  <c r="E35" i="80" s="1"/>
  <c r="N270" i="53"/>
  <c r="E79" i="80" s="1"/>
  <c r="BC276" i="53"/>
  <c r="AT35" i="80" s="1"/>
  <c r="BC270" i="53"/>
  <c r="AT79" i="80" s="1"/>
  <c r="L204" i="53"/>
  <c r="AR204" i="53"/>
  <c r="S280" i="53"/>
  <c r="AY280" i="53"/>
  <c r="AR280" i="53"/>
  <c r="AI48" i="80"/>
  <c r="AL280" i="53"/>
  <c r="AC48" i="80"/>
  <c r="AG280" i="53"/>
  <c r="X48" i="80"/>
  <c r="Y280" i="53"/>
  <c r="P48" i="80"/>
  <c r="AF280" i="53"/>
  <c r="W48" i="80"/>
  <c r="T280" i="53"/>
  <c r="K48" i="80"/>
  <c r="X280" i="53"/>
  <c r="O48" i="80"/>
  <c r="AB280" i="53"/>
  <c r="S48" i="80"/>
  <c r="AT280" i="53"/>
  <c r="AK48" i="80"/>
  <c r="U280" i="53"/>
  <c r="L48" i="80"/>
  <c r="AJ280" i="53"/>
  <c r="AA48" i="80"/>
  <c r="AS280" i="53"/>
  <c r="AI280" i="53"/>
  <c r="AP280" i="53"/>
  <c r="AO280" i="53"/>
  <c r="O280" i="53"/>
  <c r="BB280" i="53"/>
  <c r="AQ280" i="53"/>
  <c r="AA280" i="53"/>
  <c r="R280" i="53"/>
  <c r="AD280" i="53"/>
  <c r="U48" i="80"/>
  <c r="M280" i="53"/>
  <c r="D48" i="80"/>
  <c r="AW280" i="53"/>
  <c r="AN48" i="80"/>
  <c r="V280" i="53"/>
  <c r="M48" i="80"/>
  <c r="N280" i="53"/>
  <c r="E48" i="80"/>
  <c r="Q280" i="53"/>
  <c r="H48" i="80"/>
  <c r="L280" i="53"/>
  <c r="C48" i="80"/>
  <c r="P280" i="53"/>
  <c r="G48" i="80"/>
  <c r="BD280" i="53"/>
  <c r="AU48" i="80"/>
  <c r="AN280" i="53"/>
  <c r="AE48" i="80"/>
  <c r="AX280" i="53"/>
  <c r="AO48" i="80"/>
  <c r="K280" i="53"/>
  <c r="BC280" i="53"/>
  <c r="Z280" i="53"/>
  <c r="AM280" i="53"/>
  <c r="AE280" i="53"/>
  <c r="AU280" i="53"/>
  <c r="AH280" i="53"/>
  <c r="W280" i="53"/>
  <c r="AZ218" i="53"/>
  <c r="AV218" i="53"/>
  <c r="AJ204" i="53"/>
  <c r="Y204" i="53"/>
  <c r="AG204" i="53"/>
  <c r="AW204" i="53"/>
  <c r="BA204" i="53"/>
  <c r="BA218" i="53"/>
  <c r="AK218" i="53"/>
  <c r="AK204" i="53"/>
  <c r="BF276" i="53" l="1"/>
  <c r="AV280" i="53"/>
  <c r="AM48" i="80"/>
  <c r="AK280" i="53"/>
  <c r="AB48" i="80"/>
  <c r="AZ280" i="53"/>
  <c r="AQ48" i="80"/>
  <c r="BA280" i="53"/>
  <c r="AR48" i="80"/>
  <c r="BC31" i="53"/>
  <c r="AT31" i="80" s="1"/>
  <c r="BB31" i="53"/>
  <c r="AS31" i="80" s="1"/>
  <c r="BA31" i="53"/>
  <c r="AR31" i="80" s="1"/>
  <c r="AZ31" i="53"/>
  <c r="AQ31" i="80" s="1"/>
  <c r="AY31" i="53"/>
  <c r="AP31" i="80" s="1"/>
  <c r="AX31" i="53"/>
  <c r="AO31" i="80" s="1"/>
  <c r="AW31" i="53"/>
  <c r="AN31" i="80" s="1"/>
  <c r="AV31" i="53"/>
  <c r="AM31" i="80" s="1"/>
  <c r="AU31" i="53"/>
  <c r="AL31" i="80" s="1"/>
  <c r="AT31" i="53"/>
  <c r="AK31" i="80" s="1"/>
  <c r="AS31" i="53"/>
  <c r="AJ31" i="80" s="1"/>
  <c r="AR31" i="53"/>
  <c r="AI31" i="80" s="1"/>
  <c r="AQ31" i="53"/>
  <c r="AH31" i="80" s="1"/>
  <c r="AP31" i="53"/>
  <c r="AG31" i="80" s="1"/>
  <c r="AO31" i="53"/>
  <c r="AF31" i="80" s="1"/>
  <c r="AN31" i="53"/>
  <c r="AE31" i="80" s="1"/>
  <c r="AM31" i="53"/>
  <c r="AD31" i="80" s="1"/>
  <c r="AL31" i="53"/>
  <c r="AC31" i="80" s="1"/>
  <c r="AK31" i="53"/>
  <c r="AB31" i="80" s="1"/>
  <c r="AJ31" i="53"/>
  <c r="AA31" i="80" s="1"/>
  <c r="AI31" i="53"/>
  <c r="Z31" i="80" s="1"/>
  <c r="AH31" i="53"/>
  <c r="Y31" i="80" s="1"/>
  <c r="AG31" i="53"/>
  <c r="X31" i="80" s="1"/>
  <c r="AF31" i="53"/>
  <c r="W31" i="80" s="1"/>
  <c r="AE31" i="53"/>
  <c r="V31" i="80" s="1"/>
  <c r="AD31" i="53"/>
  <c r="U31" i="80" s="1"/>
  <c r="AC31" i="53"/>
  <c r="T31" i="80" s="1"/>
  <c r="AB31" i="53"/>
  <c r="S31" i="80" s="1"/>
  <c r="AA31" i="53"/>
  <c r="R31" i="80" s="1"/>
  <c r="Z31" i="53"/>
  <c r="Q31" i="80" s="1"/>
  <c r="Y31" i="53"/>
  <c r="P31" i="80" s="1"/>
  <c r="X31" i="53"/>
  <c r="O31" i="80" s="1"/>
  <c r="W31" i="53"/>
  <c r="N31" i="80" s="1"/>
  <c r="V31" i="53"/>
  <c r="M31" i="80" s="1"/>
  <c r="U31" i="53"/>
  <c r="L31" i="80" s="1"/>
  <c r="T31" i="53"/>
  <c r="K31" i="80" s="1"/>
  <c r="S31" i="53"/>
  <c r="J31" i="80" s="1"/>
  <c r="R31" i="53"/>
  <c r="I31" i="80" s="1"/>
  <c r="Q31" i="53"/>
  <c r="H31" i="80" s="1"/>
  <c r="P31" i="53"/>
  <c r="G31" i="80" s="1"/>
  <c r="O31" i="53"/>
  <c r="F31" i="80" s="1"/>
  <c r="N31" i="53"/>
  <c r="E31" i="80" s="1"/>
  <c r="M31" i="53"/>
  <c r="D31" i="80" s="1"/>
  <c r="L31" i="53"/>
  <c r="C31" i="80" s="1"/>
  <c r="K31" i="53"/>
  <c r="B31" i="80" s="1"/>
  <c r="BC29" i="53"/>
  <c r="AT29" i="80" s="1"/>
  <c r="BB29" i="53"/>
  <c r="AS29" i="80" s="1"/>
  <c r="BA29" i="53"/>
  <c r="AR29" i="80" s="1"/>
  <c r="AZ29" i="53"/>
  <c r="AQ29" i="80" s="1"/>
  <c r="AY29" i="53"/>
  <c r="AP29" i="80" s="1"/>
  <c r="AX29" i="53"/>
  <c r="AO29" i="80" s="1"/>
  <c r="AW29" i="53"/>
  <c r="AN29" i="80" s="1"/>
  <c r="AV29" i="53"/>
  <c r="AM29" i="80" s="1"/>
  <c r="AU29" i="53"/>
  <c r="AL29" i="80" s="1"/>
  <c r="AT29" i="53"/>
  <c r="AK29" i="80" s="1"/>
  <c r="AS29" i="53"/>
  <c r="AJ29" i="80" s="1"/>
  <c r="AR29" i="53"/>
  <c r="AI29" i="80" s="1"/>
  <c r="AQ29" i="53"/>
  <c r="AH29" i="80" s="1"/>
  <c r="AP29" i="53"/>
  <c r="AG29" i="80" s="1"/>
  <c r="AO29" i="53"/>
  <c r="AF29" i="80" s="1"/>
  <c r="AN29" i="53"/>
  <c r="AE29" i="80" s="1"/>
  <c r="AM29" i="53"/>
  <c r="AD29" i="80" s="1"/>
  <c r="AL29" i="53"/>
  <c r="AC29" i="80" s="1"/>
  <c r="AK29" i="53"/>
  <c r="AB29" i="80" s="1"/>
  <c r="AJ29" i="53"/>
  <c r="AA29" i="80" s="1"/>
  <c r="AI29" i="53"/>
  <c r="Z29" i="80" s="1"/>
  <c r="AH29" i="53"/>
  <c r="Y29" i="80" s="1"/>
  <c r="AG29" i="53"/>
  <c r="X29" i="80" s="1"/>
  <c r="AF29" i="53"/>
  <c r="W29" i="80" s="1"/>
  <c r="AE29" i="53"/>
  <c r="V29" i="80" s="1"/>
  <c r="AD29" i="53"/>
  <c r="U29" i="80" s="1"/>
  <c r="AC29" i="53"/>
  <c r="T29" i="80" s="1"/>
  <c r="AB29" i="53"/>
  <c r="S29" i="80" s="1"/>
  <c r="AA29" i="53"/>
  <c r="R29" i="80" s="1"/>
  <c r="Z29" i="53"/>
  <c r="Q29" i="80" s="1"/>
  <c r="Y29" i="53"/>
  <c r="P29" i="80" s="1"/>
  <c r="X29" i="53"/>
  <c r="O29" i="80" s="1"/>
  <c r="W29" i="53"/>
  <c r="N29" i="80" s="1"/>
  <c r="V29" i="53"/>
  <c r="M29" i="80" s="1"/>
  <c r="U29" i="53"/>
  <c r="L29" i="80" s="1"/>
  <c r="T29" i="53"/>
  <c r="K29" i="80" s="1"/>
  <c r="S29" i="53"/>
  <c r="J29" i="80" s="1"/>
  <c r="R29" i="53"/>
  <c r="I29" i="80" s="1"/>
  <c r="Q29" i="53"/>
  <c r="H29" i="80" s="1"/>
  <c r="P29" i="53"/>
  <c r="G29" i="80" s="1"/>
  <c r="O29" i="53"/>
  <c r="F29" i="80" s="1"/>
  <c r="N29" i="53"/>
  <c r="E29" i="80" s="1"/>
  <c r="M29" i="53"/>
  <c r="D29" i="80" s="1"/>
  <c r="L29" i="53"/>
  <c r="C29" i="80" s="1"/>
  <c r="K29" i="53"/>
  <c r="B29" i="80" s="1"/>
  <c r="BC28" i="53"/>
  <c r="BB28" i="53"/>
  <c r="BA28" i="53"/>
  <c r="AZ28" i="53"/>
  <c r="AY28" i="53"/>
  <c r="AX28" i="53"/>
  <c r="AW28" i="53"/>
  <c r="AV28" i="53"/>
  <c r="AU28" i="53"/>
  <c r="AT28" i="53"/>
  <c r="AS28" i="53"/>
  <c r="AR28" i="53"/>
  <c r="AQ28" i="53"/>
  <c r="AP28" i="53"/>
  <c r="AO28" i="53"/>
  <c r="AN28" i="53"/>
  <c r="AM28" i="53"/>
  <c r="AL28" i="53"/>
  <c r="AK28" i="53"/>
  <c r="AJ28" i="53"/>
  <c r="AI28" i="53"/>
  <c r="AH28" i="53"/>
  <c r="AG28" i="53"/>
  <c r="AF28" i="53"/>
  <c r="AE28" i="53"/>
  <c r="AD28" i="53"/>
  <c r="AC28" i="53"/>
  <c r="AB28" i="53"/>
  <c r="AA28" i="53"/>
  <c r="Z28" i="53"/>
  <c r="Y28" i="53"/>
  <c r="X28" i="53"/>
  <c r="W28" i="53"/>
  <c r="V28" i="53"/>
  <c r="U28" i="53"/>
  <c r="T28" i="53"/>
  <c r="S28" i="53"/>
  <c r="R28" i="53"/>
  <c r="Q28" i="53"/>
  <c r="P28" i="53"/>
  <c r="O28" i="53"/>
  <c r="N28" i="53"/>
  <c r="M28" i="53"/>
  <c r="L28" i="53"/>
  <c r="K28" i="53"/>
  <c r="BC27" i="53"/>
  <c r="AT28" i="80" s="1"/>
  <c r="BB27" i="53"/>
  <c r="AS28" i="80" s="1"/>
  <c r="BA27" i="53"/>
  <c r="AR28" i="80" s="1"/>
  <c r="AZ27" i="53"/>
  <c r="AQ28" i="80" s="1"/>
  <c r="AY27" i="53"/>
  <c r="AP28" i="80" s="1"/>
  <c r="AX27" i="53"/>
  <c r="AO28" i="80" s="1"/>
  <c r="AW27" i="53"/>
  <c r="AN28" i="80" s="1"/>
  <c r="AV27" i="53"/>
  <c r="AM28" i="80" s="1"/>
  <c r="AU27" i="53"/>
  <c r="AL28" i="80" s="1"/>
  <c r="AT27" i="53"/>
  <c r="AK28" i="80" s="1"/>
  <c r="AS27" i="53"/>
  <c r="AJ28" i="80" s="1"/>
  <c r="AR27" i="53"/>
  <c r="AI28" i="80" s="1"/>
  <c r="AQ27" i="53"/>
  <c r="AH28" i="80" s="1"/>
  <c r="AP27" i="53"/>
  <c r="AG28" i="80" s="1"/>
  <c r="AO27" i="53"/>
  <c r="AF28" i="80" s="1"/>
  <c r="AN27" i="53"/>
  <c r="AE28" i="80" s="1"/>
  <c r="AM27" i="53"/>
  <c r="AD28" i="80" s="1"/>
  <c r="AL27" i="53"/>
  <c r="AC28" i="80" s="1"/>
  <c r="AK27" i="53"/>
  <c r="AB28" i="80" s="1"/>
  <c r="AJ27" i="53"/>
  <c r="AA28" i="80" s="1"/>
  <c r="AI27" i="53"/>
  <c r="Z28" i="80" s="1"/>
  <c r="AH27" i="53"/>
  <c r="Y28" i="80" s="1"/>
  <c r="AG27" i="53"/>
  <c r="X28" i="80" s="1"/>
  <c r="AF27" i="53"/>
  <c r="W28" i="80" s="1"/>
  <c r="AE27" i="53"/>
  <c r="V28" i="80" s="1"/>
  <c r="AD27" i="53"/>
  <c r="U28" i="80" s="1"/>
  <c r="AC27" i="53"/>
  <c r="T28" i="80" s="1"/>
  <c r="AB27" i="53"/>
  <c r="S28" i="80" s="1"/>
  <c r="AA27" i="53"/>
  <c r="R28" i="80" s="1"/>
  <c r="Z27" i="53"/>
  <c r="Q28" i="80" s="1"/>
  <c r="Y27" i="53"/>
  <c r="P28" i="80" s="1"/>
  <c r="X27" i="53"/>
  <c r="O28" i="80" s="1"/>
  <c r="W27" i="53"/>
  <c r="N28" i="80" s="1"/>
  <c r="V27" i="53"/>
  <c r="M28" i="80" s="1"/>
  <c r="U27" i="53"/>
  <c r="L28" i="80" s="1"/>
  <c r="T27" i="53"/>
  <c r="K28" i="80" s="1"/>
  <c r="S27" i="53"/>
  <c r="J28" i="80" s="1"/>
  <c r="R27" i="53"/>
  <c r="I28" i="80" s="1"/>
  <c r="Q27" i="53"/>
  <c r="H28" i="80" s="1"/>
  <c r="P27" i="53"/>
  <c r="G28" i="80" s="1"/>
  <c r="O27" i="53"/>
  <c r="F28" i="80" s="1"/>
  <c r="N27" i="53"/>
  <c r="E28" i="80" s="1"/>
  <c r="M27" i="53"/>
  <c r="D28" i="80" s="1"/>
  <c r="L27" i="53"/>
  <c r="C28" i="80" s="1"/>
  <c r="K27" i="53"/>
  <c r="B28" i="80" s="1"/>
  <c r="BC23" i="53"/>
  <c r="BB23" i="53"/>
  <c r="BA23" i="53"/>
  <c r="AZ23" i="53"/>
  <c r="AY23" i="53"/>
  <c r="AX23" i="53"/>
  <c r="AW23" i="53"/>
  <c r="AV23" i="53"/>
  <c r="AU23" i="53"/>
  <c r="AT23" i="53"/>
  <c r="AS23" i="53"/>
  <c r="AR23" i="53"/>
  <c r="AQ23" i="53"/>
  <c r="AP23" i="53"/>
  <c r="AO23" i="53"/>
  <c r="AN23" i="53"/>
  <c r="AM23" i="53"/>
  <c r="AL23" i="53"/>
  <c r="AK23" i="53"/>
  <c r="AJ23" i="53"/>
  <c r="AI23" i="53"/>
  <c r="AH23" i="53"/>
  <c r="AG23" i="53"/>
  <c r="AF23" i="53"/>
  <c r="AE23" i="53"/>
  <c r="AD23" i="53"/>
  <c r="AC23" i="53"/>
  <c r="AB23" i="53"/>
  <c r="AA23" i="53"/>
  <c r="Z23" i="53"/>
  <c r="Y23" i="53"/>
  <c r="X23" i="53"/>
  <c r="W23" i="53"/>
  <c r="V23" i="53"/>
  <c r="U23" i="53"/>
  <c r="T23" i="53"/>
  <c r="S23" i="53"/>
  <c r="R23" i="53"/>
  <c r="Q23" i="53"/>
  <c r="P23" i="53"/>
  <c r="O23" i="53"/>
  <c r="N23" i="53"/>
  <c r="M23" i="53"/>
  <c r="L23" i="53"/>
  <c r="K23" i="53"/>
  <c r="BC11" i="53"/>
  <c r="BB11" i="53"/>
  <c r="BA11" i="53"/>
  <c r="AZ11" i="53"/>
  <c r="AY11" i="53"/>
  <c r="AX11" i="53"/>
  <c r="AW11" i="53"/>
  <c r="AV11" i="53"/>
  <c r="AU11" i="53"/>
  <c r="AT11" i="53"/>
  <c r="AS11" i="53"/>
  <c r="AR11" i="53"/>
  <c r="AQ11" i="53"/>
  <c r="AP11" i="53"/>
  <c r="AO11" i="53"/>
  <c r="AN11" i="53"/>
  <c r="AM11" i="53"/>
  <c r="AL11" i="53"/>
  <c r="AK11" i="53"/>
  <c r="AJ11" i="53"/>
  <c r="AI11" i="53"/>
  <c r="AH11" i="53"/>
  <c r="AG11" i="53"/>
  <c r="AF11" i="53"/>
  <c r="AE11" i="53"/>
  <c r="AD11" i="53"/>
  <c r="AC11" i="53"/>
  <c r="AB11" i="53"/>
  <c r="AA11" i="53"/>
  <c r="Z11" i="53"/>
  <c r="Y11" i="53"/>
  <c r="X11" i="53"/>
  <c r="W11" i="53"/>
  <c r="V11" i="53"/>
  <c r="U11" i="53"/>
  <c r="T11" i="53"/>
  <c r="S11" i="53"/>
  <c r="R11" i="53"/>
  <c r="Q11" i="53"/>
  <c r="P11" i="53"/>
  <c r="O11" i="53"/>
  <c r="N11" i="53"/>
  <c r="M11" i="53"/>
  <c r="L11" i="53"/>
  <c r="K11" i="53"/>
  <c r="BC10" i="53"/>
  <c r="BC12" i="53" s="1"/>
  <c r="BB10" i="53"/>
  <c r="BA10" i="53"/>
  <c r="BA17" i="53" s="1"/>
  <c r="AZ10" i="53"/>
  <c r="AZ17" i="53" s="1"/>
  <c r="AY10" i="53"/>
  <c r="AY12" i="53" s="1"/>
  <c r="AX10" i="53"/>
  <c r="AW10" i="53"/>
  <c r="AW17" i="53" s="1"/>
  <c r="AV10" i="53"/>
  <c r="AV17" i="53" s="1"/>
  <c r="AU10" i="53"/>
  <c r="AU12" i="53" s="1"/>
  <c r="AT10" i="53"/>
  <c r="AS10" i="53"/>
  <c r="AS17" i="53" s="1"/>
  <c r="AR10" i="53"/>
  <c r="AR17" i="53" s="1"/>
  <c r="AQ10" i="53"/>
  <c r="AQ12" i="53" s="1"/>
  <c r="AP10" i="53"/>
  <c r="AO10" i="53"/>
  <c r="AO17" i="53" s="1"/>
  <c r="AN10" i="53"/>
  <c r="AN17" i="53" s="1"/>
  <c r="AM10" i="53"/>
  <c r="AM12" i="53" s="1"/>
  <c r="AL10" i="53"/>
  <c r="AK10" i="53"/>
  <c r="AK17" i="53" s="1"/>
  <c r="AJ10" i="53"/>
  <c r="AJ17" i="53" s="1"/>
  <c r="AI10" i="53"/>
  <c r="AI12" i="53" s="1"/>
  <c r="AH10" i="53"/>
  <c r="AG10" i="53"/>
  <c r="AG17" i="53" s="1"/>
  <c r="AF10" i="53"/>
  <c r="AF17" i="53" s="1"/>
  <c r="AE10" i="53"/>
  <c r="AE12" i="53" s="1"/>
  <c r="AD10" i="53"/>
  <c r="AC10" i="53"/>
  <c r="AC17" i="53" s="1"/>
  <c r="AB10" i="53"/>
  <c r="AB17" i="53" s="1"/>
  <c r="AA10" i="53"/>
  <c r="AA12" i="53" s="1"/>
  <c r="Z10" i="53"/>
  <c r="Y10" i="53"/>
  <c r="Y17" i="53" s="1"/>
  <c r="X10" i="53"/>
  <c r="X17" i="53" s="1"/>
  <c r="W10" i="53"/>
  <c r="W12" i="53" s="1"/>
  <c r="V10" i="53"/>
  <c r="U10" i="53"/>
  <c r="U17" i="53" s="1"/>
  <c r="T10" i="53"/>
  <c r="T17" i="53" s="1"/>
  <c r="S10" i="53"/>
  <c r="S12" i="53" s="1"/>
  <c r="R10" i="53"/>
  <c r="Q10" i="53"/>
  <c r="Q17" i="53" s="1"/>
  <c r="P10" i="53"/>
  <c r="P17" i="53" s="1"/>
  <c r="O10" i="53"/>
  <c r="O12" i="53" s="1"/>
  <c r="N10" i="53"/>
  <c r="M10" i="53"/>
  <c r="M17" i="53" s="1"/>
  <c r="L10" i="53"/>
  <c r="L17" i="53" s="1"/>
  <c r="K10" i="53"/>
  <c r="K12" i="53" s="1"/>
  <c r="BC8" i="53"/>
  <c r="BC215" i="53" s="1"/>
  <c r="AT45" i="80" s="1"/>
  <c r="BB8" i="53"/>
  <c r="BB215" i="53" s="1"/>
  <c r="AS45" i="80" s="1"/>
  <c r="BA8" i="53"/>
  <c r="AZ8" i="53"/>
  <c r="AZ215" i="53" s="1"/>
  <c r="AQ45" i="80" s="1"/>
  <c r="AY8" i="53"/>
  <c r="AY215" i="53" s="1"/>
  <c r="AP45" i="80" s="1"/>
  <c r="AX8" i="53"/>
  <c r="AX215" i="53" s="1"/>
  <c r="AO45" i="80" s="1"/>
  <c r="AW8" i="53"/>
  <c r="AV8" i="53"/>
  <c r="AV215" i="53" s="1"/>
  <c r="AM45" i="80" s="1"/>
  <c r="AU8" i="53"/>
  <c r="AU215" i="53" s="1"/>
  <c r="AL45" i="80" s="1"/>
  <c r="AT8" i="53"/>
  <c r="AT215" i="53" s="1"/>
  <c r="AK45" i="80" s="1"/>
  <c r="AS8" i="53"/>
  <c r="AR8" i="53"/>
  <c r="AQ8" i="53"/>
  <c r="AQ215" i="53" s="1"/>
  <c r="AH45" i="80" s="1"/>
  <c r="AP8" i="53"/>
  <c r="AP215" i="53" s="1"/>
  <c r="AG45" i="80" s="1"/>
  <c r="AO8" i="53"/>
  <c r="AN8" i="53"/>
  <c r="AM8" i="53"/>
  <c r="AM215" i="53" s="1"/>
  <c r="AD45" i="80" s="1"/>
  <c r="AL8" i="53"/>
  <c r="AL215" i="53" s="1"/>
  <c r="AC45" i="80" s="1"/>
  <c r="AK8" i="53"/>
  <c r="AK215" i="53" s="1"/>
  <c r="AB45" i="80" s="1"/>
  <c r="AJ8" i="53"/>
  <c r="AJ215" i="53" s="1"/>
  <c r="AA45" i="80" s="1"/>
  <c r="AI8" i="53"/>
  <c r="AI215" i="53" s="1"/>
  <c r="Z45" i="80" s="1"/>
  <c r="AH8" i="53"/>
  <c r="AH215" i="53" s="1"/>
  <c r="Y45" i="80" s="1"/>
  <c r="AG8" i="53"/>
  <c r="AG215" i="53" s="1"/>
  <c r="X45" i="80" s="1"/>
  <c r="AF8" i="53"/>
  <c r="AF215" i="53" s="1"/>
  <c r="W45" i="80" s="1"/>
  <c r="AE8" i="53"/>
  <c r="AE215" i="53" s="1"/>
  <c r="V45" i="80" s="1"/>
  <c r="AD8" i="53"/>
  <c r="AD215" i="53" s="1"/>
  <c r="U45" i="80" s="1"/>
  <c r="AC8" i="53"/>
  <c r="AC215" i="53" s="1"/>
  <c r="T45" i="80" s="1"/>
  <c r="AB8" i="53"/>
  <c r="AB215" i="53" s="1"/>
  <c r="S45" i="80" s="1"/>
  <c r="AA8" i="53"/>
  <c r="AA215" i="53" s="1"/>
  <c r="R45" i="80" s="1"/>
  <c r="Z8" i="53"/>
  <c r="Z215" i="53" s="1"/>
  <c r="Q45" i="80" s="1"/>
  <c r="Y8" i="53"/>
  <c r="Y215" i="53" s="1"/>
  <c r="P45" i="80" s="1"/>
  <c r="X8" i="53"/>
  <c r="X215" i="53" s="1"/>
  <c r="O45" i="80" s="1"/>
  <c r="W8" i="53"/>
  <c r="W215" i="53" s="1"/>
  <c r="N45" i="80" s="1"/>
  <c r="V8" i="53"/>
  <c r="V215" i="53" s="1"/>
  <c r="M45" i="80" s="1"/>
  <c r="U8" i="53"/>
  <c r="U215" i="53" s="1"/>
  <c r="L45" i="80" s="1"/>
  <c r="T8" i="53"/>
  <c r="T215" i="53" s="1"/>
  <c r="K45" i="80" s="1"/>
  <c r="S8" i="53"/>
  <c r="S215" i="53" s="1"/>
  <c r="J45" i="80" s="1"/>
  <c r="R8" i="53"/>
  <c r="R215" i="53" s="1"/>
  <c r="I45" i="80" s="1"/>
  <c r="Q8" i="53"/>
  <c r="Q215" i="53" s="1"/>
  <c r="H45" i="80" s="1"/>
  <c r="P8" i="53"/>
  <c r="P215" i="53" s="1"/>
  <c r="G45" i="80" s="1"/>
  <c r="O8" i="53"/>
  <c r="O215" i="53" s="1"/>
  <c r="F45" i="80" s="1"/>
  <c r="N8" i="53"/>
  <c r="N215" i="53" s="1"/>
  <c r="E45" i="80" s="1"/>
  <c r="M8" i="53"/>
  <c r="M215" i="53" s="1"/>
  <c r="D45" i="80" s="1"/>
  <c r="L8" i="53"/>
  <c r="L215" i="53" s="1"/>
  <c r="C45" i="80" s="1"/>
  <c r="K8" i="53"/>
  <c r="K215" i="53" s="1"/>
  <c r="B45" i="80" s="1"/>
  <c r="BC7" i="53"/>
  <c r="BC214" i="53" s="1"/>
  <c r="AT44" i="80" s="1"/>
  <c r="BB7" i="53"/>
  <c r="BA7" i="53"/>
  <c r="AZ7" i="53"/>
  <c r="AZ214" i="53" s="1"/>
  <c r="AQ44" i="80" s="1"/>
  <c r="AY7" i="53"/>
  <c r="AY214" i="53" s="1"/>
  <c r="AP44" i="80" s="1"/>
  <c r="AX7" i="53"/>
  <c r="AW7" i="53"/>
  <c r="AV7" i="53"/>
  <c r="AV214" i="53" s="1"/>
  <c r="AM44" i="80" s="1"/>
  <c r="AU7" i="53"/>
  <c r="AU214" i="53" s="1"/>
  <c r="AL44" i="80" s="1"/>
  <c r="AT7" i="53"/>
  <c r="AT214" i="53" s="1"/>
  <c r="AK44" i="80" s="1"/>
  <c r="AS7" i="53"/>
  <c r="AR7" i="53"/>
  <c r="AR214" i="53" s="1"/>
  <c r="AI44" i="80" s="1"/>
  <c r="AQ7" i="53"/>
  <c r="AQ214" i="53" s="1"/>
  <c r="AH44" i="80" s="1"/>
  <c r="AP7" i="53"/>
  <c r="AO7" i="53"/>
  <c r="AN7" i="53"/>
  <c r="AN214" i="53" s="1"/>
  <c r="AE44" i="80" s="1"/>
  <c r="AM7" i="53"/>
  <c r="AM214" i="53" s="1"/>
  <c r="AD44" i="80" s="1"/>
  <c r="AL7" i="53"/>
  <c r="AL214" i="53" s="1"/>
  <c r="AC44" i="80" s="1"/>
  <c r="AK7" i="53"/>
  <c r="AK214" i="53" s="1"/>
  <c r="AB44" i="80" s="1"/>
  <c r="AJ7" i="53"/>
  <c r="AJ214" i="53" s="1"/>
  <c r="AA44" i="80" s="1"/>
  <c r="AI7" i="53"/>
  <c r="AI214" i="53" s="1"/>
  <c r="Z44" i="80" s="1"/>
  <c r="AH7" i="53"/>
  <c r="AH214" i="53" s="1"/>
  <c r="Y44" i="80" s="1"/>
  <c r="AG7" i="53"/>
  <c r="AG214" i="53" s="1"/>
  <c r="X44" i="80" s="1"/>
  <c r="AF7" i="53"/>
  <c r="AF214" i="53" s="1"/>
  <c r="W44" i="80" s="1"/>
  <c r="AE7" i="53"/>
  <c r="AE214" i="53" s="1"/>
  <c r="V44" i="80" s="1"/>
  <c r="AD7" i="53"/>
  <c r="AD214" i="53" s="1"/>
  <c r="U44" i="80" s="1"/>
  <c r="AC7" i="53"/>
  <c r="AC214" i="53" s="1"/>
  <c r="T44" i="80" s="1"/>
  <c r="AB7" i="53"/>
  <c r="AB214" i="53" s="1"/>
  <c r="S44" i="80" s="1"/>
  <c r="AA7" i="53"/>
  <c r="AA214" i="53" s="1"/>
  <c r="R44" i="80" s="1"/>
  <c r="Z7" i="53"/>
  <c r="Z214" i="53" s="1"/>
  <c r="Q44" i="80" s="1"/>
  <c r="Y7" i="53"/>
  <c r="Y214" i="53" s="1"/>
  <c r="P44" i="80" s="1"/>
  <c r="X7" i="53"/>
  <c r="X214" i="53" s="1"/>
  <c r="O44" i="80" s="1"/>
  <c r="W7" i="53"/>
  <c r="W214" i="53" s="1"/>
  <c r="N44" i="80" s="1"/>
  <c r="V7" i="53"/>
  <c r="V214" i="53" s="1"/>
  <c r="M44" i="80" s="1"/>
  <c r="U7" i="53"/>
  <c r="U214" i="53" s="1"/>
  <c r="L44" i="80" s="1"/>
  <c r="T7" i="53"/>
  <c r="T214" i="53" s="1"/>
  <c r="K44" i="80" s="1"/>
  <c r="S7" i="53"/>
  <c r="S214" i="53" s="1"/>
  <c r="J44" i="80" s="1"/>
  <c r="R7" i="53"/>
  <c r="R214" i="53" s="1"/>
  <c r="I44" i="80" s="1"/>
  <c r="Q7" i="53"/>
  <c r="Q214" i="53" s="1"/>
  <c r="H44" i="80" s="1"/>
  <c r="P7" i="53"/>
  <c r="P214" i="53" s="1"/>
  <c r="G44" i="80" s="1"/>
  <c r="O7" i="53"/>
  <c r="O214" i="53" s="1"/>
  <c r="F44" i="80" s="1"/>
  <c r="N7" i="53"/>
  <c r="N214" i="53" s="1"/>
  <c r="E44" i="80" s="1"/>
  <c r="M7" i="53"/>
  <c r="M214" i="53" s="1"/>
  <c r="D44" i="80" s="1"/>
  <c r="L7" i="53"/>
  <c r="L214" i="53" s="1"/>
  <c r="C44" i="80" s="1"/>
  <c r="K7" i="53"/>
  <c r="K214" i="53" s="1"/>
  <c r="B44" i="80" s="1"/>
  <c r="BC6" i="53"/>
  <c r="BB6" i="53"/>
  <c r="BA6" i="53"/>
  <c r="AZ6" i="53"/>
  <c r="AY6" i="53"/>
  <c r="AX6" i="53"/>
  <c r="AW6" i="53"/>
  <c r="AV6" i="53"/>
  <c r="AU6" i="53"/>
  <c r="AT6" i="53"/>
  <c r="AS6" i="53"/>
  <c r="AR6" i="53"/>
  <c r="AQ6" i="53"/>
  <c r="AP6" i="53"/>
  <c r="AO6" i="53"/>
  <c r="AN6" i="53"/>
  <c r="AM6" i="53"/>
  <c r="AL6" i="53"/>
  <c r="AK6" i="53"/>
  <c r="AJ6" i="53"/>
  <c r="AI6" i="53"/>
  <c r="AH6" i="53"/>
  <c r="AG6" i="53"/>
  <c r="AF6" i="53"/>
  <c r="AE6" i="53"/>
  <c r="AD6" i="53"/>
  <c r="AC6" i="53"/>
  <c r="AB6" i="53"/>
  <c r="AA6" i="53"/>
  <c r="Z6" i="53"/>
  <c r="Y6" i="53"/>
  <c r="X6" i="53"/>
  <c r="W6" i="53"/>
  <c r="V6" i="53"/>
  <c r="U6" i="53"/>
  <c r="T6" i="53"/>
  <c r="S6" i="53"/>
  <c r="R6" i="53"/>
  <c r="Q6" i="53"/>
  <c r="P6" i="53"/>
  <c r="O6" i="53"/>
  <c r="N6" i="53"/>
  <c r="M6" i="53"/>
  <c r="L6" i="53"/>
  <c r="K6" i="53"/>
  <c r="BC5" i="53"/>
  <c r="BB5" i="53"/>
  <c r="BA5" i="53"/>
  <c r="AZ5" i="53"/>
  <c r="AY5" i="53"/>
  <c r="AX5" i="53"/>
  <c r="AW5" i="53"/>
  <c r="AV5" i="53"/>
  <c r="AU5" i="53"/>
  <c r="AT5" i="53"/>
  <c r="AS5" i="53"/>
  <c r="AR5" i="53"/>
  <c r="AQ5" i="53"/>
  <c r="AP5" i="53"/>
  <c r="AO5" i="53"/>
  <c r="AN5" i="53"/>
  <c r="AM5" i="53"/>
  <c r="AL5" i="53"/>
  <c r="AK5" i="53"/>
  <c r="AJ5" i="53"/>
  <c r="AI5" i="53"/>
  <c r="AH5" i="53"/>
  <c r="AG5" i="53"/>
  <c r="AF5" i="53"/>
  <c r="AE5" i="53"/>
  <c r="AD5" i="53"/>
  <c r="AC5" i="53"/>
  <c r="AB5" i="53"/>
  <c r="AA5" i="53"/>
  <c r="Z5" i="53"/>
  <c r="Y5" i="53"/>
  <c r="X5" i="53"/>
  <c r="W5" i="53"/>
  <c r="V5" i="53"/>
  <c r="U5" i="53"/>
  <c r="T5" i="53"/>
  <c r="T4" i="53" s="1"/>
  <c r="S5" i="53"/>
  <c r="R5" i="53"/>
  <c r="Q5" i="53"/>
  <c r="P5" i="53"/>
  <c r="O5" i="53"/>
  <c r="N5" i="53"/>
  <c r="M5" i="53"/>
  <c r="L5" i="53"/>
  <c r="K5" i="53"/>
  <c r="AN14" i="53"/>
  <c r="AN18" i="53" s="1"/>
  <c r="AO14" i="53"/>
  <c r="AO18" i="53" s="1"/>
  <c r="AP14" i="53"/>
  <c r="AP18" i="53" s="1"/>
  <c r="AQ14" i="53"/>
  <c r="AQ18" i="53" s="1"/>
  <c r="AR14" i="53"/>
  <c r="AR18" i="53" s="1"/>
  <c r="AS14" i="53"/>
  <c r="AS18" i="53" s="1"/>
  <c r="AT14" i="53"/>
  <c r="AT18" i="53" s="1"/>
  <c r="AU14" i="53"/>
  <c r="AU18" i="53" s="1"/>
  <c r="AV14" i="53"/>
  <c r="AV18" i="53" s="1"/>
  <c r="AW14" i="53"/>
  <c r="AW18" i="53" s="1"/>
  <c r="AX14" i="53"/>
  <c r="AX18" i="53" s="1"/>
  <c r="AY14" i="53"/>
  <c r="AY18" i="53" s="1"/>
  <c r="AZ14" i="53"/>
  <c r="AZ18" i="53" s="1"/>
  <c r="BA14" i="53"/>
  <c r="BA18" i="53" s="1"/>
  <c r="BB14" i="53"/>
  <c r="BB18" i="53" s="1"/>
  <c r="BC14" i="53"/>
  <c r="BC18" i="53" s="1"/>
  <c r="AN24" i="53"/>
  <c r="AN32" i="53" s="1"/>
  <c r="AE32" i="80" s="1"/>
  <c r="AO24" i="53"/>
  <c r="AO32" i="53" s="1"/>
  <c r="AF32" i="80" s="1"/>
  <c r="AP24" i="53"/>
  <c r="AP32" i="53" s="1"/>
  <c r="AG32" i="80" s="1"/>
  <c r="AQ24" i="53"/>
  <c r="AQ32" i="53" s="1"/>
  <c r="AH32" i="80" s="1"/>
  <c r="AR24" i="53"/>
  <c r="AR32" i="53" s="1"/>
  <c r="AI32" i="80" s="1"/>
  <c r="AS24" i="53"/>
  <c r="AS32" i="53" s="1"/>
  <c r="AJ32" i="80" s="1"/>
  <c r="AT24" i="53"/>
  <c r="AT32" i="53" s="1"/>
  <c r="AK32" i="80" s="1"/>
  <c r="AU24" i="53"/>
  <c r="AU32" i="53" s="1"/>
  <c r="AL32" i="80" s="1"/>
  <c r="AV24" i="53"/>
  <c r="AV32" i="53" s="1"/>
  <c r="AM32" i="80" s="1"/>
  <c r="AW24" i="53"/>
  <c r="AW32" i="53" s="1"/>
  <c r="AN32" i="80" s="1"/>
  <c r="AX24" i="53"/>
  <c r="AY24" i="53"/>
  <c r="AY32" i="53" s="1"/>
  <c r="AP32" i="80" s="1"/>
  <c r="AZ24" i="53"/>
  <c r="AZ32" i="53" s="1"/>
  <c r="AQ32" i="80" s="1"/>
  <c r="BA24" i="53"/>
  <c r="BA32" i="53" s="1"/>
  <c r="AR32" i="80" s="1"/>
  <c r="BB24" i="53"/>
  <c r="BB32" i="53" s="1"/>
  <c r="AS32" i="80" s="1"/>
  <c r="BC24" i="53"/>
  <c r="BC32" i="53" s="1"/>
  <c r="AT32" i="80" s="1"/>
  <c r="AN36" i="53"/>
  <c r="AE76" i="80" s="1"/>
  <c r="AO36" i="53"/>
  <c r="AF76" i="80" s="1"/>
  <c r="AP36" i="53"/>
  <c r="AG76" i="80" s="1"/>
  <c r="AQ36" i="53"/>
  <c r="AH76" i="80" s="1"/>
  <c r="AR36" i="53"/>
  <c r="AI76" i="80" s="1"/>
  <c r="AS36" i="53"/>
  <c r="AJ76" i="80" s="1"/>
  <c r="AT36" i="53"/>
  <c r="AK76" i="80" s="1"/>
  <c r="AU36" i="53"/>
  <c r="AL76" i="80" s="1"/>
  <c r="AV36" i="53"/>
  <c r="AM76" i="80" s="1"/>
  <c r="AW36" i="53"/>
  <c r="AN76" i="80" s="1"/>
  <c r="AX36" i="53"/>
  <c r="AO76" i="80" s="1"/>
  <c r="AY36" i="53"/>
  <c r="AP76" i="80" s="1"/>
  <c r="AZ36" i="53"/>
  <c r="AQ76" i="80" s="1"/>
  <c r="BA36" i="53"/>
  <c r="AR76" i="80" s="1"/>
  <c r="BB36" i="53"/>
  <c r="AS76" i="80" s="1"/>
  <c r="BC36" i="53"/>
  <c r="AT76" i="80" s="1"/>
  <c r="AN37" i="53"/>
  <c r="AE77" i="80" s="1"/>
  <c r="AO37" i="53"/>
  <c r="AF77" i="80" s="1"/>
  <c r="AP37" i="53"/>
  <c r="AG77" i="80" s="1"/>
  <c r="AQ37" i="53"/>
  <c r="AH77" i="80" s="1"/>
  <c r="AR37" i="53"/>
  <c r="AI77" i="80" s="1"/>
  <c r="AS37" i="53"/>
  <c r="AJ77" i="80" s="1"/>
  <c r="AT37" i="53"/>
  <c r="AK77" i="80" s="1"/>
  <c r="AU37" i="53"/>
  <c r="AL77" i="80" s="1"/>
  <c r="AV37" i="53"/>
  <c r="AM77" i="80" s="1"/>
  <c r="AW37" i="53"/>
  <c r="AN77" i="80" s="1"/>
  <c r="AX37" i="53"/>
  <c r="AO77" i="80" s="1"/>
  <c r="AY37" i="53"/>
  <c r="AP77" i="80" s="1"/>
  <c r="AZ37" i="53"/>
  <c r="AQ77" i="80" s="1"/>
  <c r="BA37" i="53"/>
  <c r="AR77" i="80" s="1"/>
  <c r="BB37" i="53"/>
  <c r="AS77" i="80" s="1"/>
  <c r="BC37" i="53"/>
  <c r="AT77" i="80" s="1"/>
  <c r="AN41" i="53"/>
  <c r="AO41" i="53"/>
  <c r="AP41" i="53"/>
  <c r="AQ41" i="53"/>
  <c r="AR41" i="53"/>
  <c r="AS41" i="53"/>
  <c r="AT41" i="53"/>
  <c r="AU41" i="53"/>
  <c r="AV41" i="53"/>
  <c r="AW41" i="53"/>
  <c r="AX41" i="53"/>
  <c r="AY41" i="53"/>
  <c r="AZ41" i="53"/>
  <c r="BA41" i="53"/>
  <c r="BB41" i="53"/>
  <c r="BC41" i="53"/>
  <c r="AN42" i="53"/>
  <c r="AO42" i="53"/>
  <c r="AP42" i="53"/>
  <c r="AQ42" i="53"/>
  <c r="AR42" i="53"/>
  <c r="AS42" i="53"/>
  <c r="AT42" i="53"/>
  <c r="AU42" i="53"/>
  <c r="AV42" i="53"/>
  <c r="AW42" i="53"/>
  <c r="AX42" i="53"/>
  <c r="AY42" i="53"/>
  <c r="AZ42" i="53"/>
  <c r="BA42" i="53"/>
  <c r="BB42" i="53"/>
  <c r="BC42" i="53"/>
  <c r="AN43" i="53"/>
  <c r="AE68" i="80" s="1"/>
  <c r="AO43" i="53"/>
  <c r="AF68" i="80" s="1"/>
  <c r="AP43" i="53"/>
  <c r="AG68" i="80" s="1"/>
  <c r="AQ43" i="53"/>
  <c r="AH68" i="80" s="1"/>
  <c r="AR43" i="53"/>
  <c r="AI68" i="80" s="1"/>
  <c r="AS43" i="53"/>
  <c r="AJ68" i="80" s="1"/>
  <c r="AT43" i="53"/>
  <c r="AK68" i="80" s="1"/>
  <c r="AU43" i="53"/>
  <c r="AL68" i="80" s="1"/>
  <c r="AV43" i="53"/>
  <c r="AM68" i="80" s="1"/>
  <c r="AW43" i="53"/>
  <c r="AN68" i="80" s="1"/>
  <c r="AX43" i="53"/>
  <c r="AO68" i="80" s="1"/>
  <c r="AY43" i="53"/>
  <c r="AP68" i="80" s="1"/>
  <c r="AZ43" i="53"/>
  <c r="AQ68" i="80" s="1"/>
  <c r="BA43" i="53"/>
  <c r="AR68" i="80" s="1"/>
  <c r="BB43" i="53"/>
  <c r="AS68" i="80" s="1"/>
  <c r="BC43" i="53"/>
  <c r="AT68" i="80" s="1"/>
  <c r="AN44" i="53"/>
  <c r="AE69" i="80" s="1"/>
  <c r="AO44" i="53"/>
  <c r="AF69" i="80" s="1"/>
  <c r="AP44" i="53"/>
  <c r="AG69" i="80" s="1"/>
  <c r="AQ44" i="53"/>
  <c r="AH69" i="80" s="1"/>
  <c r="AR44" i="53"/>
  <c r="AI69" i="80" s="1"/>
  <c r="AS44" i="53"/>
  <c r="AJ69" i="80" s="1"/>
  <c r="AT44" i="53"/>
  <c r="AK69" i="80" s="1"/>
  <c r="AU44" i="53"/>
  <c r="AL69" i="80" s="1"/>
  <c r="AV44" i="53"/>
  <c r="AM69" i="80" s="1"/>
  <c r="AW44" i="53"/>
  <c r="AN69" i="80" s="1"/>
  <c r="AX44" i="53"/>
  <c r="AO69" i="80" s="1"/>
  <c r="AY44" i="53"/>
  <c r="AP69" i="80" s="1"/>
  <c r="AZ44" i="53"/>
  <c r="AQ69" i="80" s="1"/>
  <c r="BA44" i="53"/>
  <c r="AR69" i="80" s="1"/>
  <c r="BB44" i="53"/>
  <c r="AS69" i="80" s="1"/>
  <c r="BC44" i="53"/>
  <c r="AT69" i="80" s="1"/>
  <c r="AN47" i="53"/>
  <c r="AO47" i="53"/>
  <c r="AP47" i="53"/>
  <c r="AQ47" i="53"/>
  <c r="AR47" i="53"/>
  <c r="AS47" i="53"/>
  <c r="AT47" i="53"/>
  <c r="AU47" i="53"/>
  <c r="AV47" i="53"/>
  <c r="AW47" i="53"/>
  <c r="AX47" i="53"/>
  <c r="AY47" i="53"/>
  <c r="AZ47" i="53"/>
  <c r="BA47" i="53"/>
  <c r="BB47" i="53"/>
  <c r="BC47" i="53"/>
  <c r="AN48" i="53"/>
  <c r="AO48" i="53"/>
  <c r="AP48" i="53"/>
  <c r="AQ48" i="53"/>
  <c r="AR48" i="53"/>
  <c r="AS48" i="53"/>
  <c r="AT48" i="53"/>
  <c r="AU48" i="53"/>
  <c r="AV48" i="53"/>
  <c r="AW48" i="53"/>
  <c r="AX48" i="53"/>
  <c r="AY48" i="53"/>
  <c r="AZ48" i="53"/>
  <c r="BA48" i="53"/>
  <c r="BB48" i="53"/>
  <c r="BC48" i="53"/>
  <c r="AN49" i="53"/>
  <c r="AO49" i="53"/>
  <c r="AP49" i="53"/>
  <c r="AQ49" i="53"/>
  <c r="AR49" i="53"/>
  <c r="AS49" i="53"/>
  <c r="AT49" i="53"/>
  <c r="AU49" i="53"/>
  <c r="AV49" i="53"/>
  <c r="AW49" i="53"/>
  <c r="AX49" i="53"/>
  <c r="AY49" i="53"/>
  <c r="AZ49" i="53"/>
  <c r="BA49" i="53"/>
  <c r="BB49" i="53"/>
  <c r="BC49" i="53"/>
  <c r="AN50" i="53"/>
  <c r="AO50" i="53"/>
  <c r="AP50" i="53"/>
  <c r="AQ50" i="53"/>
  <c r="AR50" i="53"/>
  <c r="AS50" i="53"/>
  <c r="AT50" i="53"/>
  <c r="AU50" i="53"/>
  <c r="AV50" i="53"/>
  <c r="AW50" i="53"/>
  <c r="AX50" i="53"/>
  <c r="AY50" i="53"/>
  <c r="AZ50" i="53"/>
  <c r="BA50" i="53"/>
  <c r="BB50" i="53"/>
  <c r="BC50" i="53"/>
  <c r="AN51" i="53"/>
  <c r="AO51" i="53"/>
  <c r="AP51" i="53"/>
  <c r="AQ51" i="53"/>
  <c r="AR51" i="53"/>
  <c r="AS51" i="53"/>
  <c r="AT51" i="53"/>
  <c r="AU51" i="53"/>
  <c r="AV51" i="53"/>
  <c r="AW51" i="53"/>
  <c r="AX51" i="53"/>
  <c r="AY51" i="53"/>
  <c r="AZ51" i="53"/>
  <c r="BA51" i="53"/>
  <c r="BB51" i="53"/>
  <c r="BC51" i="53"/>
  <c r="AN52" i="53"/>
  <c r="AO52" i="53"/>
  <c r="AP52" i="53"/>
  <c r="AQ52" i="53"/>
  <c r="AR52" i="53"/>
  <c r="AS52" i="53"/>
  <c r="AT52" i="53"/>
  <c r="AU52" i="53"/>
  <c r="AV52" i="53"/>
  <c r="AW52" i="53"/>
  <c r="AX52" i="53"/>
  <c r="AY52" i="53"/>
  <c r="AZ52" i="53"/>
  <c r="BA52" i="53"/>
  <c r="BB52" i="53"/>
  <c r="BC52" i="53"/>
  <c r="AN53" i="53"/>
  <c r="AO53" i="53"/>
  <c r="AP53" i="53"/>
  <c r="AQ53" i="53"/>
  <c r="AR53" i="53"/>
  <c r="AS53" i="53"/>
  <c r="AT53" i="53"/>
  <c r="AV53" i="53"/>
  <c r="BA53" i="53"/>
  <c r="AN54" i="53"/>
  <c r="AV54" i="53"/>
  <c r="AW54" i="53"/>
  <c r="AN62" i="53"/>
  <c r="AO62" i="53"/>
  <c r="AP62" i="53"/>
  <c r="AQ62" i="53"/>
  <c r="AR62" i="53"/>
  <c r="AS62" i="53"/>
  <c r="AT62" i="53"/>
  <c r="AU62" i="53"/>
  <c r="AV62" i="53"/>
  <c r="AW62" i="53"/>
  <c r="AX62" i="53"/>
  <c r="AY62" i="53"/>
  <c r="AZ62" i="53"/>
  <c r="BA62" i="53"/>
  <c r="BB62" i="53"/>
  <c r="BC62" i="53"/>
  <c r="AN65" i="53"/>
  <c r="AO65" i="53"/>
  <c r="AP65" i="53"/>
  <c r="AQ65" i="53"/>
  <c r="AR65" i="53"/>
  <c r="AS65" i="53"/>
  <c r="AT65" i="53"/>
  <c r="AU65" i="53"/>
  <c r="AV65" i="53"/>
  <c r="AW65" i="53"/>
  <c r="AX65" i="53"/>
  <c r="AY65" i="53"/>
  <c r="AZ65" i="53"/>
  <c r="BA65" i="53"/>
  <c r="BB65" i="53"/>
  <c r="BC65" i="53"/>
  <c r="AN67" i="53"/>
  <c r="AN63" i="53" s="1"/>
  <c r="AN116" i="53" s="1"/>
  <c r="AO67" i="53"/>
  <c r="AO63" i="53" s="1"/>
  <c r="AO116" i="53" s="1"/>
  <c r="AP67" i="53"/>
  <c r="AP63" i="53" s="1"/>
  <c r="AQ67" i="53"/>
  <c r="AQ63" i="53" s="1"/>
  <c r="AQ116" i="53" s="1"/>
  <c r="AR67" i="53"/>
  <c r="AR63" i="53" s="1"/>
  <c r="AR116" i="53" s="1"/>
  <c r="AS67" i="53"/>
  <c r="AS63" i="53" s="1"/>
  <c r="AS116" i="53" s="1"/>
  <c r="AT67" i="53"/>
  <c r="AT63" i="53" s="1"/>
  <c r="AT116" i="53" s="1"/>
  <c r="AU67" i="53"/>
  <c r="AU63" i="53" s="1"/>
  <c r="AU116" i="53" s="1"/>
  <c r="AV67" i="53"/>
  <c r="AV63" i="53" s="1"/>
  <c r="AV116" i="53" s="1"/>
  <c r="AW67" i="53"/>
  <c r="AW63" i="53" s="1"/>
  <c r="AW116" i="53" s="1"/>
  <c r="AX67" i="53"/>
  <c r="AX63" i="53" s="1"/>
  <c r="AY67" i="53"/>
  <c r="AY63" i="53" s="1"/>
  <c r="AY116" i="53" s="1"/>
  <c r="AZ67" i="53"/>
  <c r="AZ63" i="53" s="1"/>
  <c r="AZ116" i="53" s="1"/>
  <c r="BA67" i="53"/>
  <c r="BA63" i="53" s="1"/>
  <c r="BA116" i="53" s="1"/>
  <c r="BB67" i="53"/>
  <c r="BB63" i="53" s="1"/>
  <c r="BB116" i="53" s="1"/>
  <c r="BC67" i="53"/>
  <c r="BC63" i="53" s="1"/>
  <c r="BC116" i="53" s="1"/>
  <c r="AN69" i="53"/>
  <c r="AO69" i="53"/>
  <c r="AP69" i="53"/>
  <c r="AP277" i="53" s="1"/>
  <c r="AG36" i="80" s="1"/>
  <c r="AQ69" i="53"/>
  <c r="AR69" i="53"/>
  <c r="AS69" i="53"/>
  <c r="AT69" i="53"/>
  <c r="AU69" i="53"/>
  <c r="AV69" i="53"/>
  <c r="AW69" i="53"/>
  <c r="AX69" i="53"/>
  <c r="AY69" i="53"/>
  <c r="AZ69" i="53"/>
  <c r="BA69" i="53"/>
  <c r="BB69" i="53"/>
  <c r="BC69" i="53"/>
  <c r="AN71" i="53"/>
  <c r="AO71" i="53"/>
  <c r="AP71" i="53"/>
  <c r="AQ71" i="53"/>
  <c r="AR71" i="53"/>
  <c r="AS71" i="53"/>
  <c r="AT71" i="53"/>
  <c r="AU71" i="53"/>
  <c r="AV71" i="53"/>
  <c r="AW71" i="53"/>
  <c r="AX71" i="53"/>
  <c r="AY71" i="53"/>
  <c r="AZ71" i="53"/>
  <c r="BA71" i="53"/>
  <c r="BB71" i="53"/>
  <c r="BC71" i="53"/>
  <c r="AN72" i="53"/>
  <c r="AE33" i="80" s="1"/>
  <c r="AO72" i="53"/>
  <c r="AF33" i="80" s="1"/>
  <c r="AP72" i="53"/>
  <c r="AG33" i="80" s="1"/>
  <c r="AQ72" i="53"/>
  <c r="AH33" i="80" s="1"/>
  <c r="AR72" i="53"/>
  <c r="AI33" i="80" s="1"/>
  <c r="AS72" i="53"/>
  <c r="AJ33" i="80" s="1"/>
  <c r="AT72" i="53"/>
  <c r="AK33" i="80" s="1"/>
  <c r="AU72" i="53"/>
  <c r="AL33" i="80" s="1"/>
  <c r="AV72" i="53"/>
  <c r="AM33" i="80" s="1"/>
  <c r="AW72" i="53"/>
  <c r="AN33" i="80" s="1"/>
  <c r="AX72" i="53"/>
  <c r="AY72" i="53"/>
  <c r="AP33" i="80" s="1"/>
  <c r="AZ72" i="53"/>
  <c r="AQ33" i="80" s="1"/>
  <c r="BA72" i="53"/>
  <c r="AR33" i="80" s="1"/>
  <c r="BB72" i="53"/>
  <c r="AS33" i="80" s="1"/>
  <c r="BC72" i="53"/>
  <c r="AT33" i="80" s="1"/>
  <c r="AN73" i="53"/>
  <c r="AE34" i="80" s="1"/>
  <c r="AO73" i="53"/>
  <c r="AF34" i="80" s="1"/>
  <c r="AP73" i="53"/>
  <c r="AG34" i="80" s="1"/>
  <c r="AU73" i="53"/>
  <c r="AL34" i="80" s="1"/>
  <c r="AN83" i="53"/>
  <c r="AN105" i="53" s="1"/>
  <c r="AE2" i="80" s="1"/>
  <c r="AO83" i="53"/>
  <c r="AO105" i="53" s="1"/>
  <c r="AF2" i="80" s="1"/>
  <c r="AP83" i="53"/>
  <c r="AP105" i="53" s="1"/>
  <c r="AG2" i="80" s="1"/>
  <c r="AQ83" i="53"/>
  <c r="AQ105" i="53" s="1"/>
  <c r="AH2" i="80" s="1"/>
  <c r="AR83" i="53"/>
  <c r="AR105" i="53" s="1"/>
  <c r="AI2" i="80" s="1"/>
  <c r="AS83" i="53"/>
  <c r="AS105" i="53" s="1"/>
  <c r="AJ2" i="80" s="1"/>
  <c r="AT83" i="53"/>
  <c r="AT105" i="53" s="1"/>
  <c r="AK2" i="80" s="1"/>
  <c r="AU83" i="53"/>
  <c r="AU105" i="53" s="1"/>
  <c r="AL2" i="80" s="1"/>
  <c r="AV83" i="53"/>
  <c r="AV105" i="53" s="1"/>
  <c r="AM2" i="80" s="1"/>
  <c r="AW83" i="53"/>
  <c r="AW105" i="53" s="1"/>
  <c r="AN2" i="80" s="1"/>
  <c r="AX83" i="53"/>
  <c r="AX105" i="53" s="1"/>
  <c r="AO2" i="80" s="1"/>
  <c r="AY83" i="53"/>
  <c r="AY105" i="53" s="1"/>
  <c r="AP2" i="80" s="1"/>
  <c r="AZ83" i="53"/>
  <c r="AZ105" i="53" s="1"/>
  <c r="AQ2" i="80" s="1"/>
  <c r="BA83" i="53"/>
  <c r="BB83" i="53"/>
  <c r="BB105" i="53" s="1"/>
  <c r="AS2" i="80" s="1"/>
  <c r="BC83" i="53"/>
  <c r="BC105" i="53" s="1"/>
  <c r="AT2" i="80" s="1"/>
  <c r="AN84" i="53"/>
  <c r="AN106" i="53" s="1"/>
  <c r="AE3" i="80" s="1"/>
  <c r="AO84" i="53"/>
  <c r="AO106" i="53" s="1"/>
  <c r="AF3" i="80" s="1"/>
  <c r="AP84" i="53"/>
  <c r="AP106" i="53" s="1"/>
  <c r="AG3" i="80" s="1"/>
  <c r="AQ84" i="53"/>
  <c r="AQ106" i="53" s="1"/>
  <c r="AH3" i="80" s="1"/>
  <c r="AR84" i="53"/>
  <c r="AR106" i="53" s="1"/>
  <c r="AI3" i="80" s="1"/>
  <c r="AS84" i="53"/>
  <c r="AS106" i="53" s="1"/>
  <c r="AJ3" i="80" s="1"/>
  <c r="AT84" i="53"/>
  <c r="AT106" i="53" s="1"/>
  <c r="AK3" i="80" s="1"/>
  <c r="AU84" i="53"/>
  <c r="AU106" i="53" s="1"/>
  <c r="AL3" i="80" s="1"/>
  <c r="AV84" i="53"/>
  <c r="AV106" i="53" s="1"/>
  <c r="AM3" i="80" s="1"/>
  <c r="AW84" i="53"/>
  <c r="AW106" i="53" s="1"/>
  <c r="AN3" i="80" s="1"/>
  <c r="AX84" i="53"/>
  <c r="AX106" i="53" s="1"/>
  <c r="AO3" i="80" s="1"/>
  <c r="AY84" i="53"/>
  <c r="AY106" i="53" s="1"/>
  <c r="AP3" i="80" s="1"/>
  <c r="AZ84" i="53"/>
  <c r="AZ106" i="53" s="1"/>
  <c r="AQ3" i="80" s="1"/>
  <c r="BA84" i="53"/>
  <c r="BA106" i="53" s="1"/>
  <c r="AR3" i="80" s="1"/>
  <c r="BB84" i="53"/>
  <c r="BB106" i="53" s="1"/>
  <c r="AS3" i="80" s="1"/>
  <c r="BC84" i="53"/>
  <c r="BC106" i="53" s="1"/>
  <c r="AT3" i="80" s="1"/>
  <c r="AN85" i="53"/>
  <c r="AN107" i="53" s="1"/>
  <c r="AE4" i="80" s="1"/>
  <c r="AO85" i="53"/>
  <c r="AO107" i="53" s="1"/>
  <c r="AF4" i="80" s="1"/>
  <c r="AP85" i="53"/>
  <c r="AP107" i="53" s="1"/>
  <c r="AG4" i="80" s="1"/>
  <c r="AQ85" i="53"/>
  <c r="AQ107" i="53" s="1"/>
  <c r="AH4" i="80" s="1"/>
  <c r="AR85" i="53"/>
  <c r="AR107" i="53" s="1"/>
  <c r="AI4" i="80" s="1"/>
  <c r="AS85" i="53"/>
  <c r="AS107" i="53" s="1"/>
  <c r="AJ4" i="80" s="1"/>
  <c r="AT85" i="53"/>
  <c r="AT107" i="53" s="1"/>
  <c r="AK4" i="80" s="1"/>
  <c r="AU85" i="53"/>
  <c r="AU107" i="53" s="1"/>
  <c r="AL4" i="80" s="1"/>
  <c r="AV85" i="53"/>
  <c r="AV107" i="53" s="1"/>
  <c r="AM4" i="80" s="1"/>
  <c r="AW85" i="53"/>
  <c r="AW107" i="53" s="1"/>
  <c r="AN4" i="80" s="1"/>
  <c r="AX85" i="53"/>
  <c r="AX107" i="53" s="1"/>
  <c r="AO4" i="80" s="1"/>
  <c r="AY85" i="53"/>
  <c r="AY107" i="53" s="1"/>
  <c r="AP4" i="80" s="1"/>
  <c r="AZ85" i="53"/>
  <c r="AZ107" i="53" s="1"/>
  <c r="AQ4" i="80" s="1"/>
  <c r="BA85" i="53"/>
  <c r="BA107" i="53" s="1"/>
  <c r="AR4" i="80" s="1"/>
  <c r="BB85" i="53"/>
  <c r="BB107" i="53" s="1"/>
  <c r="AS4" i="80" s="1"/>
  <c r="BC85" i="53"/>
  <c r="BC107" i="53" s="1"/>
  <c r="AT4" i="80" s="1"/>
  <c r="AN86" i="53"/>
  <c r="AO86" i="53"/>
  <c r="AP86" i="53"/>
  <c r="AQ86" i="53"/>
  <c r="AR86" i="53"/>
  <c r="AS86" i="53"/>
  <c r="AT86" i="53"/>
  <c r="AU86" i="53"/>
  <c r="AV86" i="53"/>
  <c r="AW86" i="53"/>
  <c r="AX86" i="53"/>
  <c r="AY86" i="53"/>
  <c r="AZ86" i="53"/>
  <c r="BA86" i="53"/>
  <c r="BB86" i="53"/>
  <c r="BC86" i="53"/>
  <c r="AN88" i="53"/>
  <c r="AN110" i="53" s="1"/>
  <c r="AE6" i="80" s="1"/>
  <c r="AO88" i="53"/>
  <c r="AO110" i="53" s="1"/>
  <c r="AF6" i="80" s="1"/>
  <c r="AP88" i="53"/>
  <c r="AP110" i="53" s="1"/>
  <c r="AG6" i="80" s="1"/>
  <c r="AQ88" i="53"/>
  <c r="AQ110" i="53" s="1"/>
  <c r="AH6" i="80" s="1"/>
  <c r="AR88" i="53"/>
  <c r="AR110" i="53" s="1"/>
  <c r="AI6" i="80" s="1"/>
  <c r="AS88" i="53"/>
  <c r="AS110" i="53" s="1"/>
  <c r="AJ6" i="80" s="1"/>
  <c r="AT88" i="53"/>
  <c r="AT110" i="53" s="1"/>
  <c r="AK6" i="80" s="1"/>
  <c r="AU88" i="53"/>
  <c r="AU110" i="53" s="1"/>
  <c r="AL6" i="80" s="1"/>
  <c r="AV88" i="53"/>
  <c r="AV110" i="53" s="1"/>
  <c r="AM6" i="80" s="1"/>
  <c r="AW88" i="53"/>
  <c r="AW110" i="53" s="1"/>
  <c r="AN6" i="80" s="1"/>
  <c r="AX88" i="53"/>
  <c r="AX110" i="53" s="1"/>
  <c r="AO6" i="80" s="1"/>
  <c r="AY88" i="53"/>
  <c r="AY110" i="53" s="1"/>
  <c r="AP6" i="80" s="1"/>
  <c r="AZ88" i="53"/>
  <c r="AZ110" i="53" s="1"/>
  <c r="AQ6" i="80" s="1"/>
  <c r="BA88" i="53"/>
  <c r="BA110" i="53" s="1"/>
  <c r="AR6" i="80" s="1"/>
  <c r="BB88" i="53"/>
  <c r="BB110" i="53" s="1"/>
  <c r="AS6" i="80" s="1"/>
  <c r="BC88" i="53"/>
  <c r="BC110" i="53" s="1"/>
  <c r="AT6" i="80" s="1"/>
  <c r="AN89" i="53"/>
  <c r="AO89" i="53"/>
  <c r="AP89" i="53"/>
  <c r="AQ89" i="53"/>
  <c r="AR89" i="53"/>
  <c r="AS89" i="53"/>
  <c r="AT89" i="53"/>
  <c r="AU89" i="53"/>
  <c r="AV89" i="53"/>
  <c r="AW89" i="53"/>
  <c r="AX89" i="53"/>
  <c r="AY89" i="53"/>
  <c r="AZ89" i="53"/>
  <c r="BA89" i="53"/>
  <c r="BB89" i="53"/>
  <c r="BC89" i="53"/>
  <c r="AN90" i="53"/>
  <c r="AO90" i="53"/>
  <c r="AP90" i="53"/>
  <c r="AQ90" i="53"/>
  <c r="AR90" i="53"/>
  <c r="AS90" i="53"/>
  <c r="AT90" i="53"/>
  <c r="AU90" i="53"/>
  <c r="AV90" i="53"/>
  <c r="AW90" i="53"/>
  <c r="AX90" i="53"/>
  <c r="AY90" i="53"/>
  <c r="AZ90" i="53"/>
  <c r="BA90" i="53"/>
  <c r="BB90" i="53"/>
  <c r="BC90" i="53"/>
  <c r="AQ100" i="53"/>
  <c r="AT100" i="53"/>
  <c r="AU100" i="53"/>
  <c r="AY100" i="53"/>
  <c r="BC100" i="53"/>
  <c r="AP101" i="53"/>
  <c r="AT101" i="53"/>
  <c r="AX101" i="53"/>
  <c r="BB101" i="53"/>
  <c r="AN117" i="53"/>
  <c r="AO117" i="53"/>
  <c r="AP117" i="53"/>
  <c r="AQ117" i="53"/>
  <c r="AR117" i="53"/>
  <c r="AS117" i="53"/>
  <c r="AT117" i="53"/>
  <c r="AU117" i="53"/>
  <c r="AV117" i="53"/>
  <c r="AW117" i="53"/>
  <c r="AX117" i="53"/>
  <c r="AY117" i="53"/>
  <c r="AZ117" i="53"/>
  <c r="BA117" i="53"/>
  <c r="BB117" i="53"/>
  <c r="BC117" i="53"/>
  <c r="AN121" i="53"/>
  <c r="AO121" i="53"/>
  <c r="AP121" i="53"/>
  <c r="AQ121" i="53"/>
  <c r="AR121" i="53"/>
  <c r="AS121" i="53"/>
  <c r="AT121" i="53"/>
  <c r="AU121" i="53"/>
  <c r="AV121" i="53"/>
  <c r="AW121" i="53"/>
  <c r="AX121" i="53"/>
  <c r="AY121" i="53"/>
  <c r="AZ121" i="53"/>
  <c r="BA121" i="53"/>
  <c r="BB121" i="53"/>
  <c r="BC121" i="53"/>
  <c r="AN122" i="53"/>
  <c r="AO122" i="53"/>
  <c r="AP122" i="53"/>
  <c r="AQ122" i="53"/>
  <c r="AR122" i="53"/>
  <c r="AS122" i="53"/>
  <c r="AT122" i="53"/>
  <c r="AU122" i="53"/>
  <c r="AV122" i="53"/>
  <c r="AW122" i="53"/>
  <c r="AX122" i="53"/>
  <c r="AY122" i="53"/>
  <c r="AZ122" i="53"/>
  <c r="BA122" i="53"/>
  <c r="BB122" i="53"/>
  <c r="BC122" i="53"/>
  <c r="AN123" i="53"/>
  <c r="AO123" i="53"/>
  <c r="AP123" i="53"/>
  <c r="AQ123" i="53"/>
  <c r="AR123" i="53"/>
  <c r="AS123" i="53"/>
  <c r="AT123" i="53"/>
  <c r="AT125" i="53" s="1"/>
  <c r="AU123" i="53"/>
  <c r="AV123" i="53"/>
  <c r="AW123" i="53"/>
  <c r="AX123" i="53"/>
  <c r="AX125" i="53" s="1"/>
  <c r="AY123" i="53"/>
  <c r="AZ123" i="53"/>
  <c r="BA123" i="53"/>
  <c r="BB123" i="53"/>
  <c r="BC123" i="53"/>
  <c r="AN130" i="53"/>
  <c r="AO130" i="53"/>
  <c r="AP130" i="53"/>
  <c r="AQ130" i="53"/>
  <c r="AR130" i="53"/>
  <c r="AS130" i="53"/>
  <c r="AT130" i="53"/>
  <c r="AU130" i="53"/>
  <c r="AV130" i="53"/>
  <c r="AW130" i="53"/>
  <c r="AX130" i="53"/>
  <c r="AY130" i="53"/>
  <c r="AZ130" i="53"/>
  <c r="BA130" i="53"/>
  <c r="BB130" i="53"/>
  <c r="BC130" i="53"/>
  <c r="AN131" i="53"/>
  <c r="AO131" i="53"/>
  <c r="AP131" i="53"/>
  <c r="AQ131" i="53"/>
  <c r="AR131" i="53"/>
  <c r="AS131" i="53"/>
  <c r="AT131" i="53"/>
  <c r="AU131" i="53"/>
  <c r="AV131" i="53"/>
  <c r="AW131" i="53"/>
  <c r="AX131" i="53"/>
  <c r="AY131" i="53"/>
  <c r="AZ131" i="53"/>
  <c r="BA131" i="53"/>
  <c r="BB131" i="53"/>
  <c r="BC131" i="53"/>
  <c r="AN132" i="53"/>
  <c r="AO132" i="53"/>
  <c r="AP132" i="53"/>
  <c r="AQ132" i="53"/>
  <c r="AR132" i="53"/>
  <c r="AS132" i="53"/>
  <c r="AT132" i="53"/>
  <c r="AU132" i="53"/>
  <c r="AV132" i="53"/>
  <c r="AW132" i="53"/>
  <c r="AX132" i="53"/>
  <c r="AY132" i="53"/>
  <c r="AZ132" i="53"/>
  <c r="BA132" i="53"/>
  <c r="BB132" i="53"/>
  <c r="BC132" i="53"/>
  <c r="AN133" i="53"/>
  <c r="AN149" i="53" s="1"/>
  <c r="AO133" i="53"/>
  <c r="AO149" i="53" s="1"/>
  <c r="AP133" i="53"/>
  <c r="AP149" i="53" s="1"/>
  <c r="AQ133" i="53"/>
  <c r="AQ149" i="53" s="1"/>
  <c r="AR133" i="53"/>
  <c r="AR149" i="53" s="1"/>
  <c r="AS133" i="53"/>
  <c r="AS149" i="53" s="1"/>
  <c r="AT133" i="53"/>
  <c r="AT149" i="53" s="1"/>
  <c r="AU133" i="53"/>
  <c r="AU149" i="53" s="1"/>
  <c r="AV133" i="53"/>
  <c r="AV149" i="53" s="1"/>
  <c r="AW133" i="53"/>
  <c r="AW149" i="53" s="1"/>
  <c r="AX133" i="53"/>
  <c r="AX149" i="53" s="1"/>
  <c r="AY133" i="53"/>
  <c r="AY149" i="53" s="1"/>
  <c r="AZ133" i="53"/>
  <c r="AZ149" i="53" s="1"/>
  <c r="BA133" i="53"/>
  <c r="BA149" i="53" s="1"/>
  <c r="BB133" i="53"/>
  <c r="BB149" i="53" s="1"/>
  <c r="BC133" i="53"/>
  <c r="BC149" i="53" s="1"/>
  <c r="AN135" i="53"/>
  <c r="AO135" i="53"/>
  <c r="AP135" i="53"/>
  <c r="AQ135" i="53"/>
  <c r="AR135" i="53"/>
  <c r="AS135" i="53"/>
  <c r="AT135" i="53"/>
  <c r="AU135" i="53"/>
  <c r="AV135" i="53"/>
  <c r="AW135" i="53"/>
  <c r="AX135" i="53"/>
  <c r="AY135" i="53"/>
  <c r="AZ135" i="53"/>
  <c r="BA135" i="53"/>
  <c r="BB135" i="53"/>
  <c r="BC135" i="53"/>
  <c r="AN136" i="53"/>
  <c r="AO136" i="53"/>
  <c r="AP136" i="53"/>
  <c r="AQ136" i="53"/>
  <c r="AR136" i="53"/>
  <c r="AS136" i="53"/>
  <c r="AT136" i="53"/>
  <c r="AU136" i="53"/>
  <c r="AV136" i="53"/>
  <c r="AW136" i="53"/>
  <c r="AX136" i="53"/>
  <c r="AY136" i="53"/>
  <c r="AZ136" i="53"/>
  <c r="BA136" i="53"/>
  <c r="BB136" i="53"/>
  <c r="BC136" i="53"/>
  <c r="AN137" i="53"/>
  <c r="AO137" i="53"/>
  <c r="AP137" i="53"/>
  <c r="AQ137" i="53"/>
  <c r="AR137" i="53"/>
  <c r="AS137" i="53"/>
  <c r="AT137" i="53"/>
  <c r="AU137" i="53"/>
  <c r="AV137" i="53"/>
  <c r="AW137" i="53"/>
  <c r="AX137" i="53"/>
  <c r="AY137" i="53"/>
  <c r="AZ137" i="53"/>
  <c r="BA137" i="53"/>
  <c r="BB137" i="53"/>
  <c r="BC137" i="53"/>
  <c r="AN138" i="53"/>
  <c r="AO138" i="53"/>
  <c r="AP138" i="53"/>
  <c r="AQ138" i="53"/>
  <c r="AR138" i="53"/>
  <c r="AS138" i="53"/>
  <c r="AT138" i="53"/>
  <c r="AU138" i="53"/>
  <c r="AV138" i="53"/>
  <c r="AW138" i="53"/>
  <c r="AX138" i="53"/>
  <c r="AY138" i="53"/>
  <c r="AZ138" i="53"/>
  <c r="BA138" i="53"/>
  <c r="BB138" i="53"/>
  <c r="BC138" i="53"/>
  <c r="AN139" i="53"/>
  <c r="AO139" i="53"/>
  <c r="AO146" i="53" s="1"/>
  <c r="AP139" i="53"/>
  <c r="AQ139" i="53"/>
  <c r="AR139" i="53"/>
  <c r="AS139" i="53"/>
  <c r="AT139" i="53"/>
  <c r="AU139" i="53"/>
  <c r="AV139" i="53"/>
  <c r="AW139" i="53"/>
  <c r="AX139" i="53"/>
  <c r="AY139" i="53"/>
  <c r="AZ139" i="53"/>
  <c r="BA139" i="53"/>
  <c r="BB139" i="53"/>
  <c r="BC139" i="53"/>
  <c r="AN140" i="53"/>
  <c r="AO140" i="53"/>
  <c r="AP140" i="53"/>
  <c r="AQ140" i="53"/>
  <c r="AR140" i="53"/>
  <c r="AS140" i="53"/>
  <c r="AT140" i="53"/>
  <c r="AU140" i="53"/>
  <c r="AV140" i="53"/>
  <c r="AW140" i="53"/>
  <c r="AX140" i="53"/>
  <c r="AY140" i="53"/>
  <c r="AZ140" i="53"/>
  <c r="BA140" i="53"/>
  <c r="BB140" i="53"/>
  <c r="BC140" i="53"/>
  <c r="AN141" i="53"/>
  <c r="AO141" i="53"/>
  <c r="AP141" i="53"/>
  <c r="AQ141" i="53"/>
  <c r="AR141" i="53"/>
  <c r="AS141" i="53"/>
  <c r="AT141" i="53"/>
  <c r="AU141" i="53"/>
  <c r="AV141" i="53"/>
  <c r="AW141" i="53"/>
  <c r="AX141" i="53"/>
  <c r="AY141" i="53"/>
  <c r="AZ141" i="53"/>
  <c r="BA141" i="53"/>
  <c r="BB141" i="53"/>
  <c r="BC141" i="53"/>
  <c r="AN143" i="53"/>
  <c r="AO143" i="53"/>
  <c r="AP143" i="53"/>
  <c r="AQ143" i="53"/>
  <c r="AR143" i="53"/>
  <c r="AS143" i="53"/>
  <c r="AT143" i="53"/>
  <c r="AU143" i="53"/>
  <c r="AV143" i="53"/>
  <c r="AW143" i="53"/>
  <c r="AX143" i="53"/>
  <c r="AY143" i="53"/>
  <c r="AZ143" i="53"/>
  <c r="BA143" i="53"/>
  <c r="BB143" i="53"/>
  <c r="BC143" i="53"/>
  <c r="AN144" i="53"/>
  <c r="AO144" i="53"/>
  <c r="AP144" i="53"/>
  <c r="AQ144" i="53"/>
  <c r="AR144" i="53"/>
  <c r="AR152" i="53" s="1"/>
  <c r="AS144" i="53"/>
  <c r="AS152" i="53" s="1"/>
  <c r="AT144" i="53"/>
  <c r="AU144" i="53"/>
  <c r="AV144" i="53"/>
  <c r="AW144" i="53"/>
  <c r="AX144" i="53"/>
  <c r="AY144" i="53"/>
  <c r="AZ144" i="53"/>
  <c r="BA144" i="53"/>
  <c r="BB144" i="53"/>
  <c r="BC144" i="53"/>
  <c r="AN145" i="53"/>
  <c r="AO145" i="53"/>
  <c r="AP145" i="53"/>
  <c r="AQ145" i="53"/>
  <c r="AR145" i="53"/>
  <c r="AR153" i="53" s="1"/>
  <c r="AS145" i="53"/>
  <c r="AT145" i="53"/>
  <c r="AU145" i="53"/>
  <c r="AV145" i="53"/>
  <c r="AW145" i="53"/>
  <c r="AX145" i="53"/>
  <c r="AY145" i="53"/>
  <c r="AZ145" i="53"/>
  <c r="BA145" i="53"/>
  <c r="BB145" i="53"/>
  <c r="BC145" i="53"/>
  <c r="AN146" i="53"/>
  <c r="BD23" i="53"/>
  <c r="BK20" i="49"/>
  <c r="BH48" i="49"/>
  <c r="BH47" i="49"/>
  <c r="BH40" i="49"/>
  <c r="BH25" i="49"/>
  <c r="BH23" i="49"/>
  <c r="BH20" i="49"/>
  <c r="BH18" i="49" s="1"/>
  <c r="BH19" i="49"/>
  <c r="BH39" i="49"/>
  <c r="BI39" i="49" s="1"/>
  <c r="AP146" i="53" l="1"/>
  <c r="BA54" i="53"/>
  <c r="AS54" i="53"/>
  <c r="AS57" i="53" s="1"/>
  <c r="AJ72" i="80" s="1"/>
  <c r="AO54" i="53"/>
  <c r="AO56" i="53" s="1"/>
  <c r="AF71" i="80" s="1"/>
  <c r="AW53" i="53"/>
  <c r="AW56" i="53" s="1"/>
  <c r="AN71" i="80" s="1"/>
  <c r="AV101" i="53"/>
  <c r="N16" i="53"/>
  <c r="R16" i="53"/>
  <c r="V16" i="53"/>
  <c r="Z16" i="53"/>
  <c r="AD16" i="53"/>
  <c r="AH16" i="53"/>
  <c r="AL16" i="53"/>
  <c r="AP16" i="53"/>
  <c r="AT16" i="53"/>
  <c r="AX16" i="53"/>
  <c r="BB16" i="53"/>
  <c r="BB66" i="53" s="1"/>
  <c r="BB64" i="53" s="1"/>
  <c r="AT78" i="80"/>
  <c r="AH78" i="80"/>
  <c r="AS78" i="80"/>
  <c r="AO78" i="80"/>
  <c r="AK78" i="80"/>
  <c r="AG78" i="80"/>
  <c r="AP78" i="80"/>
  <c r="AR78" i="80"/>
  <c r="AN78" i="80"/>
  <c r="AJ78" i="80"/>
  <c r="AF78" i="80"/>
  <c r="AL78" i="80"/>
  <c r="AQ78" i="80"/>
  <c r="AM78" i="80"/>
  <c r="AI78" i="80"/>
  <c r="AE78" i="80"/>
  <c r="AZ54" i="53"/>
  <c r="AR54" i="53"/>
  <c r="AR58" i="53" s="1"/>
  <c r="AI73" i="80" s="1"/>
  <c r="AZ53" i="53"/>
  <c r="AZ58" i="53" s="1"/>
  <c r="AQ73" i="80" s="1"/>
  <c r="L16" i="53"/>
  <c r="P16" i="53"/>
  <c r="T16" i="53"/>
  <c r="X16" i="53"/>
  <c r="AB16" i="53"/>
  <c r="AF16" i="53"/>
  <c r="AJ16" i="53"/>
  <c r="AN16" i="53"/>
  <c r="AN66" i="53" s="1"/>
  <c r="AN64" i="53" s="1"/>
  <c r="BB53" i="53"/>
  <c r="AX53" i="53"/>
  <c r="AX77" i="53"/>
  <c r="AX277" i="53"/>
  <c r="AO36" i="80" s="1"/>
  <c r="AT77" i="53"/>
  <c r="AT277" i="53"/>
  <c r="AK36" i="80" s="1"/>
  <c r="AO16" i="80"/>
  <c r="AK16" i="80"/>
  <c r="BA77" i="53"/>
  <c r="BA277" i="53"/>
  <c r="AR36" i="80" s="1"/>
  <c r="AW77" i="53"/>
  <c r="AW277" i="53"/>
  <c r="AN36" i="80" s="1"/>
  <c r="AS77" i="53"/>
  <c r="AS277" i="53"/>
  <c r="AJ36" i="80" s="1"/>
  <c r="AO77" i="53"/>
  <c r="AO277" i="53"/>
  <c r="AF36" i="80" s="1"/>
  <c r="BB73" i="53"/>
  <c r="AS34" i="80" s="1"/>
  <c r="BB77" i="53"/>
  <c r="BB277" i="53"/>
  <c r="AS36" i="80" s="1"/>
  <c r="AP77" i="53"/>
  <c r="AZ77" i="53"/>
  <c r="AZ277" i="53"/>
  <c r="AQ36" i="80" s="1"/>
  <c r="AV77" i="53"/>
  <c r="AV277" i="53"/>
  <c r="AM36" i="80" s="1"/>
  <c r="AR77" i="53"/>
  <c r="AR277" i="53"/>
  <c r="AI36" i="80" s="1"/>
  <c r="AN77" i="53"/>
  <c r="AN277" i="53"/>
  <c r="AE36" i="80" s="1"/>
  <c r="AX73" i="53"/>
  <c r="AO34" i="80" s="1"/>
  <c r="AO33" i="80"/>
  <c r="AT73" i="53"/>
  <c r="AK34" i="80" s="1"/>
  <c r="BC77" i="53"/>
  <c r="BC277" i="53"/>
  <c r="AT36" i="80" s="1"/>
  <c r="AY77" i="53"/>
  <c r="AY277" i="53"/>
  <c r="AP36" i="80" s="1"/>
  <c r="AU77" i="53"/>
  <c r="AU277" i="53"/>
  <c r="AL36" i="80" s="1"/>
  <c r="AQ77" i="53"/>
  <c r="AQ277" i="53"/>
  <c r="AH36" i="80" s="1"/>
  <c r="AW82" i="53"/>
  <c r="AY53" i="53"/>
  <c r="AU53" i="53"/>
  <c r="BC73" i="53"/>
  <c r="AT34" i="80" s="1"/>
  <c r="AV148" i="53"/>
  <c r="AR151" i="53"/>
  <c r="AV147" i="53"/>
  <c r="AY73" i="53"/>
  <c r="AP34" i="80" s="1"/>
  <c r="AP125" i="53"/>
  <c r="AZ73" i="53"/>
  <c r="AQ34" i="80" s="1"/>
  <c r="AR73" i="53"/>
  <c r="AI34" i="80" s="1"/>
  <c r="AU54" i="53"/>
  <c r="AZ87" i="53"/>
  <c r="AZ109" i="53" s="1"/>
  <c r="AZ157" i="53" s="1"/>
  <c r="BB54" i="53"/>
  <c r="AX54" i="53"/>
  <c r="AT54" i="53"/>
  <c r="AP54" i="53"/>
  <c r="AV73" i="53"/>
  <c r="AM34" i="80" s="1"/>
  <c r="AY54" i="53"/>
  <c r="AO125" i="53"/>
  <c r="AV146" i="53"/>
  <c r="AR87" i="53"/>
  <c r="AR109" i="53" s="1"/>
  <c r="AR157" i="53" s="1"/>
  <c r="AR166" i="53" s="1"/>
  <c r="AI12" i="80" s="1"/>
  <c r="AR16" i="53"/>
  <c r="AR66" i="53" s="1"/>
  <c r="AR64" i="53" s="1"/>
  <c r="AV16" i="53"/>
  <c r="AV66" i="53" s="1"/>
  <c r="AV64" i="53" s="1"/>
  <c r="AZ16" i="53"/>
  <c r="AZ66" i="53" s="1"/>
  <c r="AZ64" i="53" s="1"/>
  <c r="AQ54" i="53"/>
  <c r="BA73" i="53"/>
  <c r="AR34" i="80" s="1"/>
  <c r="AW73" i="53"/>
  <c r="AN34" i="80" s="1"/>
  <c r="AS73" i="53"/>
  <c r="AJ34" i="80" s="1"/>
  <c r="BA82" i="53"/>
  <c r="AS82" i="53"/>
  <c r="AO82" i="53"/>
  <c r="AW87" i="53"/>
  <c r="AW109" i="53" s="1"/>
  <c r="AW157" i="53" s="1"/>
  <c r="AW164" i="53" s="1"/>
  <c r="AN10" i="80" s="1"/>
  <c r="AV87" i="53"/>
  <c r="AV109" i="53" s="1"/>
  <c r="AV157" i="53" s="1"/>
  <c r="AV164" i="53" s="1"/>
  <c r="AM10" i="80" s="1"/>
  <c r="AN87" i="53"/>
  <c r="AN109" i="53" s="1"/>
  <c r="AN157" i="53" s="1"/>
  <c r="AN165" i="53" s="1"/>
  <c r="AE11" i="80" s="1"/>
  <c r="AQ73" i="53"/>
  <c r="AH34" i="80" s="1"/>
  <c r="BC53" i="53"/>
  <c r="AO87" i="53"/>
  <c r="AO109" i="53" s="1"/>
  <c r="AO157" i="53" s="1"/>
  <c r="AO164" i="53" s="1"/>
  <c r="AF10" i="80" s="1"/>
  <c r="AV112" i="53"/>
  <c r="AM8" i="80" s="1"/>
  <c r="BA87" i="53"/>
  <c r="BA109" i="53" s="1"/>
  <c r="BA157" i="53" s="1"/>
  <c r="BA165" i="53" s="1"/>
  <c r="AR11" i="80" s="1"/>
  <c r="AS87" i="53"/>
  <c r="AS109" i="53" s="1"/>
  <c r="AS157" i="53" s="1"/>
  <c r="AS173" i="53" s="1"/>
  <c r="AJ14" i="80" s="1"/>
  <c r="BC54" i="53"/>
  <c r="AN125" i="53"/>
  <c r="AZ153" i="53"/>
  <c r="AV153" i="53"/>
  <c r="AN153" i="53"/>
  <c r="AZ152" i="53"/>
  <c r="AV152" i="53"/>
  <c r="AN152" i="53"/>
  <c r="AZ151" i="53"/>
  <c r="AV151" i="53"/>
  <c r="AN151" i="53"/>
  <c r="AZ148" i="53"/>
  <c r="AR148" i="53"/>
  <c r="AN148" i="53"/>
  <c r="AZ147" i="53"/>
  <c r="AR147" i="53"/>
  <c r="AN147" i="53"/>
  <c r="AZ146" i="53"/>
  <c r="AR146" i="53"/>
  <c r="AX127" i="53"/>
  <c r="AO18" i="80" s="1"/>
  <c r="AN126" i="53"/>
  <c r="AE17" i="80" s="1"/>
  <c r="AZ127" i="53"/>
  <c r="AQ18" i="80" s="1"/>
  <c r="AX153" i="53"/>
  <c r="AX151" i="53"/>
  <c r="AP148" i="53"/>
  <c r="AN127" i="53"/>
  <c r="AE18" i="80" s="1"/>
  <c r="AP152" i="53"/>
  <c r="AP147" i="53"/>
  <c r="AZ125" i="53"/>
  <c r="AP151" i="53"/>
  <c r="AX146" i="53"/>
  <c r="AZ126" i="53"/>
  <c r="AQ17" i="80" s="1"/>
  <c r="BB126" i="53"/>
  <c r="AS17" i="80" s="1"/>
  <c r="AP126" i="53"/>
  <c r="AG17" i="80" s="1"/>
  <c r="AP153" i="53"/>
  <c r="AX152" i="53"/>
  <c r="AX148" i="53"/>
  <c r="AX147" i="53"/>
  <c r="AT126" i="53"/>
  <c r="AK17" i="80" s="1"/>
  <c r="AQ82" i="53"/>
  <c r="BB153" i="53"/>
  <c r="AT153" i="53"/>
  <c r="BB152" i="53"/>
  <c r="AT152" i="53"/>
  <c r="BB151" i="53"/>
  <c r="AT151" i="53"/>
  <c r="BB148" i="53"/>
  <c r="AT148" i="53"/>
  <c r="BB147" i="53"/>
  <c r="AT147" i="53"/>
  <c r="BB146" i="53"/>
  <c r="AT146" i="53"/>
  <c r="BB125" i="53"/>
  <c r="AX126" i="53"/>
  <c r="AO17" i="80" s="1"/>
  <c r="AT127" i="53"/>
  <c r="AK18" i="80" s="1"/>
  <c r="AP127" i="53"/>
  <c r="AG18" i="80" s="1"/>
  <c r="AR100" i="53"/>
  <c r="AR111" i="53" s="1"/>
  <c r="AI7" i="80" s="1"/>
  <c r="BB82" i="53"/>
  <c r="AY111" i="53"/>
  <c r="AP7" i="80" s="1"/>
  <c r="AQ101" i="53"/>
  <c r="AQ112" i="53" s="1"/>
  <c r="AH8" i="80" s="1"/>
  <c r="AU101" i="53"/>
  <c r="AU112" i="53" s="1"/>
  <c r="AL8" i="80" s="1"/>
  <c r="AN100" i="53"/>
  <c r="AN111" i="53" s="1"/>
  <c r="AE7" i="80" s="1"/>
  <c r="BC87" i="53"/>
  <c r="BC109" i="53" s="1"/>
  <c r="BC157" i="53" s="1"/>
  <c r="AY87" i="53"/>
  <c r="AY109" i="53" s="1"/>
  <c r="AY157" i="53" s="1"/>
  <c r="AU87" i="53"/>
  <c r="AU109" i="53" s="1"/>
  <c r="AU157" i="53" s="1"/>
  <c r="AU166" i="53" s="1"/>
  <c r="AL12" i="80" s="1"/>
  <c r="AQ87" i="53"/>
  <c r="AQ109" i="53" s="1"/>
  <c r="AQ157" i="53" s="1"/>
  <c r="AQ165" i="53" s="1"/>
  <c r="AH11" i="80" s="1"/>
  <c r="K9" i="53"/>
  <c r="O9" i="53"/>
  <c r="S9" i="53"/>
  <c r="W9" i="53"/>
  <c r="AA9" i="53"/>
  <c r="AE9" i="53"/>
  <c r="AI9" i="53"/>
  <c r="AM9" i="53"/>
  <c r="AQ9" i="53"/>
  <c r="AU9" i="53"/>
  <c r="AY9" i="53"/>
  <c r="BC9" i="53"/>
  <c r="L30" i="53"/>
  <c r="C30" i="80" s="1"/>
  <c r="P30" i="53"/>
  <c r="G30" i="80" s="1"/>
  <c r="T30" i="53"/>
  <c r="K30" i="80" s="1"/>
  <c r="X30" i="53"/>
  <c r="O30" i="80" s="1"/>
  <c r="AB30" i="53"/>
  <c r="S30" i="80" s="1"/>
  <c r="AF30" i="53"/>
  <c r="W30" i="80" s="1"/>
  <c r="AJ30" i="53"/>
  <c r="AA30" i="80" s="1"/>
  <c r="AN30" i="53"/>
  <c r="AE30" i="80" s="1"/>
  <c r="AR30" i="53"/>
  <c r="AI30" i="80" s="1"/>
  <c r="AV30" i="53"/>
  <c r="AM30" i="80" s="1"/>
  <c r="AZ30" i="53"/>
  <c r="AQ30" i="80" s="1"/>
  <c r="BA105" i="53"/>
  <c r="AR2" i="80" s="1"/>
  <c r="BC101" i="53"/>
  <c r="BC112" i="53" s="1"/>
  <c r="AT8" i="80" s="1"/>
  <c r="AV100" i="53"/>
  <c r="AV111" i="53" s="1"/>
  <c r="AM7" i="80" s="1"/>
  <c r="BB127" i="53"/>
  <c r="AS18" i="80" s="1"/>
  <c r="AY101" i="53"/>
  <c r="AY112" i="53" s="1"/>
  <c r="AP8" i="80" s="1"/>
  <c r="AZ100" i="53"/>
  <c r="AZ111" i="53" s="1"/>
  <c r="AQ7" i="80" s="1"/>
  <c r="BB87" i="53"/>
  <c r="BB109" i="53" s="1"/>
  <c r="BB157" i="53" s="1"/>
  <c r="BB165" i="53" s="1"/>
  <c r="AS11" i="80" s="1"/>
  <c r="AX87" i="53"/>
  <c r="AX109" i="53" s="1"/>
  <c r="AX157" i="53" s="1"/>
  <c r="AT87" i="53"/>
  <c r="AT109" i="53" s="1"/>
  <c r="AT157" i="53" s="1"/>
  <c r="AP87" i="53"/>
  <c r="AP109" i="53" s="1"/>
  <c r="AP157" i="53" s="1"/>
  <c r="U16" i="53"/>
  <c r="AK16" i="53"/>
  <c r="BA16" i="53"/>
  <c r="BA66" i="53" s="1"/>
  <c r="BA64" i="53" s="1"/>
  <c r="M30" i="53"/>
  <c r="D30" i="80" s="1"/>
  <c r="Q30" i="53"/>
  <c r="H30" i="80" s="1"/>
  <c r="U30" i="53"/>
  <c r="L30" i="80" s="1"/>
  <c r="Y30" i="53"/>
  <c r="P30" i="80" s="1"/>
  <c r="AC30" i="53"/>
  <c r="T30" i="80" s="1"/>
  <c r="AG30" i="53"/>
  <c r="X30" i="80" s="1"/>
  <c r="AK30" i="53"/>
  <c r="AB30" i="80" s="1"/>
  <c r="AO30" i="53"/>
  <c r="AF30" i="80" s="1"/>
  <c r="AS30" i="53"/>
  <c r="AJ30" i="80" s="1"/>
  <c r="AW30" i="53"/>
  <c r="AN30" i="80" s="1"/>
  <c r="BA30" i="53"/>
  <c r="AR30" i="80" s="1"/>
  <c r="BC82" i="53"/>
  <c r="AY82" i="53"/>
  <c r="AU82" i="53"/>
  <c r="AU61" i="53"/>
  <c r="AV57" i="53"/>
  <c r="AM72" i="80" s="1"/>
  <c r="AZ56" i="53"/>
  <c r="AQ71" i="80" s="1"/>
  <c r="AO100" i="53"/>
  <c r="AO111" i="53" s="1"/>
  <c r="AF7" i="80" s="1"/>
  <c r="AO214" i="53"/>
  <c r="AF44" i="80" s="1"/>
  <c r="AS100" i="53"/>
  <c r="AS111" i="53" s="1"/>
  <c r="AJ7" i="80" s="1"/>
  <c r="AS214" i="53"/>
  <c r="AJ44" i="80" s="1"/>
  <c r="AW100" i="53"/>
  <c r="AW111" i="53" s="1"/>
  <c r="AN7" i="80" s="1"/>
  <c r="AW214" i="53"/>
  <c r="AN44" i="80" s="1"/>
  <c r="BA100" i="53"/>
  <c r="BA111" i="53" s="1"/>
  <c r="AR7" i="80" s="1"/>
  <c r="BA214" i="53"/>
  <c r="AR44" i="80" s="1"/>
  <c r="AN101" i="53"/>
  <c r="AN112" i="53" s="1"/>
  <c r="AE8" i="80" s="1"/>
  <c r="AN215" i="53"/>
  <c r="AR101" i="53"/>
  <c r="AR112" i="53" s="1"/>
  <c r="AI8" i="80" s="1"/>
  <c r="AR215" i="53"/>
  <c r="AQ35" i="53"/>
  <c r="AP100" i="53"/>
  <c r="AP111" i="53" s="1"/>
  <c r="AG7" i="80" s="1"/>
  <c r="AP214" i="53"/>
  <c r="AX100" i="53"/>
  <c r="AX111" i="53" s="1"/>
  <c r="AO7" i="80" s="1"/>
  <c r="AX214" i="53"/>
  <c r="BB100" i="53"/>
  <c r="BB111" i="53" s="1"/>
  <c r="AS7" i="80" s="1"/>
  <c r="BB214" i="53"/>
  <c r="M216" i="53"/>
  <c r="Q216" i="53"/>
  <c r="U216" i="53"/>
  <c r="Y216" i="53"/>
  <c r="AC216" i="53"/>
  <c r="AG216" i="53"/>
  <c r="AK216" i="53"/>
  <c r="AO101" i="53"/>
  <c r="AO112" i="53" s="1"/>
  <c r="AF8" i="80" s="1"/>
  <c r="AO215" i="53"/>
  <c r="AF45" i="80" s="1"/>
  <c r="AS101" i="53"/>
  <c r="AS112" i="53" s="1"/>
  <c r="AJ8" i="80" s="1"/>
  <c r="AS215" i="53"/>
  <c r="AJ45" i="80" s="1"/>
  <c r="AW101" i="53"/>
  <c r="AW112" i="53" s="1"/>
  <c r="AN8" i="80" s="1"/>
  <c r="AW215" i="53"/>
  <c r="AN45" i="80" s="1"/>
  <c r="BA101" i="53"/>
  <c r="BA112" i="53" s="1"/>
  <c r="AR8" i="80" s="1"/>
  <c r="BA215" i="53"/>
  <c r="AR45" i="80" s="1"/>
  <c r="AV56" i="53"/>
  <c r="AM71" i="80" s="1"/>
  <c r="BC111" i="53"/>
  <c r="AT7" i="80" s="1"/>
  <c r="AJ4" i="53"/>
  <c r="K216" i="53"/>
  <c r="O216" i="53"/>
  <c r="S216" i="53"/>
  <c r="W216" i="53"/>
  <c r="AA216" i="53"/>
  <c r="AE216" i="53"/>
  <c r="AI216" i="53"/>
  <c r="AM216" i="53"/>
  <c r="AQ216" i="53"/>
  <c r="AU216" i="53"/>
  <c r="AY216" i="53"/>
  <c r="BC216" i="53"/>
  <c r="N216" i="53"/>
  <c r="R216" i="53"/>
  <c r="V216" i="53"/>
  <c r="Z216" i="53"/>
  <c r="AD216" i="53"/>
  <c r="AH216" i="53"/>
  <c r="AL216" i="53"/>
  <c r="AT216" i="53"/>
  <c r="P12" i="53"/>
  <c r="AY22" i="53"/>
  <c r="BA40" i="53"/>
  <c r="AV4" i="53"/>
  <c r="L216" i="53"/>
  <c r="P216" i="53"/>
  <c r="T216" i="53"/>
  <c r="X216" i="53"/>
  <c r="AB216" i="53"/>
  <c r="AF216" i="53"/>
  <c r="AJ216" i="53"/>
  <c r="AV216" i="53"/>
  <c r="AZ216" i="53"/>
  <c r="AS153" i="53"/>
  <c r="AS151" i="53"/>
  <c r="AO148" i="53"/>
  <c r="AO147" i="53"/>
  <c r="AO127" i="53"/>
  <c r="AF18" i="80" s="1"/>
  <c r="AO126" i="53"/>
  <c r="AF17" i="80" s="1"/>
  <c r="AP112" i="53"/>
  <c r="AG8" i="80" s="1"/>
  <c r="AT111" i="53"/>
  <c r="AK7" i="80" s="1"/>
  <c r="AN57" i="53"/>
  <c r="AE72" i="80" s="1"/>
  <c r="AV125" i="53"/>
  <c r="AR125" i="53"/>
  <c r="AP82" i="53"/>
  <c r="BC35" i="53"/>
  <c r="AY35" i="53"/>
  <c r="AU35" i="53"/>
  <c r="L4" i="53"/>
  <c r="X4" i="53"/>
  <c r="AK4" i="53"/>
  <c r="AZ4" i="53"/>
  <c r="AF12" i="53"/>
  <c r="AR56" i="53"/>
  <c r="AI71" i="80" s="1"/>
  <c r="AT82" i="53"/>
  <c r="M4" i="53"/>
  <c r="AB4" i="53"/>
  <c r="AN4" i="53"/>
  <c r="BA4" i="53"/>
  <c r="M16" i="53"/>
  <c r="Q4" i="53"/>
  <c r="U4" i="53"/>
  <c r="Y4" i="53"/>
  <c r="AC4" i="53"/>
  <c r="AG4" i="53"/>
  <c r="AO4" i="53"/>
  <c r="AS4" i="53"/>
  <c r="AW4" i="53"/>
  <c r="L9" i="53"/>
  <c r="P9" i="53"/>
  <c r="T9" i="53"/>
  <c r="X9" i="53"/>
  <c r="AB9" i="53"/>
  <c r="AF9" i="53"/>
  <c r="AJ9" i="53"/>
  <c r="AN9" i="53"/>
  <c r="AV12" i="53"/>
  <c r="AV58" i="53"/>
  <c r="AM73" i="80" s="1"/>
  <c r="AX112" i="53"/>
  <c r="AO8" i="80" s="1"/>
  <c r="AQ111" i="53"/>
  <c r="AH7" i="80" s="1"/>
  <c r="AX82" i="53"/>
  <c r="AZ82" i="53"/>
  <c r="AV82" i="53"/>
  <c r="AR82" i="53"/>
  <c r="AN82" i="53"/>
  <c r="AW40" i="53"/>
  <c r="AS40" i="53"/>
  <c r="AO40" i="53"/>
  <c r="P4" i="53"/>
  <c r="AF4" i="53"/>
  <c r="AR4" i="53"/>
  <c r="K4" i="53"/>
  <c r="O4" i="53"/>
  <c r="S4" i="53"/>
  <c r="W4" i="53"/>
  <c r="AA4" i="53"/>
  <c r="AE4" i="53"/>
  <c r="AI16" i="53"/>
  <c r="AM4" i="53"/>
  <c r="AU4" i="53"/>
  <c r="BC4" i="53"/>
  <c r="N9" i="53"/>
  <c r="R9" i="53"/>
  <c r="V9" i="53"/>
  <c r="Z9" i="53"/>
  <c r="AD9" i="53"/>
  <c r="AH9" i="53"/>
  <c r="AL9" i="53"/>
  <c r="AP9" i="53"/>
  <c r="AT9" i="53"/>
  <c r="AX9" i="53"/>
  <c r="BB9" i="53"/>
  <c r="L12" i="53"/>
  <c r="T12" i="53"/>
  <c r="X12" i="53"/>
  <c r="AB12" i="53"/>
  <c r="AJ12" i="53"/>
  <c r="AN12" i="53"/>
  <c r="AR12" i="53"/>
  <c r="AZ12" i="53"/>
  <c r="AQ22" i="53"/>
  <c r="AO22" i="53"/>
  <c r="AW22" i="53"/>
  <c r="K30" i="53"/>
  <c r="B30" i="80" s="1"/>
  <c r="O30" i="53"/>
  <c r="F30" i="80" s="1"/>
  <c r="S30" i="53"/>
  <c r="J30" i="80" s="1"/>
  <c r="W30" i="53"/>
  <c r="N30" i="80" s="1"/>
  <c r="AA30" i="53"/>
  <c r="R30" i="80" s="1"/>
  <c r="AE30" i="53"/>
  <c r="V30" i="80" s="1"/>
  <c r="AI30" i="53"/>
  <c r="Z30" i="80" s="1"/>
  <c r="AM30" i="53"/>
  <c r="AD30" i="80" s="1"/>
  <c r="AQ30" i="53"/>
  <c r="AH30" i="80" s="1"/>
  <c r="AU30" i="53"/>
  <c r="AL30" i="80" s="1"/>
  <c r="AY30" i="53"/>
  <c r="AP30" i="80" s="1"/>
  <c r="BC30" i="53"/>
  <c r="AT30" i="80" s="1"/>
  <c r="AW153" i="53"/>
  <c r="BA152" i="53"/>
  <c r="AO152" i="53"/>
  <c r="AS134" i="53"/>
  <c r="AS156" i="53" s="1"/>
  <c r="BA148" i="53"/>
  <c r="AS148" i="53"/>
  <c r="BA147" i="53"/>
  <c r="AW147" i="53"/>
  <c r="AS147" i="53"/>
  <c r="BA146" i="53"/>
  <c r="AW146" i="53"/>
  <c r="AS146" i="53"/>
  <c r="AU111" i="53"/>
  <c r="AL7" i="80" s="1"/>
  <c r="BA153" i="53"/>
  <c r="AO153" i="53"/>
  <c r="AW152" i="53"/>
  <c r="BA134" i="53"/>
  <c r="BA156" i="53" s="1"/>
  <c r="BA151" i="53"/>
  <c r="AW134" i="53"/>
  <c r="AW156" i="53" s="1"/>
  <c r="AW161" i="53" s="1"/>
  <c r="AW151" i="53"/>
  <c r="AO134" i="53"/>
  <c r="AO156" i="53" s="1"/>
  <c r="AO151" i="53"/>
  <c r="AW148" i="53"/>
  <c r="BA125" i="53"/>
  <c r="BA126" i="53"/>
  <c r="AR17" i="80" s="1"/>
  <c r="BA127" i="53"/>
  <c r="AR18" i="80" s="1"/>
  <c r="AW125" i="53"/>
  <c r="AW126" i="53"/>
  <c r="AN17" i="80" s="1"/>
  <c r="AW127" i="53"/>
  <c r="AN18" i="80" s="1"/>
  <c r="AS125" i="53"/>
  <c r="AS126" i="53"/>
  <c r="AJ17" i="80" s="1"/>
  <c r="AS127" i="53"/>
  <c r="AJ18" i="80" s="1"/>
  <c r="AX61" i="53"/>
  <c r="AX224" i="53" s="1"/>
  <c r="AX116" i="53"/>
  <c r="AP61" i="53"/>
  <c r="AP224" i="53" s="1"/>
  <c r="AP116" i="53"/>
  <c r="N12" i="53"/>
  <c r="N17" i="53"/>
  <c r="R12" i="53"/>
  <c r="R17" i="53"/>
  <c r="V12" i="53"/>
  <c r="V17" i="53"/>
  <c r="Z12" i="53"/>
  <c r="Z17" i="53"/>
  <c r="AD12" i="53"/>
  <c r="AD17" i="53"/>
  <c r="AH12" i="53"/>
  <c r="AH17" i="53"/>
  <c r="AL12" i="53"/>
  <c r="AL17" i="53"/>
  <c r="AP12" i="53"/>
  <c r="AP17" i="53"/>
  <c r="AT12" i="53"/>
  <c r="AT17" i="53"/>
  <c r="AX12" i="53"/>
  <c r="AX17" i="53"/>
  <c r="BB12" i="53"/>
  <c r="BB17" i="53"/>
  <c r="AN56" i="53"/>
  <c r="AE71" i="80" s="1"/>
  <c r="AN58" i="53"/>
  <c r="AE73" i="80" s="1"/>
  <c r="AZ142" i="53"/>
  <c r="AV142" i="53"/>
  <c r="AR142" i="53"/>
  <c r="AN142" i="53"/>
  <c r="AZ134" i="53"/>
  <c r="AZ156" i="53" s="1"/>
  <c r="AV134" i="53"/>
  <c r="AV156" i="53" s="1"/>
  <c r="AR134" i="53"/>
  <c r="AR156" i="53" s="1"/>
  <c r="AN134" i="53"/>
  <c r="AN156" i="53" s="1"/>
  <c r="AZ40" i="53"/>
  <c r="AV40" i="53"/>
  <c r="AR40" i="53"/>
  <c r="AN40" i="53"/>
  <c r="AZ35" i="53"/>
  <c r="AV35" i="53"/>
  <c r="AR35" i="53"/>
  <c r="AN35" i="53"/>
  <c r="AP66" i="53"/>
  <c r="AP64" i="53" s="1"/>
  <c r="Y16" i="53"/>
  <c r="AO16" i="53"/>
  <c r="AO66" i="53" s="1"/>
  <c r="AO64" i="53" s="1"/>
  <c r="BC153" i="53"/>
  <c r="AY153" i="53"/>
  <c r="AU153" i="53"/>
  <c r="AQ153" i="53"/>
  <c r="BC152" i="53"/>
  <c r="AY152" i="53"/>
  <c r="AU152" i="53"/>
  <c r="AQ152" i="53"/>
  <c r="BC151" i="53"/>
  <c r="AY151" i="53"/>
  <c r="AU151" i="53"/>
  <c r="AQ151" i="53"/>
  <c r="AR127" i="53"/>
  <c r="AI18" i="80" s="1"/>
  <c r="AR126" i="53"/>
  <c r="AI17" i="80" s="1"/>
  <c r="BB112" i="53"/>
  <c r="AS8" i="80" s="1"/>
  <c r="AC16" i="53"/>
  <c r="AS16" i="53"/>
  <c r="AS66" i="53" s="1"/>
  <c r="AS64" i="53" s="1"/>
  <c r="AX142" i="53"/>
  <c r="AP142" i="53"/>
  <c r="BB134" i="53"/>
  <c r="BB156" i="53" s="1"/>
  <c r="AT134" i="53"/>
  <c r="AT156" i="53" s="1"/>
  <c r="AX134" i="53"/>
  <c r="AX150" i="53" s="1"/>
  <c r="AP134" i="53"/>
  <c r="AP150" i="53" s="1"/>
  <c r="AV127" i="53"/>
  <c r="AM18" i="80" s="1"/>
  <c r="AV126" i="53"/>
  <c r="AM17" i="80" s="1"/>
  <c r="AT112" i="53"/>
  <c r="AK8" i="80" s="1"/>
  <c r="BA57" i="53"/>
  <c r="AR72" i="80" s="1"/>
  <c r="Q16" i="53"/>
  <c r="AG16" i="53"/>
  <c r="AW16" i="53"/>
  <c r="AW66" i="53" s="1"/>
  <c r="AW64" i="53" s="1"/>
  <c r="BC40" i="53"/>
  <c r="AY40" i="53"/>
  <c r="AU40" i="53"/>
  <c r="AQ40" i="53"/>
  <c r="AV9" i="53"/>
  <c r="AZ9" i="53"/>
  <c r="AT22" i="53"/>
  <c r="BA22" i="53"/>
  <c r="AS22" i="53"/>
  <c r="BB40" i="53"/>
  <c r="AX40" i="53"/>
  <c r="AT40" i="53"/>
  <c r="AP40" i="53"/>
  <c r="BB35" i="53"/>
  <c r="AX35" i="53"/>
  <c r="AT35" i="53"/>
  <c r="AP35" i="53"/>
  <c r="AX32" i="53"/>
  <c r="AO32" i="80" s="1"/>
  <c r="AX22" i="53"/>
  <c r="AI4" i="53"/>
  <c r="AY4" i="53"/>
  <c r="K16" i="53"/>
  <c r="O16" i="53"/>
  <c r="S16" i="53"/>
  <c r="W16" i="53"/>
  <c r="AA16" i="53"/>
  <c r="AE16" i="53"/>
  <c r="AM16" i="53"/>
  <c r="AQ16" i="53"/>
  <c r="AQ66" i="53" s="1"/>
  <c r="AQ64" i="53" s="1"/>
  <c r="AU16" i="53"/>
  <c r="AU66" i="53" s="1"/>
  <c r="AU64" i="53" s="1"/>
  <c r="AY16" i="53"/>
  <c r="AY66" i="53" s="1"/>
  <c r="AY64" i="53" s="1"/>
  <c r="BC16" i="53"/>
  <c r="BC66" i="53" s="1"/>
  <c r="BC64" i="53" s="1"/>
  <c r="AU22" i="53"/>
  <c r="BB22" i="53"/>
  <c r="BA35" i="53"/>
  <c r="AW35" i="53"/>
  <c r="AS35" i="53"/>
  <c r="AO35" i="53"/>
  <c r="K17" i="53"/>
  <c r="O17" i="53"/>
  <c r="S17" i="53"/>
  <c r="W17" i="53"/>
  <c r="AA17" i="53"/>
  <c r="AE17" i="53"/>
  <c r="AI17" i="53"/>
  <c r="AM17" i="53"/>
  <c r="AQ17" i="53"/>
  <c r="AU17" i="53"/>
  <c r="AY17" i="53"/>
  <c r="BC17" i="53"/>
  <c r="AP22" i="53"/>
  <c r="BC22" i="53"/>
  <c r="AN22" i="53"/>
  <c r="AR22" i="53"/>
  <c r="AV22" i="53"/>
  <c r="AZ22" i="53"/>
  <c r="N30" i="53"/>
  <c r="E30" i="80" s="1"/>
  <c r="R30" i="53"/>
  <c r="I30" i="80" s="1"/>
  <c r="V30" i="53"/>
  <c r="M30" i="80" s="1"/>
  <c r="Z30" i="53"/>
  <c r="Q30" i="80" s="1"/>
  <c r="AD30" i="53"/>
  <c r="U30" i="80" s="1"/>
  <c r="AH30" i="53"/>
  <c r="Y30" i="80" s="1"/>
  <c r="AL30" i="53"/>
  <c r="AC30" i="80" s="1"/>
  <c r="AP30" i="53"/>
  <c r="AG30" i="80" s="1"/>
  <c r="AT30" i="53"/>
  <c r="AK30" i="80" s="1"/>
  <c r="AX30" i="53"/>
  <c r="AO30" i="80" s="1"/>
  <c r="BB30" i="53"/>
  <c r="AS30" i="80" s="1"/>
  <c r="AU126" i="53"/>
  <c r="AL17" i="80" s="1"/>
  <c r="BC125" i="53"/>
  <c r="AQ125" i="53"/>
  <c r="AY125" i="53"/>
  <c r="BA56" i="53"/>
  <c r="AR71" i="80" s="1"/>
  <c r="AT66" i="53"/>
  <c r="AT64" i="53" s="1"/>
  <c r="AX66" i="53"/>
  <c r="AX64" i="53" s="1"/>
  <c r="AZ101" i="53"/>
  <c r="AZ112" i="53" s="1"/>
  <c r="AQ8" i="80" s="1"/>
  <c r="BA58" i="53"/>
  <c r="AR73" i="80" s="1"/>
  <c r="AS56" i="53"/>
  <c r="AJ71" i="80" s="1"/>
  <c r="AR9" i="53"/>
  <c r="M12" i="53"/>
  <c r="Q12" i="53"/>
  <c r="U12" i="53"/>
  <c r="Y12" i="53"/>
  <c r="AC12" i="53"/>
  <c r="AG12" i="53"/>
  <c r="AK12" i="53"/>
  <c r="AO12" i="53"/>
  <c r="AS12" i="53"/>
  <c r="AW12" i="53"/>
  <c r="BA12" i="53"/>
  <c r="AO58" i="53"/>
  <c r="AF73" i="80" s="1"/>
  <c r="AQ4" i="53"/>
  <c r="N4" i="53"/>
  <c r="R4" i="53"/>
  <c r="V4" i="53"/>
  <c r="Z4" i="53"/>
  <c r="AD4" i="53"/>
  <c r="AH4" i="53"/>
  <c r="AL4" i="53"/>
  <c r="AP4" i="53"/>
  <c r="AT4" i="53"/>
  <c r="AX4" i="53"/>
  <c r="BB4" i="53"/>
  <c r="M9" i="53"/>
  <c r="Q9" i="53"/>
  <c r="U9" i="53"/>
  <c r="Y9" i="53"/>
  <c r="AC9" i="53"/>
  <c r="AG9" i="53"/>
  <c r="AK9" i="53"/>
  <c r="AO9" i="53"/>
  <c r="AS9" i="53"/>
  <c r="AW9" i="53"/>
  <c r="BA9" i="53"/>
  <c r="BC148" i="53"/>
  <c r="AY148" i="53"/>
  <c r="AU148" i="53"/>
  <c r="AQ148" i="53"/>
  <c r="BC147" i="53"/>
  <c r="AY147" i="53"/>
  <c r="AU147" i="53"/>
  <c r="AQ147" i="53"/>
  <c r="BC142" i="53"/>
  <c r="BC146" i="53"/>
  <c r="AY142" i="53"/>
  <c r="AY146" i="53"/>
  <c r="AU142" i="53"/>
  <c r="AU146" i="53"/>
  <c r="AQ142" i="53"/>
  <c r="AQ146" i="53"/>
  <c r="BC61" i="53"/>
  <c r="BC224" i="53" s="1"/>
  <c r="BC134" i="53"/>
  <c r="BC156" i="53" s="1"/>
  <c r="AU134" i="53"/>
  <c r="AY134" i="53"/>
  <c r="BC127" i="53"/>
  <c r="AT18" i="80" s="1"/>
  <c r="AU127" i="53"/>
  <c r="AL18" i="80" s="1"/>
  <c r="AY126" i="53"/>
  <c r="AP17" i="80" s="1"/>
  <c r="AQ126" i="53"/>
  <c r="AH17" i="80" s="1"/>
  <c r="AU125" i="53"/>
  <c r="AY61" i="53"/>
  <c r="AY224" i="53" s="1"/>
  <c r="AQ61" i="53"/>
  <c r="AQ224" i="53" s="1"/>
  <c r="AQ134" i="53"/>
  <c r="AY127" i="53"/>
  <c r="AP18" i="80" s="1"/>
  <c r="AQ127" i="53"/>
  <c r="AH18" i="80" s="1"/>
  <c r="BC126" i="53"/>
  <c r="AT17" i="80" s="1"/>
  <c r="BB61" i="53"/>
  <c r="BB224" i="53" s="1"/>
  <c r="AT61" i="53"/>
  <c r="AT224" i="53" s="1"/>
  <c r="AT142" i="53"/>
  <c r="BB142" i="53"/>
  <c r="BA142" i="53"/>
  <c r="AW142" i="53"/>
  <c r="AS142" i="53"/>
  <c r="AO142" i="53"/>
  <c r="BA61" i="53"/>
  <c r="BA224" i="53" s="1"/>
  <c r="AW61" i="53"/>
  <c r="AW224" i="53" s="1"/>
  <c r="AS61" i="53"/>
  <c r="AS224" i="53" s="1"/>
  <c r="AO61" i="53"/>
  <c r="AO224" i="53" s="1"/>
  <c r="AZ61" i="53"/>
  <c r="AZ224" i="53" s="1"/>
  <c r="AV61" i="53"/>
  <c r="AV224" i="53" s="1"/>
  <c r="AR61" i="53"/>
  <c r="AR224" i="53" s="1"/>
  <c r="AN61" i="53"/>
  <c r="AN224" i="53" s="1"/>
  <c r="AM67" i="53"/>
  <c r="AL67" i="53"/>
  <c r="AK67" i="53"/>
  <c r="AJ67" i="53"/>
  <c r="AI67" i="53"/>
  <c r="AH67" i="53"/>
  <c r="AG67" i="53"/>
  <c r="AF67" i="53"/>
  <c r="AE67" i="53"/>
  <c r="AD67" i="53"/>
  <c r="AC67" i="53"/>
  <c r="AB67" i="53"/>
  <c r="AA67" i="53"/>
  <c r="Z67" i="53"/>
  <c r="Y67" i="53"/>
  <c r="X67" i="53"/>
  <c r="W67" i="53"/>
  <c r="V67" i="53"/>
  <c r="U67" i="53"/>
  <c r="T67" i="53"/>
  <c r="S67" i="53"/>
  <c r="R67" i="53"/>
  <c r="Q67" i="53"/>
  <c r="P67" i="53"/>
  <c r="O67" i="53"/>
  <c r="N67" i="53"/>
  <c r="M67" i="53"/>
  <c r="L67" i="53"/>
  <c r="K67" i="53"/>
  <c r="BD67" i="53"/>
  <c r="AO57" i="53" l="1"/>
  <c r="AF72" i="80" s="1"/>
  <c r="AZ57" i="53"/>
  <c r="AQ72" i="80" s="1"/>
  <c r="AS58" i="53"/>
  <c r="AJ73" i="80" s="1"/>
  <c r="AR74" i="80"/>
  <c r="AU118" i="53"/>
  <c r="AL27" i="80" s="1"/>
  <c r="AU224" i="53"/>
  <c r="AT56" i="53"/>
  <c r="AK71" i="80" s="1"/>
  <c r="AR57" i="53"/>
  <c r="AI72" i="80" s="1"/>
  <c r="AI74" i="80" s="1"/>
  <c r="AW57" i="53"/>
  <c r="AN72" i="80" s="1"/>
  <c r="AW58" i="53"/>
  <c r="AN73" i="80" s="1"/>
  <c r="AE74" i="80"/>
  <c r="AX60" i="53"/>
  <c r="AX76" i="53" s="1"/>
  <c r="AQ74" i="80"/>
  <c r="AM74" i="80"/>
  <c r="AJ74" i="80"/>
  <c r="AF74" i="80"/>
  <c r="AQ58" i="53"/>
  <c r="AH73" i="80" s="1"/>
  <c r="AW91" i="53"/>
  <c r="AW97" i="53" s="1"/>
  <c r="AW108" i="53" s="1"/>
  <c r="AN5" i="80" s="1"/>
  <c r="AX39" i="53"/>
  <c r="AO67" i="80"/>
  <c r="AO70" i="80" s="1"/>
  <c r="AR39" i="53"/>
  <c r="AI67" i="80"/>
  <c r="AI70" i="80" s="1"/>
  <c r="AB223" i="53"/>
  <c r="AB226" i="53" s="1"/>
  <c r="AB227" i="53" s="1"/>
  <c r="S46" i="80"/>
  <c r="AD223" i="53"/>
  <c r="AD226" i="53" s="1"/>
  <c r="AD227" i="53" s="1"/>
  <c r="U46" i="80"/>
  <c r="AA223" i="53"/>
  <c r="AA226" i="53" s="1"/>
  <c r="AA227" i="53" s="1"/>
  <c r="R46" i="80"/>
  <c r="AK223" i="53"/>
  <c r="AK226" i="53" s="1"/>
  <c r="AK227" i="53" s="1"/>
  <c r="AB46" i="80"/>
  <c r="AP279" i="53"/>
  <c r="AP281" i="53" s="1"/>
  <c r="AG16" i="80"/>
  <c r="AQ279" i="53"/>
  <c r="AQ281" i="53" s="1"/>
  <c r="AH16" i="80"/>
  <c r="BB39" i="53"/>
  <c r="AS67" i="80"/>
  <c r="AS70" i="80" s="1"/>
  <c r="AY39" i="53"/>
  <c r="AP67" i="80"/>
  <c r="AP70" i="80" s="1"/>
  <c r="AV39" i="53"/>
  <c r="AM67" i="80"/>
  <c r="AM70" i="80" s="1"/>
  <c r="AS279" i="53"/>
  <c r="AS281" i="53" s="1"/>
  <c r="AJ16" i="80"/>
  <c r="AN19" i="80"/>
  <c r="AO39" i="53"/>
  <c r="AF67" i="80"/>
  <c r="AF70" i="80" s="1"/>
  <c r="AV279" i="53"/>
  <c r="AV281" i="53" s="1"/>
  <c r="AM16" i="80"/>
  <c r="AV223" i="53"/>
  <c r="AV226" i="53" s="1"/>
  <c r="AV227" i="53" s="1"/>
  <c r="AM46" i="80"/>
  <c r="X223" i="53"/>
  <c r="X226" i="53" s="1"/>
  <c r="X227" i="53" s="1"/>
  <c r="O46" i="80"/>
  <c r="AT223" i="53"/>
  <c r="AT226" i="53" s="1"/>
  <c r="AT227" i="53" s="1"/>
  <c r="AK46" i="80"/>
  <c r="Z223" i="53"/>
  <c r="Z226" i="53" s="1"/>
  <c r="Z227" i="53" s="1"/>
  <c r="Q46" i="80"/>
  <c r="BC223" i="53"/>
  <c r="BC226" i="53" s="1"/>
  <c r="BC227" i="53" s="1"/>
  <c r="AT46" i="80"/>
  <c r="AM223" i="53"/>
  <c r="AM226" i="53" s="1"/>
  <c r="AM227" i="53" s="1"/>
  <c r="AD46" i="80"/>
  <c r="W223" i="53"/>
  <c r="W226" i="53" s="1"/>
  <c r="W227" i="53" s="1"/>
  <c r="N46" i="80"/>
  <c r="AG223" i="53"/>
  <c r="AG226" i="53" s="1"/>
  <c r="AG227" i="53" s="1"/>
  <c r="X46" i="80"/>
  <c r="Q223" i="53"/>
  <c r="Q226" i="53" s="1"/>
  <c r="Q227" i="53" s="1"/>
  <c r="H46" i="80"/>
  <c r="AX216" i="53"/>
  <c r="AO46" i="80" s="1"/>
  <c r="AO44" i="80"/>
  <c r="AO279" i="53"/>
  <c r="AO281" i="53" s="1"/>
  <c r="AF16" i="80"/>
  <c r="AT279" i="53"/>
  <c r="AT281" i="53" s="1"/>
  <c r="AY279" i="53"/>
  <c r="AY281" i="53" s="1"/>
  <c r="AP16" i="80"/>
  <c r="AU39" i="53"/>
  <c r="AL67" i="80"/>
  <c r="AL70" i="80" s="1"/>
  <c r="AW279" i="53"/>
  <c r="AW281" i="53" s="1"/>
  <c r="AN16" i="80"/>
  <c r="AR279" i="53"/>
  <c r="AR281" i="53" s="1"/>
  <c r="AI16" i="80"/>
  <c r="AZ223" i="53"/>
  <c r="AZ226" i="53" s="1"/>
  <c r="AZ227" i="53" s="1"/>
  <c r="AQ46" i="80"/>
  <c r="AQ223" i="53"/>
  <c r="AQ226" i="53" s="1"/>
  <c r="AQ227" i="53" s="1"/>
  <c r="AH46" i="80"/>
  <c r="U223" i="53"/>
  <c r="U226" i="53" s="1"/>
  <c r="U227" i="53" s="1"/>
  <c r="L46" i="80"/>
  <c r="AU279" i="53"/>
  <c r="AU281" i="53" s="1"/>
  <c r="AL16" i="80"/>
  <c r="BC279" i="53"/>
  <c r="BC281" i="53" s="1"/>
  <c r="AT16" i="80"/>
  <c r="AP39" i="53"/>
  <c r="AG67" i="80"/>
  <c r="AG70" i="80" s="1"/>
  <c r="BC39" i="53"/>
  <c r="AT67" i="80"/>
  <c r="AT70" i="80" s="1"/>
  <c r="AZ39" i="53"/>
  <c r="AQ67" i="80"/>
  <c r="AQ70" i="80" s="1"/>
  <c r="AS39" i="53"/>
  <c r="AJ67" i="80"/>
  <c r="AJ70" i="80" s="1"/>
  <c r="AJ223" i="53"/>
  <c r="AJ226" i="53" s="1"/>
  <c r="AJ227" i="53" s="1"/>
  <c r="AA46" i="80"/>
  <c r="T223" i="53"/>
  <c r="T226" i="53" s="1"/>
  <c r="T227" i="53" s="1"/>
  <c r="K46" i="80"/>
  <c r="BA39" i="53"/>
  <c r="AR67" i="80"/>
  <c r="AR70" i="80" s="1"/>
  <c r="AL223" i="53"/>
  <c r="AL226" i="53" s="1"/>
  <c r="AL227" i="53" s="1"/>
  <c r="AC46" i="80"/>
  <c r="V223" i="53"/>
  <c r="V226" i="53" s="1"/>
  <c r="V227" i="53" s="1"/>
  <c r="M46" i="80"/>
  <c r="AY223" i="53"/>
  <c r="AY226" i="53" s="1"/>
  <c r="AY227" i="53" s="1"/>
  <c r="AP46" i="80"/>
  <c r="AI223" i="53"/>
  <c r="AI226" i="53" s="1"/>
  <c r="AI227" i="53" s="1"/>
  <c r="Z46" i="80"/>
  <c r="S223" i="53"/>
  <c r="S226" i="53" s="1"/>
  <c r="S227" i="53" s="1"/>
  <c r="J46" i="80"/>
  <c r="AC223" i="53"/>
  <c r="AC226" i="53" s="1"/>
  <c r="AC227" i="53" s="1"/>
  <c r="T46" i="80"/>
  <c r="M223" i="53"/>
  <c r="M226" i="53" s="1"/>
  <c r="M227" i="53" s="1"/>
  <c r="D46" i="80"/>
  <c r="AR216" i="53"/>
  <c r="AI46" i="80" s="1"/>
  <c r="AI45" i="80"/>
  <c r="AN279" i="53"/>
  <c r="AN281" i="53" s="1"/>
  <c r="AE16" i="80"/>
  <c r="L223" i="53"/>
  <c r="L226" i="53" s="1"/>
  <c r="L227" i="53" s="1"/>
  <c r="C46" i="80"/>
  <c r="N223" i="53"/>
  <c r="N226" i="53" s="1"/>
  <c r="N227" i="53" s="1"/>
  <c r="E46" i="80"/>
  <c r="K223" i="53"/>
  <c r="K226" i="53" s="1"/>
  <c r="K227" i="53" s="1"/>
  <c r="B46" i="80"/>
  <c r="AN216" i="53"/>
  <c r="AE45" i="80"/>
  <c r="AT39" i="53"/>
  <c r="AK67" i="80"/>
  <c r="AK70" i="80" s="1"/>
  <c r="AQ39" i="53"/>
  <c r="AH67" i="80"/>
  <c r="AH70" i="80" s="1"/>
  <c r="AN39" i="53"/>
  <c r="AE67" i="80"/>
  <c r="AE70" i="80" s="1"/>
  <c r="AE75" i="80" s="1"/>
  <c r="BA279" i="53"/>
  <c r="BA281" i="53" s="1"/>
  <c r="AR16" i="80"/>
  <c r="AW39" i="53"/>
  <c r="AN67" i="80"/>
  <c r="AN70" i="80" s="1"/>
  <c r="AF223" i="53"/>
  <c r="AF226" i="53" s="1"/>
  <c r="AF227" i="53" s="1"/>
  <c r="W46" i="80"/>
  <c r="P223" i="53"/>
  <c r="P226" i="53" s="1"/>
  <c r="P227" i="53" s="1"/>
  <c r="G46" i="80"/>
  <c r="AH223" i="53"/>
  <c r="AH226" i="53" s="1"/>
  <c r="AH227" i="53" s="1"/>
  <c r="Y46" i="80"/>
  <c r="R223" i="53"/>
  <c r="R226" i="53" s="1"/>
  <c r="R227" i="53" s="1"/>
  <c r="I46" i="80"/>
  <c r="AU223" i="53"/>
  <c r="AU226" i="53" s="1"/>
  <c r="AU227" i="53" s="1"/>
  <c r="AL46" i="80"/>
  <c r="AE223" i="53"/>
  <c r="AE226" i="53" s="1"/>
  <c r="AE227" i="53" s="1"/>
  <c r="V46" i="80"/>
  <c r="O223" i="53"/>
  <c r="O226" i="53" s="1"/>
  <c r="O227" i="53" s="1"/>
  <c r="F46" i="80"/>
  <c r="Y223" i="53"/>
  <c r="Y226" i="53" s="1"/>
  <c r="Y227" i="53" s="1"/>
  <c r="P46" i="80"/>
  <c r="BB216" i="53"/>
  <c r="AS46" i="80" s="1"/>
  <c r="AS44" i="80"/>
  <c r="AP216" i="53"/>
  <c r="AG46" i="80" s="1"/>
  <c r="AG44" i="80"/>
  <c r="BB279" i="53"/>
  <c r="BB281" i="53" s="1"/>
  <c r="AS16" i="80"/>
  <c r="AZ279" i="53"/>
  <c r="AZ281" i="53" s="1"/>
  <c r="AQ16" i="80"/>
  <c r="AX279" i="53"/>
  <c r="AX281" i="53" s="1"/>
  <c r="BB56" i="53"/>
  <c r="AS71" i="80" s="1"/>
  <c r="AR174" i="53"/>
  <c r="AI15" i="80" s="1"/>
  <c r="AR91" i="53"/>
  <c r="AR97" i="53" s="1"/>
  <c r="AR108" i="53" s="1"/>
  <c r="AI5" i="80" s="1"/>
  <c r="AV91" i="53"/>
  <c r="AV102" i="53" s="1"/>
  <c r="AV113" i="53" s="1"/>
  <c r="AM9" i="80" s="1"/>
  <c r="AR165" i="53"/>
  <c r="AI11" i="80" s="1"/>
  <c r="AX118" i="53"/>
  <c r="AO27" i="80" s="1"/>
  <c r="AQ91" i="53"/>
  <c r="AQ97" i="53" s="1"/>
  <c r="AQ108" i="53" s="1"/>
  <c r="AH5" i="80" s="1"/>
  <c r="AO91" i="53"/>
  <c r="AO97" i="53" s="1"/>
  <c r="AO108" i="53" s="1"/>
  <c r="AF5" i="80" s="1"/>
  <c r="AU56" i="53"/>
  <c r="AL71" i="80" s="1"/>
  <c r="AP56" i="53"/>
  <c r="AG71" i="80" s="1"/>
  <c r="AY57" i="53"/>
  <c r="AP72" i="80" s="1"/>
  <c r="AZ174" i="53"/>
  <c r="AQ15" i="80" s="1"/>
  <c r="BC58" i="53"/>
  <c r="AT73" i="80" s="1"/>
  <c r="AZ91" i="53"/>
  <c r="AZ97" i="53" s="1"/>
  <c r="AZ108" i="53" s="1"/>
  <c r="AQ5" i="80" s="1"/>
  <c r="AZ169" i="53"/>
  <c r="AQ23" i="80" s="1"/>
  <c r="AS91" i="53"/>
  <c r="AS102" i="53" s="1"/>
  <c r="AS113" i="53" s="1"/>
  <c r="AJ9" i="80" s="1"/>
  <c r="AN91" i="53"/>
  <c r="AN102" i="53" s="1"/>
  <c r="AN113" i="53" s="1"/>
  <c r="AE9" i="80" s="1"/>
  <c r="BA91" i="53"/>
  <c r="BA102" i="53" s="1"/>
  <c r="BA113" i="53" s="1"/>
  <c r="AR9" i="80" s="1"/>
  <c r="AV174" i="53"/>
  <c r="AM15" i="80" s="1"/>
  <c r="AT150" i="53"/>
  <c r="AT171" i="53" s="1"/>
  <c r="AK25" i="80" s="1"/>
  <c r="AW216" i="53"/>
  <c r="AO216" i="53"/>
  <c r="AF46" i="80" s="1"/>
  <c r="AU91" i="53"/>
  <c r="AU97" i="53" s="1"/>
  <c r="AU108" i="53" s="1"/>
  <c r="AL5" i="80" s="1"/>
  <c r="AN164" i="53"/>
  <c r="AE10" i="80" s="1"/>
  <c r="AZ172" i="53"/>
  <c r="AQ13" i="80" s="1"/>
  <c r="BB91" i="53"/>
  <c r="BB97" i="53" s="1"/>
  <c r="BB108" i="53" s="1"/>
  <c r="AS5" i="80" s="1"/>
  <c r="AP57" i="53"/>
  <c r="AG72" i="80" s="1"/>
  <c r="AP60" i="53"/>
  <c r="AP76" i="53" s="1"/>
  <c r="AN150" i="53"/>
  <c r="AN171" i="53" s="1"/>
  <c r="AE25" i="80" s="1"/>
  <c r="AX173" i="53"/>
  <c r="AO14" i="80" s="1"/>
  <c r="AX166" i="53"/>
  <c r="AO12" i="80" s="1"/>
  <c r="BB168" i="53"/>
  <c r="AS22" i="80" s="1"/>
  <c r="BB174" i="53"/>
  <c r="AS15" i="80" s="1"/>
  <c r="AQ57" i="53"/>
  <c r="AH72" i="80" s="1"/>
  <c r="BB166" i="53"/>
  <c r="AS12" i="80" s="1"/>
  <c r="BC57" i="53"/>
  <c r="AT72" i="80" s="1"/>
  <c r="AN166" i="53"/>
  <c r="AE12" i="80" s="1"/>
  <c r="BA172" i="53"/>
  <c r="AR13" i="80" s="1"/>
  <c r="BB164" i="53"/>
  <c r="AS10" i="80" s="1"/>
  <c r="BB172" i="53"/>
  <c r="AS13" i="80" s="1"/>
  <c r="AZ45" i="53"/>
  <c r="AP172" i="53"/>
  <c r="AG13" i="80" s="1"/>
  <c r="AP166" i="53"/>
  <c r="AG12" i="80" s="1"/>
  <c r="AP173" i="53"/>
  <c r="AG14" i="80" s="1"/>
  <c r="AP174" i="53"/>
  <c r="AG15" i="80" s="1"/>
  <c r="AP164" i="53"/>
  <c r="AG10" i="80" s="1"/>
  <c r="AP165" i="53"/>
  <c r="AG11" i="80" s="1"/>
  <c r="AY164" i="53"/>
  <c r="AP10" i="80" s="1"/>
  <c r="AY166" i="53"/>
  <c r="AP12" i="80" s="1"/>
  <c r="AY165" i="53"/>
  <c r="AP11" i="80" s="1"/>
  <c r="AX165" i="53"/>
  <c r="AO11" i="80" s="1"/>
  <c r="AU58" i="53"/>
  <c r="AL73" i="80" s="1"/>
  <c r="AS164" i="53"/>
  <c r="AJ10" i="80" s="1"/>
  <c r="AR173" i="53"/>
  <c r="AI14" i="80" s="1"/>
  <c r="AR164" i="53"/>
  <c r="AI10" i="80" s="1"/>
  <c r="AX174" i="53"/>
  <c r="AO15" i="80" s="1"/>
  <c r="AX164" i="53"/>
  <c r="AO10" i="80" s="1"/>
  <c r="AR172" i="53"/>
  <c r="AI13" i="80" s="1"/>
  <c r="AV150" i="53"/>
  <c r="AV171" i="53" s="1"/>
  <c r="AM25" i="80" s="1"/>
  <c r="AY91" i="53"/>
  <c r="AY97" i="53" s="1"/>
  <c r="AY108" i="53" s="1"/>
  <c r="AP5" i="80" s="1"/>
  <c r="AP91" i="53"/>
  <c r="AT173" i="53"/>
  <c r="AK14" i="80" s="1"/>
  <c r="AT166" i="53"/>
  <c r="AK12" i="80" s="1"/>
  <c r="AT165" i="53"/>
  <c r="AK11" i="80" s="1"/>
  <c r="AT164" i="53"/>
  <c r="AK10" i="80" s="1"/>
  <c r="AT174" i="53"/>
  <c r="AK15" i="80" s="1"/>
  <c r="AT172" i="53"/>
  <c r="AK13" i="80" s="1"/>
  <c r="BC174" i="53"/>
  <c r="AT15" i="80" s="1"/>
  <c r="BC166" i="53"/>
  <c r="AT12" i="80" s="1"/>
  <c r="BC164" i="53"/>
  <c r="AT10" i="80" s="1"/>
  <c r="BC56" i="53"/>
  <c r="AT71" i="80" s="1"/>
  <c r="AT74" i="80" s="1"/>
  <c r="AT75" i="80" s="1"/>
  <c r="AV166" i="53"/>
  <c r="AM12" i="80" s="1"/>
  <c r="AZ166" i="53"/>
  <c r="AQ12" i="80" s="1"/>
  <c r="BA216" i="53"/>
  <c r="AZ150" i="53"/>
  <c r="AZ171" i="53" s="1"/>
  <c r="AQ25" i="80" s="1"/>
  <c r="AY56" i="53"/>
  <c r="AP71" i="80" s="1"/>
  <c r="AV165" i="53"/>
  <c r="AM11" i="80" s="1"/>
  <c r="AW173" i="53"/>
  <c r="AN14" i="80" s="1"/>
  <c r="AS165" i="53"/>
  <c r="AJ11" i="80" s="1"/>
  <c r="AZ165" i="53"/>
  <c r="AQ11" i="80" s="1"/>
  <c r="AV45" i="53"/>
  <c r="AX172" i="53"/>
  <c r="AO13" i="80" s="1"/>
  <c r="AU19" i="53"/>
  <c r="AU60" i="53"/>
  <c r="AU76" i="53" s="1"/>
  <c r="AT91" i="53"/>
  <c r="AT97" i="53" s="1"/>
  <c r="AT108" i="53" s="1"/>
  <c r="AK5" i="80" s="1"/>
  <c r="AS216" i="53"/>
  <c r="BB173" i="53"/>
  <c r="AS14" i="80" s="1"/>
  <c r="AZ173" i="53"/>
  <c r="AQ14" i="80" s="1"/>
  <c r="AZ164" i="53"/>
  <c r="AQ10" i="80" s="1"/>
  <c r="AX91" i="53"/>
  <c r="BC91" i="53"/>
  <c r="BC102" i="53" s="1"/>
  <c r="BC113" i="53" s="1"/>
  <c r="AT9" i="80" s="1"/>
  <c r="AU57" i="53"/>
  <c r="AL72" i="80" s="1"/>
  <c r="AU173" i="53"/>
  <c r="AL14" i="80" s="1"/>
  <c r="AU174" i="53"/>
  <c r="AL15" i="80" s="1"/>
  <c r="BB223" i="53"/>
  <c r="BB226" i="53" s="1"/>
  <c r="BB227" i="53" s="1"/>
  <c r="AQ164" i="53"/>
  <c r="AH10" i="80" s="1"/>
  <c r="AU172" i="53"/>
  <c r="AL13" i="80" s="1"/>
  <c r="BA174" i="53"/>
  <c r="AR15" i="80" s="1"/>
  <c r="AR45" i="53"/>
  <c r="BC176" i="53"/>
  <c r="AT26" i="80" s="1"/>
  <c r="BC161" i="53"/>
  <c r="AU150" i="53"/>
  <c r="AT58" i="53"/>
  <c r="AK73" i="80" s="1"/>
  <c r="AS166" i="53"/>
  <c r="AJ12" i="80" s="1"/>
  <c r="BA173" i="53"/>
  <c r="AR14" i="80" s="1"/>
  <c r="AN174" i="53"/>
  <c r="AE15" i="80" s="1"/>
  <c r="AN172" i="53"/>
  <c r="AE13" i="80" s="1"/>
  <c r="AN173" i="53"/>
  <c r="AE14" i="80" s="1"/>
  <c r="AQ150" i="53"/>
  <c r="AY58" i="53"/>
  <c r="AP73" i="80" s="1"/>
  <c r="AP156" i="53"/>
  <c r="AP171" i="53" s="1"/>
  <c r="AG25" i="80" s="1"/>
  <c r="AW168" i="53"/>
  <c r="AN22" i="80" s="1"/>
  <c r="AW174" i="53"/>
  <c r="AN15" i="80" s="1"/>
  <c r="AW166" i="53"/>
  <c r="AN12" i="80" s="1"/>
  <c r="AV172" i="53"/>
  <c r="AM13" i="80" s="1"/>
  <c r="AV173" i="53"/>
  <c r="AM14" i="80" s="1"/>
  <c r="AW165" i="53"/>
  <c r="AN11" i="80" s="1"/>
  <c r="AW169" i="53"/>
  <c r="AN23" i="80" s="1"/>
  <c r="AU164" i="53"/>
  <c r="AL10" i="80" s="1"/>
  <c r="AY150" i="53"/>
  <c r="AW172" i="53"/>
  <c r="AN13" i="80" s="1"/>
  <c r="AT176" i="53"/>
  <c r="AK26" i="80" s="1"/>
  <c r="AT168" i="53"/>
  <c r="AK22" i="80" s="1"/>
  <c r="AT161" i="53"/>
  <c r="AT170" i="53"/>
  <c r="AK24" i="80" s="1"/>
  <c r="AS176" i="53"/>
  <c r="AJ26" i="80" s="1"/>
  <c r="AS162" i="53"/>
  <c r="AJ20" i="80" s="1"/>
  <c r="AS161" i="53"/>
  <c r="AS170" i="53"/>
  <c r="AJ24" i="80" s="1"/>
  <c r="BA162" i="53"/>
  <c r="AR20" i="80" s="1"/>
  <c r="BA176" i="53"/>
  <c r="AR26" i="80" s="1"/>
  <c r="BA161" i="53"/>
  <c r="BA170" i="53"/>
  <c r="AR24" i="80" s="1"/>
  <c r="AO170" i="53"/>
  <c r="AF24" i="80" s="1"/>
  <c r="AO169" i="53"/>
  <c r="AF23" i="80" s="1"/>
  <c r="AO161" i="53"/>
  <c r="AO168" i="53"/>
  <c r="AF22" i="80" s="1"/>
  <c r="AO176" i="53"/>
  <c r="AF26" i="80" s="1"/>
  <c r="AO162" i="53"/>
  <c r="AF20" i="80" s="1"/>
  <c r="AX58" i="53"/>
  <c r="AO73" i="80" s="1"/>
  <c r="AX57" i="53"/>
  <c r="AO72" i="80" s="1"/>
  <c r="AU165" i="53"/>
  <c r="AL11" i="80" s="1"/>
  <c r="AQ156" i="53"/>
  <c r="BC170" i="53"/>
  <c r="AT24" i="80" s="1"/>
  <c r="AP118" i="53"/>
  <c r="AG27" i="80" s="1"/>
  <c r="BB176" i="53"/>
  <c r="AS26" i="80" s="1"/>
  <c r="AQ172" i="53"/>
  <c r="AH13" i="80" s="1"/>
  <c r="AQ174" i="53"/>
  <c r="AH15" i="80" s="1"/>
  <c r="BC162" i="53"/>
  <c r="AT20" i="80" s="1"/>
  <c r="AQ56" i="53"/>
  <c r="AH71" i="80" s="1"/>
  <c r="AS45" i="53"/>
  <c r="AO45" i="53"/>
  <c r="AO38" i="53" s="1"/>
  <c r="AO34" i="53" s="1"/>
  <c r="AO78" i="53" s="1"/>
  <c r="AV162" i="53"/>
  <c r="AM20" i="80" s="1"/>
  <c r="AV169" i="53"/>
  <c r="AM23" i="80" s="1"/>
  <c r="AV161" i="53"/>
  <c r="AV168" i="53"/>
  <c r="AM22" i="80" s="1"/>
  <c r="AV176" i="53"/>
  <c r="AM26" i="80" s="1"/>
  <c r="AV170" i="53"/>
  <c r="AM24" i="80" s="1"/>
  <c r="AV163" i="53"/>
  <c r="AM21" i="80" s="1"/>
  <c r="AN45" i="53"/>
  <c r="BA164" i="53"/>
  <c r="AR10" i="80" s="1"/>
  <c r="BA166" i="53"/>
  <c r="AR12" i="80" s="1"/>
  <c r="AW45" i="53"/>
  <c r="AT57" i="53"/>
  <c r="AK72" i="80" s="1"/>
  <c r="AO165" i="53"/>
  <c r="AF11" i="80" s="1"/>
  <c r="AW176" i="53"/>
  <c r="AN26" i="80" s="1"/>
  <c r="AR150" i="53"/>
  <c r="AR171" i="53" s="1"/>
  <c r="AI25" i="80" s="1"/>
  <c r="BB170" i="53"/>
  <c r="AS24" i="80" s="1"/>
  <c r="BC165" i="53"/>
  <c r="AT11" i="80" s="1"/>
  <c r="BB162" i="53"/>
  <c r="AS20" i="80" s="1"/>
  <c r="BB161" i="53"/>
  <c r="AX56" i="53"/>
  <c r="AO71" i="80" s="1"/>
  <c r="AZ170" i="53"/>
  <c r="AQ24" i="80" s="1"/>
  <c r="AZ162" i="53"/>
  <c r="AQ20" i="80" s="1"/>
  <c r="AZ161" i="53"/>
  <c r="AZ176" i="53"/>
  <c r="AQ26" i="80" s="1"/>
  <c r="AZ168" i="53"/>
  <c r="AQ22" i="80" s="1"/>
  <c r="AZ163" i="53"/>
  <c r="AQ21" i="80" s="1"/>
  <c r="BB57" i="53"/>
  <c r="AS72" i="80" s="1"/>
  <c r="BB58" i="53"/>
  <c r="AS73" i="80" s="1"/>
  <c r="AS168" i="53"/>
  <c r="AJ22" i="80" s="1"/>
  <c r="BA168" i="53"/>
  <c r="AR22" i="80" s="1"/>
  <c r="AW170" i="53"/>
  <c r="AN24" i="80" s="1"/>
  <c r="AO166" i="53"/>
  <c r="AF12" i="80" s="1"/>
  <c r="AS174" i="53"/>
  <c r="AJ15" i="80" s="1"/>
  <c r="BB169" i="53"/>
  <c r="AS23" i="80" s="1"/>
  <c r="AR163" i="53"/>
  <c r="AI21" i="80" s="1"/>
  <c r="AR176" i="53"/>
  <c r="AI26" i="80" s="1"/>
  <c r="AR170" i="53"/>
  <c r="AI24" i="80" s="1"/>
  <c r="AR162" i="53"/>
  <c r="AI20" i="80" s="1"/>
  <c r="AR169" i="53"/>
  <c r="AI23" i="80" s="1"/>
  <c r="AR168" i="53"/>
  <c r="AI22" i="80" s="1"/>
  <c r="AR161" i="53"/>
  <c r="BA169" i="53"/>
  <c r="AR23" i="80" s="1"/>
  <c r="BB163" i="53"/>
  <c r="AS21" i="80" s="1"/>
  <c r="AY174" i="53"/>
  <c r="AP15" i="80" s="1"/>
  <c r="AQ173" i="53"/>
  <c r="AH14" i="80" s="1"/>
  <c r="BC163" i="53"/>
  <c r="AT21" i="80" s="1"/>
  <c r="AP58" i="53"/>
  <c r="AG73" i="80" s="1"/>
  <c r="BA45" i="53"/>
  <c r="AX156" i="53"/>
  <c r="AO172" i="53"/>
  <c r="AF13" i="80" s="1"/>
  <c r="AO174" i="53"/>
  <c r="AF15" i="80" s="1"/>
  <c r="AW162" i="53"/>
  <c r="AN20" i="80" s="1"/>
  <c r="AS169" i="53"/>
  <c r="AJ23" i="80" s="1"/>
  <c r="AO173" i="53"/>
  <c r="AF14" i="80" s="1"/>
  <c r="AS172" i="53"/>
  <c r="AJ13" i="80" s="1"/>
  <c r="AV60" i="53"/>
  <c r="AV76" i="53" s="1"/>
  <c r="AV118" i="53"/>
  <c r="AM27" i="80" s="1"/>
  <c r="AW60" i="53"/>
  <c r="AW76" i="53" s="1"/>
  <c r="AW118" i="53"/>
  <c r="AN27" i="80" s="1"/>
  <c r="AW163" i="53"/>
  <c r="AN21" i="80" s="1"/>
  <c r="AW150" i="53"/>
  <c r="AW171" i="53" s="1"/>
  <c r="AN25" i="80" s="1"/>
  <c r="AU156" i="53"/>
  <c r="AU163" i="53" s="1"/>
  <c r="AL21" i="80" s="1"/>
  <c r="AZ60" i="53"/>
  <c r="AZ76" i="53" s="1"/>
  <c r="AZ118" i="53"/>
  <c r="AQ27" i="80" s="1"/>
  <c r="BA163" i="53"/>
  <c r="AR21" i="80" s="1"/>
  <c r="BA150" i="53"/>
  <c r="BA171" i="53" s="1"/>
  <c r="AR25" i="80" s="1"/>
  <c r="AO60" i="53"/>
  <c r="AO76" i="53" s="1"/>
  <c r="AO118" i="53"/>
  <c r="AF27" i="80" s="1"/>
  <c r="AO150" i="53"/>
  <c r="AO171" i="53" s="1"/>
  <c r="AF25" i="80" s="1"/>
  <c r="AO163" i="53"/>
  <c r="AF21" i="80" s="1"/>
  <c r="AT60" i="53"/>
  <c r="AT76" i="53" s="1"/>
  <c r="AT118" i="53"/>
  <c r="AK27" i="80" s="1"/>
  <c r="AY60" i="53"/>
  <c r="AY76" i="53" s="1"/>
  <c r="AY118" i="53"/>
  <c r="AP27" i="80" s="1"/>
  <c r="AY156" i="53"/>
  <c r="AY163" i="53" s="1"/>
  <c r="AP21" i="80" s="1"/>
  <c r="AT162" i="53"/>
  <c r="AK20" i="80" s="1"/>
  <c r="BB150" i="53"/>
  <c r="BB171" i="53" s="1"/>
  <c r="AS25" i="80" s="1"/>
  <c r="AY172" i="53"/>
  <c r="AP13" i="80" s="1"/>
  <c r="AY173" i="53"/>
  <c r="AP14" i="80" s="1"/>
  <c r="BA60" i="53"/>
  <c r="BA76" i="53" s="1"/>
  <c r="BA118" i="53"/>
  <c r="AR27" i="80" s="1"/>
  <c r="AQ60" i="53"/>
  <c r="AQ76" i="53" s="1"/>
  <c r="AQ118" i="53"/>
  <c r="AH27" i="80" s="1"/>
  <c r="AN60" i="53"/>
  <c r="AN76" i="53" s="1"/>
  <c r="AN118" i="53"/>
  <c r="AE27" i="80" s="1"/>
  <c r="AN161" i="53"/>
  <c r="AN162" i="53"/>
  <c r="AE20" i="80" s="1"/>
  <c r="AN163" i="53"/>
  <c r="AE21" i="80" s="1"/>
  <c r="AN168" i="53"/>
  <c r="AE22" i="80" s="1"/>
  <c r="AN169" i="53"/>
  <c r="AE23" i="80" s="1"/>
  <c r="AN170" i="53"/>
  <c r="AE24" i="80" s="1"/>
  <c r="AN176" i="53"/>
  <c r="AE26" i="80" s="1"/>
  <c r="AR60" i="53"/>
  <c r="AR76" i="53" s="1"/>
  <c r="AR118" i="53"/>
  <c r="AI27" i="80" s="1"/>
  <c r="AS60" i="53"/>
  <c r="AS76" i="53" s="1"/>
  <c r="AS118" i="53"/>
  <c r="AJ27" i="80" s="1"/>
  <c r="AS163" i="53"/>
  <c r="AJ21" i="80" s="1"/>
  <c r="AS150" i="53"/>
  <c r="AS171" i="53" s="1"/>
  <c r="AJ25" i="80" s="1"/>
  <c r="AT163" i="53"/>
  <c r="AK21" i="80" s="1"/>
  <c r="BB60" i="53"/>
  <c r="BB76" i="53" s="1"/>
  <c r="BB118" i="53"/>
  <c r="AS27" i="80" s="1"/>
  <c r="AT169" i="53"/>
  <c r="AK23" i="80" s="1"/>
  <c r="AQ166" i="53"/>
  <c r="AH12" i="80" s="1"/>
  <c r="BC150" i="53"/>
  <c r="BC171" i="53" s="1"/>
  <c r="AT25" i="80" s="1"/>
  <c r="BC118" i="53"/>
  <c r="AT27" i="80" s="1"/>
  <c r="BC60" i="53"/>
  <c r="BC76" i="53" s="1"/>
  <c r="BC172" i="53"/>
  <c r="AT13" i="80" s="1"/>
  <c r="BC173" i="53"/>
  <c r="AT14" i="80" s="1"/>
  <c r="BC168" i="53"/>
  <c r="AT22" i="80" s="1"/>
  <c r="BC169" i="53"/>
  <c r="AT23" i="80" s="1"/>
  <c r="AR75" i="80" l="1"/>
  <c r="AN74" i="80"/>
  <c r="AR102" i="53"/>
  <c r="AR113" i="53" s="1"/>
  <c r="AI9" i="80" s="1"/>
  <c r="AK74" i="80"/>
  <c r="AK75" i="80" s="1"/>
  <c r="AT296" i="53"/>
  <c r="AT297" i="53" s="1"/>
  <c r="AO74" i="80"/>
  <c r="AO75" i="80" s="1"/>
  <c r="AO296" i="53"/>
  <c r="AO297" i="53" s="1"/>
  <c r="AS296" i="53"/>
  <c r="AS297" i="53" s="1"/>
  <c r="AW102" i="53"/>
  <c r="AW113" i="53" s="1"/>
  <c r="AN9" i="80" s="1"/>
  <c r="AX223" i="53"/>
  <c r="AX226" i="53" s="1"/>
  <c r="AX227" i="53" s="1"/>
  <c r="AN296" i="53"/>
  <c r="AN297" i="53" s="1"/>
  <c r="AX119" i="53"/>
  <c r="AZ296" i="53"/>
  <c r="AZ297" i="53" s="1"/>
  <c r="AJ75" i="80"/>
  <c r="AN75" i="80"/>
  <c r="AM75" i="80"/>
  <c r="AG74" i="80"/>
  <c r="AG75" i="80" s="1"/>
  <c r="AQ75" i="80"/>
  <c r="AF75" i="80"/>
  <c r="AI75" i="80"/>
  <c r="AP74" i="80"/>
  <c r="AP75" i="80" s="1"/>
  <c r="AL74" i="80"/>
  <c r="AL75" i="80" s="1"/>
  <c r="AS74" i="80"/>
  <c r="AS75" i="80" s="1"/>
  <c r="AH74" i="80"/>
  <c r="AH75" i="80" s="1"/>
  <c r="AR296" i="53"/>
  <c r="AR297" i="53" s="1"/>
  <c r="BC296" i="53"/>
  <c r="BC297" i="53" s="1"/>
  <c r="BA296" i="53"/>
  <c r="BA297" i="53" s="1"/>
  <c r="AV38" i="53"/>
  <c r="AV34" i="53" s="1"/>
  <c r="AV78" i="53" s="1"/>
  <c r="AV79" i="53" s="1"/>
  <c r="BB296" i="53"/>
  <c r="BB297" i="53" s="1"/>
  <c r="AV296" i="53"/>
  <c r="AV297" i="53" s="1"/>
  <c r="AS38" i="53"/>
  <c r="AS34" i="53" s="1"/>
  <c r="AS78" i="53" s="1"/>
  <c r="AS79" i="53" s="1"/>
  <c r="AW296" i="53"/>
  <c r="AW297" i="53" s="1"/>
  <c r="AR38" i="53"/>
  <c r="AR34" i="53" s="1"/>
  <c r="AR78" i="53" s="1"/>
  <c r="AR283" i="53"/>
  <c r="AR285" i="53" s="1"/>
  <c r="AI19" i="80"/>
  <c r="BA97" i="53"/>
  <c r="BA108" i="53" s="1"/>
  <c r="AR5" i="80" s="1"/>
  <c r="BA38" i="53"/>
  <c r="BA34" i="53" s="1"/>
  <c r="BA78" i="53" s="1"/>
  <c r="BA79" i="53" s="1"/>
  <c r="AN38" i="53"/>
  <c r="AN34" i="53" s="1"/>
  <c r="AN78" i="53" s="1"/>
  <c r="AO283" i="53"/>
  <c r="AO285" i="53" s="1"/>
  <c r="AF19" i="80"/>
  <c r="BA283" i="53"/>
  <c r="BA285" i="53" s="1"/>
  <c r="AR19" i="80"/>
  <c r="AS283" i="53"/>
  <c r="AS285" i="53" s="1"/>
  <c r="AJ19" i="80"/>
  <c r="AT283" i="53"/>
  <c r="AT285" i="53" s="1"/>
  <c r="AK19" i="80"/>
  <c r="AP223" i="53"/>
  <c r="AP226" i="53" s="1"/>
  <c r="AP227" i="53" s="1"/>
  <c r="AZ38" i="53"/>
  <c r="AZ34" i="53" s="1"/>
  <c r="AZ78" i="53" s="1"/>
  <c r="AZ79" i="53" s="1"/>
  <c r="AW223" i="53"/>
  <c r="AW226" i="53" s="1"/>
  <c r="AW227" i="53" s="1"/>
  <c r="AN46" i="80"/>
  <c r="BC283" i="53"/>
  <c r="BC285" i="53" s="1"/>
  <c r="AT19" i="80"/>
  <c r="BB283" i="53"/>
  <c r="BB285" i="53" s="1"/>
  <c r="AS19" i="80"/>
  <c r="AW38" i="53"/>
  <c r="AW34" i="53" s="1"/>
  <c r="AW78" i="53" s="1"/>
  <c r="AW79" i="53" s="1"/>
  <c r="AV283" i="53"/>
  <c r="AV285" i="53" s="1"/>
  <c r="AM19" i="80"/>
  <c r="AO223" i="53"/>
  <c r="AO226" i="53" s="1"/>
  <c r="AO227" i="53" s="1"/>
  <c r="AS223" i="53"/>
  <c r="AS226" i="53" s="1"/>
  <c r="AS227" i="53" s="1"/>
  <c r="AJ46" i="80"/>
  <c r="AR223" i="53"/>
  <c r="AR226" i="53" s="1"/>
  <c r="AR227" i="53" s="1"/>
  <c r="AN223" i="53"/>
  <c r="AN226" i="53" s="1"/>
  <c r="AN227" i="53" s="1"/>
  <c r="AE46" i="80"/>
  <c r="AN283" i="53"/>
  <c r="AN285" i="53" s="1"/>
  <c r="AE19" i="80"/>
  <c r="AZ283" i="53"/>
  <c r="AZ285" i="53" s="1"/>
  <c r="AQ19" i="80"/>
  <c r="BA223" i="53"/>
  <c r="BA226" i="53" s="1"/>
  <c r="BA227" i="53" s="1"/>
  <c r="AR46" i="80"/>
  <c r="AW283" i="53"/>
  <c r="AW285" i="53" s="1"/>
  <c r="AV97" i="53"/>
  <c r="AV108" i="53" s="1"/>
  <c r="AM5" i="80" s="1"/>
  <c r="AO102" i="53"/>
  <c r="AO113" i="53" s="1"/>
  <c r="AF9" i="80" s="1"/>
  <c r="AQ102" i="53"/>
  <c r="AQ113" i="53" s="1"/>
  <c r="AH9" i="80" s="1"/>
  <c r="AS97" i="53"/>
  <c r="AS108" i="53" s="1"/>
  <c r="AJ5" i="80" s="1"/>
  <c r="AU168" i="53"/>
  <c r="AL22" i="80" s="1"/>
  <c r="AZ102" i="53"/>
  <c r="AZ113" i="53" s="1"/>
  <c r="AQ9" i="80" s="1"/>
  <c r="BB102" i="53"/>
  <c r="BB113" i="53" s="1"/>
  <c r="AS9" i="80" s="1"/>
  <c r="AU45" i="53"/>
  <c r="AU38" i="53" s="1"/>
  <c r="AU34" i="53" s="1"/>
  <c r="AU78" i="53" s="1"/>
  <c r="AU79" i="53" s="1"/>
  <c r="AP169" i="53"/>
  <c r="AG23" i="80" s="1"/>
  <c r="AN97" i="53"/>
  <c r="AN108" i="53" s="1"/>
  <c r="AE5" i="80" s="1"/>
  <c r="AR179" i="53"/>
  <c r="AU102" i="53"/>
  <c r="AU113" i="53" s="1"/>
  <c r="AL9" i="80" s="1"/>
  <c r="AP45" i="53"/>
  <c r="AP38" i="53" s="1"/>
  <c r="AP34" i="53" s="1"/>
  <c r="AP78" i="53" s="1"/>
  <c r="AP79" i="53" s="1"/>
  <c r="AP162" i="53"/>
  <c r="AG20" i="80" s="1"/>
  <c r="AT45" i="53"/>
  <c r="AT38" i="53" s="1"/>
  <c r="AT34" i="53" s="1"/>
  <c r="AT78" i="53" s="1"/>
  <c r="AT79" i="53" s="1"/>
  <c r="AQ45" i="53"/>
  <c r="AQ38" i="53" s="1"/>
  <c r="AQ34" i="53" s="1"/>
  <c r="AQ78" i="53" s="1"/>
  <c r="AQ79" i="53" s="1"/>
  <c r="AY45" i="53"/>
  <c r="AY38" i="53" s="1"/>
  <c r="AY34" i="53" s="1"/>
  <c r="AY78" i="53" s="1"/>
  <c r="AY79" i="53" s="1"/>
  <c r="AP179" i="53"/>
  <c r="AP163" i="53"/>
  <c r="AG21" i="80" s="1"/>
  <c r="AP161" i="53"/>
  <c r="AW179" i="53"/>
  <c r="AP170" i="53"/>
  <c r="AG24" i="80" s="1"/>
  <c r="AP168" i="53"/>
  <c r="AG22" i="80" s="1"/>
  <c r="BB179" i="53"/>
  <c r="AP176" i="53"/>
  <c r="AG26" i="80" s="1"/>
  <c r="BC45" i="53"/>
  <c r="BC38" i="53" s="1"/>
  <c r="BC34" i="53" s="1"/>
  <c r="BC78" i="53" s="1"/>
  <c r="BC79" i="53" s="1"/>
  <c r="AR79" i="53"/>
  <c r="AU169" i="53"/>
  <c r="AL23" i="80" s="1"/>
  <c r="AX179" i="53"/>
  <c r="AY102" i="53"/>
  <c r="AY113" i="53" s="1"/>
  <c r="AP9" i="80" s="1"/>
  <c r="AP97" i="53"/>
  <c r="AP108" i="53" s="1"/>
  <c r="AG5" i="80" s="1"/>
  <c r="AP102" i="53"/>
  <c r="AP113" i="53" s="1"/>
  <c r="AG9" i="80" s="1"/>
  <c r="AT102" i="53"/>
  <c r="AT113" i="53" s="1"/>
  <c r="AK9" i="80" s="1"/>
  <c r="AZ179" i="53"/>
  <c r="AT179" i="53"/>
  <c r="BB45" i="53"/>
  <c r="BB38" i="53" s="1"/>
  <c r="BB34" i="53" s="1"/>
  <c r="BB78" i="53" s="1"/>
  <c r="BB79" i="53" s="1"/>
  <c r="AV179" i="53"/>
  <c r="AX97" i="53"/>
  <c r="AX108" i="53" s="1"/>
  <c r="AO5" i="80" s="1"/>
  <c r="AX102" i="53"/>
  <c r="AX113" i="53" s="1"/>
  <c r="AO9" i="80" s="1"/>
  <c r="AN179" i="53"/>
  <c r="BC97" i="53"/>
  <c r="BC108" i="53" s="1"/>
  <c r="AT5" i="80" s="1"/>
  <c r="AU171" i="53"/>
  <c r="AL25" i="80" s="1"/>
  <c r="AS179" i="53"/>
  <c r="AU179" i="53"/>
  <c r="BC179" i="53"/>
  <c r="AN79" i="53"/>
  <c r="AY168" i="53"/>
  <c r="AP22" i="80" s="1"/>
  <c r="BA179" i="53"/>
  <c r="BB178" i="53"/>
  <c r="AV178" i="53"/>
  <c r="BC178" i="53"/>
  <c r="AZ178" i="53"/>
  <c r="AR178" i="53"/>
  <c r="AQ162" i="53"/>
  <c r="AH20" i="80" s="1"/>
  <c r="AQ176" i="53"/>
  <c r="AH26" i="80" s="1"/>
  <c r="AQ170" i="53"/>
  <c r="AH24" i="80" s="1"/>
  <c r="AQ163" i="53"/>
  <c r="AH21" i="80" s="1"/>
  <c r="AQ171" i="53"/>
  <c r="AH25" i="80" s="1"/>
  <c r="AO178" i="53"/>
  <c r="AQ168" i="53"/>
  <c r="AH22" i="80" s="1"/>
  <c r="AW178" i="53"/>
  <c r="AO179" i="53"/>
  <c r="AN178" i="53"/>
  <c r="AX168" i="53"/>
  <c r="AO22" i="80" s="1"/>
  <c r="AX161" i="53"/>
  <c r="AX176" i="53"/>
  <c r="AO26" i="80" s="1"/>
  <c r="AX170" i="53"/>
  <c r="AO24" i="80" s="1"/>
  <c r="AX162" i="53"/>
  <c r="AO20" i="80" s="1"/>
  <c r="AX169" i="53"/>
  <c r="AO23" i="80" s="1"/>
  <c r="AX45" i="53"/>
  <c r="AX38" i="53" s="1"/>
  <c r="AX34" i="53" s="1"/>
  <c r="AX78" i="53" s="1"/>
  <c r="AX79" i="53" s="1"/>
  <c r="AX163" i="53"/>
  <c r="AO21" i="80" s="1"/>
  <c r="AQ179" i="53"/>
  <c r="AT178" i="53"/>
  <c r="AS178" i="53"/>
  <c r="AQ169" i="53"/>
  <c r="AH23" i="80" s="1"/>
  <c r="AQ161" i="53"/>
  <c r="AO79" i="53"/>
  <c r="AX171" i="53"/>
  <c r="AO25" i="80" s="1"/>
  <c r="AY176" i="53"/>
  <c r="AP26" i="80" s="1"/>
  <c r="AY162" i="53"/>
  <c r="AP20" i="80" s="1"/>
  <c r="AY161" i="53"/>
  <c r="AY170" i="53"/>
  <c r="AP24" i="80" s="1"/>
  <c r="AY179" i="53"/>
  <c r="AY169" i="53"/>
  <c r="AP23" i="80" s="1"/>
  <c r="BA178" i="53"/>
  <c r="AU170" i="53"/>
  <c r="AL24" i="80" s="1"/>
  <c r="AU162" i="53"/>
  <c r="AL20" i="80" s="1"/>
  <c r="AU161" i="53"/>
  <c r="AU176" i="53"/>
  <c r="AL26" i="80" s="1"/>
  <c r="AY171" i="53"/>
  <c r="AP25" i="80" s="1"/>
  <c r="BL45" i="68"/>
  <c r="AY296" i="53" l="1"/>
  <c r="AY297" i="53" s="1"/>
  <c r="AP296" i="53"/>
  <c r="AP297" i="53" s="1"/>
  <c r="AX296" i="53"/>
  <c r="AX297" i="53" s="1"/>
  <c r="AU296" i="53"/>
  <c r="AU297" i="53" s="1"/>
  <c r="AQ296" i="53"/>
  <c r="AQ297" i="53" s="1"/>
  <c r="AY283" i="53"/>
  <c r="AY285" i="53" s="1"/>
  <c r="AP19" i="80"/>
  <c r="AX283" i="53"/>
  <c r="AX285" i="53" s="1"/>
  <c r="AO19" i="80"/>
  <c r="AP283" i="53"/>
  <c r="AP285" i="53" s="1"/>
  <c r="AG19" i="80"/>
  <c r="AU283" i="53"/>
  <c r="AU285" i="53" s="1"/>
  <c r="AL19" i="80"/>
  <c r="AQ283" i="53"/>
  <c r="AQ285" i="53" s="1"/>
  <c r="AH19" i="80"/>
  <c r="AP178" i="53"/>
  <c r="AQ178" i="53"/>
  <c r="AX178" i="53"/>
  <c r="AU178" i="53"/>
  <c r="AY178" i="53"/>
  <c r="BD123" i="53" l="1"/>
  <c r="AM123" i="53"/>
  <c r="AL123" i="53"/>
  <c r="AK123" i="53"/>
  <c r="AJ123" i="53"/>
  <c r="AI123" i="53"/>
  <c r="AH123" i="53"/>
  <c r="AG123" i="53"/>
  <c r="AF123" i="53"/>
  <c r="AE123" i="53"/>
  <c r="AD123" i="53"/>
  <c r="AC123" i="53"/>
  <c r="AB123" i="53"/>
  <c r="AA123" i="53"/>
  <c r="Z123" i="53"/>
  <c r="Y123" i="53"/>
  <c r="X123" i="53"/>
  <c r="W123" i="53"/>
  <c r="V123" i="53"/>
  <c r="U123" i="53"/>
  <c r="T123" i="53"/>
  <c r="S123" i="53"/>
  <c r="R123" i="53"/>
  <c r="Q123" i="53"/>
  <c r="P123" i="53"/>
  <c r="O123" i="53"/>
  <c r="N123" i="53"/>
  <c r="M123" i="53"/>
  <c r="L123" i="53"/>
  <c r="BD122" i="53"/>
  <c r="AM122" i="53"/>
  <c r="AL122" i="53"/>
  <c r="AK122" i="53"/>
  <c r="AJ122" i="53"/>
  <c r="AI122" i="53"/>
  <c r="AH122" i="53"/>
  <c r="AG122" i="53"/>
  <c r="AF122" i="53"/>
  <c r="AE122" i="53"/>
  <c r="AD122" i="53"/>
  <c r="AC122" i="53"/>
  <c r="AB122" i="53"/>
  <c r="AA122" i="53"/>
  <c r="Z122" i="53"/>
  <c r="Y122" i="53"/>
  <c r="X122" i="53"/>
  <c r="W122" i="53"/>
  <c r="V122" i="53"/>
  <c r="U122" i="53"/>
  <c r="T122" i="53"/>
  <c r="S122" i="53"/>
  <c r="R122" i="53"/>
  <c r="Q122" i="53"/>
  <c r="P122" i="53"/>
  <c r="O122" i="53"/>
  <c r="N122" i="53"/>
  <c r="M122" i="53"/>
  <c r="L122" i="53"/>
  <c r="BD121" i="53"/>
  <c r="AM121" i="53"/>
  <c r="AL121" i="53"/>
  <c r="AK121" i="53"/>
  <c r="AJ121" i="53"/>
  <c r="AI121" i="53"/>
  <c r="AH121" i="53"/>
  <c r="AG121" i="53"/>
  <c r="AF121" i="53"/>
  <c r="AE121" i="53"/>
  <c r="AD121" i="53"/>
  <c r="AC121" i="53"/>
  <c r="AB121" i="53"/>
  <c r="AA121" i="53"/>
  <c r="Z121" i="53"/>
  <c r="Y121" i="53"/>
  <c r="X121" i="53"/>
  <c r="W121" i="53"/>
  <c r="V121" i="53"/>
  <c r="U121" i="53"/>
  <c r="T121" i="53"/>
  <c r="S121" i="53"/>
  <c r="R121" i="53"/>
  <c r="Q121" i="53"/>
  <c r="P121" i="53"/>
  <c r="O121" i="53"/>
  <c r="N121" i="53"/>
  <c r="M121" i="53"/>
  <c r="L121" i="53"/>
  <c r="K123" i="53"/>
  <c r="K122" i="53"/>
  <c r="K121" i="53"/>
  <c r="BH112" i="59"/>
  <c r="BH76" i="59"/>
  <c r="BD138" i="53" l="1"/>
  <c r="AM138" i="53"/>
  <c r="AL138" i="53"/>
  <c r="AK138" i="53"/>
  <c r="AJ138" i="53"/>
  <c r="AI138" i="53"/>
  <c r="AH138" i="53"/>
  <c r="AG138" i="53"/>
  <c r="AF138" i="53"/>
  <c r="AE138" i="53"/>
  <c r="AD138" i="53"/>
  <c r="AC138" i="53"/>
  <c r="AB138" i="53"/>
  <c r="AA138" i="53"/>
  <c r="Z138" i="53"/>
  <c r="Y138" i="53"/>
  <c r="X138" i="53"/>
  <c r="W138" i="53"/>
  <c r="V138" i="53"/>
  <c r="U138" i="53"/>
  <c r="T138" i="53"/>
  <c r="S138" i="53"/>
  <c r="R138" i="53"/>
  <c r="Q138" i="53"/>
  <c r="P138" i="53"/>
  <c r="O138" i="53"/>
  <c r="N138" i="53"/>
  <c r="M138" i="53"/>
  <c r="L138" i="53"/>
  <c r="BD137" i="53"/>
  <c r="AM137" i="53"/>
  <c r="AL137" i="53"/>
  <c r="AK137" i="53"/>
  <c r="AJ137" i="53"/>
  <c r="AI137" i="53"/>
  <c r="AH137" i="53"/>
  <c r="AG137" i="53"/>
  <c r="AF137" i="53"/>
  <c r="AE137" i="53"/>
  <c r="AD137" i="53"/>
  <c r="AC137" i="53"/>
  <c r="AB137" i="53"/>
  <c r="AA137" i="53"/>
  <c r="Z137" i="53"/>
  <c r="Y137" i="53"/>
  <c r="X137" i="53"/>
  <c r="W137" i="53"/>
  <c r="V137" i="53"/>
  <c r="U137" i="53"/>
  <c r="T137" i="53"/>
  <c r="S137" i="53"/>
  <c r="R137" i="53"/>
  <c r="Q137" i="53"/>
  <c r="P137" i="53"/>
  <c r="O137" i="53"/>
  <c r="N137" i="53"/>
  <c r="M137" i="53"/>
  <c r="L137" i="53"/>
  <c r="BD136" i="53"/>
  <c r="AM136" i="53"/>
  <c r="AL136" i="53"/>
  <c r="AK136" i="53"/>
  <c r="AJ136" i="53"/>
  <c r="AI136" i="53"/>
  <c r="AH136" i="53"/>
  <c r="AG136" i="53"/>
  <c r="AF136" i="53"/>
  <c r="AE136" i="53"/>
  <c r="AD136" i="53"/>
  <c r="AC136" i="53"/>
  <c r="AB136" i="53"/>
  <c r="AA136" i="53"/>
  <c r="Z136" i="53"/>
  <c r="Y136" i="53"/>
  <c r="X136" i="53"/>
  <c r="W136" i="53"/>
  <c r="V136" i="53"/>
  <c r="U136" i="53"/>
  <c r="T136" i="53"/>
  <c r="S136" i="53"/>
  <c r="R136" i="53"/>
  <c r="Q136" i="53"/>
  <c r="P136" i="53"/>
  <c r="O136" i="53"/>
  <c r="N136" i="53"/>
  <c r="M136" i="53"/>
  <c r="L136" i="53"/>
  <c r="BD135" i="53"/>
  <c r="AM135" i="53"/>
  <c r="AL135" i="53"/>
  <c r="AK135" i="53"/>
  <c r="AJ135" i="53"/>
  <c r="AI135" i="53"/>
  <c r="AH135" i="53"/>
  <c r="AG135" i="53"/>
  <c r="AF135" i="53"/>
  <c r="AE135" i="53"/>
  <c r="AD135" i="53"/>
  <c r="AC135" i="53"/>
  <c r="AB135" i="53"/>
  <c r="AA135" i="53"/>
  <c r="Z135" i="53"/>
  <c r="Y135" i="53"/>
  <c r="X135" i="53"/>
  <c r="W135" i="53"/>
  <c r="V135" i="53"/>
  <c r="U135" i="53"/>
  <c r="T135" i="53"/>
  <c r="S135" i="53"/>
  <c r="R135" i="53"/>
  <c r="Q135" i="53"/>
  <c r="P135" i="53"/>
  <c r="O135" i="53"/>
  <c r="N135" i="53"/>
  <c r="M135" i="53"/>
  <c r="L135" i="53"/>
  <c r="BD133" i="53"/>
  <c r="AM133" i="53"/>
  <c r="AL133" i="53"/>
  <c r="AK133" i="53"/>
  <c r="AJ133" i="53"/>
  <c r="AI133" i="53"/>
  <c r="AH133" i="53"/>
  <c r="AG133" i="53"/>
  <c r="AF133" i="53"/>
  <c r="AE133" i="53"/>
  <c r="AD133" i="53"/>
  <c r="AC133" i="53"/>
  <c r="AB133" i="53"/>
  <c r="AA133" i="53"/>
  <c r="Z133" i="53"/>
  <c r="Y133" i="53"/>
  <c r="X133" i="53"/>
  <c r="W133" i="53"/>
  <c r="V133" i="53"/>
  <c r="U133" i="53"/>
  <c r="T133" i="53"/>
  <c r="S133" i="53"/>
  <c r="R133" i="53"/>
  <c r="Q133" i="53"/>
  <c r="P133" i="53"/>
  <c r="O133" i="53"/>
  <c r="N133" i="53"/>
  <c r="M133" i="53"/>
  <c r="L133" i="53"/>
  <c r="BD132" i="53"/>
  <c r="AM132" i="53"/>
  <c r="AL132" i="53"/>
  <c r="AK132" i="53"/>
  <c r="AJ132" i="53"/>
  <c r="AI132" i="53"/>
  <c r="AH132" i="53"/>
  <c r="AG132" i="53"/>
  <c r="AF132" i="53"/>
  <c r="AE132" i="53"/>
  <c r="AD132" i="53"/>
  <c r="AC132" i="53"/>
  <c r="AB132" i="53"/>
  <c r="AA132" i="53"/>
  <c r="Z132" i="53"/>
  <c r="Y132" i="53"/>
  <c r="X132" i="53"/>
  <c r="W132" i="53"/>
  <c r="V132" i="53"/>
  <c r="U132" i="53"/>
  <c r="T132" i="53"/>
  <c r="S132" i="53"/>
  <c r="R132" i="53"/>
  <c r="Q132" i="53"/>
  <c r="P132" i="53"/>
  <c r="O132" i="53"/>
  <c r="N132" i="53"/>
  <c r="M132" i="53"/>
  <c r="L132" i="53"/>
  <c r="BD131" i="53"/>
  <c r="AM131" i="53"/>
  <c r="AL131" i="53"/>
  <c r="AK131" i="53"/>
  <c r="AJ131" i="53"/>
  <c r="AI131" i="53"/>
  <c r="AH131" i="53"/>
  <c r="AG131" i="53"/>
  <c r="AF131" i="53"/>
  <c r="AE131" i="53"/>
  <c r="AD131" i="53"/>
  <c r="AC131" i="53"/>
  <c r="AB131" i="53"/>
  <c r="AA131" i="53"/>
  <c r="Z131" i="53"/>
  <c r="Y131" i="53"/>
  <c r="X131" i="53"/>
  <c r="W131" i="53"/>
  <c r="V131" i="53"/>
  <c r="U131" i="53"/>
  <c r="T131" i="53"/>
  <c r="S131" i="53"/>
  <c r="R131" i="53"/>
  <c r="Q131" i="53"/>
  <c r="P131" i="53"/>
  <c r="O131" i="53"/>
  <c r="N131" i="53"/>
  <c r="M131" i="53"/>
  <c r="L131" i="53"/>
  <c r="BD130" i="53"/>
  <c r="AM130" i="53"/>
  <c r="AL130" i="53"/>
  <c r="AK130" i="53"/>
  <c r="AJ130" i="53"/>
  <c r="AI130" i="53"/>
  <c r="AH130" i="53"/>
  <c r="AG130" i="53"/>
  <c r="AF130" i="53"/>
  <c r="AE130" i="53"/>
  <c r="AD130" i="53"/>
  <c r="AC130" i="53"/>
  <c r="AB130" i="53"/>
  <c r="AA130" i="53"/>
  <c r="Z130" i="53"/>
  <c r="Y130" i="53"/>
  <c r="X130" i="53"/>
  <c r="W130" i="53"/>
  <c r="V130" i="53"/>
  <c r="U130" i="53"/>
  <c r="T130" i="53"/>
  <c r="S130" i="53"/>
  <c r="R130" i="53"/>
  <c r="Q130" i="53"/>
  <c r="P130" i="53"/>
  <c r="O130" i="53"/>
  <c r="N130" i="53"/>
  <c r="M130" i="53"/>
  <c r="L130" i="53"/>
  <c r="O81" i="58"/>
  <c r="K138" i="53"/>
  <c r="O44" i="58"/>
  <c r="L73" i="58"/>
  <c r="L46" i="58"/>
  <c r="M44" i="58" s="1"/>
  <c r="Q134" i="53" l="1"/>
  <c r="Y134" i="53"/>
  <c r="AG134" i="53"/>
  <c r="AK134" i="53"/>
  <c r="M134" i="53"/>
  <c r="U134" i="53"/>
  <c r="AC134" i="53"/>
  <c r="L134" i="53"/>
  <c r="P134" i="53"/>
  <c r="T134" i="53"/>
  <c r="X134" i="53"/>
  <c r="AB134" i="53"/>
  <c r="AF134" i="53"/>
  <c r="AJ134" i="53"/>
  <c r="BD134" i="53"/>
  <c r="N134" i="53"/>
  <c r="R134" i="53"/>
  <c r="V134" i="53"/>
  <c r="Z134" i="53"/>
  <c r="AD134" i="53"/>
  <c r="AH134" i="53"/>
  <c r="AL134" i="53"/>
  <c r="O134" i="53"/>
  <c r="S134" i="53"/>
  <c r="W134" i="53"/>
  <c r="AA134" i="53"/>
  <c r="AE134" i="53"/>
  <c r="AI134" i="53"/>
  <c r="AM134" i="53"/>
  <c r="BD145" i="53"/>
  <c r="AM145" i="53"/>
  <c r="AL145" i="53"/>
  <c r="AK145" i="53"/>
  <c r="AJ145" i="53"/>
  <c r="AI145" i="53"/>
  <c r="AH145" i="53"/>
  <c r="AG145" i="53"/>
  <c r="AF145" i="53"/>
  <c r="AE145" i="53"/>
  <c r="AD145" i="53"/>
  <c r="AC145" i="53"/>
  <c r="AB145" i="53"/>
  <c r="AA145" i="53"/>
  <c r="Z145" i="53"/>
  <c r="Y145" i="53"/>
  <c r="X145" i="53"/>
  <c r="W145" i="53"/>
  <c r="V145" i="53"/>
  <c r="U145" i="53"/>
  <c r="T145" i="53"/>
  <c r="S145" i="53"/>
  <c r="R145" i="53"/>
  <c r="Q145" i="53"/>
  <c r="P145" i="53"/>
  <c r="O145" i="53"/>
  <c r="N145" i="53"/>
  <c r="M145" i="53"/>
  <c r="L145" i="53"/>
  <c r="BD144" i="53"/>
  <c r="AM144" i="53"/>
  <c r="AL144" i="53"/>
  <c r="AK144" i="53"/>
  <c r="AJ144" i="53"/>
  <c r="AI144" i="53"/>
  <c r="AH144" i="53"/>
  <c r="AG144" i="53"/>
  <c r="AF144" i="53"/>
  <c r="AE144" i="53"/>
  <c r="AD144" i="53"/>
  <c r="AC144" i="53"/>
  <c r="AB144" i="53"/>
  <c r="AA144" i="53"/>
  <c r="Z144" i="53"/>
  <c r="Y144" i="53"/>
  <c r="X144" i="53"/>
  <c r="W144" i="53"/>
  <c r="V144" i="53"/>
  <c r="U144" i="53"/>
  <c r="T144" i="53"/>
  <c r="S144" i="53"/>
  <c r="R144" i="53"/>
  <c r="Q144" i="53"/>
  <c r="P144" i="53"/>
  <c r="O144" i="53"/>
  <c r="N144" i="53"/>
  <c r="M144" i="53"/>
  <c r="L144" i="53"/>
  <c r="BD143" i="53"/>
  <c r="AM143" i="53"/>
  <c r="AL143" i="53"/>
  <c r="AK143" i="53"/>
  <c r="AJ143" i="53"/>
  <c r="AI143" i="53"/>
  <c r="AH143" i="53"/>
  <c r="AG143" i="53"/>
  <c r="AF143" i="53"/>
  <c r="AE143" i="53"/>
  <c r="AD143" i="53"/>
  <c r="AC143" i="53"/>
  <c r="AB143" i="53"/>
  <c r="AA143" i="53"/>
  <c r="Z143" i="53"/>
  <c r="Y143" i="53"/>
  <c r="X143" i="53"/>
  <c r="W143" i="53"/>
  <c r="V143" i="53"/>
  <c r="U143" i="53"/>
  <c r="T143" i="53"/>
  <c r="S143" i="53"/>
  <c r="R143" i="53"/>
  <c r="Q143" i="53"/>
  <c r="P143" i="53"/>
  <c r="O143" i="53"/>
  <c r="N143" i="53"/>
  <c r="M143" i="53"/>
  <c r="L143" i="53"/>
  <c r="BD141" i="53"/>
  <c r="AM141" i="53"/>
  <c r="AL141" i="53"/>
  <c r="AK141" i="53"/>
  <c r="AJ141" i="53"/>
  <c r="AI141" i="53"/>
  <c r="AH141" i="53"/>
  <c r="AG141" i="53"/>
  <c r="AF141" i="53"/>
  <c r="AE141" i="53"/>
  <c r="AD141" i="53"/>
  <c r="AC141" i="53"/>
  <c r="AB141" i="53"/>
  <c r="AA141" i="53"/>
  <c r="Z141" i="53"/>
  <c r="Y141" i="53"/>
  <c r="X141" i="53"/>
  <c r="W141" i="53"/>
  <c r="V141" i="53"/>
  <c r="U141" i="53"/>
  <c r="T141" i="53"/>
  <c r="S141" i="53"/>
  <c r="R141" i="53"/>
  <c r="Q141" i="53"/>
  <c r="P141" i="53"/>
  <c r="O141" i="53"/>
  <c r="N141" i="53"/>
  <c r="M141" i="53"/>
  <c r="L141" i="53"/>
  <c r="BD140" i="53"/>
  <c r="AM140" i="53"/>
  <c r="AL140" i="53"/>
  <c r="AK140" i="53"/>
  <c r="AJ140" i="53"/>
  <c r="AI140" i="53"/>
  <c r="AH140" i="53"/>
  <c r="AG140" i="53"/>
  <c r="AF140" i="53"/>
  <c r="AE140" i="53"/>
  <c r="AD140" i="53"/>
  <c r="AC140" i="53"/>
  <c r="AB140" i="53"/>
  <c r="AA140" i="53"/>
  <c r="Z140" i="53"/>
  <c r="Y140" i="53"/>
  <c r="X140" i="53"/>
  <c r="W140" i="53"/>
  <c r="V140" i="53"/>
  <c r="U140" i="53"/>
  <c r="T140" i="53"/>
  <c r="S140" i="53"/>
  <c r="R140" i="53"/>
  <c r="Q140" i="53"/>
  <c r="P140" i="53"/>
  <c r="O140" i="53"/>
  <c r="N140" i="53"/>
  <c r="M140" i="53"/>
  <c r="L140" i="53"/>
  <c r="BD139" i="53"/>
  <c r="AM139" i="53"/>
  <c r="AL139" i="53"/>
  <c r="AL146" i="53" s="1"/>
  <c r="AK139" i="53"/>
  <c r="AK146" i="53" s="1"/>
  <c r="AJ139" i="53"/>
  <c r="AI139" i="53"/>
  <c r="AH139" i="53"/>
  <c r="AH146" i="53" s="1"/>
  <c r="AG139" i="53"/>
  <c r="AG146" i="53" s="1"/>
  <c r="AF139" i="53"/>
  <c r="AE139" i="53"/>
  <c r="AD139" i="53"/>
  <c r="AD146" i="53" s="1"/>
  <c r="AC139" i="53"/>
  <c r="AC146" i="53" s="1"/>
  <c r="AB139" i="53"/>
  <c r="AA139" i="53"/>
  <c r="Z139" i="53"/>
  <c r="Z146" i="53" s="1"/>
  <c r="Y139" i="53"/>
  <c r="Y146" i="53" s="1"/>
  <c r="X139" i="53"/>
  <c r="W139" i="53"/>
  <c r="V139" i="53"/>
  <c r="V146" i="53" s="1"/>
  <c r="U139" i="53"/>
  <c r="T139" i="53"/>
  <c r="S139" i="53"/>
  <c r="R139" i="53"/>
  <c r="R146" i="53" s="1"/>
  <c r="Q139" i="53"/>
  <c r="Q146" i="53" s="1"/>
  <c r="P139" i="53"/>
  <c r="O139" i="53"/>
  <c r="N139" i="53"/>
  <c r="N146" i="53" s="1"/>
  <c r="M139" i="53"/>
  <c r="M146" i="53" s="1"/>
  <c r="L139" i="53"/>
  <c r="BD149" i="53"/>
  <c r="AM149" i="53"/>
  <c r="AL149" i="53"/>
  <c r="AK149" i="53"/>
  <c r="AJ149" i="53"/>
  <c r="AI149" i="53"/>
  <c r="AH149" i="53"/>
  <c r="AG149" i="53"/>
  <c r="AF149" i="53"/>
  <c r="AE149" i="53"/>
  <c r="AD149" i="53"/>
  <c r="AC149" i="53"/>
  <c r="AB149" i="53"/>
  <c r="AA149" i="53"/>
  <c r="Z149" i="53"/>
  <c r="Y149" i="53"/>
  <c r="X149" i="53"/>
  <c r="W149" i="53"/>
  <c r="V149" i="53"/>
  <c r="U149" i="53"/>
  <c r="T149" i="53"/>
  <c r="S149" i="53"/>
  <c r="R149" i="53"/>
  <c r="Q149" i="53"/>
  <c r="P149" i="53"/>
  <c r="O149" i="53"/>
  <c r="N149" i="53"/>
  <c r="M149" i="53"/>
  <c r="L149" i="53"/>
  <c r="AK147" i="53"/>
  <c r="BD117" i="53"/>
  <c r="AM117" i="53"/>
  <c r="AL117" i="53"/>
  <c r="AK117" i="53"/>
  <c r="AJ117" i="53"/>
  <c r="AI117" i="53"/>
  <c r="AH117" i="53"/>
  <c r="AG117" i="53"/>
  <c r="AF117" i="53"/>
  <c r="AE117" i="53"/>
  <c r="AD117" i="53"/>
  <c r="AC117" i="53"/>
  <c r="AB117" i="53"/>
  <c r="AA117" i="53"/>
  <c r="Z117" i="53"/>
  <c r="Y117" i="53"/>
  <c r="X117" i="53"/>
  <c r="W117" i="53"/>
  <c r="V117" i="53"/>
  <c r="U117" i="53"/>
  <c r="T117" i="53"/>
  <c r="S117" i="53"/>
  <c r="R117" i="53"/>
  <c r="Q117" i="53"/>
  <c r="P117" i="53"/>
  <c r="O117" i="53"/>
  <c r="N117" i="53"/>
  <c r="M117" i="53"/>
  <c r="L117" i="53"/>
  <c r="BD90" i="53"/>
  <c r="AM90" i="53"/>
  <c r="AL90" i="53"/>
  <c r="AK90" i="53"/>
  <c r="AJ90" i="53"/>
  <c r="AI90" i="53"/>
  <c r="AH90" i="53"/>
  <c r="AG90" i="53"/>
  <c r="AF90" i="53"/>
  <c r="AE90" i="53"/>
  <c r="AD90" i="53"/>
  <c r="AC90" i="53"/>
  <c r="AB90" i="53"/>
  <c r="AA90" i="53"/>
  <c r="Z90" i="53"/>
  <c r="Y90" i="53"/>
  <c r="X90" i="53"/>
  <c r="W90" i="53"/>
  <c r="V90" i="53"/>
  <c r="U90" i="53"/>
  <c r="T90" i="53"/>
  <c r="S90" i="53"/>
  <c r="R90" i="53"/>
  <c r="Q90" i="53"/>
  <c r="P90" i="53"/>
  <c r="O90" i="53"/>
  <c r="N90" i="53"/>
  <c r="M90" i="53"/>
  <c r="L90" i="53"/>
  <c r="BD89" i="53"/>
  <c r="AM89" i="53"/>
  <c r="AL89" i="53"/>
  <c r="AK89" i="53"/>
  <c r="AJ89" i="53"/>
  <c r="AI89" i="53"/>
  <c r="AH89" i="53"/>
  <c r="AG89" i="53"/>
  <c r="AF89" i="53"/>
  <c r="AE89" i="53"/>
  <c r="AD89" i="53"/>
  <c r="AC89" i="53"/>
  <c r="AB89" i="53"/>
  <c r="AA89" i="53"/>
  <c r="Z89" i="53"/>
  <c r="Y89" i="53"/>
  <c r="X89" i="53"/>
  <c r="W89" i="53"/>
  <c r="V89" i="53"/>
  <c r="U89" i="53"/>
  <c r="T89" i="53"/>
  <c r="S89" i="53"/>
  <c r="R89" i="53"/>
  <c r="Q89" i="53"/>
  <c r="P89" i="53"/>
  <c r="O89" i="53"/>
  <c r="N89" i="53"/>
  <c r="M89" i="53"/>
  <c r="L89" i="53"/>
  <c r="BD88" i="53"/>
  <c r="BD110" i="53" s="1"/>
  <c r="AU6" i="80" s="1"/>
  <c r="AM88" i="53"/>
  <c r="AM110" i="53" s="1"/>
  <c r="AD6" i="80" s="1"/>
  <c r="AL88" i="53"/>
  <c r="AL110" i="53" s="1"/>
  <c r="AC6" i="80" s="1"/>
  <c r="AK88" i="53"/>
  <c r="AK110" i="53" s="1"/>
  <c r="AB6" i="80" s="1"/>
  <c r="AJ88" i="53"/>
  <c r="AJ110" i="53" s="1"/>
  <c r="AA6" i="80" s="1"/>
  <c r="AI88" i="53"/>
  <c r="AI110" i="53" s="1"/>
  <c r="Z6" i="80" s="1"/>
  <c r="AH88" i="53"/>
  <c r="AH110" i="53" s="1"/>
  <c r="Y6" i="80" s="1"/>
  <c r="AG88" i="53"/>
  <c r="AG110" i="53" s="1"/>
  <c r="X6" i="80" s="1"/>
  <c r="AF88" i="53"/>
  <c r="AF110" i="53" s="1"/>
  <c r="W6" i="80" s="1"/>
  <c r="AE88" i="53"/>
  <c r="AE110" i="53" s="1"/>
  <c r="V6" i="80" s="1"/>
  <c r="AD88" i="53"/>
  <c r="AD110" i="53" s="1"/>
  <c r="U6" i="80" s="1"/>
  <c r="AC88" i="53"/>
  <c r="AC110" i="53" s="1"/>
  <c r="T6" i="80" s="1"/>
  <c r="AB88" i="53"/>
  <c r="AB110" i="53" s="1"/>
  <c r="S6" i="80" s="1"/>
  <c r="AA88" i="53"/>
  <c r="AA110" i="53" s="1"/>
  <c r="R6" i="80" s="1"/>
  <c r="Z88" i="53"/>
  <c r="Z110" i="53" s="1"/>
  <c r="Q6" i="80" s="1"/>
  <c r="Y88" i="53"/>
  <c r="Y110" i="53" s="1"/>
  <c r="P6" i="80" s="1"/>
  <c r="X88" i="53"/>
  <c r="X110" i="53" s="1"/>
  <c r="O6" i="80" s="1"/>
  <c r="W88" i="53"/>
  <c r="W110" i="53" s="1"/>
  <c r="N6" i="80" s="1"/>
  <c r="V88" i="53"/>
  <c r="V110" i="53" s="1"/>
  <c r="M6" i="80" s="1"/>
  <c r="U88" i="53"/>
  <c r="U110" i="53" s="1"/>
  <c r="L6" i="80" s="1"/>
  <c r="T88" i="53"/>
  <c r="T110" i="53" s="1"/>
  <c r="K6" i="80" s="1"/>
  <c r="S88" i="53"/>
  <c r="S110" i="53" s="1"/>
  <c r="J6" i="80" s="1"/>
  <c r="R88" i="53"/>
  <c r="R110" i="53" s="1"/>
  <c r="I6" i="80" s="1"/>
  <c r="Q88" i="53"/>
  <c r="Q110" i="53" s="1"/>
  <c r="H6" i="80" s="1"/>
  <c r="P88" i="53"/>
  <c r="P110" i="53" s="1"/>
  <c r="G6" i="80" s="1"/>
  <c r="O88" i="53"/>
  <c r="O110" i="53" s="1"/>
  <c r="F6" i="80" s="1"/>
  <c r="N88" i="53"/>
  <c r="N110" i="53" s="1"/>
  <c r="E6" i="80" s="1"/>
  <c r="M88" i="53"/>
  <c r="M110" i="53" s="1"/>
  <c r="D6" i="80" s="1"/>
  <c r="L88" i="53"/>
  <c r="L110" i="53" s="1"/>
  <c r="C6" i="80" s="1"/>
  <c r="BD86" i="53"/>
  <c r="AM86" i="53"/>
  <c r="AL86" i="53"/>
  <c r="AK86" i="53"/>
  <c r="AJ86" i="53"/>
  <c r="AI86" i="53"/>
  <c r="AH86" i="53"/>
  <c r="AG86" i="53"/>
  <c r="AF86" i="53"/>
  <c r="AE86" i="53"/>
  <c r="AD86" i="53"/>
  <c r="AC86" i="53"/>
  <c r="AB86" i="53"/>
  <c r="AA86" i="53"/>
  <c r="Z86" i="53"/>
  <c r="Y86" i="53"/>
  <c r="X86" i="53"/>
  <c r="W86" i="53"/>
  <c r="V86" i="53"/>
  <c r="U86" i="53"/>
  <c r="T86" i="53"/>
  <c r="S86" i="53"/>
  <c r="R86" i="53"/>
  <c r="Q86" i="53"/>
  <c r="P86" i="53"/>
  <c r="O86" i="53"/>
  <c r="N86" i="53"/>
  <c r="M86" i="53"/>
  <c r="L86" i="53"/>
  <c r="BD85" i="53"/>
  <c r="BD107" i="53" s="1"/>
  <c r="AU4" i="80" s="1"/>
  <c r="AM85" i="53"/>
  <c r="AM107" i="53" s="1"/>
  <c r="AD4" i="80" s="1"/>
  <c r="AL85" i="53"/>
  <c r="AL107" i="53" s="1"/>
  <c r="AC4" i="80" s="1"/>
  <c r="AK85" i="53"/>
  <c r="AK107" i="53" s="1"/>
  <c r="AB4" i="80" s="1"/>
  <c r="AJ85" i="53"/>
  <c r="AJ107" i="53" s="1"/>
  <c r="AA4" i="80" s="1"/>
  <c r="AI85" i="53"/>
  <c r="AI107" i="53" s="1"/>
  <c r="Z4" i="80" s="1"/>
  <c r="AH85" i="53"/>
  <c r="AH107" i="53" s="1"/>
  <c r="Y4" i="80" s="1"/>
  <c r="AG85" i="53"/>
  <c r="AG107" i="53" s="1"/>
  <c r="X4" i="80" s="1"/>
  <c r="AF85" i="53"/>
  <c r="AF107" i="53" s="1"/>
  <c r="W4" i="80" s="1"/>
  <c r="AE85" i="53"/>
  <c r="AE107" i="53" s="1"/>
  <c r="V4" i="80" s="1"/>
  <c r="AD85" i="53"/>
  <c r="AD107" i="53" s="1"/>
  <c r="U4" i="80" s="1"/>
  <c r="AC85" i="53"/>
  <c r="AC107" i="53" s="1"/>
  <c r="T4" i="80" s="1"/>
  <c r="AB85" i="53"/>
  <c r="AB107" i="53" s="1"/>
  <c r="S4" i="80" s="1"/>
  <c r="AA85" i="53"/>
  <c r="AA107" i="53" s="1"/>
  <c r="R4" i="80" s="1"/>
  <c r="Z85" i="53"/>
  <c r="Z107" i="53" s="1"/>
  <c r="Q4" i="80" s="1"/>
  <c r="Y85" i="53"/>
  <c r="Y107" i="53" s="1"/>
  <c r="P4" i="80" s="1"/>
  <c r="X85" i="53"/>
  <c r="X107" i="53" s="1"/>
  <c r="O4" i="80" s="1"/>
  <c r="W85" i="53"/>
  <c r="W107" i="53" s="1"/>
  <c r="N4" i="80" s="1"/>
  <c r="V85" i="53"/>
  <c r="V107" i="53" s="1"/>
  <c r="M4" i="80" s="1"/>
  <c r="U85" i="53"/>
  <c r="U107" i="53" s="1"/>
  <c r="L4" i="80" s="1"/>
  <c r="T85" i="53"/>
  <c r="T107" i="53" s="1"/>
  <c r="K4" i="80" s="1"/>
  <c r="S85" i="53"/>
  <c r="S107" i="53" s="1"/>
  <c r="J4" i="80" s="1"/>
  <c r="R85" i="53"/>
  <c r="R107" i="53" s="1"/>
  <c r="I4" i="80" s="1"/>
  <c r="Q85" i="53"/>
  <c r="Q107" i="53" s="1"/>
  <c r="H4" i="80" s="1"/>
  <c r="P85" i="53"/>
  <c r="P107" i="53" s="1"/>
  <c r="G4" i="80" s="1"/>
  <c r="O85" i="53"/>
  <c r="O107" i="53" s="1"/>
  <c r="F4" i="80" s="1"/>
  <c r="N85" i="53"/>
  <c r="N107" i="53" s="1"/>
  <c r="E4" i="80" s="1"/>
  <c r="M85" i="53"/>
  <c r="M107" i="53" s="1"/>
  <c r="D4" i="80" s="1"/>
  <c r="L85" i="53"/>
  <c r="L107" i="53" s="1"/>
  <c r="C4" i="80" s="1"/>
  <c r="BD84" i="53"/>
  <c r="BD106" i="53" s="1"/>
  <c r="AU3" i="80" s="1"/>
  <c r="AM84" i="53"/>
  <c r="AM106" i="53" s="1"/>
  <c r="AD3" i="80" s="1"/>
  <c r="AL84" i="53"/>
  <c r="AL106" i="53" s="1"/>
  <c r="AC3" i="80" s="1"/>
  <c r="AK84" i="53"/>
  <c r="AK106" i="53" s="1"/>
  <c r="AB3" i="80" s="1"/>
  <c r="AJ84" i="53"/>
  <c r="AJ106" i="53" s="1"/>
  <c r="AA3" i="80" s="1"/>
  <c r="AI84" i="53"/>
  <c r="AI106" i="53" s="1"/>
  <c r="Z3" i="80" s="1"/>
  <c r="AH84" i="53"/>
  <c r="AH106" i="53" s="1"/>
  <c r="Y3" i="80" s="1"/>
  <c r="AG84" i="53"/>
  <c r="AG106" i="53" s="1"/>
  <c r="X3" i="80" s="1"/>
  <c r="AF84" i="53"/>
  <c r="AF106" i="53" s="1"/>
  <c r="W3" i="80" s="1"/>
  <c r="AE84" i="53"/>
  <c r="AE106" i="53" s="1"/>
  <c r="V3" i="80" s="1"/>
  <c r="AD84" i="53"/>
  <c r="AD106" i="53" s="1"/>
  <c r="U3" i="80" s="1"/>
  <c r="AC84" i="53"/>
  <c r="AC106" i="53" s="1"/>
  <c r="T3" i="80" s="1"/>
  <c r="AB84" i="53"/>
  <c r="AB106" i="53" s="1"/>
  <c r="S3" i="80" s="1"/>
  <c r="AA84" i="53"/>
  <c r="AA106" i="53" s="1"/>
  <c r="R3" i="80" s="1"/>
  <c r="Z84" i="53"/>
  <c r="Z106" i="53" s="1"/>
  <c r="Q3" i="80" s="1"/>
  <c r="Y84" i="53"/>
  <c r="Y106" i="53" s="1"/>
  <c r="P3" i="80" s="1"/>
  <c r="X84" i="53"/>
  <c r="X106" i="53" s="1"/>
  <c r="O3" i="80" s="1"/>
  <c r="W84" i="53"/>
  <c r="W106" i="53" s="1"/>
  <c r="N3" i="80" s="1"/>
  <c r="V84" i="53"/>
  <c r="V106" i="53" s="1"/>
  <c r="M3" i="80" s="1"/>
  <c r="U84" i="53"/>
  <c r="U106" i="53" s="1"/>
  <c r="L3" i="80" s="1"/>
  <c r="T84" i="53"/>
  <c r="T106" i="53" s="1"/>
  <c r="K3" i="80" s="1"/>
  <c r="S84" i="53"/>
  <c r="S106" i="53" s="1"/>
  <c r="J3" i="80" s="1"/>
  <c r="R84" i="53"/>
  <c r="R106" i="53" s="1"/>
  <c r="I3" i="80" s="1"/>
  <c r="Q84" i="53"/>
  <c r="Q106" i="53" s="1"/>
  <c r="H3" i="80" s="1"/>
  <c r="P84" i="53"/>
  <c r="P106" i="53" s="1"/>
  <c r="G3" i="80" s="1"/>
  <c r="O84" i="53"/>
  <c r="O106" i="53" s="1"/>
  <c r="F3" i="80" s="1"/>
  <c r="N84" i="53"/>
  <c r="N106" i="53" s="1"/>
  <c r="E3" i="80" s="1"/>
  <c r="M84" i="53"/>
  <c r="M106" i="53" s="1"/>
  <c r="D3" i="80" s="1"/>
  <c r="L84" i="53"/>
  <c r="L106" i="53" s="1"/>
  <c r="C3" i="80" s="1"/>
  <c r="BD83" i="53"/>
  <c r="BD105" i="53" s="1"/>
  <c r="AU2" i="80" s="1"/>
  <c r="AM83" i="53"/>
  <c r="AM105" i="53" s="1"/>
  <c r="AD2" i="80" s="1"/>
  <c r="AL83" i="53"/>
  <c r="AK83" i="53"/>
  <c r="AK105" i="53" s="1"/>
  <c r="AB2" i="80" s="1"/>
  <c r="AJ83" i="53"/>
  <c r="AJ105" i="53" s="1"/>
  <c r="AA2" i="80" s="1"/>
  <c r="AI83" i="53"/>
  <c r="AI105" i="53" s="1"/>
  <c r="Z2" i="80" s="1"/>
  <c r="AH83" i="53"/>
  <c r="AH105" i="53" s="1"/>
  <c r="Y2" i="80" s="1"/>
  <c r="AG83" i="53"/>
  <c r="AG105" i="53" s="1"/>
  <c r="X2" i="80" s="1"/>
  <c r="AF83" i="53"/>
  <c r="AF105" i="53" s="1"/>
  <c r="W2" i="80" s="1"/>
  <c r="AE83" i="53"/>
  <c r="AE105" i="53" s="1"/>
  <c r="V2" i="80" s="1"/>
  <c r="AD83" i="53"/>
  <c r="AC83" i="53"/>
  <c r="AC105" i="53" s="1"/>
  <c r="T2" i="80" s="1"/>
  <c r="AB83" i="53"/>
  <c r="AB105" i="53" s="1"/>
  <c r="S2" i="80" s="1"/>
  <c r="AA83" i="53"/>
  <c r="AA105" i="53" s="1"/>
  <c r="R2" i="80" s="1"/>
  <c r="Z83" i="53"/>
  <c r="Y83" i="53"/>
  <c r="Y105" i="53" s="1"/>
  <c r="P2" i="80" s="1"/>
  <c r="X83" i="53"/>
  <c r="X105" i="53" s="1"/>
  <c r="O2" i="80" s="1"/>
  <c r="W83" i="53"/>
  <c r="W105" i="53" s="1"/>
  <c r="N2" i="80" s="1"/>
  <c r="V83" i="53"/>
  <c r="V105" i="53" s="1"/>
  <c r="M2" i="80" s="1"/>
  <c r="U83" i="53"/>
  <c r="U105" i="53" s="1"/>
  <c r="L2" i="80" s="1"/>
  <c r="T83" i="53"/>
  <c r="T105" i="53" s="1"/>
  <c r="K2" i="80" s="1"/>
  <c r="S83" i="53"/>
  <c r="S105" i="53" s="1"/>
  <c r="J2" i="80" s="1"/>
  <c r="R83" i="53"/>
  <c r="Q83" i="53"/>
  <c r="Q105" i="53" s="1"/>
  <c r="H2" i="80" s="1"/>
  <c r="P83" i="53"/>
  <c r="P105" i="53" s="1"/>
  <c r="G2" i="80" s="1"/>
  <c r="O83" i="53"/>
  <c r="O105" i="53" s="1"/>
  <c r="F2" i="80" s="1"/>
  <c r="N83" i="53"/>
  <c r="M83" i="53"/>
  <c r="M105" i="53" s="1"/>
  <c r="D2" i="80" s="1"/>
  <c r="L83" i="53"/>
  <c r="L105" i="53" s="1"/>
  <c r="C2" i="80" s="1"/>
  <c r="C161" i="53"/>
  <c r="C162" i="53"/>
  <c r="C174" i="53"/>
  <c r="C173" i="53"/>
  <c r="C172" i="53"/>
  <c r="C169" i="53"/>
  <c r="C168" i="53"/>
  <c r="C166" i="53"/>
  <c r="C165" i="53"/>
  <c r="C164" i="53"/>
  <c r="C163" i="53"/>
  <c r="K139" i="53"/>
  <c r="K145" i="53"/>
  <c r="K144" i="53"/>
  <c r="K143" i="53"/>
  <c r="K141" i="53"/>
  <c r="K140" i="53"/>
  <c r="K130" i="53"/>
  <c r="K137" i="53"/>
  <c r="K136" i="53"/>
  <c r="K135" i="53"/>
  <c r="K133" i="53"/>
  <c r="K149" i="53" s="1"/>
  <c r="K132" i="53"/>
  <c r="K131" i="53"/>
  <c r="P3" i="58"/>
  <c r="P4" i="58" s="1"/>
  <c r="K117" i="53"/>
  <c r="K90" i="53"/>
  <c r="K89" i="53"/>
  <c r="K88" i="53"/>
  <c r="K110" i="53" s="1"/>
  <c r="B6" i="80" s="1"/>
  <c r="K86" i="53"/>
  <c r="K85" i="53"/>
  <c r="K107" i="53" s="1"/>
  <c r="B4" i="80" s="1"/>
  <c r="K84" i="53"/>
  <c r="K106" i="53" s="1"/>
  <c r="B3" i="80" s="1"/>
  <c r="K83" i="53"/>
  <c r="K105" i="53" s="1"/>
  <c r="B2" i="80" s="1"/>
  <c r="BD72" i="53"/>
  <c r="AU33" i="80" s="1"/>
  <c r="AM72" i="53"/>
  <c r="AD33" i="80" s="1"/>
  <c r="AL72" i="53"/>
  <c r="AC33" i="80" s="1"/>
  <c r="AK72" i="53"/>
  <c r="AB33" i="80" s="1"/>
  <c r="AJ72" i="53"/>
  <c r="AA33" i="80" s="1"/>
  <c r="AI72" i="53"/>
  <c r="Z33" i="80" s="1"/>
  <c r="AH72" i="53"/>
  <c r="Y33" i="80" s="1"/>
  <c r="AG72" i="53"/>
  <c r="X33" i="80" s="1"/>
  <c r="AF72" i="53"/>
  <c r="W33" i="80" s="1"/>
  <c r="AE72" i="53"/>
  <c r="V33" i="80" s="1"/>
  <c r="AD72" i="53"/>
  <c r="U33" i="80" s="1"/>
  <c r="AC72" i="53"/>
  <c r="T33" i="80" s="1"/>
  <c r="AB72" i="53"/>
  <c r="S33" i="80" s="1"/>
  <c r="AA72" i="53"/>
  <c r="R33" i="80" s="1"/>
  <c r="Z72" i="53"/>
  <c r="Q33" i="80" s="1"/>
  <c r="Y72" i="53"/>
  <c r="P33" i="80" s="1"/>
  <c r="X72" i="53"/>
  <c r="O33" i="80" s="1"/>
  <c r="W72" i="53"/>
  <c r="N33" i="80" s="1"/>
  <c r="V72" i="53"/>
  <c r="M33" i="80" s="1"/>
  <c r="U72" i="53"/>
  <c r="L33" i="80" s="1"/>
  <c r="T72" i="53"/>
  <c r="K33" i="80" s="1"/>
  <c r="S72" i="53"/>
  <c r="J33" i="80" s="1"/>
  <c r="R72" i="53"/>
  <c r="I33" i="80" s="1"/>
  <c r="Q72" i="53"/>
  <c r="H33" i="80" s="1"/>
  <c r="P72" i="53"/>
  <c r="G33" i="80" s="1"/>
  <c r="O72" i="53"/>
  <c r="F33" i="80" s="1"/>
  <c r="N72" i="53"/>
  <c r="E33" i="80" s="1"/>
  <c r="M72" i="53"/>
  <c r="D33" i="80" s="1"/>
  <c r="L72" i="53"/>
  <c r="C33" i="80" s="1"/>
  <c r="K72" i="53"/>
  <c r="B33" i="80" s="1"/>
  <c r="BD71" i="53"/>
  <c r="AM71" i="53"/>
  <c r="AL71" i="53"/>
  <c r="AK71" i="53"/>
  <c r="AJ71" i="53"/>
  <c r="AI71" i="53"/>
  <c r="AH71" i="53"/>
  <c r="AG71" i="53"/>
  <c r="AF71" i="53"/>
  <c r="AE71" i="53"/>
  <c r="AD71" i="53"/>
  <c r="AC71" i="53"/>
  <c r="AB71" i="53"/>
  <c r="AA71" i="53"/>
  <c r="Z71" i="53"/>
  <c r="Y71" i="53"/>
  <c r="X71" i="53"/>
  <c r="W71" i="53"/>
  <c r="V71" i="53"/>
  <c r="U71" i="53"/>
  <c r="T71" i="53"/>
  <c r="S71" i="53"/>
  <c r="R71" i="53"/>
  <c r="Q71" i="53"/>
  <c r="P71" i="53"/>
  <c r="O71" i="53"/>
  <c r="N71" i="53"/>
  <c r="M71" i="53"/>
  <c r="L71" i="53"/>
  <c r="K71" i="53"/>
  <c r="BD65" i="53"/>
  <c r="AM65" i="53"/>
  <c r="AL65" i="53"/>
  <c r="AK65" i="53"/>
  <c r="AJ65" i="53"/>
  <c r="AI65" i="53"/>
  <c r="AH65" i="53"/>
  <c r="AG65" i="53"/>
  <c r="AF65" i="53"/>
  <c r="AE65" i="53"/>
  <c r="AD65" i="53"/>
  <c r="AC65" i="53"/>
  <c r="AB65" i="53"/>
  <c r="AA65" i="53"/>
  <c r="Z65" i="53"/>
  <c r="Y65" i="53"/>
  <c r="X65" i="53"/>
  <c r="W65" i="53"/>
  <c r="V65" i="53"/>
  <c r="U65" i="53"/>
  <c r="T65" i="53"/>
  <c r="S65" i="53"/>
  <c r="R65" i="53"/>
  <c r="Q65" i="53"/>
  <c r="P65" i="53"/>
  <c r="O65" i="53"/>
  <c r="N65" i="53"/>
  <c r="M65" i="53"/>
  <c r="L65" i="53"/>
  <c r="K65" i="53"/>
  <c r="BD62" i="53"/>
  <c r="AM62" i="53"/>
  <c r="AL62" i="53"/>
  <c r="AK62" i="53"/>
  <c r="AJ62" i="53"/>
  <c r="AI62" i="53"/>
  <c r="AH62" i="53"/>
  <c r="AG62" i="53"/>
  <c r="AF62" i="53"/>
  <c r="AE62" i="53"/>
  <c r="AD62" i="53"/>
  <c r="AC62" i="53"/>
  <c r="AB62" i="53"/>
  <c r="AA62" i="53"/>
  <c r="Z62" i="53"/>
  <c r="Y62" i="53"/>
  <c r="X62" i="53"/>
  <c r="W62" i="53"/>
  <c r="V62" i="53"/>
  <c r="U62" i="53"/>
  <c r="T62" i="53"/>
  <c r="S62" i="53"/>
  <c r="R62" i="53"/>
  <c r="Q62" i="53"/>
  <c r="P62" i="53"/>
  <c r="O62" i="53"/>
  <c r="N62" i="53"/>
  <c r="M62" i="53"/>
  <c r="L62" i="53"/>
  <c r="K62" i="53"/>
  <c r="BD14" i="53"/>
  <c r="AM14" i="53"/>
  <c r="AM18" i="53" s="1"/>
  <c r="AL14" i="53"/>
  <c r="AL18" i="53" s="1"/>
  <c r="AK14" i="53"/>
  <c r="AK18" i="53" s="1"/>
  <c r="AJ14" i="53"/>
  <c r="AJ18" i="53" s="1"/>
  <c r="AI14" i="53"/>
  <c r="AI18" i="53" s="1"/>
  <c r="AH14" i="53"/>
  <c r="AH18" i="53" s="1"/>
  <c r="AG14" i="53"/>
  <c r="AG18" i="53" s="1"/>
  <c r="AF14" i="53"/>
  <c r="AF18" i="53" s="1"/>
  <c r="AE14" i="53"/>
  <c r="AE18" i="53" s="1"/>
  <c r="AD14" i="53"/>
  <c r="AD18" i="53" s="1"/>
  <c r="AC14" i="53"/>
  <c r="AC18" i="53" s="1"/>
  <c r="AB14" i="53"/>
  <c r="AB18" i="53" s="1"/>
  <c r="AA14" i="53"/>
  <c r="AA18" i="53" s="1"/>
  <c r="Z14" i="53"/>
  <c r="Z18" i="53" s="1"/>
  <c r="Y14" i="53"/>
  <c r="Y18" i="53" s="1"/>
  <c r="X14" i="53"/>
  <c r="X18" i="53" s="1"/>
  <c r="W14" i="53"/>
  <c r="W18" i="53" s="1"/>
  <c r="V14" i="53"/>
  <c r="V18" i="53" s="1"/>
  <c r="U14" i="53"/>
  <c r="U18" i="53" s="1"/>
  <c r="T14" i="53"/>
  <c r="T18" i="53" s="1"/>
  <c r="S14" i="53"/>
  <c r="S18" i="53" s="1"/>
  <c r="R14" i="53"/>
  <c r="R18" i="53" s="1"/>
  <c r="Q14" i="53"/>
  <c r="Q18" i="53" s="1"/>
  <c r="P14" i="53"/>
  <c r="P18" i="53" s="1"/>
  <c r="O14" i="53"/>
  <c r="O18" i="53" s="1"/>
  <c r="N14" i="53"/>
  <c r="N18" i="53" s="1"/>
  <c r="M14" i="53"/>
  <c r="M18" i="53" s="1"/>
  <c r="L14" i="53"/>
  <c r="L18" i="53" s="1"/>
  <c r="K14" i="53"/>
  <c r="K18" i="53" s="1"/>
  <c r="BD51" i="53"/>
  <c r="AM51" i="53"/>
  <c r="AL51" i="53"/>
  <c r="AK51" i="53"/>
  <c r="AJ51" i="53"/>
  <c r="AI51" i="53"/>
  <c r="AH51" i="53"/>
  <c r="AG51" i="53"/>
  <c r="AF51" i="53"/>
  <c r="AE51" i="53"/>
  <c r="AD51" i="53"/>
  <c r="AC51" i="53"/>
  <c r="AB51" i="53"/>
  <c r="AA51" i="53"/>
  <c r="Z51" i="53"/>
  <c r="Y51" i="53"/>
  <c r="X51" i="53"/>
  <c r="W51" i="53"/>
  <c r="V51" i="53"/>
  <c r="U51" i="53"/>
  <c r="T51" i="53"/>
  <c r="S51" i="53"/>
  <c r="R51" i="53"/>
  <c r="Q51" i="53"/>
  <c r="P51" i="53"/>
  <c r="O51" i="53"/>
  <c r="N51" i="53"/>
  <c r="M51" i="53"/>
  <c r="L51" i="53"/>
  <c r="K51" i="53"/>
  <c r="BD50" i="53"/>
  <c r="AM50" i="53"/>
  <c r="AL50" i="53"/>
  <c r="AK50" i="53"/>
  <c r="AJ50" i="53"/>
  <c r="AI50" i="53"/>
  <c r="AH50" i="53"/>
  <c r="AG50" i="53"/>
  <c r="AF50" i="53"/>
  <c r="AE50" i="53"/>
  <c r="AD50" i="53"/>
  <c r="AC50" i="53"/>
  <c r="AB50" i="53"/>
  <c r="AA50" i="53"/>
  <c r="Z50" i="53"/>
  <c r="Y50" i="53"/>
  <c r="X50" i="53"/>
  <c r="W50" i="53"/>
  <c r="V50" i="53"/>
  <c r="U50" i="53"/>
  <c r="T50" i="53"/>
  <c r="S50" i="53"/>
  <c r="R50" i="53"/>
  <c r="Q50" i="53"/>
  <c r="P50" i="53"/>
  <c r="O50" i="53"/>
  <c r="N50" i="53"/>
  <c r="M50" i="53"/>
  <c r="L50" i="53"/>
  <c r="K50" i="53"/>
  <c r="BD47" i="53"/>
  <c r="AM47" i="53"/>
  <c r="AL47" i="53"/>
  <c r="AK47" i="53"/>
  <c r="AJ47" i="53"/>
  <c r="AI47" i="53"/>
  <c r="AH47" i="53"/>
  <c r="AG47" i="53"/>
  <c r="AF47" i="53"/>
  <c r="AE47" i="53"/>
  <c r="AD47" i="53"/>
  <c r="AC47" i="53"/>
  <c r="AB47" i="53"/>
  <c r="AA47" i="53"/>
  <c r="Z47" i="53"/>
  <c r="Y47" i="53"/>
  <c r="X47" i="53"/>
  <c r="W47" i="53"/>
  <c r="V47" i="53"/>
  <c r="U47" i="53"/>
  <c r="T47" i="53"/>
  <c r="S47" i="53"/>
  <c r="R47" i="53"/>
  <c r="Q47" i="53"/>
  <c r="P47" i="53"/>
  <c r="O47" i="53"/>
  <c r="N47" i="53"/>
  <c r="M47" i="53"/>
  <c r="L47" i="53"/>
  <c r="K47" i="53"/>
  <c r="BD48" i="53"/>
  <c r="AM48" i="53"/>
  <c r="AL48" i="53"/>
  <c r="AK48" i="53"/>
  <c r="AJ48" i="53"/>
  <c r="AI48" i="53"/>
  <c r="AH48" i="53"/>
  <c r="AG48" i="53"/>
  <c r="AF48" i="53"/>
  <c r="AE48" i="53"/>
  <c r="AD48" i="53"/>
  <c r="AC48" i="53"/>
  <c r="AB48" i="53"/>
  <c r="AA48" i="53"/>
  <c r="Z48" i="53"/>
  <c r="Y48" i="53"/>
  <c r="X48" i="53"/>
  <c r="W48" i="53"/>
  <c r="V48" i="53"/>
  <c r="U48" i="53"/>
  <c r="T48" i="53"/>
  <c r="S48" i="53"/>
  <c r="R48" i="53"/>
  <c r="Q48" i="53"/>
  <c r="P48" i="53"/>
  <c r="O48" i="53"/>
  <c r="N48" i="53"/>
  <c r="M48" i="53"/>
  <c r="L48" i="53"/>
  <c r="K48" i="53"/>
  <c r="BD31" i="53"/>
  <c r="AU31" i="80" s="1"/>
  <c r="BD29" i="53"/>
  <c r="AU29" i="80" s="1"/>
  <c r="BD28" i="53"/>
  <c r="BD27" i="53"/>
  <c r="AU28" i="80" s="1"/>
  <c r="BD44" i="53"/>
  <c r="AU69" i="80" s="1"/>
  <c r="AM44" i="53"/>
  <c r="AD69" i="80" s="1"/>
  <c r="AL44" i="53"/>
  <c r="AC69" i="80" s="1"/>
  <c r="AK44" i="53"/>
  <c r="AB69" i="80" s="1"/>
  <c r="AJ44" i="53"/>
  <c r="AA69" i="80" s="1"/>
  <c r="AI44" i="53"/>
  <c r="Z69" i="80" s="1"/>
  <c r="AH44" i="53"/>
  <c r="Y69" i="80" s="1"/>
  <c r="AG44" i="53"/>
  <c r="X69" i="80" s="1"/>
  <c r="AF44" i="53"/>
  <c r="W69" i="80" s="1"/>
  <c r="AE44" i="53"/>
  <c r="V69" i="80" s="1"/>
  <c r="AD44" i="53"/>
  <c r="U69" i="80" s="1"/>
  <c r="AC44" i="53"/>
  <c r="T69" i="80" s="1"/>
  <c r="AB44" i="53"/>
  <c r="S69" i="80" s="1"/>
  <c r="AA44" i="53"/>
  <c r="R69" i="80" s="1"/>
  <c r="Z44" i="53"/>
  <c r="Q69" i="80" s="1"/>
  <c r="Y44" i="53"/>
  <c r="P69" i="80" s="1"/>
  <c r="X44" i="53"/>
  <c r="O69" i="80" s="1"/>
  <c r="W44" i="53"/>
  <c r="N69" i="80" s="1"/>
  <c r="V44" i="53"/>
  <c r="M69" i="80" s="1"/>
  <c r="U44" i="53"/>
  <c r="L69" i="80" s="1"/>
  <c r="T44" i="53"/>
  <c r="K69" i="80" s="1"/>
  <c r="S44" i="53"/>
  <c r="J69" i="80" s="1"/>
  <c r="R44" i="53"/>
  <c r="I69" i="80" s="1"/>
  <c r="Q44" i="53"/>
  <c r="H69" i="80" s="1"/>
  <c r="P44" i="53"/>
  <c r="G69" i="80" s="1"/>
  <c r="O44" i="53"/>
  <c r="F69" i="80" s="1"/>
  <c r="N44" i="53"/>
  <c r="E69" i="80" s="1"/>
  <c r="M44" i="53"/>
  <c r="D69" i="80" s="1"/>
  <c r="L44" i="53"/>
  <c r="C69" i="80" s="1"/>
  <c r="K44" i="53"/>
  <c r="B69" i="80" s="1"/>
  <c r="BD43" i="53"/>
  <c r="AU68" i="80" s="1"/>
  <c r="AM43" i="53"/>
  <c r="AD68" i="80" s="1"/>
  <c r="AL43" i="53"/>
  <c r="AC68" i="80" s="1"/>
  <c r="AK43" i="53"/>
  <c r="AB68" i="80" s="1"/>
  <c r="AJ43" i="53"/>
  <c r="AA68" i="80" s="1"/>
  <c r="AI43" i="53"/>
  <c r="Z68" i="80" s="1"/>
  <c r="AH43" i="53"/>
  <c r="Y68" i="80" s="1"/>
  <c r="AG43" i="53"/>
  <c r="X68" i="80" s="1"/>
  <c r="AF43" i="53"/>
  <c r="W68" i="80" s="1"/>
  <c r="AE43" i="53"/>
  <c r="V68" i="80" s="1"/>
  <c r="AD43" i="53"/>
  <c r="U68" i="80" s="1"/>
  <c r="AC43" i="53"/>
  <c r="T68" i="80" s="1"/>
  <c r="AB43" i="53"/>
  <c r="S68" i="80" s="1"/>
  <c r="AA43" i="53"/>
  <c r="R68" i="80" s="1"/>
  <c r="Z43" i="53"/>
  <c r="Q68" i="80" s="1"/>
  <c r="Y43" i="53"/>
  <c r="P68" i="80" s="1"/>
  <c r="X43" i="53"/>
  <c r="O68" i="80" s="1"/>
  <c r="W43" i="53"/>
  <c r="N68" i="80" s="1"/>
  <c r="V43" i="53"/>
  <c r="M68" i="80" s="1"/>
  <c r="U43" i="53"/>
  <c r="L68" i="80" s="1"/>
  <c r="T43" i="53"/>
  <c r="K68" i="80" s="1"/>
  <c r="S43" i="53"/>
  <c r="J68" i="80" s="1"/>
  <c r="R43" i="53"/>
  <c r="I68" i="80" s="1"/>
  <c r="Q43" i="53"/>
  <c r="H68" i="80" s="1"/>
  <c r="P43" i="53"/>
  <c r="G68" i="80" s="1"/>
  <c r="O43" i="53"/>
  <c r="F68" i="80" s="1"/>
  <c r="N43" i="53"/>
  <c r="E68" i="80" s="1"/>
  <c r="M43" i="53"/>
  <c r="D68" i="80" s="1"/>
  <c r="L43" i="53"/>
  <c r="C68" i="80" s="1"/>
  <c r="K43" i="53"/>
  <c r="B68" i="80" s="1"/>
  <c r="BD42" i="53"/>
  <c r="AM42" i="53"/>
  <c r="AL42" i="53"/>
  <c r="AK42" i="53"/>
  <c r="AJ42" i="53"/>
  <c r="AI42" i="53"/>
  <c r="AH42" i="53"/>
  <c r="AG42" i="53"/>
  <c r="AF42" i="53"/>
  <c r="AE42" i="53"/>
  <c r="AD42" i="53"/>
  <c r="AC42" i="53"/>
  <c r="AB42" i="53"/>
  <c r="AA42" i="53"/>
  <c r="Z42" i="53"/>
  <c r="Y42" i="53"/>
  <c r="X42" i="53"/>
  <c r="W42" i="53"/>
  <c r="V42" i="53"/>
  <c r="U42" i="53"/>
  <c r="T42" i="53"/>
  <c r="S42" i="53"/>
  <c r="R42" i="53"/>
  <c r="Q42" i="53"/>
  <c r="P42" i="53"/>
  <c r="O42" i="53"/>
  <c r="N42" i="53"/>
  <c r="M42" i="53"/>
  <c r="L42" i="53"/>
  <c r="K42" i="53"/>
  <c r="BD41" i="53"/>
  <c r="AM41" i="53"/>
  <c r="AL41" i="53"/>
  <c r="AK41" i="53"/>
  <c r="AJ41" i="53"/>
  <c r="AI41" i="53"/>
  <c r="AH41" i="53"/>
  <c r="AG41" i="53"/>
  <c r="AF41" i="53"/>
  <c r="AE41" i="53"/>
  <c r="AD41" i="53"/>
  <c r="AC41" i="53"/>
  <c r="AB41" i="53"/>
  <c r="AA41" i="53"/>
  <c r="Z41" i="53"/>
  <c r="Y41" i="53"/>
  <c r="X41" i="53"/>
  <c r="W41" i="53"/>
  <c r="V41" i="53"/>
  <c r="U41" i="53"/>
  <c r="T41" i="53"/>
  <c r="S41" i="53"/>
  <c r="R41" i="53"/>
  <c r="Q41" i="53"/>
  <c r="P41" i="53"/>
  <c r="O41" i="53"/>
  <c r="N41" i="53"/>
  <c r="M41" i="53"/>
  <c r="L41" i="53"/>
  <c r="K41" i="53"/>
  <c r="BD37" i="53"/>
  <c r="AU77" i="80" s="1"/>
  <c r="AM37" i="53"/>
  <c r="AD77" i="80" s="1"/>
  <c r="AL37" i="53"/>
  <c r="AC77" i="80" s="1"/>
  <c r="AK37" i="53"/>
  <c r="AB77" i="80" s="1"/>
  <c r="AJ37" i="53"/>
  <c r="AA77" i="80" s="1"/>
  <c r="AI37" i="53"/>
  <c r="Z77" i="80" s="1"/>
  <c r="AH37" i="53"/>
  <c r="Y77" i="80" s="1"/>
  <c r="AG37" i="53"/>
  <c r="X77" i="80" s="1"/>
  <c r="AF37" i="53"/>
  <c r="W77" i="80" s="1"/>
  <c r="AE37" i="53"/>
  <c r="V77" i="80" s="1"/>
  <c r="AD37" i="53"/>
  <c r="U77" i="80" s="1"/>
  <c r="AC37" i="53"/>
  <c r="T77" i="80" s="1"/>
  <c r="AB37" i="53"/>
  <c r="S77" i="80" s="1"/>
  <c r="AA37" i="53"/>
  <c r="R77" i="80" s="1"/>
  <c r="Z37" i="53"/>
  <c r="Q77" i="80" s="1"/>
  <c r="Y37" i="53"/>
  <c r="P77" i="80" s="1"/>
  <c r="X37" i="53"/>
  <c r="O77" i="80" s="1"/>
  <c r="W37" i="53"/>
  <c r="N77" i="80" s="1"/>
  <c r="V37" i="53"/>
  <c r="M77" i="80" s="1"/>
  <c r="U37" i="53"/>
  <c r="L77" i="80" s="1"/>
  <c r="T37" i="53"/>
  <c r="K77" i="80" s="1"/>
  <c r="S37" i="53"/>
  <c r="J77" i="80" s="1"/>
  <c r="R37" i="53"/>
  <c r="I77" i="80" s="1"/>
  <c r="Q37" i="53"/>
  <c r="H77" i="80" s="1"/>
  <c r="P37" i="53"/>
  <c r="G77" i="80" s="1"/>
  <c r="O37" i="53"/>
  <c r="F77" i="80" s="1"/>
  <c r="N37" i="53"/>
  <c r="E77" i="80" s="1"/>
  <c r="M37" i="53"/>
  <c r="D77" i="80" s="1"/>
  <c r="L37" i="53"/>
  <c r="C77" i="80" s="1"/>
  <c r="K37" i="53"/>
  <c r="B77" i="80" s="1"/>
  <c r="BD36" i="53"/>
  <c r="AU76" i="80" s="1"/>
  <c r="AU78" i="80" s="1"/>
  <c r="AM36" i="53"/>
  <c r="AD76" i="80" s="1"/>
  <c r="AD78" i="80" s="1"/>
  <c r="AL36" i="53"/>
  <c r="AC76" i="80" s="1"/>
  <c r="AK36" i="53"/>
  <c r="AB76" i="80" s="1"/>
  <c r="AJ36" i="53"/>
  <c r="AA76" i="80" s="1"/>
  <c r="AA78" i="80" s="1"/>
  <c r="AI36" i="53"/>
  <c r="Z76" i="80" s="1"/>
  <c r="Z78" i="80" s="1"/>
  <c r="AH36" i="53"/>
  <c r="Y76" i="80" s="1"/>
  <c r="AG36" i="53"/>
  <c r="X76" i="80" s="1"/>
  <c r="AF36" i="53"/>
  <c r="W76" i="80" s="1"/>
  <c r="W78" i="80" s="1"/>
  <c r="AE36" i="53"/>
  <c r="V76" i="80" s="1"/>
  <c r="V78" i="80" s="1"/>
  <c r="AD36" i="53"/>
  <c r="U76" i="80" s="1"/>
  <c r="AC36" i="53"/>
  <c r="T76" i="80" s="1"/>
  <c r="AB36" i="53"/>
  <c r="S76" i="80" s="1"/>
  <c r="S78" i="80" s="1"/>
  <c r="AA36" i="53"/>
  <c r="R76" i="80" s="1"/>
  <c r="R78" i="80" s="1"/>
  <c r="Z36" i="53"/>
  <c r="Q76" i="80" s="1"/>
  <c r="Y36" i="53"/>
  <c r="P76" i="80" s="1"/>
  <c r="X36" i="53"/>
  <c r="O76" i="80" s="1"/>
  <c r="O78" i="80" s="1"/>
  <c r="W36" i="53"/>
  <c r="N76" i="80" s="1"/>
  <c r="N78" i="80" s="1"/>
  <c r="V36" i="53"/>
  <c r="M76" i="80" s="1"/>
  <c r="U36" i="53"/>
  <c r="L76" i="80" s="1"/>
  <c r="T36" i="53"/>
  <c r="K76" i="80" s="1"/>
  <c r="K78" i="80" s="1"/>
  <c r="S36" i="53"/>
  <c r="J76" i="80" s="1"/>
  <c r="J78" i="80" s="1"/>
  <c r="R36" i="53"/>
  <c r="I76" i="80" s="1"/>
  <c r="Q36" i="53"/>
  <c r="H76" i="80" s="1"/>
  <c r="P36" i="53"/>
  <c r="G76" i="80" s="1"/>
  <c r="G78" i="80" s="1"/>
  <c r="O36" i="53"/>
  <c r="F76" i="80" s="1"/>
  <c r="F78" i="80" s="1"/>
  <c r="N36" i="53"/>
  <c r="E76" i="80" s="1"/>
  <c r="M36" i="53"/>
  <c r="D76" i="80" s="1"/>
  <c r="L36" i="53"/>
  <c r="C76" i="80" s="1"/>
  <c r="C78" i="80" s="1"/>
  <c r="K36" i="53"/>
  <c r="B76" i="80" s="1"/>
  <c r="B78" i="80" s="1"/>
  <c r="BD24" i="53"/>
  <c r="BD32" i="53" s="1"/>
  <c r="AU32" i="80" s="1"/>
  <c r="AM24" i="53"/>
  <c r="AL24" i="53"/>
  <c r="AK24" i="53"/>
  <c r="AJ24" i="53"/>
  <c r="AI24" i="53"/>
  <c r="AH24" i="53"/>
  <c r="AG24" i="53"/>
  <c r="AF24" i="53"/>
  <c r="AE24" i="53"/>
  <c r="AD24" i="53"/>
  <c r="AC24" i="53"/>
  <c r="AB24" i="53"/>
  <c r="AA24" i="53"/>
  <c r="Z24" i="53"/>
  <c r="Y24" i="53"/>
  <c r="X24" i="53"/>
  <c r="W24" i="53"/>
  <c r="V24" i="53"/>
  <c r="U24" i="53"/>
  <c r="T24" i="53"/>
  <c r="S24" i="53"/>
  <c r="R24" i="53"/>
  <c r="Q24" i="53"/>
  <c r="P24" i="53"/>
  <c r="O24" i="53"/>
  <c r="N24" i="53"/>
  <c r="M24" i="53"/>
  <c r="L24" i="53"/>
  <c r="K24" i="53"/>
  <c r="E78" i="80" l="1"/>
  <c r="I78" i="80"/>
  <c r="M78" i="80"/>
  <c r="Q78" i="80"/>
  <c r="U78" i="80"/>
  <c r="Y78" i="80"/>
  <c r="AC78" i="80"/>
  <c r="D78" i="80"/>
  <c r="H78" i="80"/>
  <c r="L78" i="80"/>
  <c r="P78" i="80"/>
  <c r="T78" i="80"/>
  <c r="X78" i="80"/>
  <c r="AB78" i="80"/>
  <c r="N35" i="53"/>
  <c r="R35" i="53"/>
  <c r="V35" i="53"/>
  <c r="Z35" i="53"/>
  <c r="AD35" i="53"/>
  <c r="AH35" i="53"/>
  <c r="AL35" i="53"/>
  <c r="N40" i="53"/>
  <c r="R40" i="53"/>
  <c r="V40" i="53"/>
  <c r="Z40" i="53"/>
  <c r="AD40" i="53"/>
  <c r="AH40" i="53"/>
  <c r="AL40" i="53"/>
  <c r="M35" i="53"/>
  <c r="Q35" i="53"/>
  <c r="U35" i="53"/>
  <c r="Y35" i="53"/>
  <c r="AC35" i="53"/>
  <c r="AG35" i="53"/>
  <c r="AK35" i="53"/>
  <c r="M40" i="53"/>
  <c r="Q40" i="53"/>
  <c r="U40" i="53"/>
  <c r="Y40" i="53"/>
  <c r="AC40" i="53"/>
  <c r="AG40" i="53"/>
  <c r="AK40" i="53"/>
  <c r="L35" i="53"/>
  <c r="P35" i="53"/>
  <c r="T35" i="53"/>
  <c r="X35" i="53"/>
  <c r="AB35" i="53"/>
  <c r="AF35" i="53"/>
  <c r="AJ35" i="53"/>
  <c r="L40" i="53"/>
  <c r="P40" i="53"/>
  <c r="T40" i="53"/>
  <c r="X40" i="53"/>
  <c r="AB40" i="53"/>
  <c r="AF40" i="53"/>
  <c r="AJ40" i="53"/>
  <c r="S32" i="53"/>
  <c r="J32" i="80" s="1"/>
  <c r="S22" i="53"/>
  <c r="AE32" i="53"/>
  <c r="V32" i="80" s="1"/>
  <c r="AE22" i="53"/>
  <c r="P32" i="53"/>
  <c r="G32" i="80" s="1"/>
  <c r="P22" i="53"/>
  <c r="X32" i="53"/>
  <c r="O32" i="80" s="1"/>
  <c r="X22" i="53"/>
  <c r="AJ32" i="53"/>
  <c r="AA32" i="80" s="1"/>
  <c r="AJ22" i="53"/>
  <c r="K49" i="53"/>
  <c r="K54" i="53" s="1"/>
  <c r="K32" i="53"/>
  <c r="B32" i="80" s="1"/>
  <c r="K22" i="53"/>
  <c r="W32" i="53"/>
  <c r="N32" i="80" s="1"/>
  <c r="W22" i="53"/>
  <c r="AM32" i="53"/>
  <c r="AD32" i="80" s="1"/>
  <c r="AM22" i="53"/>
  <c r="L32" i="53"/>
  <c r="C32" i="80" s="1"/>
  <c r="L22" i="53"/>
  <c r="T32" i="53"/>
  <c r="K32" i="80" s="1"/>
  <c r="T22" i="53"/>
  <c r="AB32" i="53"/>
  <c r="S32" i="80" s="1"/>
  <c r="AB22" i="53"/>
  <c r="AF32" i="53"/>
  <c r="W32" i="80" s="1"/>
  <c r="AF22" i="53"/>
  <c r="M32" i="53"/>
  <c r="D32" i="80" s="1"/>
  <c r="M22" i="53"/>
  <c r="Q22" i="53"/>
  <c r="Q32" i="53"/>
  <c r="H32" i="80" s="1"/>
  <c r="U32" i="53"/>
  <c r="L32" i="80" s="1"/>
  <c r="U22" i="53"/>
  <c r="Y32" i="53"/>
  <c r="P32" i="80" s="1"/>
  <c r="Y22" i="53"/>
  <c r="AC32" i="53"/>
  <c r="T32" i="80" s="1"/>
  <c r="AC22" i="53"/>
  <c r="AG32" i="53"/>
  <c r="X32" i="80" s="1"/>
  <c r="AG22" i="53"/>
  <c r="AK32" i="53"/>
  <c r="AB32" i="80" s="1"/>
  <c r="AK22" i="53"/>
  <c r="K35" i="53"/>
  <c r="O35" i="53"/>
  <c r="S35" i="53"/>
  <c r="W35" i="53"/>
  <c r="AA35" i="53"/>
  <c r="AE35" i="53"/>
  <c r="AI35" i="53"/>
  <c r="AM35" i="53"/>
  <c r="K40" i="53"/>
  <c r="O40" i="53"/>
  <c r="S40" i="53"/>
  <c r="W40" i="53"/>
  <c r="AA40" i="53"/>
  <c r="AE40" i="53"/>
  <c r="AI40" i="53"/>
  <c r="AM40" i="53"/>
  <c r="O32" i="53"/>
  <c r="F32" i="80" s="1"/>
  <c r="O22" i="53"/>
  <c r="AA32" i="53"/>
  <c r="R32" i="80" s="1"/>
  <c r="AA22" i="53"/>
  <c r="AI32" i="53"/>
  <c r="Z32" i="80" s="1"/>
  <c r="AI22" i="53"/>
  <c r="N32" i="53"/>
  <c r="E32" i="80" s="1"/>
  <c r="N22" i="53"/>
  <c r="R32" i="53"/>
  <c r="I32" i="80" s="1"/>
  <c r="R22" i="53"/>
  <c r="V32" i="53"/>
  <c r="M32" i="80" s="1"/>
  <c r="V22" i="53"/>
  <c r="Z32" i="53"/>
  <c r="Q32" i="80" s="1"/>
  <c r="Z22" i="53"/>
  <c r="AD32" i="53"/>
  <c r="U32" i="80" s="1"/>
  <c r="AD22" i="53"/>
  <c r="AH32" i="53"/>
  <c r="Y32" i="80" s="1"/>
  <c r="AH22" i="53"/>
  <c r="AL32" i="53"/>
  <c r="AC32" i="80" s="1"/>
  <c r="AL22" i="53"/>
  <c r="X127" i="53"/>
  <c r="O18" i="80" s="1"/>
  <c r="X126" i="53"/>
  <c r="O17" i="80" s="1"/>
  <c r="X125" i="53"/>
  <c r="AJ127" i="53"/>
  <c r="AA18" i="80" s="1"/>
  <c r="AJ126" i="53"/>
  <c r="AA17" i="80" s="1"/>
  <c r="AJ125" i="53"/>
  <c r="M126" i="53"/>
  <c r="D17" i="80" s="1"/>
  <c r="M125" i="53"/>
  <c r="M127" i="53"/>
  <c r="D18" i="80" s="1"/>
  <c r="Q126" i="53"/>
  <c r="H17" i="80" s="1"/>
  <c r="Q125" i="53"/>
  <c r="Q127" i="53"/>
  <c r="H18" i="80" s="1"/>
  <c r="U126" i="53"/>
  <c r="L17" i="80" s="1"/>
  <c r="U125" i="53"/>
  <c r="U127" i="53"/>
  <c r="L18" i="80" s="1"/>
  <c r="Y126" i="53"/>
  <c r="P17" i="80" s="1"/>
  <c r="Y125" i="53"/>
  <c r="Y127" i="53"/>
  <c r="P18" i="80" s="1"/>
  <c r="AC126" i="53"/>
  <c r="T17" i="80" s="1"/>
  <c r="AC125" i="53"/>
  <c r="AC127" i="53"/>
  <c r="T18" i="80" s="1"/>
  <c r="AG126" i="53"/>
  <c r="X17" i="80" s="1"/>
  <c r="AG125" i="53"/>
  <c r="AG127" i="53"/>
  <c r="X18" i="80" s="1"/>
  <c r="AK126" i="53"/>
  <c r="AB17" i="80" s="1"/>
  <c r="AK125" i="53"/>
  <c r="AK127" i="53"/>
  <c r="AB18" i="80" s="1"/>
  <c r="L127" i="53"/>
  <c r="C18" i="80" s="1"/>
  <c r="L126" i="53"/>
  <c r="C17" i="80" s="1"/>
  <c r="L125" i="53"/>
  <c r="T127" i="53"/>
  <c r="K18" i="80" s="1"/>
  <c r="T126" i="53"/>
  <c r="K17" i="80" s="1"/>
  <c r="T125" i="53"/>
  <c r="AF127" i="53"/>
  <c r="W18" i="80" s="1"/>
  <c r="AF126" i="53"/>
  <c r="W17" i="80" s="1"/>
  <c r="AF125" i="53"/>
  <c r="N125" i="53"/>
  <c r="N127" i="53"/>
  <c r="E18" i="80" s="1"/>
  <c r="N126" i="53"/>
  <c r="E17" i="80" s="1"/>
  <c r="R125" i="53"/>
  <c r="R127" i="53"/>
  <c r="I18" i="80" s="1"/>
  <c r="R126" i="53"/>
  <c r="I17" i="80" s="1"/>
  <c r="V125" i="53"/>
  <c r="V127" i="53"/>
  <c r="M18" i="80" s="1"/>
  <c r="V126" i="53"/>
  <c r="M17" i="80" s="1"/>
  <c r="Z125" i="53"/>
  <c r="Z127" i="53"/>
  <c r="Q18" i="80" s="1"/>
  <c r="Z126" i="53"/>
  <c r="Q17" i="80" s="1"/>
  <c r="AD125" i="53"/>
  <c r="AD127" i="53"/>
  <c r="U18" i="80" s="1"/>
  <c r="AD126" i="53"/>
  <c r="U17" i="80" s="1"/>
  <c r="AH125" i="53"/>
  <c r="AH127" i="53"/>
  <c r="Y18" i="80" s="1"/>
  <c r="AH126" i="53"/>
  <c r="Y17" i="80" s="1"/>
  <c r="AL125" i="53"/>
  <c r="AL127" i="53"/>
  <c r="AC18" i="80" s="1"/>
  <c r="AL126" i="53"/>
  <c r="AC17" i="80" s="1"/>
  <c r="P127" i="53"/>
  <c r="G18" i="80" s="1"/>
  <c r="P126" i="53"/>
  <c r="G17" i="80" s="1"/>
  <c r="P125" i="53"/>
  <c r="AB127" i="53"/>
  <c r="S18" i="80" s="1"/>
  <c r="AB126" i="53"/>
  <c r="S17" i="80" s="1"/>
  <c r="AB125" i="53"/>
  <c r="BD127" i="53"/>
  <c r="AU18" i="80" s="1"/>
  <c r="BD126" i="53"/>
  <c r="AU17" i="80" s="1"/>
  <c r="BD125" i="53"/>
  <c r="K126" i="53"/>
  <c r="B17" i="80" s="1"/>
  <c r="K125" i="53"/>
  <c r="K127" i="53"/>
  <c r="B18" i="80" s="1"/>
  <c r="O127" i="53"/>
  <c r="F18" i="80" s="1"/>
  <c r="O125" i="53"/>
  <c r="O126" i="53"/>
  <c r="F17" i="80" s="1"/>
  <c r="S127" i="53"/>
  <c r="J18" i="80" s="1"/>
  <c r="S125" i="53"/>
  <c r="S126" i="53"/>
  <c r="J17" i="80" s="1"/>
  <c r="W127" i="53"/>
  <c r="N18" i="80" s="1"/>
  <c r="W125" i="53"/>
  <c r="W126" i="53"/>
  <c r="N17" i="80" s="1"/>
  <c r="AA127" i="53"/>
  <c r="R18" i="80" s="1"/>
  <c r="AA125" i="53"/>
  <c r="AA126" i="53"/>
  <c r="R17" i="80" s="1"/>
  <c r="AE127" i="53"/>
  <c r="V18" i="80" s="1"/>
  <c r="AE125" i="53"/>
  <c r="AE126" i="53"/>
  <c r="V17" i="80" s="1"/>
  <c r="AI127" i="53"/>
  <c r="Z18" i="80" s="1"/>
  <c r="AI125" i="53"/>
  <c r="AI126" i="53"/>
  <c r="Z17" i="80" s="1"/>
  <c r="AM127" i="53"/>
  <c r="AD18" i="80" s="1"/>
  <c r="AM125" i="53"/>
  <c r="AM126" i="53"/>
  <c r="AD17" i="80" s="1"/>
  <c r="Q147" i="53"/>
  <c r="AC147" i="53"/>
  <c r="AG147" i="53"/>
  <c r="U147" i="53"/>
  <c r="Y147" i="53"/>
  <c r="M147" i="53"/>
  <c r="L147" i="53"/>
  <c r="P147" i="53"/>
  <c r="T147" i="53"/>
  <c r="X147" i="53"/>
  <c r="AB147" i="53"/>
  <c r="AF147" i="53"/>
  <c r="AJ147" i="53"/>
  <c r="BD147" i="53"/>
  <c r="O148" i="53"/>
  <c r="S148" i="53"/>
  <c r="W148" i="53"/>
  <c r="AA148" i="53"/>
  <c r="AE148" i="53"/>
  <c r="AI148" i="53"/>
  <c r="AM148" i="53"/>
  <c r="M151" i="53"/>
  <c r="Q151" i="53"/>
  <c r="U151" i="53"/>
  <c r="Y151" i="53"/>
  <c r="AC151" i="53"/>
  <c r="AG151" i="53"/>
  <c r="AK151" i="53"/>
  <c r="L152" i="53"/>
  <c r="P152" i="53"/>
  <c r="T152" i="53"/>
  <c r="X152" i="53"/>
  <c r="AB152" i="53"/>
  <c r="AF152" i="53"/>
  <c r="AJ152" i="53"/>
  <c r="BD152" i="53"/>
  <c r="O153" i="53"/>
  <c r="S153" i="53"/>
  <c r="W153" i="53"/>
  <c r="AA153" i="53"/>
  <c r="AE153" i="53"/>
  <c r="AI153" i="53"/>
  <c r="AM153" i="53"/>
  <c r="O146" i="53"/>
  <c r="S146" i="53"/>
  <c r="W146" i="53"/>
  <c r="AA146" i="53"/>
  <c r="AE146" i="53"/>
  <c r="AI146" i="53"/>
  <c r="AM146" i="53"/>
  <c r="N147" i="53"/>
  <c r="R147" i="53"/>
  <c r="V147" i="53"/>
  <c r="Z147" i="53"/>
  <c r="AD147" i="53"/>
  <c r="AH147" i="53"/>
  <c r="AL147" i="53"/>
  <c r="M148" i="53"/>
  <c r="Q148" i="53"/>
  <c r="U148" i="53"/>
  <c r="Y148" i="53"/>
  <c r="AC148" i="53"/>
  <c r="AG148" i="53"/>
  <c r="AK148" i="53"/>
  <c r="L151" i="53"/>
  <c r="P151" i="53"/>
  <c r="T151" i="53"/>
  <c r="X151" i="53"/>
  <c r="AB151" i="53"/>
  <c r="AF151" i="53"/>
  <c r="AJ151" i="53"/>
  <c r="BD151" i="53"/>
  <c r="O152" i="53"/>
  <c r="S152" i="53"/>
  <c r="W152" i="53"/>
  <c r="AA152" i="53"/>
  <c r="AE152" i="53"/>
  <c r="AI152" i="53"/>
  <c r="AM152" i="53"/>
  <c r="N153" i="53"/>
  <c r="R153" i="53"/>
  <c r="V153" i="53"/>
  <c r="Z153" i="53"/>
  <c r="AD153" i="53"/>
  <c r="AH153" i="53"/>
  <c r="AL153" i="53"/>
  <c r="L148" i="53"/>
  <c r="P148" i="53"/>
  <c r="T148" i="53"/>
  <c r="X148" i="53"/>
  <c r="AB148" i="53"/>
  <c r="AF148" i="53"/>
  <c r="AJ148" i="53"/>
  <c r="BD148" i="53"/>
  <c r="AG142" i="53"/>
  <c r="L142" i="53"/>
  <c r="P142" i="53"/>
  <c r="T142" i="53"/>
  <c r="T150" i="53" s="1"/>
  <c r="X142" i="53"/>
  <c r="X150" i="53" s="1"/>
  <c r="AB142" i="53"/>
  <c r="AF142" i="53"/>
  <c r="AJ142" i="53"/>
  <c r="AJ150" i="53" s="1"/>
  <c r="BD142" i="53"/>
  <c r="N148" i="53"/>
  <c r="M142" i="53"/>
  <c r="U142" i="53"/>
  <c r="Y142" i="53"/>
  <c r="Y150" i="53" s="1"/>
  <c r="AC142" i="53"/>
  <c r="AK142" i="53"/>
  <c r="Q142" i="53"/>
  <c r="U146" i="53"/>
  <c r="N151" i="53"/>
  <c r="R151" i="53"/>
  <c r="V151" i="53"/>
  <c r="Z151" i="53"/>
  <c r="AD151" i="53"/>
  <c r="AH151" i="53"/>
  <c r="AL151" i="53"/>
  <c r="M152" i="53"/>
  <c r="Q152" i="53"/>
  <c r="U152" i="53"/>
  <c r="Y152" i="53"/>
  <c r="AC152" i="53"/>
  <c r="AG152" i="53"/>
  <c r="AK152" i="53"/>
  <c r="L153" i="53"/>
  <c r="P153" i="53"/>
  <c r="T153" i="53"/>
  <c r="X153" i="53"/>
  <c r="AB153" i="53"/>
  <c r="AF153" i="53"/>
  <c r="AJ153" i="53"/>
  <c r="BD153" i="53"/>
  <c r="N142" i="53"/>
  <c r="R142" i="53"/>
  <c r="V142" i="53"/>
  <c r="Z142" i="53"/>
  <c r="AD142" i="53"/>
  <c r="AH142" i="53"/>
  <c r="AL142" i="53"/>
  <c r="L146" i="53"/>
  <c r="P146" i="53"/>
  <c r="T146" i="53"/>
  <c r="X146" i="53"/>
  <c r="AB146" i="53"/>
  <c r="AF146" i="53"/>
  <c r="AJ146" i="53"/>
  <c r="BD146" i="53"/>
  <c r="O147" i="53"/>
  <c r="S147" i="53"/>
  <c r="W147" i="53"/>
  <c r="AA147" i="53"/>
  <c r="AE147" i="53"/>
  <c r="AI147" i="53"/>
  <c r="AM147" i="53"/>
  <c r="O151" i="53"/>
  <c r="S151" i="53"/>
  <c r="W151" i="53"/>
  <c r="AA151" i="53"/>
  <c r="AE151" i="53"/>
  <c r="AI151" i="53"/>
  <c r="AM151" i="53"/>
  <c r="N152" i="53"/>
  <c r="R152" i="53"/>
  <c r="V152" i="53"/>
  <c r="Z152" i="53"/>
  <c r="AD152" i="53"/>
  <c r="AH152" i="53"/>
  <c r="AL152" i="53"/>
  <c r="M153" i="53"/>
  <c r="Q153" i="53"/>
  <c r="U153" i="53"/>
  <c r="Y153" i="53"/>
  <c r="AC153" i="53"/>
  <c r="AG153" i="53"/>
  <c r="AK153" i="53"/>
  <c r="O142" i="53"/>
  <c r="S142" i="53"/>
  <c r="W142" i="53"/>
  <c r="W150" i="53" s="1"/>
  <c r="AA142" i="53"/>
  <c r="AE142" i="53"/>
  <c r="AI142" i="53"/>
  <c r="AM142" i="53"/>
  <c r="N105" i="53"/>
  <c r="E2" i="80" s="1"/>
  <c r="R105" i="53"/>
  <c r="I2" i="80" s="1"/>
  <c r="Z105" i="53"/>
  <c r="Q2" i="80" s="1"/>
  <c r="AD105" i="53"/>
  <c r="U2" i="80" s="1"/>
  <c r="AL105" i="53"/>
  <c r="AC2" i="80" s="1"/>
  <c r="R148" i="53"/>
  <c r="V148" i="53"/>
  <c r="Z148" i="53"/>
  <c r="AD148" i="53"/>
  <c r="AH148" i="53"/>
  <c r="AL148" i="53"/>
  <c r="K148" i="53"/>
  <c r="K146" i="53"/>
  <c r="K147" i="53"/>
  <c r="K151" i="53"/>
  <c r="K152" i="53"/>
  <c r="K153" i="53"/>
  <c r="K142" i="53"/>
  <c r="K134" i="53"/>
  <c r="BD35" i="53"/>
  <c r="L52" i="53"/>
  <c r="P52" i="53"/>
  <c r="T52" i="53"/>
  <c r="X52" i="53"/>
  <c r="AB52" i="53"/>
  <c r="AF52" i="53"/>
  <c r="AJ52" i="53"/>
  <c r="BD52" i="53"/>
  <c r="O52" i="53"/>
  <c r="S52" i="53"/>
  <c r="W52" i="53"/>
  <c r="AA52" i="53"/>
  <c r="AE52" i="53"/>
  <c r="AI52" i="53"/>
  <c r="AM52" i="53"/>
  <c r="M52" i="53"/>
  <c r="Q52" i="53"/>
  <c r="U52" i="53"/>
  <c r="Y52" i="53"/>
  <c r="AC52" i="53"/>
  <c r="AG52" i="53"/>
  <c r="AK52" i="53"/>
  <c r="N52" i="53"/>
  <c r="R52" i="53"/>
  <c r="V52" i="53"/>
  <c r="Z52" i="53"/>
  <c r="AD52" i="53"/>
  <c r="AH52" i="53"/>
  <c r="AL52" i="53"/>
  <c r="K52" i="53"/>
  <c r="O49" i="53"/>
  <c r="O54" i="53" s="1"/>
  <c r="S49" i="53"/>
  <c r="S54" i="53" s="1"/>
  <c r="W49" i="53"/>
  <c r="W54" i="53" s="1"/>
  <c r="AA49" i="53"/>
  <c r="AA54" i="53" s="1"/>
  <c r="AE49" i="53"/>
  <c r="AE54" i="53" s="1"/>
  <c r="AI49" i="53"/>
  <c r="AI54" i="53" s="1"/>
  <c r="AM49" i="53"/>
  <c r="AM54" i="53" s="1"/>
  <c r="L49" i="53"/>
  <c r="L54" i="53" s="1"/>
  <c r="P49" i="53"/>
  <c r="P54" i="53" s="1"/>
  <c r="T49" i="53"/>
  <c r="T54" i="53" s="1"/>
  <c r="X49" i="53"/>
  <c r="X54" i="53" s="1"/>
  <c r="AB49" i="53"/>
  <c r="AB54" i="53" s="1"/>
  <c r="AF49" i="53"/>
  <c r="AF54" i="53" s="1"/>
  <c r="AJ49" i="53"/>
  <c r="AJ54" i="53" s="1"/>
  <c r="BD49" i="53"/>
  <c r="BD54" i="53" s="1"/>
  <c r="M49" i="53"/>
  <c r="M54" i="53" s="1"/>
  <c r="Q49" i="53"/>
  <c r="Q54" i="53" s="1"/>
  <c r="U49" i="53"/>
  <c r="U54" i="53" s="1"/>
  <c r="Y49" i="53"/>
  <c r="Y54" i="53" s="1"/>
  <c r="AC49" i="53"/>
  <c r="AC54" i="53" s="1"/>
  <c r="AG49" i="53"/>
  <c r="AG54" i="53" s="1"/>
  <c r="AK49" i="53"/>
  <c r="AK54" i="53" s="1"/>
  <c r="N49" i="53"/>
  <c r="N54" i="53" s="1"/>
  <c r="R49" i="53"/>
  <c r="R54" i="53" s="1"/>
  <c r="V49" i="53"/>
  <c r="V54" i="53" s="1"/>
  <c r="Z49" i="53"/>
  <c r="Z54" i="53" s="1"/>
  <c r="AD49" i="53"/>
  <c r="AD54" i="53" s="1"/>
  <c r="AH49" i="53"/>
  <c r="AH54" i="53" s="1"/>
  <c r="AL49" i="53"/>
  <c r="AL54" i="53" s="1"/>
  <c r="BD30" i="53"/>
  <c r="AU30" i="80" s="1"/>
  <c r="BD40" i="53"/>
  <c r="K53" i="53" l="1"/>
  <c r="AE279" i="53"/>
  <c r="AE281" i="53" s="1"/>
  <c r="V16" i="80"/>
  <c r="AL279" i="53"/>
  <c r="AL281" i="53" s="1"/>
  <c r="AC16" i="80"/>
  <c r="X279" i="53"/>
  <c r="X281" i="53" s="1"/>
  <c r="O16" i="80"/>
  <c r="AI39" i="53"/>
  <c r="Z67" i="80"/>
  <c r="Z70" i="80" s="1"/>
  <c r="S39" i="53"/>
  <c r="J67" i="80"/>
  <c r="J70" i="80" s="1"/>
  <c r="AB39" i="53"/>
  <c r="S67" i="80"/>
  <c r="S70" i="80" s="1"/>
  <c r="L39" i="53"/>
  <c r="C67" i="80"/>
  <c r="C70" i="80" s="1"/>
  <c r="AK39" i="53"/>
  <c r="AB67" i="80"/>
  <c r="AB70" i="80" s="1"/>
  <c r="U39" i="53"/>
  <c r="L67" i="80"/>
  <c r="L70" i="80" s="1"/>
  <c r="AD39" i="53"/>
  <c r="U67" i="80"/>
  <c r="U70" i="80" s="1"/>
  <c r="N39" i="53"/>
  <c r="E67" i="80"/>
  <c r="E70" i="80" s="1"/>
  <c r="AI279" i="53"/>
  <c r="AI281" i="53" s="1"/>
  <c r="Z16" i="80"/>
  <c r="S279" i="53"/>
  <c r="S281" i="53" s="1"/>
  <c r="J16" i="80"/>
  <c r="BD279" i="53"/>
  <c r="BD281" i="53" s="1"/>
  <c r="AU16" i="80"/>
  <c r="Z279" i="53"/>
  <c r="Z281" i="53" s="1"/>
  <c r="Q16" i="80"/>
  <c r="L279" i="53"/>
  <c r="L281" i="53" s="1"/>
  <c r="C16" i="80"/>
  <c r="AK279" i="53"/>
  <c r="AK281" i="53" s="1"/>
  <c r="AB16" i="80"/>
  <c r="U279" i="53"/>
  <c r="U281" i="53" s="1"/>
  <c r="L16" i="80"/>
  <c r="AJ279" i="53"/>
  <c r="AJ281" i="53" s="1"/>
  <c r="AA16" i="80"/>
  <c r="AE39" i="53"/>
  <c r="V67" i="80"/>
  <c r="V70" i="80" s="1"/>
  <c r="O39" i="53"/>
  <c r="F67" i="80"/>
  <c r="F70" i="80" s="1"/>
  <c r="X39" i="53"/>
  <c r="O67" i="80"/>
  <c r="O70" i="80" s="1"/>
  <c r="AG39" i="53"/>
  <c r="X67" i="80"/>
  <c r="X70" i="80" s="1"/>
  <c r="Q39" i="53"/>
  <c r="H67" i="80"/>
  <c r="H70" i="80" s="1"/>
  <c r="Z39" i="53"/>
  <c r="Q67" i="80"/>
  <c r="Q70" i="80" s="1"/>
  <c r="O279" i="53"/>
  <c r="O281" i="53" s="1"/>
  <c r="F16" i="80"/>
  <c r="Q279" i="53"/>
  <c r="Q281" i="53" s="1"/>
  <c r="H16" i="80"/>
  <c r="AM279" i="53"/>
  <c r="AM281" i="53" s="1"/>
  <c r="AD16" i="80"/>
  <c r="W279" i="53"/>
  <c r="W281" i="53" s="1"/>
  <c r="N16" i="80"/>
  <c r="AD279" i="53"/>
  <c r="AD281" i="53" s="1"/>
  <c r="U16" i="80"/>
  <c r="N279" i="53"/>
  <c r="N281" i="53" s="1"/>
  <c r="E16" i="80"/>
  <c r="T279" i="53"/>
  <c r="T281" i="53" s="1"/>
  <c r="K16" i="80"/>
  <c r="Y279" i="53"/>
  <c r="Y281" i="53" s="1"/>
  <c r="P16" i="80"/>
  <c r="AA39" i="53"/>
  <c r="R67" i="80"/>
  <c r="R70" i="80" s="1"/>
  <c r="K39" i="53"/>
  <c r="B67" i="80"/>
  <c r="B70" i="80" s="1"/>
  <c r="AJ39" i="53"/>
  <c r="AA67" i="80"/>
  <c r="AA70" i="80" s="1"/>
  <c r="T39" i="53"/>
  <c r="K67" i="80"/>
  <c r="K70" i="80" s="1"/>
  <c r="AC39" i="53"/>
  <c r="T67" i="80"/>
  <c r="T70" i="80" s="1"/>
  <c r="M39" i="53"/>
  <c r="D67" i="80"/>
  <c r="D70" i="80" s="1"/>
  <c r="AL39" i="53"/>
  <c r="AC67" i="80"/>
  <c r="AC70" i="80" s="1"/>
  <c r="V39" i="53"/>
  <c r="M67" i="80"/>
  <c r="M70" i="80" s="1"/>
  <c r="AB279" i="53"/>
  <c r="AB281" i="53" s="1"/>
  <c r="S16" i="80"/>
  <c r="V279" i="53"/>
  <c r="V281" i="53" s="1"/>
  <c r="M16" i="80"/>
  <c r="AG279" i="53"/>
  <c r="AG281" i="53" s="1"/>
  <c r="X16" i="80"/>
  <c r="BD39" i="53"/>
  <c r="AU67" i="80"/>
  <c r="AU70" i="80" s="1"/>
  <c r="AA279" i="53"/>
  <c r="AA281" i="53" s="1"/>
  <c r="R16" i="80"/>
  <c r="B16" i="80"/>
  <c r="K279" i="53"/>
  <c r="K281" i="53" s="1"/>
  <c r="P279" i="53"/>
  <c r="P281" i="53" s="1"/>
  <c r="G16" i="80"/>
  <c r="AH279" i="53"/>
  <c r="AH281" i="53" s="1"/>
  <c r="Y16" i="80"/>
  <c r="R279" i="53"/>
  <c r="R281" i="53" s="1"/>
  <c r="I16" i="80"/>
  <c r="AF279" i="53"/>
  <c r="AF281" i="53" s="1"/>
  <c r="W16" i="80"/>
  <c r="AC279" i="53"/>
  <c r="AC281" i="53" s="1"/>
  <c r="T16" i="80"/>
  <c r="M279" i="53"/>
  <c r="M281" i="53" s="1"/>
  <c r="D16" i="80"/>
  <c r="AM39" i="53"/>
  <c r="AD67" i="80"/>
  <c r="AD70" i="80" s="1"/>
  <c r="W39" i="53"/>
  <c r="N67" i="80"/>
  <c r="N70" i="80" s="1"/>
  <c r="AF39" i="53"/>
  <c r="W67" i="80"/>
  <c r="W70" i="80" s="1"/>
  <c r="P39" i="53"/>
  <c r="G67" i="80"/>
  <c r="G70" i="80" s="1"/>
  <c r="Y39" i="53"/>
  <c r="P67" i="80"/>
  <c r="P70" i="80" s="1"/>
  <c r="AH39" i="53"/>
  <c r="Y67" i="80"/>
  <c r="Y70" i="80" s="1"/>
  <c r="R39" i="53"/>
  <c r="I67" i="80"/>
  <c r="I70" i="80" s="1"/>
  <c r="S150" i="53"/>
  <c r="P150" i="53"/>
  <c r="AF150" i="53"/>
  <c r="AL150" i="53"/>
  <c r="Q150" i="53"/>
  <c r="BD150" i="53"/>
  <c r="AB150" i="53"/>
  <c r="L150" i="53"/>
  <c r="AI150" i="53"/>
  <c r="AM150" i="53"/>
  <c r="V150" i="53"/>
  <c r="O150" i="53"/>
  <c r="AE150" i="53"/>
  <c r="AG150" i="53"/>
  <c r="AH150" i="53"/>
  <c r="R150" i="53"/>
  <c r="U150" i="53"/>
  <c r="M150" i="53"/>
  <c r="AK150" i="53"/>
  <c r="Z150" i="53"/>
  <c r="AC150" i="53"/>
  <c r="AA150" i="53"/>
  <c r="AD150" i="53"/>
  <c r="N150" i="53"/>
  <c r="K150" i="53"/>
  <c r="P53" i="53"/>
  <c r="Q53" i="53"/>
  <c r="AH53" i="53"/>
  <c r="R53" i="53"/>
  <c r="O53" i="53"/>
  <c r="AM53" i="53"/>
  <c r="AG53" i="53"/>
  <c r="AB53" i="53"/>
  <c r="AI53" i="53"/>
  <c r="AC53" i="53"/>
  <c r="M53" i="53"/>
  <c r="AA53" i="53"/>
  <c r="AD53" i="53"/>
  <c r="N53" i="53"/>
  <c r="X53" i="53"/>
  <c r="W53" i="53"/>
  <c r="Y53" i="53"/>
  <c r="AF53" i="53"/>
  <c r="Z53" i="53"/>
  <c r="BD53" i="53"/>
  <c r="T53" i="53"/>
  <c r="AE53" i="53"/>
  <c r="AK53" i="53"/>
  <c r="U53" i="53"/>
  <c r="AL53" i="53"/>
  <c r="V53" i="53"/>
  <c r="AJ53" i="53"/>
  <c r="L53" i="53"/>
  <c r="S53" i="53"/>
  <c r="BE281" i="53" l="1"/>
  <c r="T73" i="53"/>
  <c r="K34" i="80" s="1"/>
  <c r="AM73" i="53"/>
  <c r="AD34" i="80" s="1"/>
  <c r="AJ73" i="53"/>
  <c r="AA34" i="80" s="1"/>
  <c r="AI73" i="53"/>
  <c r="Z34" i="80" s="1"/>
  <c r="AE73" i="53"/>
  <c r="V34" i="80" s="1"/>
  <c r="AA73" i="53"/>
  <c r="R34" i="80" s="1"/>
  <c r="W73" i="53"/>
  <c r="N34" i="80" s="1"/>
  <c r="S73" i="53"/>
  <c r="J34" i="80" s="1"/>
  <c r="O73" i="53"/>
  <c r="F34" i="80" s="1"/>
  <c r="K73" i="53"/>
  <c r="B34" i="80" s="1"/>
  <c r="BD69" i="53"/>
  <c r="AM69" i="53"/>
  <c r="AL69" i="53"/>
  <c r="AK69" i="53"/>
  <c r="AJ69" i="53"/>
  <c r="AI69" i="53"/>
  <c r="AH69" i="53"/>
  <c r="AG69" i="53"/>
  <c r="AF69" i="53"/>
  <c r="AE69" i="53"/>
  <c r="AD69" i="53"/>
  <c r="AC69" i="53"/>
  <c r="AB69" i="53"/>
  <c r="AA69" i="53"/>
  <c r="Z69" i="53"/>
  <c r="Y69" i="53"/>
  <c r="X69" i="53"/>
  <c r="W69" i="53"/>
  <c r="V69" i="53"/>
  <c r="U69" i="53"/>
  <c r="T69" i="53"/>
  <c r="S69" i="53"/>
  <c r="R69" i="53"/>
  <c r="Q69" i="53"/>
  <c r="P69" i="53"/>
  <c r="O69" i="53"/>
  <c r="N69" i="53"/>
  <c r="M69" i="53"/>
  <c r="L69" i="53"/>
  <c r="K69" i="53"/>
  <c r="K82" i="53"/>
  <c r="BD18" i="53"/>
  <c r="BD11" i="53"/>
  <c r="BD10" i="53"/>
  <c r="BD17" i="53" s="1"/>
  <c r="BD8" i="53"/>
  <c r="AD101" i="53"/>
  <c r="AD112" i="53" s="1"/>
  <c r="U8" i="80" s="1"/>
  <c r="AC101" i="53"/>
  <c r="AC112" i="53" s="1"/>
  <c r="T8" i="80" s="1"/>
  <c r="AB101" i="53"/>
  <c r="AB112" i="53" s="1"/>
  <c r="S8" i="80" s="1"/>
  <c r="AA101" i="53"/>
  <c r="AA112" i="53" s="1"/>
  <c r="R8" i="80" s="1"/>
  <c r="Z101" i="53"/>
  <c r="Z112" i="53" s="1"/>
  <c r="Q8" i="80" s="1"/>
  <c r="Y101" i="53"/>
  <c r="Y112" i="53" s="1"/>
  <c r="P8" i="80" s="1"/>
  <c r="X101" i="53"/>
  <c r="X112" i="53" s="1"/>
  <c r="O8" i="80" s="1"/>
  <c r="W101" i="53"/>
  <c r="W112" i="53" s="1"/>
  <c r="N8" i="80" s="1"/>
  <c r="V101" i="53"/>
  <c r="V112" i="53" s="1"/>
  <c r="M8" i="80" s="1"/>
  <c r="U101" i="53"/>
  <c r="U112" i="53" s="1"/>
  <c r="L8" i="80" s="1"/>
  <c r="T101" i="53"/>
  <c r="T112" i="53" s="1"/>
  <c r="K8" i="80" s="1"/>
  <c r="S101" i="53"/>
  <c r="S112" i="53" s="1"/>
  <c r="J8" i="80" s="1"/>
  <c r="R101" i="53"/>
  <c r="R112" i="53" s="1"/>
  <c r="I8" i="80" s="1"/>
  <c r="Q101" i="53"/>
  <c r="Q112" i="53" s="1"/>
  <c r="H8" i="80" s="1"/>
  <c r="P101" i="53"/>
  <c r="P112" i="53" s="1"/>
  <c r="G8" i="80" s="1"/>
  <c r="O101" i="53"/>
  <c r="O112" i="53" s="1"/>
  <c r="F8" i="80" s="1"/>
  <c r="N101" i="53"/>
  <c r="N112" i="53" s="1"/>
  <c r="E8" i="80" s="1"/>
  <c r="M101" i="53"/>
  <c r="M112" i="53" s="1"/>
  <c r="D8" i="80" s="1"/>
  <c r="L101" i="53"/>
  <c r="L112" i="53" s="1"/>
  <c r="C8" i="80" s="1"/>
  <c r="K101" i="53"/>
  <c r="K112" i="53" s="1"/>
  <c r="B8" i="80" s="1"/>
  <c r="BD7" i="53"/>
  <c r="AD100" i="53"/>
  <c r="AD111" i="53" s="1"/>
  <c r="U7" i="80" s="1"/>
  <c r="AC100" i="53"/>
  <c r="AC111" i="53" s="1"/>
  <c r="T7" i="80" s="1"/>
  <c r="AB100" i="53"/>
  <c r="AB111" i="53" s="1"/>
  <c r="S7" i="80" s="1"/>
  <c r="AA100" i="53"/>
  <c r="AA111" i="53" s="1"/>
  <c r="R7" i="80" s="1"/>
  <c r="Z100" i="53"/>
  <c r="Z111" i="53" s="1"/>
  <c r="Q7" i="80" s="1"/>
  <c r="Y100" i="53"/>
  <c r="Y111" i="53" s="1"/>
  <c r="P7" i="80" s="1"/>
  <c r="X100" i="53"/>
  <c r="X111" i="53" s="1"/>
  <c r="O7" i="80" s="1"/>
  <c r="W100" i="53"/>
  <c r="W111" i="53" s="1"/>
  <c r="N7" i="80" s="1"/>
  <c r="V100" i="53"/>
  <c r="V111" i="53" s="1"/>
  <c r="M7" i="80" s="1"/>
  <c r="U100" i="53"/>
  <c r="U111" i="53" s="1"/>
  <c r="L7" i="80" s="1"/>
  <c r="T100" i="53"/>
  <c r="T111" i="53" s="1"/>
  <c r="K7" i="80" s="1"/>
  <c r="S100" i="53"/>
  <c r="S111" i="53" s="1"/>
  <c r="J7" i="80" s="1"/>
  <c r="R100" i="53"/>
  <c r="R111" i="53" s="1"/>
  <c r="I7" i="80" s="1"/>
  <c r="Q100" i="53"/>
  <c r="Q111" i="53" s="1"/>
  <c r="H7" i="80" s="1"/>
  <c r="P100" i="53"/>
  <c r="P111" i="53" s="1"/>
  <c r="G7" i="80" s="1"/>
  <c r="O100" i="53"/>
  <c r="O111" i="53" s="1"/>
  <c r="F7" i="80" s="1"/>
  <c r="N100" i="53"/>
  <c r="N111" i="53" s="1"/>
  <c r="E7" i="80" s="1"/>
  <c r="M100" i="53"/>
  <c r="M111" i="53" s="1"/>
  <c r="D7" i="80" s="1"/>
  <c r="L100" i="53"/>
  <c r="L111" i="53" s="1"/>
  <c r="C7" i="80" s="1"/>
  <c r="K100" i="53"/>
  <c r="K111" i="53" s="1"/>
  <c r="B7" i="80" s="1"/>
  <c r="BD6" i="53"/>
  <c r="BD5" i="53"/>
  <c r="L1" i="53"/>
  <c r="M1" i="53" s="1"/>
  <c r="N1" i="53" s="1"/>
  <c r="O1" i="53" s="1"/>
  <c r="P1" i="53" s="1"/>
  <c r="Q1" i="53" s="1"/>
  <c r="R1" i="53" s="1"/>
  <c r="S1" i="53" s="1"/>
  <c r="T1" i="53" s="1"/>
  <c r="U1" i="53" s="1"/>
  <c r="V1" i="53" s="1"/>
  <c r="W1" i="53" s="1"/>
  <c r="X1" i="53" s="1"/>
  <c r="Y1" i="53" s="1"/>
  <c r="Z1" i="53" s="1"/>
  <c r="AA1" i="53" s="1"/>
  <c r="AB1" i="53" s="1"/>
  <c r="AC1" i="53" s="1"/>
  <c r="AD1" i="53" s="1"/>
  <c r="AE1" i="53" s="1"/>
  <c r="AF1" i="53" s="1"/>
  <c r="AG1" i="53" s="1"/>
  <c r="AH1" i="53" s="1"/>
  <c r="AI1" i="53" s="1"/>
  <c r="AJ1" i="53" s="1"/>
  <c r="AK1" i="53" s="1"/>
  <c r="AL1" i="53" s="1"/>
  <c r="AM1" i="53" s="1"/>
  <c r="AN1" i="53" s="1"/>
  <c r="AO1" i="53" s="1"/>
  <c r="AP1" i="53" s="1"/>
  <c r="AQ1" i="53" s="1"/>
  <c r="AR1" i="53" s="1"/>
  <c r="AS1" i="53" s="1"/>
  <c r="AT1" i="53" s="1"/>
  <c r="AU1" i="53" s="1"/>
  <c r="AV1" i="53" s="1"/>
  <c r="AW1" i="53" s="1"/>
  <c r="AX1" i="53" s="1"/>
  <c r="AY1" i="53" s="1"/>
  <c r="AZ1" i="53" s="1"/>
  <c r="BA1" i="53" s="1"/>
  <c r="BB1" i="53" s="1"/>
  <c r="BC1" i="53" s="1"/>
  <c r="BD1" i="53" s="1"/>
  <c r="P77" i="53" l="1"/>
  <c r="P277" i="53"/>
  <c r="G36" i="80" s="1"/>
  <c r="AB77" i="53"/>
  <c r="AB277" i="53"/>
  <c r="S36" i="80" s="1"/>
  <c r="AJ77" i="53"/>
  <c r="AJ277" i="53"/>
  <c r="AA36" i="80" s="1"/>
  <c r="M77" i="53"/>
  <c r="M277" i="53"/>
  <c r="D36" i="80" s="1"/>
  <c r="Q77" i="53"/>
  <c r="Q277" i="53"/>
  <c r="H36" i="80" s="1"/>
  <c r="U77" i="53"/>
  <c r="U277" i="53"/>
  <c r="L36" i="80" s="1"/>
  <c r="Y77" i="53"/>
  <c r="Y277" i="53"/>
  <c r="P36" i="80" s="1"/>
  <c r="AC77" i="53"/>
  <c r="AC277" i="53"/>
  <c r="T36" i="80" s="1"/>
  <c r="AG77" i="53"/>
  <c r="AG277" i="53"/>
  <c r="X36" i="80" s="1"/>
  <c r="AK77" i="53"/>
  <c r="AK277" i="53"/>
  <c r="AB36" i="80" s="1"/>
  <c r="T77" i="53"/>
  <c r="T277" i="53"/>
  <c r="K36" i="80" s="1"/>
  <c r="BD77" i="53"/>
  <c r="BD277" i="53"/>
  <c r="AU36" i="80" s="1"/>
  <c r="N77" i="53"/>
  <c r="N277" i="53"/>
  <c r="E36" i="80" s="1"/>
  <c r="R77" i="53"/>
  <c r="R277" i="53"/>
  <c r="I36" i="80" s="1"/>
  <c r="V77" i="53"/>
  <c r="V277" i="53"/>
  <c r="M36" i="80" s="1"/>
  <c r="Z77" i="53"/>
  <c r="Z277" i="53"/>
  <c r="Q36" i="80" s="1"/>
  <c r="AD77" i="53"/>
  <c r="AD277" i="53"/>
  <c r="U36" i="80" s="1"/>
  <c r="AH77" i="53"/>
  <c r="AH277" i="53"/>
  <c r="Y36" i="80" s="1"/>
  <c r="AL77" i="53"/>
  <c r="AL277" i="53"/>
  <c r="AC36" i="80" s="1"/>
  <c r="L77" i="53"/>
  <c r="L277" i="53"/>
  <c r="C36" i="80" s="1"/>
  <c r="X77" i="53"/>
  <c r="X277" i="53"/>
  <c r="O36" i="80" s="1"/>
  <c r="AF77" i="53"/>
  <c r="AF277" i="53"/>
  <c r="W36" i="80" s="1"/>
  <c r="K77" i="53"/>
  <c r="K277" i="53"/>
  <c r="B36" i="80" s="1"/>
  <c r="O77" i="53"/>
  <c r="O277" i="53"/>
  <c r="F36" i="80" s="1"/>
  <c r="S77" i="53"/>
  <c r="S277" i="53"/>
  <c r="J36" i="80" s="1"/>
  <c r="W77" i="53"/>
  <c r="W277" i="53"/>
  <c r="N36" i="80" s="1"/>
  <c r="AA77" i="53"/>
  <c r="AA277" i="53"/>
  <c r="R36" i="80" s="1"/>
  <c r="AE77" i="53"/>
  <c r="AE277" i="53"/>
  <c r="V36" i="80" s="1"/>
  <c r="AI77" i="53"/>
  <c r="AI277" i="53"/>
  <c r="Z36" i="80" s="1"/>
  <c r="AM77" i="53"/>
  <c r="AM277" i="53"/>
  <c r="AD36" i="80" s="1"/>
  <c r="BD100" i="53"/>
  <c r="BD111" i="53" s="1"/>
  <c r="AU7" i="80" s="1"/>
  <c r="BD214" i="53"/>
  <c r="AU44" i="80" s="1"/>
  <c r="BD101" i="53"/>
  <c r="BD112" i="53" s="1"/>
  <c r="AU8" i="80" s="1"/>
  <c r="BD215" i="53"/>
  <c r="AU45" i="80" s="1"/>
  <c r="AI101" i="53"/>
  <c r="AI112" i="53" s="1"/>
  <c r="Z8" i="80" s="1"/>
  <c r="AH100" i="53"/>
  <c r="AH111" i="53" s="1"/>
  <c r="Y7" i="80" s="1"/>
  <c r="AL100" i="53"/>
  <c r="AL111" i="53" s="1"/>
  <c r="AC7" i="80" s="1"/>
  <c r="AF101" i="53"/>
  <c r="AF112" i="53" s="1"/>
  <c r="W8" i="80" s="1"/>
  <c r="AJ101" i="53"/>
  <c r="AJ112" i="53" s="1"/>
  <c r="AA8" i="80" s="1"/>
  <c r="AK100" i="53"/>
  <c r="AK111" i="53" s="1"/>
  <c r="AB7" i="80" s="1"/>
  <c r="AE101" i="53"/>
  <c r="AE112" i="53" s="1"/>
  <c r="V8" i="80" s="1"/>
  <c r="AE100" i="53"/>
  <c r="AE111" i="53" s="1"/>
  <c r="V7" i="80" s="1"/>
  <c r="AI100" i="53"/>
  <c r="AI111" i="53" s="1"/>
  <c r="Z7" i="80" s="1"/>
  <c r="AM100" i="53"/>
  <c r="AM111" i="53" s="1"/>
  <c r="AD7" i="80" s="1"/>
  <c r="AG101" i="53"/>
  <c r="AG112" i="53" s="1"/>
  <c r="X8" i="80" s="1"/>
  <c r="AK101" i="53"/>
  <c r="AK112" i="53" s="1"/>
  <c r="AB8" i="80" s="1"/>
  <c r="AG100" i="53"/>
  <c r="AG111" i="53" s="1"/>
  <c r="X7" i="80" s="1"/>
  <c r="AM101" i="53"/>
  <c r="AM112" i="53" s="1"/>
  <c r="AD8" i="80" s="1"/>
  <c r="AF100" i="53"/>
  <c r="AF111" i="53" s="1"/>
  <c r="W7" i="80" s="1"/>
  <c r="AJ100" i="53"/>
  <c r="AJ111" i="53" s="1"/>
  <c r="AA7" i="80" s="1"/>
  <c r="AH101" i="53"/>
  <c r="AH112" i="53" s="1"/>
  <c r="Y8" i="80" s="1"/>
  <c r="AL101" i="53"/>
  <c r="AL112" i="53" s="1"/>
  <c r="AC8" i="80" s="1"/>
  <c r="R63" i="53"/>
  <c r="R61" i="53" s="1"/>
  <c r="R224" i="53" s="1"/>
  <c r="R87" i="53"/>
  <c r="R109" i="53" s="1"/>
  <c r="R157" i="53" s="1"/>
  <c r="R82" i="53"/>
  <c r="AD63" i="53"/>
  <c r="AD87" i="53"/>
  <c r="AD109" i="53" s="1"/>
  <c r="AD157" i="53" s="1"/>
  <c r="AD82" i="53"/>
  <c r="O63" i="53"/>
  <c r="O87" i="53"/>
  <c r="O109" i="53" s="1"/>
  <c r="O157" i="53" s="1"/>
  <c r="O82" i="53"/>
  <c r="S63" i="53"/>
  <c r="S87" i="53"/>
  <c r="S109" i="53" s="1"/>
  <c r="S157" i="53" s="1"/>
  <c r="S82" i="53"/>
  <c r="W63" i="53"/>
  <c r="W61" i="53" s="1"/>
  <c r="W224" i="53" s="1"/>
  <c r="W87" i="53"/>
  <c r="W109" i="53" s="1"/>
  <c r="W157" i="53" s="1"/>
  <c r="W82" i="53"/>
  <c r="AA63" i="53"/>
  <c r="AA82" i="53"/>
  <c r="AA87" i="53"/>
  <c r="AA109" i="53" s="1"/>
  <c r="AA157" i="53" s="1"/>
  <c r="AE63" i="53"/>
  <c r="AE61" i="53" s="1"/>
  <c r="AE224" i="53" s="1"/>
  <c r="AE82" i="53"/>
  <c r="AE87" i="53"/>
  <c r="AE109" i="53" s="1"/>
  <c r="AE157" i="53" s="1"/>
  <c r="AI63" i="53"/>
  <c r="AI87" i="53"/>
  <c r="AI109" i="53" s="1"/>
  <c r="AI157" i="53" s="1"/>
  <c r="AI82" i="53"/>
  <c r="AM63" i="53"/>
  <c r="AM61" i="53" s="1"/>
  <c r="AM224" i="53" s="1"/>
  <c r="AM82" i="53"/>
  <c r="AM87" i="53"/>
  <c r="AM109" i="53" s="1"/>
  <c r="AM157" i="53" s="1"/>
  <c r="V63" i="53"/>
  <c r="V87" i="53"/>
  <c r="V109" i="53" s="1"/>
  <c r="V157" i="53" s="1"/>
  <c r="V82" i="53"/>
  <c r="AH63" i="53"/>
  <c r="AH87" i="53"/>
  <c r="AH109" i="53" s="1"/>
  <c r="AH157" i="53" s="1"/>
  <c r="AH82" i="53"/>
  <c r="L63" i="53"/>
  <c r="L87" i="53"/>
  <c r="L109" i="53" s="1"/>
  <c r="L157" i="53" s="1"/>
  <c r="L82" i="53"/>
  <c r="P63" i="53"/>
  <c r="P61" i="53" s="1"/>
  <c r="P224" i="53" s="1"/>
  <c r="P87" i="53"/>
  <c r="P109" i="53" s="1"/>
  <c r="P157" i="53" s="1"/>
  <c r="P82" i="53"/>
  <c r="T63" i="53"/>
  <c r="T87" i="53"/>
  <c r="T109" i="53" s="1"/>
  <c r="T157" i="53" s="1"/>
  <c r="T82" i="53"/>
  <c r="X63" i="53"/>
  <c r="X87" i="53"/>
  <c r="X109" i="53" s="1"/>
  <c r="X157" i="53" s="1"/>
  <c r="X82" i="53"/>
  <c r="AB63" i="53"/>
  <c r="AB87" i="53"/>
  <c r="AB109" i="53" s="1"/>
  <c r="AB157" i="53" s="1"/>
  <c r="AB82" i="53"/>
  <c r="AF63" i="53"/>
  <c r="AF61" i="53" s="1"/>
  <c r="AF224" i="53" s="1"/>
  <c r="AF87" i="53"/>
  <c r="AF109" i="53" s="1"/>
  <c r="AF157" i="53" s="1"/>
  <c r="AF82" i="53"/>
  <c r="AJ63" i="53"/>
  <c r="AJ87" i="53"/>
  <c r="AJ109" i="53" s="1"/>
  <c r="AJ157" i="53" s="1"/>
  <c r="AJ82" i="53"/>
  <c r="BD63" i="53"/>
  <c r="BD87" i="53"/>
  <c r="BD109" i="53" s="1"/>
  <c r="BD157" i="53" s="1"/>
  <c r="BD82" i="53"/>
  <c r="N63" i="53"/>
  <c r="N87" i="53"/>
  <c r="N109" i="53" s="1"/>
  <c r="N157" i="53" s="1"/>
  <c r="N82" i="53"/>
  <c r="Z63" i="53"/>
  <c r="Z61" i="53" s="1"/>
  <c r="Z224" i="53" s="1"/>
  <c r="Z87" i="53"/>
  <c r="Z109" i="53" s="1"/>
  <c r="Z157" i="53" s="1"/>
  <c r="Z82" i="53"/>
  <c r="AL63" i="53"/>
  <c r="AL87" i="53"/>
  <c r="AL109" i="53" s="1"/>
  <c r="AL157" i="53" s="1"/>
  <c r="AL82" i="53"/>
  <c r="M63" i="53"/>
  <c r="M87" i="53"/>
  <c r="M109" i="53" s="1"/>
  <c r="M157" i="53" s="1"/>
  <c r="M82" i="53"/>
  <c r="Q63" i="53"/>
  <c r="Q61" i="53" s="1"/>
  <c r="Q224" i="53" s="1"/>
  <c r="Q87" i="53"/>
  <c r="Q109" i="53" s="1"/>
  <c r="Q157" i="53" s="1"/>
  <c r="Q82" i="53"/>
  <c r="U63" i="53"/>
  <c r="U87" i="53"/>
  <c r="U109" i="53" s="1"/>
  <c r="U157" i="53" s="1"/>
  <c r="U82" i="53"/>
  <c r="Y63" i="53"/>
  <c r="Y87" i="53"/>
  <c r="Y109" i="53" s="1"/>
  <c r="Y157" i="53" s="1"/>
  <c r="Y82" i="53"/>
  <c r="AC63" i="53"/>
  <c r="AC87" i="53"/>
  <c r="AC109" i="53" s="1"/>
  <c r="AC157" i="53" s="1"/>
  <c r="AC82" i="53"/>
  <c r="AG63" i="53"/>
  <c r="AG61" i="53" s="1"/>
  <c r="AG224" i="53" s="1"/>
  <c r="AG87" i="53"/>
  <c r="AG109" i="53" s="1"/>
  <c r="AG157" i="53" s="1"/>
  <c r="AG82" i="53"/>
  <c r="AK63" i="53"/>
  <c r="AK87" i="53"/>
  <c r="AK109" i="53" s="1"/>
  <c r="AK157" i="53" s="1"/>
  <c r="AK82" i="53"/>
  <c r="K63" i="53"/>
  <c r="K87" i="53"/>
  <c r="K109" i="53" s="1"/>
  <c r="K157" i="53" s="1"/>
  <c r="T56" i="53"/>
  <c r="K71" i="80" s="1"/>
  <c r="K74" i="80" s="1"/>
  <c r="K75" i="80" s="1"/>
  <c r="T58" i="53"/>
  <c r="K73" i="80" s="1"/>
  <c r="T57" i="53"/>
  <c r="K72" i="80" s="1"/>
  <c r="AF56" i="53"/>
  <c r="W71" i="80" s="1"/>
  <c r="AF58" i="53"/>
  <c r="W73" i="80" s="1"/>
  <c r="AF57" i="53"/>
  <c r="W72" i="80" s="1"/>
  <c r="BD56" i="53"/>
  <c r="AU71" i="80" s="1"/>
  <c r="BD58" i="53"/>
  <c r="AU73" i="80" s="1"/>
  <c r="BD57" i="53"/>
  <c r="AU72" i="80" s="1"/>
  <c r="M56" i="53"/>
  <c r="D71" i="80" s="1"/>
  <c r="M58" i="53"/>
  <c r="D73" i="80" s="1"/>
  <c r="M57" i="53"/>
  <c r="D72" i="80" s="1"/>
  <c r="Q57" i="53"/>
  <c r="H72" i="80" s="1"/>
  <c r="Q58" i="53"/>
  <c r="H73" i="80" s="1"/>
  <c r="Q56" i="53"/>
  <c r="H71" i="80" s="1"/>
  <c r="U58" i="53"/>
  <c r="L73" i="80" s="1"/>
  <c r="U56" i="53"/>
  <c r="L71" i="80" s="1"/>
  <c r="L74" i="80" s="1"/>
  <c r="L75" i="80" s="1"/>
  <c r="U57" i="53"/>
  <c r="L72" i="80" s="1"/>
  <c r="Y58" i="53"/>
  <c r="P73" i="80" s="1"/>
  <c r="Y56" i="53"/>
  <c r="P71" i="80" s="1"/>
  <c r="Y57" i="53"/>
  <c r="P72" i="80" s="1"/>
  <c r="AC58" i="53"/>
  <c r="T73" i="80" s="1"/>
  <c r="AC56" i="53"/>
  <c r="T71" i="80" s="1"/>
  <c r="AC57" i="53"/>
  <c r="T72" i="80" s="1"/>
  <c r="AG56" i="53"/>
  <c r="X71" i="80" s="1"/>
  <c r="X74" i="80" s="1"/>
  <c r="X75" i="80" s="1"/>
  <c r="AG58" i="53"/>
  <c r="X73" i="80" s="1"/>
  <c r="AG57" i="53"/>
  <c r="X72" i="80" s="1"/>
  <c r="AK58" i="53"/>
  <c r="AB73" i="80" s="1"/>
  <c r="AK56" i="53"/>
  <c r="AB71" i="80" s="1"/>
  <c r="AB74" i="80" s="1"/>
  <c r="AB75" i="80" s="1"/>
  <c r="AK57" i="53"/>
  <c r="AB72" i="80" s="1"/>
  <c r="L56" i="53"/>
  <c r="C71" i="80" s="1"/>
  <c r="L58" i="53"/>
  <c r="C73" i="80" s="1"/>
  <c r="L57" i="53"/>
  <c r="C72" i="80" s="1"/>
  <c r="X56" i="53"/>
  <c r="O71" i="80" s="1"/>
  <c r="X58" i="53"/>
  <c r="O73" i="80" s="1"/>
  <c r="X57" i="53"/>
  <c r="O72" i="80" s="1"/>
  <c r="AJ56" i="53"/>
  <c r="AA71" i="80" s="1"/>
  <c r="AA74" i="80" s="1"/>
  <c r="AA75" i="80" s="1"/>
  <c r="AJ58" i="53"/>
  <c r="AA73" i="80" s="1"/>
  <c r="AJ57" i="53"/>
  <c r="AA72" i="80" s="1"/>
  <c r="P56" i="53"/>
  <c r="G71" i="80" s="1"/>
  <c r="P57" i="53"/>
  <c r="G72" i="80" s="1"/>
  <c r="P58" i="53"/>
  <c r="G73" i="80" s="1"/>
  <c r="AB56" i="53"/>
  <c r="S71" i="80" s="1"/>
  <c r="AB58" i="53"/>
  <c r="S73" i="80" s="1"/>
  <c r="AB57" i="53"/>
  <c r="S72" i="80" s="1"/>
  <c r="K58" i="53"/>
  <c r="B73" i="80" s="1"/>
  <c r="K57" i="53"/>
  <c r="B72" i="80" s="1"/>
  <c r="K56" i="53"/>
  <c r="B71" i="80" s="1"/>
  <c r="O56" i="53"/>
  <c r="F71" i="80" s="1"/>
  <c r="F74" i="80" s="1"/>
  <c r="F75" i="80" s="1"/>
  <c r="O58" i="53"/>
  <c r="F73" i="80" s="1"/>
  <c r="O57" i="53"/>
  <c r="F72" i="80" s="1"/>
  <c r="S56" i="53"/>
  <c r="J71" i="80" s="1"/>
  <c r="S58" i="53"/>
  <c r="J73" i="80" s="1"/>
  <c r="S57" i="53"/>
  <c r="J72" i="80" s="1"/>
  <c r="W56" i="53"/>
  <c r="N71" i="80" s="1"/>
  <c r="W58" i="53"/>
  <c r="N73" i="80" s="1"/>
  <c r="W57" i="53"/>
  <c r="N72" i="80" s="1"/>
  <c r="AA56" i="53"/>
  <c r="R71" i="80" s="1"/>
  <c r="AA58" i="53"/>
  <c r="R73" i="80" s="1"/>
  <c r="AA57" i="53"/>
  <c r="R72" i="80" s="1"/>
  <c r="AE56" i="53"/>
  <c r="V71" i="80" s="1"/>
  <c r="V74" i="80" s="1"/>
  <c r="V75" i="80" s="1"/>
  <c r="AE58" i="53"/>
  <c r="V73" i="80" s="1"/>
  <c r="AE57" i="53"/>
  <c r="V72" i="80" s="1"/>
  <c r="AI56" i="53"/>
  <c r="Z71" i="80" s="1"/>
  <c r="AI58" i="53"/>
  <c r="Z73" i="80" s="1"/>
  <c r="AI57" i="53"/>
  <c r="Z72" i="80" s="1"/>
  <c r="AM56" i="53"/>
  <c r="AD71" i="80" s="1"/>
  <c r="AM58" i="53"/>
  <c r="AD73" i="80" s="1"/>
  <c r="AM57" i="53"/>
  <c r="AD72" i="80" s="1"/>
  <c r="AC61" i="53"/>
  <c r="AC224" i="53" s="1"/>
  <c r="T66" i="53"/>
  <c r="T64" i="53" s="1"/>
  <c r="AB66" i="53"/>
  <c r="AB64" i="53" s="1"/>
  <c r="AJ66" i="53"/>
  <c r="AJ64" i="53" s="1"/>
  <c r="BD16" i="53"/>
  <c r="BD66" i="53" s="1"/>
  <c r="BD64" i="53" s="1"/>
  <c r="P66" i="53"/>
  <c r="P64" i="53" s="1"/>
  <c r="X66" i="53"/>
  <c r="X64" i="53" s="1"/>
  <c r="AF66" i="53"/>
  <c r="AF64" i="53" s="1"/>
  <c r="O61" i="53"/>
  <c r="O224" i="53" s="1"/>
  <c r="BD4" i="53"/>
  <c r="N66" i="53"/>
  <c r="N64" i="53" s="1"/>
  <c r="R66" i="53"/>
  <c r="R64" i="53" s="1"/>
  <c r="V66" i="53"/>
  <c r="V64" i="53" s="1"/>
  <c r="Z66" i="53"/>
  <c r="Z64" i="53" s="1"/>
  <c r="AD66" i="53"/>
  <c r="AD64" i="53" s="1"/>
  <c r="AH66" i="53"/>
  <c r="AH64" i="53" s="1"/>
  <c r="AL66" i="53"/>
  <c r="AL64" i="53" s="1"/>
  <c r="L66" i="53"/>
  <c r="L64" i="53" s="1"/>
  <c r="BD9" i="53"/>
  <c r="BD22" i="53"/>
  <c r="M73" i="53"/>
  <c r="D34" i="80" s="1"/>
  <c r="Q73" i="53"/>
  <c r="H34" i="80" s="1"/>
  <c r="U73" i="53"/>
  <c r="L34" i="80" s="1"/>
  <c r="Y73" i="53"/>
  <c r="P34" i="80" s="1"/>
  <c r="AC73" i="53"/>
  <c r="T34" i="80" s="1"/>
  <c r="AG73" i="53"/>
  <c r="X34" i="80" s="1"/>
  <c r="AK73" i="53"/>
  <c r="AB34" i="80" s="1"/>
  <c r="AL61" i="53"/>
  <c r="AL224" i="53" s="1"/>
  <c r="L73" i="53"/>
  <c r="C34" i="80" s="1"/>
  <c r="P73" i="53"/>
  <c r="G34" i="80" s="1"/>
  <c r="X73" i="53"/>
  <c r="O34" i="80" s="1"/>
  <c r="AB73" i="53"/>
  <c r="S34" i="80" s="1"/>
  <c r="AF73" i="53"/>
  <c r="W34" i="80" s="1"/>
  <c r="BD73" i="53"/>
  <c r="AU34" i="80" s="1"/>
  <c r="M66" i="53"/>
  <c r="M64" i="53" s="1"/>
  <c r="U66" i="53"/>
  <c r="U64" i="53" s="1"/>
  <c r="AC66" i="53"/>
  <c r="AC64" i="53" s="1"/>
  <c r="AK66" i="53"/>
  <c r="AK64" i="53" s="1"/>
  <c r="O66" i="53"/>
  <c r="O64" i="53" s="1"/>
  <c r="S66" i="53"/>
  <c r="S64" i="53" s="1"/>
  <c r="AI66" i="53"/>
  <c r="AI64" i="53" s="1"/>
  <c r="W66" i="53"/>
  <c r="W64" i="53" s="1"/>
  <c r="AM66" i="53"/>
  <c r="AM64" i="53" s="1"/>
  <c r="Q66" i="53"/>
  <c r="Q64" i="53" s="1"/>
  <c r="Y66" i="53"/>
  <c r="Y64" i="53" s="1"/>
  <c r="AG66" i="53"/>
  <c r="AG64" i="53" s="1"/>
  <c r="AE66" i="53"/>
  <c r="AE64" i="53" s="1"/>
  <c r="AA66" i="53"/>
  <c r="AA64" i="53" s="1"/>
  <c r="BD12" i="53"/>
  <c r="N73" i="53"/>
  <c r="E34" i="80" s="1"/>
  <c r="R73" i="53"/>
  <c r="I34" i="80" s="1"/>
  <c r="V73" i="53"/>
  <c r="M34" i="80" s="1"/>
  <c r="Z73" i="53"/>
  <c r="Q34" i="80" s="1"/>
  <c r="AD73" i="53"/>
  <c r="U34" i="80" s="1"/>
  <c r="AH73" i="53"/>
  <c r="Y34" i="80" s="1"/>
  <c r="AL73" i="53"/>
  <c r="AC34" i="80" s="1"/>
  <c r="T74" i="80" l="1"/>
  <c r="T75" i="80" s="1"/>
  <c r="R74" i="80"/>
  <c r="R75" i="80" s="1"/>
  <c r="O74" i="80"/>
  <c r="O75" i="80" s="1"/>
  <c r="Z74" i="80"/>
  <c r="Z75" i="80" s="1"/>
  <c r="J74" i="80"/>
  <c r="J75" i="80" s="1"/>
  <c r="B74" i="80"/>
  <c r="B75" i="80" s="1"/>
  <c r="G74" i="80"/>
  <c r="G75" i="80" s="1"/>
  <c r="P74" i="80"/>
  <c r="P75" i="80" s="1"/>
  <c r="W74" i="80"/>
  <c r="W75" i="80" s="1"/>
  <c r="AD74" i="80"/>
  <c r="AD75" i="80" s="1"/>
  <c r="N74" i="80"/>
  <c r="N75" i="80" s="1"/>
  <c r="S74" i="80"/>
  <c r="S75" i="80" s="1"/>
  <c r="C74" i="80"/>
  <c r="C75" i="80" s="1"/>
  <c r="H74" i="80"/>
  <c r="H75" i="80" s="1"/>
  <c r="AU74" i="80"/>
  <c r="AU75" i="80" s="1"/>
  <c r="D74" i="80"/>
  <c r="D75" i="80" s="1"/>
  <c r="AE45" i="53"/>
  <c r="AE38" i="53" s="1"/>
  <c r="AE34" i="53" s="1"/>
  <c r="AE78" i="53" s="1"/>
  <c r="O45" i="53"/>
  <c r="O38" i="53" s="1"/>
  <c r="O34" i="53" s="1"/>
  <c r="AJ45" i="53"/>
  <c r="AJ38" i="53" s="1"/>
  <c r="AJ34" i="53" s="1"/>
  <c r="AK45" i="53"/>
  <c r="AK38" i="53" s="1"/>
  <c r="AK34" i="53" s="1"/>
  <c r="AK78" i="53" s="1"/>
  <c r="AG45" i="53"/>
  <c r="AG38" i="53" s="1"/>
  <c r="AG34" i="53" s="1"/>
  <c r="T45" i="53"/>
  <c r="T38" i="53" s="1"/>
  <c r="T34" i="53" s="1"/>
  <c r="U45" i="53"/>
  <c r="U38" i="53" s="1"/>
  <c r="U34" i="53" s="1"/>
  <c r="U78" i="53" s="1"/>
  <c r="K45" i="53"/>
  <c r="K38" i="53" s="1"/>
  <c r="K34" i="53" s="1"/>
  <c r="K78" i="53" s="1"/>
  <c r="BD216" i="53"/>
  <c r="AI45" i="53"/>
  <c r="AI38" i="53" s="1"/>
  <c r="AI34" i="53" s="1"/>
  <c r="S45" i="53"/>
  <c r="S38" i="53" s="1"/>
  <c r="S34" i="53" s="1"/>
  <c r="P45" i="53"/>
  <c r="P38" i="53" s="1"/>
  <c r="P34" i="53" s="1"/>
  <c r="P78" i="53" s="1"/>
  <c r="Y45" i="53"/>
  <c r="Y38" i="53" s="1"/>
  <c r="Y34" i="53" s="1"/>
  <c r="Y78" i="53" s="1"/>
  <c r="AF45" i="53"/>
  <c r="AF38" i="53" s="1"/>
  <c r="AF34" i="53" s="1"/>
  <c r="AF78" i="53" s="1"/>
  <c r="AM45" i="53"/>
  <c r="AM38" i="53" s="1"/>
  <c r="AM34" i="53" s="1"/>
  <c r="AM78" i="53" s="1"/>
  <c r="W45" i="53"/>
  <c r="W38" i="53" s="1"/>
  <c r="W34" i="53" s="1"/>
  <c r="W78" i="53" s="1"/>
  <c r="AB45" i="53"/>
  <c r="AB38" i="53" s="1"/>
  <c r="AB34" i="53" s="1"/>
  <c r="AB78" i="53" s="1"/>
  <c r="L45" i="53"/>
  <c r="L38" i="53" s="1"/>
  <c r="L34" i="53" s="1"/>
  <c r="L78" i="53" s="1"/>
  <c r="AC45" i="53"/>
  <c r="AC38" i="53" s="1"/>
  <c r="AC34" i="53" s="1"/>
  <c r="AC78" i="53" s="1"/>
  <c r="Q45" i="53"/>
  <c r="Q38" i="53" s="1"/>
  <c r="Q34" i="53" s="1"/>
  <c r="Q78" i="53" s="1"/>
  <c r="AA45" i="53"/>
  <c r="AA38" i="53" s="1"/>
  <c r="AA34" i="53" s="1"/>
  <c r="AA78" i="53" s="1"/>
  <c r="X45" i="53"/>
  <c r="X38" i="53" s="1"/>
  <c r="X34" i="53" s="1"/>
  <c r="X78" i="53" s="1"/>
  <c r="M45" i="53"/>
  <c r="M38" i="53" s="1"/>
  <c r="M34" i="53" s="1"/>
  <c r="M78" i="53" s="1"/>
  <c r="M164" i="53"/>
  <c r="D10" i="80" s="1"/>
  <c r="M166" i="53"/>
  <c r="D12" i="80" s="1"/>
  <c r="M165" i="53"/>
  <c r="D11" i="80" s="1"/>
  <c r="M174" i="53"/>
  <c r="D15" i="80" s="1"/>
  <c r="M172" i="53"/>
  <c r="D13" i="80" s="1"/>
  <c r="M173" i="53"/>
  <c r="D14" i="80" s="1"/>
  <c r="AF165" i="53"/>
  <c r="W11" i="80" s="1"/>
  <c r="AF166" i="53"/>
  <c r="W12" i="80" s="1"/>
  <c r="AF164" i="53"/>
  <c r="W10" i="80" s="1"/>
  <c r="AF173" i="53"/>
  <c r="W14" i="80" s="1"/>
  <c r="AF174" i="53"/>
  <c r="W15" i="80" s="1"/>
  <c r="AF172" i="53"/>
  <c r="W13" i="80" s="1"/>
  <c r="W165" i="53"/>
  <c r="N11" i="80" s="1"/>
  <c r="W164" i="53"/>
  <c r="N10" i="80" s="1"/>
  <c r="W166" i="53"/>
  <c r="N12" i="80" s="1"/>
  <c r="W172" i="53"/>
  <c r="N13" i="80" s="1"/>
  <c r="W173" i="53"/>
  <c r="N14" i="80" s="1"/>
  <c r="W174" i="53"/>
  <c r="N15" i="80" s="1"/>
  <c r="AG166" i="53"/>
  <c r="X12" i="80" s="1"/>
  <c r="AG164" i="53"/>
  <c r="X10" i="80" s="1"/>
  <c r="AG165" i="53"/>
  <c r="X11" i="80" s="1"/>
  <c r="AG174" i="53"/>
  <c r="X15" i="80" s="1"/>
  <c r="AG172" i="53"/>
  <c r="X13" i="80" s="1"/>
  <c r="AG173" i="53"/>
  <c r="X14" i="80" s="1"/>
  <c r="Q166" i="53"/>
  <c r="H12" i="80" s="1"/>
  <c r="Q164" i="53"/>
  <c r="H10" i="80" s="1"/>
  <c r="Q165" i="53"/>
  <c r="H11" i="80" s="1"/>
  <c r="Q173" i="53"/>
  <c r="H14" i="80" s="1"/>
  <c r="Q174" i="53"/>
  <c r="H15" i="80" s="1"/>
  <c r="Q172" i="53"/>
  <c r="H13" i="80" s="1"/>
  <c r="AL164" i="53"/>
  <c r="AC10" i="80" s="1"/>
  <c r="AL165" i="53"/>
  <c r="AC11" i="80" s="1"/>
  <c r="AL166" i="53"/>
  <c r="AC12" i="80" s="1"/>
  <c r="AL174" i="53"/>
  <c r="AC15" i="80" s="1"/>
  <c r="AL173" i="53"/>
  <c r="AC14" i="80" s="1"/>
  <c r="AL172" i="53"/>
  <c r="AC13" i="80" s="1"/>
  <c r="AJ164" i="53"/>
  <c r="AA10" i="80" s="1"/>
  <c r="AJ165" i="53"/>
  <c r="AA11" i="80" s="1"/>
  <c r="AJ166" i="53"/>
  <c r="AA12" i="80" s="1"/>
  <c r="AJ174" i="53"/>
  <c r="AA15" i="80" s="1"/>
  <c r="AJ172" i="53"/>
  <c r="AA13" i="80" s="1"/>
  <c r="AJ173" i="53"/>
  <c r="AA14" i="80" s="1"/>
  <c r="T164" i="53"/>
  <c r="K10" i="80" s="1"/>
  <c r="T165" i="53"/>
  <c r="K11" i="80" s="1"/>
  <c r="T166" i="53"/>
  <c r="K12" i="80" s="1"/>
  <c r="T172" i="53"/>
  <c r="K13" i="80" s="1"/>
  <c r="T173" i="53"/>
  <c r="K14" i="80" s="1"/>
  <c r="T174" i="53"/>
  <c r="K15" i="80" s="1"/>
  <c r="V164" i="53"/>
  <c r="M10" i="80" s="1"/>
  <c r="V165" i="53"/>
  <c r="M11" i="80" s="1"/>
  <c r="V166" i="53"/>
  <c r="M12" i="80" s="1"/>
  <c r="V172" i="53"/>
  <c r="M13" i="80" s="1"/>
  <c r="V174" i="53"/>
  <c r="M15" i="80" s="1"/>
  <c r="V173" i="53"/>
  <c r="M14" i="80" s="1"/>
  <c r="AE166" i="53"/>
  <c r="V12" i="80" s="1"/>
  <c r="AE165" i="53"/>
  <c r="V11" i="80" s="1"/>
  <c r="AE164" i="53"/>
  <c r="V10" i="80" s="1"/>
  <c r="AE174" i="53"/>
  <c r="V15" i="80" s="1"/>
  <c r="AE173" i="53"/>
  <c r="V14" i="80" s="1"/>
  <c r="AE172" i="53"/>
  <c r="V13" i="80" s="1"/>
  <c r="AC164" i="53"/>
  <c r="T10" i="80" s="1"/>
  <c r="AC166" i="53"/>
  <c r="T12" i="80" s="1"/>
  <c r="AC165" i="53"/>
  <c r="T11" i="80" s="1"/>
  <c r="AC174" i="53"/>
  <c r="T15" i="80" s="1"/>
  <c r="AC172" i="53"/>
  <c r="T13" i="80" s="1"/>
  <c r="AC173" i="53"/>
  <c r="T14" i="80" s="1"/>
  <c r="AA165" i="53"/>
  <c r="R11" i="80" s="1"/>
  <c r="AA164" i="53"/>
  <c r="R10" i="80" s="1"/>
  <c r="AA166" i="53"/>
  <c r="R12" i="80" s="1"/>
  <c r="AA174" i="53"/>
  <c r="R15" i="80" s="1"/>
  <c r="AA172" i="53"/>
  <c r="R13" i="80" s="1"/>
  <c r="AA173" i="53"/>
  <c r="R14" i="80" s="1"/>
  <c r="AK165" i="53"/>
  <c r="AB11" i="80" s="1"/>
  <c r="AK164" i="53"/>
  <c r="AB10" i="80" s="1"/>
  <c r="AK166" i="53"/>
  <c r="AB12" i="80" s="1"/>
  <c r="AK174" i="53"/>
  <c r="AB15" i="80" s="1"/>
  <c r="AK172" i="53"/>
  <c r="AB13" i="80" s="1"/>
  <c r="AK173" i="53"/>
  <c r="AB14" i="80" s="1"/>
  <c r="U166" i="53"/>
  <c r="L12" i="80" s="1"/>
  <c r="U164" i="53"/>
  <c r="L10" i="80" s="1"/>
  <c r="U165" i="53"/>
  <c r="L11" i="80" s="1"/>
  <c r="U172" i="53"/>
  <c r="L13" i="80" s="1"/>
  <c r="U174" i="53"/>
  <c r="L15" i="80" s="1"/>
  <c r="U173" i="53"/>
  <c r="L14" i="80" s="1"/>
  <c r="BD164" i="53"/>
  <c r="BD166" i="53"/>
  <c r="BD165" i="53"/>
  <c r="BD172" i="53"/>
  <c r="BD173" i="53"/>
  <c r="BD174" i="53"/>
  <c r="X164" i="53"/>
  <c r="O10" i="80" s="1"/>
  <c r="X165" i="53"/>
  <c r="O11" i="80" s="1"/>
  <c r="X166" i="53"/>
  <c r="O12" i="80" s="1"/>
  <c r="X174" i="53"/>
  <c r="O15" i="80" s="1"/>
  <c r="X173" i="53"/>
  <c r="O14" i="80" s="1"/>
  <c r="X172" i="53"/>
  <c r="O13" i="80" s="1"/>
  <c r="AH164" i="53"/>
  <c r="Y10" i="80" s="1"/>
  <c r="AH165" i="53"/>
  <c r="Y11" i="80" s="1"/>
  <c r="AH166" i="53"/>
  <c r="Y12" i="80" s="1"/>
  <c r="AH173" i="53"/>
  <c r="Y14" i="80" s="1"/>
  <c r="AH172" i="53"/>
  <c r="Y13" i="80" s="1"/>
  <c r="AH174" i="53"/>
  <c r="Y15" i="80" s="1"/>
  <c r="O164" i="53"/>
  <c r="F10" i="80" s="1"/>
  <c r="O165" i="53"/>
  <c r="F11" i="80" s="1"/>
  <c r="O166" i="53"/>
  <c r="F12" i="80" s="1"/>
  <c r="O174" i="53"/>
  <c r="F15" i="80" s="1"/>
  <c r="O172" i="53"/>
  <c r="F13" i="80" s="1"/>
  <c r="O173" i="53"/>
  <c r="F14" i="80" s="1"/>
  <c r="R165" i="53"/>
  <c r="I11" i="80" s="1"/>
  <c r="R166" i="53"/>
  <c r="I12" i="80" s="1"/>
  <c r="R164" i="53"/>
  <c r="I10" i="80" s="1"/>
  <c r="R173" i="53"/>
  <c r="I14" i="80" s="1"/>
  <c r="R174" i="53"/>
  <c r="I15" i="80" s="1"/>
  <c r="R172" i="53"/>
  <c r="I13" i="80" s="1"/>
  <c r="Z166" i="53"/>
  <c r="Q12" i="80" s="1"/>
  <c r="Z165" i="53"/>
  <c r="Q11" i="80" s="1"/>
  <c r="Z164" i="53"/>
  <c r="Q10" i="80" s="1"/>
  <c r="Z173" i="53"/>
  <c r="Q14" i="80" s="1"/>
  <c r="Z172" i="53"/>
  <c r="Q13" i="80" s="1"/>
  <c r="Z174" i="53"/>
  <c r="Q15" i="80" s="1"/>
  <c r="P165" i="53"/>
  <c r="G11" i="80" s="1"/>
  <c r="P166" i="53"/>
  <c r="G12" i="80" s="1"/>
  <c r="P164" i="53"/>
  <c r="G10" i="80" s="1"/>
  <c r="P174" i="53"/>
  <c r="G15" i="80" s="1"/>
  <c r="P172" i="53"/>
  <c r="G13" i="80" s="1"/>
  <c r="P173" i="53"/>
  <c r="G14" i="80" s="1"/>
  <c r="Y165" i="53"/>
  <c r="P11" i="80" s="1"/>
  <c r="Y166" i="53"/>
  <c r="P12" i="80" s="1"/>
  <c r="Y164" i="53"/>
  <c r="P10" i="80" s="1"/>
  <c r="Y173" i="53"/>
  <c r="P14" i="80" s="1"/>
  <c r="Y172" i="53"/>
  <c r="P13" i="80" s="1"/>
  <c r="Y174" i="53"/>
  <c r="P15" i="80" s="1"/>
  <c r="N166" i="53"/>
  <c r="E12" i="80" s="1"/>
  <c r="N164" i="53"/>
  <c r="E10" i="80" s="1"/>
  <c r="N165" i="53"/>
  <c r="E11" i="80" s="1"/>
  <c r="N173" i="53"/>
  <c r="E14" i="80" s="1"/>
  <c r="N174" i="53"/>
  <c r="E15" i="80" s="1"/>
  <c r="N172" i="53"/>
  <c r="E13" i="80" s="1"/>
  <c r="AB166" i="53"/>
  <c r="S12" i="80" s="1"/>
  <c r="AB165" i="53"/>
  <c r="S11" i="80" s="1"/>
  <c r="AB164" i="53"/>
  <c r="S10" i="80" s="1"/>
  <c r="AB172" i="53"/>
  <c r="S13" i="80" s="1"/>
  <c r="AB173" i="53"/>
  <c r="S14" i="80" s="1"/>
  <c r="AB174" i="53"/>
  <c r="S15" i="80" s="1"/>
  <c r="L166" i="53"/>
  <c r="C12" i="80" s="1"/>
  <c r="L164" i="53"/>
  <c r="C10" i="80" s="1"/>
  <c r="L165" i="53"/>
  <c r="C11" i="80" s="1"/>
  <c r="L173" i="53"/>
  <c r="C14" i="80" s="1"/>
  <c r="L172" i="53"/>
  <c r="C13" i="80" s="1"/>
  <c r="L174" i="53"/>
  <c r="C15" i="80" s="1"/>
  <c r="AM165" i="53"/>
  <c r="AD11" i="80" s="1"/>
  <c r="AM166" i="53"/>
  <c r="AD12" i="80" s="1"/>
  <c r="AM164" i="53"/>
  <c r="AD10" i="80" s="1"/>
  <c r="AM172" i="53"/>
  <c r="AD13" i="80" s="1"/>
  <c r="AM174" i="53"/>
  <c r="AD15" i="80" s="1"/>
  <c r="AM173" i="53"/>
  <c r="AD14" i="80" s="1"/>
  <c r="AI166" i="53"/>
  <c r="Z12" i="80" s="1"/>
  <c r="AI164" i="53"/>
  <c r="Z10" i="80" s="1"/>
  <c r="AI165" i="53"/>
  <c r="Z11" i="80" s="1"/>
  <c r="AI172" i="53"/>
  <c r="Z13" i="80" s="1"/>
  <c r="AI173" i="53"/>
  <c r="Z14" i="80" s="1"/>
  <c r="AI174" i="53"/>
  <c r="Z15" i="80" s="1"/>
  <c r="S166" i="53"/>
  <c r="J12" i="80" s="1"/>
  <c r="S164" i="53"/>
  <c r="J10" i="80" s="1"/>
  <c r="S165" i="53"/>
  <c r="J11" i="80" s="1"/>
  <c r="S173" i="53"/>
  <c r="J14" i="80" s="1"/>
  <c r="S174" i="53"/>
  <c r="J15" i="80" s="1"/>
  <c r="S172" i="53"/>
  <c r="J13" i="80" s="1"/>
  <c r="AD166" i="53"/>
  <c r="U12" i="80" s="1"/>
  <c r="AD165" i="53"/>
  <c r="U11" i="80" s="1"/>
  <c r="AD164" i="53"/>
  <c r="U10" i="80" s="1"/>
  <c r="AD174" i="53"/>
  <c r="U15" i="80" s="1"/>
  <c r="AD172" i="53"/>
  <c r="U13" i="80" s="1"/>
  <c r="AD173" i="53"/>
  <c r="U14" i="80" s="1"/>
  <c r="AL91" i="53"/>
  <c r="AL97" i="53" s="1"/>
  <c r="AL108" i="53" s="1"/>
  <c r="AC5" i="80" s="1"/>
  <c r="R91" i="53"/>
  <c r="R97" i="53" s="1"/>
  <c r="R108" i="53" s="1"/>
  <c r="I5" i="80" s="1"/>
  <c r="AC60" i="53"/>
  <c r="AC76" i="53" s="1"/>
  <c r="L116" i="53"/>
  <c r="L156" i="53" s="1"/>
  <c r="AI116" i="53"/>
  <c r="AI156" i="53" s="1"/>
  <c r="S116" i="53"/>
  <c r="S156" i="53" s="1"/>
  <c r="AD116" i="53"/>
  <c r="AD156" i="53" s="1"/>
  <c r="S61" i="53"/>
  <c r="AI61" i="53"/>
  <c r="AI224" i="53" s="1"/>
  <c r="AC116" i="53"/>
  <c r="AC156" i="53" s="1"/>
  <c r="M116" i="53"/>
  <c r="M156" i="53" s="1"/>
  <c r="Z116" i="53"/>
  <c r="Z156" i="53" s="1"/>
  <c r="AF116" i="53"/>
  <c r="P116" i="53"/>
  <c r="P156" i="53" s="1"/>
  <c r="AM116" i="53"/>
  <c r="W116" i="53"/>
  <c r="W156" i="53" s="1"/>
  <c r="Y116" i="53"/>
  <c r="Y156" i="53" s="1"/>
  <c r="AG116" i="53"/>
  <c r="Q116" i="53"/>
  <c r="AL116" i="53"/>
  <c r="AL156" i="53" s="1"/>
  <c r="AJ116" i="53"/>
  <c r="AJ156" i="53" s="1"/>
  <c r="T116" i="53"/>
  <c r="T156" i="53" s="1"/>
  <c r="V116" i="53"/>
  <c r="V156" i="53" s="1"/>
  <c r="AA116" i="53"/>
  <c r="AA156" i="53" s="1"/>
  <c r="N116" i="53"/>
  <c r="N156" i="53" s="1"/>
  <c r="AB116" i="53"/>
  <c r="AB156" i="53" s="1"/>
  <c r="AK116" i="53"/>
  <c r="AK156" i="53" s="1"/>
  <c r="U116" i="53"/>
  <c r="U156" i="53" s="1"/>
  <c r="BD116" i="53"/>
  <c r="BD156" i="53" s="1"/>
  <c r="X116" i="53"/>
  <c r="X156" i="53" s="1"/>
  <c r="AH116" i="53"/>
  <c r="AH156" i="53" s="1"/>
  <c r="AE116" i="53"/>
  <c r="O116" i="53"/>
  <c r="R116" i="53"/>
  <c r="AB61" i="53"/>
  <c r="AA91" i="53"/>
  <c r="AA97" i="53" s="1"/>
  <c r="AA108" i="53" s="1"/>
  <c r="R5" i="80" s="1"/>
  <c r="K116" i="53"/>
  <c r="L61" i="53"/>
  <c r="Y61" i="53"/>
  <c r="AI91" i="53"/>
  <c r="AI102" i="53" s="1"/>
  <c r="AI113" i="53" s="1"/>
  <c r="Z9" i="80" s="1"/>
  <c r="S91" i="53"/>
  <c r="S102" i="53" s="1"/>
  <c r="S113" i="53" s="1"/>
  <c r="J9" i="80" s="1"/>
  <c r="N61" i="53"/>
  <c r="K61" i="53"/>
  <c r="K224" i="53" s="1"/>
  <c r="Z91" i="53"/>
  <c r="Z97" i="53" s="1"/>
  <c r="Z108" i="53" s="1"/>
  <c r="Q5" i="80" s="1"/>
  <c r="AF91" i="53"/>
  <c r="AF102" i="53" s="1"/>
  <c r="AF113" i="53" s="1"/>
  <c r="W9" i="80" s="1"/>
  <c r="P91" i="53"/>
  <c r="P102" i="53" s="1"/>
  <c r="P113" i="53" s="1"/>
  <c r="G9" i="80" s="1"/>
  <c r="AK61" i="53"/>
  <c r="AK224" i="53" s="1"/>
  <c r="AE91" i="53"/>
  <c r="AE102" i="53" s="1"/>
  <c r="AE113" i="53" s="1"/>
  <c r="V9" i="80" s="1"/>
  <c r="BD61" i="53"/>
  <c r="BD224" i="53" s="1"/>
  <c r="U61" i="53"/>
  <c r="U224" i="53" s="1"/>
  <c r="AH61" i="53"/>
  <c r="AH224" i="53" s="1"/>
  <c r="X61" i="53"/>
  <c r="X224" i="53" s="1"/>
  <c r="AK91" i="53"/>
  <c r="AK97" i="53" s="1"/>
  <c r="AK108" i="53" s="1"/>
  <c r="AB5" i="80" s="1"/>
  <c r="U91" i="53"/>
  <c r="U97" i="53" s="1"/>
  <c r="U108" i="53" s="1"/>
  <c r="L5" i="80" s="1"/>
  <c r="W91" i="53"/>
  <c r="W97" i="53" s="1"/>
  <c r="W108" i="53" s="1"/>
  <c r="N5" i="80" s="1"/>
  <c r="K165" i="53"/>
  <c r="B11" i="80" s="1"/>
  <c r="K164" i="53"/>
  <c r="B10" i="80" s="1"/>
  <c r="K166" i="53"/>
  <c r="B12" i="80" s="1"/>
  <c r="K174" i="53"/>
  <c r="B15" i="80" s="1"/>
  <c r="K173" i="53"/>
  <c r="B14" i="80" s="1"/>
  <c r="K172" i="53"/>
  <c r="B13" i="80" s="1"/>
  <c r="Y91" i="53"/>
  <c r="Y102" i="53" s="1"/>
  <c r="Y113" i="53" s="1"/>
  <c r="P9" i="80" s="1"/>
  <c r="AB91" i="53"/>
  <c r="AB97" i="53" s="1"/>
  <c r="AB108" i="53" s="1"/>
  <c r="S5" i="80" s="1"/>
  <c r="L91" i="53"/>
  <c r="L97" i="53" s="1"/>
  <c r="L108" i="53" s="1"/>
  <c r="C5" i="80" s="1"/>
  <c r="AD61" i="53"/>
  <c r="AD224" i="53" s="1"/>
  <c r="AA61" i="53"/>
  <c r="AA224" i="53" s="1"/>
  <c r="AJ61" i="53"/>
  <c r="AJ224" i="53" s="1"/>
  <c r="T61" i="53"/>
  <c r="V61" i="53"/>
  <c r="V224" i="53" s="1"/>
  <c r="M61" i="53"/>
  <c r="AC91" i="53"/>
  <c r="M91" i="53"/>
  <c r="AJ91" i="53"/>
  <c r="AJ102" i="53" s="1"/>
  <c r="AJ113" i="53" s="1"/>
  <c r="AA9" i="80" s="1"/>
  <c r="T91" i="53"/>
  <c r="T97" i="53" s="1"/>
  <c r="T108" i="53" s="1"/>
  <c r="K5" i="80" s="1"/>
  <c r="V91" i="53"/>
  <c r="V102" i="53" s="1"/>
  <c r="V113" i="53" s="1"/>
  <c r="M9" i="80" s="1"/>
  <c r="AM91" i="53"/>
  <c r="AM97" i="53" s="1"/>
  <c r="AM108" i="53" s="1"/>
  <c r="AD5" i="80" s="1"/>
  <c r="AD91" i="53"/>
  <c r="AG91" i="53"/>
  <c r="AG102" i="53" s="1"/>
  <c r="AG113" i="53" s="1"/>
  <c r="X9" i="80" s="1"/>
  <c r="Q91" i="53"/>
  <c r="Q97" i="53" s="1"/>
  <c r="Q108" i="53" s="1"/>
  <c r="H5" i="80" s="1"/>
  <c r="N91" i="53"/>
  <c r="N97" i="53" s="1"/>
  <c r="N108" i="53" s="1"/>
  <c r="E5" i="80" s="1"/>
  <c r="BD91" i="53"/>
  <c r="BD97" i="53" s="1"/>
  <c r="BD108" i="53" s="1"/>
  <c r="AU5" i="80" s="1"/>
  <c r="X91" i="53"/>
  <c r="X102" i="53" s="1"/>
  <c r="X113" i="53" s="1"/>
  <c r="O9" i="80" s="1"/>
  <c r="AH91" i="53"/>
  <c r="AH102" i="53" s="1"/>
  <c r="AH113" i="53" s="1"/>
  <c r="Y9" i="80" s="1"/>
  <c r="O91" i="53"/>
  <c r="O102" i="53" s="1"/>
  <c r="AI78" i="53"/>
  <c r="S78" i="53"/>
  <c r="AJ78" i="53"/>
  <c r="AG78" i="53"/>
  <c r="K91" i="53"/>
  <c r="BD45" i="53"/>
  <c r="BD38" i="53" s="1"/>
  <c r="BD34" i="53" s="1"/>
  <c r="BD78" i="53" s="1"/>
  <c r="O78" i="53"/>
  <c r="T78" i="53"/>
  <c r="V56" i="53"/>
  <c r="M71" i="80" s="1"/>
  <c r="V58" i="53"/>
  <c r="M73" i="80" s="1"/>
  <c r="V57" i="53"/>
  <c r="M72" i="80" s="1"/>
  <c r="R56" i="53"/>
  <c r="I71" i="80" s="1"/>
  <c r="R58" i="53"/>
  <c r="I73" i="80" s="1"/>
  <c r="R57" i="53"/>
  <c r="I72" i="80" s="1"/>
  <c r="AD56" i="53"/>
  <c r="U71" i="80" s="1"/>
  <c r="AD58" i="53"/>
  <c r="U73" i="80" s="1"/>
  <c r="AD57" i="53"/>
  <c r="U72" i="80" s="1"/>
  <c r="N56" i="53"/>
  <c r="E71" i="80" s="1"/>
  <c r="N58" i="53"/>
  <c r="E73" i="80" s="1"/>
  <c r="N57" i="53"/>
  <c r="E72" i="80" s="1"/>
  <c r="AL58" i="53"/>
  <c r="AC73" i="80" s="1"/>
  <c r="AL56" i="53"/>
  <c r="AC71" i="80" s="1"/>
  <c r="AL57" i="53"/>
  <c r="AC72" i="80" s="1"/>
  <c r="AH58" i="53"/>
  <c r="Y73" i="80" s="1"/>
  <c r="AH56" i="53"/>
  <c r="Y71" i="80" s="1"/>
  <c r="AH57" i="53"/>
  <c r="Y72" i="80" s="1"/>
  <c r="Z56" i="53"/>
  <c r="Q71" i="80" s="1"/>
  <c r="Z58" i="53"/>
  <c r="Q73" i="80" s="1"/>
  <c r="Z57" i="53"/>
  <c r="Q72" i="80" s="1"/>
  <c r="Q60" i="53"/>
  <c r="Q76" i="53" s="1"/>
  <c r="R60" i="53"/>
  <c r="R76" i="53" s="1"/>
  <c r="AG60" i="53"/>
  <c r="AG76" i="53" s="1"/>
  <c r="Z60" i="53"/>
  <c r="Z76" i="53" s="1"/>
  <c r="P60" i="53"/>
  <c r="P76" i="53" s="1"/>
  <c r="AM60" i="53"/>
  <c r="AM76" i="53" s="1"/>
  <c r="W60" i="53"/>
  <c r="W76" i="53" s="1"/>
  <c r="AF60" i="53"/>
  <c r="AF76" i="53" s="1"/>
  <c r="AL60" i="53"/>
  <c r="AL76" i="53" s="1"/>
  <c r="AE60" i="53"/>
  <c r="AE76" i="53" s="1"/>
  <c r="O60" i="53"/>
  <c r="O76" i="53" s="1"/>
  <c r="K66" i="53"/>
  <c r="K64" i="53" s="1"/>
  <c r="AB60" i="53" l="1"/>
  <c r="AB76" i="53" s="1"/>
  <c r="AB224" i="53"/>
  <c r="M60" i="53"/>
  <c r="M76" i="53" s="1"/>
  <c r="M224" i="53"/>
  <c r="N60" i="53"/>
  <c r="N76" i="53" s="1"/>
  <c r="N224" i="53"/>
  <c r="L60" i="53"/>
  <c r="L76" i="53" s="1"/>
  <c r="L224" i="53"/>
  <c r="Y60" i="53"/>
  <c r="Y76" i="53" s="1"/>
  <c r="Y224" i="53"/>
  <c r="T60" i="53"/>
  <c r="T76" i="53" s="1"/>
  <c r="T224" i="53"/>
  <c r="S60" i="53"/>
  <c r="S76" i="53" s="1"/>
  <c r="S224" i="53"/>
  <c r="Y74" i="80"/>
  <c r="Y75" i="80" s="1"/>
  <c r="E74" i="80"/>
  <c r="E75" i="80" s="1"/>
  <c r="M74" i="80"/>
  <c r="M75" i="80" s="1"/>
  <c r="I74" i="80"/>
  <c r="I75" i="80" s="1"/>
  <c r="Q74" i="80"/>
  <c r="Q75" i="80" s="1"/>
  <c r="U74" i="80"/>
  <c r="U75" i="80" s="1"/>
  <c r="AC74" i="80"/>
  <c r="AC75" i="80" s="1"/>
  <c r="AU10" i="80"/>
  <c r="AU13" i="80"/>
  <c r="AU11" i="80"/>
  <c r="AU14" i="80"/>
  <c r="AU15" i="80"/>
  <c r="AU12" i="80"/>
  <c r="BD223" i="53"/>
  <c r="BD226" i="53" s="1"/>
  <c r="BD227" i="53" s="1"/>
  <c r="AU46" i="80"/>
  <c r="AL45" i="53"/>
  <c r="AL38" i="53" s="1"/>
  <c r="AL34" i="53" s="1"/>
  <c r="AL78" i="53" s="1"/>
  <c r="AL79" i="53" s="1"/>
  <c r="R45" i="53"/>
  <c r="R38" i="53" s="1"/>
  <c r="R34" i="53" s="1"/>
  <c r="R78" i="53" s="1"/>
  <c r="R79" i="53" s="1"/>
  <c r="Z45" i="53"/>
  <c r="Z38" i="53" s="1"/>
  <c r="Z34" i="53" s="1"/>
  <c r="Z78" i="53" s="1"/>
  <c r="Z79" i="53" s="1"/>
  <c r="AD45" i="53"/>
  <c r="AD38" i="53" s="1"/>
  <c r="AD34" i="53" s="1"/>
  <c r="AD78" i="53" s="1"/>
  <c r="N45" i="53"/>
  <c r="N38" i="53" s="1"/>
  <c r="N34" i="53" s="1"/>
  <c r="N78" i="53" s="1"/>
  <c r="N79" i="53" s="1"/>
  <c r="AH45" i="53"/>
  <c r="AH38" i="53" s="1"/>
  <c r="AH34" i="53" s="1"/>
  <c r="AH78" i="53" s="1"/>
  <c r="V45" i="53"/>
  <c r="V38" i="53" s="1"/>
  <c r="V34" i="53" s="1"/>
  <c r="V78" i="53" s="1"/>
  <c r="AL102" i="53"/>
  <c r="AL113" i="53" s="1"/>
  <c r="AC9" i="80" s="1"/>
  <c r="AA176" i="53"/>
  <c r="R26" i="80" s="1"/>
  <c r="AA161" i="53"/>
  <c r="AA170" i="53"/>
  <c r="R24" i="80" s="1"/>
  <c r="AA162" i="53"/>
  <c r="R20" i="80" s="1"/>
  <c r="AA169" i="53"/>
  <c r="R23" i="80" s="1"/>
  <c r="AA163" i="53"/>
  <c r="R21" i="80" s="1"/>
  <c r="AA168" i="53"/>
  <c r="R22" i="80" s="1"/>
  <c r="AA171" i="53"/>
  <c r="R25" i="80" s="1"/>
  <c r="Z176" i="53"/>
  <c r="Q26" i="80" s="1"/>
  <c r="Z162" i="53"/>
  <c r="Q20" i="80" s="1"/>
  <c r="Z170" i="53"/>
  <c r="Q24" i="80" s="1"/>
  <c r="Z161" i="53"/>
  <c r="Z168" i="53"/>
  <c r="Q22" i="80" s="1"/>
  <c r="Z163" i="53"/>
  <c r="Q21" i="80" s="1"/>
  <c r="Z169" i="53"/>
  <c r="Q23" i="80" s="1"/>
  <c r="Z171" i="53"/>
  <c r="Q25" i="80" s="1"/>
  <c r="R102" i="53"/>
  <c r="R113" i="53" s="1"/>
  <c r="I9" i="80" s="1"/>
  <c r="BD176" i="53"/>
  <c r="AU26" i="80" s="1"/>
  <c r="BD162" i="53"/>
  <c r="BD170" i="53"/>
  <c r="BD161" i="53"/>
  <c r="BD169" i="53"/>
  <c r="BD168" i="53"/>
  <c r="BD163" i="53"/>
  <c r="BD171" i="53"/>
  <c r="AB176" i="53"/>
  <c r="S26" i="80" s="1"/>
  <c r="AB170" i="53"/>
  <c r="S24" i="80" s="1"/>
  <c r="AB161" i="53"/>
  <c r="AB162" i="53"/>
  <c r="S20" i="80" s="1"/>
  <c r="AB169" i="53"/>
  <c r="S23" i="80" s="1"/>
  <c r="AB163" i="53"/>
  <c r="S21" i="80" s="1"/>
  <c r="AB168" i="53"/>
  <c r="S22" i="80" s="1"/>
  <c r="AB171" i="53"/>
  <c r="S25" i="80" s="1"/>
  <c r="P176" i="53"/>
  <c r="G26" i="80" s="1"/>
  <c r="P170" i="53"/>
  <c r="G24" i="80" s="1"/>
  <c r="P162" i="53"/>
  <c r="G20" i="80" s="1"/>
  <c r="P161" i="53"/>
  <c r="P168" i="53"/>
  <c r="G22" i="80" s="1"/>
  <c r="P169" i="53"/>
  <c r="G23" i="80" s="1"/>
  <c r="P163" i="53"/>
  <c r="G21" i="80" s="1"/>
  <c r="P171" i="53"/>
  <c r="G25" i="80" s="1"/>
  <c r="M176" i="53"/>
  <c r="D26" i="80" s="1"/>
  <c r="M161" i="53"/>
  <c r="M170" i="53"/>
  <c r="D24" i="80" s="1"/>
  <c r="M162" i="53"/>
  <c r="D20" i="80" s="1"/>
  <c r="M163" i="53"/>
  <c r="D21" i="80" s="1"/>
  <c r="M169" i="53"/>
  <c r="D23" i="80" s="1"/>
  <c r="M168" i="53"/>
  <c r="D22" i="80" s="1"/>
  <c r="M171" i="53"/>
  <c r="D25" i="80" s="1"/>
  <c r="L176" i="53"/>
  <c r="C26" i="80" s="1"/>
  <c r="L170" i="53"/>
  <c r="C24" i="80" s="1"/>
  <c r="L162" i="53"/>
  <c r="C20" i="80" s="1"/>
  <c r="L161" i="53"/>
  <c r="L163" i="53"/>
  <c r="C21" i="80" s="1"/>
  <c r="L168" i="53"/>
  <c r="C22" i="80" s="1"/>
  <c r="L169" i="53"/>
  <c r="C23" i="80" s="1"/>
  <c r="L171" i="53"/>
  <c r="C25" i="80" s="1"/>
  <c r="AK176" i="53"/>
  <c r="AB26" i="80" s="1"/>
  <c r="AK168" i="53"/>
  <c r="AB22" i="80" s="1"/>
  <c r="AK162" i="53"/>
  <c r="AB20" i="80" s="1"/>
  <c r="AK170" i="53"/>
  <c r="AB24" i="80" s="1"/>
  <c r="AK161" i="53"/>
  <c r="AK169" i="53"/>
  <c r="AB23" i="80" s="1"/>
  <c r="AK163" i="53"/>
  <c r="AB21" i="80" s="1"/>
  <c r="AK171" i="53"/>
  <c r="AB25" i="80" s="1"/>
  <c r="AJ176" i="53"/>
  <c r="AA26" i="80" s="1"/>
  <c r="AJ161" i="53"/>
  <c r="AJ162" i="53"/>
  <c r="AA20" i="80" s="1"/>
  <c r="AJ170" i="53"/>
  <c r="AA24" i="80" s="1"/>
  <c r="AJ163" i="53"/>
  <c r="AA21" i="80" s="1"/>
  <c r="AJ169" i="53"/>
  <c r="AA23" i="80" s="1"/>
  <c r="AJ168" i="53"/>
  <c r="AA22" i="80" s="1"/>
  <c r="AJ171" i="53"/>
  <c r="AA25" i="80" s="1"/>
  <c r="K156" i="53"/>
  <c r="K163" i="53" s="1"/>
  <c r="B21" i="80" s="1"/>
  <c r="AH176" i="53"/>
  <c r="Y26" i="80" s="1"/>
  <c r="AH161" i="53"/>
  <c r="AH162" i="53"/>
  <c r="Y20" i="80" s="1"/>
  <c r="AH170" i="53"/>
  <c r="Y24" i="80" s="1"/>
  <c r="AH169" i="53"/>
  <c r="Y23" i="80" s="1"/>
  <c r="AH168" i="53"/>
  <c r="Y22" i="80" s="1"/>
  <c r="AH163" i="53"/>
  <c r="Y21" i="80" s="1"/>
  <c r="AH171" i="53"/>
  <c r="Y25" i="80" s="1"/>
  <c r="N176" i="53"/>
  <c r="E26" i="80" s="1"/>
  <c r="N161" i="53"/>
  <c r="N162" i="53"/>
  <c r="E20" i="80" s="1"/>
  <c r="N170" i="53"/>
  <c r="E24" i="80" s="1"/>
  <c r="N163" i="53"/>
  <c r="E21" i="80" s="1"/>
  <c r="N169" i="53"/>
  <c r="E23" i="80" s="1"/>
  <c r="N168" i="53"/>
  <c r="E22" i="80" s="1"/>
  <c r="N171" i="53"/>
  <c r="E25" i="80" s="1"/>
  <c r="V176" i="53"/>
  <c r="M26" i="80" s="1"/>
  <c r="V162" i="53"/>
  <c r="M20" i="80" s="1"/>
  <c r="V161" i="53"/>
  <c r="V170" i="53"/>
  <c r="M24" i="80" s="1"/>
  <c r="V169" i="53"/>
  <c r="M23" i="80" s="1"/>
  <c r="V168" i="53"/>
  <c r="M22" i="80" s="1"/>
  <c r="V163" i="53"/>
  <c r="M21" i="80" s="1"/>
  <c r="V171" i="53"/>
  <c r="M25" i="80" s="1"/>
  <c r="AL176" i="53"/>
  <c r="AC26" i="80" s="1"/>
  <c r="AL170" i="53"/>
  <c r="AC24" i="80" s="1"/>
  <c r="AL161" i="53"/>
  <c r="AL162" i="53"/>
  <c r="AC20" i="80" s="1"/>
  <c r="AL169" i="53"/>
  <c r="AC23" i="80" s="1"/>
  <c r="AL168" i="53"/>
  <c r="AC22" i="80" s="1"/>
  <c r="AL163" i="53"/>
  <c r="AC21" i="80" s="1"/>
  <c r="AL171" i="53"/>
  <c r="AC25" i="80" s="1"/>
  <c r="W176" i="53"/>
  <c r="N26" i="80" s="1"/>
  <c r="W161" i="53"/>
  <c r="W170" i="53"/>
  <c r="N24" i="80" s="1"/>
  <c r="W162" i="53"/>
  <c r="N20" i="80" s="1"/>
  <c r="W171" i="53"/>
  <c r="N25" i="80" s="1"/>
  <c r="W168" i="53"/>
  <c r="N22" i="80" s="1"/>
  <c r="W163" i="53"/>
  <c r="N21" i="80" s="1"/>
  <c r="W169" i="53"/>
  <c r="N23" i="80" s="1"/>
  <c r="AC176" i="53"/>
  <c r="T26" i="80" s="1"/>
  <c r="AC161" i="53"/>
  <c r="AC162" i="53"/>
  <c r="T20" i="80" s="1"/>
  <c r="AC170" i="53"/>
  <c r="T24" i="80" s="1"/>
  <c r="AC163" i="53"/>
  <c r="T21" i="80" s="1"/>
  <c r="AC168" i="53"/>
  <c r="T22" i="80" s="1"/>
  <c r="AC169" i="53"/>
  <c r="T23" i="80" s="1"/>
  <c r="AC171" i="53"/>
  <c r="T25" i="80" s="1"/>
  <c r="AD176" i="53"/>
  <c r="U26" i="80" s="1"/>
  <c r="AD161" i="53"/>
  <c r="AD162" i="53"/>
  <c r="U20" i="80" s="1"/>
  <c r="AD170" i="53"/>
  <c r="U24" i="80" s="1"/>
  <c r="AD169" i="53"/>
  <c r="U23" i="80" s="1"/>
  <c r="AD168" i="53"/>
  <c r="U22" i="80" s="1"/>
  <c r="AD163" i="53"/>
  <c r="U21" i="80" s="1"/>
  <c r="AD171" i="53"/>
  <c r="U25" i="80" s="1"/>
  <c r="AI176" i="53"/>
  <c r="Z26" i="80" s="1"/>
  <c r="AI170" i="53"/>
  <c r="Z24" i="80" s="1"/>
  <c r="AI161" i="53"/>
  <c r="AI162" i="53"/>
  <c r="Z20" i="80" s="1"/>
  <c r="AI163" i="53"/>
  <c r="Z21" i="80" s="1"/>
  <c r="AI168" i="53"/>
  <c r="Z22" i="80" s="1"/>
  <c r="AI169" i="53"/>
  <c r="Z23" i="80" s="1"/>
  <c r="AI171" i="53"/>
  <c r="Z25" i="80" s="1"/>
  <c r="X176" i="53"/>
  <c r="O26" i="80" s="1"/>
  <c r="X170" i="53"/>
  <c r="O24" i="80" s="1"/>
  <c r="X161" i="53"/>
  <c r="X162" i="53"/>
  <c r="O20" i="80" s="1"/>
  <c r="X163" i="53"/>
  <c r="O21" i="80" s="1"/>
  <c r="X169" i="53"/>
  <c r="O23" i="80" s="1"/>
  <c r="X168" i="53"/>
  <c r="O22" i="80" s="1"/>
  <c r="X171" i="53"/>
  <c r="O25" i="80" s="1"/>
  <c r="U176" i="53"/>
  <c r="L26" i="80" s="1"/>
  <c r="U162" i="53"/>
  <c r="L20" i="80" s="1"/>
  <c r="U161" i="53"/>
  <c r="U170" i="53"/>
  <c r="L24" i="80" s="1"/>
  <c r="U169" i="53"/>
  <c r="L23" i="80" s="1"/>
  <c r="U168" i="53"/>
  <c r="L22" i="80" s="1"/>
  <c r="U163" i="53"/>
  <c r="L21" i="80" s="1"/>
  <c r="U171" i="53"/>
  <c r="L25" i="80" s="1"/>
  <c r="T176" i="53"/>
  <c r="K26" i="80" s="1"/>
  <c r="T162" i="53"/>
  <c r="K20" i="80" s="1"/>
  <c r="T161" i="53"/>
  <c r="T170" i="53"/>
  <c r="K24" i="80" s="1"/>
  <c r="T168" i="53"/>
  <c r="K22" i="80" s="1"/>
  <c r="T171" i="53"/>
  <c r="K25" i="80" s="1"/>
  <c r="T163" i="53"/>
  <c r="K21" i="80" s="1"/>
  <c r="T169" i="53"/>
  <c r="K23" i="80" s="1"/>
  <c r="Y176" i="53"/>
  <c r="P26" i="80" s="1"/>
  <c r="Y162" i="53"/>
  <c r="P20" i="80" s="1"/>
  <c r="Y170" i="53"/>
  <c r="P24" i="80" s="1"/>
  <c r="Y161" i="53"/>
  <c r="Y171" i="53"/>
  <c r="P25" i="80" s="1"/>
  <c r="Y169" i="53"/>
  <c r="P23" i="80" s="1"/>
  <c r="Y163" i="53"/>
  <c r="P21" i="80" s="1"/>
  <c r="Y168" i="53"/>
  <c r="P22" i="80" s="1"/>
  <c r="S176" i="53"/>
  <c r="J26" i="80" s="1"/>
  <c r="S162" i="53"/>
  <c r="J20" i="80" s="1"/>
  <c r="S170" i="53"/>
  <c r="J24" i="80" s="1"/>
  <c r="S161" i="53"/>
  <c r="S169" i="53"/>
  <c r="J23" i="80" s="1"/>
  <c r="S168" i="53"/>
  <c r="J22" i="80" s="1"/>
  <c r="S163" i="53"/>
  <c r="J21" i="80" s="1"/>
  <c r="S171" i="53"/>
  <c r="J25" i="80" s="1"/>
  <c r="AF97" i="53"/>
  <c r="AF108" i="53" s="1"/>
  <c r="W5" i="80" s="1"/>
  <c r="AH118" i="53"/>
  <c r="Y27" i="80" s="1"/>
  <c r="AC118" i="53"/>
  <c r="T27" i="80" s="1"/>
  <c r="AL118" i="53"/>
  <c r="AC27" i="80" s="1"/>
  <c r="V118" i="53"/>
  <c r="M27" i="80" s="1"/>
  <c r="BD118" i="53"/>
  <c r="AU27" i="80" s="1"/>
  <c r="W118" i="53"/>
  <c r="N27" i="80" s="1"/>
  <c r="Z118" i="53"/>
  <c r="Q27" i="80" s="1"/>
  <c r="AB179" i="53"/>
  <c r="AH179" i="53"/>
  <c r="M179" i="53"/>
  <c r="AG179" i="53"/>
  <c r="N179" i="53"/>
  <c r="Y179" i="53"/>
  <c r="Z179" i="53"/>
  <c r="V179" i="53"/>
  <c r="AJ179" i="53"/>
  <c r="AL179" i="53"/>
  <c r="S179" i="53"/>
  <c r="AM179" i="53"/>
  <c r="R179" i="53"/>
  <c r="X179" i="53"/>
  <c r="BD179" i="53"/>
  <c r="AK179" i="53"/>
  <c r="W179" i="53"/>
  <c r="AC179" i="53"/>
  <c r="AF179" i="53"/>
  <c r="K179" i="53"/>
  <c r="AD179" i="53"/>
  <c r="AI179" i="53"/>
  <c r="L179" i="53"/>
  <c r="AA179" i="53"/>
  <c r="P179" i="53"/>
  <c r="O179" i="53"/>
  <c r="U179" i="53"/>
  <c r="AE179" i="53"/>
  <c r="T179" i="53"/>
  <c r="Q179" i="53"/>
  <c r="P118" i="53"/>
  <c r="G27" i="80" s="1"/>
  <c r="O118" i="53"/>
  <c r="F27" i="80" s="1"/>
  <c r="O156" i="53"/>
  <c r="AG118" i="53"/>
  <c r="X27" i="80" s="1"/>
  <c r="AG156" i="53"/>
  <c r="AF118" i="53"/>
  <c r="W27" i="80" s="1"/>
  <c r="AF156" i="53"/>
  <c r="R118" i="53"/>
  <c r="I27" i="80" s="1"/>
  <c r="R156" i="53"/>
  <c r="AE118" i="53"/>
  <c r="V27" i="80" s="1"/>
  <c r="AE156" i="53"/>
  <c r="Q118" i="53"/>
  <c r="H27" i="80" s="1"/>
  <c r="Q156" i="53"/>
  <c r="AM118" i="53"/>
  <c r="AD27" i="80" s="1"/>
  <c r="AM156" i="53"/>
  <c r="U102" i="53"/>
  <c r="U113" i="53" s="1"/>
  <c r="L9" i="80" s="1"/>
  <c r="P97" i="53"/>
  <c r="P108" i="53" s="1"/>
  <c r="G5" i="80" s="1"/>
  <c r="S97" i="53"/>
  <c r="S108" i="53" s="1"/>
  <c r="J5" i="80" s="1"/>
  <c r="X118" i="53"/>
  <c r="O27" i="80" s="1"/>
  <c r="AA118" i="53"/>
  <c r="R27" i="80" s="1"/>
  <c r="V60" i="53"/>
  <c r="V76" i="53" s="1"/>
  <c r="AJ118" i="53"/>
  <c r="AA27" i="80" s="1"/>
  <c r="AA102" i="53"/>
  <c r="AA113" i="53" s="1"/>
  <c r="R9" i="80" s="1"/>
  <c r="AI118" i="53"/>
  <c r="Z27" i="80" s="1"/>
  <c r="BD60" i="53"/>
  <c r="BD76" i="53" s="1"/>
  <c r="BD79" i="53" s="1"/>
  <c r="M118" i="53"/>
  <c r="D27" i="80" s="1"/>
  <c r="U118" i="53"/>
  <c r="L27" i="80" s="1"/>
  <c r="AI97" i="53"/>
  <c r="AI108" i="53" s="1"/>
  <c r="Z5" i="80" s="1"/>
  <c r="AB118" i="53"/>
  <c r="S27" i="80" s="1"/>
  <c r="AD118" i="53"/>
  <c r="U27" i="80" s="1"/>
  <c r="K118" i="53"/>
  <c r="B27" i="80" s="1"/>
  <c r="AI60" i="53"/>
  <c r="AI76" i="53" s="1"/>
  <c r="AI79" i="53" s="1"/>
  <c r="X60" i="53"/>
  <c r="X76" i="53" s="1"/>
  <c r="X79" i="53" s="1"/>
  <c r="W102" i="53"/>
  <c r="W113" i="53" s="1"/>
  <c r="N9" i="80" s="1"/>
  <c r="Z102" i="53"/>
  <c r="Z113" i="53" s="1"/>
  <c r="Q9" i="80" s="1"/>
  <c r="N118" i="53"/>
  <c r="E27" i="80" s="1"/>
  <c r="L118" i="53"/>
  <c r="C27" i="80" s="1"/>
  <c r="S118" i="53"/>
  <c r="J27" i="80" s="1"/>
  <c r="AA60" i="53"/>
  <c r="AA76" i="53" s="1"/>
  <c r="AA79" i="53" s="1"/>
  <c r="AE97" i="53"/>
  <c r="AE108" i="53" s="1"/>
  <c r="V5" i="80" s="1"/>
  <c r="Y97" i="53"/>
  <c r="Y108" i="53" s="1"/>
  <c r="P5" i="80" s="1"/>
  <c r="AK102" i="53"/>
  <c r="AK113" i="53" s="1"/>
  <c r="AB9" i="80" s="1"/>
  <c r="T118" i="53"/>
  <c r="K27" i="80" s="1"/>
  <c r="Y118" i="53"/>
  <c r="P27" i="80" s="1"/>
  <c r="AH60" i="53"/>
  <c r="AH76" i="53" s="1"/>
  <c r="AK118" i="53"/>
  <c r="AB27" i="80" s="1"/>
  <c r="AB102" i="53"/>
  <c r="AB113" i="53" s="1"/>
  <c r="S9" i="80" s="1"/>
  <c r="K60" i="53"/>
  <c r="K76" i="53" s="1"/>
  <c r="K79" i="53" s="1"/>
  <c r="N102" i="53"/>
  <c r="N113" i="53" s="1"/>
  <c r="E9" i="80" s="1"/>
  <c r="L102" i="53"/>
  <c r="L113" i="53" s="1"/>
  <c r="C9" i="80" s="1"/>
  <c r="AK60" i="53"/>
  <c r="AK76" i="53" s="1"/>
  <c r="AK79" i="53" s="1"/>
  <c r="U60" i="53"/>
  <c r="U76" i="53" s="1"/>
  <c r="U79" i="53" s="1"/>
  <c r="AD60" i="53"/>
  <c r="AD76" i="53" s="1"/>
  <c r="V97" i="53"/>
  <c r="V108" i="53" s="1"/>
  <c r="M5" i="80" s="1"/>
  <c r="O113" i="53"/>
  <c r="F9" i="80" s="1"/>
  <c r="AJ97" i="53"/>
  <c r="AJ108" i="53" s="1"/>
  <c r="AA5" i="80" s="1"/>
  <c r="M97" i="53"/>
  <c r="M108" i="53" s="1"/>
  <c r="D5" i="80" s="1"/>
  <c r="T102" i="53"/>
  <c r="T113" i="53" s="1"/>
  <c r="K9" i="80" s="1"/>
  <c r="X97" i="53"/>
  <c r="X108" i="53" s="1"/>
  <c r="O5" i="80" s="1"/>
  <c r="AD102" i="53"/>
  <c r="AD113" i="53" s="1"/>
  <c r="U9" i="80" s="1"/>
  <c r="AM102" i="53"/>
  <c r="AM113" i="53" s="1"/>
  <c r="AD9" i="80" s="1"/>
  <c r="AD97" i="53"/>
  <c r="AD108" i="53" s="1"/>
  <c r="U5" i="80" s="1"/>
  <c r="M102" i="53"/>
  <c r="M113" i="53" s="1"/>
  <c r="D9" i="80" s="1"/>
  <c r="BD102" i="53"/>
  <c r="BD113" i="53" s="1"/>
  <c r="AU9" i="80" s="1"/>
  <c r="AG97" i="53"/>
  <c r="AG108" i="53" s="1"/>
  <c r="X5" i="80" s="1"/>
  <c r="AJ60" i="53"/>
  <c r="AJ76" i="53" s="1"/>
  <c r="AJ79" i="53" s="1"/>
  <c r="Q102" i="53"/>
  <c r="Q113" i="53" s="1"/>
  <c r="H9" i="80" s="1"/>
  <c r="AH97" i="53"/>
  <c r="AH108" i="53" s="1"/>
  <c r="Y5" i="80" s="1"/>
  <c r="O97" i="53"/>
  <c r="O108" i="53" s="1"/>
  <c r="F5" i="80" s="1"/>
  <c r="AC97" i="53"/>
  <c r="AC108" i="53" s="1"/>
  <c r="T5" i="80" s="1"/>
  <c r="AC102" i="53"/>
  <c r="AC113" i="53" s="1"/>
  <c r="T9" i="80" s="1"/>
  <c r="K102" i="53"/>
  <c r="K113" i="53" s="1"/>
  <c r="B9" i="80" s="1"/>
  <c r="K97" i="53"/>
  <c r="S79" i="53"/>
  <c r="AG79" i="53"/>
  <c r="AM79" i="53"/>
  <c r="AC79" i="53"/>
  <c r="P79" i="53"/>
  <c r="T79" i="53"/>
  <c r="AB79" i="53"/>
  <c r="AF79" i="53"/>
  <c r="AE79" i="53"/>
  <c r="W79" i="53"/>
  <c r="L79" i="53"/>
  <c r="M79" i="53"/>
  <c r="Q79" i="53"/>
  <c r="Y79" i="53"/>
  <c r="O79" i="53"/>
  <c r="L296" i="53" l="1"/>
  <c r="L297" i="53" s="1"/>
  <c r="BD296" i="53"/>
  <c r="BD297" i="53" s="1"/>
  <c r="Z296" i="53"/>
  <c r="Z297" i="53" s="1"/>
  <c r="AK296" i="53"/>
  <c r="AK297" i="53" s="1"/>
  <c r="AA296" i="53"/>
  <c r="AA297" i="53" s="1"/>
  <c r="T296" i="53"/>
  <c r="T297" i="53" s="1"/>
  <c r="P296" i="53"/>
  <c r="P297" i="53" s="1"/>
  <c r="N296" i="53"/>
  <c r="N297" i="53" s="1"/>
  <c r="AB296" i="53"/>
  <c r="AB297" i="53" s="1"/>
  <c r="AC296" i="53"/>
  <c r="AC297" i="53" s="1"/>
  <c r="AJ296" i="53"/>
  <c r="AJ297" i="53" s="1"/>
  <c r="M296" i="53"/>
  <c r="M297" i="53" s="1"/>
  <c r="W296" i="53"/>
  <c r="W297" i="53" s="1"/>
  <c r="AH296" i="53"/>
  <c r="AH297" i="53" s="1"/>
  <c r="S296" i="53"/>
  <c r="S297" i="53" s="1"/>
  <c r="Y296" i="53"/>
  <c r="Y297" i="53" s="1"/>
  <c r="AD296" i="53"/>
  <c r="AD297" i="53" s="1"/>
  <c r="U296" i="53"/>
  <c r="U297" i="53" s="1"/>
  <c r="X296" i="53"/>
  <c r="X297" i="53" s="1"/>
  <c r="AI296" i="53"/>
  <c r="AI297" i="53" s="1"/>
  <c r="AL296" i="53"/>
  <c r="AL297" i="53" s="1"/>
  <c r="V296" i="53"/>
  <c r="V297" i="53" s="1"/>
  <c r="S283" i="53"/>
  <c r="S285" i="53" s="1"/>
  <c r="J19" i="80"/>
  <c r="Y283" i="53"/>
  <c r="Y285" i="53" s="1"/>
  <c r="P19" i="80"/>
  <c r="AA283" i="53"/>
  <c r="AA285" i="53" s="1"/>
  <c r="R19" i="80"/>
  <c r="T283" i="53"/>
  <c r="T285" i="53" s="1"/>
  <c r="K19" i="80"/>
  <c r="U283" i="53"/>
  <c r="U285" i="53" s="1"/>
  <c r="L19" i="80"/>
  <c r="X283" i="53"/>
  <c r="X285" i="53" s="1"/>
  <c r="O19" i="80"/>
  <c r="AI283" i="53"/>
  <c r="AI285" i="53" s="1"/>
  <c r="Z19" i="80"/>
  <c r="AL283" i="53"/>
  <c r="AL285" i="53" s="1"/>
  <c r="AC19" i="80"/>
  <c r="V283" i="53"/>
  <c r="V285" i="53" s="1"/>
  <c r="M19" i="80"/>
  <c r="L283" i="53"/>
  <c r="L285" i="53" s="1"/>
  <c r="C19" i="80"/>
  <c r="P283" i="53"/>
  <c r="P285" i="53" s="1"/>
  <c r="G19" i="80"/>
  <c r="BF171" i="53"/>
  <c r="AU25" i="80"/>
  <c r="BD283" i="53"/>
  <c r="BD285" i="53" s="1"/>
  <c r="BF161" i="53"/>
  <c r="AU19" i="80"/>
  <c r="BF166" i="53"/>
  <c r="BF173" i="53"/>
  <c r="BF172" i="53"/>
  <c r="AK283" i="53"/>
  <c r="AK285" i="53" s="1"/>
  <c r="AB19" i="80"/>
  <c r="BF169" i="53"/>
  <c r="AU23" i="80"/>
  <c r="AD283" i="53"/>
  <c r="AD285" i="53" s="1"/>
  <c r="U19" i="80"/>
  <c r="AC283" i="53"/>
  <c r="AC285" i="53" s="1"/>
  <c r="T19" i="80"/>
  <c r="W283" i="53"/>
  <c r="W285" i="53" s="1"/>
  <c r="N19" i="80"/>
  <c r="N283" i="53"/>
  <c r="N285" i="53" s="1"/>
  <c r="E19" i="80"/>
  <c r="AH283" i="53"/>
  <c r="AH285" i="53" s="1"/>
  <c r="Y19" i="80"/>
  <c r="AB283" i="53"/>
  <c r="AB285" i="53" s="1"/>
  <c r="S19" i="80"/>
  <c r="BF163" i="53"/>
  <c r="AU21" i="80"/>
  <c r="BF170" i="53"/>
  <c r="AU24" i="80"/>
  <c r="Z283" i="53"/>
  <c r="Z285" i="53" s="1"/>
  <c r="Q19" i="80"/>
  <c r="AJ283" i="53"/>
  <c r="AJ285" i="53" s="1"/>
  <c r="AA19" i="80"/>
  <c r="M283" i="53"/>
  <c r="M285" i="53" s="1"/>
  <c r="D19" i="80"/>
  <c r="BF168" i="53"/>
  <c r="AU22" i="80"/>
  <c r="BF162" i="53"/>
  <c r="AU20" i="80"/>
  <c r="BF174" i="53"/>
  <c r="BF165" i="53"/>
  <c r="BF164" i="53"/>
  <c r="AD79" i="53"/>
  <c r="K162" i="53"/>
  <c r="B20" i="80" s="1"/>
  <c r="R176" i="53"/>
  <c r="I26" i="80" s="1"/>
  <c r="R161" i="53"/>
  <c r="R162" i="53"/>
  <c r="I20" i="80" s="1"/>
  <c r="R170" i="53"/>
  <c r="I24" i="80" s="1"/>
  <c r="R168" i="53"/>
  <c r="I22" i="80" s="1"/>
  <c r="R163" i="53"/>
  <c r="I21" i="80" s="1"/>
  <c r="R169" i="53"/>
  <c r="I23" i="80" s="1"/>
  <c r="R171" i="53"/>
  <c r="I25" i="80" s="1"/>
  <c r="AF176" i="53"/>
  <c r="W26" i="80" s="1"/>
  <c r="AF170" i="53"/>
  <c r="W24" i="80" s="1"/>
  <c r="AF162" i="53"/>
  <c r="W20" i="80" s="1"/>
  <c r="AF161" i="53"/>
  <c r="AF169" i="53"/>
  <c r="W23" i="80" s="1"/>
  <c r="AF168" i="53"/>
  <c r="W22" i="80" s="1"/>
  <c r="AF163" i="53"/>
  <c r="W21" i="80" s="1"/>
  <c r="AF171" i="53"/>
  <c r="W25" i="80" s="1"/>
  <c r="K171" i="53"/>
  <c r="B25" i="80" s="1"/>
  <c r="K176" i="53"/>
  <c r="B26" i="80" s="1"/>
  <c r="AM176" i="53"/>
  <c r="AD26" i="80" s="1"/>
  <c r="AM161" i="53"/>
  <c r="AM170" i="53"/>
  <c r="AD24" i="80" s="1"/>
  <c r="AM162" i="53"/>
  <c r="AD20" i="80" s="1"/>
  <c r="AM168" i="53"/>
  <c r="AD22" i="80" s="1"/>
  <c r="AM169" i="53"/>
  <c r="AD23" i="80" s="1"/>
  <c r="AM163" i="53"/>
  <c r="AD21" i="80" s="1"/>
  <c r="AM171" i="53"/>
  <c r="AD25" i="80" s="1"/>
  <c r="Q176" i="53"/>
  <c r="H26" i="80" s="1"/>
  <c r="Q162" i="53"/>
  <c r="H20" i="80" s="1"/>
  <c r="Q170" i="53"/>
  <c r="H24" i="80" s="1"/>
  <c r="Q161" i="53"/>
  <c r="Q168" i="53"/>
  <c r="H22" i="80" s="1"/>
  <c r="Q163" i="53"/>
  <c r="H21" i="80" s="1"/>
  <c r="Q169" i="53"/>
  <c r="H23" i="80" s="1"/>
  <c r="Q171" i="53"/>
  <c r="H25" i="80" s="1"/>
  <c r="K169" i="53"/>
  <c r="B23" i="80" s="1"/>
  <c r="O176" i="53"/>
  <c r="F26" i="80" s="1"/>
  <c r="O170" i="53"/>
  <c r="F24" i="80" s="1"/>
  <c r="O162" i="53"/>
  <c r="F20" i="80" s="1"/>
  <c r="O161" i="53"/>
  <c r="O169" i="53"/>
  <c r="F23" i="80" s="1"/>
  <c r="O163" i="53"/>
  <c r="F21" i="80" s="1"/>
  <c r="O168" i="53"/>
  <c r="F22" i="80" s="1"/>
  <c r="O171" i="53"/>
  <c r="F25" i="80" s="1"/>
  <c r="AE176" i="53"/>
  <c r="V26" i="80" s="1"/>
  <c r="AE162" i="53"/>
  <c r="V20" i="80" s="1"/>
  <c r="AE170" i="53"/>
  <c r="V24" i="80" s="1"/>
  <c r="AE161" i="53"/>
  <c r="AE163" i="53"/>
  <c r="V21" i="80" s="1"/>
  <c r="AE169" i="53"/>
  <c r="V23" i="80" s="1"/>
  <c r="AE168" i="53"/>
  <c r="V22" i="80" s="1"/>
  <c r="AE171" i="53"/>
  <c r="V25" i="80" s="1"/>
  <c r="K168" i="53"/>
  <c r="B22" i="80" s="1"/>
  <c r="AG176" i="53"/>
  <c r="X26" i="80" s="1"/>
  <c r="AG162" i="53"/>
  <c r="X20" i="80" s="1"/>
  <c r="AG170" i="53"/>
  <c r="X24" i="80" s="1"/>
  <c r="AG161" i="53"/>
  <c r="AG168" i="53"/>
  <c r="X22" i="80" s="1"/>
  <c r="AG163" i="53"/>
  <c r="X21" i="80" s="1"/>
  <c r="AG169" i="53"/>
  <c r="X23" i="80" s="1"/>
  <c r="AG171" i="53"/>
  <c r="X25" i="80" s="1"/>
  <c r="K170" i="53"/>
  <c r="B24" i="80" s="1"/>
  <c r="K161" i="53"/>
  <c r="AD178" i="53"/>
  <c r="N178" i="53"/>
  <c r="AI178" i="53"/>
  <c r="X178" i="53"/>
  <c r="W178" i="53"/>
  <c r="Z178" i="53"/>
  <c r="V79" i="53"/>
  <c r="AC178" i="53"/>
  <c r="T178" i="53"/>
  <c r="P178" i="53"/>
  <c r="S178" i="53"/>
  <c r="AH178" i="53"/>
  <c r="L178" i="53"/>
  <c r="AJ178" i="53"/>
  <c r="AK178" i="53"/>
  <c r="AL178" i="53"/>
  <c r="V178" i="53"/>
  <c r="M178" i="53"/>
  <c r="Y178" i="53"/>
  <c r="AA178" i="53"/>
  <c r="U178" i="53"/>
  <c r="AB178" i="53"/>
  <c r="BD178" i="53"/>
  <c r="AH79" i="53"/>
  <c r="K108" i="53"/>
  <c r="B5" i="80" s="1"/>
  <c r="AY20" i="43"/>
  <c r="AG296" i="53" l="1"/>
  <c r="AG297" i="53" s="1"/>
  <c r="R296" i="53"/>
  <c r="R297" i="53" s="1"/>
  <c r="Q296" i="53"/>
  <c r="Q297" i="53" s="1"/>
  <c r="AM296" i="53"/>
  <c r="AM297" i="53" s="1"/>
  <c r="AF296" i="53"/>
  <c r="AF297" i="53" s="1"/>
  <c r="AE296" i="53"/>
  <c r="AE297" i="53" s="1"/>
  <c r="O296" i="53"/>
  <c r="O297" i="53" s="1"/>
  <c r="K296" i="53"/>
  <c r="K297" i="53" s="1"/>
  <c r="B19" i="80"/>
  <c r="K283" i="53"/>
  <c r="K285" i="53" s="1"/>
  <c r="Q283" i="53"/>
  <c r="Q285" i="53" s="1"/>
  <c r="H19" i="80"/>
  <c r="R283" i="53"/>
  <c r="R285" i="53" s="1"/>
  <c r="I19" i="80"/>
  <c r="BF176" i="53"/>
  <c r="AE283" i="53"/>
  <c r="AE285" i="53" s="1"/>
  <c r="V19" i="80"/>
  <c r="O283" i="53"/>
  <c r="O285" i="53" s="1"/>
  <c r="F19" i="80"/>
  <c r="AG283" i="53"/>
  <c r="AG285" i="53" s="1"/>
  <c r="X19" i="80"/>
  <c r="AM283" i="53"/>
  <c r="AM285" i="53" s="1"/>
  <c r="AD19" i="80"/>
  <c r="AF283" i="53"/>
  <c r="AF285" i="53" s="1"/>
  <c r="W19" i="80"/>
  <c r="K178" i="53"/>
  <c r="AG178" i="53"/>
  <c r="AF178" i="53"/>
  <c r="Q178" i="53"/>
  <c r="O178" i="53"/>
  <c r="AE178" i="53"/>
  <c r="AM178" i="53"/>
  <c r="R178" i="53"/>
  <c r="BE285" i="53" l="1"/>
</calcChain>
</file>

<file path=xl/comments1.xml><?xml version="1.0" encoding="utf-8"?>
<comments xmlns="http://schemas.openxmlformats.org/spreadsheetml/2006/main">
  <authors>
    <author>Gretchen</author>
  </authors>
  <commentList>
    <comment ref="F200" authorId="0" shapeId="0">
      <text>
        <r>
          <rPr>
            <b/>
            <sz val="9"/>
            <color indexed="81"/>
            <rFont val="Tahoma"/>
            <family val="2"/>
          </rPr>
          <t>Gretchen:</t>
        </r>
        <r>
          <rPr>
            <sz val="9"/>
            <color indexed="81"/>
            <rFont val="Tahoma"/>
            <family val="2"/>
          </rPr>
          <t xml:space="preserve">
Need to figure out how much of this is on dwellings and how much on commercial property!  Then allocate commercial property to owners of capital?  For now… leave it as is.</t>
        </r>
      </text>
    </comment>
    <comment ref="C202" authorId="0" shapeId="0">
      <text>
        <r>
          <rPr>
            <b/>
            <sz val="9"/>
            <color indexed="81"/>
            <rFont val="Tahoma"/>
            <family val="2"/>
          </rPr>
          <t>Gretchen:</t>
        </r>
        <r>
          <rPr>
            <sz val="9"/>
            <color indexed="81"/>
            <rFont val="Tahoma"/>
            <family val="2"/>
          </rPr>
          <t xml:space="preserve">
Alan Auerbach said that state/local corporate taxes function more like sales taxes… so voila.
</t>
        </r>
      </text>
    </comment>
  </commentList>
</comments>
</file>

<file path=xl/comments2.xml><?xml version="1.0" encoding="utf-8"?>
<comments xmlns="http://schemas.openxmlformats.org/spreadsheetml/2006/main">
  <authors>
    <author>santoed</author>
  </authors>
  <commentList>
    <comment ref="C8" authorId="0" shapeId="0">
      <text>
        <r>
          <rPr>
            <sz val="8"/>
            <color indexed="81"/>
            <rFont val="Tahoma"/>
            <family val="2"/>
          </rPr>
          <t>TAXES ON PRODUCTION AND IMPORTS</t>
        </r>
      </text>
    </comment>
    <comment ref="C9" authorId="0" shapeId="0">
      <text>
        <r>
          <rPr>
            <sz val="8"/>
            <color indexed="81"/>
            <rFont val="Tahoma"/>
            <family val="2"/>
          </rPr>
          <t>Taxes on products</t>
        </r>
      </text>
    </comment>
    <comment ref="C10" authorId="0" shapeId="0">
      <text>
        <r>
          <rPr>
            <sz val="8"/>
            <color indexed="81"/>
            <rFont val="Tahoma"/>
            <family val="2"/>
          </rPr>
          <t>Value added type taxes</t>
        </r>
      </text>
    </comment>
    <comment ref="C11" authorId="0" shapeId="0">
      <text>
        <r>
          <rPr>
            <sz val="8"/>
            <color indexed="81"/>
            <rFont val="Tahoma"/>
            <family val="2"/>
          </rPr>
          <t>Taxes and duties on imports excluding VAT</t>
        </r>
      </text>
    </comment>
    <comment ref="C12" authorId="0" shapeId="0">
      <text>
        <r>
          <rPr>
            <sz val="8"/>
            <color indexed="81"/>
            <rFont val="Tahoma"/>
            <family val="2"/>
          </rPr>
          <t>Import duties</t>
        </r>
      </text>
    </comment>
    <comment ref="C13" authorId="0" shapeId="0">
      <text>
        <r>
          <rPr>
            <sz val="8"/>
            <color indexed="81"/>
            <rFont val="Tahoma"/>
            <family val="2"/>
          </rPr>
          <t>Taxes on imports, excluding VAT and import duties</t>
        </r>
      </text>
    </comment>
    <comment ref="C14" authorId="0" shapeId="0">
      <text>
        <r>
          <rPr>
            <sz val="8"/>
            <color indexed="81"/>
            <rFont val="Tahoma"/>
            <family val="2"/>
          </rPr>
          <t>Levies on imported agricultural products</t>
        </r>
      </text>
    </comment>
    <comment ref="C15" authorId="0" shapeId="0">
      <text>
        <r>
          <rPr>
            <sz val="8"/>
            <color indexed="81"/>
            <rFont val="Tahoma"/>
            <family val="2"/>
          </rPr>
          <t>Monetary compensatory amounts on imports</t>
        </r>
      </text>
    </comment>
    <comment ref="C16" authorId="0" shapeId="0">
      <text>
        <r>
          <rPr>
            <sz val="8"/>
            <color indexed="81"/>
            <rFont val="Tahoma"/>
            <family val="2"/>
          </rPr>
          <t>Excise duties</t>
        </r>
      </text>
    </comment>
    <comment ref="C17" authorId="0" shapeId="0">
      <text>
        <r>
          <rPr>
            <sz val="8"/>
            <color indexed="81"/>
            <rFont val="Tahoma"/>
            <family val="2"/>
          </rPr>
          <t>General sales taxes</t>
        </r>
      </text>
    </comment>
    <comment ref="C18" authorId="0" shapeId="0">
      <text>
        <r>
          <rPr>
            <sz val="8"/>
            <color indexed="81"/>
            <rFont val="Tahoma"/>
            <family val="2"/>
          </rPr>
          <t>Taxes on specific services</t>
        </r>
      </text>
    </comment>
    <comment ref="C19" authorId="0" shapeId="0">
      <text>
        <r>
          <rPr>
            <sz val="8"/>
            <color indexed="81"/>
            <rFont val="Tahoma"/>
            <family val="2"/>
          </rPr>
          <t>Profits of import monopolies</t>
        </r>
      </text>
    </comment>
    <comment ref="C20" authorId="0" shapeId="0">
      <text>
        <r>
          <rPr>
            <sz val="8"/>
            <color indexed="81"/>
            <rFont val="Tahoma"/>
            <family val="2"/>
          </rPr>
          <t>Taxes on products, except VAT and import taxes</t>
        </r>
      </text>
    </comment>
    <comment ref="C21" authorId="0" shapeId="0">
      <text>
        <r>
          <rPr>
            <sz val="8"/>
            <color indexed="81"/>
            <rFont val="Tahoma"/>
            <family val="2"/>
          </rPr>
          <t>Excise duties and consumption taxes</t>
        </r>
      </text>
    </comment>
    <comment ref="C22" authorId="0" shapeId="0">
      <text>
        <r>
          <rPr>
            <sz val="8"/>
            <color indexed="81"/>
            <rFont val="Tahoma"/>
            <family val="2"/>
          </rPr>
          <t>Stamp taxes</t>
        </r>
      </text>
    </comment>
    <comment ref="C23" authorId="0" shapeId="0">
      <text>
        <r>
          <rPr>
            <sz val="8"/>
            <color indexed="81"/>
            <rFont val="Tahoma"/>
            <family val="2"/>
          </rPr>
          <t>Taxes on financial and capital transactions</t>
        </r>
      </text>
    </comment>
    <comment ref="C24" authorId="0" shapeId="0">
      <text>
        <r>
          <rPr>
            <sz val="8"/>
            <color indexed="81"/>
            <rFont val="Tahoma"/>
            <family val="2"/>
          </rPr>
          <t>Car registration taxes</t>
        </r>
      </text>
    </comment>
    <comment ref="C25" authorId="0" shapeId="0">
      <text>
        <r>
          <rPr>
            <sz val="8"/>
            <color indexed="81"/>
            <rFont val="Tahoma"/>
            <family val="2"/>
          </rPr>
          <t>Taxes on entertainment</t>
        </r>
      </text>
    </comment>
    <comment ref="C26" authorId="0" shapeId="0">
      <text>
        <r>
          <rPr>
            <sz val="8"/>
            <color indexed="81"/>
            <rFont val="Tahoma"/>
            <family val="2"/>
          </rPr>
          <t>Taxes on lotteries, gambling and betting</t>
        </r>
      </text>
    </comment>
    <comment ref="C27" authorId="0" shapeId="0">
      <text>
        <r>
          <rPr>
            <sz val="8"/>
            <color indexed="81"/>
            <rFont val="Tahoma"/>
            <family val="2"/>
          </rPr>
          <t>Taxes on insurance premiums</t>
        </r>
      </text>
    </comment>
    <comment ref="C28" authorId="0" shapeId="0">
      <text>
        <r>
          <rPr>
            <sz val="8"/>
            <color indexed="81"/>
            <rFont val="Tahoma"/>
            <family val="2"/>
          </rPr>
          <t>Other taxes on specific services</t>
        </r>
      </text>
    </comment>
    <comment ref="C29" authorId="0" shapeId="0">
      <text>
        <r>
          <rPr>
            <sz val="8"/>
            <color indexed="81"/>
            <rFont val="Tahoma"/>
            <family val="2"/>
          </rPr>
          <t>General sales or turnover taxes</t>
        </r>
      </text>
    </comment>
    <comment ref="C30" authorId="0" shapeId="0">
      <text>
        <r>
          <rPr>
            <sz val="8"/>
            <color indexed="81"/>
            <rFont val="Tahoma"/>
            <family val="2"/>
          </rPr>
          <t>Profits of fiscal monopolies</t>
        </r>
      </text>
    </comment>
    <comment ref="C31" authorId="0" shapeId="0">
      <text>
        <r>
          <rPr>
            <sz val="8"/>
            <color indexed="81"/>
            <rFont val="Tahoma"/>
            <family val="2"/>
          </rPr>
          <t>Export duties and monetary comp. amounts on exports</t>
        </r>
      </text>
    </comment>
    <comment ref="C32" authorId="0" shapeId="0">
      <text>
        <r>
          <rPr>
            <sz val="8"/>
            <color indexed="81"/>
            <rFont val="Tahoma"/>
            <family val="2"/>
          </rPr>
          <t>Other taxes on products n.e.c.</t>
        </r>
      </text>
    </comment>
    <comment ref="C33" authorId="0" shapeId="0">
      <text>
        <r>
          <rPr>
            <sz val="8"/>
            <color indexed="81"/>
            <rFont val="Tahoma"/>
            <family val="2"/>
          </rPr>
          <t>Other taxes on production</t>
        </r>
      </text>
    </comment>
    <comment ref="C34" authorId="0" shapeId="0">
      <text>
        <r>
          <rPr>
            <sz val="8"/>
            <color indexed="81"/>
            <rFont val="Tahoma"/>
            <family val="2"/>
          </rPr>
          <t>Taxes on land, buildings or other structures</t>
        </r>
      </text>
    </comment>
    <comment ref="C35" authorId="0" shapeId="0">
      <text>
        <r>
          <rPr>
            <sz val="8"/>
            <color indexed="81"/>
            <rFont val="Tahoma"/>
            <family val="2"/>
          </rPr>
          <t>Taxes on the use of fixed assets</t>
        </r>
      </text>
    </comment>
    <comment ref="C36" authorId="0" shapeId="0">
      <text>
        <r>
          <rPr>
            <sz val="8"/>
            <color indexed="81"/>
            <rFont val="Tahoma"/>
            <family val="2"/>
          </rPr>
          <t>Total wage bill and payroll taxes</t>
        </r>
      </text>
    </comment>
    <comment ref="C37" authorId="0" shapeId="0">
      <text>
        <r>
          <rPr>
            <sz val="8"/>
            <color indexed="81"/>
            <rFont val="Tahoma"/>
            <family val="2"/>
          </rPr>
          <t>Taxes on international transactions</t>
        </r>
      </text>
    </comment>
    <comment ref="C38" authorId="0" shapeId="0">
      <text>
        <r>
          <rPr>
            <sz val="8"/>
            <color indexed="81"/>
            <rFont val="Tahoma"/>
            <family val="2"/>
          </rPr>
          <t>Business and professional licences</t>
        </r>
      </text>
    </comment>
    <comment ref="C39" authorId="0" shapeId="0">
      <text>
        <r>
          <rPr>
            <sz val="8"/>
            <color indexed="81"/>
            <rFont val="Tahoma"/>
            <family val="2"/>
          </rPr>
          <t>Taxes on pollution</t>
        </r>
      </text>
    </comment>
    <comment ref="C40" authorId="0" shapeId="0">
      <text>
        <r>
          <rPr>
            <sz val="8"/>
            <color indexed="81"/>
            <rFont val="Tahoma"/>
            <family val="2"/>
          </rPr>
          <t>Under-compensation of VAT (flat rate system)</t>
        </r>
      </text>
    </comment>
    <comment ref="C41" authorId="0" shapeId="0">
      <text>
        <r>
          <rPr>
            <sz val="8"/>
            <color indexed="81"/>
            <rFont val="Tahoma"/>
            <family val="2"/>
          </rPr>
          <t>Other taxes on production n.e.c.</t>
        </r>
      </text>
    </comment>
    <comment ref="C42" authorId="0" shapeId="0">
      <text>
        <r>
          <rPr>
            <sz val="8"/>
            <color indexed="81"/>
            <rFont val="Tahoma"/>
            <family val="2"/>
          </rPr>
          <t>CURRENT TAXES ON INCOME, WEALTH, ETC.</t>
        </r>
      </text>
    </comment>
    <comment ref="C43" authorId="0" shapeId="0">
      <text>
        <r>
          <rPr>
            <sz val="8"/>
            <color indexed="81"/>
            <rFont val="Tahoma"/>
            <family val="2"/>
          </rPr>
          <t>Taxes on income</t>
        </r>
      </text>
    </comment>
    <comment ref="C44" authorId="0" shapeId="0">
      <text>
        <r>
          <rPr>
            <sz val="8"/>
            <color indexed="81"/>
            <rFont val="Tahoma"/>
            <family val="2"/>
          </rPr>
          <t>Taxes on individual or household income including holding gains</t>
        </r>
      </text>
    </comment>
    <comment ref="C45" authorId="0" shapeId="0">
      <text>
        <r>
          <rPr>
            <sz val="8"/>
            <color indexed="81"/>
            <rFont val="Tahoma"/>
            <family val="2"/>
          </rPr>
          <t>Taxes on individual or household income excluding holding gains</t>
        </r>
      </text>
    </comment>
    <comment ref="C46" authorId="0" shapeId="0">
      <text>
        <r>
          <rPr>
            <sz val="8"/>
            <color indexed="81"/>
            <rFont val="Tahoma"/>
            <family val="2"/>
          </rPr>
          <t>Taxes on individual or household holding gains</t>
        </r>
      </text>
    </comment>
    <comment ref="C47" authorId="0" shapeId="0">
      <text>
        <r>
          <rPr>
            <sz val="8"/>
            <color indexed="81"/>
            <rFont val="Tahoma"/>
            <family val="2"/>
          </rPr>
          <t>Taxes on the income or profits of corporations including holding gains</t>
        </r>
      </text>
    </comment>
    <comment ref="C48" authorId="0" shapeId="0">
      <text>
        <r>
          <rPr>
            <sz val="8"/>
            <color indexed="81"/>
            <rFont val="Tahoma"/>
            <family val="2"/>
          </rPr>
          <t>Taxes on the income or profits of corporations excluding holding gains</t>
        </r>
      </text>
    </comment>
    <comment ref="C49" authorId="0" shapeId="0">
      <text>
        <r>
          <rPr>
            <sz val="8"/>
            <color indexed="81"/>
            <rFont val="Tahoma"/>
            <family val="2"/>
          </rPr>
          <t>Taxes on holding gains of corporations</t>
        </r>
      </text>
    </comment>
    <comment ref="C50" authorId="0" shapeId="0">
      <text>
        <r>
          <rPr>
            <sz val="8"/>
            <color indexed="81"/>
            <rFont val="Tahoma"/>
            <family val="2"/>
          </rPr>
          <t>Other taxes on holding gains</t>
        </r>
      </text>
    </comment>
    <comment ref="C51" authorId="0" shapeId="0">
      <text>
        <r>
          <rPr>
            <sz val="8"/>
            <color indexed="81"/>
            <rFont val="Tahoma"/>
            <family val="2"/>
          </rPr>
          <t>Taxes on holding gains</t>
        </r>
      </text>
    </comment>
    <comment ref="C52" authorId="0" shapeId="0">
      <text>
        <r>
          <rPr>
            <sz val="8"/>
            <color indexed="81"/>
            <rFont val="Tahoma"/>
            <family val="2"/>
          </rPr>
          <t>Taxes on winnings from lottery or gambling</t>
        </r>
      </text>
    </comment>
    <comment ref="C53" authorId="0" shapeId="0">
      <text>
        <r>
          <rPr>
            <sz val="8"/>
            <color indexed="81"/>
            <rFont val="Tahoma"/>
            <family val="2"/>
          </rPr>
          <t>Other taxes on income n.e.c.</t>
        </r>
      </text>
    </comment>
    <comment ref="C54" authorId="0" shapeId="0">
      <text>
        <r>
          <rPr>
            <sz val="8"/>
            <color indexed="81"/>
            <rFont val="Tahoma"/>
            <family val="2"/>
          </rPr>
          <t>Other current taxes</t>
        </r>
      </text>
    </comment>
    <comment ref="C55" authorId="0" shapeId="0">
      <text>
        <r>
          <rPr>
            <sz val="8"/>
            <color indexed="81"/>
            <rFont val="Tahoma"/>
            <family val="2"/>
          </rPr>
          <t>Current taxes on capital</t>
        </r>
      </text>
    </comment>
    <comment ref="C56" authorId="0" shapeId="0">
      <text>
        <r>
          <rPr>
            <sz val="8"/>
            <color indexed="81"/>
            <rFont val="Tahoma"/>
            <family val="2"/>
          </rPr>
          <t>Poll taxes</t>
        </r>
      </text>
    </comment>
    <comment ref="C57" authorId="0" shapeId="0">
      <text>
        <r>
          <rPr>
            <sz val="8"/>
            <color indexed="81"/>
            <rFont val="Tahoma"/>
            <family val="2"/>
          </rPr>
          <t>Expenditure taxes</t>
        </r>
      </text>
    </comment>
    <comment ref="C58" authorId="0" shapeId="0">
      <text>
        <r>
          <rPr>
            <sz val="8"/>
            <color indexed="81"/>
            <rFont val="Tahoma"/>
            <family val="2"/>
          </rPr>
          <t>Payments by households for licences</t>
        </r>
      </text>
    </comment>
    <comment ref="C59" authorId="0" shapeId="0">
      <text>
        <r>
          <rPr>
            <sz val="8"/>
            <color indexed="81"/>
            <rFont val="Tahoma"/>
            <family val="2"/>
          </rPr>
          <t>Taxes on international transactions</t>
        </r>
      </text>
    </comment>
    <comment ref="C60" authorId="0" shapeId="0">
      <text>
        <r>
          <rPr>
            <sz val="8"/>
            <color indexed="81"/>
            <rFont val="Tahoma"/>
            <family val="2"/>
          </rPr>
          <t>Other current taxes n.e.c.</t>
        </r>
      </text>
    </comment>
    <comment ref="C61" authorId="0" shapeId="0">
      <text>
        <r>
          <rPr>
            <sz val="8"/>
            <color indexed="81"/>
            <rFont val="Tahoma"/>
            <family val="2"/>
          </rPr>
          <t>Capital Taxes</t>
        </r>
      </text>
    </comment>
    <comment ref="C62" authorId="0" shapeId="0">
      <text>
        <r>
          <rPr>
            <sz val="8"/>
            <color indexed="81"/>
            <rFont val="Tahoma"/>
            <family val="2"/>
          </rPr>
          <t>Taxes on capital transfers</t>
        </r>
      </text>
    </comment>
    <comment ref="C63" authorId="0" shapeId="0">
      <text>
        <r>
          <rPr>
            <sz val="8"/>
            <color indexed="81"/>
            <rFont val="Tahoma"/>
            <family val="2"/>
          </rPr>
          <t>Capital levies</t>
        </r>
      </text>
    </comment>
    <comment ref="C64" authorId="0" shapeId="0">
      <text>
        <r>
          <rPr>
            <sz val="8"/>
            <color indexed="81"/>
            <rFont val="Tahoma"/>
            <family val="2"/>
          </rPr>
          <t>Other capital taxes n.e.c.</t>
        </r>
      </text>
    </comment>
    <comment ref="C65" authorId="0" shapeId="0">
      <text>
        <r>
          <rPr>
            <sz val="8"/>
            <color indexed="81"/>
            <rFont val="Tahoma"/>
            <family val="2"/>
          </rPr>
          <t>TOTAL TAX RECEIPTS</t>
        </r>
      </text>
    </comment>
    <comment ref="C66" authorId="0" shapeId="0">
      <text>
        <r>
          <rPr>
            <sz val="8"/>
            <color indexed="81"/>
            <rFont val="Tahoma"/>
            <family val="2"/>
          </rPr>
          <t>NET SOCIAL CONTRIBUTIONS</t>
        </r>
      </text>
    </comment>
    <comment ref="C67" authorId="0" shapeId="0">
      <text>
        <r>
          <rPr>
            <sz val="8"/>
            <color indexed="81"/>
            <rFont val="Tahoma"/>
            <family val="2"/>
          </rPr>
          <t>Employers' actual social contributions</t>
        </r>
      </text>
    </comment>
    <comment ref="C68" authorId="0" shapeId="0">
      <text>
        <r>
          <rPr>
            <sz val="8"/>
            <color indexed="81"/>
            <rFont val="Tahoma"/>
            <family val="2"/>
          </rPr>
          <t>Compulsory employers' actual social contributions</t>
        </r>
      </text>
    </comment>
    <comment ref="C69" authorId="0" shapeId="0">
      <text>
        <r>
          <rPr>
            <sz val="8"/>
            <color indexed="81"/>
            <rFont val="Tahoma"/>
            <family val="2"/>
          </rPr>
          <t>Voluntary employers' actual social contributions</t>
        </r>
      </text>
    </comment>
    <comment ref="C70" authorId="0" shapeId="0">
      <text>
        <r>
          <rPr>
            <sz val="8"/>
            <color indexed="81"/>
            <rFont val="Tahoma"/>
            <family val="2"/>
          </rPr>
          <t>Social insurance scheme service charges</t>
        </r>
      </text>
    </comment>
    <comment ref="C71" authorId="0" shapeId="0">
      <text>
        <r>
          <rPr>
            <sz val="8"/>
            <color indexed="81"/>
            <rFont val="Tahoma"/>
            <family val="2"/>
          </rPr>
          <t>Employers' actual pension contributions</t>
        </r>
      </text>
    </comment>
    <comment ref="C72" authorId="0" shapeId="0">
      <text>
        <r>
          <rPr>
            <sz val="8"/>
            <color indexed="81"/>
            <rFont val="Tahoma"/>
            <family val="2"/>
          </rPr>
          <t>Employers' actual non-pension contributions</t>
        </r>
      </text>
    </comment>
    <comment ref="C73" authorId="0" shapeId="0">
      <text>
        <r>
          <rPr>
            <sz val="8"/>
            <color indexed="81"/>
            <rFont val="Tahoma"/>
            <family val="2"/>
          </rPr>
          <t>Employers' imputed social contributions</t>
        </r>
      </text>
    </comment>
    <comment ref="C74" authorId="0" shapeId="0">
      <text>
        <r>
          <rPr>
            <sz val="8"/>
            <color indexed="81"/>
            <rFont val="Tahoma"/>
            <family val="2"/>
          </rPr>
          <t>Employers' imputed pension contributions</t>
        </r>
      </text>
    </comment>
    <comment ref="C75" authorId="0" shapeId="0">
      <text>
        <r>
          <rPr>
            <sz val="8"/>
            <color indexed="81"/>
            <rFont val="Tahoma"/>
            <family val="2"/>
          </rPr>
          <t>Employers' imputed non-pensioncontributions</t>
        </r>
      </text>
    </comment>
    <comment ref="C76" authorId="0" shapeId="0">
      <text>
        <r>
          <rPr>
            <sz val="8"/>
            <color indexed="81"/>
            <rFont val="Tahoma"/>
            <family val="2"/>
          </rPr>
          <t>Households' actual social contributions</t>
        </r>
      </text>
    </comment>
    <comment ref="C77" authorId="0" shapeId="0">
      <text>
        <r>
          <rPr>
            <sz val="8"/>
            <color indexed="81"/>
            <rFont val="Tahoma"/>
            <family val="2"/>
          </rPr>
          <t>Households' actual pension contributions</t>
        </r>
      </text>
    </comment>
    <comment ref="C78" authorId="0" shapeId="0">
      <text>
        <r>
          <rPr>
            <sz val="8"/>
            <color indexed="81"/>
            <rFont val="Tahoma"/>
            <family val="2"/>
          </rPr>
          <t>Households' actual non-pension contributions</t>
        </r>
      </text>
    </comment>
    <comment ref="C79" authorId="0" shapeId="0">
      <text>
        <r>
          <rPr>
            <sz val="8"/>
            <color indexed="81"/>
            <rFont val="Tahoma"/>
            <family val="2"/>
          </rPr>
          <t>Compulsory households' actual social contributions</t>
        </r>
      </text>
    </comment>
    <comment ref="C80" authorId="0" shapeId="0">
      <text>
        <r>
          <rPr>
            <sz val="8"/>
            <color indexed="81"/>
            <rFont val="Tahoma"/>
            <family val="2"/>
          </rPr>
          <t>Compulsory employees' actual social contributions</t>
        </r>
      </text>
    </comment>
    <comment ref="C81" authorId="0" shapeId="0">
      <text>
        <r>
          <rPr>
            <sz val="8"/>
            <color indexed="81"/>
            <rFont val="Tahoma"/>
            <family val="2"/>
          </rPr>
          <t>Compulsory actual social contributions by the self-employed</t>
        </r>
      </text>
    </comment>
    <comment ref="C82" authorId="0" shapeId="0">
      <text>
        <r>
          <rPr>
            <sz val="8"/>
            <color indexed="81"/>
            <rFont val="Tahoma"/>
            <family val="2"/>
          </rPr>
          <t>Compulsory actual social contributions by the non-employed</t>
        </r>
      </text>
    </comment>
    <comment ref="C83" authorId="0" shapeId="0">
      <text>
        <r>
          <rPr>
            <sz val="8"/>
            <color indexed="81"/>
            <rFont val="Tahoma"/>
            <family val="2"/>
          </rPr>
          <t>Voluntary households' actual social contributions</t>
        </r>
      </text>
    </comment>
    <comment ref="C84" authorId="0" shapeId="0">
      <text>
        <r>
          <rPr>
            <sz val="8"/>
            <color indexed="81"/>
            <rFont val="Tahoma"/>
            <family val="2"/>
          </rPr>
          <t>Households' social contributions supplements</t>
        </r>
      </text>
    </comment>
    <comment ref="C85" authorId="0" shapeId="0">
      <text>
        <r>
          <rPr>
            <sz val="8"/>
            <color indexed="81"/>
            <rFont val="Tahoma"/>
            <family val="2"/>
          </rPr>
          <t>Households' pension contribution supplements</t>
        </r>
      </text>
    </comment>
    <comment ref="C86" authorId="0" shapeId="0">
      <text>
        <r>
          <rPr>
            <sz val="8"/>
            <color indexed="81"/>
            <rFont val="Tahoma"/>
            <family val="2"/>
          </rPr>
          <t>Households' non-pension contribution supplements</t>
        </r>
      </text>
    </comment>
    <comment ref="C87" authorId="0" shapeId="0">
      <text>
        <r>
          <rPr>
            <sz val="8"/>
            <color indexed="81"/>
            <rFont val="Tahoma"/>
            <family val="2"/>
          </rPr>
          <t>Capital transfers from general government to relevant sectors representing taxes and social contributions assessed but unlikely to be collected</t>
        </r>
      </text>
    </comment>
    <comment ref="C88" authorId="0" shapeId="0">
      <text>
        <r>
          <rPr>
            <sz val="8"/>
            <color indexed="81"/>
            <rFont val="Tahoma"/>
            <family val="2"/>
          </rPr>
          <t>Taxes on products assessed but unlikely to be collected</t>
        </r>
      </text>
    </comment>
    <comment ref="C89" authorId="0" shapeId="0">
      <text>
        <r>
          <rPr>
            <sz val="8"/>
            <color indexed="81"/>
            <rFont val="Tahoma"/>
            <family val="2"/>
          </rPr>
          <t>Other taxes on production assessed but unlikely to be collected</t>
        </r>
      </text>
    </comment>
    <comment ref="C90" authorId="0" shapeId="0">
      <text>
        <r>
          <rPr>
            <sz val="8"/>
            <color indexed="81"/>
            <rFont val="Tahoma"/>
            <family val="2"/>
          </rPr>
          <t>Taxes on income assessed but unlikely to be collected</t>
        </r>
      </text>
    </comment>
    <comment ref="C91" authorId="0" shapeId="0">
      <text>
        <r>
          <rPr>
            <sz val="8"/>
            <color indexed="81"/>
            <rFont val="Tahoma"/>
            <family val="2"/>
          </rPr>
          <t>Other current taxes assessed but unlikely to be collected</t>
        </r>
      </text>
    </comment>
    <comment ref="C92" authorId="0" shapeId="0">
      <text>
        <r>
          <rPr>
            <sz val="8"/>
            <color indexed="81"/>
            <rFont val="Tahoma"/>
            <family val="2"/>
          </rPr>
          <t>Employers' actual social contributions assessed but unlikely to be collected</t>
        </r>
      </text>
    </comment>
    <comment ref="C93" authorId="0" shapeId="0">
      <text>
        <r>
          <rPr>
            <sz val="8"/>
            <color indexed="81"/>
            <rFont val="Tahoma"/>
            <family val="2"/>
          </rPr>
          <t>Households' actual social contributions assessed but unlikely to be collected</t>
        </r>
      </text>
    </comment>
    <comment ref="C94" authorId="0" shapeId="0">
      <text>
        <r>
          <rPr>
            <sz val="8"/>
            <color indexed="81"/>
            <rFont val="Tahoma"/>
            <family val="2"/>
          </rPr>
          <t>Employees' actual social contributions assessed but unlikely to be collected</t>
        </r>
      </text>
    </comment>
    <comment ref="C95" authorId="0" shapeId="0">
      <text>
        <r>
          <rPr>
            <sz val="8"/>
            <color indexed="81"/>
            <rFont val="Tahoma"/>
            <family val="2"/>
          </rPr>
          <t>Actual social contributions by self-employed persons assessed but unlikely to be collected</t>
        </r>
      </text>
    </comment>
    <comment ref="C96" authorId="0" shapeId="0">
      <text>
        <r>
          <rPr>
            <sz val="8"/>
            <color indexed="81"/>
            <rFont val="Tahoma"/>
            <family val="2"/>
          </rPr>
          <t>Actual social contributions by non-employed persons assessed but unlikely to be collected</t>
        </r>
      </text>
    </comment>
    <comment ref="C97" authorId="0" shapeId="0">
      <text>
        <r>
          <rPr>
            <sz val="8"/>
            <color indexed="81"/>
            <rFont val="Tahoma"/>
            <family val="2"/>
          </rPr>
          <t>Capital taxes assessed but unlikely to be collected</t>
        </r>
      </text>
    </comment>
    <comment ref="C98" authorId="0" shapeId="0">
      <text>
        <r>
          <rPr>
            <sz val="8"/>
            <color indexed="81"/>
            <rFont val="Tahoma"/>
            <family val="2"/>
          </rPr>
          <t>TOTAL RECEIPTS FROM TAXES AND SOCIAL CONTRIBUTIONS AFTER DEDUCTION OF AMOUNTS ASSESSED BUT UNLIKELY TO BE COLLECTED</t>
        </r>
      </text>
    </comment>
    <comment ref="C99" authorId="0" shapeId="0">
      <text>
        <r>
          <rPr>
            <sz val="8"/>
            <color indexed="81"/>
            <rFont val="Tahoma"/>
            <family val="2"/>
          </rPr>
          <t>TOTAL RECEIPTS FROM TAXES AND SOCIAL CONTRIBUTIONS (including imputed social contributions) AFTER DEDUCTION OF AMOUNTS ASSESSED BUT UNLIKELY TO BE COLLECTED</t>
        </r>
      </text>
    </comment>
    <comment ref="C100" authorId="0" shapeId="0">
      <text>
        <r>
          <rPr>
            <sz val="8"/>
            <color indexed="81"/>
            <rFont val="Tahoma"/>
            <family val="2"/>
          </rPr>
          <t>TOTAL RECEIPTS FROM TAXES AND COMPULSORY ACTUAL SOCIAL CONTRIBUTIONS AFTER DEDUCTION OF AMOUNTS ASSESSED BUT UNLIKELY TO BE COLLECTED</t>
        </r>
      </text>
    </comment>
  </commentList>
</comments>
</file>

<file path=xl/sharedStrings.xml><?xml version="1.0" encoding="utf-8"?>
<sst xmlns="http://schemas.openxmlformats.org/spreadsheetml/2006/main" count="37396" uniqueCount="2566">
  <si>
    <t>government</t>
  </si>
  <si>
    <t>economy</t>
  </si>
  <si>
    <t>Generation of income account</t>
  </si>
  <si>
    <t>Value added, gross</t>
  </si>
  <si>
    <t>Other taxes on production and imports, paid</t>
  </si>
  <si>
    <t>Other subsidies on production, received</t>
  </si>
  <si>
    <t>Mixed income, gross</t>
  </si>
  <si>
    <t>Distribution of income account</t>
  </si>
  <si>
    <t>Use of disposable income</t>
  </si>
  <si>
    <t>Capital account</t>
  </si>
  <si>
    <t>Gross fixed capital formation</t>
  </si>
  <si>
    <t>Changes in inventories</t>
  </si>
  <si>
    <t>Acquisitions less disposals of valuables</t>
  </si>
  <si>
    <t>….</t>
  </si>
  <si>
    <t>Less:  Compensation of employees, paid</t>
  </si>
  <si>
    <t>Less:  Taxes on production and imports, paid</t>
  </si>
  <si>
    <t>Plus:  Subsidies, received</t>
  </si>
  <si>
    <t>Less:  Statistical discrepancy</t>
  </si>
  <si>
    <t>Equals:  Operating surplus and mixed income, gross</t>
  </si>
  <si>
    <t>Plus:  Compensation of employees, received</t>
  </si>
  <si>
    <t>Plus:  Taxes on production and imports, received</t>
  </si>
  <si>
    <t>Less:  Subsidies, paid</t>
  </si>
  <si>
    <t>Less:  Property income, paid</t>
  </si>
  <si>
    <t>Plus:  Property income, received</t>
  </si>
  <si>
    <t>Plus:  Current taxes on income, wealth etc., received</t>
  </si>
  <si>
    <t>Less:  Current taxes on income, wealth etc., paid</t>
  </si>
  <si>
    <t>Less:  Other current transfers, paid</t>
  </si>
  <si>
    <t>Plus:  Other current transfers, received</t>
  </si>
  <si>
    <t>Equals:  Net national disposable income</t>
  </si>
  <si>
    <t>Equals:  Saving, net</t>
  </si>
  <si>
    <t>Less:  Final consumption expenditure</t>
  </si>
  <si>
    <t>Equals:  Gross national disposable income</t>
  </si>
  <si>
    <t>Less:  Consumption of fixed capital</t>
  </si>
  <si>
    <t>Less:  Capital transfers, paid</t>
  </si>
  <si>
    <t>Plus:  Capital transfers, received</t>
  </si>
  <si>
    <t>Equals:  Net lending/net borrowing</t>
  </si>
  <si>
    <t xml:space="preserve">Less:  Gross capital formation </t>
  </si>
  <si>
    <t>Plus:  Consumption of fixed capital</t>
  </si>
  <si>
    <t>of which:</t>
  </si>
  <si>
    <t>[Billions of dollars]</t>
  </si>
  <si>
    <t>Bureau of Economic Analysis</t>
  </si>
  <si>
    <t>Line</t>
  </si>
  <si>
    <t>Corporations</t>
  </si>
  <si>
    <t>General</t>
  </si>
  <si>
    <t>Households</t>
  </si>
  <si>
    <t>Total</t>
  </si>
  <si>
    <t>1. Only includes NIPA contributions for government administered social insurance for population at large.  Does not include privately funded social insurance.</t>
  </si>
  <si>
    <t>and NPISH</t>
  </si>
  <si>
    <t>NPISH non-profit institutions serving households</t>
  </si>
  <si>
    <t>Plus:  Social contributions and social benefits, other than social
     transfers in kind, received \1\</t>
  </si>
  <si>
    <t>Plus:  Adjustment for the change in net equity of households in
     pension funds reserves, received</t>
  </si>
  <si>
    <t>Less:  Adjustment for the change in net equity of households in
     pension funds reserves, paid</t>
  </si>
  <si>
    <t>Less:  Acquisitions less disposals of non-financial
     non-produced assets</t>
  </si>
  <si>
    <t>B1G</t>
  </si>
  <si>
    <t>D1PAY</t>
  </si>
  <si>
    <t>D2PAY</t>
  </si>
  <si>
    <t>D29PAY</t>
  </si>
  <si>
    <t>D3REC</t>
  </si>
  <si>
    <t>D39REC</t>
  </si>
  <si>
    <t>B2G+B3G</t>
  </si>
  <si>
    <t>B3G</t>
  </si>
  <si>
    <t>D1REC</t>
  </si>
  <si>
    <t>D2REC</t>
  </si>
  <si>
    <t>D3PAY</t>
  </si>
  <si>
    <t>D4PAY</t>
  </si>
  <si>
    <t>D4REC</t>
  </si>
  <si>
    <t>D5PAY</t>
  </si>
  <si>
    <t>D5REC</t>
  </si>
  <si>
    <t>D6MPAY</t>
  </si>
  <si>
    <t>D6MREC</t>
  </si>
  <si>
    <t>D7PAY</t>
  </si>
  <si>
    <t>D7REC</t>
  </si>
  <si>
    <t>B6G</t>
  </si>
  <si>
    <t>K1</t>
  </si>
  <si>
    <t>B6N</t>
  </si>
  <si>
    <t>D8PAY</t>
  </si>
  <si>
    <t>D8REC</t>
  </si>
  <si>
    <t>P3</t>
  </si>
  <si>
    <t>B8N</t>
  </si>
  <si>
    <t>D9PAY</t>
  </si>
  <si>
    <t>D9REC</t>
  </si>
  <si>
    <t>P5</t>
  </si>
  <si>
    <t>P51</t>
  </si>
  <si>
    <t>P52</t>
  </si>
  <si>
    <t>P53</t>
  </si>
  <si>
    <t>K2</t>
  </si>
  <si>
    <t>B9</t>
  </si>
  <si>
    <t>S1K</t>
  </si>
  <si>
    <t>S13</t>
  </si>
  <si>
    <t>S1M</t>
  </si>
  <si>
    <t>S1</t>
  </si>
  <si>
    <t>Table 119.  Simplified Nonfinancial Accounts by Sector</t>
  </si>
  <si>
    <t>SNA 2008 basis as submitted to OECD</t>
  </si>
  <si>
    <t>INDIRECT TAXES WORKSHEET</t>
  </si>
  <si>
    <t xml:space="preserve">  D.214 Taxes on products except VAT, import and export taxes</t>
  </si>
  <si>
    <t>Alcohol</t>
  </si>
  <si>
    <t>Tobacco</t>
  </si>
  <si>
    <t>Other</t>
  </si>
  <si>
    <t>Property taxes</t>
  </si>
  <si>
    <t>Subsidies</t>
  </si>
  <si>
    <t>D.31 Subsidies on products</t>
  </si>
  <si>
    <t>IND TAXES TO CONSUMPTION</t>
  </si>
  <si>
    <t>IND TAXES TO CAPITAL</t>
  </si>
  <si>
    <t>SUBSIDIES TO CONSUMPTION</t>
  </si>
  <si>
    <t>Compensation of Employees</t>
  </si>
  <si>
    <t>Labor Share of Mixed Income (2/3 of GMI)</t>
  </si>
  <si>
    <t>T</t>
  </si>
  <si>
    <t>LCD</t>
  </si>
  <si>
    <t>ABR</t>
  </si>
  <si>
    <t>check</t>
  </si>
  <si>
    <t>---</t>
  </si>
  <si>
    <t>Table 0900 - Detailed tax and social contribution receipts by type of tax or social contribution and receiving subsector for General Government</t>
  </si>
  <si>
    <t>[Millions of dollars]</t>
  </si>
  <si>
    <t>TIME ►  CONTROL ▼</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</si>
  <si>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</si>
  <si>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</si>
  <si>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</si>
  <si>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</si>
  <si>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</si>
  <si>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</si>
  <si>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</si>
  <si>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</si>
  <si>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</si>
  <si>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</si>
  <si>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</si>
  <si>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</si>
  <si>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</si>
  <si>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</si>
  <si>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</si>
  <si>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</si>
  <si>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</si>
  <si>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</si>
  <si>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</si>
  <si>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</si>
  <si>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</si>
  <si>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</si>
  <si>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</si>
  <si>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</si>
  <si>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</si>
  <si>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</si>
  <si>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</si>
  <si>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</si>
  <si>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</si>
  <si>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</si>
  <si>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</si>
  <si>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</si>
  <si>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</si>
  <si>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</si>
  <si>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</si>
  <si>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</si>
  <si>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</si>
  <si>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</si>
  <si>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</si>
  <si>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</si>
  <si>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</si>
  <si>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</si>
  <si>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</si>
  <si>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</si>
  <si>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</si>
  <si>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</si>
  <si>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TAXES ON PRODUCTION AND IMPORTS</t>
  </si>
  <si>
    <t>D2</t>
  </si>
  <si>
    <t>1=2+26</t>
  </si>
  <si>
    <t xml:space="preserve">    Taxes on products</t>
  </si>
  <si>
    <t>D21</t>
  </si>
  <si>
    <t>2=3+4+13</t>
  </si>
  <si>
    <t xml:space="preserve">        Value added type taxes</t>
  </si>
  <si>
    <t>D211</t>
  </si>
  <si>
    <t xml:space="preserve">        Taxes and duties on imports excluding VAT</t>
  </si>
  <si>
    <t>D212</t>
  </si>
  <si>
    <t>4=5+6</t>
  </si>
  <si>
    <t xml:space="preserve">            Import duties</t>
  </si>
  <si>
    <t>D2121</t>
  </si>
  <si>
    <t xml:space="preserve">            Taxes on imports, excluding VAT and import duties</t>
  </si>
  <si>
    <t>D2122</t>
  </si>
  <si>
    <t>6=7+..+12</t>
  </si>
  <si>
    <t xml:space="preserve">                Levies on imported agricultural products</t>
  </si>
  <si>
    <t>D2122A</t>
  </si>
  <si>
    <t xml:space="preserve">                Monetary compensatory amounts on imports</t>
  </si>
  <si>
    <t>D2122B</t>
  </si>
  <si>
    <t xml:space="preserve">                Excise duties</t>
  </si>
  <si>
    <t>D2122C</t>
  </si>
  <si>
    <t xml:space="preserve">                General sales taxes</t>
  </si>
  <si>
    <t>D2122D</t>
  </si>
  <si>
    <t xml:space="preserve">                Taxes on specific services</t>
  </si>
  <si>
    <t>D2122E</t>
  </si>
  <si>
    <t xml:space="preserve">                Profits of import monopolies</t>
  </si>
  <si>
    <t>D2122F</t>
  </si>
  <si>
    <t xml:space="preserve">        Taxes on products, except VAT and import taxes</t>
  </si>
  <si>
    <t>D214</t>
  </si>
  <si>
    <t>13=14+..+25</t>
  </si>
  <si>
    <t xml:space="preserve">            Excise duties and consumption taxes</t>
  </si>
  <si>
    <t>D214A</t>
  </si>
  <si>
    <t xml:space="preserve">            Stamp taxes</t>
  </si>
  <si>
    <t>D214B</t>
  </si>
  <si>
    <t xml:space="preserve">            Taxes on financial and capital transactions</t>
  </si>
  <si>
    <t>D214C</t>
  </si>
  <si>
    <t xml:space="preserve">            Car registration taxes</t>
  </si>
  <si>
    <t>D214D</t>
  </si>
  <si>
    <t xml:space="preserve">            Taxes on entertainment</t>
  </si>
  <si>
    <t>D214E</t>
  </si>
  <si>
    <t xml:space="preserve">            Taxes on lotteries, gambling and betting</t>
  </si>
  <si>
    <t>D214F</t>
  </si>
  <si>
    <t xml:space="preserve">            Taxes on insurance premiums</t>
  </si>
  <si>
    <t>D214G</t>
  </si>
  <si>
    <t xml:space="preserve">            Other taxes on specific services</t>
  </si>
  <si>
    <t>D214H</t>
  </si>
  <si>
    <t xml:space="preserve">            General sales or turnover taxes</t>
  </si>
  <si>
    <t>D214I</t>
  </si>
  <si>
    <t xml:space="preserve">            Profits of fiscal monopolies</t>
  </si>
  <si>
    <t>D214J</t>
  </si>
  <si>
    <t xml:space="preserve">            Export duties and monetary comp. amounts on exports</t>
  </si>
  <si>
    <t>D214K</t>
  </si>
  <si>
    <t xml:space="preserve">            Other taxes on products n.e.c.</t>
  </si>
  <si>
    <t>D214L</t>
  </si>
  <si>
    <t xml:space="preserve">    Other taxes on production</t>
  </si>
  <si>
    <t>D29</t>
  </si>
  <si>
    <t>26=27+..+34</t>
  </si>
  <si>
    <t xml:space="preserve">        Taxes on land, buildings or other structures</t>
  </si>
  <si>
    <t>D29A</t>
  </si>
  <si>
    <t xml:space="preserve">        Taxes on the use of fixed assets</t>
  </si>
  <si>
    <t>D29B</t>
  </si>
  <si>
    <t xml:space="preserve">        Total wage bill and payroll taxes</t>
  </si>
  <si>
    <t>D29C</t>
  </si>
  <si>
    <t xml:space="preserve">        Taxes on international transactions</t>
  </si>
  <si>
    <t>D29D</t>
  </si>
  <si>
    <t xml:space="preserve">        Business and professional licences</t>
  </si>
  <si>
    <t>D29E</t>
  </si>
  <si>
    <t xml:space="preserve">        Taxes on pollution</t>
  </si>
  <si>
    <t>D29F</t>
  </si>
  <si>
    <t xml:space="preserve">        Under-compensation of VAT (flat rate system)</t>
  </si>
  <si>
    <t>D29G</t>
  </si>
  <si>
    <t xml:space="preserve">        Other taxes on production n.e.c.</t>
  </si>
  <si>
    <t>D29H</t>
  </si>
  <si>
    <t>CURRENT TAXES ON INCOME, WEALTH, ETC.</t>
  </si>
  <si>
    <t>D5</t>
  </si>
  <si>
    <t>35=36+47</t>
  </si>
  <si>
    <t xml:space="preserve">    Taxes on income</t>
  </si>
  <si>
    <t>D51</t>
  </si>
  <si>
    <t>36=38+41+44+..+46</t>
  </si>
  <si>
    <t xml:space="preserve">        Taxes on individual or household income including holding gains</t>
  </si>
  <si>
    <t>D51M</t>
  </si>
  <si>
    <t>37=38+39</t>
  </si>
  <si>
    <t xml:space="preserve">            Taxes on individual or household income excluding holding gains</t>
  </si>
  <si>
    <t>D51A</t>
  </si>
  <si>
    <t xml:space="preserve">            Taxes on individual or household holding gains</t>
  </si>
  <si>
    <t>D51C1</t>
  </si>
  <si>
    <t xml:space="preserve">        Taxes on the income or profits of corporations including holding gains</t>
  </si>
  <si>
    <t>D51O</t>
  </si>
  <si>
    <t>40=41+42</t>
  </si>
  <si>
    <t xml:space="preserve">        Taxes on the income or profits of corporations excluding holding gains</t>
  </si>
  <si>
    <t>D51B</t>
  </si>
  <si>
    <t xml:space="preserve">            Taxes on holding gains of corporations</t>
  </si>
  <si>
    <t>D51C2</t>
  </si>
  <si>
    <t xml:space="preserve">            Other taxes on holding gains</t>
  </si>
  <si>
    <t>D51C3</t>
  </si>
  <si>
    <t xml:space="preserve">        Taxes on holding gains</t>
  </si>
  <si>
    <t>D51C</t>
  </si>
  <si>
    <t>44=39+42+43</t>
  </si>
  <si>
    <t xml:space="preserve">        Taxes on winnings from lottery or gambling</t>
  </si>
  <si>
    <t>D51D</t>
  </si>
  <si>
    <t xml:space="preserve">        Other taxes on income n.e.c.</t>
  </si>
  <si>
    <t>D51E</t>
  </si>
  <si>
    <t xml:space="preserve">    Other current taxes</t>
  </si>
  <si>
    <t>D59</t>
  </si>
  <si>
    <t>47=48+..+53</t>
  </si>
  <si>
    <t xml:space="preserve">        Current taxes on capital</t>
  </si>
  <si>
    <t>D59A</t>
  </si>
  <si>
    <t xml:space="preserve">        Poll taxes</t>
  </si>
  <si>
    <t>D59B</t>
  </si>
  <si>
    <t xml:space="preserve">        Expenditure taxes</t>
  </si>
  <si>
    <t>D59C</t>
  </si>
  <si>
    <t xml:space="preserve">        Payments by households for licences</t>
  </si>
  <si>
    <t>D59D</t>
  </si>
  <si>
    <t>D59E</t>
  </si>
  <si>
    <t xml:space="preserve">        Other current taxes n.e.c.</t>
  </si>
  <si>
    <t>D59F</t>
  </si>
  <si>
    <t>Capital Taxes</t>
  </si>
  <si>
    <t>D91</t>
  </si>
  <si>
    <t>54=55+..+57</t>
  </si>
  <si>
    <t xml:space="preserve">    Taxes on capital transfers</t>
  </si>
  <si>
    <t>D91A</t>
  </si>
  <si>
    <t xml:space="preserve">    Capital levies</t>
  </si>
  <si>
    <t>D91B</t>
  </si>
  <si>
    <t xml:space="preserve">    Other capital taxes n.e.c.</t>
  </si>
  <si>
    <t>D91C</t>
  </si>
  <si>
    <t>TOTAL TAX RECEIPTS</t>
  </si>
  <si>
    <t>ODA</t>
  </si>
  <si>
    <t>58=1+35+54</t>
  </si>
  <si>
    <t>NET SOCIAL CONTRIBUTIONS</t>
  </si>
  <si>
    <t>D61</t>
  </si>
  <si>
    <t>59=60-63+66+69+77</t>
  </si>
  <si>
    <t xml:space="preserve">    Employers' actual social contributions</t>
  </si>
  <si>
    <t>D611</t>
  </si>
  <si>
    <t>60=61+62=64+65</t>
  </si>
  <si>
    <t xml:space="preserve">        Compulsory employers' actual social contributions</t>
  </si>
  <si>
    <t>D611C</t>
  </si>
  <si>
    <t xml:space="preserve">        Voluntary employers' actual social contributions</t>
  </si>
  <si>
    <t>D611V</t>
  </si>
  <si>
    <t xml:space="preserve">        Social insurance scheme service charges</t>
  </si>
  <si>
    <t>D61SC</t>
  </si>
  <si>
    <t xml:space="preserve">        Employers' actual pension contributions</t>
  </si>
  <si>
    <t>D6111</t>
  </si>
  <si>
    <t xml:space="preserve">        Employers' actual non-pension contributions</t>
  </si>
  <si>
    <t>D6112</t>
  </si>
  <si>
    <t xml:space="preserve">    Employers' imputed social contributions</t>
  </si>
  <si>
    <t>D612</t>
  </si>
  <si>
    <t>66=67+68</t>
  </si>
  <si>
    <t xml:space="preserve">        Employers' imputed pension contributions</t>
  </si>
  <si>
    <t>D6121</t>
  </si>
  <si>
    <t xml:space="preserve">        Employers' imputed non-pensioncontributions</t>
  </si>
  <si>
    <t>D6122</t>
  </si>
  <si>
    <t xml:space="preserve">    Households' actual social contributions</t>
  </si>
  <si>
    <t>D613</t>
  </si>
  <si>
    <t>69=70+71=72+76</t>
  </si>
  <si>
    <t xml:space="preserve">        Households' actual pension contributions</t>
  </si>
  <si>
    <t>D6131</t>
  </si>
  <si>
    <t xml:space="preserve">        Households' actual non-pension contributions</t>
  </si>
  <si>
    <t>D6132</t>
  </si>
  <si>
    <t xml:space="preserve">        Compulsory households' actual social contributions</t>
  </si>
  <si>
    <t>D613C</t>
  </si>
  <si>
    <t>72=73+74+75</t>
  </si>
  <si>
    <t xml:space="preserve">            Compulsory employees' actual social contributions</t>
  </si>
  <si>
    <t>D613CE</t>
  </si>
  <si>
    <t xml:space="preserve">            Compulsory actual social contributions by the self-employed</t>
  </si>
  <si>
    <t>D613CS</t>
  </si>
  <si>
    <t xml:space="preserve">            Compulsory actual social contributions by the non-employed</t>
  </si>
  <si>
    <t>D613CN</t>
  </si>
  <si>
    <t xml:space="preserve">        Voluntary households' actual social contributions</t>
  </si>
  <si>
    <t>D613V</t>
  </si>
  <si>
    <t xml:space="preserve">    Households' social contributions supplements</t>
  </si>
  <si>
    <t>D614</t>
  </si>
  <si>
    <t>77=78+79</t>
  </si>
  <si>
    <t xml:space="preserve">        Households' pension contribution supplements</t>
  </si>
  <si>
    <t>D6141</t>
  </si>
  <si>
    <t xml:space="preserve">        Households' non-pension contribution supplements</t>
  </si>
  <si>
    <t>D6142</t>
  </si>
  <si>
    <t>Capital transfers from general government to relevant sectors representing taxes and social contributions assessed but unlikely to be collected</t>
  </si>
  <si>
    <t>D995</t>
  </si>
  <si>
    <t>80=81+..+86+90</t>
  </si>
  <si>
    <t xml:space="preserve">    Taxes on products assessed but unlikely to be collected</t>
  </si>
  <si>
    <t>D995A</t>
  </si>
  <si>
    <t xml:space="preserve">    Other taxes on production assessed but unlikely to be collected</t>
  </si>
  <si>
    <t>D995B</t>
  </si>
  <si>
    <t xml:space="preserve">    Taxes on income assessed but unlikely to be collected</t>
  </si>
  <si>
    <t>D995C</t>
  </si>
  <si>
    <t xml:space="preserve">    Other current taxes assessed but unlikely to be collected</t>
  </si>
  <si>
    <t>D995D</t>
  </si>
  <si>
    <t xml:space="preserve">    Employers' actual social contributions assessed but unlikely to be collected</t>
  </si>
  <si>
    <t>D995E</t>
  </si>
  <si>
    <t xml:space="preserve">    Households' actual social contributions assessed but unlikely to be collected</t>
  </si>
  <si>
    <t>D995F</t>
  </si>
  <si>
    <t>86=87+..+89</t>
  </si>
  <si>
    <t xml:space="preserve">        Employees' actual social contributions assessed but unlikely to be collected</t>
  </si>
  <si>
    <t>D995FE</t>
  </si>
  <si>
    <t xml:space="preserve">        Actual social contributions by self-employed persons assessed but unlikely to be collected</t>
  </si>
  <si>
    <t>D995FS</t>
  </si>
  <si>
    <t xml:space="preserve">        Actual social contributions by non-employed persons assessed but unlikely to be collected</t>
  </si>
  <si>
    <t>D995FN</t>
  </si>
  <si>
    <t xml:space="preserve">    Capital taxes assessed but unlikely to be collected</t>
  </si>
  <si>
    <t>D995G</t>
  </si>
  <si>
    <t>TOTAL RECEIPTS FROM TAXES AND SOCIAL CONTRIBUTIONS AFTER DEDUCTION OF AMOUNTS ASSESSED BUT UNLIKELY TO BE COLLECTED</t>
  </si>
  <si>
    <t>ODB</t>
  </si>
  <si>
    <t>92=1+35+54+59-66-80</t>
  </si>
  <si>
    <t>TOTAL RECEIPTS FROM TAXES AND SOCIAL CONTRIBUTIONS (including imputed social contributions) AFTER DEDUCTION OF AMOUNTS ASSESSED BUT UNLIKELY TO BE COLLECTED</t>
  </si>
  <si>
    <t>ODC</t>
  </si>
  <si>
    <t>92=1+35+54+59-80</t>
  </si>
  <si>
    <t>TOTAL RECEIPTS FROM TAXES AND COMPULSORY ACTUAL SOCIAL CONTRIBUTIONS AFTER DEDUCTION OF AMOUNTS ASSESSED BUT UNLIKELY TO BE COLLECTED</t>
  </si>
  <si>
    <t>ODD</t>
  </si>
  <si>
    <t>93=1+35+54+59-66-62-76-80</t>
  </si>
  <si>
    <t>6. Consists largely of business licenses and of documentary and stamp taxes. See also footnotes 3, 4, and 5.</t>
  </si>
  <si>
    <t>5. Prior to 1959, included in line 34.</t>
  </si>
  <si>
    <t>4. Prior to 1958, included in line 34.</t>
  </si>
  <si>
    <t>3. For 1929-30, included in line 34.</t>
  </si>
  <si>
    <t>2. Consists of the capital stock tax in 1933-45.</t>
  </si>
  <si>
    <t>1. Consists largely of taxes on telephone services, tires, coal, nuclear fuel, trucks, indoor tanning services, and of refunds other than those for alcoholic beverages and tobacco.</t>
  </si>
  <si>
    <t>Legend / Footnotes:</t>
  </si>
  <si>
    <t xml:space="preserve">    Other taxes 6</t>
  </si>
  <si>
    <t>34</t>
  </si>
  <si>
    <t xml:space="preserve">    Special assessments</t>
  </si>
  <si>
    <t>33</t>
  </si>
  <si>
    <t xml:space="preserve">    Severance taxes 5</t>
  </si>
  <si>
    <t>32</t>
  </si>
  <si>
    <t xml:space="preserve">    Motor vehicle licenses</t>
  </si>
  <si>
    <t>31</t>
  </si>
  <si>
    <t xml:space="preserve">    Property taxes</t>
  </si>
  <si>
    <t>30</t>
  </si>
  <si>
    <t xml:space="preserve">            Other</t>
  </si>
  <si>
    <t>29</t>
  </si>
  <si>
    <t xml:space="preserve">            Public utilities</t>
  </si>
  <si>
    <t>28</t>
  </si>
  <si>
    <t xml:space="preserve">            General</t>
  </si>
  <si>
    <t>27</t>
  </si>
  <si>
    <t xml:space="preserve">        Local</t>
  </si>
  <si>
    <t>26</t>
  </si>
  <si>
    <t xml:space="preserve">            Other 4</t>
  </si>
  <si>
    <t>25</t>
  </si>
  <si>
    <t xml:space="preserve">            Insurance receipts 4</t>
  </si>
  <si>
    <t>24</t>
  </si>
  <si>
    <t xml:space="preserve">            Public utilities 4</t>
  </si>
  <si>
    <t>23</t>
  </si>
  <si>
    <t xml:space="preserve">            Tobacco 3</t>
  </si>
  <si>
    <t>22</t>
  </si>
  <si>
    <t xml:space="preserve">            Alcoholic beverages 3</t>
  </si>
  <si>
    <t>21</t>
  </si>
  <si>
    <t xml:space="preserve">            Gasoline</t>
  </si>
  <si>
    <t>20</t>
  </si>
  <si>
    <t xml:space="preserve">            General 3</t>
  </si>
  <si>
    <t>19</t>
  </si>
  <si>
    <t xml:space="preserve">        State</t>
  </si>
  <si>
    <t>18</t>
  </si>
  <si>
    <t xml:space="preserve">    Sales taxes</t>
  </si>
  <si>
    <t>17</t>
  </si>
  <si>
    <t>State and local</t>
  </si>
  <si>
    <t>16</t>
  </si>
  <si>
    <t xml:space="preserve">    Other 2</t>
  </si>
  <si>
    <t>15</t>
  </si>
  <si>
    <t xml:space="preserve">    Customs duties</t>
  </si>
  <si>
    <t>14</t>
  </si>
  <si>
    <t xml:space="preserve">        Other 1</t>
  </si>
  <si>
    <t>13</t>
  </si>
  <si>
    <t xml:space="preserve">        Crude oil windfall profits tax</t>
  </si>
  <si>
    <t>12</t>
  </si>
  <si>
    <t xml:space="preserve">        Pharmaceutical</t>
  </si>
  <si>
    <t>11</t>
  </si>
  <si>
    <t xml:space="preserve">        Medical devices</t>
  </si>
  <si>
    <t>10</t>
  </si>
  <si>
    <t xml:space="preserve">        Health insurance</t>
  </si>
  <si>
    <t>9</t>
  </si>
  <si>
    <t xml:space="preserve">        Air transport</t>
  </si>
  <si>
    <t>8</t>
  </si>
  <si>
    <t xml:space="preserve">        Diesel fuel</t>
  </si>
  <si>
    <t>7</t>
  </si>
  <si>
    <t xml:space="preserve">        Tobacco</t>
  </si>
  <si>
    <t>6</t>
  </si>
  <si>
    <t xml:space="preserve">        Alcoholic beverages</t>
  </si>
  <si>
    <t>5</t>
  </si>
  <si>
    <t xml:space="preserve">        Gasoline</t>
  </si>
  <si>
    <t>4</t>
  </si>
  <si>
    <t xml:space="preserve">    Excise taxes</t>
  </si>
  <si>
    <t>3</t>
  </si>
  <si>
    <t>Federal</t>
  </si>
  <si>
    <t>2</t>
  </si>
  <si>
    <t xml:space="preserve">        Taxes on production and imports</t>
  </si>
  <si>
    <t>1</t>
  </si>
  <si>
    <t> </t>
  </si>
  <si>
    <t>Table 3.5. Taxes on Production and Imports</t>
  </si>
  <si>
    <t>B1GQ</t>
  </si>
  <si>
    <t>Annual data from 1970 to 2015</t>
  </si>
  <si>
    <t>File last updated on August 12, 2016</t>
  </si>
  <si>
    <t>Taxes on Products (I have only included here what US reports)</t>
  </si>
  <si>
    <t xml:space="preserve">  D.212 Taxes and duties on imports excluding VAT (import duties)</t>
  </si>
  <si>
    <t>1969</t>
  </si>
  <si>
    <t>1968</t>
  </si>
  <si>
    <t>1967</t>
  </si>
  <si>
    <t>1966</t>
  </si>
  <si>
    <t>1965</t>
  </si>
  <si>
    <t>1964</t>
  </si>
  <si>
    <t>1963</t>
  </si>
  <si>
    <t>1962</t>
  </si>
  <si>
    <t>1961</t>
  </si>
  <si>
    <t>1960</t>
  </si>
  <si>
    <t>1959</t>
  </si>
  <si>
    <t>1958</t>
  </si>
  <si>
    <t>1957</t>
  </si>
  <si>
    <t>1956</t>
  </si>
  <si>
    <t>1955</t>
  </si>
  <si>
    <t>1954</t>
  </si>
  <si>
    <t>1953</t>
  </si>
  <si>
    <t>1952</t>
  </si>
  <si>
    <t>1951</t>
  </si>
  <si>
    <t>1950</t>
  </si>
  <si>
    <t>1949</t>
  </si>
  <si>
    <t>1948</t>
  </si>
  <si>
    <t>1947</t>
  </si>
  <si>
    <t>1946</t>
  </si>
  <si>
    <t>1945</t>
  </si>
  <si>
    <t>1944</t>
  </si>
  <si>
    <t>1943</t>
  </si>
  <si>
    <t>1942</t>
  </si>
  <si>
    <t>1941</t>
  </si>
  <si>
    <t>1940</t>
  </si>
  <si>
    <t>1939</t>
  </si>
  <si>
    <t>1938</t>
  </si>
  <si>
    <t>1937</t>
  </si>
  <si>
    <t>1936</t>
  </si>
  <si>
    <t>1935</t>
  </si>
  <si>
    <t>1934</t>
  </si>
  <si>
    <t>1933</t>
  </si>
  <si>
    <t>1932</t>
  </si>
  <si>
    <t>1931</t>
  </si>
  <si>
    <t>1930</t>
  </si>
  <si>
    <t>1929</t>
  </si>
  <si>
    <t>Last Revised on: August 03, 2016</t>
  </si>
  <si>
    <t xml:space="preserve">  D.29 Other taxes on production</t>
  </si>
  <si>
    <t>ALLOC</t>
  </si>
  <si>
    <t>C</t>
  </si>
  <si>
    <t>YA</t>
  </si>
  <si>
    <t>Other taxes on production (mostly business licenses)</t>
  </si>
  <si>
    <t>LABOR INCOME</t>
  </si>
  <si>
    <t>PLUS Labor Share of ITLS (but none in the US)</t>
  </si>
  <si>
    <t>ASSET INCOME</t>
  </si>
  <si>
    <t>CONSUMPTION</t>
  </si>
  <si>
    <t>Consumption, Public</t>
  </si>
  <si>
    <t xml:space="preserve">   Final Consumption Expenditure of Gen'l Gov't</t>
  </si>
  <si>
    <t xml:space="preserve">Consumption, Private </t>
  </si>
  <si>
    <t xml:space="preserve">   Final Consumption Expenditure of Households &amp; NPISH</t>
  </si>
  <si>
    <t xml:space="preserve">   LESS Consumption Share of Taxes less Subsidies on Products</t>
  </si>
  <si>
    <t xml:space="preserve">   LESS Portion of Final Consumption that is In-kind Public Transfers</t>
  </si>
  <si>
    <t>13. Consists of federal government social benefits to the rest of the world and includes benefits paid to individuals in the U.S. territories and the Commonwealths of Puerto Rico and Northern Mariana Islands.</t>
  </si>
  <si>
    <t>12. Consists largely of veterans' benefits, Alaska dividends, and crime-victim payments.</t>
  </si>
  <si>
    <t>11. Consists of expenditures for food under the supplemental program for women, infants, and children; foster care; adoption assistance; and payments to nonprofit welfare institutions.</t>
  </si>
  <si>
    <t>10. Prior to 1974, consists of old-age assistance, aid to the blind, and aid to the permanently and totally disabled, when the programs were partly federally funded.</t>
  </si>
  <si>
    <t>9. Consists of aid to families with dependent children and, beginning with 1996, assistance programs operating under the Personal Responsibility and Work Opportunity Reconciliation Act of 1996.</t>
  </si>
  <si>
    <t>8. Consists of general medical assistance and state child health care programs.</t>
  </si>
  <si>
    <t>7. Consists largely of payments to nonprofit institutions; aid to students; payments for medical services for retired military personnel and their dependents at nonmilitary facilities; disaster relief; workers' compensation benefits for federal employees (FECA); Payments from the September 11 Victims' Compensation Fund; rebates to individuals established by the Economic Stimulus Act of 2008; additional unemployment benefits, COBRA premium subsidies, and one-time payments to recipients of Social Security, SSI, Veterans Pensions, and Railroad Retirement benefits established by the American Recovery and Reinvestment Act of 2009; and health insurance co-payment and cost-sharing benefits established by the Patient Protection and Affordable Care Act.</t>
  </si>
  <si>
    <t>6. Includes the amounts by which federal refundable tax credits reduce personal current tax liabilities and liabilities to pay contributions for government social insurance as well as the outlays that are distributed when the amount of federal refundable tax credits exceeds an individual's federal tax liabilities.</t>
  </si>
  <si>
    <t>5. Prior to October 2008, benefits for the Supplemental Nutrition Assistance Program were called Food Stamp benefits.</t>
  </si>
  <si>
    <t>4. Consists of mustering out pay, terminal leave pay, and adjusted compensation benefits.</t>
  </si>
  <si>
    <t>3. Consists of payments for medical services for dependents of active duty military personnel at nonmilitary facilities.</t>
  </si>
  <si>
    <t>2. Medicare benefits include hospital and supplementary medical insurance benefits that are distributed from the federal hospital insurance trust fund and the supplementary medical insurance trust fund.</t>
  </si>
  <si>
    <t>1. Social security benefits include old-age, survivors, and disability insurance benefits that are distributed from the federal old-age and survivors insurance trust fund and the disability insurance trust fund.</t>
  </si>
  <si>
    <t>To the rest of the world 13</t>
  </si>
  <si>
    <t>43</t>
  </si>
  <si>
    <t xml:space="preserve">        Other 12</t>
  </si>
  <si>
    <t>42</t>
  </si>
  <si>
    <t xml:space="preserve">        Employment and training</t>
  </si>
  <si>
    <t>41</t>
  </si>
  <si>
    <t xml:space="preserve">        Education</t>
  </si>
  <si>
    <t>40</t>
  </si>
  <si>
    <t xml:space="preserve">            Other 11</t>
  </si>
  <si>
    <t>39</t>
  </si>
  <si>
    <t xml:space="preserve">            Energy assistance</t>
  </si>
  <si>
    <t>38</t>
  </si>
  <si>
    <t xml:space="preserve">            General assistance</t>
  </si>
  <si>
    <t>37</t>
  </si>
  <si>
    <t xml:space="preserve">            Supplemental security income 10</t>
  </si>
  <si>
    <t>36</t>
  </si>
  <si>
    <t xml:space="preserve">            Family assistance 9</t>
  </si>
  <si>
    <t>35</t>
  </si>
  <si>
    <t xml:space="preserve">                Other medical care 8</t>
  </si>
  <si>
    <t xml:space="preserve">                Medicaid</t>
  </si>
  <si>
    <t xml:space="preserve">            Medical care</t>
  </si>
  <si>
    <t xml:space="preserve">        Public assistance</t>
  </si>
  <si>
    <t xml:space="preserve">            Workers' compensation</t>
  </si>
  <si>
    <t xml:space="preserve">            Temporary disability insurance</t>
  </si>
  <si>
    <t xml:space="preserve">        Benefits from social insurance funds</t>
  </si>
  <si>
    <t xml:space="preserve">    State and local</t>
  </si>
  <si>
    <t xml:space="preserve">        Other 7</t>
  </si>
  <si>
    <t xml:space="preserve">        Refundable tax credits 6</t>
  </si>
  <si>
    <t xml:space="preserve">        Direct relief</t>
  </si>
  <si>
    <t xml:space="preserve">        Supplemental security income</t>
  </si>
  <si>
    <t xml:space="preserve">        Black lung benefits</t>
  </si>
  <si>
    <t xml:space="preserve">        Supplemental Nutrition Assistance Program (SNAP) 5</t>
  </si>
  <si>
    <t xml:space="preserve">            Readjustment</t>
  </si>
  <si>
    <t xml:space="preserve">            Pension and disability</t>
  </si>
  <si>
    <t xml:space="preserve">        Veterans' benefits</t>
  </si>
  <si>
    <t xml:space="preserve">            Military medical insurance 3</t>
  </si>
  <si>
    <t xml:space="preserve">            Veterans' life insurance</t>
  </si>
  <si>
    <t xml:space="preserve">            Pension benefit guaranty</t>
  </si>
  <si>
    <t xml:space="preserve">            Railroad retirement</t>
  </si>
  <si>
    <t xml:space="preserve">                Emergency unemployment compensation</t>
  </si>
  <si>
    <t xml:space="preserve">                Federal employees</t>
  </si>
  <si>
    <t xml:space="preserve">                Railroad employees</t>
  </si>
  <si>
    <t xml:space="preserve">                State</t>
  </si>
  <si>
    <t xml:space="preserve">            Unemployment insurance</t>
  </si>
  <si>
    <t xml:space="preserve">            Medicare 2</t>
  </si>
  <si>
    <t xml:space="preserve">            Social security 1</t>
  </si>
  <si>
    <t xml:space="preserve">    Federal</t>
  </si>
  <si>
    <t>To persons</t>
  </si>
  <si>
    <t xml:space="preserve">            Government social benefits</t>
  </si>
  <si>
    <t>Table 3.12. Government Social Benefits</t>
  </si>
  <si>
    <t xml:space="preserve">   PLUS Portion of HH Final Consumption that is In-kind Public Transfers (Medicare, Medicaid, SCHIP)</t>
  </si>
  <si>
    <t>TRANSFERS</t>
  </si>
  <si>
    <t>Equals:  Net lending/ net borrowing</t>
  </si>
  <si>
    <t xml:space="preserve">Plus:  Consumption of fixed capital </t>
  </si>
  <si>
    <t>Less:  Acquisitions less disposals of nonfinancial nonproduced assets</t>
  </si>
  <si>
    <t>Less:  Gross capital formation</t>
  </si>
  <si>
    <t>D9</t>
  </si>
  <si>
    <t>Less:  Capital transfer payments to the rest of the world</t>
  </si>
  <si>
    <t>Plus:  Capital transfer receipts from the rest of the world</t>
  </si>
  <si>
    <t>D8</t>
  </si>
  <si>
    <t>Plus:  Adjustment for the change in net equity of households in pension funds reserves</t>
  </si>
  <si>
    <t>Less: Final consumption expenditures</t>
  </si>
  <si>
    <t>TOS2</t>
  </si>
  <si>
    <t>D5_7</t>
  </si>
  <si>
    <t>Less:  Current transfer payments to  the rest of the world</t>
  </si>
  <si>
    <t>FRS2</t>
  </si>
  <si>
    <t>Plus:  Current transfer receipts from  the rest of the world</t>
  </si>
  <si>
    <t>B5NQ</t>
  </si>
  <si>
    <t>Equals:  Net national income at market prices</t>
  </si>
  <si>
    <t>B5GQ</t>
  </si>
  <si>
    <t>Equals:  Gross national income at market prices</t>
  </si>
  <si>
    <t>D1_4</t>
  </si>
  <si>
    <t>Less:  Primary income payments to the rest of the world</t>
  </si>
  <si>
    <t>Plus:  Primary income receipts from the rest of the world</t>
  </si>
  <si>
    <t>Gross domestic product</t>
  </si>
  <si>
    <t>File last updated on August 31, 2016</t>
  </si>
  <si>
    <t>Table 107.  Disposable Income, Saving and Net Lending/Borrowing</t>
  </si>
  <si>
    <t>SAVING</t>
  </si>
  <si>
    <t>Saving, Public</t>
  </si>
  <si>
    <t>Saving, Private</t>
  </si>
  <si>
    <t>CHECKS</t>
  </si>
  <si>
    <t>-</t>
  </si>
  <si>
    <t>5. Prior to 1960, government social benefits to the rest of the world are included in line 26, 'Other current transfer payments to the rest of the world.'</t>
  </si>
  <si>
    <t>4. Prior to 1959, subsidies (line 30) and the current surplus of government enterprises (line 19) are not shown separately; subsidies are presented net of the current surplus of government enterprises.</t>
  </si>
  <si>
    <t>3. Prior to 1999, current transfer payments to the rest of the world (line 26) are displayed net of current transfer receipts from the rest of the world (line 18).</t>
  </si>
  <si>
    <t>2. Prior to 1960, interest payments to persons (line 28) and interest receipts on line 12 are not shown separately, but are included in interest payments (line 27), which is shown net of interest receipts. Interest payments to persons and business includes interest accrued on the actuarial liabilities of defined benefit pension plans for government employees.</t>
  </si>
  <si>
    <t>1. Consists primarily of contributions by residents of the U.S. territories and the Commonwealths of Puerto Rico and Northern Mariana Islands.</t>
  </si>
  <si>
    <t xml:space="preserve">    Net lending or net borrowing (-)</t>
  </si>
  <si>
    <t xml:space="preserve">        Less: Consumption of fixed capital</t>
  </si>
  <si>
    <t xml:space="preserve">        Net purchases of nonproduced assets</t>
  </si>
  <si>
    <t xml:space="preserve">        Capital transfer payments</t>
  </si>
  <si>
    <t xml:space="preserve">        Gross government investment</t>
  </si>
  <si>
    <t xml:space="preserve">        Current expenditures</t>
  </si>
  <si>
    <t xml:space="preserve">    Total expenditures</t>
  </si>
  <si>
    <t xml:space="preserve">        Capital transfer receipts</t>
  </si>
  <si>
    <t xml:space="preserve">        Current receipts</t>
  </si>
  <si>
    <t xml:space="preserve">    Total receipts</t>
  </si>
  <si>
    <t/>
  </si>
  <si>
    <t>Addenda:</t>
  </si>
  <si>
    <t>Social insurance funds</t>
  </si>
  <si>
    <t xml:space="preserve">        Net government saving</t>
  </si>
  <si>
    <t>Subsidies 4</t>
  </si>
  <si>
    <t xml:space="preserve">    To the rest of the world</t>
  </si>
  <si>
    <t xml:space="preserve">    To persons and business 2</t>
  </si>
  <si>
    <t>Interest payments 2</t>
  </si>
  <si>
    <t xml:space="preserve">    Other current transfer payments to the rest of the world 3,5</t>
  </si>
  <si>
    <t xml:space="preserve">        To the rest of the world 5</t>
  </si>
  <si>
    <t xml:space="preserve">        To persons</t>
  </si>
  <si>
    <t xml:space="preserve">    Government social benefits</t>
  </si>
  <si>
    <t>Current transfer payments</t>
  </si>
  <si>
    <t>Consumption expenditures</t>
  </si>
  <si>
    <t>Current surplus of government enterprises 4</t>
  </si>
  <si>
    <t xml:space="preserve">    From the rest of the world 3</t>
  </si>
  <si>
    <t xml:space="preserve">    From persons</t>
  </si>
  <si>
    <t xml:space="preserve">    From business (net)</t>
  </si>
  <si>
    <t>Current transfer receipts</t>
  </si>
  <si>
    <t xml:space="preserve">    Dividends</t>
  </si>
  <si>
    <t xml:space="preserve">        Rents and royalties</t>
  </si>
  <si>
    <t xml:space="preserve">        Interest receipts 2</t>
  </si>
  <si>
    <t xml:space="preserve">    Interest and miscellaneous receipts</t>
  </si>
  <si>
    <t>Income receipts on assets</t>
  </si>
  <si>
    <t xml:space="preserve">    From the rest of the world 1</t>
  </si>
  <si>
    <t>Contributions for government social insurance</t>
  </si>
  <si>
    <t xml:space="preserve">    Taxes from the rest of the world</t>
  </si>
  <si>
    <t xml:space="preserve">    Taxes on corporate income</t>
  </si>
  <si>
    <t xml:space="preserve">    Taxes on production and imports</t>
  </si>
  <si>
    <t xml:space="preserve">    Personal current taxes</t>
  </si>
  <si>
    <t>Current tax receipts</t>
  </si>
  <si>
    <t>Table 3.1. Government Current Receipts and Expenditures</t>
  </si>
  <si>
    <t>…</t>
  </si>
  <si>
    <t xml:space="preserve">   Statistical discrepancy as a percentage of GDP</t>
  </si>
  <si>
    <t xml:space="preserve">   Average of GDP and GDI</t>
  </si>
  <si>
    <t xml:space="preserve">   Equals: GDP (NIPA, expenditure approach)</t>
  </si>
  <si>
    <t xml:space="preserve">   Plus statistical discrepancy (NIPA)</t>
  </si>
  <si>
    <t xml:space="preserve">   Gross value added (line 1)</t>
  </si>
  <si>
    <t xml:space="preserve"> Addendum:</t>
  </si>
  <si>
    <t xml:space="preserve">    </t>
  </si>
  <si>
    <t xml:space="preserve"> Equals: Net saving</t>
  </si>
  <si>
    <t xml:space="preserve"> Less: Final consumption expenditures</t>
  </si>
  <si>
    <t xml:space="preserve"> Equals: Disposable income, net</t>
  </si>
  <si>
    <t xml:space="preserve"> Less: Other current transfers (paid)</t>
  </si>
  <si>
    <t xml:space="preserve"> Plus: Other current transfers (received)</t>
  </si>
  <si>
    <t xml:space="preserve"> Less: Social contributions (paid)</t>
  </si>
  <si>
    <t xml:space="preserve"> Plus: Social benefits (received)</t>
  </si>
  <si>
    <t xml:space="preserve"> Less: Current taxes on income, wealth, etc. (paid)</t>
  </si>
  <si>
    <t xml:space="preserve"> Plus: Current taxes on income, wealth, etc. (received)</t>
  </si>
  <si>
    <t xml:space="preserve"> Net national income/Balance of primary incomes, net</t>
  </si>
  <si>
    <t xml:space="preserve">     Rents on land and natural resources</t>
  </si>
  <si>
    <t xml:space="preserve">     Reinvested earnings on foreign direct investment</t>
  </si>
  <si>
    <t xml:space="preserve">       Withdrawals from income of quasi-corporations</t>
  </si>
  <si>
    <t xml:space="preserve">       Dividends</t>
  </si>
  <si>
    <t xml:space="preserve">     Distributed income of corporations</t>
  </si>
  <si>
    <t xml:space="preserve">     Interest</t>
  </si>
  <si>
    <t xml:space="preserve">   Less: Uses of property income (paid)</t>
  </si>
  <si>
    <t xml:space="preserve">     Reinvested earnings on U.S. direct investment abroad</t>
  </si>
  <si>
    <t xml:space="preserve">   Property income (received)</t>
  </si>
  <si>
    <t xml:space="preserve">   Subsidies paid</t>
  </si>
  <si>
    <t xml:space="preserve">   Taxes on production and imports, receivable</t>
  </si>
  <si>
    <t xml:space="preserve">     Employers' social contributions</t>
  </si>
  <si>
    <t xml:space="preserve">     Wages and salaries</t>
  </si>
  <si>
    <t xml:space="preserve">   Compensation of employees (received)</t>
  </si>
  <si>
    <t xml:space="preserve">   Operating surplus, net</t>
  </si>
  <si>
    <t xml:space="preserve"> Equals: Net national income/Balance of primary incomes, net</t>
  </si>
  <si>
    <t xml:space="preserve"> Less: Income payments to the rest of the world</t>
  </si>
  <si>
    <t xml:space="preserve"> Plus: Income receipts from the rest of the world</t>
  </si>
  <si>
    <t xml:space="preserve">   Taxes on production and imports less subsidies</t>
  </si>
  <si>
    <t xml:space="preserve">   Compensation of employees (paid)</t>
  </si>
  <si>
    <t xml:space="preserve"> Equals: Net value added</t>
  </si>
  <si>
    <t xml:space="preserve"> Less: Consumption of fixed capital</t>
  </si>
  <si>
    <t xml:space="preserve">      (income approach)</t>
  </si>
  <si>
    <t xml:space="preserve"> Gross value added</t>
  </si>
  <si>
    <t xml:space="preserve"> </t>
  </si>
  <si>
    <t xml:space="preserve"> Line </t>
  </si>
  <si>
    <t>Downloaded on 11/17/2016 At 3:00:01 PM    Last Revised September 21, 2016</t>
  </si>
  <si>
    <t>[Billions of Dollars]</t>
  </si>
  <si>
    <t xml:space="preserve">S.1.a Total Economy - Current Account                                                                                                                                                                                                                     </t>
  </si>
  <si>
    <t xml:space="preserve">     Equipment</t>
  </si>
  <si>
    <t>64</t>
  </si>
  <si>
    <t>63</t>
  </si>
  <si>
    <t>62</t>
  </si>
  <si>
    <t>61</t>
  </si>
  <si>
    <t>60</t>
  </si>
  <si>
    <t>59</t>
  </si>
  <si>
    <t>58</t>
  </si>
  <si>
    <t>57</t>
  </si>
  <si>
    <t>56</t>
  </si>
  <si>
    <t>55</t>
  </si>
  <si>
    <t>54</t>
  </si>
  <si>
    <t>yellow is from table 119 which requires special pasting for new year</t>
  </si>
  <si>
    <t>File last updated on: October 24, 2016</t>
  </si>
  <si>
    <t>Less:  Social contributions and social benefits, other than social
     transfers in kind, paid \1\</t>
  </si>
  <si>
    <t>LOWER LEVEL AGGREGATES</t>
  </si>
  <si>
    <t>YLE</t>
  </si>
  <si>
    <t>Wages and Salaries</t>
  </si>
  <si>
    <t>Supplements - Health (ex Medicare)</t>
  </si>
  <si>
    <t>Supplements - Public Social Protection (includes medicare and social security)</t>
  </si>
  <si>
    <t>Supplements - Pension (except social security)</t>
  </si>
  <si>
    <t>YLS</t>
  </si>
  <si>
    <t>Labor Share of Gross Mixed Income</t>
  </si>
  <si>
    <t>YL</t>
  </si>
  <si>
    <t>3. Government contributions to privately administered health, life, and workers' compensation insurance for government employees are classified as employer contributions for employee pension and insurance funds.</t>
  </si>
  <si>
    <t>2. Includes the Medicare-eligible Retiree Health Care Fund.</t>
  </si>
  <si>
    <t>1. Employer contributions to privately administered programs and government employee pension plans are classified as employer contributions for employee pension and insurance funds. Employer contributions to other publicly administered programs are classified as employer contributions for government social insurance.</t>
  </si>
  <si>
    <t xml:space="preserve">    Private supplemental unemployment</t>
  </si>
  <si>
    <t xml:space="preserve">    Federal employees unemployment insurance</t>
  </si>
  <si>
    <t xml:space="preserve">    Railroad employees unemployment insurance</t>
  </si>
  <si>
    <t xml:space="preserve">    Federal unemployment tax</t>
  </si>
  <si>
    <t xml:space="preserve">    State unemployment insurance</t>
  </si>
  <si>
    <t>Unemployment insurance</t>
  </si>
  <si>
    <t xml:space="preserve">    Private insurance 3</t>
  </si>
  <si>
    <t>Workers' compensation</t>
  </si>
  <si>
    <t xml:space="preserve">    Private group life insurance 3</t>
  </si>
  <si>
    <t xml:space="preserve">    Veterans life insurance</t>
  </si>
  <si>
    <t>Life insurance</t>
  </si>
  <si>
    <t xml:space="preserve">    Private group health insurance 3</t>
  </si>
  <si>
    <t xml:space="preserve">    Publicly administered government employee insurance funds 2</t>
  </si>
  <si>
    <t xml:space="preserve">    Temporary disability insurance</t>
  </si>
  <si>
    <t xml:space="preserve">    Military medical insurance</t>
  </si>
  <si>
    <t xml:space="preserve">    Federal hospital insurance</t>
  </si>
  <si>
    <t>Health insurance</t>
  </si>
  <si>
    <t xml:space="preserve">    Private pension plans</t>
  </si>
  <si>
    <t xml:space="preserve">    State and local employee retirement</t>
  </si>
  <si>
    <t xml:space="preserve">    Pension benefit guaranty</t>
  </si>
  <si>
    <t xml:space="preserve">    Railroad retirement</t>
  </si>
  <si>
    <t xml:space="preserve">    Federal military pension plans</t>
  </si>
  <si>
    <t xml:space="preserve">    Federal civilian pension plans</t>
  </si>
  <si>
    <t xml:space="preserve">    Old-age, survivors, and disability insurance</t>
  </si>
  <si>
    <t>Pension and other employee benefit plans 1</t>
  </si>
  <si>
    <t xml:space="preserve">                            By type</t>
  </si>
  <si>
    <t>Employer contributions for employee pension and insurance funds</t>
  </si>
  <si>
    <t>Employer contributions for government social insurance</t>
  </si>
  <si>
    <t xml:space="preserve">            Supplements to wages and salaries</t>
  </si>
  <si>
    <t>Table 7.8. Supplements to Wages and Salaries by Type</t>
  </si>
  <si>
    <t>Supplements</t>
  </si>
  <si>
    <t>All health benefits except Medicare (HI)</t>
  </si>
  <si>
    <t>This is sort of hodge podge because the age profile is FICA taxes. (HI, OASDI, Life insurance, Wkrs Comp, Unemployment)</t>
  </si>
  <si>
    <t>All pension benefits except Social Security (OASDI)</t>
  </si>
  <si>
    <t>Pieces of YAF:</t>
  </si>
  <si>
    <t>1/3 Gross Mixed Income</t>
  </si>
  <si>
    <t>Gross OS, Corp</t>
  </si>
  <si>
    <t>Gross OS, HH &amp; NPISH</t>
  </si>
  <si>
    <t>CFC, households</t>
  </si>
  <si>
    <t>CFC, corp</t>
  </si>
  <si>
    <t>Net OS, Corp</t>
  </si>
  <si>
    <t xml:space="preserve">Net OS, HH &amp; NPISH </t>
  </si>
  <si>
    <t>Indirect taxes ADDED pro rata:</t>
  </si>
  <si>
    <t>Private Asset Income</t>
  </si>
  <si>
    <t>YAF</t>
  </si>
  <si>
    <t>YPG</t>
  </si>
  <si>
    <t>Public Asset Income</t>
  </si>
  <si>
    <t xml:space="preserve">   Public Property Income</t>
  </si>
  <si>
    <t xml:space="preserve">   Public Capital Income</t>
  </si>
  <si>
    <t>YAG</t>
  </si>
  <si>
    <t>YKG</t>
  </si>
  <si>
    <t xml:space="preserve">   Private Property Income</t>
  </si>
  <si>
    <t>YPF</t>
  </si>
  <si>
    <t>hh &amp; npish, received</t>
  </si>
  <si>
    <t>corporations, received</t>
  </si>
  <si>
    <t xml:space="preserve">      Private Property Income, received</t>
  </si>
  <si>
    <t xml:space="preserve">   Capital Income, Private</t>
  </si>
  <si>
    <t xml:space="preserve">      hh &amp; npish, paid (CONSUMER CREDIT)</t>
  </si>
  <si>
    <t xml:space="preserve">      corporations, paid (OTHER)</t>
  </si>
  <si>
    <t>Net MI, capital share</t>
  </si>
  <si>
    <t xml:space="preserve">   Net OS, Corp - ITLS</t>
  </si>
  <si>
    <t xml:space="preserve">   Net OS, HH &amp; NPISH - ITLS</t>
  </si>
  <si>
    <t xml:space="preserve">   Net Mixed Income - ITLS</t>
  </si>
  <si>
    <t>YKF</t>
  </si>
  <si>
    <t>CG</t>
  </si>
  <si>
    <t>CF</t>
  </si>
  <si>
    <t>MACRO CONTROLS - UPPER LEVEL</t>
  </si>
  <si>
    <t>Edu, Other</t>
  </si>
  <si>
    <t>Health</t>
  </si>
  <si>
    <t>Owned Home</t>
  </si>
  <si>
    <t>Indirect taxes, by category to take out</t>
  </si>
  <si>
    <t>Private, by category, after consumption taxes taken out</t>
  </si>
  <si>
    <t>CFE2</t>
  </si>
  <si>
    <t>CFE3</t>
  </si>
  <si>
    <t>CFH</t>
  </si>
  <si>
    <t>CFX_alc</t>
  </si>
  <si>
    <t>CFX_tob</t>
  </si>
  <si>
    <t>CFX_oth</t>
  </si>
  <si>
    <t>Public</t>
  </si>
  <si>
    <t>CGH</t>
  </si>
  <si>
    <t>CGE</t>
  </si>
  <si>
    <t>Education</t>
  </si>
  <si>
    <t>CGX</t>
  </si>
  <si>
    <t>Private Consumption, by category, before consumption taxes taken out</t>
  </si>
  <si>
    <r>
      <t xml:space="preserve">1. </t>
    </r>
    <r>
      <rPr>
        <vertAlign val="superscript"/>
        <sz val="10"/>
        <color indexed="8"/>
        <rFont val="Arial"/>
        <family val="2"/>
      </rPr>
      <t xml:space="preserve"> </t>
    </r>
    <r>
      <rPr>
        <sz val="10"/>
        <color indexed="8"/>
        <rFont val="Arial"/>
        <family val="2"/>
      </rPr>
      <t>Final consumption expenditure of resident and non-resident households in the economic territory.</t>
    </r>
  </si>
  <si>
    <t>P</t>
  </si>
  <si>
    <t>Total \1\</t>
  </si>
  <si>
    <t>122</t>
  </si>
  <si>
    <t xml:space="preserve">P127 </t>
  </si>
  <si>
    <t xml:space="preserve">        Other services n. e. c. </t>
  </si>
  <si>
    <t>121</t>
  </si>
  <si>
    <t xml:space="preserve">P126 </t>
  </si>
  <si>
    <t xml:space="preserve">        Financial services n. e. c. </t>
  </si>
  <si>
    <t>120</t>
  </si>
  <si>
    <t xml:space="preserve">P125 </t>
  </si>
  <si>
    <t xml:space="preserve">        Insurance </t>
  </si>
  <si>
    <t>119</t>
  </si>
  <si>
    <t xml:space="preserve">P124 </t>
  </si>
  <si>
    <t xml:space="preserve">        Social protection </t>
  </si>
  <si>
    <t>118</t>
  </si>
  <si>
    <t xml:space="preserve">P123 </t>
  </si>
  <si>
    <t xml:space="preserve">        Personal effects n. e. c. </t>
  </si>
  <si>
    <t>117</t>
  </si>
  <si>
    <t xml:space="preserve">P122 </t>
  </si>
  <si>
    <t xml:space="preserve">        Prostitution </t>
  </si>
  <si>
    <t>116</t>
  </si>
  <si>
    <t>P122_127</t>
  </si>
  <si>
    <t xml:space="preserve">    Prostitution; other services n.e.c. </t>
  </si>
  <si>
    <t>115</t>
  </si>
  <si>
    <t xml:space="preserve">P121 </t>
  </si>
  <si>
    <t xml:space="preserve">    Personal care </t>
  </si>
  <si>
    <t>114</t>
  </si>
  <si>
    <t>P120</t>
  </si>
  <si>
    <t>Miscellaneous goods and services</t>
  </si>
  <si>
    <t>113</t>
  </si>
  <si>
    <t xml:space="preserve">P112 </t>
  </si>
  <si>
    <t xml:space="preserve">    Accommodation services </t>
  </si>
  <si>
    <t>112</t>
  </si>
  <si>
    <t xml:space="preserve">P111 </t>
  </si>
  <si>
    <t xml:space="preserve">    Catering services </t>
  </si>
  <si>
    <t>111</t>
  </si>
  <si>
    <t>P110</t>
  </si>
  <si>
    <t>Restaurants and hotels</t>
  </si>
  <si>
    <t>110</t>
  </si>
  <si>
    <t>P105</t>
  </si>
  <si>
    <t xml:space="preserve">    Education non definable by level</t>
  </si>
  <si>
    <t>109</t>
  </si>
  <si>
    <t>P104</t>
  </si>
  <si>
    <t xml:space="preserve">    Tertiary education </t>
  </si>
  <si>
    <t>108</t>
  </si>
  <si>
    <t>P103</t>
  </si>
  <si>
    <t xml:space="preserve">    Post-secondary non-teriary education </t>
  </si>
  <si>
    <t>107</t>
  </si>
  <si>
    <t>P102</t>
  </si>
  <si>
    <t xml:space="preserve">    Secondary education </t>
  </si>
  <si>
    <t>106</t>
  </si>
  <si>
    <t xml:space="preserve">P101 </t>
  </si>
  <si>
    <t xml:space="preserve">    Pre-primary and primary education </t>
  </si>
  <si>
    <t>105</t>
  </si>
  <si>
    <t>P100</t>
  </si>
  <si>
    <t>104</t>
  </si>
  <si>
    <t xml:space="preserve">P096 </t>
  </si>
  <si>
    <t xml:space="preserve">    Package holidays </t>
  </si>
  <si>
    <t>103</t>
  </si>
  <si>
    <t xml:space="preserve">P095 </t>
  </si>
  <si>
    <t xml:space="preserve">    Newspapers, books and stationery </t>
  </si>
  <si>
    <t>102</t>
  </si>
  <si>
    <t xml:space="preserve">P094 </t>
  </si>
  <si>
    <t xml:space="preserve">    Recreational and cultural services </t>
  </si>
  <si>
    <t>101</t>
  </si>
  <si>
    <t xml:space="preserve">P093 </t>
  </si>
  <si>
    <t xml:space="preserve">    Other recreational items for equipment, gardens and pets </t>
  </si>
  <si>
    <t>100</t>
  </si>
  <si>
    <t xml:space="preserve">P092 </t>
  </si>
  <si>
    <t xml:space="preserve">    Other major durables for recreation and culture </t>
  </si>
  <si>
    <t>99</t>
  </si>
  <si>
    <t xml:space="preserve">P091 </t>
  </si>
  <si>
    <t xml:space="preserve">    Audio-visual, photographic and information processing equipment </t>
  </si>
  <si>
    <t>98</t>
  </si>
  <si>
    <t>P090</t>
  </si>
  <si>
    <t>Recreation and culture</t>
  </si>
  <si>
    <t>97</t>
  </si>
  <si>
    <t>P083</t>
  </si>
  <si>
    <t xml:space="preserve">    Telephone and telefax services</t>
  </si>
  <si>
    <t>96</t>
  </si>
  <si>
    <t>P082</t>
  </si>
  <si>
    <t xml:space="preserve">    Telephone and telefax equipment</t>
  </si>
  <si>
    <t>95</t>
  </si>
  <si>
    <t xml:space="preserve">P081 </t>
  </si>
  <si>
    <t xml:space="preserve">    Postal service</t>
  </si>
  <si>
    <t>94</t>
  </si>
  <si>
    <t>P080</t>
  </si>
  <si>
    <t>Communication</t>
  </si>
  <si>
    <t>93</t>
  </si>
  <si>
    <t xml:space="preserve">P073 </t>
  </si>
  <si>
    <t xml:space="preserve">    Transport services </t>
  </si>
  <si>
    <t>92</t>
  </si>
  <si>
    <t xml:space="preserve">P072 </t>
  </si>
  <si>
    <t xml:space="preserve">    Operation of personal transport equipment </t>
  </si>
  <si>
    <t>91</t>
  </si>
  <si>
    <t xml:space="preserve">P071 </t>
  </si>
  <si>
    <t xml:space="preserve">    Purchase of vehicles </t>
  </si>
  <si>
    <t>90</t>
  </si>
  <si>
    <t>P070</t>
  </si>
  <si>
    <t>Transport</t>
  </si>
  <si>
    <t>89</t>
  </si>
  <si>
    <t xml:space="preserve">P063 </t>
  </si>
  <si>
    <t xml:space="preserve">    Hospital services </t>
  </si>
  <si>
    <t>88</t>
  </si>
  <si>
    <t xml:space="preserve">P062 </t>
  </si>
  <si>
    <t xml:space="preserve">    Outpatient services </t>
  </si>
  <si>
    <t>87</t>
  </si>
  <si>
    <t xml:space="preserve">P061 </t>
  </si>
  <si>
    <t xml:space="preserve">    Medical products, appliances and equipment </t>
  </si>
  <si>
    <t>86</t>
  </si>
  <si>
    <t>P060</t>
  </si>
  <si>
    <t>85</t>
  </si>
  <si>
    <t xml:space="preserve">P056 </t>
  </si>
  <si>
    <t xml:space="preserve">    Goods and services for routine household maintenance </t>
  </si>
  <si>
    <t>84</t>
  </si>
  <si>
    <t xml:space="preserve">P055 </t>
  </si>
  <si>
    <t xml:space="preserve">    Tools and equipment for house and garden </t>
  </si>
  <si>
    <t>83</t>
  </si>
  <si>
    <t xml:space="preserve">P054 </t>
  </si>
  <si>
    <t xml:space="preserve">    Glassware, tableware and household utensils </t>
  </si>
  <si>
    <t>82</t>
  </si>
  <si>
    <t xml:space="preserve">P053 </t>
  </si>
  <si>
    <t xml:space="preserve">    Household appliances </t>
  </si>
  <si>
    <t>81</t>
  </si>
  <si>
    <t xml:space="preserve">P052 </t>
  </si>
  <si>
    <t xml:space="preserve">    Household textiles </t>
  </si>
  <si>
    <t>80</t>
  </si>
  <si>
    <t xml:space="preserve">P051 </t>
  </si>
  <si>
    <t xml:space="preserve">    Furniture and furnishings, carpets and other floor coverings </t>
  </si>
  <si>
    <t>79</t>
  </si>
  <si>
    <t>P050</t>
  </si>
  <si>
    <t>Furnishings, household equipment and routine household maintenance</t>
  </si>
  <si>
    <t>78</t>
  </si>
  <si>
    <t xml:space="preserve">P045 </t>
  </si>
  <si>
    <t xml:space="preserve">    Electricity, gas, and other fuels </t>
  </si>
  <si>
    <t>77</t>
  </si>
  <si>
    <t xml:space="preserve">P044 </t>
  </si>
  <si>
    <t xml:space="preserve">    Water supply and miscellaneous services related to the dwelling </t>
  </si>
  <si>
    <t>76</t>
  </si>
  <si>
    <t>P043</t>
  </si>
  <si>
    <t xml:space="preserve">    Maintenance and repair of the dwelling</t>
  </si>
  <si>
    <t>75</t>
  </si>
  <si>
    <t xml:space="preserve">P042 </t>
  </si>
  <si>
    <t xml:space="preserve">    Imputed rentals for housing </t>
  </si>
  <si>
    <t>74</t>
  </si>
  <si>
    <t xml:space="preserve">P041 </t>
  </si>
  <si>
    <t xml:space="preserve">    Actual rentals for housing </t>
  </si>
  <si>
    <t>73</t>
  </si>
  <si>
    <t>P040</t>
  </si>
  <si>
    <t>Housing, water, electricity, gas and other fuels</t>
  </si>
  <si>
    <t>72</t>
  </si>
  <si>
    <t xml:space="preserve">P032 </t>
  </si>
  <si>
    <t xml:space="preserve">    Footwear </t>
  </si>
  <si>
    <t>71</t>
  </si>
  <si>
    <t xml:space="preserve">P031 </t>
  </si>
  <si>
    <t xml:space="preserve">    Clothing </t>
  </si>
  <si>
    <t>70</t>
  </si>
  <si>
    <t>P030</t>
  </si>
  <si>
    <t>Clothing and footwear</t>
  </si>
  <si>
    <t>69</t>
  </si>
  <si>
    <t xml:space="preserve">P023 </t>
  </si>
  <si>
    <t xml:space="preserve">    Narcotics </t>
  </si>
  <si>
    <t>68</t>
  </si>
  <si>
    <t xml:space="preserve">P022 </t>
  </si>
  <si>
    <t xml:space="preserve">    Tobacco </t>
  </si>
  <si>
    <t>67</t>
  </si>
  <si>
    <t xml:space="preserve">P021 </t>
  </si>
  <si>
    <t xml:space="preserve">    Alcoholic beverages </t>
  </si>
  <si>
    <t>66</t>
  </si>
  <si>
    <t>P020</t>
  </si>
  <si>
    <t>Alcoholic beverages, tobacco and narcotics</t>
  </si>
  <si>
    <t>65</t>
  </si>
  <si>
    <t xml:space="preserve">P012 </t>
  </si>
  <si>
    <t xml:space="preserve">    Non-alcoholic beverages </t>
  </si>
  <si>
    <t xml:space="preserve">P011 </t>
  </si>
  <si>
    <t xml:space="preserve">    Food </t>
  </si>
  <si>
    <t>P010</t>
  </si>
  <si>
    <t>Food and non-alcoholic beverages</t>
  </si>
  <si>
    <t>Billions of chained (2009) dollars</t>
  </si>
  <si>
    <t>Billions of dollars</t>
  </si>
  <si>
    <t>Classification of individual consumption by purpose [COICOP]</t>
  </si>
  <si>
    <t>[Billions of dollars and billions of chained (2009) dollars]</t>
  </si>
  <si>
    <t>Table 501.   Final Consumption Expenditure of Households by Purpose, Expanded Detail</t>
  </si>
  <si>
    <t>01 Main aggregates</t>
  </si>
  <si>
    <t>Edu, Higher (&gt;HS)</t>
  </si>
  <si>
    <t>Edu, Secondary (HS)</t>
  </si>
  <si>
    <t>Edu, Nursery and Primary (up to 8th grade)</t>
  </si>
  <si>
    <t>--</t>
  </si>
  <si>
    <t>CFE1b</t>
  </si>
  <si>
    <t>CFE1a</t>
  </si>
  <si>
    <t>2. Total by transaction, when relevant, and total expenditure should be consistent with table 200.</t>
  </si>
  <si>
    <t>1. For the total general government sector, other current transfers and capital transfers are consolidated. The other transactions are not consolidated.</t>
  </si>
  <si>
    <t>CG100</t>
  </si>
  <si>
    <t>Social protection</t>
  </si>
  <si>
    <t>CG090</t>
  </si>
  <si>
    <t>CG080</t>
  </si>
  <si>
    <t>Recreation, culture and
     religion</t>
  </si>
  <si>
    <t>CG070</t>
  </si>
  <si>
    <t>CG060</t>
  </si>
  <si>
    <t>Housing and community
     amenities</t>
  </si>
  <si>
    <t>CG050</t>
  </si>
  <si>
    <t>Environmental Protection</t>
  </si>
  <si>
    <t>CG040</t>
  </si>
  <si>
    <t>Economic affairs</t>
  </si>
  <si>
    <t>CG030</t>
  </si>
  <si>
    <t>Public order and safety</t>
  </si>
  <si>
    <t>CG020</t>
  </si>
  <si>
    <t>Defense</t>
  </si>
  <si>
    <t>CG010</t>
  </si>
  <si>
    <t>General public services</t>
  </si>
  <si>
    <t>TCG</t>
  </si>
  <si>
    <t>State and Local government [sector code SES1312_3]</t>
  </si>
  <si>
    <t>Central government [sector code SES1311]</t>
  </si>
  <si>
    <t>Total general government [sector code SES13]</t>
  </si>
  <si>
    <t>TRP3</t>
  </si>
  <si>
    <t>Final Consumption Expenditures*</t>
  </si>
  <si>
    <t>Table 1100.  General Government Expenditure by Function</t>
  </si>
  <si>
    <t>File last updated on October 25, 2016</t>
  </si>
  <si>
    <t>SOURCE:  Centers for Medicare &amp; Medicaid Services, Office of the Actuary, National Health Statistics Group.</t>
  </si>
  <si>
    <t>** Other State and Local Programs include State and Local Subsidies and TDI</t>
  </si>
  <si>
    <t>* Other Federal Programs include OEO, Federal General and Medical, Federal General and Medical NEC, and High Risk Pools under ACA</t>
  </si>
  <si>
    <t xml:space="preserve">          State and Local Gov't</t>
  </si>
  <si>
    <t xml:space="preserve">          Federal Gov't</t>
  </si>
  <si>
    <t xml:space="preserve">          Private </t>
  </si>
  <si>
    <t xml:space="preserve">         State and Local Gov't</t>
  </si>
  <si>
    <t xml:space="preserve">         Federal Gov't</t>
  </si>
  <si>
    <t xml:space="preserve">         Private </t>
  </si>
  <si>
    <t xml:space="preserve">     Structures</t>
  </si>
  <si>
    <t xml:space="preserve">     State and Local Gov't</t>
  </si>
  <si>
    <t xml:space="preserve">     Federal Gov't</t>
  </si>
  <si>
    <t xml:space="preserve">     Private </t>
  </si>
  <si>
    <t>Total Structures and Equipment</t>
  </si>
  <si>
    <t>Research</t>
  </si>
  <si>
    <t xml:space="preserve">  State/Local Funds</t>
  </si>
  <si>
    <t xml:space="preserve">  Federal Funds</t>
  </si>
  <si>
    <t>Public Health Activity</t>
  </si>
  <si>
    <t>Total CMS Programs (Medicaid, CHIP and Medicare)</t>
  </si>
  <si>
    <t xml:space="preserve">         School Health</t>
  </si>
  <si>
    <t xml:space="preserve">         Other State and Local Programs**</t>
  </si>
  <si>
    <t xml:space="preserve">         SAMHSA</t>
  </si>
  <si>
    <t xml:space="preserve">         Other Federal Programs*</t>
  </si>
  <si>
    <t xml:space="preserve">                          State and Local</t>
  </si>
  <si>
    <t xml:space="preserve">                          Federal  </t>
  </si>
  <si>
    <t xml:space="preserve">         Vocational Rehabilitation</t>
  </si>
  <si>
    <t xml:space="preserve">         Maternal/Child Health</t>
  </si>
  <si>
    <t xml:space="preserve">         General Assistance</t>
  </si>
  <si>
    <t xml:space="preserve">         Workers' Compensation</t>
  </si>
  <si>
    <t xml:space="preserve">         Indian Health Services </t>
  </si>
  <si>
    <t xml:space="preserve">         Other Private Revenues</t>
  </si>
  <si>
    <t xml:space="preserve">         Worksite Health Care</t>
  </si>
  <si>
    <t xml:space="preserve">     Other Third Party Payers and Programs</t>
  </si>
  <si>
    <t xml:space="preserve">         Department of Veterans Affairs</t>
  </si>
  <si>
    <t xml:space="preserve">         Department of Defense</t>
  </si>
  <si>
    <t xml:space="preserve">          CHIP (Title XIX and Title XXI)</t>
  </si>
  <si>
    <t xml:space="preserve">          Medicaid (Title XIX)</t>
  </si>
  <si>
    <t xml:space="preserve">          Medicare</t>
  </si>
  <si>
    <t xml:space="preserve">          Private Health Insurance</t>
  </si>
  <si>
    <t xml:space="preserve">     Health Insurance</t>
  </si>
  <si>
    <t xml:space="preserve">     Out of pocket</t>
  </si>
  <si>
    <t>Net Cost of Health Insurance Expenditures</t>
  </si>
  <si>
    <t>Federal Administration Expenditures</t>
  </si>
  <si>
    <t>State and Local  Administration Expenditures</t>
  </si>
  <si>
    <t>Total Administration and Total Net Cost of Health Insurance Expenditures</t>
  </si>
  <si>
    <t>Total Other Health, Residential, and Personal Care Expenditures</t>
  </si>
  <si>
    <t>Total Nursing Care Facilities and Continuing Care Retirement Communities</t>
  </si>
  <si>
    <t>Total Durable Medical Equipment Expenditures</t>
  </si>
  <si>
    <t>Total Prescription Drug Expenditures</t>
  </si>
  <si>
    <t>Other Non-Durable Medical Products Expenditures</t>
  </si>
  <si>
    <t>Total Home Health Care Expenditures</t>
  </si>
  <si>
    <t>Total Other Professional Services Expenditures</t>
  </si>
  <si>
    <t>Total Dental Services Expenditures</t>
  </si>
  <si>
    <t>Total Physician and Clinical Expenditures</t>
  </si>
  <si>
    <t>Total Hospital Expenditures</t>
  </si>
  <si>
    <t>Personal Health Care</t>
  </si>
  <si>
    <t xml:space="preserve">     Public Health Activity</t>
  </si>
  <si>
    <t>Health Consumption Expenditures</t>
  </si>
  <si>
    <t>POPULATION</t>
  </si>
  <si>
    <t xml:space="preserve">         Structures &amp; Equipment</t>
  </si>
  <si>
    <t xml:space="preserve">         Research</t>
  </si>
  <si>
    <t xml:space="preserve">     Investment</t>
  </si>
  <si>
    <t>Total National Health Expenditures</t>
  </si>
  <si>
    <t>Expenditure Amount (Millions)</t>
  </si>
  <si>
    <t>NATIONAL HEALTH EXPENDITURES BY TYPE OF SERVICE AND SOURCE OF FUNDS:  CALENDAR YEARS 1960 to 2015</t>
  </si>
  <si>
    <t>Health care worksheet</t>
  </si>
  <si>
    <t>Medicare public consumption portion</t>
  </si>
  <si>
    <t>Medicaid public consumption portion</t>
  </si>
  <si>
    <t xml:space="preserve">other public health insurance </t>
  </si>
  <si>
    <t>Out of pocket</t>
  </si>
  <si>
    <t>Private insurance</t>
  </si>
  <si>
    <t>Other private</t>
  </si>
  <si>
    <t>cgh7</t>
  </si>
  <si>
    <t>PUBLIC HEALTH</t>
  </si>
  <si>
    <t>PHC - NURSING HOME</t>
  </si>
  <si>
    <t>cgh1</t>
  </si>
  <si>
    <t xml:space="preserve">Medicare </t>
  </si>
  <si>
    <t>cgh2</t>
  </si>
  <si>
    <t>Medicaid</t>
  </si>
  <si>
    <t>cgh3</t>
  </si>
  <si>
    <t>Other public</t>
  </si>
  <si>
    <t>cfh1</t>
  </si>
  <si>
    <t>cfh2</t>
  </si>
  <si>
    <t>cfh3</t>
  </si>
  <si>
    <t>PHC - NON NURSING HOME</t>
  </si>
  <si>
    <t>cgh4</t>
  </si>
  <si>
    <t>cgh5</t>
  </si>
  <si>
    <t>cfh4</t>
  </si>
  <si>
    <t>cfh5</t>
  </si>
  <si>
    <t>cfh6</t>
  </si>
  <si>
    <t>COMPONENTS OF PERSONAL HEALTH CARE FROM NHEA</t>
  </si>
  <si>
    <t>Other private (worksite healthcare, other private revenue)</t>
  </si>
  <si>
    <t>Adjusted final macro controls:</t>
  </si>
  <si>
    <t>Public health</t>
  </si>
  <si>
    <t>TG</t>
  </si>
  <si>
    <t>TF</t>
  </si>
  <si>
    <t>tgsoai</t>
  </si>
  <si>
    <t>tgxci_u</t>
  </si>
  <si>
    <t>tgxci_x1</t>
  </si>
  <si>
    <t>tgxci_x2</t>
  </si>
  <si>
    <t>tgxci_x3</t>
  </si>
  <si>
    <t>tgxci_x4</t>
  </si>
  <si>
    <t>tgxci_x5</t>
  </si>
  <si>
    <t>tgxci_x6</t>
  </si>
  <si>
    <t>tgxci_x7</t>
  </si>
  <si>
    <t>tgxci_x8</t>
  </si>
  <si>
    <t>tgfk_i_row</t>
  </si>
  <si>
    <t>FICA (domestic only)</t>
  </si>
  <si>
    <t>FICA from ROW</t>
  </si>
  <si>
    <t>tgfg_alc</t>
  </si>
  <si>
    <t>sales and excise - alcohol</t>
  </si>
  <si>
    <t>tgfg_tob</t>
  </si>
  <si>
    <t>sales and excise - tobacco</t>
  </si>
  <si>
    <t>tgfg_oth</t>
  </si>
  <si>
    <t>other sales and excise less subsidies</t>
  </si>
  <si>
    <t>tgfk_c</t>
  </si>
  <si>
    <t>corporate</t>
  </si>
  <si>
    <t>tgf</t>
  </si>
  <si>
    <t>Total (domestic only)</t>
  </si>
  <si>
    <t>SCHIP</t>
  </si>
  <si>
    <t>SCHIP public consumption portion</t>
  </si>
  <si>
    <t>cgh6a</t>
  </si>
  <si>
    <t>cgh6b</t>
  </si>
  <si>
    <t>CGH adjustment</t>
  </si>
  <si>
    <t>CFH adjustment</t>
  </si>
  <si>
    <t>Non-nursing Home, Other public SCHIP</t>
  </si>
  <si>
    <t>Non-nursing Home, Other public non-SCHIP</t>
  </si>
  <si>
    <t>cgh check</t>
  </si>
  <si>
    <t>cfh check</t>
  </si>
  <si>
    <t>cgh1+cgh4</t>
  </si>
  <si>
    <t>cgh2+cgh5</t>
  </si>
  <si>
    <t>cfh1+cfh4</t>
  </si>
  <si>
    <t>cfh2+cfh5</t>
  </si>
  <si>
    <t>cfh3+cfh6</t>
  </si>
  <si>
    <t>cgh3+cgh6b</t>
  </si>
  <si>
    <t>8. Consists of current expenditures for sanitation. Beginning with 2007, includes housing subsidies related to Hurricanes Katrina and Rita.</t>
  </si>
  <si>
    <t>7. Equals unallocable state and local government expenditures.</t>
  </si>
  <si>
    <t>6. Consists primarily of federal government revenue sharing grants to state and local governments beginning with 1972 and ending with 1987.</t>
  </si>
  <si>
    <t>5. Consists of social insurance funds, including old age, survivors, and disability insurance (social security), and railroad retirement. Excludes government employee retirement plans.</t>
  </si>
  <si>
    <t>4. Consists of state and local government publicly owned liquor store systems, government-administered lotteries and parimutuels, and other commercial activities.</t>
  </si>
  <si>
    <t>3. Equals unallocable state and local government expenditures; includes federal government revenue sharing grants to state and local governments beginning with 1972 and ending with 1987.</t>
  </si>
  <si>
    <t>2. Prior to 1960, federal interest receipts are not available separately but are included in interest payments, which is shown net of federal interest receipts. Interest payments includes interest accrued on the actuarial liabilities of defined benefit pension plans for government employees.</t>
  </si>
  <si>
    <t>1. Equals federal government current expenditures less grants-in-aid to state and local governments plus state and local government current expenditures. Federal grants-in-aid to state and local governments by function are shown in table 3.17.</t>
  </si>
  <si>
    <t xml:space="preserve">    Welfare and social services</t>
  </si>
  <si>
    <t xml:space="preserve">    Disability</t>
  </si>
  <si>
    <t>Income security</t>
  </si>
  <si>
    <t xml:space="preserve">        Other</t>
  </si>
  <si>
    <t xml:space="preserve">        Libraries</t>
  </si>
  <si>
    <t xml:space="preserve">    Libraries and other</t>
  </si>
  <si>
    <t xml:space="preserve">    Higher</t>
  </si>
  <si>
    <t xml:space="preserve">    Elementary and secondary</t>
  </si>
  <si>
    <t xml:space="preserve">    Less: Sales to other sectors</t>
  </si>
  <si>
    <t xml:space="preserve">    Gross expenditures</t>
  </si>
  <si>
    <t>Health (net)</t>
  </si>
  <si>
    <t>Housing and community services 8</t>
  </si>
  <si>
    <t xml:space="preserve">        Other 4</t>
  </si>
  <si>
    <t xml:space="preserve">        Natural resources</t>
  </si>
  <si>
    <t xml:space="preserve">        Energy</t>
  </si>
  <si>
    <t xml:space="preserve">        Agriculture</t>
  </si>
  <si>
    <t xml:space="preserve">        General economic and labor affairs</t>
  </si>
  <si>
    <t xml:space="preserve">    Other economic affairs</t>
  </si>
  <si>
    <t xml:space="preserve">        Transit and railroad</t>
  </si>
  <si>
    <t xml:space="preserve">        Highways</t>
  </si>
  <si>
    <t xml:space="preserve">    Transportation</t>
  </si>
  <si>
    <t xml:space="preserve">    Prisons</t>
  </si>
  <si>
    <t xml:space="preserve">    Law courts</t>
  </si>
  <si>
    <t xml:space="preserve">    Fire</t>
  </si>
  <si>
    <t xml:space="preserve">    Police</t>
  </si>
  <si>
    <t xml:space="preserve">    Other 7</t>
  </si>
  <si>
    <t xml:space="preserve">    Interest payments</t>
  </si>
  <si>
    <t xml:space="preserve">    Tax collection and financial management</t>
  </si>
  <si>
    <t xml:space="preserve">    Executive and legislative</t>
  </si>
  <si>
    <t>General public service</t>
  </si>
  <si>
    <t xml:space="preserve">            State and local</t>
  </si>
  <si>
    <t xml:space="preserve">    Other</t>
  </si>
  <si>
    <t xml:space="preserve">    Unemployment</t>
  </si>
  <si>
    <t xml:space="preserve">    Retirement 5</t>
  </si>
  <si>
    <t>Housing and community services</t>
  </si>
  <si>
    <t xml:space="preserve">        Postal service</t>
  </si>
  <si>
    <t xml:space="preserve">    Space</t>
  </si>
  <si>
    <t xml:space="preserve">        Water</t>
  </si>
  <si>
    <t xml:space="preserve">        Air</t>
  </si>
  <si>
    <t>53</t>
  </si>
  <si>
    <t>52</t>
  </si>
  <si>
    <t>51</t>
  </si>
  <si>
    <t>50</t>
  </si>
  <si>
    <t>49</t>
  </si>
  <si>
    <t>National defense</t>
  </si>
  <si>
    <t>48</t>
  </si>
  <si>
    <t xml:space="preserve">    Other 6</t>
  </si>
  <si>
    <t>47</t>
  </si>
  <si>
    <t xml:space="preserve">    Interest payments 2</t>
  </si>
  <si>
    <t>46</t>
  </si>
  <si>
    <t>45</t>
  </si>
  <si>
    <t>44</t>
  </si>
  <si>
    <t xml:space="preserve">            Federal</t>
  </si>
  <si>
    <t xml:space="preserve">    Other 3</t>
  </si>
  <si>
    <t xml:space="preserve">            Government 1</t>
  </si>
  <si>
    <t>Last Revised on: November 03, 2016</t>
  </si>
  <si>
    <t>Table 3.16. Government Current Expenditures by Function</t>
  </si>
  <si>
    <t>Public Education Details</t>
  </si>
  <si>
    <t>Prim+Sec</t>
  </si>
  <si>
    <t>Higher</t>
  </si>
  <si>
    <t>cge1</t>
  </si>
  <si>
    <t>cge2</t>
  </si>
  <si>
    <t>cge3</t>
  </si>
  <si>
    <t>Energy</t>
  </si>
  <si>
    <t xml:space="preserve">Pension Benefit Guaranty </t>
  </si>
  <si>
    <t>Unemployment</t>
  </si>
  <si>
    <t>state/local</t>
  </si>
  <si>
    <t>FEDERAL TAXES AND CONTRIBUTIONS TO GOVT SOCIAL INSURANCE</t>
  </si>
  <si>
    <t>Fed Inc Tax</t>
  </si>
  <si>
    <t>Fed Corp Tax</t>
  </si>
  <si>
    <t>Fed Excise Tax and Customs Duties</t>
  </si>
  <si>
    <t>Fed FICA</t>
  </si>
  <si>
    <t>Fed SMI contr</t>
  </si>
  <si>
    <t>Fed Unemp contr</t>
  </si>
  <si>
    <t>Fed Other taxes</t>
  </si>
  <si>
    <t>S/L Inc Tax</t>
  </si>
  <si>
    <t>% of housing consumption that is rental</t>
  </si>
  <si>
    <t>total property taxes</t>
  </si>
  <si>
    <t>S/L Property Tax, Owners</t>
  </si>
  <si>
    <t>S/L Property Tax, Renters</t>
  </si>
  <si>
    <t>S/L Sales Tax (incl. tax on corp income)</t>
  </si>
  <si>
    <t>S/L Other taxes and fees</t>
  </si>
  <si>
    <t>Table 3.2. Federal Government Current Receipts and Expenditures</t>
  </si>
  <si>
    <t>1. Includes dividends tax for 1933-34 and automobile use tax for 1942-46 as shown in table 3.4.</t>
  </si>
  <si>
    <t>2. Includes the capital stock tax for 1933-45 as shown in table 3.5.</t>
  </si>
  <si>
    <t>Interest payments 1</t>
  </si>
  <si>
    <t>Current surplus of government enterprises</t>
  </si>
  <si>
    <t>Table 3.3. State and Local Government Current Receipts and Expenditures</t>
  </si>
  <si>
    <t>federal</t>
  </si>
  <si>
    <t>3. Consists primarily of contributions by residents of the U.S. territories and the Commonwealths of Puerto Rico and Northern Mariana Islands.</t>
  </si>
  <si>
    <t>2. Consists of contributions for temporary disability insurance.</t>
  </si>
  <si>
    <t>1. Consists of payments for medical services for dependents of active duty military personnel at nonmilitary facilities.</t>
  </si>
  <si>
    <t>Rest-of-the-world contributions 3</t>
  </si>
  <si>
    <t>Employee and self-employed contributions</t>
  </si>
  <si>
    <t>Employer contributions</t>
  </si>
  <si>
    <t>Table 3.6. Contributions for Government Social Insurance</t>
  </si>
  <si>
    <t>Food Stamps / SNAP</t>
  </si>
  <si>
    <t>Supplemental Security Income (federal part)</t>
  </si>
  <si>
    <t>Railroad Retirment</t>
  </si>
  <si>
    <t xml:space="preserve">    Rents and royalties</t>
  </si>
  <si>
    <t xml:space="preserve">    Interest receipts 1</t>
  </si>
  <si>
    <t>3. Excludes unrelated sales, secondary sales, and sales to business, government, and the rest of the world; includes membership dues and fees.</t>
  </si>
  <si>
    <t>2. Gross output is net of unrelated sales, secondary sales, and sales to business, government, and the rest of the world; excludes own-account investment (construction and software).</t>
  </si>
  <si>
    <t>1. Net expenses of NPISHs, defined as their gross operating expenses less primary sales to households.</t>
  </si>
  <si>
    <t>Services</t>
  </si>
  <si>
    <t>Goods</t>
  </si>
  <si>
    <t>Table 2.4.5. Personal Consumption Expenditures by Type of Product</t>
  </si>
  <si>
    <t>All data in this table are Federal funds, unless noted as being Trust funds (TF).</t>
  </si>
  <si>
    <t>* $500 thousand or less.</t>
  </si>
  <si>
    <t>Total, outlays for grants</t>
  </si>
  <si>
    <t>Total, 800</t>
  </si>
  <si>
    <t>..........</t>
  </si>
  <si>
    <t>Subtotal, Treasury</t>
  </si>
  <si>
    <t>Build America Bond Payments, Recovery Act</t>
  </si>
  <si>
    <t>Taxpayer Services</t>
  </si>
  <si>
    <t>Internal Revenue Collections for Puerto Rico</t>
  </si>
  <si>
    <t>Temporary State Fiscal Assistance Fund</t>
  </si>
  <si>
    <t>*</t>
  </si>
  <si>
    <t>−*</t>
  </si>
  <si>
    <t>General revenue sharing trust fund</t>
  </si>
  <si>
    <t>Antirecession financial assistance fund</t>
  </si>
  <si>
    <t>Treasury:</t>
  </si>
  <si>
    <t>Subtotal, Other Independent Agencies (On-budget)</t>
  </si>
  <si>
    <t>Election Data Collection Grants</t>
  </si>
  <si>
    <t>Election Reform Programs</t>
  </si>
  <si>
    <t>Federal payments to the District of Columbia</t>
  </si>
  <si>
    <t>Commission on National and Community Service</t>
  </si>
  <si>
    <t>Other Independent Agencies:</t>
  </si>
  <si>
    <t>Corps of Engineers: shared revenues</t>
  </si>
  <si>
    <t>Other Defense--Civil:</t>
  </si>
  <si>
    <t>Intergovernmental personnel assistance</t>
  </si>
  <si>
    <t>Office of Personnel Management:</t>
  </si>
  <si>
    <t>Workers Compensation Programs</t>
  </si>
  <si>
    <t>Labor:</t>
  </si>
  <si>
    <t>Subtotal, Interior</t>
  </si>
  <si>
    <t>Payments in Lieu of Taxes</t>
  </si>
  <si>
    <t>Payments to the United States territories, fiscal assistance</t>
  </si>
  <si>
    <t>Trust Territory of the Pacific Islands</t>
  </si>
  <si>
    <t>Assistance to Territories</t>
  </si>
  <si>
    <t>Geothermal Lease Revenues, Payment to Counties</t>
  </si>
  <si>
    <t>National Petroleum Reserve, Alaska</t>
  </si>
  <si>
    <t>Payments to States from receipts under Mineral Leasing Act</t>
  </si>
  <si>
    <t>Payments to Papago trust and cooperative fund</t>
  </si>
  <si>
    <t>Payments to States in Lieu of Coal Fee Receipts</t>
  </si>
  <si>
    <t>Miscellaneous shared revenues</t>
  </si>
  <si>
    <t>Interior:</t>
  </si>
  <si>
    <t>Customs: Miscellaneous shared revenues</t>
  </si>
  <si>
    <t>Homeland Security:</t>
  </si>
  <si>
    <t>Disabled Voter Services</t>
  </si>
  <si>
    <t>Health and Human Services:</t>
  </si>
  <si>
    <t>Payments to States under Federal Power Act</t>
  </si>
  <si>
    <t>Energy:</t>
  </si>
  <si>
    <t>Subtotal, Agriculture</t>
  </si>
  <si>
    <t>Forest Service: shared revenues</t>
  </si>
  <si>
    <t>Payments to States, northern spotted owl guarantee</t>
  </si>
  <si>
    <t>Agriculture:</t>
  </si>
  <si>
    <t>800 GENERAL GOVERNMENT</t>
  </si>
  <si>
    <t>Total, 750</t>
  </si>
  <si>
    <t>Treasury Forfeiture Fund</t>
  </si>
  <si>
    <t>Payment to DC Court Services and Offender Supervisory Agency</t>
  </si>
  <si>
    <t>Ounce of prevention council</t>
  </si>
  <si>
    <t>Salaries and Expenses</t>
  </si>
  <si>
    <t>Equal Employment Opportunity Commission</t>
  </si>
  <si>
    <t>High Intensity Drug Trafficking Areas Program</t>
  </si>
  <si>
    <t>Subtotal, Justice</t>
  </si>
  <si>
    <t>Violent crime reduction programs, State and local law enforcement</t>
  </si>
  <si>
    <t>Crime Victims Fund</t>
  </si>
  <si>
    <t>Violence against Women Prevention and Prosecution Programs</t>
  </si>
  <si>
    <t>Community Oriented Policing Services</t>
  </si>
  <si>
    <t>Juvenile Justice Programs</t>
  </si>
  <si>
    <t>State and Local Law Enforcement Assistance</t>
  </si>
  <si>
    <t>Justice assistance</t>
  </si>
  <si>
    <t>Weed and Seed Program Fund</t>
  </si>
  <si>
    <t>Prisons</t>
  </si>
  <si>
    <t>BATF&amp;E</t>
  </si>
  <si>
    <t>Assets Forfeiture Fund</t>
  </si>
  <si>
    <t>Justice:</t>
  </si>
  <si>
    <t>Fair Housing Activities</t>
  </si>
  <si>
    <t>Housing and Urban Development:</t>
  </si>
  <si>
    <t>Subtotal, Homeland Security</t>
  </si>
  <si>
    <t>State and Local Programs</t>
  </si>
  <si>
    <t>Payments to the Government of Puerto Rico</t>
  </si>
  <si>
    <t>Violent crime reduction programs</t>
  </si>
  <si>
    <t>750 ADMINISTRATION OF JUSTICE</t>
  </si>
  <si>
    <t>Total, 700</t>
  </si>
  <si>
    <t>***VA veterans re-use housing</t>
  </si>
  <si>
    <t>***Grants for construction of State extended care facilities</t>
  </si>
  <si>
    <t>***Medical Facilities</t>
  </si>
  <si>
    <t>***Medical Services</t>
  </si>
  <si>
    <t>VA educational facilities</t>
  </si>
  <si>
    <t>VA State administration of UI Benefits</t>
  </si>
  <si>
    <t>Grants for the construction of State veterans cemeteries</t>
  </si>
  <si>
    <t>VA State supervision of schools</t>
  </si>
  <si>
    <t>Veterans Affairs:</t>
  </si>
  <si>
    <t>700 VETERANS BENEFITS AND SERVICES</t>
  </si>
  <si>
    <t>Total, 650</t>
  </si>
  <si>
    <t>***Disability Insurance trust fund</t>
  </si>
  <si>
    <t>Disability Insurance trust fund</t>
  </si>
  <si>
    <t>Social Security Administration (Off-budget):</t>
  </si>
  <si>
    <t>650 SOCIAL SECURITY</t>
  </si>
  <si>
    <t>Total, 600</t>
  </si>
  <si>
    <t>***Payment Where Recovery Rebate Exceeds Liability for Tax</t>
  </si>
  <si>
    <t>***Grants to States for Low-Income Housing Projects</t>
  </si>
  <si>
    <t>Subtotal, Social Security Administration (On-budget)</t>
  </si>
  <si>
    <t>***Supplemental Security Income Program</t>
  </si>
  <si>
    <t>Supplemental Security Income Program</t>
  </si>
  <si>
    <t>Social Security Administration (On-budget):</t>
  </si>
  <si>
    <t>Subtotal, Labor</t>
  </si>
  <si>
    <t>***Special Benefits for Disabled Coal Miners</t>
  </si>
  <si>
    <t>Unemployment trust fund (administrative expenses)</t>
  </si>
  <si>
    <t>Grants for unemployment services administration (Federal funds)</t>
  </si>
  <si>
    <t>State Unemployment Insurance and Employment Service Operations</t>
  </si>
  <si>
    <t>Subtotal, Housing and Urban Development</t>
  </si>
  <si>
    <t>***Housing for the Elderly</t>
  </si>
  <si>
    <t>***Project-based Rental Assistance</t>
  </si>
  <si>
    <t>***Housing for Persons with Disabilities</t>
  </si>
  <si>
    <t>***HOPE grants</t>
  </si>
  <si>
    <t>***Section 8 moderate rehabilitation, single room occupancy</t>
  </si>
  <si>
    <t>***Congregate services</t>
  </si>
  <si>
    <t>***Permanent Supportive Housing</t>
  </si>
  <si>
    <t>***Housing Opportunities for Persons with AIDS</t>
  </si>
  <si>
    <t>***Innovative homeless initiatives demonstration program</t>
  </si>
  <si>
    <t>***Home Investment Partnership Program</t>
  </si>
  <si>
    <t>***Shelter plus care</t>
  </si>
  <si>
    <t>***Homeless Assistance Grants</t>
  </si>
  <si>
    <t>***Transitional housing program</t>
  </si>
  <si>
    <t>***Emergency shelter grants program</t>
  </si>
  <si>
    <t>***Low-rent Public Housing_loans and Other Expenses</t>
  </si>
  <si>
    <t>***Family Self-Sufficiency</t>
  </si>
  <si>
    <t>***Housing Certificate Fund</t>
  </si>
  <si>
    <t>***Native American Housing Block Grant</t>
  </si>
  <si>
    <t>***Preserving existing housing investment</t>
  </si>
  <si>
    <t>***Prevention of Resident Displacement</t>
  </si>
  <si>
    <t>***Public Housing Capital Fund</t>
  </si>
  <si>
    <t>***Tenant Based Rental Assistance</t>
  </si>
  <si>
    <t>***Native Hawaiian Housing Block Grant</t>
  </si>
  <si>
    <t>***Revitalization of Severely Distressed Public Housing (HOPE VI)</t>
  </si>
  <si>
    <t>***Drug Elimination Grants for Low-income Housing</t>
  </si>
  <si>
    <t>***Subsidized housing programs</t>
  </si>
  <si>
    <t>***Public Housing Operating Fund</t>
  </si>
  <si>
    <t>Rural Housing and Economic Development</t>
  </si>
  <si>
    <t>Youthbuild program</t>
  </si>
  <si>
    <t>Section 8 reserve preservation account</t>
  </si>
  <si>
    <t>***Emergency Food and Shelter</t>
  </si>
  <si>
    <t>Subtotal, Health and Human Services</t>
  </si>
  <si>
    <t>***Temporary Assistance for Needy Families</t>
  </si>
  <si>
    <t>***Child Care Entitlement to States</t>
  </si>
  <si>
    <t>***Payments to States for Foster Care and Adoption Assistance</t>
  </si>
  <si>
    <t>***Contingency Fund</t>
  </si>
  <si>
    <t>***Payments to States for Child Care/Develop Block Grants</t>
  </si>
  <si>
    <t>***Refugee and entrant assistance</t>
  </si>
  <si>
    <t>***Low income home energy assistance</t>
  </si>
  <si>
    <t>***Family support payments to States</t>
  </si>
  <si>
    <t>Payments to States from receipts for child support</t>
  </si>
  <si>
    <t>Children's Research and Technical Assistance</t>
  </si>
  <si>
    <t>Program administration</t>
  </si>
  <si>
    <t>***Child Nutrition Programs</t>
  </si>
  <si>
    <t>***Supplemental feeding programs (WIC and CSFP)</t>
  </si>
  <si>
    <t>***Commodity Assistance Program</t>
  </si>
  <si>
    <t>***SNAP (formerly Food Stamps)</t>
  </si>
  <si>
    <t>***Mutual and Self-help Housing Grants</t>
  </si>
  <si>
    <t>***Rural Housing Assistance Grants</t>
  </si>
  <si>
    <t>***Funds for strengthening markets, income, and supply (section 32)</t>
  </si>
  <si>
    <t>600 INCOME SECURITY</t>
  </si>
  <si>
    <t>Total, 550</t>
  </si>
  <si>
    <t>Occupational and mine safety</t>
  </si>
  <si>
    <t>***Health Activities Funds</t>
  </si>
  <si>
    <t>***Pregnancy Assistance Fund</t>
  </si>
  <si>
    <t>***Child Enrollment Contingency Fund</t>
  </si>
  <si>
    <t>***Children's Health Insurance Fund</t>
  </si>
  <si>
    <t>***Grants to States for Medicaid</t>
  </si>
  <si>
    <t>***Substance Abuse and Mental Health Services</t>
  </si>
  <si>
    <t>***Health Resources and Services</t>
  </si>
  <si>
    <t>***Maternal, Infant, and Early Childhood Home Visiting Programs</t>
  </si>
  <si>
    <t>General Departmental Management</t>
  </si>
  <si>
    <t>Prevention and Wellness Fund, Recovery Act</t>
  </si>
  <si>
    <t>Public Health and Social Services Emergency Fund</t>
  </si>
  <si>
    <t>State Grants and Demonstrations</t>
  </si>
  <si>
    <t>Affordable Insurance Exchange Grants</t>
  </si>
  <si>
    <t>Rate Review Grants</t>
  </si>
  <si>
    <t>Substance Abuse and Mental Health Services</t>
  </si>
  <si>
    <t>National Institutes of Health</t>
  </si>
  <si>
    <t>Disease control (Preventive health)</t>
  </si>
  <si>
    <t>Health Resources and Services</t>
  </si>
  <si>
    <t>Special Action Office for Drug Abuse Prevention</t>
  </si>
  <si>
    <t>Executive Office of the President:</t>
  </si>
  <si>
    <t>Food safety and inspection</t>
  </si>
  <si>
    <t>550 HEALTH</t>
  </si>
  <si>
    <t>Total, 500</t>
  </si>
  <si>
    <t>Social services claims</t>
  </si>
  <si>
    <t>***Federal Payment for Resident Tuition Support</t>
  </si>
  <si>
    <t>VISTA Advance Payments Revolving Fund</t>
  </si>
  <si>
    <t>Operating Expense, Corp. for Nat. and Comm. Svc.</t>
  </si>
  <si>
    <t>Domestic Volunteer Service Programs, Operating Expenses</t>
  </si>
  <si>
    <t>Office of Museum and Library Services: Grants and Administration</t>
  </si>
  <si>
    <t>Challenge America arts fund</t>
  </si>
  <si>
    <t>National Endowments for the Arts: grants</t>
  </si>
  <si>
    <t>Payment to the Institute</t>
  </si>
  <si>
    <t>Federal Payment for School Improvement</t>
  </si>
  <si>
    <t>Federal Payment to Jump Start Public School Reform</t>
  </si>
  <si>
    <t>Federal Payment to the Mayor of the District of Columbia</t>
  </si>
  <si>
    <t>Corporation for Public Broadcasting</t>
  </si>
  <si>
    <t>Community services program (Social services)</t>
  </si>
  <si>
    <t>Payment to the Henry M. Jackson Foundation</t>
  </si>
  <si>
    <t>Unemployment Trust Fund</t>
  </si>
  <si>
    <t>Federal Unemployment Benefits and Allowances</t>
  </si>
  <si>
    <t>Unemployment assistance (Training and employment--Federal funds)</t>
  </si>
  <si>
    <t>TAA Community College and Career Training Grant Fund</t>
  </si>
  <si>
    <t>Welfare to Work Jobs</t>
  </si>
  <si>
    <t>Community Service Employment for Older Americans</t>
  </si>
  <si>
    <t>Training and Employment Services</t>
  </si>
  <si>
    <t>Temporary employment assistance</t>
  </si>
  <si>
    <t>Indian education</t>
  </si>
  <si>
    <t>***Aging and Disability Services Programs</t>
  </si>
  <si>
    <t>Children and Families Services Programs</t>
  </si>
  <si>
    <t>Social Services Block Grant</t>
  </si>
  <si>
    <t>Promoting Safe and Stable Families</t>
  </si>
  <si>
    <t>Job opportunities and basic skills training program</t>
  </si>
  <si>
    <t>State Legalization Impact Assistance Grants</t>
  </si>
  <si>
    <t>Subtotal, Education</t>
  </si>
  <si>
    <t>***Hurricane Education Recovery</t>
  </si>
  <si>
    <t>***Student Financial Assistance</t>
  </si>
  <si>
    <t>Hurricane Education Recovery</t>
  </si>
  <si>
    <t>Institute of Education Sciences</t>
  </si>
  <si>
    <t>Higher education (including college housing loans)</t>
  </si>
  <si>
    <t>Career, Technical and Adult Education</t>
  </si>
  <si>
    <t>Promotion of education for the blind</t>
  </si>
  <si>
    <t>Special institutions for the handicapped</t>
  </si>
  <si>
    <t>Rehabilitation Services</t>
  </si>
  <si>
    <t>Special Education</t>
  </si>
  <si>
    <t>English Language Acquisition</t>
  </si>
  <si>
    <t>Innovation and Improvement</t>
  </si>
  <si>
    <t>State Fiscal Stabilization Fund, Recovery Act</t>
  </si>
  <si>
    <t>School Improvement Programs</t>
  </si>
  <si>
    <t>Education for the Disadvantaged</t>
  </si>
  <si>
    <t>Education Reform</t>
  </si>
  <si>
    <t>Chicago Litigation Settlement</t>
  </si>
  <si>
    <t>Safe Schools and Citizenship Education</t>
  </si>
  <si>
    <t>Impact Aid</t>
  </si>
  <si>
    <t>Indian Education</t>
  </si>
  <si>
    <t>Education Jobs Fund</t>
  </si>
  <si>
    <t>Reading Excellence</t>
  </si>
  <si>
    <t>Education:</t>
  </si>
  <si>
    <t>Subtotal, Commerce</t>
  </si>
  <si>
    <t>Information Infrastructure Grants</t>
  </si>
  <si>
    <t>Public telecommunications facilities, planning and construction</t>
  </si>
  <si>
    <t>Job opportunities program</t>
  </si>
  <si>
    <t>Commerce:</t>
  </si>
  <si>
    <t>500 EDUCATION, TRAINING, EMPLOYMENT, AND SOCIAL SERVICES</t>
  </si>
  <si>
    <t>Total, 450</t>
  </si>
  <si>
    <t>Gulf Coast Restoration Trust Fund</t>
  </si>
  <si>
    <t>United States Community Adjustment and Investment Program</t>
  </si>
  <si>
    <t>Delta Regional Authority</t>
  </si>
  <si>
    <t>Denali Commission</t>
  </si>
  <si>
    <t>Payment to the Neighborhood Reinvestment Corporation</t>
  </si>
  <si>
    <t>Alaska land use planning: cooperative funds</t>
  </si>
  <si>
    <t>Alaska and Virgin Islands land use planning and public works</t>
  </si>
  <si>
    <t>Appalachian regional development programs</t>
  </si>
  <si>
    <t>King Cove Road and Airstrip</t>
  </si>
  <si>
    <t>Indian Guaranteed Loan Program Account</t>
  </si>
  <si>
    <t>Indian direct loan program account</t>
  </si>
  <si>
    <t>Payment to White Earth economic development fund</t>
  </si>
  <si>
    <t>Operation of Indian programs (Area and regional development)</t>
  </si>
  <si>
    <t>New community assistance grants</t>
  </si>
  <si>
    <t>Lead Hazard Reduction</t>
  </si>
  <si>
    <t>Public facilities (including Model cities, water and sewers)</t>
  </si>
  <si>
    <t>Other Assisted Housing Programs</t>
  </si>
  <si>
    <t>Miscellaneous appropriations</t>
  </si>
  <si>
    <t>Urban renewal programs</t>
  </si>
  <si>
    <t>Neighborhood Stabilization Program</t>
  </si>
  <si>
    <t>Empowerment Zones/enterprise Communities/renewal Communities</t>
  </si>
  <si>
    <t>Brownfields Redevelopment</t>
  </si>
  <si>
    <t>National cities in schools development program</t>
  </si>
  <si>
    <t>Community Development Loan Guarantees Program Account</t>
  </si>
  <si>
    <t>Supplemental assistance for facilities for the homeless</t>
  </si>
  <si>
    <t>Rental rehabilitation grants</t>
  </si>
  <si>
    <t>Urban Development Action Grants</t>
  </si>
  <si>
    <t>Community Development Fund</t>
  </si>
  <si>
    <t>Planning assistance</t>
  </si>
  <si>
    <t>Public works planning and facilities</t>
  </si>
  <si>
    <t>Moving to work</t>
  </si>
  <si>
    <t>Subsidized housing programs</t>
  </si>
  <si>
    <t>National Flood Insurance Fund</t>
  </si>
  <si>
    <t>Disaster Relief Fund</t>
  </si>
  <si>
    <t>National Predisaster Mitigation Grants</t>
  </si>
  <si>
    <t>United States Fire Administration</t>
  </si>
  <si>
    <t>Firefighter Assistance Grants</t>
  </si>
  <si>
    <t>Energy Conservation</t>
  </si>
  <si>
    <t>Coastal energy impact fund</t>
  </si>
  <si>
    <t>Regional development commissions</t>
  </si>
  <si>
    <t>Regional development programs</t>
  </si>
  <si>
    <t>Local public works and drought assistance programs</t>
  </si>
  <si>
    <t>Economic Development Assistance Programs</t>
  </si>
  <si>
    <t>Southeast Alaska economic disaster fund</t>
  </si>
  <si>
    <t>Rural Development Loan Fund Liquidating Account</t>
  </si>
  <si>
    <t>Rural development planning grants</t>
  </si>
  <si>
    <t>Rural Business Program Account</t>
  </si>
  <si>
    <t>Rural Cooperative Development Grants</t>
  </si>
  <si>
    <t>Rural Community Fire Protection Grants</t>
  </si>
  <si>
    <t>Rural Community Facilities Program Account</t>
  </si>
  <si>
    <t>Rural Development Insurance Fund Program Account</t>
  </si>
  <si>
    <t>Rural Water and Waste Disposal Program Account</t>
  </si>
  <si>
    <t>Distance Learning, Telemedicine, and Broadband Program</t>
  </si>
  <si>
    <t>Rural Community Advancement Program</t>
  </si>
  <si>
    <t>450 COMMUNITY AND REGIONAL DEVELOPMENT</t>
  </si>
  <si>
    <t>Total, 400</t>
  </si>
  <si>
    <t>Subtotal, Transportation</t>
  </si>
  <si>
    <t>Merchant Marine Schools</t>
  </si>
  <si>
    <t>Trust Fund Share of Pipeline Safety</t>
  </si>
  <si>
    <t>Emergency Preparedness Grants</t>
  </si>
  <si>
    <t>Research and special programs (pipeline safety and other)</t>
  </si>
  <si>
    <t>Urban mass transportation grants</t>
  </si>
  <si>
    <t>Northeast corridor improvement program</t>
  </si>
  <si>
    <t>Current Passenger Rail Service</t>
  </si>
  <si>
    <t>Conrail commuter transition assistance</t>
  </si>
  <si>
    <t>Railroad Research and Development</t>
  </si>
  <si>
    <t>Alaska Railroad Rehabilitation</t>
  </si>
  <si>
    <t>Capital Assistance for High Speed Rail Corridors and Intercity P</t>
  </si>
  <si>
    <t>Rail Line Relocation and Improvement Program</t>
  </si>
  <si>
    <t>Intercity Passenger Rail Grant Program</t>
  </si>
  <si>
    <t>Local rail freight assistance</t>
  </si>
  <si>
    <t>Grants to the National Railroad Passenger Corporation</t>
  </si>
  <si>
    <t>Railroad Safety Grants</t>
  </si>
  <si>
    <t>Rail service assistance</t>
  </si>
  <si>
    <t>Alameda corridor direct loan financing program</t>
  </si>
  <si>
    <t>Capital and Debt Service Grants to the National Railroad Passeng</t>
  </si>
  <si>
    <t>Emergency Railroad Rehabilitation and Repair</t>
  </si>
  <si>
    <t>Operating Subsidy Grants to the National Railroad Passenger Corp</t>
  </si>
  <si>
    <t>Highway safety grants</t>
  </si>
  <si>
    <t>Border Enforcement Program</t>
  </si>
  <si>
    <t>Motor Carrier Safety Grants</t>
  </si>
  <si>
    <t>Motor Carrier Safety</t>
  </si>
  <si>
    <t>National Motor Carrier Safety Program</t>
  </si>
  <si>
    <t>Other Trust fund aid for highways</t>
  </si>
  <si>
    <t>Other Federal fund aid for highways</t>
  </si>
  <si>
    <t>Federal-aid highways (trust fund)</t>
  </si>
  <si>
    <t>Grants for airports (federal funds)</t>
  </si>
  <si>
    <t>Grants for airports (Airport and airway trust fund)</t>
  </si>
  <si>
    <t>Grants-in-aid for Airports, Recovery Act</t>
  </si>
  <si>
    <t>National Infrastructure Investments</t>
  </si>
  <si>
    <t>Supp Disc Grants for Natl Surface Transport System, Recovery Act</t>
  </si>
  <si>
    <t>Transportation:</t>
  </si>
  <si>
    <t>Contribution to United States-Canada Alaska Rail Commission</t>
  </si>
  <si>
    <t>WMATA</t>
  </si>
  <si>
    <t>Boat Safety</t>
  </si>
  <si>
    <t>Acquisition, Construction, and Improvements</t>
  </si>
  <si>
    <t>Port safety development</t>
  </si>
  <si>
    <t>Surface Transportation Security</t>
  </si>
  <si>
    <t>400 TRANSPORTATION</t>
  </si>
  <si>
    <t>Total, 370</t>
  </si>
  <si>
    <t>Emergency assistance to Rhode Island program account</t>
  </si>
  <si>
    <t>Financial Research Fund</t>
  </si>
  <si>
    <t>State Small Business Credit Initiative</t>
  </si>
  <si>
    <t>Small business assistance</t>
  </si>
  <si>
    <t>Small Business Administration:</t>
  </si>
  <si>
    <t>Universal Service Fund</t>
  </si>
  <si>
    <t>Digital Television Transition and Public Safety Fund</t>
  </si>
  <si>
    <t>State and Local Implementation Fund</t>
  </si>
  <si>
    <t>Industrial Technology Services</t>
  </si>
  <si>
    <t>Scientific and Technical Research and Services</t>
  </si>
  <si>
    <t>Promote, develop American fishery products and research</t>
  </si>
  <si>
    <t>Fisheries Disaster Assistance</t>
  </si>
  <si>
    <t>USTS: Tourism marketing programs</t>
  </si>
  <si>
    <t>Minority Business Development</t>
  </si>
  <si>
    <t>Miscellaneous expiring appropriations</t>
  </si>
  <si>
    <t>370 COMMERCE AND HOUSING CREDIT</t>
  </si>
  <si>
    <t>Total, 350</t>
  </si>
  <si>
    <t>***Aquaculture Assistance, Recovery Act</t>
  </si>
  <si>
    <t>P.L. 102-552 Temporary Assistance</t>
  </si>
  <si>
    <t>Agricultural Resource Conservation Demonstration Program Account</t>
  </si>
  <si>
    <t>Price support and related programs: CCC</t>
  </si>
  <si>
    <t>State Mediation Grants</t>
  </si>
  <si>
    <t>AMS payments to States and possessions</t>
  </si>
  <si>
    <t>Integrated Activities</t>
  </si>
  <si>
    <t>Cooperative State Research Service</t>
  </si>
  <si>
    <t>Outreach for Socially Disadvantaged Farmers</t>
  </si>
  <si>
    <t>National Institute of Food and Agriculture</t>
  </si>
  <si>
    <t>Extension Activities</t>
  </si>
  <si>
    <t>Departmental Administration</t>
  </si>
  <si>
    <t>Fund for Rural America</t>
  </si>
  <si>
    <t>350 AGRICULTURE</t>
  </si>
  <si>
    <t>Total, 300</t>
  </si>
  <si>
    <t>Payment to terrestrial wildlife habitat restoration trust fund</t>
  </si>
  <si>
    <t>Water resources planning</t>
  </si>
  <si>
    <t>Subtotal, Other Defense--Civil</t>
  </si>
  <si>
    <t>South Dakota Terrestrial Wildlife Habitat Restoration Trust Fund</t>
  </si>
  <si>
    <t>Corps of Engineers: Flood Control</t>
  </si>
  <si>
    <t>States Share from Certain Gulf of Mexico Leases</t>
  </si>
  <si>
    <t>Leases of lands for flood control, navigation, etc.</t>
  </si>
  <si>
    <t>National Forests Fund, Payment to States</t>
  </si>
  <si>
    <t>Everglades Restoration Account</t>
  </si>
  <si>
    <t>Everglades Watershed Protection</t>
  </si>
  <si>
    <t>Youth conservation corps</t>
  </si>
  <si>
    <t>Historic Preservation Fund</t>
  </si>
  <si>
    <t>Land acquisition (land and water conservation fund)</t>
  </si>
  <si>
    <t>Parks and recreation</t>
  </si>
  <si>
    <t>Fish and Wildlife Service (Sport fish restoration)</t>
  </si>
  <si>
    <t>Fish and Wildlife Service</t>
  </si>
  <si>
    <t>Water resources and research</t>
  </si>
  <si>
    <t>Miscellaneous permanent appropriations</t>
  </si>
  <si>
    <t>Colorado River Dam Fund, Boulder Canyon Project</t>
  </si>
  <si>
    <t>Bureau of Reclamation Loan Program Account</t>
  </si>
  <si>
    <t>Water and Related Resources</t>
  </si>
  <si>
    <t>Mines and minerals</t>
  </si>
  <si>
    <t>Coastal Impact Assistance</t>
  </si>
  <si>
    <t>Miscellaneous Permanent Payment Accounts (BLM)</t>
  </si>
  <si>
    <t>Subtotal, Environmental Protection Agency</t>
  </si>
  <si>
    <t>Leaking Underground Storage Tank Trust Fund</t>
  </si>
  <si>
    <t>Hazardous Substance Superfund</t>
  </si>
  <si>
    <t>Environmental programs and management (incl loans)</t>
  </si>
  <si>
    <t>State and Tribal Assistance Grants</t>
  </si>
  <si>
    <t>Environmental Protection Agency:</t>
  </si>
  <si>
    <t>NOAA: Coastal zone management</t>
  </si>
  <si>
    <t>Procurement, Acquisition and Construction</t>
  </si>
  <si>
    <t>Gulf Coast Ecosystem Restoration Science, Observation, Monitorin</t>
  </si>
  <si>
    <t>Pacific Coastal Salmon Recovery</t>
  </si>
  <si>
    <t>NOAA: Operations, research, and facilities</t>
  </si>
  <si>
    <t>Management of National Forest Lands for Subsistence Uses</t>
  </si>
  <si>
    <t>State and Private Forestry</t>
  </si>
  <si>
    <t>Forest and Rangeland Research</t>
  </si>
  <si>
    <t>Watershed and Flood Prevention Operations</t>
  </si>
  <si>
    <t>Resource conservation and development</t>
  </si>
  <si>
    <t>Watershed Rehabilitation Program</t>
  </si>
  <si>
    <t>Grassroots Source Water Protection Program</t>
  </si>
  <si>
    <t>300 NATURAL RESOURCES AND ENVIRONMENT</t>
  </si>
  <si>
    <t>Total, 270</t>
  </si>
  <si>
    <t>Tennessee Valley Authority Fund</t>
  </si>
  <si>
    <t>Assistance for solar and conservation improvements</t>
  </si>
  <si>
    <t>Subtotal, Energy</t>
  </si>
  <si>
    <t>Energy Efficiency and Renewable Energy</t>
  </si>
  <si>
    <t>Energy supply and conservation</t>
  </si>
  <si>
    <t>270 ENERGY</t>
  </si>
  <si>
    <t>Total, 150</t>
  </si>
  <si>
    <t>East-West Center</t>
  </si>
  <si>
    <t>State:</t>
  </si>
  <si>
    <t>150 INTERNATIONAL AFFAIRS</t>
  </si>
  <si>
    <t>Total, 050</t>
  </si>
  <si>
    <t>Subtotal, Defense--Military</t>
  </si>
  <si>
    <t>National Defense Stockpile Transaction Fund</t>
  </si>
  <si>
    <t>Military construction, Army National Guard</t>
  </si>
  <si>
    <t>Research, Development, Test and Evaluation, Air Force</t>
  </si>
  <si>
    <t>Research, Development, Test and Evaluation, Army</t>
  </si>
  <si>
    <t>Research, Development, Test and Evaluation, Navy</t>
  </si>
  <si>
    <t>Operation and Maintenance, Navy</t>
  </si>
  <si>
    <t>Operation and Maintenance, Defense-wide</t>
  </si>
  <si>
    <t>Defense--Military:</t>
  </si>
  <si>
    <t>050 NATIONAL DEFENSE</t>
  </si>
  <si>
    <t>2016 estimate</t>
  </si>
  <si>
    <t>TQ</t>
  </si>
  <si>
    <t>Total, payments for individuals</t>
  </si>
  <si>
    <t>Total, All other payments for individuals</t>
  </si>
  <si>
    <t>Refugee assistance and other</t>
  </si>
  <si>
    <t>September 11th victim compensation</t>
  </si>
  <si>
    <t>Energy employees compensation fund</t>
  </si>
  <si>
    <t>Aging services programs</t>
  </si>
  <si>
    <t>Veterans insurance and burial benefits</t>
  </si>
  <si>
    <t>Coal miners and black lung benefits</t>
  </si>
  <si>
    <t>All other payments for individuals:</t>
  </si>
  <si>
    <t>Total, Public assistance and related programs</t>
  </si>
  <si>
    <t>Other public assistance</t>
  </si>
  <si>
    <t>Payment where child credit exceeds tax liability</t>
  </si>
  <si>
    <t>Payments to States--Foster Care/Adoption Assist.</t>
  </si>
  <si>
    <t>Veterans non-service connected pensions</t>
  </si>
  <si>
    <t>Payments to States for daycare assistance</t>
  </si>
  <si>
    <t>Earned income tax credit</t>
  </si>
  <si>
    <t>Low income home energy assistance</t>
  </si>
  <si>
    <t>Family support payments to States and TANF</t>
  </si>
  <si>
    <t>Supplemental security income program</t>
  </si>
  <si>
    <t>Public assistance and related programs:</t>
  </si>
  <si>
    <t>Total, Food and nutrition assistance</t>
  </si>
  <si>
    <t>Commodity donations and other</t>
  </si>
  <si>
    <t>Supplemental feeding programs (WIC and CSFP)</t>
  </si>
  <si>
    <t>Child nutrition and special milk programs</t>
  </si>
  <si>
    <t>SNAP (formerly Food stamps)(including Puerto Rico)</t>
  </si>
  <si>
    <t>Food and nutrition assistance:</t>
  </si>
  <si>
    <t>Housing assistance</t>
  </si>
  <si>
    <t>Total, Assistance to students</t>
  </si>
  <si>
    <t>Student assistance--Department of Education and other</t>
  </si>
  <si>
    <t>Veterans education benefits</t>
  </si>
  <si>
    <t>Assistance to students:</t>
  </si>
  <si>
    <t>Total, Medical care</t>
  </si>
  <si>
    <t>Postal Service Retiree Health Benefits Fund</t>
  </si>
  <si>
    <t>Refundable Premium Tax Credit and Cost Sharing Reductions</t>
  </si>
  <si>
    <t>Center for Medicare and Medicaid Innovation</t>
  </si>
  <si>
    <t>Uniformed Services retiree health care fund</t>
  </si>
  <si>
    <t>Substance abuse and mental health services</t>
  </si>
  <si>
    <t>Health resources and services</t>
  </si>
  <si>
    <t>Hospital and medical care for veterans</t>
  </si>
  <si>
    <t>Indian health</t>
  </si>
  <si>
    <t>Children's health insurance</t>
  </si>
  <si>
    <t>Medicare: supplementary medical insurance</t>
  </si>
  <si>
    <t>Medicare: hospital insurance</t>
  </si>
  <si>
    <t>Medical care:</t>
  </si>
  <si>
    <t>Unemployment Assistance</t>
  </si>
  <si>
    <t>Total, Federal employees retirement and insurance</t>
  </si>
  <si>
    <t>Veterans service-connected compensation</t>
  </si>
  <si>
    <t>Civil service retirement</t>
  </si>
  <si>
    <t>Military retirement</t>
  </si>
  <si>
    <t>Federal employees retirement and insurance:</t>
  </si>
  <si>
    <t>Total, Social security and railroad retirement</t>
  </si>
  <si>
    <t>Railroad retirement (excl. social security)</t>
  </si>
  <si>
    <t>Social security: disability insurance</t>
  </si>
  <si>
    <t>Social security: old age and survivors insurance</t>
  </si>
  <si>
    <t>Social security and railroad retirement:</t>
  </si>
  <si>
    <t>Grants</t>
  </si>
  <si>
    <t>Direct</t>
  </si>
  <si>
    <t>2020 estimate</t>
  </si>
  <si>
    <t>2019 estimate</t>
  </si>
  <si>
    <t>2018 estimate</t>
  </si>
  <si>
    <t>2017 estimate</t>
  </si>
  <si>
    <t>Program</t>
  </si>
  <si>
    <t>(in millions of dollars)</t>
  </si>
  <si>
    <t>7. Excludes effects on change in the estimated value of benefit entitlements that come from differences between actual experience and previous actuarial assumptions, changes in actuarial assumptions, and changes in plan provisions.</t>
  </si>
  <si>
    <t>6. Excludes implied funding of benefits from holding gains on assets and excludes effects on change in the estimated value of benefit entitlements that come from differences between actual experience and previous actuarial assumptions, changes in actuarial assumptions, and changes in plan provisions.</t>
  </si>
  <si>
    <t>4. Imputed income payments received by persons from the pension plans (line 23) are reinvested as household pension contribution supplements.</t>
  </si>
  <si>
    <t>3. Includes the Coast Guard, which is included in nondefense compensation in NIPA table 3.10.5.</t>
  </si>
  <si>
    <t>2. Consists of civil service, foreign service, Public Health Service officers, Tennessee Valley Authority, and several small retirement programs.</t>
  </si>
  <si>
    <t>1. Included in personal consumption expenditures as part of financial services furnished without payment; the value is equal to administrative expenses (line 22).</t>
  </si>
  <si>
    <t>Equals: Change in benefit entitlements including implied funding of benefits from holding gains on assets 7</t>
  </si>
  <si>
    <t>Plus: Household actual contributions (11)</t>
  </si>
  <si>
    <t>Less: Benefit payments and withdrawals (26)</t>
  </si>
  <si>
    <t>Equals: Change in personal wealth 7</t>
  </si>
  <si>
    <t>Plus: Implied funding of benefits from holding gains on assets</t>
  </si>
  <si>
    <t>Equals: Effect on personal saving</t>
  </si>
  <si>
    <t>Less: Effect on personal consumption expenditures (2)</t>
  </si>
  <si>
    <t>Effect on personal income (1-11-15 or 21-11-15)</t>
  </si>
  <si>
    <t>Effect of participation in defined benefit plans on personal income, saving, and wealth:</t>
  </si>
  <si>
    <t>Cash flow</t>
  </si>
  <si>
    <t>Current expenditures, accrual basis</t>
  </si>
  <si>
    <t xml:space="preserve">        Military 3</t>
  </si>
  <si>
    <t xml:space="preserve">        Civilian 2</t>
  </si>
  <si>
    <t>Current receipts, accrual basis</t>
  </si>
  <si>
    <t>Table 7.23. Transactions of Federal Government Defined Benefit Pension Plans</t>
  </si>
  <si>
    <t>Federal income (domestic only)</t>
  </si>
  <si>
    <t>S/L income (domestic only)</t>
  </si>
  <si>
    <t>income tax from ROW</t>
  </si>
  <si>
    <t>Federal taxes from ROW</t>
  </si>
  <si>
    <t>tgfp_own</t>
  </si>
  <si>
    <t>tgfp_rnt</t>
  </si>
  <si>
    <t>property taxes- paid by owners</t>
  </si>
  <si>
    <t>property taxes- paid by renters</t>
  </si>
  <si>
    <t>tgfk_i_dom_fed</t>
  </si>
  <si>
    <t>tgfk_i_dom_sl</t>
  </si>
  <si>
    <t>other taxes and fees, federal</t>
  </si>
  <si>
    <t>other taxes and fees, state/local</t>
  </si>
  <si>
    <t>SMI insurance premiums</t>
  </si>
  <si>
    <t>Unemployment insurance premiums</t>
  </si>
  <si>
    <t>Fed Contributions from ROW (assumed to be all federal)</t>
  </si>
  <si>
    <t>OASDI (domestic)</t>
  </si>
  <si>
    <t>Note. In the NIPAs, pension plans are treated as 'pass-through' institutions that hold financial assets on behalf of households, which are the effective owners. Pension plans are classified as financial corporations that receive contributions and property income on behalf of plan participants but do not have saving or net worth of their own. Tables 7.21, 7.22, 7.23, 7.24, and 7.25 show the transactions of the private and government defined-benefit pension subsectors.</t>
  </si>
  <si>
    <t>5. Excludes effects on change in the estimated value of benefit entitlements that come from differences between actual experience and previous actuarial assumptions, changes in actuarial assumptions, and changes in plan provisions.</t>
  </si>
  <si>
    <t>4. Excludes implied funding of benefits from holding gains on assets and excludes effects on change in the estimated value of benefit entitlements that come from differences between actual experience and previous actuarial assumptions, changes in actuarial assumptions, and changes in plan provisions.</t>
  </si>
  <si>
    <t>3. Plans' claims on employers is the difference between actuarial liabilities and financial assets held by plans. When actuarial liabilities exceed plan assets, imputed interest is positive; when plan assets exceed actuarial liabilities, imputed interest is negative.</t>
  </si>
  <si>
    <t>2. Imputed income payments received by persons from the pension plans (line 17) are reinvested as household pension contribution supplements.</t>
  </si>
  <si>
    <t>1. Included in personal consumption expenditures as part of financial services furnished without payment; the value is equal to administrative expenses (line 16).</t>
  </si>
  <si>
    <t xml:space="preserve">    Equals: Change in benefit entitlements including implied funding of benefits from holding gains on assets 5</t>
  </si>
  <si>
    <t xml:space="preserve">    Plus: Household actual contributions (7)</t>
  </si>
  <si>
    <t xml:space="preserve">    Less: Benefit payments and withdrawals (20)</t>
  </si>
  <si>
    <t xml:space="preserve">    Equals: Change in personal wealth 5</t>
  </si>
  <si>
    <t xml:space="preserve">        Less: Interest and dividend income received by plans (10)</t>
  </si>
  <si>
    <t xml:space="preserve">        Interest accrued on benefit entitlements</t>
  </si>
  <si>
    <t xml:space="preserve">    Plus: Implied funding of benefits from holding gains on assets</t>
  </si>
  <si>
    <t xml:space="preserve">    Equals: Effect on personal saving</t>
  </si>
  <si>
    <t xml:space="preserve">    Less: Effect on personal consumption expenditures (2)</t>
  </si>
  <si>
    <t xml:space="preserve">    Effect on personal income (1-7-9 or 15-7-9)</t>
  </si>
  <si>
    <t xml:space="preserve">    Less: Administrative expenses</t>
  </si>
  <si>
    <t xml:space="preserve">    Less: Benefit payments and withdrawals</t>
  </si>
  <si>
    <t xml:space="preserve">    Monetary income receipts on assets (12+14)</t>
  </si>
  <si>
    <t xml:space="preserve">    Actual employer and household contributions (5+7)</t>
  </si>
  <si>
    <t xml:space="preserve">    Net change in benefit entitlements 4</t>
  </si>
  <si>
    <t xml:space="preserve">    Benefit payments and withdrawals</t>
  </si>
  <si>
    <t xml:space="preserve">        Dividends</t>
  </si>
  <si>
    <t xml:space="preserve">        Interest</t>
  </si>
  <si>
    <t xml:space="preserve">    Imputed income payments on assets to persons</t>
  </si>
  <si>
    <t xml:space="preserve">    Administrative expenses</t>
  </si>
  <si>
    <t xml:space="preserve">            Imputed interest on plans' claims on employers 3</t>
  </si>
  <si>
    <t xml:space="preserve">            Monetary interest</t>
  </si>
  <si>
    <t xml:space="preserve">    Income receipts on assets (including plans' claims on employers)</t>
  </si>
  <si>
    <t xml:space="preserve">        Household pension contribution supplements 2</t>
  </si>
  <si>
    <t xml:space="preserve">            Less: Pension service charges 1</t>
  </si>
  <si>
    <t xml:space="preserve">            Actual household contributions</t>
  </si>
  <si>
    <t xml:space="preserve">            Imputed employer contributions</t>
  </si>
  <si>
    <t xml:space="preserve">            Actual employer contributions</t>
  </si>
  <si>
    <t xml:space="preserve">        Claims to benefits accrued through service to employers</t>
  </si>
  <si>
    <t xml:space="preserve">    Contributions</t>
  </si>
  <si>
    <t xml:space="preserve">    Output 1</t>
  </si>
  <si>
    <t>Table 7.24. Transactions of State and Local Government Defined Benefit Pension Plans</t>
  </si>
  <si>
    <t>CoE</t>
  </si>
  <si>
    <t>NOS+NMI</t>
  </si>
  <si>
    <t>ITLS</t>
  </si>
  <si>
    <t>NPI</t>
  </si>
  <si>
    <t>NCT</t>
  </si>
  <si>
    <t>FCE</t>
  </si>
  <si>
    <t>S</t>
  </si>
  <si>
    <t>Last Revised on: January 27, 2017 - Next Release Date February 28, 2017</t>
  </si>
  <si>
    <t>2016</t>
  </si>
  <si>
    <t xml:space="preserve">    Personal current taxes 1</t>
  </si>
  <si>
    <t xml:space="preserve">    Taxes on production and imports 2</t>
  </si>
  <si>
    <t xml:space="preserve">        Excise taxes</t>
  </si>
  <si>
    <t xml:space="preserve">        Customs duties</t>
  </si>
  <si>
    <t xml:space="preserve">        Federal Reserve banks</t>
  </si>
  <si>
    <t xml:space="preserve">    Interest receipts 4</t>
  </si>
  <si>
    <t xml:space="preserve">    Rents and royalties 5</t>
  </si>
  <si>
    <t xml:space="preserve">    From business</t>
  </si>
  <si>
    <t xml:space="preserve">    From the rest of the world 6</t>
  </si>
  <si>
    <t>Current surplus of government enterprises 7</t>
  </si>
  <si>
    <t xml:space="preserve">        To the rest of the world 8</t>
  </si>
  <si>
    <t xml:space="preserve">    Other current transfer payments</t>
  </si>
  <si>
    <t xml:space="preserve">        Grants-in-aid to state and local governments</t>
  </si>
  <si>
    <t xml:space="preserve">        To the rest of the world 6,8</t>
  </si>
  <si>
    <t>Interest payments 4</t>
  </si>
  <si>
    <t xml:space="preserve">    To persons and business 4</t>
  </si>
  <si>
    <t>Subsidies 7</t>
  </si>
  <si>
    <t xml:space="preserve">        Net federal government saving</t>
  </si>
  <si>
    <t>4. Prior to 1960, interest payments to persons and business (line 33) and interest receipts (line 15) are not shown separately, but are included in interest payments (line 32), which is shown net of interest receipts. Interest payments to persons and business includes interest accrued on the actuarial liabilities of defined benefit pension plans for federal government employees.</t>
  </si>
  <si>
    <t>5. Rents and royalties are receipts from the leasing of federally owned lands and mineral deposits. These values do not include bonus payments made to secure such leases.</t>
  </si>
  <si>
    <t>6. Prior to 1999, current transfer payments to the rest of the world are displayed net of current transfer receipts from the rest of the world.</t>
  </si>
  <si>
    <t>7. Prior to 1959, subsidies (line 35) and the current surplus of government enterprises (line 22) are not shown separately; subsidies are presented net of the current surplus of government enterprises.</t>
  </si>
  <si>
    <t>8. Prior to 1960, government social benefits to the rest of the world (line 28) are included in line 31, 'Other current transfer payments to the rest of the world.'</t>
  </si>
  <si>
    <t xml:space="preserve">        Income taxes</t>
  </si>
  <si>
    <t xml:space="preserve">        Sales taxes</t>
  </si>
  <si>
    <t xml:space="preserve">        Property taxes</t>
  </si>
  <si>
    <t xml:space="preserve">    Federal grants-in-aid</t>
  </si>
  <si>
    <t xml:space="preserve">    From the rest of the world</t>
  </si>
  <si>
    <t xml:space="preserve">    Government social benefit payments to persons</t>
  </si>
  <si>
    <t xml:space="preserve">    Current transfer payments to the rest of the world</t>
  </si>
  <si>
    <t xml:space="preserve">    To persons and business 1</t>
  </si>
  <si>
    <t xml:space="preserve">        Net state and local government saving</t>
  </si>
  <si>
    <t>1. Prior to 1946, interest receipts (line 13) are not shown separately, but are shown net of interest payments. Interest payments includes interest accrued on the actuarial liabilities of defined benefit pension plans for state and local government employees.</t>
  </si>
  <si>
    <t xml:space="preserve">        Contributions for government social insurance</t>
  </si>
  <si>
    <t xml:space="preserve">    Federal social insurance funds</t>
  </si>
  <si>
    <t xml:space="preserve">        Old-age, survivors, disability, and hospital insurance</t>
  </si>
  <si>
    <t xml:space="preserve">            Old-age, survivors, and disability insurance</t>
  </si>
  <si>
    <t xml:space="preserve">            Hospital insurance</t>
  </si>
  <si>
    <t xml:space="preserve">        Unemployment insurance</t>
  </si>
  <si>
    <t xml:space="preserve">            State unemployment insurance</t>
  </si>
  <si>
    <t xml:space="preserve">            Federal unemployment tax</t>
  </si>
  <si>
    <t xml:space="preserve">            Railroad employees unemployment insurance</t>
  </si>
  <si>
    <t xml:space="preserve">            Federal employees unemployment insurance</t>
  </si>
  <si>
    <t xml:space="preserve">        Railroad retirement</t>
  </si>
  <si>
    <t xml:space="preserve">        Pension benefit guaranty</t>
  </si>
  <si>
    <t xml:space="preserve">        Veterans life insurance</t>
  </si>
  <si>
    <t xml:space="preserve">        Workers' compensation</t>
  </si>
  <si>
    <t xml:space="preserve">        Military medical insurance 1</t>
  </si>
  <si>
    <t xml:space="preserve">    State and local social insurance funds</t>
  </si>
  <si>
    <t xml:space="preserve">        Temporary disability insurance</t>
  </si>
  <si>
    <t xml:space="preserve">            Employees</t>
  </si>
  <si>
    <t xml:space="preserve">                Old-age, survivors, and disability insurance</t>
  </si>
  <si>
    <t xml:space="preserve">                Hospital insurance</t>
  </si>
  <si>
    <t xml:space="preserve">            Self-employed</t>
  </si>
  <si>
    <t xml:space="preserve">        Supplementary medical insurance</t>
  </si>
  <si>
    <t xml:space="preserve">        State unemployment insurance</t>
  </si>
  <si>
    <t xml:space="preserve">    State and local social insurance funds 2</t>
  </si>
  <si>
    <t xml:space="preserve">                Civilian 2</t>
  </si>
  <si>
    <t xml:space="preserve">                Military 3</t>
  </si>
  <si>
    <t xml:space="preserve">        Household pension contribution supplements 4</t>
  </si>
  <si>
    <t xml:space="preserve">            Imputed interest on plans' claims on employers 5</t>
  </si>
  <si>
    <t xml:space="preserve">    Net change in benefit entitlements 6</t>
  </si>
  <si>
    <t xml:space="preserve">    Actual employer and household contributions (5+11)</t>
  </si>
  <si>
    <t xml:space="preserve">    Monetary income receipts on assets (18+20)</t>
  </si>
  <si>
    <t xml:space="preserve">    Interest accrued on benefit entitlements</t>
  </si>
  <si>
    <t xml:space="preserve">    Less: Interest and dividend income received by plans (16)</t>
  </si>
  <si>
    <t>5. Plans' claims on employers is the difference between actuarial liabilities and financial assets held by plans. When actuarial liabilities exceed plan assets, imputed interest is positive; when plan assets exceed actuarial liabilities, imputed interest is negative.</t>
  </si>
  <si>
    <t xml:space="preserve">            Personal consumption expenditures</t>
  </si>
  <si>
    <t xml:space="preserve">    Durable goods</t>
  </si>
  <si>
    <t xml:space="preserve">        Motor vehicles and parts</t>
  </si>
  <si>
    <t xml:space="preserve">            New motor vehicles (55)</t>
  </si>
  <si>
    <t xml:space="preserve">            Net purchases of used motor vehicles (56)</t>
  </si>
  <si>
    <t xml:space="preserve">            Motor vehicle parts and accessories (58)</t>
  </si>
  <si>
    <t xml:space="preserve">        Furnishings and durable household equipment</t>
  </si>
  <si>
    <t xml:space="preserve">            Furniture and furnishings (parts of 31 and 32)</t>
  </si>
  <si>
    <t xml:space="preserve">            Household appliances (part of 33)</t>
  </si>
  <si>
    <t xml:space="preserve">            Glassware, tableware, and household utensils (34)</t>
  </si>
  <si>
    <t xml:space="preserve">            Tools and equipment for house and garden (35)</t>
  </si>
  <si>
    <t xml:space="preserve">        Recreational goods and vehicles</t>
  </si>
  <si>
    <t xml:space="preserve">            Video, audio, photographic, and information processing equipment and media (75, 76, and part of 93)</t>
  </si>
  <si>
    <t xml:space="preserve">            Sporting equipment, supplies, guns, and ammunition (part of 80)</t>
  </si>
  <si>
    <t xml:space="preserve">            Sports and recreational vehicles (79)</t>
  </si>
  <si>
    <t xml:space="preserve">            Recreational books (part of 90)</t>
  </si>
  <si>
    <t xml:space="preserve">            Musical instruments (part of 80)</t>
  </si>
  <si>
    <t xml:space="preserve">        Other durable goods</t>
  </si>
  <si>
    <t xml:space="preserve">            Jewelry and watches (part of 119)</t>
  </si>
  <si>
    <t xml:space="preserve">            Therapeutic appliances and equipment (42)</t>
  </si>
  <si>
    <t xml:space="preserve">            Educational books (96)</t>
  </si>
  <si>
    <t xml:space="preserve">            Luggage and similar personal items (part of 119)</t>
  </si>
  <si>
    <t xml:space="preserve">            Telephone and facsimile equipment (67)</t>
  </si>
  <si>
    <t xml:space="preserve">    Nondurable goods</t>
  </si>
  <si>
    <t xml:space="preserve">        Food and beverages purchased for off-premises consumption</t>
  </si>
  <si>
    <t xml:space="preserve">            Food and nonalcoholic beverages purchased for off-premises consumption (4)</t>
  </si>
  <si>
    <t xml:space="preserve">            Alcoholic beverages purchased for off-premises consumption (5)</t>
  </si>
  <si>
    <t xml:space="preserve">            Food produced and consumed on farms (6)</t>
  </si>
  <si>
    <t xml:space="preserve">        Clothing and footwear</t>
  </si>
  <si>
    <t xml:space="preserve">            Garments</t>
  </si>
  <si>
    <t xml:space="preserve">                Women's and girls' clothing (10)</t>
  </si>
  <si>
    <t xml:space="preserve">                Men's and boys' clothing (11)</t>
  </si>
  <si>
    <t xml:space="preserve">                Children's and infants' clothing (12)</t>
  </si>
  <si>
    <t xml:space="preserve">            Other clothing materials and footwear (13 and 17)</t>
  </si>
  <si>
    <t xml:space="preserve">        Gasoline and other energy goods</t>
  </si>
  <si>
    <t xml:space="preserve">            Motor vehicle fuels, lubricants, and fluids (59)</t>
  </si>
  <si>
    <t xml:space="preserve">            Fuel oil and other fuels (29)</t>
  </si>
  <si>
    <t xml:space="preserve">        Other nondurable goods</t>
  </si>
  <si>
    <t xml:space="preserve">            Pharmaceutical and other medical products (40 and 41)</t>
  </si>
  <si>
    <t xml:space="preserve">            Recreational items (parts of 80, 92, and 93)</t>
  </si>
  <si>
    <t xml:space="preserve">            Household supplies (parts of 32 and 36)</t>
  </si>
  <si>
    <t xml:space="preserve">            Personal care products (part of 118)</t>
  </si>
  <si>
    <t xml:space="preserve">            Tobacco (127)</t>
  </si>
  <si>
    <t xml:space="preserve">            Magazines, newspapers, and stationery (part of 90)</t>
  </si>
  <si>
    <t xml:space="preserve">            Net expenditures abroad by U.S. residents (131)</t>
  </si>
  <si>
    <t xml:space="preserve">    Household consumption expenditures (for services)</t>
  </si>
  <si>
    <t xml:space="preserve">        Housing and utilities</t>
  </si>
  <si>
    <t xml:space="preserve">            Housing</t>
  </si>
  <si>
    <t xml:space="preserve">                Rental of tenant-occupied nonfarm housing (20)</t>
  </si>
  <si>
    <t xml:space="preserve">                Imputed rental of owner-occupied nonfarm housing (21)</t>
  </si>
  <si>
    <t xml:space="preserve">                Rental value of farm dwellings (22)</t>
  </si>
  <si>
    <t xml:space="preserve">                Group housing (23)</t>
  </si>
  <si>
    <t xml:space="preserve">            Household utilities</t>
  </si>
  <si>
    <t xml:space="preserve">                Water supply and sanitation (25)</t>
  </si>
  <si>
    <t xml:space="preserve">                Electricity and gas</t>
  </si>
  <si>
    <t xml:space="preserve">                    Electricity (27)</t>
  </si>
  <si>
    <t xml:space="preserve">                    Natural gas (28)</t>
  </si>
  <si>
    <t xml:space="preserve">        Health care</t>
  </si>
  <si>
    <t xml:space="preserve">            Outpatient services</t>
  </si>
  <si>
    <t xml:space="preserve">                Physician services (44)</t>
  </si>
  <si>
    <t xml:space="preserve">                Dental services (45)</t>
  </si>
  <si>
    <t xml:space="preserve">                Paramedical services (46)</t>
  </si>
  <si>
    <t xml:space="preserve">            Hospital and nursing home services</t>
  </si>
  <si>
    <t xml:space="preserve">                Hospitals (51)</t>
  </si>
  <si>
    <t xml:space="preserve">                Nursing homes (52)</t>
  </si>
  <si>
    <t xml:space="preserve">        Transportation services</t>
  </si>
  <si>
    <t xml:space="preserve">            Motor vehicle services</t>
  </si>
  <si>
    <t xml:space="preserve">                Motor vehicle maintenance and repair (60)</t>
  </si>
  <si>
    <t xml:space="preserve">                Other motor vehicle services (61)</t>
  </si>
  <si>
    <t xml:space="preserve">            Public transportation</t>
  </si>
  <si>
    <t xml:space="preserve">                Ground transportation (63)</t>
  </si>
  <si>
    <t xml:space="preserve">                Air transportation (64)</t>
  </si>
  <si>
    <t xml:space="preserve">                Water transportation (65)</t>
  </si>
  <si>
    <t xml:space="preserve">        Recreation services</t>
  </si>
  <si>
    <t xml:space="preserve">            Membership clubs, sports centers, parks, theaters, and museums (82)</t>
  </si>
  <si>
    <t xml:space="preserve">            Audio-video, photographic, and information processing equipment services (parts of 77 and 93)</t>
  </si>
  <si>
    <t xml:space="preserve">            Gambling (91)</t>
  </si>
  <si>
    <t xml:space="preserve">            Other recreational services (81, 94, and part of 92)</t>
  </si>
  <si>
    <t xml:space="preserve">        Food services and accommodations</t>
  </si>
  <si>
    <t xml:space="preserve">            Food services</t>
  </si>
  <si>
    <t xml:space="preserve">                Purchased meals and beverages (102)</t>
  </si>
  <si>
    <t xml:space="preserve">                Food furnished to employees (including military) (103)</t>
  </si>
  <si>
    <t xml:space="preserve">            Accommodations (104)</t>
  </si>
  <si>
    <t xml:space="preserve">        Financial services and insurance</t>
  </si>
  <si>
    <t xml:space="preserve">            Financial services</t>
  </si>
  <si>
    <t xml:space="preserve">                Financial services furnished without payment (107)</t>
  </si>
  <si>
    <t xml:space="preserve">                Financial service charges, fees, and commissions (108)</t>
  </si>
  <si>
    <t xml:space="preserve">            Insurance</t>
  </si>
  <si>
    <t xml:space="preserve">                Life insurance (110)</t>
  </si>
  <si>
    <t xml:space="preserve">                Net household insurance (111)</t>
  </si>
  <si>
    <t xml:space="preserve">                Net health insurance (112)</t>
  </si>
  <si>
    <t xml:space="preserve">                Net motor vehicle and other transportation insurance (116)</t>
  </si>
  <si>
    <t xml:space="preserve">        Other services</t>
  </si>
  <si>
    <t xml:space="preserve">            Communication</t>
  </si>
  <si>
    <t xml:space="preserve">                Telecommunication services (71)</t>
  </si>
  <si>
    <t xml:space="preserve">                Postal and delivery services (68)</t>
  </si>
  <si>
    <t xml:space="preserve">                Internet access (72)</t>
  </si>
  <si>
    <t xml:space="preserve">            Education services</t>
  </si>
  <si>
    <t xml:space="preserve">                Higher education (97)</t>
  </si>
  <si>
    <t xml:space="preserve">                Nursery, elementary, and secondary schools (98)</t>
  </si>
  <si>
    <t xml:space="preserve">                Commercial and vocational schools (99)</t>
  </si>
  <si>
    <t xml:space="preserve">            Professional and other services (121)</t>
  </si>
  <si>
    <t xml:space="preserve">            Personal care and clothing services (14 and parts of 17 and 118)</t>
  </si>
  <si>
    <t xml:space="preserve">            Social services and religious activities (120)</t>
  </si>
  <si>
    <t xml:space="preserve">            Household maintenance (parts of 31, 33, and 36)</t>
  </si>
  <si>
    <t xml:space="preserve">            Net foreign travel</t>
  </si>
  <si>
    <t xml:space="preserve">                Foreign travel by U.S. residents (129)</t>
  </si>
  <si>
    <t xml:space="preserve">                Less: Expenditures in the United States by nonresidents (130)</t>
  </si>
  <si>
    <t xml:space="preserve">    Final consumption expenditures of nonprofit institutions serving households (NPISHs) 1</t>
  </si>
  <si>
    <t xml:space="preserve">        Gross output of nonprofit institutions (133) 2</t>
  </si>
  <si>
    <t xml:space="preserve">        Less: Receipts from sales of goods and services by nonprofit institutions (134) 3</t>
  </si>
  <si>
    <t>Note.The figures in parentheses are the line numbers of the corresponding items in table 2.5.5.</t>
  </si>
  <si>
    <t>CONSLIDATED TAXES</t>
  </si>
  <si>
    <t>TOTAL</t>
  </si>
  <si>
    <t>STATE/LOCAL TAXES AND CONTRIBUTIONS TO GOVT SOCIAL INSURANCE (NO GIA)</t>
  </si>
  <si>
    <t>TOTAL (DOM ONLY)</t>
  </si>
  <si>
    <t>Total (dom+row)</t>
  </si>
  <si>
    <t>PUBLIC SECTOR</t>
  </si>
  <si>
    <t>Fed</t>
  </si>
  <si>
    <t>(&lt;2008 was called Food Stamps)</t>
  </si>
  <si>
    <t>Fed &amp; S/L</t>
  </si>
  <si>
    <t>Temporary disability &amp; black lung (goes with CPS var incdisab)</t>
  </si>
  <si>
    <t>tgxci_f1</t>
  </si>
  <si>
    <t>Worker's Comp</t>
  </si>
  <si>
    <t>S/L</t>
  </si>
  <si>
    <t>Veteran's benefits (incl pension, readj, edu, etc., to go along with CPS var INCVET, but also includes life insurance and military medical insurance)</t>
  </si>
  <si>
    <t>tgxci_f2</t>
  </si>
  <si>
    <t>S/L (lots of fed GIA, though)</t>
  </si>
  <si>
    <t>Other Welfare (broad category for "families and children" family assistance, general assistance, payments to non-profits related to family welfare</t>
  </si>
  <si>
    <t>Family Energy Assistance Fund</t>
  </si>
  <si>
    <t>2021 estimate</t>
  </si>
  <si>
    <t>Table 11.3—OUTLAYS FOR PAYMENTS FOR INDIVIDUALS BY CATEGORY AND MAJOR PROGRAM: 1940–2021</t>
  </si>
  <si>
    <t>EITC and other tax credits</t>
  </si>
  <si>
    <t>Fed &amp; S/L student aid (no veterans)</t>
  </si>
  <si>
    <t>*** All grants that are also payments for individuals are identified by a triple asterisk (***).</t>
  </si>
  <si>
    <t>***Homeless Assistance for Families</t>
  </si>
  <si>
    <t>Choice Neighborhoods Initiative</t>
  </si>
  <si>
    <t>Contract Support Costs</t>
  </si>
  <si>
    <t>Federal Assistance, FEMA</t>
  </si>
  <si>
    <t>Northeast Corridor Improvement Program</t>
  </si>
  <si>
    <t>21st Century Clean Transportation Plan Investments</t>
  </si>
  <si>
    <t>21st Century Clean Transportation Plan Investments, EPA</t>
  </si>
  <si>
    <t>21st Century Clean Transportation Plan Investments, DOE</t>
  </si>
  <si>
    <t>Table 12.3—TOTAL OUTLAYS FOR GRANTS TO STATE AND LOCAL GOVERNMENTS BY FUNCTION, AGENCY, AND PROGRAM: 1940–2017</t>
  </si>
  <si>
    <t>tgxci_f3</t>
  </si>
  <si>
    <t>School lunch</t>
  </si>
  <si>
    <t>WIC</t>
  </si>
  <si>
    <t>tgxci_f4</t>
  </si>
  <si>
    <t>Fed (lots of GIA)</t>
  </si>
  <si>
    <t>total social benefits (dom only)</t>
  </si>
  <si>
    <t>total accounted for in programs above</t>
  </si>
  <si>
    <t>ADJUSTED AMOUNTS:</t>
  </si>
  <si>
    <t>BENEFITS (excluding Medicare, Medicaid, and other medical in CGH)</t>
  </si>
  <si>
    <t>variable</t>
  </si>
  <si>
    <t>sf_ct</t>
  </si>
  <si>
    <t>sg_ct</t>
  </si>
  <si>
    <t>tf_ct</t>
  </si>
  <si>
    <t>tg_ct</t>
  </si>
  <si>
    <t>yls_ct</t>
  </si>
  <si>
    <t>cfe2_ct</t>
  </si>
  <si>
    <t>cfe3_ct</t>
  </si>
  <si>
    <t>cfx_alc_ct</t>
  </si>
  <si>
    <t>cfx_tob_ct</t>
  </si>
  <si>
    <t>cfx_oth_ct</t>
  </si>
  <si>
    <t>cgx_ct</t>
  </si>
  <si>
    <t>cgh1_ct</t>
  </si>
  <si>
    <t>cgh2_ct</t>
  </si>
  <si>
    <t>cgh3_ct</t>
  </si>
  <si>
    <t>cgh4_ct</t>
  </si>
  <si>
    <t>cgh5_ct</t>
  </si>
  <si>
    <t>cfh1_ct</t>
  </si>
  <si>
    <t>cfh2_ct</t>
  </si>
  <si>
    <t>cfh3_ct</t>
  </si>
  <si>
    <t>cfh4_ct</t>
  </si>
  <si>
    <t>cfh5_ct</t>
  </si>
  <si>
    <t>cfh6_ct</t>
  </si>
  <si>
    <t>tgsoai_ct</t>
  </si>
  <si>
    <t>tgxci_u_ct</t>
  </si>
  <si>
    <t>tgxci_x1_ct</t>
  </si>
  <si>
    <t>tgxci_x2_ct</t>
  </si>
  <si>
    <t>tgxci_x3_ct</t>
  </si>
  <si>
    <t>tgxci_x4_ct</t>
  </si>
  <si>
    <t>tgxci_x5_ct</t>
  </si>
  <si>
    <t>tgxci_x6_ct</t>
  </si>
  <si>
    <t>tgxci_x7_ct</t>
  </si>
  <si>
    <t>tgxci_x8_ct</t>
  </si>
  <si>
    <t>tgfk_i_row_ct</t>
  </si>
  <si>
    <t>tgfg_alc_ct</t>
  </si>
  <si>
    <t>tgfg_tob_ct</t>
  </si>
  <si>
    <t>tgfg_oth_ct</t>
  </si>
  <si>
    <t>tgfk_c_ct</t>
  </si>
  <si>
    <t>SF</t>
  </si>
  <si>
    <t>SG</t>
  </si>
  <si>
    <t>Total taxes and social contributions received from ROW</t>
  </si>
  <si>
    <t>Total benefits paid to ROW</t>
  </si>
  <si>
    <t>Net public transfer flow from ROW</t>
  </si>
  <si>
    <t>Backing out private transfers from ROW</t>
  </si>
  <si>
    <t>YPF_in</t>
  </si>
  <si>
    <t>YPF_out_cc</t>
  </si>
  <si>
    <t>YPF_out_oth</t>
  </si>
  <si>
    <t>cfe1b_ct</t>
  </si>
  <si>
    <t>cfe1a_ct</t>
  </si>
  <si>
    <t>cge1_ct</t>
  </si>
  <si>
    <t>cge2_ct</t>
  </si>
  <si>
    <t>cge3_ct</t>
  </si>
  <si>
    <t>cgh6a_ct</t>
  </si>
  <si>
    <t>cgh6b_ct</t>
  </si>
  <si>
    <t>cgh7_ct</t>
  </si>
  <si>
    <t>tgfk_i_dom_fed_ct</t>
  </si>
  <si>
    <t>tgfk_i_dom_sl_ct</t>
  </si>
  <si>
    <t>tgfp_own_ct</t>
  </si>
  <si>
    <t>tgfp_rnt_ct</t>
  </si>
  <si>
    <t>tgxci_f1_ct</t>
  </si>
  <si>
    <t>tgxci_f2_ct</t>
  </si>
  <si>
    <t>tgxci_f3_ct</t>
  </si>
  <si>
    <t>tgxci_f4_ct</t>
  </si>
  <si>
    <t>ypf_in_ct</t>
  </si>
  <si>
    <t>ypf_out_cc_ct</t>
  </si>
  <si>
    <t>ypf_out_oth_ct</t>
  </si>
  <si>
    <t>ypg_ct</t>
  </si>
  <si>
    <t>ykg_ct</t>
  </si>
  <si>
    <t>yy1970</t>
  </si>
  <si>
    <t>yy1971</t>
  </si>
  <si>
    <t>yy1972</t>
  </si>
  <si>
    <t>yy1973</t>
  </si>
  <si>
    <t>yy1974</t>
  </si>
  <si>
    <t>yy1975</t>
  </si>
  <si>
    <t>yy1976</t>
  </si>
  <si>
    <t>yy1977</t>
  </si>
  <si>
    <t>yy1978</t>
  </si>
  <si>
    <t>yy1979</t>
  </si>
  <si>
    <t>yy1980</t>
  </si>
  <si>
    <t>yy1981</t>
  </si>
  <si>
    <t>yy1982</t>
  </si>
  <si>
    <t>yy1983</t>
  </si>
  <si>
    <t>yy1984</t>
  </si>
  <si>
    <t>yy1985</t>
  </si>
  <si>
    <t>yy1986</t>
  </si>
  <si>
    <t>yy1987</t>
  </si>
  <si>
    <t>yy1988</t>
  </si>
  <si>
    <t>yy1989</t>
  </si>
  <si>
    <t>yy1990</t>
  </si>
  <si>
    <t>yy1991</t>
  </si>
  <si>
    <t>yy1992</t>
  </si>
  <si>
    <t>yy1993</t>
  </si>
  <si>
    <t>yy1994</t>
  </si>
  <si>
    <t>yy1995</t>
  </si>
  <si>
    <t>yy1996</t>
  </si>
  <si>
    <t>yy1997</t>
  </si>
  <si>
    <t>yy1998</t>
  </si>
  <si>
    <t>yy1999</t>
  </si>
  <si>
    <t>yy2000</t>
  </si>
  <si>
    <t>yy2001</t>
  </si>
  <si>
    <t>yy2002</t>
  </si>
  <si>
    <t>yy2003</t>
  </si>
  <si>
    <t>yy2004</t>
  </si>
  <si>
    <t>yy2005</t>
  </si>
  <si>
    <t>yy2006</t>
  </si>
  <si>
    <t>yy2007</t>
  </si>
  <si>
    <t>yy2008</t>
  </si>
  <si>
    <t>yy2009</t>
  </si>
  <si>
    <t>yy2010</t>
  </si>
  <si>
    <t>yy2011</t>
  </si>
  <si>
    <t>yy2012</t>
  </si>
  <si>
    <t>yy2013</t>
  </si>
  <si>
    <t>yy2014</t>
  </si>
  <si>
    <t>yy2015</t>
  </si>
  <si>
    <t>Total Gen'l Govt OCT from ROW</t>
  </si>
  <si>
    <t>Total Gen'l Govt OCT to ROW</t>
  </si>
  <si>
    <t xml:space="preserve">CPS   </t>
  </si>
  <si>
    <t>mics</t>
  </si>
  <si>
    <t>Cons, Priv, Edu, Primary (&lt;9th)</t>
  </si>
  <si>
    <t>Cons, Priv, Edu, Secondary (9-12)</t>
  </si>
  <si>
    <t>Cons, Priv, Edu, Post-Sec (Coll,Gr Sch)</t>
  </si>
  <si>
    <t>Cons, Priv, Edu, Other (Coll,Gr Sch)</t>
  </si>
  <si>
    <t>Cons, Priv, Owned Housing</t>
  </si>
  <si>
    <t>Cons, Priv, Alcohol</t>
  </si>
  <si>
    <t>Cons, Priv, Tobacco</t>
  </si>
  <si>
    <t>Cons, Priv, Other</t>
  </si>
  <si>
    <t>Cons, Priv, Hlth, Other priv to Nursing Homes</t>
  </si>
  <si>
    <t>Cons, Priv, Hlth, Other priv to non-NH</t>
  </si>
  <si>
    <t>Description</t>
  </si>
  <si>
    <t>Cons, Pub, Edu, Prim+Sec</t>
  </si>
  <si>
    <t>Cons, Pub, Edu, Post-Sec</t>
  </si>
  <si>
    <t>Cons, Pub, Edu, Other</t>
  </si>
  <si>
    <t>Cons, Pub, Hlth, Other Pub to Nursing Homes</t>
  </si>
  <si>
    <t>Cons, Pub, Hlth, Other Pub to non-NH</t>
  </si>
  <si>
    <t>Cons, Pub, Hlth, Mdcare to Nursing Homes</t>
  </si>
  <si>
    <t>Cons, Pub, Hlth, Mdcare to non-NH</t>
  </si>
  <si>
    <t>Cons, Pub, Hlth, Mcaid to Nursing Homes</t>
  </si>
  <si>
    <t>Cons, Pub, Hlth, Mcaid to non-NH</t>
  </si>
  <si>
    <t>Cons, Pub, Hlth, SCHIP to non-NH</t>
  </si>
  <si>
    <t>Cons, Pub, Hlth, Public Health</t>
  </si>
  <si>
    <t>sf</t>
  </si>
  <si>
    <t>cfe1b</t>
  </si>
  <si>
    <t>sg</t>
  </si>
  <si>
    <t>cfe1a</t>
  </si>
  <si>
    <t>tg</t>
  </si>
  <si>
    <t>cfe2</t>
  </si>
  <si>
    <t>cfe3</t>
  </si>
  <si>
    <t>tf</t>
  </si>
  <si>
    <t>ypf_in</t>
  </si>
  <si>
    <t>ypf_out_cc</t>
  </si>
  <si>
    <t>ypf_out_oth</t>
  </si>
  <si>
    <t>ykf_corp</t>
  </si>
  <si>
    <t>ykf_hh</t>
  </si>
  <si>
    <t>ykf_mx</t>
  </si>
  <si>
    <t>cfx_alc</t>
  </si>
  <si>
    <t>cfx_tob</t>
  </si>
  <si>
    <t>cfx_oth</t>
  </si>
  <si>
    <t>cgx</t>
  </si>
  <si>
    <t>yle</t>
  </si>
  <si>
    <t>yls</t>
  </si>
  <si>
    <t>Labor income, wages and salary income</t>
  </si>
  <si>
    <t>Labor income, self-employment</t>
  </si>
  <si>
    <t>(internal)</t>
  </si>
  <si>
    <t>Taxes, Contrib, SMI</t>
  </si>
  <si>
    <t>Taxes, Contrib, Unemployment</t>
  </si>
  <si>
    <t>Taxes, Sales, Alcohol</t>
  </si>
  <si>
    <t>Taxes, Sales, Tobacco</t>
  </si>
  <si>
    <t>Taxes, Sales, Other</t>
  </si>
  <si>
    <t>Taxes, Property, Owners</t>
  </si>
  <si>
    <t>Taxes, Property, Renters</t>
  </si>
  <si>
    <t>Taxes, Other, Federal</t>
  </si>
  <si>
    <t>Taxes, Other, State/local</t>
  </si>
  <si>
    <t>Benefits, Unemployment</t>
  </si>
  <si>
    <t>Benefits, Food Stamps/SNAP</t>
  </si>
  <si>
    <t>Benefits, School lunch</t>
  </si>
  <si>
    <t>Benefits, WIC</t>
  </si>
  <si>
    <t>Benefits, Veterans (all non-hlth)</t>
  </si>
  <si>
    <t>Benefits, Worker's comp</t>
  </si>
  <si>
    <t>Benefits, EITC and other tax credits</t>
  </si>
  <si>
    <t>Benefits, Temporary disab &amp; black lung</t>
  </si>
  <si>
    <t>Benefits, Energy</t>
  </si>
  <si>
    <t>Benefits, Student aid (Fed &amp; S/L)</t>
  </si>
  <si>
    <t>Benefits, Pension benefit guaranty</t>
  </si>
  <si>
    <t>Benefits, Railroad retirement</t>
  </si>
  <si>
    <t>Benefits, Other welfare (AFDC, TANF, GA, Other)</t>
  </si>
  <si>
    <t>Priv saving (balancing item)</t>
  </si>
  <si>
    <t>Labor income, fringe ben, priv health</t>
  </si>
  <si>
    <t>Labor income, fringe ben, priv retirement</t>
  </si>
  <si>
    <t>Labor income, fringe ben, pub soc protect</t>
  </si>
  <si>
    <t>CPS from 1992</t>
  </si>
  <si>
    <t>CPS from 1988</t>
  </si>
  <si>
    <t>CPS from 1986</t>
  </si>
  <si>
    <t>CPS from 1982</t>
  </si>
  <si>
    <t>interestout</t>
  </si>
  <si>
    <t>imprent</t>
  </si>
  <si>
    <t>propincin</t>
  </si>
  <si>
    <t>Interest, dividends, rent received (attrib to hh)</t>
  </si>
  <si>
    <t>Mixed income, capital share (yls, attrib to head)</t>
  </si>
  <si>
    <t>CEX</t>
  </si>
  <si>
    <t>Imputed rent (attrib to hh)</t>
  </si>
  <si>
    <t>Interest paid on consumer credit</t>
  </si>
  <si>
    <t>tfbi</t>
  </si>
  <si>
    <t>tfbo</t>
  </si>
  <si>
    <t>tfbi_college</t>
  </si>
  <si>
    <t>tfbo_college</t>
  </si>
  <si>
    <t>Varname</t>
  </si>
  <si>
    <t>c</t>
  </si>
  <si>
    <t>cf</t>
  </si>
  <si>
    <t>cfe</t>
  </si>
  <si>
    <t>cfh</t>
  </si>
  <si>
    <t>Source Detail</t>
  </si>
  <si>
    <t>cfx</t>
  </si>
  <si>
    <t>Notes</t>
  </si>
  <si>
    <t>cg</t>
  </si>
  <si>
    <t>cge</t>
  </si>
  <si>
    <t>external</t>
  </si>
  <si>
    <t>CPS</t>
  </si>
  <si>
    <t xml:space="preserve">external  </t>
  </si>
  <si>
    <t>cgh</t>
  </si>
  <si>
    <t>per capita</t>
  </si>
  <si>
    <t>yl</t>
  </si>
  <si>
    <t>tgfk</t>
  </si>
  <si>
    <t>tgfg</t>
  </si>
  <si>
    <t>tgfp</t>
  </si>
  <si>
    <t>Consumption, Private</t>
  </si>
  <si>
    <t>Consumption, Private, Education</t>
  </si>
  <si>
    <t>Consumption, Private, Health</t>
  </si>
  <si>
    <t>Consumption, Private, Other</t>
  </si>
  <si>
    <t>Consumption, Public, Education</t>
  </si>
  <si>
    <t>Consumption, Public, Health</t>
  </si>
  <si>
    <t>Cons, Pub, Other</t>
  </si>
  <si>
    <t>Social contributions</t>
  </si>
  <si>
    <t>TAXES &amp; SOCIAL CONTRIBUTIONS</t>
  </si>
  <si>
    <t>Sales taxes</t>
  </si>
  <si>
    <t>Asset income, private</t>
  </si>
  <si>
    <t>yaf</t>
  </si>
  <si>
    <t>property income inflows</t>
  </si>
  <si>
    <t>property income outflows, consumer credit</t>
  </si>
  <si>
    <t>property income outflows, other</t>
  </si>
  <si>
    <t>capital income, corporate</t>
  </si>
  <si>
    <t>capital income, imputed rent from owned homes</t>
  </si>
  <si>
    <t>capital income, portion of mixed income</t>
  </si>
  <si>
    <t xml:space="preserve">Source of </t>
  </si>
  <si>
    <t>lowest level</t>
  </si>
  <si>
    <t>variables</t>
  </si>
  <si>
    <t>Documentation Notes for US NTA, 1981-2011</t>
  </si>
  <si>
    <t>The main data sources are the March Supplement of the Current Population Survey (CPS), and Consumer Expenditure Survey (CEX).</t>
  </si>
  <si>
    <t>Age profiles go to age 90+, but surveys have some censoring in some years:</t>
  </si>
  <si>
    <t>from 2002-2003 to age 80+</t>
  </si>
  <si>
    <t>CPS:</t>
  </si>
  <si>
    <t>CEX:</t>
  </si>
  <si>
    <t>&lt;2002 to age 90+</t>
  </si>
  <si>
    <t>&lt;2000 to age 90+</t>
  </si>
  <si>
    <t>&gt;=2000 age 80-84, 85+</t>
  </si>
  <si>
    <t>&gt;=2004 age 80-84, 85+</t>
  </si>
  <si>
    <t>For years with censoring, a smoother was applied to the grouped age variables to get to single years of age.</t>
  </si>
  <si>
    <t>Because the source data was household surveys, assumptions and extra information was used to account for the large nursing home population.</t>
  </si>
  <si>
    <t>Details on the assumptions about the nursing home population for each flow, and any additional data used, are given in the variable chart below.</t>
  </si>
  <si>
    <t>Data on % institutionalized comes from Census.  All person institutionalized above age 65 are assumed to be in nursing homes.</t>
  </si>
  <si>
    <t>No attempt was made to account for the large prison population because they are a smaller % of each age group and because</t>
  </si>
  <si>
    <t>additional data on them is going to be very hard to find for the long time period.</t>
  </si>
  <si>
    <t>Nursing home assumption</t>
  </si>
  <si>
    <t>invid-level var "incwage"</t>
  </si>
  <si>
    <t xml:space="preserve">from '92, indiv-level var "fica", before '92 CEX var </t>
  </si>
  <si>
    <t>Earlier than 2001, there is no good data on CHIP enrollment.  Gave it to all kids.  But macro control is very very low so not important.</t>
  </si>
  <si>
    <t>Other sources are used for some variables (marked "external" on the tab "variable list" and detail given in "Notes" on that tab).</t>
  </si>
  <si>
    <t>tfb</t>
  </si>
  <si>
    <t>Intrahh transfer inflows</t>
  </si>
  <si>
    <t>Intrahh transfer outflows</t>
  </si>
  <si>
    <t>Cons, Priv, Hlth, Out of Pocket to Nursing Homes</t>
  </si>
  <si>
    <t>Cons, Priv, Hlth, Out of Pocket to non-NH</t>
  </si>
  <si>
    <t>Cons, Priv, Hlth, Priv Insur to Nursing Homes</t>
  </si>
  <si>
    <t>Cons, Priv, Hlth, Priv Insur to non-NH</t>
  </si>
  <si>
    <t>Age shapes that are used in asset income calculations:</t>
  </si>
  <si>
    <t>Total public outflows for education</t>
  </si>
  <si>
    <t>Total property taxes</t>
  </si>
  <si>
    <t>Total FICA tax + SMI contrib</t>
  </si>
  <si>
    <t>Total Soc Sec and Medicare</t>
  </si>
  <si>
    <t>Soc Sec compared to FICA</t>
  </si>
  <si>
    <t>FICA</t>
  </si>
  <si>
    <t>SMI contrib</t>
  </si>
  <si>
    <t>Soc Sec</t>
  </si>
  <si>
    <t>Remaining Fica</t>
  </si>
  <si>
    <t>Mcare</t>
  </si>
  <si>
    <t>SMI contrib+remaining FICA</t>
  </si>
  <si>
    <t>mcare covered?</t>
  </si>
  <si>
    <t>tgxci</t>
  </si>
  <si>
    <t>Public transfer inflows ex-SocSec, cash or near-cash</t>
  </si>
  <si>
    <t>Gretchen Donehower</t>
  </si>
  <si>
    <t>March 27, 2017</t>
  </si>
  <si>
    <t xml:space="preserve">Finished with full set of profiles for 1981 to 2011, excepting 2004 and 2005.  </t>
  </si>
  <si>
    <t>tfbi_noncoll</t>
  </si>
  <si>
    <t>tfbo_noncoll</t>
  </si>
  <si>
    <t>tgxci_i</t>
  </si>
  <si>
    <t>Benefits, Supplemental Security Income</t>
  </si>
  <si>
    <t>tgxci_i_ct</t>
  </si>
  <si>
    <t>cfx_oh</t>
  </si>
  <si>
    <t>ylew</t>
  </si>
  <si>
    <t>ylefh</t>
  </si>
  <si>
    <t>ylefc</t>
  </si>
  <si>
    <t>ylefp</t>
  </si>
  <si>
    <t>Labor income, wages &amp; salaries, plus fringe benefits</t>
  </si>
  <si>
    <t>tgp</t>
  </si>
  <si>
    <t>Taxes on income, profits, capital gains</t>
  </si>
  <si>
    <t>tgp_fica</t>
  </si>
  <si>
    <t>Taxes, Contrib, FICA (only from resid., not ROW)</t>
  </si>
  <si>
    <t>tgp_smi</t>
  </si>
  <si>
    <t>tgp_unemp</t>
  </si>
  <si>
    <t>tgfx</t>
  </si>
  <si>
    <t>tgfx_fed</t>
  </si>
  <si>
    <t>tgfx_sl</t>
  </si>
  <si>
    <t>In the manual, this is listed as only summing taxes, but I have included social contributions in this summary category.</t>
  </si>
  <si>
    <t>This used to be named "tgxci_s" but changed it because _s became my new smoothed version tag.</t>
  </si>
  <si>
    <t>used to be named "cfr"</t>
  </si>
  <si>
    <t>used to be named "yle"</t>
  </si>
  <si>
    <t>used to be named "ylfc"</t>
  </si>
  <si>
    <t>used to be named "ylfp"</t>
  </si>
  <si>
    <t>used to be named "tfbi"</t>
  </si>
  <si>
    <t>used to be named "tfbo"</t>
  </si>
  <si>
    <t>Taxes, Corporate</t>
  </si>
  <si>
    <t>Taxes, Income, Federal (no ROW included)</t>
  </si>
  <si>
    <t>Taxes, Income, State/local (no ROW included)</t>
  </si>
  <si>
    <t>used to be named "tgfw_fica_dom"</t>
  </si>
  <si>
    <t>used to be named "tgfw_smi"</t>
  </si>
  <si>
    <t>used to be named "tgfw_unemp"</t>
  </si>
  <si>
    <t>Used to be named "tgf_oth_fed"</t>
  </si>
  <si>
    <t>Used to be named "tgf_oth_sl"</t>
  </si>
  <si>
    <t>But… manual says to divide 50/50… so should I change this?</t>
  </si>
  <si>
    <t>PUBLIC TRANSFERS</t>
  </si>
  <si>
    <t>PRIVATE TRANSFERS</t>
  </si>
  <si>
    <t>Net private transfers (from ROW)</t>
  </si>
  <si>
    <t>Intrahh transfers</t>
  </si>
  <si>
    <t>Interhh transfers</t>
  </si>
  <si>
    <t>Interhh transfer inflows</t>
  </si>
  <si>
    <t>Interhh transfer outflows</t>
  </si>
  <si>
    <t>Interhh transfer inflows, not for college</t>
  </si>
  <si>
    <t>Interhh transfer outflows, not for college</t>
  </si>
  <si>
    <t>Interhh transfer inflows, to pay for college</t>
  </si>
  <si>
    <t>Interhh transfer outflows, to pay for college</t>
  </si>
  <si>
    <t>tfw</t>
  </si>
  <si>
    <t>tfwi</t>
  </si>
  <si>
    <t>tfwo</t>
  </si>
  <si>
    <t>DEMOGRAPHIC VARS</t>
  </si>
  <si>
    <t>pop</t>
  </si>
  <si>
    <t>pctinst</t>
  </si>
  <si>
    <t>population counts</t>
  </si>
  <si>
    <t>percent institutionalized</t>
  </si>
  <si>
    <t>tfwei</t>
  </si>
  <si>
    <t>tfweo</t>
  </si>
  <si>
    <t>tfwhi</t>
  </si>
  <si>
    <t>tfwho</t>
  </si>
  <si>
    <t>tfwe</t>
  </si>
  <si>
    <t>tfwh</t>
  </si>
  <si>
    <t>tfwr</t>
  </si>
  <si>
    <t>tfwri</t>
  </si>
  <si>
    <t>tfwro</t>
  </si>
  <si>
    <t>tfwxi</t>
  </si>
  <si>
    <t>tfwxo</t>
  </si>
  <si>
    <t>tfwx</t>
  </si>
  <si>
    <t>tfwsi</t>
  </si>
  <si>
    <t>tfwso</t>
  </si>
  <si>
    <t>tfws</t>
  </si>
  <si>
    <t>Intrahh transfers, for education, net</t>
  </si>
  <si>
    <t>Intrahh transfers, for education, inflows</t>
  </si>
  <si>
    <t>Intrahh transfers, for education, outflows</t>
  </si>
  <si>
    <t>Intrahh transfers, for health, net</t>
  </si>
  <si>
    <t>Intrahh transfers, for health, inflows</t>
  </si>
  <si>
    <t>Intrahh transfers, for health, outflows</t>
  </si>
  <si>
    <t>Intrahh transfers, for owned housing, net</t>
  </si>
  <si>
    <t>Intrahh transfers, for owned housing, inflows</t>
  </si>
  <si>
    <t>Intrahh transfers, for owned housing, outflows</t>
  </si>
  <si>
    <t>Intrahh transfers, for other, net</t>
  </si>
  <si>
    <t>Intrahh transfers, for other, inflows</t>
  </si>
  <si>
    <t>Intrahh transfers, for other, outflows</t>
  </si>
  <si>
    <t>Intrahh transfers, surplus to head for saving, net</t>
  </si>
  <si>
    <t>Intrahh transfers, surplus to head for saving, inflows</t>
  </si>
  <si>
    <t>Intrahh transfers, surplus to head for saving, outflows</t>
  </si>
  <si>
    <t>Public transfer inflows</t>
  </si>
  <si>
    <t>tgi</t>
  </si>
  <si>
    <t>Public transfer inflows, Social Security</t>
  </si>
  <si>
    <t>tge</t>
  </si>
  <si>
    <t>tgh</t>
  </si>
  <si>
    <t>tgxii</t>
  </si>
  <si>
    <t>tgei</t>
  </si>
  <si>
    <t>tghi</t>
  </si>
  <si>
    <t>tgsoa</t>
  </si>
  <si>
    <t>tgxc</t>
  </si>
  <si>
    <t>tgxi</t>
  </si>
  <si>
    <t>Net public transfers, Social Security</t>
  </si>
  <si>
    <t>Net public transfers, Other cash</t>
  </si>
  <si>
    <t>Net public transfers, Other in-kind</t>
  </si>
  <si>
    <t>Net public transfers, Education (in-kind)</t>
  </si>
  <si>
    <t>Net public transfers, Health (in-kind, and "voucher")</t>
  </si>
  <si>
    <t>Net public transfers (from ROW)</t>
  </si>
  <si>
    <t>Half of public transfers overseas attributed to Soc Sec</t>
  </si>
  <si>
    <t>Half of public transfers overseas attributed to other cash</t>
  </si>
  <si>
    <t>Public transfer inflows, education</t>
  </si>
  <si>
    <t>Public transfer inflows, health</t>
  </si>
  <si>
    <t>Public transfer inflows, other in-kind</t>
  </si>
  <si>
    <t>Same as cge</t>
  </si>
  <si>
    <t>Same as cgh</t>
  </si>
  <si>
    <t>Same as cgx</t>
  </si>
  <si>
    <t>PRIVATE ASSET-BASED REALLOCATIONS</t>
  </si>
  <si>
    <t>tgsoao</t>
  </si>
  <si>
    <t>tgxco</t>
  </si>
  <si>
    <t>tgeo</t>
  </si>
  <si>
    <t>tgho</t>
  </si>
  <si>
    <t>tgxio</t>
  </si>
  <si>
    <t>Public transfer outflows, Social Security</t>
  </si>
  <si>
    <t>Public transfer outflows ex-SocSec, cash or near-cash</t>
  </si>
  <si>
    <t>Public transfer outflows, education</t>
  </si>
  <si>
    <t>Public transfer outflows, health</t>
  </si>
  <si>
    <t>Public transfer outflows, other in-kind</t>
  </si>
  <si>
    <t>tgo</t>
  </si>
  <si>
    <t>Public transfer outflows</t>
  </si>
  <si>
    <t>PUBLIC ASSET-BASED REALLOCATIONS</t>
  </si>
  <si>
    <t>Public asset income</t>
  </si>
  <si>
    <t>Public saving</t>
  </si>
  <si>
    <t>yag</t>
  </si>
  <si>
    <t>YLEW</t>
  </si>
  <si>
    <t>YLEF</t>
  </si>
  <si>
    <t>YLEFH</t>
  </si>
  <si>
    <t>YLEFC</t>
  </si>
  <si>
    <t>YLEFP</t>
  </si>
  <si>
    <t>YKFB_corp</t>
  </si>
  <si>
    <t>YKFH</t>
  </si>
  <si>
    <t>YKFB_mx</t>
  </si>
  <si>
    <t>CFX_oh</t>
  </si>
  <si>
    <t>tgp_fica_row</t>
  </si>
  <si>
    <t>cfx_oh_ct</t>
  </si>
  <si>
    <t>ylew_ct</t>
  </si>
  <si>
    <t>ylefh_ct</t>
  </si>
  <si>
    <t>ylefc_ct</t>
  </si>
  <si>
    <t>ylefp_ct</t>
  </si>
  <si>
    <t>tgp_fica_ct</t>
  </si>
  <si>
    <t>tgp_fica_row_ct</t>
  </si>
  <si>
    <t>tgp_smi_ct</t>
  </si>
  <si>
    <t>tgp_unemp_ct</t>
  </si>
  <si>
    <t>tgfx_fed_ct</t>
  </si>
  <si>
    <t>tgfx_sl_ct</t>
  </si>
  <si>
    <t>ykfb_corp_ct</t>
  </si>
  <si>
    <t>ykfh_ct</t>
  </si>
  <si>
    <t>ykfb_mx_ct</t>
  </si>
  <si>
    <t>yag_ct</t>
  </si>
  <si>
    <t>ypf_ct</t>
  </si>
  <si>
    <t>ykf_ct</t>
  </si>
  <si>
    <t>yaf_ct</t>
  </si>
  <si>
    <t>tgxo_to_row</t>
  </si>
  <si>
    <t>tgsoao_to_row</t>
  </si>
  <si>
    <t>tgsoao_to_row_ct</t>
  </si>
  <si>
    <t>tgxio_to_row_ct</t>
  </si>
  <si>
    <t>Next steps to do list:</t>
  </si>
  <si>
    <t>1. Expand documentation in this spreadsheet and post it, along with results and all programs, on the NTA wiki</t>
  </si>
  <si>
    <t>2. Re-read stata programs and add more comments so the code is more useful to others</t>
  </si>
  <si>
    <t>3. Correct problems in my extracts of CEX 2004 and 2005 and include those years in the series.</t>
  </si>
  <si>
    <t>4. Process extracts for CEX 2012-2015 and include those years in the series.</t>
  </si>
  <si>
    <t>Remaining issues I should get clarification on:</t>
  </si>
  <si>
    <t>- Calculate total property tax</t>
  </si>
  <si>
    <t>- For portion of total that is from rental properties, charge 70% of those taxes to owners, 30% to renters.</t>
  </si>
  <si>
    <t>1. For division of property taxes between owners and renters, I have used this procedure:</t>
  </si>
  <si>
    <t>2. Change the way I calculate how the ROW piece in public transfers is handled?</t>
  </si>
  <si>
    <t>Right now I have two public sector ROW flows, one related to Soc Sec and FICA taxes (I let any net to ROW adjust the total public transfer outflows)</t>
  </si>
  <si>
    <t>The other is general "other current transfers" and represents foreign aid (mostly military).  I let this increase the public transfer outflow for TGXC (the per capita public services profile)</t>
  </si>
  <si>
    <t>April 20, 2017</t>
  </si>
  <si>
    <t>Total outflows</t>
  </si>
  <si>
    <t>US Census bureau</t>
  </si>
  <si>
    <t>Combination of HMD, US Census Intercensal, and for current decade current census projections.</t>
  </si>
  <si>
    <t>1 - ratio of CNIP (current non-inst residential population) and residential population</t>
  </si>
  <si>
    <t>Also have this by sex.</t>
  </si>
  <si>
    <t>not applicable</t>
  </si>
  <si>
    <t>from '92, indiv-level var "emcontrb", before that indicator "paidgh" paid all (counted as 1) or partial (counted as 2/3)</t>
  </si>
  <si>
    <t>used to be named "ylfh", some years have topcode for emcontrb with no imputed values so I used 2x highest non topcoded value.</t>
  </si>
  <si>
    <t>indiv-level variable "pension"==3 for if employer contributed</t>
  </si>
  <si>
    <t>sum of invid-level vars "incfarm" plus "incbus"</t>
  </si>
  <si>
    <t>indiv-level var "incss" includes OAS and DI as well</t>
  </si>
  <si>
    <t>Would like to take out DI, but not separable at individual level, just macro level</t>
  </si>
  <si>
    <t>indiv-level var "incssi"</t>
  </si>
  <si>
    <t>Used to lump f1-f4 together, but now separate</t>
  </si>
  <si>
    <t>hh-level vars "incwelfr" and "stampval" attributed to hh members with eic weights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</si>
</sst>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0.0"/>
    <numFmt numFmtId="165" formatCode="#,##0.0"/>
    <numFmt numFmtId="166" formatCode="0.000"/>
    <numFmt numFmtId="167" formatCode="_(* #,##0_);_(* \(#,##0\);_(* &quot;-&quot;??_);_(@_)"/>
    <numFmt numFmtId="168" formatCode="0_)"/>
    <numFmt numFmtId="169" formatCode="General_)"/>
    <numFmt numFmtId="170" formatCode="0.0000"/>
  </numFmts>
  <fonts count="5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0"/>
      <color indexed="8"/>
      <name val="Arial"/>
      <family val="2"/>
    </font>
    <font>
      <sz val="10"/>
      <color indexed="8"/>
      <name val="MS Sans Serif"/>
      <family val="2"/>
    </font>
    <font>
      <b/>
      <sz val="10"/>
      <color indexed="8"/>
      <name val="Arial"/>
      <family val="2"/>
    </font>
    <font>
      <i/>
      <sz val="10"/>
      <color indexed="8"/>
      <name val="Arial"/>
      <family val="2"/>
    </font>
    <font>
      <u/>
      <sz val="10"/>
      <color theme="10"/>
      <name val="Arial"/>
      <family val="2"/>
    </font>
    <font>
      <u/>
      <sz val="10"/>
      <color theme="11"/>
      <name val="Arial"/>
      <family val="2"/>
    </font>
    <font>
      <b/>
      <sz val="10"/>
      <name val="Arial"/>
      <family val="2"/>
    </font>
    <font>
      <sz val="8"/>
      <name val="Arial"/>
      <family val="2"/>
    </font>
    <font>
      <sz val="10"/>
      <name val="Arial"/>
      <family val="2"/>
    </font>
    <font>
      <b/>
      <sz val="8"/>
      <name val="Arial"/>
      <family val="2"/>
    </font>
    <font>
      <sz val="8"/>
      <name val="Arial Narrow"/>
      <family val="2"/>
    </font>
    <font>
      <sz val="8"/>
      <color indexed="81"/>
      <name val="Tahoma"/>
      <family val="2"/>
    </font>
    <font>
      <i/>
      <sz val="10"/>
      <name val="Arial"/>
      <family val="2"/>
    </font>
    <font>
      <b/>
      <i/>
      <sz val="15"/>
      <name val="Arial"/>
      <family val="2"/>
    </font>
    <font>
      <b/>
      <sz val="10"/>
      <name val="Arial"/>
      <family val="2"/>
    </font>
    <font>
      <b/>
      <sz val="10"/>
      <color indexed="9"/>
      <name val="Arial"/>
      <family val="2"/>
    </font>
    <font>
      <sz val="13"/>
      <name val="Arial"/>
      <family val="2"/>
    </font>
    <font>
      <b/>
      <sz val="14"/>
      <name val="Arial"/>
      <family val="2"/>
    </font>
    <font>
      <sz val="9"/>
      <name val="Arial"/>
      <family val="2"/>
    </font>
    <font>
      <b/>
      <sz val="9"/>
      <name val="Arial"/>
      <family val="2"/>
    </font>
    <font>
      <b/>
      <sz val="12"/>
      <name val="Arial"/>
      <family val="2"/>
    </font>
    <font>
      <i/>
      <sz val="10"/>
      <name val="Arial"/>
      <family val="2"/>
    </font>
    <font>
      <b/>
      <i/>
      <sz val="15"/>
      <name val="Arial"/>
      <family val="2"/>
    </font>
    <font>
      <b/>
      <sz val="10"/>
      <color indexed="9"/>
      <name val="Arial"/>
      <family val="2"/>
    </font>
    <font>
      <sz val="13"/>
      <name val="Arial"/>
      <family val="2"/>
    </font>
    <font>
      <b/>
      <sz val="14"/>
      <name val="Arial"/>
      <family val="2"/>
    </font>
    <font>
      <sz val="10"/>
      <color indexed="17"/>
      <name val="Arial"/>
      <family val="2"/>
    </font>
    <font>
      <sz val="10"/>
      <color theme="1"/>
      <name val="Arial"/>
      <family val="2"/>
    </font>
    <font>
      <vertAlign val="superscript"/>
      <sz val="10"/>
      <color indexed="8"/>
      <name val="Arial"/>
      <family val="2"/>
    </font>
    <font>
      <b/>
      <sz val="10"/>
      <name val="Times New Roman"/>
      <family val="1"/>
    </font>
    <font>
      <sz val="10"/>
      <name val="Times New Roman"/>
      <family val="1"/>
    </font>
    <font>
      <sz val="8"/>
      <name val="Times New Roman"/>
      <family val="1"/>
    </font>
    <font>
      <b/>
      <sz val="8"/>
      <name val="Times New Roman"/>
      <family val="1"/>
    </font>
    <font>
      <sz val="8"/>
      <color theme="1"/>
      <name val="Arial"/>
      <family val="2"/>
    </font>
    <font>
      <sz val="8"/>
      <color theme="1"/>
      <name val="Calibri"/>
      <family val="2"/>
      <scheme val="minor"/>
    </font>
    <font>
      <b/>
      <sz val="9"/>
      <color indexed="8"/>
      <name val="Arial"/>
      <family val="2"/>
    </font>
    <font>
      <sz val="8"/>
      <color indexed="8"/>
      <name val="Arial"/>
      <family val="2"/>
    </font>
    <font>
      <b/>
      <sz val="9"/>
      <color theme="1"/>
      <name val="Arial"/>
      <family val="2"/>
    </font>
    <font>
      <b/>
      <sz val="10"/>
      <color theme="1"/>
      <name val="Arial"/>
      <family val="2"/>
    </font>
    <font>
      <b/>
      <sz val="8"/>
      <color theme="1"/>
      <name val="Arial"/>
      <family val="2"/>
    </font>
    <font>
      <b/>
      <sz val="11"/>
      <color theme="1"/>
      <name val="Arial"/>
      <family val="2"/>
    </font>
    <font>
      <b/>
      <i/>
      <sz val="10"/>
      <name val="Arial"/>
      <family val="2"/>
    </font>
    <font>
      <b/>
      <sz val="9"/>
      <color indexed="81"/>
      <name val="Tahoma"/>
      <family val="2"/>
    </font>
    <font>
      <sz val="9"/>
      <color indexed="81"/>
      <name val="Tahoma"/>
      <family val="2"/>
    </font>
    <font>
      <sz val="10"/>
      <name val="Courier"/>
      <family val="3"/>
    </font>
    <font>
      <sz val="11"/>
      <name val="Arial"/>
      <family val="2"/>
    </font>
    <font>
      <b/>
      <sz val="11"/>
      <name val="Arial"/>
      <family val="2"/>
    </font>
    <font>
      <u/>
      <sz val="10"/>
      <name val="Arial"/>
      <family val="2"/>
    </font>
    <font>
      <b/>
      <u/>
      <sz val="10"/>
      <name val="Arial"/>
      <family val="2"/>
    </font>
    <font>
      <sz val="10"/>
      <color rgb="FFFF0000"/>
      <name val="Arial"/>
      <family val="2"/>
    </font>
  </fonts>
  <fills count="7">
    <fill>
      <patternFill patternType="none"/>
    </fill>
    <fill>
      <patternFill patternType="gray125"/>
    </fill>
    <fill>
      <patternFill patternType="solid">
        <fgColor indexed="9"/>
        <bgColor indexed="64"/>
      </patternFill>
    </fill>
    <fill>
      <patternFill patternType="solid">
        <fgColor indexed="56"/>
        <bgColor indexed="23"/>
      </patternFill>
    </fill>
    <fill>
      <patternFill patternType="solid">
        <fgColor rgb="FFFFFF00"/>
        <bgColor indexed="64"/>
      </patternFill>
    </fill>
    <fill>
      <patternFill patternType="solid">
        <fgColor indexed="65"/>
        <bgColor indexed="64"/>
      </patternFill>
    </fill>
    <fill>
      <patternFill patternType="solid">
        <fgColor theme="6" tint="0.59999389629810485"/>
        <bgColor indexed="64"/>
      </patternFill>
    </fill>
  </fills>
  <borders count="54">
    <border>
      <left/>
      <right/>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64"/>
      </bottom>
      <diagonal/>
    </border>
    <border>
      <left style="thin">
        <color indexed="9"/>
      </left>
      <right style="thin">
        <color indexed="9"/>
      </right>
      <top style="thin">
        <color indexed="9"/>
      </top>
      <bottom style="thin">
        <color indexed="9"/>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rgb="FF000000"/>
      </top>
      <bottom/>
      <diagonal/>
    </border>
    <border>
      <left style="thin">
        <color rgb="FF000000"/>
      </left>
      <right/>
      <top style="double">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138">
    <xf numFmtId="0" fontId="0" fillId="0" borderId="0"/>
    <xf numFmtId="0" fontId="6" fillId="0" borderId="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6" fillId="0" borderId="0"/>
    <xf numFmtId="0" fontId="15" fillId="0" borderId="0"/>
    <xf numFmtId="0" fontId="6" fillId="0" borderId="0"/>
    <xf numFmtId="0" fontId="6" fillId="0" borderId="0"/>
    <xf numFmtId="0" fontId="5" fillId="0" borderId="0"/>
    <xf numFmtId="0" fontId="15" fillId="0" borderId="0"/>
    <xf numFmtId="0" fontId="6" fillId="0" borderId="0"/>
    <xf numFmtId="0" fontId="6" fillId="0" borderId="0"/>
    <xf numFmtId="0" fontId="38" fillId="0" borderId="0"/>
    <xf numFmtId="0" fontId="6" fillId="0" borderId="0"/>
    <xf numFmtId="0" fontId="4" fillId="0" borderId="0"/>
    <xf numFmtId="43" fontId="4" fillId="0" borderId="0" applyFont="0" applyFill="0" applyBorder="0" applyAlignment="0" applyProtection="0"/>
    <xf numFmtId="0" fontId="34" fillId="0" borderId="0"/>
    <xf numFmtId="0" fontId="15" fillId="0" borderId="0"/>
    <xf numFmtId="169" fontId="51" fillId="0" borderId="0"/>
    <xf numFmtId="0" fontId="3" fillId="0" borderId="0"/>
    <xf numFmtId="43" fontId="3" fillId="0" borderId="0" applyFont="0" applyFill="0" applyBorder="0" applyAlignment="0" applyProtection="0"/>
    <xf numFmtId="0" fontId="1" fillId="0" borderId="0"/>
  </cellStyleXfs>
  <cellXfs count="404">
    <xf numFmtId="0" fontId="0" fillId="0" borderId="0" xfId="0"/>
    <xf numFmtId="0" fontId="7" fillId="0" borderId="0" xfId="0" applyFont="1"/>
    <xf numFmtId="0" fontId="7" fillId="0" borderId="0" xfId="0" applyFont="1" applyAlignment="1">
      <alignment horizontal="center"/>
    </xf>
    <xf numFmtId="0" fontId="8" fillId="0" borderId="0" xfId="1" applyFont="1"/>
    <xf numFmtId="0" fontId="8" fillId="0" borderId="0" xfId="1" applyFont="1" applyAlignment="1">
      <alignment wrapText="1"/>
    </xf>
    <xf numFmtId="0" fontId="7" fillId="0" borderId="1" xfId="0"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0" borderId="5" xfId="0" applyFont="1" applyBorder="1"/>
    <xf numFmtId="0" fontId="7" fillId="0" borderId="6" xfId="0" applyFont="1" applyBorder="1" applyAlignment="1">
      <alignment horizontal="right"/>
    </xf>
    <xf numFmtId="0" fontId="7" fillId="0" borderId="1" xfId="0" applyFont="1" applyBorder="1" applyAlignment="1">
      <alignment horizontal="center"/>
    </xf>
    <xf numFmtId="0" fontId="7" fillId="0" borderId="7" xfId="0" applyFont="1" applyBorder="1" applyAlignment="1">
      <alignment horizontal="center"/>
    </xf>
    <xf numFmtId="0" fontId="7" fillId="0" borderId="6" xfId="0" applyFont="1" applyBorder="1"/>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xf numFmtId="0" fontId="7" fillId="0" borderId="11" xfId="0" applyFont="1" applyBorder="1"/>
    <xf numFmtId="164" fontId="7" fillId="0" borderId="1" xfId="0" applyNumberFormat="1" applyFont="1" applyBorder="1" applyAlignment="1">
      <alignment vertical="top"/>
    </xf>
    <xf numFmtId="164" fontId="7" fillId="0" borderId="1" xfId="0" applyNumberFormat="1" applyFont="1" applyBorder="1" applyAlignment="1">
      <alignment vertical="top" wrapText="1"/>
    </xf>
    <xf numFmtId="0" fontId="9" fillId="0" borderId="6" xfId="0" applyFont="1" applyBorder="1" applyAlignment="1">
      <alignment horizontal="center"/>
    </xf>
    <xf numFmtId="0" fontId="7" fillId="0" borderId="4" xfId="0" applyFont="1" applyBorder="1" applyAlignment="1"/>
    <xf numFmtId="164" fontId="7" fillId="0" borderId="4" xfId="0" applyNumberFormat="1" applyFont="1" applyBorder="1" applyAlignment="1">
      <alignment vertical="top"/>
    </xf>
    <xf numFmtId="164" fontId="7" fillId="0" borderId="4" xfId="0" applyNumberFormat="1" applyFont="1" applyBorder="1" applyAlignment="1">
      <alignment vertical="top" wrapText="1"/>
    </xf>
    <xf numFmtId="0" fontId="9" fillId="0" borderId="6" xfId="0" quotePrefix="1" applyFont="1" applyBorder="1" applyAlignment="1">
      <alignment horizontal="left"/>
    </xf>
    <xf numFmtId="165" fontId="9" fillId="0" borderId="4" xfId="0" quotePrefix="1" applyNumberFormat="1" applyFont="1" applyBorder="1" applyAlignment="1">
      <alignment wrapText="1"/>
    </xf>
    <xf numFmtId="165" fontId="9" fillId="0" borderId="4" xfId="0" applyNumberFormat="1" applyFont="1" applyBorder="1" applyAlignment="1"/>
    <xf numFmtId="0" fontId="7" fillId="0" borderId="6" xfId="0" quotePrefix="1" applyFont="1" applyBorder="1" applyAlignment="1"/>
    <xf numFmtId="165" fontId="7" fillId="0" borderId="4" xfId="0" applyNumberFormat="1" applyFont="1" applyBorder="1" applyAlignment="1">
      <alignment horizontal="right" wrapText="1"/>
    </xf>
    <xf numFmtId="165" fontId="7" fillId="0" borderId="4" xfId="0" applyNumberFormat="1" applyFont="1" applyBorder="1" applyAlignment="1"/>
    <xf numFmtId="0" fontId="7" fillId="0" borderId="6" xfId="0" applyFont="1" applyBorder="1" applyAlignment="1"/>
    <xf numFmtId="165" fontId="7" fillId="0" borderId="4" xfId="0" quotePrefix="1" applyNumberFormat="1" applyFont="1" applyBorder="1" applyAlignment="1">
      <alignment wrapText="1"/>
    </xf>
    <xf numFmtId="165" fontId="7" fillId="0" borderId="4" xfId="0" applyNumberFormat="1" applyFont="1" applyBorder="1" applyAlignment="1">
      <alignment wrapText="1"/>
    </xf>
    <xf numFmtId="0" fontId="10" fillId="0" borderId="6" xfId="0" applyFont="1" applyBorder="1" applyAlignment="1">
      <alignment horizontal="left" indent="1"/>
    </xf>
    <xf numFmtId="0" fontId="7" fillId="0" borderId="6" xfId="0" applyFont="1" applyBorder="1" applyAlignment="1">
      <alignment horizontal="left" indent="2"/>
    </xf>
    <xf numFmtId="0" fontId="9" fillId="0" borderId="6" xfId="0" applyFont="1" applyBorder="1" applyAlignment="1"/>
    <xf numFmtId="0" fontId="7" fillId="0" borderId="0" xfId="0" applyFont="1" applyBorder="1"/>
    <xf numFmtId="165" fontId="7" fillId="0" borderId="4" xfId="0" quotePrefix="1" applyNumberFormat="1" applyFont="1" applyBorder="1" applyAlignment="1" applyProtection="1">
      <alignment wrapText="1"/>
      <protection locked="0"/>
    </xf>
    <xf numFmtId="165" fontId="9" fillId="0" borderId="4" xfId="0" quotePrefix="1" applyNumberFormat="1" applyFont="1" applyBorder="1" applyAlignment="1"/>
    <xf numFmtId="165" fontId="9" fillId="0" borderId="4" xfId="0" applyNumberFormat="1" applyFont="1" applyBorder="1" applyAlignment="1">
      <alignment wrapText="1"/>
    </xf>
    <xf numFmtId="0" fontId="7" fillId="0" borderId="6" xfId="0" applyFont="1" applyBorder="1" applyAlignment="1">
      <alignment wrapText="1"/>
    </xf>
    <xf numFmtId="0" fontId="7" fillId="0" borderId="8" xfId="0" applyFont="1" applyBorder="1"/>
    <xf numFmtId="164" fontId="7" fillId="0" borderId="8" xfId="0" applyNumberFormat="1" applyFont="1" applyBorder="1" applyAlignment="1"/>
    <xf numFmtId="0" fontId="7" fillId="0" borderId="0" xfId="1" applyFont="1" applyBorder="1" applyAlignment="1">
      <alignment horizontal="left"/>
    </xf>
    <xf numFmtId="49" fontId="13" fillId="2" borderId="0" xfId="1" applyNumberFormat="1" applyFont="1" applyFill="1" applyBorder="1" applyAlignment="1" applyProtection="1">
      <alignment horizontal="left" vertical="center"/>
      <protection locked="0"/>
    </xf>
    <xf numFmtId="49" fontId="14" fillId="0" borderId="13" xfId="120" applyNumberFormat="1" applyFont="1" applyFill="1" applyBorder="1" applyAlignment="1" applyProtection="1">
      <alignment horizontal="center" vertical="center"/>
      <protection locked="0"/>
    </xf>
    <xf numFmtId="49" fontId="14" fillId="0" borderId="0" xfId="120" applyNumberFormat="1" applyFont="1" applyFill="1" applyBorder="1" applyAlignment="1" applyProtection="1">
      <alignment horizontal="center" vertical="center"/>
      <protection locked="0"/>
    </xf>
    <xf numFmtId="49" fontId="14" fillId="0" borderId="0" xfId="120" applyNumberFormat="1" applyFont="1" applyFill="1" applyBorder="1" applyAlignment="1" applyProtection="1">
      <alignment vertical="center"/>
      <protection locked="0"/>
    </xf>
    <xf numFmtId="0" fontId="14" fillId="0" borderId="0" xfId="0" applyFont="1" applyFill="1" applyBorder="1" applyAlignment="1" applyProtection="1">
      <alignment vertical="center" wrapText="1"/>
      <protection locked="0"/>
    </xf>
    <xf numFmtId="0" fontId="14" fillId="0" borderId="0" xfId="0" applyFont="1" applyFill="1" applyBorder="1" applyAlignment="1" applyProtection="1">
      <alignment vertical="center"/>
      <protection locked="0"/>
    </xf>
    <xf numFmtId="0" fontId="14" fillId="2" borderId="0" xfId="0" applyFont="1" applyFill="1" applyBorder="1" applyAlignment="1" applyProtection="1">
      <alignment vertical="center"/>
      <protection locked="0"/>
    </xf>
    <xf numFmtId="49" fontId="15" fillId="2" borderId="0" xfId="1" applyNumberFormat="1" applyFont="1" applyFill="1" applyBorder="1" applyAlignment="1" applyProtection="1">
      <alignment horizontal="left" vertical="center"/>
      <protection locked="0"/>
    </xf>
    <xf numFmtId="49" fontId="14" fillId="2" borderId="14" xfId="120" applyNumberFormat="1" applyFont="1" applyFill="1" applyBorder="1" applyAlignment="1" applyProtection="1">
      <alignment horizontal="left" vertical="center"/>
      <protection locked="0"/>
    </xf>
    <xf numFmtId="49" fontId="14" fillId="2" borderId="14" xfId="120" applyNumberFormat="1" applyFont="1" applyFill="1" applyBorder="1" applyAlignment="1" applyProtection="1">
      <alignment horizontal="center" vertical="center" wrapText="1"/>
      <protection locked="0"/>
    </xf>
    <xf numFmtId="0" fontId="0" fillId="0" borderId="0" xfId="0" applyAlignment="1">
      <alignment horizontal="center"/>
    </xf>
    <xf numFmtId="0" fontId="13" fillId="0" borderId="14" xfId="0" applyFont="1" applyBorder="1" applyAlignment="1">
      <alignment horizontal="left" vertical="center"/>
    </xf>
    <xf numFmtId="0" fontId="16" fillId="0" borderId="14" xfId="0" applyFont="1" applyFill="1" applyBorder="1" applyAlignment="1" applyProtection="1">
      <alignment horizontal="center" vertical="center" wrapText="1"/>
      <protection locked="0"/>
    </xf>
    <xf numFmtId="0" fontId="16" fillId="0" borderId="15" xfId="0" applyNumberFormat="1" applyFont="1" applyFill="1" applyBorder="1" applyAlignment="1" applyProtection="1">
      <alignment horizontal="center" vertical="center" wrapText="1"/>
      <protection locked="0"/>
    </xf>
    <xf numFmtId="0" fontId="16" fillId="0" borderId="16"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17" xfId="0" applyFont="1" applyFill="1" applyBorder="1" applyAlignment="1" applyProtection="1">
      <alignment horizontal="center" vertical="center" wrapText="1"/>
      <protection locked="0"/>
    </xf>
    <xf numFmtId="0" fontId="0" fillId="0" borderId="14" xfId="0" applyBorder="1" applyAlignment="1">
      <alignment horizontal="left" vertical="center"/>
    </xf>
    <xf numFmtId="0" fontId="14" fillId="0" borderId="14" xfId="0" applyFont="1" applyFill="1" applyBorder="1" applyAlignment="1" applyProtection="1">
      <alignment horizontal="center" vertical="center" wrapText="1"/>
      <protection locked="0"/>
    </xf>
    <xf numFmtId="0" fontId="14" fillId="0" borderId="18" xfId="0" applyNumberFormat="1" applyFont="1" applyFill="1" applyBorder="1" applyAlignment="1" applyProtection="1">
      <alignment horizontal="center" vertical="center" wrapText="1"/>
      <protection locked="0"/>
    </xf>
    <xf numFmtId="0" fontId="14" fillId="0" borderId="19" xfId="0" applyNumberFormat="1"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1" xfId="0" applyNumberFormat="1" applyFont="1" applyFill="1" applyBorder="1" applyAlignment="1" applyProtection="1">
      <alignment horizontal="center" vertical="center" wrapText="1"/>
      <protection locked="0"/>
    </xf>
    <xf numFmtId="0" fontId="14" fillId="0" borderId="22" xfId="0" applyNumberFormat="1"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24" xfId="0" applyNumberFormat="1" applyFont="1" applyFill="1" applyBorder="1" applyAlignment="1" applyProtection="1">
      <alignment horizontal="center" vertical="center" wrapText="1"/>
      <protection locked="0"/>
    </xf>
    <xf numFmtId="0" fontId="14" fillId="0" borderId="25" xfId="0" applyNumberFormat="1"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15" fillId="0" borderId="14" xfId="0" applyFont="1" applyBorder="1" applyAlignment="1">
      <alignment horizontal="left" vertical="center"/>
    </xf>
    <xf numFmtId="0" fontId="16" fillId="0" borderId="0" xfId="0" applyFont="1" applyFill="1" applyBorder="1" applyAlignment="1" applyProtection="1">
      <alignment horizontal="center" vertical="center" wrapText="1"/>
      <protection locked="0"/>
    </xf>
    <xf numFmtId="0" fontId="0" fillId="0" borderId="0" xfId="0"/>
    <xf numFmtId="0" fontId="22" fillId="3" borderId="27" xfId="0" applyFont="1" applyFill="1" applyBorder="1" applyAlignment="1">
      <alignment horizontal="center"/>
    </xf>
    <xf numFmtId="164" fontId="0" fillId="0" borderId="0" xfId="0" applyNumberFormat="1"/>
    <xf numFmtId="164" fontId="0" fillId="4" borderId="0" xfId="0" applyNumberFormat="1" applyFill="1"/>
    <xf numFmtId="0" fontId="0" fillId="4" borderId="0" xfId="0" applyFill="1"/>
    <xf numFmtId="0" fontId="15" fillId="0" borderId="0" xfId="0" applyFont="1"/>
    <xf numFmtId="0" fontId="13" fillId="0" borderId="0" xfId="0" applyFont="1"/>
    <xf numFmtId="0" fontId="6" fillId="0" borderId="0" xfId="1"/>
    <xf numFmtId="0" fontId="25" fillId="0" borderId="0" xfId="1" applyFont="1" applyBorder="1" applyAlignment="1">
      <alignment horizontal="left"/>
    </xf>
    <xf numFmtId="0" fontId="25" fillId="0" borderId="0" xfId="1" quotePrefix="1" applyFont="1" applyBorder="1" applyAlignment="1">
      <alignment horizontal="left"/>
    </xf>
    <xf numFmtId="0" fontId="26" fillId="0" borderId="0" xfId="1" quotePrefix="1" applyFont="1" applyBorder="1" applyAlignment="1">
      <alignment horizontal="left"/>
    </xf>
    <xf numFmtId="0" fontId="27" fillId="0" borderId="0" xfId="1" applyFont="1"/>
    <xf numFmtId="0" fontId="24" fillId="0" borderId="0" xfId="0" applyFont="1" applyAlignment="1"/>
    <xf numFmtId="0" fontId="0" fillId="0" borderId="0" xfId="0" applyAlignment="1"/>
    <xf numFmtId="0" fontId="23" fillId="0" borderId="0" xfId="0" applyFont="1" applyAlignment="1"/>
    <xf numFmtId="0" fontId="21" fillId="0" borderId="0" xfId="0" applyFont="1" applyAlignment="1"/>
    <xf numFmtId="0" fontId="0" fillId="0" borderId="0" xfId="0" applyFont="1"/>
    <xf numFmtId="0" fontId="15" fillId="0" borderId="0" xfId="121"/>
    <xf numFmtId="0" fontId="15" fillId="0" borderId="0" xfId="121"/>
    <xf numFmtId="0" fontId="13" fillId="0" borderId="0" xfId="121" applyFont="1"/>
    <xf numFmtId="0" fontId="32" fillId="0" borderId="0" xfId="121" applyFont="1" applyAlignment="1"/>
    <xf numFmtId="0" fontId="15" fillId="0" borderId="0" xfId="121" applyAlignment="1"/>
    <xf numFmtId="0" fontId="31" fillId="0" borderId="0" xfId="121" applyFont="1" applyAlignment="1"/>
    <xf numFmtId="0" fontId="7" fillId="0" borderId="6" xfId="0" quotePrefix="1" applyFont="1" applyBorder="1" applyAlignment="1">
      <alignment horizontal="left" wrapText="1"/>
    </xf>
    <xf numFmtId="0" fontId="6" fillId="0" borderId="0" xfId="122"/>
    <xf numFmtId="0" fontId="25" fillId="0" borderId="0" xfId="122" applyFont="1"/>
    <xf numFmtId="0" fontId="6" fillId="0" borderId="0" xfId="120"/>
    <xf numFmtId="165" fontId="9" fillId="0" borderId="8" xfId="120" applyNumberFormat="1" applyFont="1" applyBorder="1"/>
    <xf numFmtId="0" fontId="15" fillId="0" borderId="8" xfId="123" applyFont="1" applyBorder="1" applyAlignment="1">
      <alignment horizontal="left"/>
    </xf>
    <xf numFmtId="0" fontId="13" fillId="0" borderId="8" xfId="123" applyFont="1" applyBorder="1" applyAlignment="1">
      <alignment horizontal="left" wrapText="1"/>
    </xf>
    <xf numFmtId="0" fontId="6" fillId="0" borderId="8" xfId="120" applyFont="1" applyBorder="1" applyAlignment="1">
      <alignment horizontal="center"/>
    </xf>
    <xf numFmtId="165" fontId="7" fillId="0" borderId="4" xfId="120" applyNumberFormat="1" applyFont="1" applyBorder="1"/>
    <xf numFmtId="0" fontId="15" fillId="0" borderId="4" xfId="123" applyFont="1" applyBorder="1" applyAlignment="1">
      <alignment horizontal="left"/>
    </xf>
    <xf numFmtId="0" fontId="15" fillId="0" borderId="4" xfId="123" applyFont="1" applyBorder="1" applyAlignment="1">
      <alignment horizontal="left" wrapText="1"/>
    </xf>
    <xf numFmtId="0" fontId="6" fillId="0" borderId="4" xfId="120" applyFont="1" applyBorder="1" applyAlignment="1">
      <alignment horizontal="center"/>
    </xf>
    <xf numFmtId="0" fontId="15" fillId="0" borderId="4" xfId="123" quotePrefix="1" applyFont="1" applyBorder="1" applyAlignment="1">
      <alignment horizontal="left" wrapText="1"/>
    </xf>
    <xf numFmtId="165" fontId="9" fillId="0" borderId="4" xfId="120" applyNumberFormat="1" applyFont="1" applyBorder="1" applyAlignment="1">
      <alignment horizontal="right"/>
    </xf>
    <xf numFmtId="0" fontId="13" fillId="0" borderId="4" xfId="123" applyFont="1" applyBorder="1" applyAlignment="1">
      <alignment horizontal="left" wrapText="1"/>
    </xf>
    <xf numFmtId="165" fontId="7" fillId="0" borderId="4" xfId="120" applyNumberFormat="1" applyFont="1" applyBorder="1" applyAlignment="1">
      <alignment horizontal="right"/>
    </xf>
    <xf numFmtId="0" fontId="6" fillId="0" borderId="4" xfId="123" applyFont="1" applyBorder="1" applyAlignment="1">
      <alignment horizontal="center"/>
    </xf>
    <xf numFmtId="165" fontId="9" fillId="0" borderId="4" xfId="120" applyNumberFormat="1" applyFont="1" applyBorder="1"/>
    <xf numFmtId="0" fontId="15" fillId="0" borderId="4" xfId="122" applyFont="1" applyBorder="1" applyAlignment="1">
      <alignment horizontal="left"/>
    </xf>
    <xf numFmtId="0" fontId="13" fillId="0" borderId="4" xfId="122" applyFont="1" applyBorder="1" applyAlignment="1">
      <alignment horizontal="left" wrapText="1"/>
    </xf>
    <xf numFmtId="0" fontId="15" fillId="0" borderId="4" xfId="122" applyFont="1" applyBorder="1" applyAlignment="1">
      <alignment horizontal="center"/>
    </xf>
    <xf numFmtId="0" fontId="15" fillId="0" borderId="4" xfId="122" quotePrefix="1" applyFont="1" applyBorder="1" applyAlignment="1">
      <alignment horizontal="left" wrapText="1"/>
    </xf>
    <xf numFmtId="0" fontId="15" fillId="0" borderId="4" xfId="122" applyFont="1" applyBorder="1" applyAlignment="1">
      <alignment horizontal="left" wrapText="1"/>
    </xf>
    <xf numFmtId="0" fontId="15" fillId="0" borderId="28" xfId="120" applyFont="1" applyBorder="1" applyAlignment="1">
      <alignment horizontal="left"/>
    </xf>
    <xf numFmtId="165" fontId="15" fillId="0" borderId="28" xfId="120" applyNumberFormat="1" applyFont="1" applyBorder="1" applyAlignment="1">
      <alignment horizontal="left"/>
    </xf>
    <xf numFmtId="0" fontId="25" fillId="0" borderId="4" xfId="122" applyFont="1" applyBorder="1"/>
    <xf numFmtId="0" fontId="25" fillId="0" borderId="4" xfId="122" applyFont="1" applyBorder="1" applyAlignment="1">
      <alignment horizontal="left" vertical="top" wrapText="1"/>
    </xf>
    <xf numFmtId="0" fontId="25" fillId="0" borderId="4" xfId="122" applyFont="1" applyBorder="1" applyAlignment="1">
      <alignment horizontal="center"/>
    </xf>
    <xf numFmtId="0" fontId="15" fillId="0" borderId="29" xfId="120" applyFont="1" applyBorder="1" applyAlignment="1">
      <alignment horizontal="center"/>
    </xf>
    <xf numFmtId="0" fontId="25" fillId="0" borderId="29" xfId="122" applyFont="1" applyBorder="1" applyAlignment="1">
      <alignment horizontal="center" wrapText="1"/>
    </xf>
    <xf numFmtId="0" fontId="25" fillId="0" borderId="29" xfId="122" applyFont="1" applyBorder="1" applyAlignment="1">
      <alignment horizontal="center" vertical="center" wrapText="1"/>
    </xf>
    <xf numFmtId="0" fontId="25" fillId="0" borderId="29" xfId="122" applyFont="1" applyBorder="1" applyAlignment="1">
      <alignment horizontal="center" vertical="top" wrapText="1"/>
    </xf>
    <xf numFmtId="0" fontId="25" fillId="0" borderId="29" xfId="122" applyFont="1" applyBorder="1" applyAlignment="1">
      <alignment horizontal="center"/>
    </xf>
    <xf numFmtId="0" fontId="15" fillId="0" borderId="0" xfId="121" applyFont="1"/>
    <xf numFmtId="0" fontId="33" fillId="0" borderId="0" xfId="121" applyFont="1" applyAlignment="1">
      <alignment horizontal="center"/>
    </xf>
    <xf numFmtId="0" fontId="15" fillId="0" borderId="0" xfId="121" applyAlignment="1">
      <alignment horizontal="center"/>
    </xf>
    <xf numFmtId="0" fontId="6" fillId="0" borderId="0" xfId="1" applyAlignment="1">
      <alignment wrapText="1"/>
    </xf>
    <xf numFmtId="1" fontId="0" fillId="0" borderId="0" xfId="0" applyNumberFormat="1"/>
    <xf numFmtId="2" fontId="15" fillId="0" borderId="0" xfId="0" quotePrefix="1" applyNumberFormat="1" applyFont="1" applyAlignment="1">
      <alignment horizontal="right"/>
    </xf>
    <xf numFmtId="165" fontId="6" fillId="0" borderId="0" xfId="120" applyNumberFormat="1"/>
    <xf numFmtId="0" fontId="5" fillId="0" borderId="0" xfId="124"/>
    <xf numFmtId="0" fontId="0" fillId="0" borderId="0" xfId="0" applyFill="1"/>
    <xf numFmtId="0" fontId="15" fillId="0" borderId="0" xfId="0" applyFont="1" applyFill="1"/>
    <xf numFmtId="0" fontId="0" fillId="4" borderId="0" xfId="0" applyFont="1" applyFill="1"/>
    <xf numFmtId="0" fontId="15" fillId="4" borderId="0" xfId="0" applyFont="1" applyFill="1"/>
    <xf numFmtId="0" fontId="23" fillId="0" borderId="0" xfId="121" applyFont="1" applyAlignment="1"/>
    <xf numFmtId="0" fontId="24" fillId="0" borderId="0" xfId="121" applyFont="1" applyAlignment="1"/>
    <xf numFmtId="0" fontId="7" fillId="0" borderId="12" xfId="0" applyFont="1" applyBorder="1" applyAlignment="1">
      <alignment horizontal="center"/>
    </xf>
    <xf numFmtId="0" fontId="15" fillId="0" borderId="0" xfId="121"/>
    <xf numFmtId="0" fontId="9" fillId="0" borderId="0" xfId="1" applyFont="1"/>
    <xf numFmtId="0" fontId="9" fillId="0" borderId="0" xfId="1" quotePrefix="1" applyFont="1" applyBorder="1" applyAlignment="1">
      <alignment horizontal="left"/>
    </xf>
    <xf numFmtId="0" fontId="7" fillId="0" borderId="0" xfId="1" quotePrefix="1" applyFont="1" applyBorder="1" applyAlignment="1">
      <alignment horizontal="left"/>
    </xf>
    <xf numFmtId="0" fontId="7" fillId="0" borderId="3" xfId="0" applyFont="1" applyBorder="1"/>
    <xf numFmtId="0" fontId="7" fillId="0" borderId="4" xfId="0" applyFont="1" applyBorder="1" applyAlignment="1">
      <alignment horizontal="left"/>
    </xf>
    <xf numFmtId="0" fontId="7" fillId="0" borderId="4" xfId="0" applyFont="1" applyBorder="1" applyAlignment="1">
      <alignment wrapText="1"/>
    </xf>
    <xf numFmtId="165" fontId="7" fillId="0" borderId="4" xfId="0" quotePrefix="1" applyNumberFormat="1" applyFont="1" applyBorder="1" applyAlignment="1">
      <alignment horizontal="right" wrapText="1"/>
    </xf>
    <xf numFmtId="0" fontId="0" fillId="0" borderId="33" xfId="0" applyBorder="1"/>
    <xf numFmtId="164" fontId="0" fillId="0" borderId="33" xfId="0" applyNumberFormat="1" applyBorder="1"/>
    <xf numFmtId="0" fontId="13" fillId="0" borderId="0" xfId="0" applyFont="1" applyFill="1"/>
    <xf numFmtId="0" fontId="22" fillId="3" borderId="34" xfId="121" applyFont="1" applyFill="1" applyBorder="1" applyAlignment="1">
      <alignment horizontal="center"/>
    </xf>
    <xf numFmtId="166" fontId="0" fillId="0" borderId="33" xfId="0" applyNumberFormat="1" applyBorder="1"/>
    <xf numFmtId="0" fontId="15" fillId="0" borderId="0" xfId="125" applyFont="1" applyFill="1" applyBorder="1"/>
    <xf numFmtId="0" fontId="7" fillId="0" borderId="0" xfId="121" applyFont="1"/>
    <xf numFmtId="0" fontId="7" fillId="0" borderId="0" xfId="126" applyFont="1"/>
    <xf numFmtId="0" fontId="7" fillId="0" borderId="0" xfId="126" applyFont="1" applyBorder="1"/>
    <xf numFmtId="0" fontId="8" fillId="0" borderId="0" xfId="126" applyFont="1" applyBorder="1"/>
    <xf numFmtId="0" fontId="35" fillId="0" borderId="0" xfId="127" quotePrefix="1" applyFont="1" applyAlignment="1">
      <alignment horizontal="left"/>
    </xf>
    <xf numFmtId="165" fontId="9" fillId="5" borderId="0" xfId="126" applyNumberFormat="1" applyFont="1" applyFill="1" applyBorder="1"/>
    <xf numFmtId="49" fontId="7" fillId="5" borderId="0" xfId="126" applyNumberFormat="1" applyFont="1" applyFill="1" applyBorder="1" applyAlignment="1">
      <alignment horizontal="left"/>
    </xf>
    <xf numFmtId="49" fontId="9" fillId="5" borderId="0" xfId="126" applyNumberFormat="1" applyFont="1" applyFill="1" applyBorder="1"/>
    <xf numFmtId="49" fontId="7" fillId="5" borderId="0" xfId="126" applyNumberFormat="1" applyFont="1" applyFill="1" applyBorder="1" applyAlignment="1">
      <alignment horizontal="center"/>
    </xf>
    <xf numFmtId="0" fontId="9" fillId="0" borderId="0" xfId="121" applyFont="1"/>
    <xf numFmtId="165" fontId="9" fillId="5" borderId="8" xfId="126" applyNumberFormat="1" applyFont="1" applyFill="1" applyBorder="1" applyAlignment="1">
      <alignment horizontal="right"/>
    </xf>
    <xf numFmtId="49" fontId="7" fillId="5" borderId="10" xfId="126" applyNumberFormat="1" applyFont="1" applyFill="1" applyBorder="1" applyAlignment="1">
      <alignment horizontal="left"/>
    </xf>
    <xf numFmtId="49" fontId="9" fillId="5" borderId="8" xfId="126" applyNumberFormat="1" applyFont="1" applyFill="1" applyBorder="1"/>
    <xf numFmtId="49" fontId="7" fillId="0" borderId="4" xfId="126" applyNumberFormat="1" applyFont="1" applyBorder="1" applyAlignment="1">
      <alignment horizontal="center"/>
    </xf>
    <xf numFmtId="165" fontId="8" fillId="0" borderId="4" xfId="126" applyNumberFormat="1" applyFont="1" applyBorder="1" applyAlignment="1">
      <alignment horizontal="right"/>
    </xf>
    <xf numFmtId="49" fontId="7" fillId="0" borderId="5" xfId="126" applyNumberFormat="1" applyFont="1" applyBorder="1" applyAlignment="1">
      <alignment horizontal="left"/>
    </xf>
    <xf numFmtId="49" fontId="7" fillId="0" borderId="4" xfId="126" quotePrefix="1" applyNumberFormat="1" applyFont="1" applyBorder="1" applyAlignment="1">
      <alignment horizontal="left"/>
    </xf>
    <xf numFmtId="165" fontId="7" fillId="5" borderId="4" xfId="126" applyNumberFormat="1" applyFont="1" applyFill="1" applyBorder="1" applyAlignment="1">
      <alignment horizontal="right"/>
    </xf>
    <xf numFmtId="165" fontId="8" fillId="0" borderId="4" xfId="126" applyNumberFormat="1" applyFont="1" applyBorder="1"/>
    <xf numFmtId="165" fontId="8" fillId="0" borderId="6" xfId="126" applyNumberFormat="1" applyFont="1" applyBorder="1"/>
    <xf numFmtId="165" fontId="9" fillId="5" borderId="4" xfId="126" applyNumberFormat="1" applyFont="1" applyFill="1" applyBorder="1" applyAlignment="1">
      <alignment horizontal="right"/>
    </xf>
    <xf numFmtId="49" fontId="7" fillId="5" borderId="5" xfId="126" applyNumberFormat="1" applyFont="1" applyFill="1" applyBorder="1" applyAlignment="1">
      <alignment horizontal="left"/>
    </xf>
    <xf numFmtId="49" fontId="9" fillId="5" borderId="4" xfId="126" applyNumberFormat="1" applyFont="1" applyFill="1" applyBorder="1"/>
    <xf numFmtId="49" fontId="9" fillId="5" borderId="4" xfId="126" applyNumberFormat="1" applyFont="1" applyFill="1" applyBorder="1" applyAlignment="1">
      <alignment horizontal="left"/>
    </xf>
    <xf numFmtId="0" fontId="9" fillId="0" borderId="4" xfId="121" applyFont="1" applyBorder="1"/>
    <xf numFmtId="165" fontId="7" fillId="0" borderId="4" xfId="126" applyNumberFormat="1" applyFont="1" applyBorder="1" applyAlignment="1">
      <alignment horizontal="right"/>
    </xf>
    <xf numFmtId="165" fontId="9" fillId="0" borderId="4" xfId="126" applyNumberFormat="1" applyFont="1" applyBorder="1" applyAlignment="1">
      <alignment horizontal="right"/>
    </xf>
    <xf numFmtId="49" fontId="9" fillId="0" borderId="4" xfId="126" applyNumberFormat="1" applyFont="1" applyBorder="1"/>
    <xf numFmtId="165" fontId="7" fillId="0" borderId="4" xfId="126" applyNumberFormat="1" applyFont="1" applyBorder="1"/>
    <xf numFmtId="165" fontId="7" fillId="0" borderId="6" xfId="126" applyNumberFormat="1" applyFont="1" applyBorder="1"/>
    <xf numFmtId="0" fontId="7" fillId="0" borderId="5" xfId="126" applyFont="1" applyBorder="1" applyAlignment="1">
      <alignment horizontal="left"/>
    </xf>
    <xf numFmtId="0" fontId="7" fillId="0" borderId="4" xfId="126" applyFont="1" applyBorder="1" applyAlignment="1">
      <alignment horizontal="center"/>
    </xf>
    <xf numFmtId="0" fontId="9" fillId="0" borderId="4" xfId="121" applyFont="1" applyBorder="1" applyAlignment="1">
      <alignment horizontal="center"/>
    </xf>
    <xf numFmtId="165" fontId="7" fillId="0" borderId="4" xfId="121" applyNumberFormat="1" applyFont="1" applyBorder="1"/>
    <xf numFmtId="0" fontId="8" fillId="0" borderId="5" xfId="126" applyFont="1" applyBorder="1" applyAlignment="1">
      <alignment horizontal="left"/>
    </xf>
    <xf numFmtId="0" fontId="8" fillId="0" borderId="4" xfId="126" applyFont="1" applyBorder="1"/>
    <xf numFmtId="0" fontId="7" fillId="0" borderId="4" xfId="121" applyFont="1" applyBorder="1"/>
    <xf numFmtId="165" fontId="9" fillId="5" borderId="8" xfId="126" applyNumberFormat="1" applyFont="1" applyFill="1" applyBorder="1"/>
    <xf numFmtId="165" fontId="9" fillId="5" borderId="11" xfId="126" applyNumberFormat="1" applyFont="1" applyFill="1" applyBorder="1"/>
    <xf numFmtId="49" fontId="7" fillId="0" borderId="4" xfId="126" quotePrefix="1" applyNumberFormat="1" applyFont="1" applyBorder="1" applyAlignment="1">
      <alignment horizontal="center"/>
    </xf>
    <xf numFmtId="165" fontId="9" fillId="5" borderId="4" xfId="126" applyNumberFormat="1" applyFont="1" applyFill="1" applyBorder="1"/>
    <xf numFmtId="165" fontId="9" fillId="5" borderId="6" xfId="126" applyNumberFormat="1" applyFont="1" applyFill="1" applyBorder="1"/>
    <xf numFmtId="49" fontId="7" fillId="5" borderId="4" xfId="126" applyNumberFormat="1" applyFont="1" applyFill="1" applyBorder="1" applyAlignment="1">
      <alignment horizontal="center"/>
    </xf>
    <xf numFmtId="165" fontId="7" fillId="0" borderId="4" xfId="121" applyNumberFormat="1" applyFont="1" applyBorder="1" applyAlignment="1">
      <alignment horizontal="right"/>
    </xf>
    <xf numFmtId="165" fontId="7" fillId="0" borderId="6" xfId="121" applyNumberFormat="1" applyFont="1" applyBorder="1" applyAlignment="1">
      <alignment horizontal="right"/>
    </xf>
    <xf numFmtId="165" fontId="7" fillId="5" borderId="4" xfId="126" applyNumberFormat="1" applyFont="1" applyFill="1" applyBorder="1"/>
    <xf numFmtId="165" fontId="7" fillId="5" borderId="6" xfId="126" applyNumberFormat="1" applyFont="1" applyFill="1" applyBorder="1"/>
    <xf numFmtId="0" fontId="7" fillId="0" borderId="4" xfId="121" applyFont="1" applyBorder="1" applyAlignment="1">
      <alignment horizontal="center"/>
    </xf>
    <xf numFmtId="165" fontId="9" fillId="0" borderId="4" xfId="126" applyNumberFormat="1" applyFont="1" applyBorder="1"/>
    <xf numFmtId="165" fontId="9" fillId="0" borderId="6" xfId="126" applyNumberFormat="1" applyFont="1" applyBorder="1"/>
    <xf numFmtId="0" fontId="7" fillId="0" borderId="4" xfId="126" applyFont="1" applyBorder="1"/>
    <xf numFmtId="0" fontId="7" fillId="0" borderId="6" xfId="126" applyFont="1" applyBorder="1"/>
    <xf numFmtId="49" fontId="7" fillId="0" borderId="5" xfId="126" applyNumberFormat="1" applyFont="1" applyBorder="1"/>
    <xf numFmtId="0" fontId="7" fillId="0" borderId="28" xfId="126" applyFont="1" applyBorder="1" applyAlignment="1">
      <alignment horizontal="center"/>
    </xf>
    <xf numFmtId="0" fontId="7" fillId="0" borderId="29" xfId="126" applyFont="1" applyBorder="1" applyAlignment="1">
      <alignment horizontal="center" wrapText="1"/>
    </xf>
    <xf numFmtId="0" fontId="7" fillId="0" borderId="29" xfId="126" applyFont="1" applyBorder="1" applyAlignment="1">
      <alignment horizontal="center"/>
    </xf>
    <xf numFmtId="0" fontId="8" fillId="0" borderId="0" xfId="126" applyFont="1"/>
    <xf numFmtId="0" fontId="7" fillId="0" borderId="0" xfId="1" applyFont="1"/>
    <xf numFmtId="0" fontId="9" fillId="0" borderId="0" xfId="126" quotePrefix="1" applyFont="1" applyAlignment="1">
      <alignment horizontal="left"/>
    </xf>
    <xf numFmtId="0" fontId="9" fillId="0" borderId="0" xfId="126" applyFont="1"/>
    <xf numFmtId="0" fontId="9" fillId="0" borderId="0" xfId="126" quotePrefix="1" applyFont="1" applyAlignment="1">
      <alignment horizontal="right"/>
    </xf>
    <xf numFmtId="0" fontId="7" fillId="0" borderId="0" xfId="121" applyFont="1" applyAlignment="1">
      <alignment horizontal="center"/>
    </xf>
    <xf numFmtId="0" fontId="15" fillId="0" borderId="0" xfId="0" quotePrefix="1" applyFont="1" applyAlignment="1">
      <alignment horizontal="right"/>
    </xf>
    <xf numFmtId="166" fontId="0" fillId="0" borderId="0" xfId="0" applyNumberFormat="1"/>
    <xf numFmtId="0" fontId="15" fillId="0" borderId="0" xfId="121" applyBorder="1"/>
    <xf numFmtId="1" fontId="36" fillId="0" borderId="0" xfId="121" applyNumberFormat="1" applyFont="1"/>
    <xf numFmtId="0" fontId="26" fillId="0" borderId="0" xfId="128" applyFont="1" applyBorder="1"/>
    <xf numFmtId="0" fontId="26" fillId="0" borderId="0" xfId="128" applyFont="1" applyBorder="1" applyAlignment="1">
      <alignment horizontal="left" vertical="center"/>
    </xf>
    <xf numFmtId="0" fontId="15" fillId="0" borderId="0" xfId="129" applyFont="1"/>
    <xf numFmtId="0" fontId="25" fillId="0" borderId="0" xfId="128" applyFont="1" applyBorder="1" applyAlignment="1">
      <alignment horizontal="center"/>
    </xf>
    <xf numFmtId="0" fontId="26" fillId="0" borderId="0" xfId="128" applyFont="1" applyBorder="1" applyAlignment="1">
      <alignment horizontal="left" wrapText="1"/>
    </xf>
    <xf numFmtId="0" fontId="13" fillId="0" borderId="0" xfId="129" applyFont="1"/>
    <xf numFmtId="1" fontId="36" fillId="0" borderId="0" xfId="121" applyNumberFormat="1" applyFont="1" applyBorder="1"/>
    <xf numFmtId="1" fontId="37" fillId="0" borderId="35" xfId="121" applyNumberFormat="1" applyFont="1" applyBorder="1" applyAlignment="1">
      <alignment horizontal="center"/>
    </xf>
    <xf numFmtId="1" fontId="37" fillId="0" borderId="36" xfId="121" applyNumberFormat="1" applyFont="1" applyBorder="1"/>
    <xf numFmtId="1" fontId="37" fillId="0" borderId="10" xfId="121" applyNumberFormat="1" applyFont="1" applyFill="1" applyBorder="1" applyAlignment="1">
      <alignment wrapText="1"/>
    </xf>
    <xf numFmtId="1" fontId="37" fillId="0" borderId="8" xfId="121" applyNumberFormat="1" applyFont="1" applyFill="1" applyBorder="1" applyAlignment="1">
      <alignment wrapText="1"/>
    </xf>
    <xf numFmtId="1" fontId="37" fillId="0" borderId="5" xfId="121" applyNumberFormat="1" applyFont="1" applyBorder="1" applyAlignment="1">
      <alignment horizontal="center"/>
    </xf>
    <xf numFmtId="1" fontId="37" fillId="0" borderId="37" xfId="121" applyNumberFormat="1" applyFont="1" applyBorder="1"/>
    <xf numFmtId="1" fontId="37" fillId="0" borderId="5" xfId="121" applyNumberFormat="1" applyFont="1" applyFill="1" applyBorder="1" applyAlignment="1">
      <alignment wrapText="1"/>
    </xf>
    <xf numFmtId="1" fontId="37" fillId="0" borderId="4" xfId="121" applyNumberFormat="1" applyFont="1" applyFill="1" applyBorder="1" applyAlignment="1">
      <alignment wrapText="1"/>
    </xf>
    <xf numFmtId="1" fontId="37" fillId="0" borderId="38" xfId="121" applyNumberFormat="1" applyFont="1" applyBorder="1"/>
    <xf numFmtId="1" fontId="37" fillId="0" borderId="39" xfId="121" applyNumberFormat="1" applyFont="1" applyFill="1" applyBorder="1" applyAlignment="1">
      <alignment wrapText="1"/>
    </xf>
    <xf numFmtId="1" fontId="36" fillId="0" borderId="28" xfId="121" applyNumberFormat="1" applyFont="1" applyFill="1" applyBorder="1" applyAlignment="1">
      <alignment horizontal="center" wrapText="1"/>
    </xf>
    <xf numFmtId="1" fontId="36" fillId="0" borderId="40" xfId="121" applyNumberFormat="1" applyFont="1" applyBorder="1" applyAlignment="1">
      <alignment horizontal="center"/>
    </xf>
    <xf numFmtId="1" fontId="36" fillId="0" borderId="39" xfId="121" applyNumberFormat="1" applyFont="1" applyBorder="1"/>
    <xf numFmtId="1" fontId="37" fillId="0" borderId="28" xfId="121" applyNumberFormat="1" applyFont="1" applyFill="1" applyBorder="1" applyAlignment="1">
      <alignment wrapText="1"/>
    </xf>
    <xf numFmtId="1" fontId="37" fillId="0" borderId="39" xfId="121" applyNumberFormat="1" applyFont="1" applyBorder="1" applyAlignment="1">
      <alignment horizontal="center"/>
    </xf>
    <xf numFmtId="1" fontId="37" fillId="0" borderId="8" xfId="121" applyNumberFormat="1" applyFont="1" applyBorder="1" applyAlignment="1">
      <alignment horizontal="center"/>
    </xf>
    <xf numFmtId="1" fontId="37" fillId="0" borderId="42" xfId="121" applyNumberFormat="1" applyFont="1" applyBorder="1" applyAlignment="1">
      <alignment horizontal="center"/>
    </xf>
    <xf numFmtId="0" fontId="15" fillId="0" borderId="11" xfId="121" applyBorder="1" applyAlignment="1"/>
    <xf numFmtId="1" fontId="39" fillId="0" borderId="10" xfId="121" applyNumberFormat="1" applyFont="1" applyFill="1" applyBorder="1" applyAlignment="1">
      <alignment horizontal="center"/>
    </xf>
    <xf numFmtId="1" fontId="39" fillId="0" borderId="4" xfId="121" applyNumberFormat="1" applyFont="1" applyBorder="1"/>
    <xf numFmtId="1" fontId="37" fillId="0" borderId="29" xfId="121" applyNumberFormat="1" applyFont="1" applyFill="1" applyBorder="1" applyAlignment="1">
      <alignment horizontal="center" wrapText="1"/>
    </xf>
    <xf numFmtId="1" fontId="39" fillId="0" borderId="6" xfId="121" applyNumberFormat="1" applyFont="1" applyFill="1" applyBorder="1" applyAlignment="1">
      <alignment horizontal="right" vertical="top" wrapText="1"/>
    </xf>
    <xf numFmtId="1" fontId="39" fillId="0" borderId="5" xfId="121" applyNumberFormat="1" applyFont="1" applyFill="1" applyBorder="1"/>
    <xf numFmtId="1" fontId="36" fillId="0" borderId="28" xfId="121" applyNumberFormat="1" applyFont="1" applyBorder="1"/>
    <xf numFmtId="0" fontId="13" fillId="0" borderId="0" xfId="121" applyFont="1" applyBorder="1"/>
    <xf numFmtId="0" fontId="15" fillId="0" borderId="0" xfId="121" applyFont="1" applyBorder="1"/>
    <xf numFmtId="0" fontId="13" fillId="0" borderId="30" xfId="121" applyFont="1" applyBorder="1" applyAlignment="1">
      <alignment horizontal="center"/>
    </xf>
    <xf numFmtId="1" fontId="39" fillId="0" borderId="0" xfId="121" applyNumberFormat="1" applyFont="1"/>
    <xf numFmtId="0" fontId="13" fillId="0" borderId="41" xfId="121" applyFont="1" applyBorder="1" applyAlignment="1">
      <alignment horizontal="center"/>
    </xf>
    <xf numFmtId="2" fontId="36" fillId="0" borderId="0" xfId="121" applyNumberFormat="1" applyFont="1"/>
    <xf numFmtId="0" fontId="13" fillId="0" borderId="30" xfId="0" applyFont="1" applyBorder="1" applyAlignment="1">
      <alignment horizontal="center"/>
    </xf>
    <xf numFmtId="1" fontId="37" fillId="0" borderId="29" xfId="0" applyNumberFormat="1" applyFont="1" applyFill="1" applyBorder="1" applyAlignment="1">
      <alignment horizontal="center" wrapText="1"/>
    </xf>
    <xf numFmtId="1" fontId="37" fillId="0" borderId="42" xfId="0" applyNumberFormat="1" applyFont="1" applyBorder="1" applyAlignment="1">
      <alignment horizontal="center"/>
    </xf>
    <xf numFmtId="0" fontId="13" fillId="0" borderId="41" xfId="0" applyFont="1" applyBorder="1" applyAlignment="1">
      <alignment horizontal="center"/>
    </xf>
    <xf numFmtId="1" fontId="37" fillId="0" borderId="38" xfId="0" applyNumberFormat="1" applyFont="1" applyBorder="1"/>
    <xf numFmtId="1" fontId="37" fillId="0" borderId="37" xfId="0" applyNumberFormat="1" applyFont="1" applyBorder="1"/>
    <xf numFmtId="1" fontId="37" fillId="0" borderId="36" xfId="0" applyNumberFormat="1" applyFont="1" applyBorder="1"/>
    <xf numFmtId="0" fontId="13" fillId="0" borderId="30" xfId="0" applyFont="1" applyBorder="1" applyAlignment="1">
      <alignment horizontal="left"/>
    </xf>
    <xf numFmtId="0" fontId="34" fillId="0" borderId="0" xfId="130" applyFont="1"/>
    <xf numFmtId="0" fontId="40" fillId="0" borderId="0" xfId="130" applyFont="1"/>
    <xf numFmtId="167" fontId="40" fillId="0" borderId="0" xfId="131" applyNumberFormat="1" applyFont="1"/>
    <xf numFmtId="168" fontId="14" fillId="0" borderId="0" xfId="130" applyNumberFormat="1" applyFont="1" applyFill="1"/>
    <xf numFmtId="169" fontId="14" fillId="0" borderId="0" xfId="130" applyNumberFormat="1" applyFont="1" applyFill="1"/>
    <xf numFmtId="0" fontId="41" fillId="0" borderId="0" xfId="130" applyFont="1" applyFill="1"/>
    <xf numFmtId="0" fontId="34" fillId="0" borderId="0" xfId="130" applyFont="1" applyFill="1"/>
    <xf numFmtId="167" fontId="40" fillId="0" borderId="0" xfId="131" applyNumberFormat="1" applyFont="1" applyFill="1"/>
    <xf numFmtId="0" fontId="14" fillId="0" borderId="0" xfId="130" applyFont="1" applyFill="1"/>
    <xf numFmtId="169" fontId="26" fillId="0" borderId="0" xfId="130" applyNumberFormat="1" applyFont="1" applyFill="1"/>
    <xf numFmtId="0" fontId="14" fillId="0" borderId="0" xfId="130" applyFont="1"/>
    <xf numFmtId="43" fontId="40" fillId="0" borderId="0" xfId="131" applyFont="1"/>
    <xf numFmtId="168" fontId="42" fillId="0" borderId="0" xfId="130" applyNumberFormat="1" applyFont="1" applyFill="1" applyAlignment="1" applyProtection="1">
      <alignment horizontal="left"/>
    </xf>
    <xf numFmtId="0" fontId="26" fillId="0" borderId="0" xfId="130" applyFont="1"/>
    <xf numFmtId="169" fontId="43" fillId="0" borderId="0" xfId="130" applyNumberFormat="1" applyFont="1" applyFill="1" applyAlignment="1" applyProtection="1">
      <alignment horizontal="left"/>
    </xf>
    <xf numFmtId="169" fontId="42" fillId="0" borderId="0" xfId="130" applyNumberFormat="1" applyFont="1" applyFill="1" applyAlignment="1" applyProtection="1">
      <alignment horizontal="left"/>
    </xf>
    <xf numFmtId="0" fontId="44" fillId="0" borderId="0" xfId="130" applyFont="1"/>
    <xf numFmtId="0" fontId="44" fillId="0" borderId="0" xfId="130" applyFont="1" applyAlignment="1">
      <alignment wrapText="1"/>
    </xf>
    <xf numFmtId="0" fontId="45" fillId="0" borderId="0" xfId="130" applyFont="1"/>
    <xf numFmtId="0" fontId="46" fillId="0" borderId="0" xfId="130" applyFont="1"/>
    <xf numFmtId="0" fontId="47" fillId="0" borderId="0" xfId="130" applyFont="1" applyAlignment="1">
      <alignment vertical="top" wrapText="1"/>
    </xf>
    <xf numFmtId="167" fontId="34" fillId="0" borderId="0" xfId="130" applyNumberFormat="1" applyFont="1"/>
    <xf numFmtId="0" fontId="13" fillId="0" borderId="0" xfId="0" applyFont="1" applyBorder="1"/>
    <xf numFmtId="0" fontId="0" fillId="0" borderId="0" xfId="0" applyBorder="1"/>
    <xf numFmtId="0" fontId="48" fillId="0" borderId="0" xfId="0" applyFont="1" applyBorder="1"/>
    <xf numFmtId="0" fontId="15" fillId="0" borderId="0" xfId="0" applyFont="1" applyBorder="1"/>
    <xf numFmtId="0" fontId="15" fillId="0" borderId="0" xfId="0" applyFont="1" applyFill="1" applyBorder="1"/>
    <xf numFmtId="0" fontId="0" fillId="0" borderId="0" xfId="0" applyFill="1" applyBorder="1"/>
    <xf numFmtId="0" fontId="0" fillId="0" borderId="0" xfId="0" applyFont="1" applyFill="1" applyBorder="1"/>
    <xf numFmtId="164" fontId="0" fillId="0" borderId="0" xfId="0" applyNumberFormat="1" applyFill="1"/>
    <xf numFmtId="0" fontId="0" fillId="0" borderId="33" xfId="0" applyFill="1" applyBorder="1"/>
    <xf numFmtId="2" fontId="15" fillId="0" borderId="0" xfId="0" quotePrefix="1" applyNumberFormat="1" applyFont="1" applyFill="1" applyAlignment="1">
      <alignment horizontal="right"/>
    </xf>
    <xf numFmtId="166" fontId="0" fillId="0" borderId="33" xfId="0" applyNumberFormat="1" applyFill="1" applyBorder="1"/>
    <xf numFmtId="0" fontId="15" fillId="0" borderId="0" xfId="0" quotePrefix="1" applyFont="1" applyFill="1" applyAlignment="1">
      <alignment horizontal="right"/>
    </xf>
    <xf numFmtId="166" fontId="0" fillId="0" borderId="0" xfId="0" applyNumberFormat="1" applyFill="1"/>
    <xf numFmtId="0" fontId="19" fillId="0" borderId="0" xfId="121" applyFont="1" applyAlignment="1"/>
    <xf numFmtId="0" fontId="20" fillId="0" borderId="0" xfId="121" applyFont="1" applyAlignment="1"/>
    <xf numFmtId="0" fontId="13" fillId="0" borderId="0" xfId="121" applyFont="1" applyAlignment="1"/>
    <xf numFmtId="0" fontId="0" fillId="0" borderId="0" xfId="0" quotePrefix="1" applyFill="1"/>
    <xf numFmtId="0" fontId="0" fillId="0" borderId="0" xfId="0" applyFill="1" applyAlignment="1">
      <alignment horizontal="right"/>
    </xf>
    <xf numFmtId="0" fontId="13" fillId="0" borderId="0" xfId="0" applyFont="1" applyAlignment="1"/>
    <xf numFmtId="0" fontId="20" fillId="0" borderId="0" xfId="0" applyFont="1" applyAlignment="1"/>
    <xf numFmtId="0" fontId="19" fillId="0" borderId="0" xfId="0" applyFont="1" applyAlignment="1"/>
    <xf numFmtId="0" fontId="0" fillId="0" borderId="0" xfId="0" applyFill="1" applyAlignment="1"/>
    <xf numFmtId="0" fontId="0" fillId="6" borderId="0" xfId="0" applyFill="1" applyAlignment="1"/>
    <xf numFmtId="170" fontId="0" fillId="0" borderId="0" xfId="0" applyNumberFormat="1" applyFill="1"/>
    <xf numFmtId="0" fontId="0" fillId="0" borderId="0" xfId="0"/>
    <xf numFmtId="0" fontId="15" fillId="0" borderId="0" xfId="121"/>
    <xf numFmtId="0" fontId="22" fillId="3" borderId="34" xfId="121" applyFont="1" applyFill="1" applyBorder="1" applyAlignment="1">
      <alignment horizontal="center"/>
    </xf>
    <xf numFmtId="0" fontId="0" fillId="0" borderId="0" xfId="0"/>
    <xf numFmtId="0" fontId="22" fillId="3" borderId="34" xfId="0" applyFont="1" applyFill="1" applyBorder="1" applyAlignment="1">
      <alignment horizontal="center"/>
    </xf>
    <xf numFmtId="0" fontId="2" fillId="0" borderId="0" xfId="124" applyFont="1"/>
    <xf numFmtId="0" fontId="0" fillId="4" borderId="0" xfId="0" applyFill="1" applyAlignment="1"/>
    <xf numFmtId="0" fontId="0" fillId="0" borderId="0" xfId="0" applyFill="1" applyAlignment="1">
      <alignment horizontal="left"/>
    </xf>
    <xf numFmtId="0" fontId="29" fillId="0" borderId="0" xfId="121" applyFont="1" applyAlignment="1"/>
    <xf numFmtId="0" fontId="28" fillId="0" borderId="0" xfId="121" applyFont="1" applyAlignment="1"/>
    <xf numFmtId="0" fontId="1" fillId="0" borderId="0" xfId="137"/>
    <xf numFmtId="0" fontId="52" fillId="0" borderId="0" xfId="137" applyFont="1" applyProtection="1"/>
    <xf numFmtId="3" fontId="52" fillId="0" borderId="51" xfId="137" applyNumberFormat="1" applyFont="1" applyBorder="1" applyAlignment="1" applyProtection="1">
      <alignment horizontal="right" wrapText="1"/>
    </xf>
    <xf numFmtId="0" fontId="53" fillId="0" borderId="46" xfId="137" applyFont="1" applyBorder="1" applyAlignment="1" applyProtection="1">
      <alignment wrapText="1"/>
    </xf>
    <xf numFmtId="3" fontId="52" fillId="0" borderId="47" xfId="137" applyNumberFormat="1" applyFont="1" applyBorder="1" applyAlignment="1" applyProtection="1">
      <alignment horizontal="right" wrapText="1"/>
    </xf>
    <xf numFmtId="0" fontId="52" fillId="0" borderId="0" xfId="137" applyFont="1" applyAlignment="1" applyProtection="1">
      <alignment horizontal="left" wrapText="1" indent="2"/>
    </xf>
    <xf numFmtId="3" fontId="52" fillId="0" borderId="49" xfId="137" applyNumberFormat="1" applyFont="1" applyBorder="1" applyAlignment="1" applyProtection="1">
      <alignment horizontal="right" wrapText="1"/>
    </xf>
    <xf numFmtId="0" fontId="52" fillId="0" borderId="0" xfId="137" applyFont="1" applyAlignment="1" applyProtection="1">
      <alignment horizontal="left" wrapText="1" indent="1"/>
    </xf>
    <xf numFmtId="0" fontId="52" fillId="0" borderId="49" xfId="137" applyFont="1" applyBorder="1" applyAlignment="1" applyProtection="1">
      <alignment wrapText="1"/>
    </xf>
    <xf numFmtId="0" fontId="53" fillId="0" borderId="0" xfId="137" applyFont="1" applyAlignment="1" applyProtection="1">
      <alignment wrapText="1"/>
    </xf>
    <xf numFmtId="0" fontId="53" fillId="0" borderId="51" xfId="137" applyFont="1" applyBorder="1" applyAlignment="1" applyProtection="1">
      <alignment horizontal="center" vertical="center" wrapText="1"/>
    </xf>
    <xf numFmtId="0" fontId="52" fillId="4" borderId="0" xfId="137" applyFont="1" applyFill="1" applyAlignment="1" applyProtection="1">
      <alignment horizontal="left" wrapText="1" indent="1"/>
    </xf>
    <xf numFmtId="3" fontId="52" fillId="4" borderId="49" xfId="137" applyNumberFormat="1" applyFont="1" applyFill="1" applyBorder="1" applyAlignment="1" applyProtection="1">
      <alignment horizontal="right" wrapText="1"/>
    </xf>
    <xf numFmtId="0" fontId="52" fillId="4" borderId="0" xfId="137" applyFont="1" applyFill="1" applyProtection="1"/>
    <xf numFmtId="3" fontId="52" fillId="0" borderId="44" xfId="137" applyNumberFormat="1" applyFont="1" applyBorder="1" applyAlignment="1" applyProtection="1">
      <alignment horizontal="right" wrapText="1"/>
    </xf>
    <xf numFmtId="0" fontId="53" fillId="0" borderId="52" xfId="137" applyFont="1" applyBorder="1" applyAlignment="1" applyProtection="1">
      <alignment horizontal="center" vertical="center" wrapText="1"/>
    </xf>
    <xf numFmtId="2" fontId="15" fillId="0" borderId="0" xfId="0" applyNumberFormat="1" applyFont="1"/>
    <xf numFmtId="165" fontId="7" fillId="0" borderId="0" xfId="0" applyNumberFormat="1" applyFont="1"/>
    <xf numFmtId="2" fontId="0" fillId="0" borderId="0" xfId="0" applyNumberFormat="1"/>
    <xf numFmtId="0" fontId="54" fillId="0" borderId="0" xfId="0" applyFont="1"/>
    <xf numFmtId="0" fontId="0" fillId="0" borderId="0" xfId="0" applyAlignment="1">
      <alignment horizontal="right"/>
    </xf>
    <xf numFmtId="0" fontId="15" fillId="0" borderId="0" xfId="0" applyFont="1" applyAlignment="1">
      <alignment horizontal="right"/>
    </xf>
    <xf numFmtId="0" fontId="54" fillId="0" borderId="0" xfId="0" applyFont="1" applyAlignment="1">
      <alignment horizontal="center"/>
    </xf>
    <xf numFmtId="0" fontId="15" fillId="0" borderId="0" xfId="0" applyFont="1" applyAlignment="1">
      <alignment horizontal="center"/>
    </xf>
    <xf numFmtId="0" fontId="13" fillId="6" borderId="0" xfId="0" applyFont="1" applyFill="1" applyAlignment="1">
      <alignment horizontal="center"/>
    </xf>
    <xf numFmtId="0" fontId="55" fillId="6" borderId="0" xfId="0" applyFont="1" applyFill="1" applyAlignment="1">
      <alignment horizontal="left"/>
    </xf>
    <xf numFmtId="0" fontId="55" fillId="6" borderId="0" xfId="0" applyFont="1" applyFill="1" applyAlignment="1">
      <alignment horizontal="center"/>
    </xf>
    <xf numFmtId="0" fontId="13" fillId="6" borderId="0" xfId="0" applyFont="1" applyFill="1" applyAlignment="1">
      <alignment horizontal="center" wrapText="1"/>
    </xf>
    <xf numFmtId="0" fontId="55" fillId="6" borderId="0" xfId="0" applyFont="1" applyFill="1" applyAlignment="1">
      <alignment horizontal="center" wrapText="1"/>
    </xf>
    <xf numFmtId="0" fontId="0" fillId="0" borderId="0" xfId="0" applyAlignment="1">
      <alignment wrapText="1"/>
    </xf>
    <xf numFmtId="0" fontId="56" fillId="0" borderId="0" xfId="0" applyFont="1"/>
    <xf numFmtId="0" fontId="13" fillId="0" borderId="0" xfId="0" quotePrefix="1" applyFont="1"/>
    <xf numFmtId="0" fontId="15" fillId="0" borderId="0" xfId="0" applyFont="1" applyAlignment="1">
      <alignment wrapText="1"/>
    </xf>
    <xf numFmtId="0" fontId="15" fillId="0" borderId="0" xfId="0" applyFont="1" applyAlignment="1">
      <alignment horizontal="right" wrapText="1"/>
    </xf>
    <xf numFmtId="0" fontId="15" fillId="0" borderId="0" xfId="0" applyFont="1" applyAlignment="1">
      <alignment horizontal="left"/>
    </xf>
    <xf numFmtId="0" fontId="15" fillId="0" borderId="0" xfId="0" quotePrefix="1" applyFont="1"/>
    <xf numFmtId="0" fontId="53" fillId="0" borderId="0" xfId="137" applyFont="1" applyAlignment="1" applyProtection="1">
      <alignment horizontal="center" wrapText="1"/>
    </xf>
    <xf numFmtId="0" fontId="52" fillId="0" borderId="46" xfId="137" applyFont="1" applyBorder="1" applyAlignment="1" applyProtection="1">
      <alignment horizontal="center" wrapText="1"/>
    </xf>
    <xf numFmtId="0" fontId="53" fillId="0" borderId="50" xfId="137" applyFont="1" applyBorder="1" applyAlignment="1" applyProtection="1">
      <alignment horizontal="center" vertical="center" wrapText="1"/>
    </xf>
    <xf numFmtId="0" fontId="53" fillId="0" borderId="45" xfId="137" applyFont="1" applyBorder="1" applyAlignment="1" applyProtection="1">
      <alignment horizontal="center" vertical="center" wrapText="1"/>
    </xf>
    <xf numFmtId="0" fontId="53" fillId="0" borderId="51" xfId="137" applyFont="1" applyBorder="1" applyAlignment="1" applyProtection="1">
      <alignment horizontal="center" vertical="center" wrapText="1"/>
    </xf>
    <xf numFmtId="0" fontId="53" fillId="0" borderId="52" xfId="137" applyFont="1" applyBorder="1" applyAlignment="1" applyProtection="1">
      <alignment horizontal="center" vertical="center" wrapText="1"/>
    </xf>
    <xf numFmtId="0" fontId="52" fillId="0" borderId="43" xfId="137" applyFont="1" applyBorder="1" applyAlignment="1" applyProtection="1">
      <alignment wrapText="1"/>
    </xf>
    <xf numFmtId="0" fontId="53" fillId="0" borderId="53" xfId="137" applyFont="1" applyBorder="1" applyAlignment="1" applyProtection="1">
      <alignment horizontal="center" vertical="center" wrapText="1"/>
    </xf>
    <xf numFmtId="0" fontId="53" fillId="0" borderId="43" xfId="137" applyFont="1" applyBorder="1" applyAlignment="1" applyProtection="1">
      <alignment wrapText="1"/>
    </xf>
    <xf numFmtId="0" fontId="53" fillId="0" borderId="50" xfId="137" applyFont="1" applyBorder="1" applyAlignment="1" applyProtection="1">
      <alignment wrapText="1"/>
    </xf>
    <xf numFmtId="0" fontId="52" fillId="0" borderId="0" xfId="137" applyFont="1" applyAlignment="1" applyProtection="1">
      <alignment horizontal="left" wrapText="1" indent="1"/>
    </xf>
    <xf numFmtId="0" fontId="52" fillId="0" borderId="48" xfId="137" applyFont="1" applyBorder="1" applyAlignment="1" applyProtection="1">
      <alignment horizontal="left" wrapText="1" indent="1"/>
    </xf>
    <xf numFmtId="0" fontId="52" fillId="0" borderId="0" xfId="137" applyFont="1" applyAlignment="1" applyProtection="1">
      <alignment horizontal="left" wrapText="1" indent="2"/>
    </xf>
    <xf numFmtId="0" fontId="52" fillId="0" borderId="48" xfId="137" applyFont="1" applyBorder="1" applyAlignment="1" applyProtection="1">
      <alignment horizontal="left" wrapText="1" indent="2"/>
    </xf>
    <xf numFmtId="0" fontId="53" fillId="0" borderId="0" xfId="137" applyFont="1" applyAlignment="1" applyProtection="1">
      <alignment horizontal="left" wrapText="1" indent="3"/>
    </xf>
    <xf numFmtId="0" fontId="53" fillId="0" borderId="48" xfId="137" applyFont="1" applyBorder="1" applyAlignment="1" applyProtection="1">
      <alignment horizontal="left" wrapText="1" indent="3"/>
    </xf>
    <xf numFmtId="0" fontId="53" fillId="0" borderId="0" xfId="137" applyFont="1" applyAlignment="1" applyProtection="1">
      <alignment wrapText="1"/>
    </xf>
    <xf numFmtId="0" fontId="53" fillId="0" borderId="48" xfId="137" applyFont="1" applyBorder="1" applyAlignment="1" applyProtection="1">
      <alignment wrapText="1"/>
    </xf>
    <xf numFmtId="0" fontId="52" fillId="0" borderId="0" xfId="137" applyFont="1" applyAlignment="1" applyProtection="1">
      <alignment horizontal="left" wrapText="1" indent="3"/>
    </xf>
    <xf numFmtId="0" fontId="52" fillId="0" borderId="48" xfId="137" applyFont="1" applyBorder="1" applyAlignment="1" applyProtection="1">
      <alignment horizontal="left" wrapText="1" indent="3"/>
    </xf>
    <xf numFmtId="0" fontId="52" fillId="0" borderId="0" xfId="137" applyFont="1" applyAlignment="1" applyProtection="1">
      <alignment wrapText="1"/>
    </xf>
    <xf numFmtId="0" fontId="53" fillId="0" borderId="46" xfId="137" applyFont="1" applyBorder="1" applyAlignment="1" applyProtection="1">
      <alignment wrapText="1"/>
    </xf>
    <xf numFmtId="0" fontId="53" fillId="0" borderId="45" xfId="137" applyFont="1" applyBorder="1" applyAlignment="1" applyProtection="1">
      <alignment wrapText="1"/>
    </xf>
    <xf numFmtId="0" fontId="19" fillId="0" borderId="0" xfId="0" applyFont="1" applyAlignment="1">
      <alignment wrapText="1"/>
    </xf>
    <xf numFmtId="0" fontId="20" fillId="0" borderId="0" xfId="0" applyFont="1" applyAlignment="1">
      <alignment wrapText="1"/>
    </xf>
    <xf numFmtId="0" fontId="30" fillId="3" borderId="27" xfId="121" applyFont="1" applyFill="1" applyBorder="1" applyAlignment="1">
      <alignment horizontal="center"/>
    </xf>
    <xf numFmtId="0" fontId="19" fillId="0" borderId="0" xfId="121" applyFont="1" applyAlignment="1">
      <alignment wrapText="1"/>
    </xf>
    <xf numFmtId="0" fontId="15" fillId="0" borderId="0" xfId="121"/>
    <xf numFmtId="0" fontId="22" fillId="3" borderId="34" xfId="121" applyFont="1" applyFill="1" applyBorder="1" applyAlignment="1">
      <alignment horizontal="center"/>
    </xf>
    <xf numFmtId="0" fontId="20" fillId="0" borderId="0" xfId="121" applyFont="1" applyAlignment="1">
      <alignment wrapText="1"/>
    </xf>
    <xf numFmtId="0" fontId="7" fillId="0" borderId="12" xfId="0" applyFont="1" applyBorder="1" applyAlignment="1">
      <alignment horizontal="center"/>
    </xf>
    <xf numFmtId="0" fontId="7" fillId="0" borderId="29" xfId="0" applyFont="1" applyBorder="1" applyAlignment="1">
      <alignment horizontal="center"/>
    </xf>
    <xf numFmtId="0" fontId="7" fillId="0" borderId="7" xfId="0" quotePrefix="1" applyFont="1" applyBorder="1" applyAlignment="1">
      <alignment horizontal="left" vertical="top" wrapText="1"/>
    </xf>
    <xf numFmtId="0" fontId="7" fillId="0" borderId="7" xfId="0" applyFont="1" applyBorder="1" applyAlignment="1">
      <alignment wrapText="1"/>
    </xf>
    <xf numFmtId="0" fontId="7" fillId="0" borderId="0" xfId="0" applyFont="1" applyAlignment="1">
      <alignment wrapText="1"/>
    </xf>
    <xf numFmtId="0" fontId="7" fillId="0" borderId="30" xfId="0" applyFont="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15" fillId="0" borderId="0" xfId="0" applyFont="1" applyAlignment="1">
      <alignment horizontal="center" wrapText="1"/>
    </xf>
  </cellXfs>
  <cellStyles count="138">
    <cellStyle name="Comma 2" xfId="131"/>
    <cellStyle name="Comma 2 2" xfId="136"/>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Normal" xfId="0" builtinId="0"/>
    <cellStyle name="Normal 2" xfId="121"/>
    <cellStyle name="Normal 2 2" xfId="132"/>
    <cellStyle name="Normal 3" xfId="124"/>
    <cellStyle name="Normal 3 2" xfId="134"/>
    <cellStyle name="Normal 4" xfId="130"/>
    <cellStyle name="Normal 4 2" xfId="135"/>
    <cellStyle name="Normal 5" xfId="133"/>
    <cellStyle name="Normal 6" xfId="137"/>
    <cellStyle name="Normal_1.1" xfId="120"/>
    <cellStyle name="Normal_1.2" xfId="1"/>
    <cellStyle name="Normal_1.7" xfId="122"/>
    <cellStyle name="Normal_1.8" xfId="123"/>
    <cellStyle name="Normal_NTA.Table.1.current" xfId="125"/>
    <cellStyle name="Normal_tab-11" xfId="128"/>
    <cellStyle name="Normal_TAB2" xfId="129"/>
    <cellStyle name="Normal_TAB4-1" xfId="127"/>
    <cellStyle name="Normal_TAB501" xfId="1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bea.gov/Karin/SNA/Tables/OECD/SDMX-NA_MAIN_OECD_T0501_V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501_V"/>
      <sheetName val="0501_L"/>
      <sheetName val="Parameters"/>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8"/>
  <sheetViews>
    <sheetView workbookViewId="0">
      <selection activeCell="A5" sqref="A5"/>
    </sheetView>
  </sheetViews>
  <sheetFormatPr defaultRowHeight="12.75" x14ac:dyDescent="0.2"/>
  <cols>
    <col min="1" max="1" width="2.7109375" style="322" customWidth="1"/>
    <col min="2" max="2" width="15.7109375" style="322" customWidth="1"/>
    <col min="3" max="3" width="40.7109375" style="322" customWidth="1"/>
    <col min="4" max="4" width="15.7109375" style="53" customWidth="1"/>
    <col min="5" max="5" width="20.7109375" style="322" customWidth="1"/>
    <col min="6" max="6" width="11.7109375" style="322" customWidth="1"/>
    <col min="7" max="7" width="9.140625" style="322"/>
    <col min="8" max="8" width="20.7109375" style="349" customWidth="1"/>
    <col min="9" max="16384" width="9.140625" style="322"/>
  </cols>
  <sheetData>
    <row r="1" spans="1:8" x14ac:dyDescent="0.2">
      <c r="A1" s="83" t="s">
        <v>2332</v>
      </c>
    </row>
    <row r="2" spans="1:8" x14ac:dyDescent="0.2">
      <c r="A2" s="83" t="s">
        <v>2375</v>
      </c>
    </row>
    <row r="3" spans="1:8" x14ac:dyDescent="0.2">
      <c r="A3" s="83"/>
    </row>
    <row r="4" spans="1:8" x14ac:dyDescent="0.2">
      <c r="A4" s="360" t="s">
        <v>2550</v>
      </c>
    </row>
    <row r="5" spans="1:8" x14ac:dyDescent="0.2">
      <c r="A5" s="360"/>
    </row>
    <row r="6" spans="1:8" x14ac:dyDescent="0.2">
      <c r="A6" s="360"/>
      <c r="B6" s="322" t="s">
        <v>2377</v>
      </c>
    </row>
    <row r="7" spans="1:8" x14ac:dyDescent="0.2">
      <c r="A7" s="360"/>
      <c r="B7" s="322" t="s">
        <v>2538</v>
      </c>
    </row>
    <row r="8" spans="1:8" x14ac:dyDescent="0.2">
      <c r="A8" s="360"/>
      <c r="C8" s="322" t="s">
        <v>2539</v>
      </c>
    </row>
    <row r="9" spans="1:8" x14ac:dyDescent="0.2">
      <c r="A9" s="360"/>
      <c r="C9" s="322" t="s">
        <v>2540</v>
      </c>
    </row>
    <row r="10" spans="1:8" x14ac:dyDescent="0.2">
      <c r="A10" s="360"/>
      <c r="C10" s="322" t="s">
        <v>2541</v>
      </c>
    </row>
    <row r="11" spans="1:8" x14ac:dyDescent="0.2">
      <c r="A11" s="360"/>
      <c r="C11" s="322" t="s">
        <v>2542</v>
      </c>
    </row>
    <row r="12" spans="1:8" x14ac:dyDescent="0.2">
      <c r="A12" s="360"/>
    </row>
    <row r="13" spans="1:8" x14ac:dyDescent="0.2">
      <c r="A13" s="360"/>
      <c r="B13" s="322" t="s">
        <v>2543</v>
      </c>
    </row>
    <row r="14" spans="1:8" x14ac:dyDescent="0.2">
      <c r="A14" s="360"/>
      <c r="C14" s="82" t="s">
        <v>2546</v>
      </c>
      <c r="D14" s="322"/>
      <c r="H14" s="322"/>
    </row>
    <row r="15" spans="1:8" x14ac:dyDescent="0.2">
      <c r="A15" s="360"/>
      <c r="D15" s="364" t="s">
        <v>2544</v>
      </c>
      <c r="H15" s="322"/>
    </row>
    <row r="16" spans="1:8" x14ac:dyDescent="0.2">
      <c r="A16" s="360"/>
      <c r="D16" s="364" t="s">
        <v>2545</v>
      </c>
      <c r="H16" s="322"/>
    </row>
    <row r="17" spans="1:8" x14ac:dyDescent="0.2">
      <c r="A17" s="360"/>
      <c r="D17" s="82" t="s">
        <v>2414</v>
      </c>
      <c r="H17" s="322"/>
    </row>
    <row r="18" spans="1:8" x14ac:dyDescent="0.2">
      <c r="A18" s="360"/>
      <c r="C18" s="82" t="s">
        <v>2547</v>
      </c>
      <c r="D18" s="322"/>
      <c r="H18" s="322"/>
    </row>
    <row r="19" spans="1:8" x14ac:dyDescent="0.2">
      <c r="A19" s="83"/>
      <c r="D19" s="322" t="s">
        <v>2548</v>
      </c>
      <c r="H19" s="322"/>
    </row>
    <row r="20" spans="1:8" x14ac:dyDescent="0.2">
      <c r="A20" s="83"/>
      <c r="D20" s="322" t="s">
        <v>2549</v>
      </c>
    </row>
    <row r="21" spans="1:8" x14ac:dyDescent="0.2">
      <c r="A21" s="83"/>
      <c r="D21" s="322"/>
    </row>
    <row r="22" spans="1:8" x14ac:dyDescent="0.2">
      <c r="A22" s="360" t="s">
        <v>2376</v>
      </c>
    </row>
    <row r="24" spans="1:8" x14ac:dyDescent="0.2">
      <c r="A24" s="82" t="s">
        <v>2333</v>
      </c>
    </row>
    <row r="25" spans="1:8" x14ac:dyDescent="0.2">
      <c r="A25" s="82" t="s">
        <v>2352</v>
      </c>
    </row>
    <row r="26" spans="1:8" x14ac:dyDescent="0.2">
      <c r="A26" s="82" t="s">
        <v>2334</v>
      </c>
    </row>
    <row r="27" spans="1:8" x14ac:dyDescent="0.2">
      <c r="A27" s="82"/>
      <c r="B27" s="350" t="s">
        <v>2336</v>
      </c>
      <c r="C27" s="82" t="s">
        <v>2338</v>
      </c>
    </row>
    <row r="28" spans="1:8" x14ac:dyDescent="0.2">
      <c r="A28" s="82"/>
      <c r="C28" s="82" t="s">
        <v>2335</v>
      </c>
    </row>
    <row r="29" spans="1:8" x14ac:dyDescent="0.2">
      <c r="A29" s="82"/>
      <c r="C29" s="82" t="s">
        <v>2341</v>
      </c>
    </row>
    <row r="30" spans="1:8" x14ac:dyDescent="0.2">
      <c r="A30" s="82"/>
      <c r="B30" s="350" t="s">
        <v>2337</v>
      </c>
      <c r="C30" s="82" t="s">
        <v>2339</v>
      </c>
    </row>
    <row r="31" spans="1:8" x14ac:dyDescent="0.2">
      <c r="A31" s="82"/>
      <c r="C31" s="82" t="s">
        <v>2340</v>
      </c>
    </row>
    <row r="32" spans="1:8" x14ac:dyDescent="0.2">
      <c r="A32" s="82"/>
      <c r="B32" s="82" t="s">
        <v>2342</v>
      </c>
      <c r="C32" s="82"/>
    </row>
    <row r="33" spans="1:3" x14ac:dyDescent="0.2">
      <c r="A33" s="82"/>
      <c r="B33" s="82"/>
      <c r="C33" s="82"/>
    </row>
    <row r="34" spans="1:3" x14ac:dyDescent="0.2">
      <c r="A34" s="82" t="s">
        <v>2343</v>
      </c>
      <c r="C34" s="82"/>
    </row>
    <row r="35" spans="1:3" x14ac:dyDescent="0.2">
      <c r="A35" s="82"/>
      <c r="B35" s="82" t="s">
        <v>2345</v>
      </c>
      <c r="C35" s="82"/>
    </row>
    <row r="36" spans="1:3" x14ac:dyDescent="0.2">
      <c r="A36" s="82"/>
      <c r="B36" s="82" t="s">
        <v>2344</v>
      </c>
      <c r="C36" s="82"/>
    </row>
    <row r="37" spans="1:3" x14ac:dyDescent="0.2">
      <c r="A37" s="82"/>
      <c r="B37" s="82" t="s">
        <v>2346</v>
      </c>
      <c r="C37" s="82"/>
    </row>
    <row r="38" spans="1:3" x14ac:dyDescent="0.2">
      <c r="A38" s="82"/>
      <c r="B38" s="82" t="s">
        <v>2347</v>
      </c>
      <c r="C38" s="82"/>
    </row>
    <row r="39" spans="1:3" x14ac:dyDescent="0.2">
      <c r="A39" s="82"/>
      <c r="C39" s="82"/>
    </row>
    <row r="40" spans="1:3" customFormat="1" x14ac:dyDescent="0.2">
      <c r="A40" s="359"/>
    </row>
    <row r="41" spans="1:3" customFormat="1" x14ac:dyDescent="0.2"/>
    <row r="42" spans="1:3" customFormat="1" x14ac:dyDescent="0.2"/>
    <row r="43" spans="1:3" customFormat="1" x14ac:dyDescent="0.2"/>
    <row r="44" spans="1:3" customFormat="1" x14ac:dyDescent="0.2"/>
    <row r="45" spans="1:3" customFormat="1" x14ac:dyDescent="0.2"/>
    <row r="46" spans="1:3" customFormat="1" x14ac:dyDescent="0.2"/>
    <row r="47" spans="1:3" customFormat="1" x14ac:dyDescent="0.2"/>
    <row r="48" spans="1:3"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row r="331" customFormat="1" x14ac:dyDescent="0.2"/>
    <row r="332" customFormat="1" x14ac:dyDescent="0.2"/>
    <row r="333" customFormat="1" x14ac:dyDescent="0.2"/>
    <row r="334" customFormat="1" x14ac:dyDescent="0.2"/>
    <row r="335" customFormat="1" x14ac:dyDescent="0.2"/>
    <row r="336" customFormat="1" x14ac:dyDescent="0.2"/>
    <row r="337" customFormat="1" x14ac:dyDescent="0.2"/>
    <row r="338" customFormat="1" x14ac:dyDescent="0.2"/>
    <row r="339" customFormat="1" x14ac:dyDescent="0.2"/>
    <row r="340" customFormat="1" x14ac:dyDescent="0.2"/>
    <row r="341" customFormat="1" x14ac:dyDescent="0.2"/>
    <row r="342" customFormat="1" x14ac:dyDescent="0.2"/>
    <row r="343" customFormat="1" x14ac:dyDescent="0.2"/>
    <row r="344" customFormat="1" x14ac:dyDescent="0.2"/>
    <row r="345" customFormat="1" x14ac:dyDescent="0.2"/>
    <row r="346" customFormat="1" x14ac:dyDescent="0.2"/>
    <row r="347" customFormat="1" x14ac:dyDescent="0.2"/>
    <row r="348" customFormat="1" x14ac:dyDescent="0.2"/>
    <row r="349" customFormat="1" x14ac:dyDescent="0.2"/>
    <row r="350" customFormat="1" x14ac:dyDescent="0.2"/>
    <row r="351" customFormat="1" x14ac:dyDescent="0.2"/>
    <row r="352" customFormat="1" x14ac:dyDescent="0.2"/>
    <row r="353" customFormat="1" x14ac:dyDescent="0.2"/>
    <row r="354" customFormat="1" x14ac:dyDescent="0.2"/>
    <row r="355" customFormat="1" x14ac:dyDescent="0.2"/>
    <row r="356" customFormat="1" x14ac:dyDescent="0.2"/>
    <row r="357" customFormat="1" x14ac:dyDescent="0.2"/>
    <row r="358" customFormat="1" x14ac:dyDescent="0.2"/>
    <row r="359" customFormat="1" x14ac:dyDescent="0.2"/>
    <row r="360" customFormat="1" x14ac:dyDescent="0.2"/>
    <row r="361" customFormat="1" x14ac:dyDescent="0.2"/>
    <row r="362" customFormat="1" x14ac:dyDescent="0.2"/>
    <row r="363" customFormat="1" x14ac:dyDescent="0.2"/>
    <row r="364" customFormat="1" x14ac:dyDescent="0.2"/>
    <row r="365" customFormat="1" x14ac:dyDescent="0.2"/>
    <row r="366" customFormat="1" x14ac:dyDescent="0.2"/>
    <row r="367" customFormat="1" x14ac:dyDescent="0.2"/>
    <row r="368" customFormat="1" x14ac:dyDescent="0.2"/>
    <row r="369" customFormat="1" x14ac:dyDescent="0.2"/>
    <row r="370" customFormat="1" x14ac:dyDescent="0.2"/>
    <row r="371" customFormat="1" x14ac:dyDescent="0.2"/>
    <row r="372" customFormat="1" x14ac:dyDescent="0.2"/>
    <row r="373" customFormat="1" x14ac:dyDescent="0.2"/>
    <row r="374" customFormat="1" x14ac:dyDescent="0.2"/>
    <row r="375" customFormat="1" x14ac:dyDescent="0.2"/>
    <row r="376" customFormat="1" x14ac:dyDescent="0.2"/>
    <row r="377" customFormat="1" x14ac:dyDescent="0.2"/>
    <row r="378" customFormat="1" x14ac:dyDescent="0.2"/>
    <row r="379" customFormat="1" x14ac:dyDescent="0.2"/>
    <row r="380" customFormat="1" x14ac:dyDescent="0.2"/>
    <row r="381" customFormat="1" x14ac:dyDescent="0.2"/>
    <row r="382" customFormat="1" x14ac:dyDescent="0.2"/>
    <row r="383" customFormat="1" x14ac:dyDescent="0.2"/>
    <row r="384" customFormat="1" x14ac:dyDescent="0.2"/>
    <row r="385" customFormat="1" x14ac:dyDescent="0.2"/>
    <row r="386" customFormat="1" x14ac:dyDescent="0.2"/>
    <row r="387" customFormat="1" x14ac:dyDescent="0.2"/>
    <row r="388" customFormat="1" x14ac:dyDescent="0.2"/>
    <row r="389" customFormat="1" x14ac:dyDescent="0.2"/>
    <row r="390" customFormat="1" x14ac:dyDescent="0.2"/>
    <row r="391" customFormat="1" x14ac:dyDescent="0.2"/>
    <row r="392" customFormat="1" x14ac:dyDescent="0.2"/>
    <row r="393" customFormat="1" x14ac:dyDescent="0.2"/>
    <row r="394" customFormat="1" x14ac:dyDescent="0.2"/>
    <row r="395" customFormat="1" x14ac:dyDescent="0.2"/>
    <row r="396" customFormat="1" x14ac:dyDescent="0.2"/>
    <row r="397" customFormat="1" x14ac:dyDescent="0.2"/>
    <row r="398" customFormat="1" x14ac:dyDescent="0.2"/>
    <row r="399" customFormat="1" x14ac:dyDescent="0.2"/>
    <row r="400" customFormat="1" x14ac:dyDescent="0.2"/>
    <row r="401" customFormat="1" x14ac:dyDescent="0.2"/>
    <row r="402" customFormat="1" x14ac:dyDescent="0.2"/>
    <row r="403" customFormat="1" x14ac:dyDescent="0.2"/>
    <row r="404" customFormat="1" x14ac:dyDescent="0.2"/>
    <row r="405" customFormat="1" x14ac:dyDescent="0.2"/>
    <row r="406" customFormat="1" x14ac:dyDescent="0.2"/>
    <row r="407" customFormat="1" x14ac:dyDescent="0.2"/>
    <row r="408" customFormat="1" x14ac:dyDescent="0.2"/>
    <row r="409" customFormat="1" x14ac:dyDescent="0.2"/>
    <row r="410" customFormat="1" x14ac:dyDescent="0.2"/>
    <row r="411" customFormat="1" x14ac:dyDescent="0.2"/>
    <row r="412" customFormat="1" x14ac:dyDescent="0.2"/>
    <row r="413" customFormat="1" x14ac:dyDescent="0.2"/>
    <row r="414" customFormat="1" x14ac:dyDescent="0.2"/>
    <row r="415" customFormat="1" x14ac:dyDescent="0.2"/>
    <row r="416" customFormat="1" x14ac:dyDescent="0.2"/>
    <row r="417" customFormat="1" x14ac:dyDescent="0.2"/>
    <row r="418" customFormat="1" x14ac:dyDescent="0.2"/>
    <row r="419" customFormat="1" x14ac:dyDescent="0.2"/>
    <row r="420" customFormat="1" x14ac:dyDescent="0.2"/>
    <row r="421" customFormat="1" x14ac:dyDescent="0.2"/>
    <row r="422" customFormat="1" x14ac:dyDescent="0.2"/>
    <row r="423" customFormat="1" x14ac:dyDescent="0.2"/>
    <row r="424" customFormat="1" x14ac:dyDescent="0.2"/>
    <row r="425" customFormat="1" x14ac:dyDescent="0.2"/>
    <row r="426" customFormat="1" x14ac:dyDescent="0.2"/>
    <row r="427" customFormat="1" x14ac:dyDescent="0.2"/>
    <row r="428" customFormat="1" x14ac:dyDescent="0.2"/>
    <row r="429" customFormat="1" x14ac:dyDescent="0.2"/>
    <row r="430" customFormat="1" x14ac:dyDescent="0.2"/>
    <row r="431" customFormat="1" x14ac:dyDescent="0.2"/>
    <row r="432" customFormat="1" x14ac:dyDescent="0.2"/>
    <row r="433" customFormat="1" x14ac:dyDescent="0.2"/>
    <row r="434" customFormat="1" x14ac:dyDescent="0.2"/>
    <row r="435" customFormat="1" x14ac:dyDescent="0.2"/>
    <row r="436" customFormat="1" x14ac:dyDescent="0.2"/>
    <row r="437" customFormat="1" x14ac:dyDescent="0.2"/>
    <row r="438" customFormat="1" x14ac:dyDescent="0.2"/>
    <row r="439" customFormat="1" x14ac:dyDescent="0.2"/>
    <row r="440" customFormat="1" x14ac:dyDescent="0.2"/>
    <row r="441" customFormat="1" x14ac:dyDescent="0.2"/>
    <row r="442" customFormat="1" x14ac:dyDescent="0.2"/>
    <row r="443" customFormat="1" x14ac:dyDescent="0.2"/>
    <row r="444" customFormat="1" x14ac:dyDescent="0.2"/>
    <row r="445" customFormat="1" x14ac:dyDescent="0.2"/>
    <row r="446" customFormat="1" x14ac:dyDescent="0.2"/>
    <row r="447" customFormat="1" x14ac:dyDescent="0.2"/>
    <row r="448" customFormat="1" x14ac:dyDescent="0.2"/>
  </sheetData>
  <pageMargins left="0.25" right="0.25" top="0.75" bottom="0.75" header="0.3" footer="0.3"/>
  <pageSetup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4"/>
  <sheetViews>
    <sheetView workbookViewId="0">
      <pane xSplit="2" ySplit="6" topLeftCell="BF35" activePane="bottomRight" state="frozen"/>
      <selection pane="topRight" activeCell="C1" sqref="C1"/>
      <selection pane="bottomLeft" activeCell="A7" sqref="A7"/>
      <selection pane="bottomRight" activeCell="BM37" sqref="BM37"/>
    </sheetView>
  </sheetViews>
  <sheetFormatPr defaultRowHeight="12.75" x14ac:dyDescent="0.2"/>
  <cols>
    <col min="1" max="1" width="9.140625" style="77"/>
    <col min="2" max="2" width="40.7109375" style="77" customWidth="1"/>
    <col min="3" max="63" width="8.7109375" style="322" customWidth="1"/>
    <col min="64" max="64" width="8.7109375" style="77" customWidth="1"/>
    <col min="65" max="16384" width="9.140625" style="77"/>
  </cols>
  <sheetData>
    <row r="1" spans="1:108" ht="18" x14ac:dyDescent="0.25">
      <c r="A1" s="89" t="s">
        <v>1253</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322"/>
      <c r="CN1" s="322"/>
      <c r="CO1" s="322"/>
      <c r="CP1" s="322"/>
      <c r="CQ1" s="322"/>
      <c r="CR1" s="322"/>
      <c r="CS1" s="322"/>
      <c r="CT1" s="322"/>
      <c r="CU1" s="322"/>
      <c r="CV1" s="322"/>
      <c r="CW1" s="322"/>
      <c r="CX1" s="322"/>
      <c r="CY1" s="322"/>
      <c r="CZ1" s="322"/>
      <c r="DA1" s="322"/>
      <c r="DB1" s="322"/>
      <c r="DC1" s="322"/>
      <c r="DD1" s="322"/>
    </row>
    <row r="2" spans="1:108" ht="16.5" x14ac:dyDescent="0.25">
      <c r="A2" s="91" t="s">
        <v>39</v>
      </c>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322"/>
      <c r="CN2" s="322"/>
      <c r="CO2" s="322"/>
      <c r="CP2" s="322"/>
      <c r="CQ2" s="322"/>
      <c r="CR2" s="322"/>
      <c r="CS2" s="322"/>
      <c r="CT2" s="322"/>
      <c r="CU2" s="322"/>
      <c r="CV2" s="322"/>
      <c r="CW2" s="322"/>
      <c r="CX2" s="322"/>
      <c r="CY2" s="322"/>
      <c r="CZ2" s="322"/>
      <c r="DA2" s="322"/>
      <c r="DB2" s="322"/>
      <c r="DC2" s="322"/>
      <c r="DD2" s="322"/>
    </row>
    <row r="3" spans="1:108" x14ac:dyDescent="0.2">
      <c r="A3" s="90" t="s">
        <v>40</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c r="CM3" s="322"/>
      <c r="CN3" s="322"/>
      <c r="CO3" s="322"/>
      <c r="CP3" s="322"/>
      <c r="CQ3" s="322"/>
      <c r="CR3" s="322"/>
      <c r="CS3" s="322"/>
      <c r="CT3" s="322"/>
      <c r="CU3" s="322"/>
      <c r="CV3" s="322"/>
      <c r="CW3" s="322"/>
      <c r="CX3" s="322"/>
      <c r="CY3" s="322"/>
      <c r="CZ3" s="322"/>
      <c r="DA3" s="322"/>
      <c r="DB3" s="322"/>
      <c r="DC3" s="322"/>
      <c r="DD3" s="322"/>
    </row>
    <row r="4" spans="1:108" x14ac:dyDescent="0.2">
      <c r="A4" s="90" t="s">
        <v>1865</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c r="CM4" s="322"/>
      <c r="CN4" s="322"/>
      <c r="CO4" s="322"/>
      <c r="CP4" s="322"/>
      <c r="CQ4" s="322"/>
      <c r="CR4" s="322"/>
      <c r="CS4" s="322"/>
      <c r="CT4" s="322"/>
      <c r="CU4" s="322"/>
      <c r="CV4" s="322"/>
      <c r="CW4" s="322"/>
      <c r="CX4" s="322"/>
      <c r="CY4" s="322"/>
      <c r="CZ4" s="322"/>
      <c r="DA4" s="322"/>
      <c r="DB4" s="322"/>
      <c r="DC4" s="322"/>
      <c r="DD4" s="322"/>
    </row>
    <row r="5" spans="1:108" x14ac:dyDescent="0.2">
      <c r="A5" s="322"/>
      <c r="B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c r="DD5" s="322"/>
    </row>
    <row r="6" spans="1:108"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3" t="s">
        <v>1866</v>
      </c>
      <c r="CM6" s="322"/>
      <c r="CN6" s="322"/>
      <c r="CO6" s="322"/>
      <c r="CP6" s="322"/>
      <c r="CQ6" s="322"/>
      <c r="CR6" s="322"/>
      <c r="CS6" s="322"/>
      <c r="CT6" s="322"/>
      <c r="CU6" s="322"/>
      <c r="CV6" s="322"/>
      <c r="CW6" s="322"/>
      <c r="CX6" s="322"/>
      <c r="CY6" s="322"/>
      <c r="CZ6" s="322"/>
      <c r="DA6" s="322"/>
      <c r="DB6" s="322"/>
      <c r="DC6" s="322"/>
      <c r="DD6" s="322"/>
    </row>
    <row r="7" spans="1:108" x14ac:dyDescent="0.2">
      <c r="A7" s="322" t="s">
        <v>444</v>
      </c>
      <c r="B7" s="83" t="s">
        <v>617</v>
      </c>
      <c r="C7" s="322">
        <v>3.7</v>
      </c>
      <c r="D7" s="322">
        <v>2.9</v>
      </c>
      <c r="E7" s="322">
        <v>1.9</v>
      </c>
      <c r="F7" s="322">
        <v>1.6</v>
      </c>
      <c r="G7" s="322">
        <v>2.6</v>
      </c>
      <c r="H7" s="322">
        <v>3.4</v>
      </c>
      <c r="I7" s="322">
        <v>3.7</v>
      </c>
      <c r="J7" s="322">
        <v>4.5999999999999996</v>
      </c>
      <c r="K7" s="322">
        <v>6.6</v>
      </c>
      <c r="L7" s="322">
        <v>6</v>
      </c>
      <c r="M7" s="322">
        <v>6.3</v>
      </c>
      <c r="N7" s="322">
        <v>8.1999999999999993</v>
      </c>
      <c r="O7" s="322">
        <v>14.9</v>
      </c>
      <c r="P7" s="322">
        <v>22.3</v>
      </c>
      <c r="Q7" s="322">
        <v>38.5</v>
      </c>
      <c r="R7" s="322">
        <v>40.1</v>
      </c>
      <c r="S7" s="322">
        <v>41.5</v>
      </c>
      <c r="T7" s="322">
        <v>39.5</v>
      </c>
      <c r="U7" s="322">
        <v>42.8</v>
      </c>
      <c r="V7" s="322">
        <v>42.4</v>
      </c>
      <c r="W7" s="322">
        <v>37.9</v>
      </c>
      <c r="X7" s="322">
        <v>48.8</v>
      </c>
      <c r="Y7" s="322">
        <v>62.9</v>
      </c>
      <c r="Z7" s="322">
        <v>65.8</v>
      </c>
      <c r="AA7" s="322">
        <v>68.599999999999994</v>
      </c>
      <c r="AB7" s="322">
        <v>62.5</v>
      </c>
      <c r="AC7" s="322">
        <v>71.099999999999994</v>
      </c>
      <c r="AD7" s="322">
        <v>75.8</v>
      </c>
      <c r="AE7" s="322">
        <v>79.3</v>
      </c>
      <c r="AF7" s="322">
        <v>76.099999999999994</v>
      </c>
      <c r="AG7" s="322">
        <v>86.6</v>
      </c>
      <c r="AH7" s="322">
        <v>93.6</v>
      </c>
      <c r="AI7" s="322">
        <v>95.1</v>
      </c>
      <c r="AJ7" s="322">
        <v>103.2</v>
      </c>
      <c r="AK7" s="322">
        <v>111.3</v>
      </c>
      <c r="AL7" s="322">
        <v>111.3</v>
      </c>
      <c r="AM7" s="322">
        <v>120.4</v>
      </c>
      <c r="AN7" s="322">
        <v>137.4</v>
      </c>
      <c r="AO7" s="322">
        <v>146.30000000000001</v>
      </c>
      <c r="AP7" s="322">
        <v>170.6</v>
      </c>
      <c r="AQ7" s="322">
        <v>191.8</v>
      </c>
      <c r="AR7" s="322">
        <v>185.1</v>
      </c>
      <c r="AS7" s="322">
        <v>190.7</v>
      </c>
      <c r="AT7" s="322">
        <v>219</v>
      </c>
      <c r="AU7" s="322">
        <v>249.2</v>
      </c>
      <c r="AV7" s="322">
        <v>278.5</v>
      </c>
      <c r="AW7" s="322">
        <v>276.8</v>
      </c>
      <c r="AX7" s="322">
        <v>322.60000000000002</v>
      </c>
      <c r="AY7" s="322">
        <v>363.9</v>
      </c>
      <c r="AZ7" s="322">
        <v>423.8</v>
      </c>
      <c r="BA7" s="322">
        <v>487</v>
      </c>
      <c r="BB7" s="322">
        <v>533.70000000000005</v>
      </c>
      <c r="BC7" s="322">
        <v>621.1</v>
      </c>
      <c r="BD7" s="322">
        <v>618.70000000000005</v>
      </c>
      <c r="BE7" s="322">
        <v>644.79999999999995</v>
      </c>
      <c r="BF7" s="322">
        <v>711.2</v>
      </c>
      <c r="BG7" s="322">
        <v>775.7</v>
      </c>
      <c r="BH7" s="322">
        <v>817.9</v>
      </c>
      <c r="BI7" s="322">
        <v>899.5</v>
      </c>
      <c r="BJ7" s="322">
        <v>962.4</v>
      </c>
      <c r="BK7" s="322">
        <v>1042.5</v>
      </c>
      <c r="BL7" s="322">
        <v>1087.5999999999999</v>
      </c>
      <c r="BM7" s="322">
        <v>1107.8</v>
      </c>
      <c r="BN7" s="322">
        <v>1154.4000000000001</v>
      </c>
      <c r="BO7" s="322">
        <v>1231</v>
      </c>
      <c r="BP7" s="322">
        <v>1329.3</v>
      </c>
      <c r="BQ7" s="322">
        <v>1417.4</v>
      </c>
      <c r="BR7" s="322">
        <v>1536.3</v>
      </c>
      <c r="BS7" s="322">
        <v>1667.3</v>
      </c>
      <c r="BT7" s="322">
        <v>1789.8</v>
      </c>
      <c r="BU7" s="322">
        <v>1905.4</v>
      </c>
      <c r="BV7" s="322">
        <v>2068.1999999999998</v>
      </c>
      <c r="BW7" s="322">
        <v>2031.8</v>
      </c>
      <c r="BX7" s="322">
        <v>1870.6</v>
      </c>
      <c r="BY7" s="322">
        <v>1895.1</v>
      </c>
      <c r="BZ7" s="322">
        <v>2027.4</v>
      </c>
      <c r="CA7" s="322">
        <v>2303.5</v>
      </c>
      <c r="CB7" s="322">
        <v>2537.6999999999998</v>
      </c>
      <c r="CC7" s="322">
        <v>2667.2</v>
      </c>
      <c r="CD7" s="322">
        <v>2579.5</v>
      </c>
      <c r="CE7" s="322">
        <v>2238.4</v>
      </c>
      <c r="CF7" s="322">
        <v>2443.3000000000002</v>
      </c>
      <c r="CG7" s="322">
        <v>2574.1</v>
      </c>
      <c r="CH7" s="322">
        <v>2699.1</v>
      </c>
      <c r="CI7" s="322">
        <v>3138.4</v>
      </c>
      <c r="CJ7" s="322">
        <v>3288.4</v>
      </c>
      <c r="CK7" s="322">
        <v>3453.3</v>
      </c>
      <c r="CL7" s="322" t="s">
        <v>110</v>
      </c>
      <c r="CM7" s="322"/>
      <c r="CN7" s="322"/>
      <c r="CO7" s="322"/>
      <c r="CP7" s="322"/>
      <c r="CQ7" s="322"/>
      <c r="CR7" s="322"/>
      <c r="CS7" s="322"/>
      <c r="CT7" s="322"/>
      <c r="CU7" s="322"/>
      <c r="CV7" s="322"/>
      <c r="CW7" s="322"/>
      <c r="CX7" s="322"/>
      <c r="CY7" s="322"/>
      <c r="CZ7" s="322"/>
      <c r="DA7" s="322"/>
      <c r="DB7" s="322"/>
      <c r="DC7" s="322"/>
      <c r="DD7" s="322"/>
    </row>
    <row r="8" spans="1:108" x14ac:dyDescent="0.2">
      <c r="A8" s="322" t="s">
        <v>442</v>
      </c>
      <c r="B8" s="322" t="s">
        <v>649</v>
      </c>
      <c r="C8" s="322">
        <v>3.5</v>
      </c>
      <c r="D8" s="322">
        <v>2.8</v>
      </c>
      <c r="E8" s="322">
        <v>1.8</v>
      </c>
      <c r="F8" s="322">
        <v>1.5</v>
      </c>
      <c r="G8" s="322">
        <v>2.4</v>
      </c>
      <c r="H8" s="322">
        <v>3.2</v>
      </c>
      <c r="I8" s="322">
        <v>3.5</v>
      </c>
      <c r="J8" s="322">
        <v>4.2</v>
      </c>
      <c r="K8" s="322">
        <v>5</v>
      </c>
      <c r="L8" s="322">
        <v>4.3</v>
      </c>
      <c r="M8" s="322">
        <v>4.4000000000000004</v>
      </c>
      <c r="N8" s="322">
        <v>6.2</v>
      </c>
      <c r="O8" s="322">
        <v>12.4</v>
      </c>
      <c r="P8" s="322">
        <v>19.2</v>
      </c>
      <c r="Q8" s="322">
        <v>34.4</v>
      </c>
      <c r="R8" s="322">
        <v>35.299999999999997</v>
      </c>
      <c r="S8" s="322">
        <v>35.799999999999997</v>
      </c>
      <c r="T8" s="322">
        <v>32.700000000000003</v>
      </c>
      <c r="U8" s="322">
        <v>37.1</v>
      </c>
      <c r="V8" s="322">
        <v>37.6</v>
      </c>
      <c r="W8" s="322">
        <v>32.799999999999997</v>
      </c>
      <c r="X8" s="322">
        <v>43.3</v>
      </c>
      <c r="Y8" s="322">
        <v>56.2</v>
      </c>
      <c r="Z8" s="322">
        <v>58.9</v>
      </c>
      <c r="AA8" s="322">
        <v>61.5</v>
      </c>
      <c r="AB8" s="322">
        <v>54.4</v>
      </c>
      <c r="AC8" s="322">
        <v>62</v>
      </c>
      <c r="AD8" s="322">
        <v>65.8</v>
      </c>
      <c r="AE8" s="322">
        <v>67.900000000000006</v>
      </c>
      <c r="AF8" s="322">
        <v>64.599999999999994</v>
      </c>
      <c r="AG8" s="322">
        <v>73.2</v>
      </c>
      <c r="AH8" s="322">
        <v>76.5</v>
      </c>
      <c r="AI8" s="322">
        <v>77.5</v>
      </c>
      <c r="AJ8" s="322">
        <v>83.3</v>
      </c>
      <c r="AK8" s="322">
        <v>88.6</v>
      </c>
      <c r="AL8" s="322">
        <v>87.7</v>
      </c>
      <c r="AM8" s="322">
        <v>95.6</v>
      </c>
      <c r="AN8" s="322">
        <v>104.7</v>
      </c>
      <c r="AO8" s="322">
        <v>109.8</v>
      </c>
      <c r="AP8" s="322">
        <v>129.69999999999999</v>
      </c>
      <c r="AQ8" s="322">
        <v>146</v>
      </c>
      <c r="AR8" s="322">
        <v>137.9</v>
      </c>
      <c r="AS8" s="322">
        <v>138.6</v>
      </c>
      <c r="AT8" s="322">
        <v>158.19999999999999</v>
      </c>
      <c r="AU8" s="322">
        <v>173</v>
      </c>
      <c r="AV8" s="322">
        <v>192.1</v>
      </c>
      <c r="AW8" s="322">
        <v>186.8</v>
      </c>
      <c r="AX8" s="322">
        <v>218.3</v>
      </c>
      <c r="AY8" s="322">
        <v>247.6</v>
      </c>
      <c r="AZ8" s="322">
        <v>286.8</v>
      </c>
      <c r="BA8" s="322">
        <v>326.10000000000002</v>
      </c>
      <c r="BB8" s="322">
        <v>356.2</v>
      </c>
      <c r="BC8" s="322">
        <v>408.3</v>
      </c>
      <c r="BD8" s="322">
        <v>387</v>
      </c>
      <c r="BE8" s="322">
        <v>393.7</v>
      </c>
      <c r="BF8" s="322">
        <v>425.7</v>
      </c>
      <c r="BG8" s="322">
        <v>460.7</v>
      </c>
      <c r="BH8" s="322">
        <v>479.8</v>
      </c>
      <c r="BI8" s="322">
        <v>544.20000000000005</v>
      </c>
      <c r="BJ8" s="322">
        <v>567.20000000000005</v>
      </c>
      <c r="BK8" s="322">
        <v>622.79999999999995</v>
      </c>
      <c r="BL8" s="322">
        <v>644.20000000000005</v>
      </c>
      <c r="BM8" s="322">
        <v>637.9</v>
      </c>
      <c r="BN8" s="322">
        <v>662.2</v>
      </c>
      <c r="BO8" s="322">
        <v>715.3</v>
      </c>
      <c r="BP8" s="322">
        <v>783.9</v>
      </c>
      <c r="BQ8" s="322">
        <v>849.1</v>
      </c>
      <c r="BR8" s="322">
        <v>937</v>
      </c>
      <c r="BS8" s="322">
        <v>1035.8</v>
      </c>
      <c r="BT8" s="322">
        <v>1121.8</v>
      </c>
      <c r="BU8" s="322">
        <v>1199.9000000000001</v>
      </c>
      <c r="BV8" s="322">
        <v>1313.9</v>
      </c>
      <c r="BW8" s="322">
        <v>1253.9000000000001</v>
      </c>
      <c r="BX8" s="322">
        <v>1077.7</v>
      </c>
      <c r="BY8" s="322">
        <v>1075.5</v>
      </c>
      <c r="BZ8" s="322">
        <v>1158.7</v>
      </c>
      <c r="CA8" s="322">
        <v>1389.3</v>
      </c>
      <c r="CB8" s="322">
        <v>1563.4</v>
      </c>
      <c r="CC8" s="322">
        <v>1642.4</v>
      </c>
      <c r="CD8" s="322">
        <v>1520.7</v>
      </c>
      <c r="CE8" s="322">
        <v>1171.0999999999999</v>
      </c>
      <c r="CF8" s="322">
        <v>1352.7</v>
      </c>
      <c r="CG8" s="322">
        <v>1553.8</v>
      </c>
      <c r="CH8" s="322">
        <v>1661.1</v>
      </c>
      <c r="CI8" s="322">
        <v>1824.3</v>
      </c>
      <c r="CJ8" s="322">
        <v>1995</v>
      </c>
      <c r="CK8" s="322">
        <v>2149.1999999999998</v>
      </c>
      <c r="CL8" s="322" t="s">
        <v>110</v>
      </c>
      <c r="CM8" s="322"/>
      <c r="CN8" s="322"/>
      <c r="CO8" s="322"/>
      <c r="CP8" s="322"/>
      <c r="CQ8" s="322"/>
      <c r="CR8" s="322"/>
      <c r="CS8" s="322"/>
      <c r="CT8" s="322"/>
      <c r="CU8" s="322"/>
      <c r="CV8" s="322"/>
      <c r="CW8" s="322"/>
      <c r="CX8" s="322"/>
      <c r="CY8" s="322"/>
      <c r="CZ8" s="322"/>
      <c r="DA8" s="322"/>
      <c r="DB8" s="322"/>
      <c r="DC8" s="322"/>
      <c r="DD8" s="322"/>
    </row>
    <row r="9" spans="1:108" x14ac:dyDescent="0.2">
      <c r="A9" s="322" t="s">
        <v>440</v>
      </c>
      <c r="B9" s="322" t="s">
        <v>1867</v>
      </c>
      <c r="C9" s="322">
        <v>1.2</v>
      </c>
      <c r="D9" s="322">
        <v>1</v>
      </c>
      <c r="E9" s="322">
        <v>0.5</v>
      </c>
      <c r="F9" s="322">
        <v>0.3</v>
      </c>
      <c r="G9" s="322">
        <v>0.4</v>
      </c>
      <c r="H9" s="322">
        <v>0.5</v>
      </c>
      <c r="I9" s="322">
        <v>0.6</v>
      </c>
      <c r="J9" s="322">
        <v>0.7</v>
      </c>
      <c r="K9" s="322">
        <v>1.3</v>
      </c>
      <c r="L9" s="322">
        <v>1.2</v>
      </c>
      <c r="M9" s="322">
        <v>0.9</v>
      </c>
      <c r="N9" s="322">
        <v>1</v>
      </c>
      <c r="O9" s="322">
        <v>1.6</v>
      </c>
      <c r="P9" s="322">
        <v>4.2</v>
      </c>
      <c r="Q9" s="322">
        <v>16</v>
      </c>
      <c r="R9" s="322">
        <v>16.899999999999999</v>
      </c>
      <c r="S9" s="322">
        <v>18.600000000000001</v>
      </c>
      <c r="T9" s="322">
        <v>16.399999999999999</v>
      </c>
      <c r="U9" s="322">
        <v>18.8</v>
      </c>
      <c r="V9" s="322">
        <v>18.100000000000001</v>
      </c>
      <c r="W9" s="322">
        <v>15.4</v>
      </c>
      <c r="X9" s="322">
        <v>17.399999999999999</v>
      </c>
      <c r="Y9" s="322">
        <v>25.4</v>
      </c>
      <c r="Z9" s="322">
        <v>30.2</v>
      </c>
      <c r="AA9" s="322">
        <v>31.3</v>
      </c>
      <c r="AB9" s="322">
        <v>28.1</v>
      </c>
      <c r="AC9" s="322">
        <v>30.5</v>
      </c>
      <c r="AD9" s="322">
        <v>33.9</v>
      </c>
      <c r="AE9" s="322">
        <v>36</v>
      </c>
      <c r="AF9" s="322">
        <v>35.5</v>
      </c>
      <c r="AG9" s="322">
        <v>38.5</v>
      </c>
      <c r="AH9" s="322">
        <v>41.8</v>
      </c>
      <c r="AI9" s="322">
        <v>42.7</v>
      </c>
      <c r="AJ9" s="322">
        <v>46.5</v>
      </c>
      <c r="AK9" s="322">
        <v>49.1</v>
      </c>
      <c r="AL9" s="322">
        <v>46</v>
      </c>
      <c r="AM9" s="322">
        <v>51.1</v>
      </c>
      <c r="AN9" s="322">
        <v>58.6</v>
      </c>
      <c r="AO9" s="322">
        <v>64.400000000000006</v>
      </c>
      <c r="AP9" s="322">
        <v>76.400000000000006</v>
      </c>
      <c r="AQ9" s="322">
        <v>91.7</v>
      </c>
      <c r="AR9" s="322">
        <v>88.9</v>
      </c>
      <c r="AS9" s="322">
        <v>85.8</v>
      </c>
      <c r="AT9" s="322">
        <v>102.8</v>
      </c>
      <c r="AU9" s="322">
        <v>109.6</v>
      </c>
      <c r="AV9" s="322">
        <v>126.5</v>
      </c>
      <c r="AW9" s="322">
        <v>120.7</v>
      </c>
      <c r="AX9" s="322">
        <v>141.6</v>
      </c>
      <c r="AY9" s="322">
        <v>162.5</v>
      </c>
      <c r="AZ9" s="322">
        <v>189.2</v>
      </c>
      <c r="BA9" s="322">
        <v>224.9</v>
      </c>
      <c r="BB9" s="322">
        <v>250.6</v>
      </c>
      <c r="BC9" s="322">
        <v>291.2</v>
      </c>
      <c r="BD9" s="322">
        <v>295.60000000000002</v>
      </c>
      <c r="BE9" s="322">
        <v>286.8</v>
      </c>
      <c r="BF9" s="322">
        <v>301.89999999999998</v>
      </c>
      <c r="BG9" s="322">
        <v>336.5</v>
      </c>
      <c r="BH9" s="322">
        <v>350.6</v>
      </c>
      <c r="BI9" s="322">
        <v>393</v>
      </c>
      <c r="BJ9" s="322">
        <v>403.8</v>
      </c>
      <c r="BK9" s="322">
        <v>453.1</v>
      </c>
      <c r="BL9" s="322">
        <v>472.1</v>
      </c>
      <c r="BM9" s="322">
        <v>463.6</v>
      </c>
      <c r="BN9" s="322">
        <v>477.5</v>
      </c>
      <c r="BO9" s="322">
        <v>507.7</v>
      </c>
      <c r="BP9" s="322">
        <v>545.1</v>
      </c>
      <c r="BQ9" s="322">
        <v>590.29999999999995</v>
      </c>
      <c r="BR9" s="322">
        <v>668.4</v>
      </c>
      <c r="BS9" s="322">
        <v>749.8</v>
      </c>
      <c r="BT9" s="322">
        <v>831.2</v>
      </c>
      <c r="BU9" s="322">
        <v>897.6</v>
      </c>
      <c r="BV9" s="322">
        <v>999.8</v>
      </c>
      <c r="BW9" s="322">
        <v>996.3</v>
      </c>
      <c r="BX9" s="322">
        <v>832.8</v>
      </c>
      <c r="BY9" s="322">
        <v>778.5</v>
      </c>
      <c r="BZ9" s="322">
        <v>803.2</v>
      </c>
      <c r="CA9" s="322">
        <v>936.8</v>
      </c>
      <c r="CB9" s="322">
        <v>1054.5999999999999</v>
      </c>
      <c r="CC9" s="322">
        <v>1169.7</v>
      </c>
      <c r="CD9" s="322">
        <v>1174.3</v>
      </c>
      <c r="CE9" s="322">
        <v>864.5</v>
      </c>
      <c r="CF9" s="322">
        <v>941.6</v>
      </c>
      <c r="CG9" s="322">
        <v>1129.0999999999999</v>
      </c>
      <c r="CH9" s="322">
        <v>1164.7</v>
      </c>
      <c r="CI9" s="322">
        <v>1302</v>
      </c>
      <c r="CJ9" s="322">
        <v>1402.3</v>
      </c>
      <c r="CK9" s="322">
        <v>1532.7</v>
      </c>
      <c r="CL9" s="322">
        <v>1555</v>
      </c>
      <c r="CM9" s="322"/>
      <c r="CN9" s="322"/>
      <c r="CO9" s="322"/>
      <c r="CP9" s="322"/>
      <c r="CQ9" s="322"/>
      <c r="CR9" s="322"/>
      <c r="CS9" s="322"/>
      <c r="CT9" s="322"/>
      <c r="CU9" s="322"/>
      <c r="CV9" s="322"/>
      <c r="CW9" s="322"/>
      <c r="CX9" s="322"/>
      <c r="CY9" s="322"/>
      <c r="CZ9" s="322"/>
      <c r="DA9" s="322"/>
      <c r="DB9" s="322"/>
      <c r="DC9" s="322"/>
      <c r="DD9" s="322"/>
    </row>
    <row r="10" spans="1:108" x14ac:dyDescent="0.2">
      <c r="A10" s="322" t="s">
        <v>438</v>
      </c>
      <c r="B10" s="322" t="s">
        <v>1868</v>
      </c>
      <c r="C10" s="322">
        <v>1.1000000000000001</v>
      </c>
      <c r="D10" s="322">
        <v>1</v>
      </c>
      <c r="E10" s="322">
        <v>0.8</v>
      </c>
      <c r="F10" s="322">
        <v>0.9</v>
      </c>
      <c r="G10" s="322">
        <v>1.6</v>
      </c>
      <c r="H10" s="322">
        <v>2.1</v>
      </c>
      <c r="I10" s="322">
        <v>2.1</v>
      </c>
      <c r="J10" s="322">
        <v>2.2000000000000002</v>
      </c>
      <c r="K10" s="322">
        <v>2.4</v>
      </c>
      <c r="L10" s="322">
        <v>2.2000000000000002</v>
      </c>
      <c r="M10" s="322">
        <v>2.2999999999999998</v>
      </c>
      <c r="N10" s="322">
        <v>2.6</v>
      </c>
      <c r="O10" s="322">
        <v>3.5</v>
      </c>
      <c r="P10" s="322">
        <v>4</v>
      </c>
      <c r="Q10" s="322">
        <v>4.8</v>
      </c>
      <c r="R10" s="322">
        <v>6</v>
      </c>
      <c r="S10" s="322">
        <v>6.9</v>
      </c>
      <c r="T10" s="322">
        <v>7.7</v>
      </c>
      <c r="U10" s="322">
        <v>7.7</v>
      </c>
      <c r="V10" s="322">
        <v>7.8</v>
      </c>
      <c r="W10" s="322">
        <v>7.9</v>
      </c>
      <c r="X10" s="322">
        <v>8.6999999999999993</v>
      </c>
      <c r="Y10" s="322">
        <v>9.1999999999999993</v>
      </c>
      <c r="Z10" s="322">
        <v>10.1</v>
      </c>
      <c r="AA10" s="322">
        <v>10.7</v>
      </c>
      <c r="AB10" s="322">
        <v>9.5</v>
      </c>
      <c r="AC10" s="322">
        <v>10.4</v>
      </c>
      <c r="AD10" s="322">
        <v>11</v>
      </c>
      <c r="AE10" s="322">
        <v>11.5</v>
      </c>
      <c r="AF10" s="322">
        <v>11.2</v>
      </c>
      <c r="AG10" s="322">
        <v>12.2</v>
      </c>
      <c r="AH10" s="322">
        <v>13.1</v>
      </c>
      <c r="AI10" s="322">
        <v>13.2</v>
      </c>
      <c r="AJ10" s="322">
        <v>14.1</v>
      </c>
      <c r="AK10" s="322">
        <v>14.7</v>
      </c>
      <c r="AL10" s="322">
        <v>15.4</v>
      </c>
      <c r="AM10" s="322">
        <v>15.4</v>
      </c>
      <c r="AN10" s="322">
        <v>14.4</v>
      </c>
      <c r="AO10" s="322">
        <v>15.2</v>
      </c>
      <c r="AP10" s="322">
        <v>16.899999999999999</v>
      </c>
      <c r="AQ10" s="322">
        <v>17.8</v>
      </c>
      <c r="AR10" s="322">
        <v>18.100000000000001</v>
      </c>
      <c r="AS10" s="322">
        <v>19</v>
      </c>
      <c r="AT10" s="322">
        <v>18.5</v>
      </c>
      <c r="AU10" s="322">
        <v>19.8</v>
      </c>
      <c r="AV10" s="322">
        <v>20.100000000000001</v>
      </c>
      <c r="AW10" s="322">
        <v>22.1</v>
      </c>
      <c r="AX10" s="322">
        <v>21.4</v>
      </c>
      <c r="AY10" s="322">
        <v>22.7</v>
      </c>
      <c r="AZ10" s="322">
        <v>25.3</v>
      </c>
      <c r="BA10" s="322">
        <v>25.7</v>
      </c>
      <c r="BB10" s="322">
        <v>33.700000000000003</v>
      </c>
      <c r="BC10" s="322">
        <v>49.9</v>
      </c>
      <c r="BD10" s="322">
        <v>41</v>
      </c>
      <c r="BE10" s="322">
        <v>44.4</v>
      </c>
      <c r="BF10" s="322">
        <v>47.3</v>
      </c>
      <c r="BG10" s="322">
        <v>46.1</v>
      </c>
      <c r="BH10" s="322">
        <v>43.7</v>
      </c>
      <c r="BI10" s="322">
        <v>45.9</v>
      </c>
      <c r="BJ10" s="322">
        <v>49.8</v>
      </c>
      <c r="BK10" s="322">
        <v>49.7</v>
      </c>
      <c r="BL10" s="322">
        <v>50.9</v>
      </c>
      <c r="BM10" s="322">
        <v>61.8</v>
      </c>
      <c r="BN10" s="322">
        <v>63.3</v>
      </c>
      <c r="BO10" s="322">
        <v>66.400000000000006</v>
      </c>
      <c r="BP10" s="322">
        <v>79</v>
      </c>
      <c r="BQ10" s="322">
        <v>75.599999999999994</v>
      </c>
      <c r="BR10" s="322">
        <v>72.900000000000006</v>
      </c>
      <c r="BS10" s="322">
        <v>77.8</v>
      </c>
      <c r="BT10" s="322">
        <v>80.7</v>
      </c>
      <c r="BU10" s="322">
        <v>83.4</v>
      </c>
      <c r="BV10" s="322">
        <v>87.3</v>
      </c>
      <c r="BW10" s="322">
        <v>85.3</v>
      </c>
      <c r="BX10" s="322">
        <v>86.8</v>
      </c>
      <c r="BY10" s="322">
        <v>90.2</v>
      </c>
      <c r="BZ10" s="322">
        <v>95.2</v>
      </c>
      <c r="CA10" s="322">
        <v>99.4</v>
      </c>
      <c r="CB10" s="322">
        <v>99.2</v>
      </c>
      <c r="CC10" s="322">
        <v>94.6</v>
      </c>
      <c r="CD10" s="322">
        <v>94</v>
      </c>
      <c r="CE10" s="322">
        <v>91.4</v>
      </c>
      <c r="CF10" s="322">
        <v>96.8</v>
      </c>
      <c r="CG10" s="322">
        <v>108.6</v>
      </c>
      <c r="CH10" s="322">
        <v>115.1</v>
      </c>
      <c r="CI10" s="322">
        <v>124.8</v>
      </c>
      <c r="CJ10" s="322">
        <v>134.6</v>
      </c>
      <c r="CK10" s="322">
        <v>139.4</v>
      </c>
      <c r="CL10" s="322">
        <v>138</v>
      </c>
      <c r="CM10" s="322"/>
      <c r="CN10" s="322"/>
      <c r="CO10" s="322"/>
      <c r="CP10" s="322"/>
      <c r="CQ10" s="322"/>
      <c r="CR10" s="322"/>
      <c r="CS10" s="322"/>
      <c r="CT10" s="322"/>
      <c r="CU10" s="322"/>
      <c r="CV10" s="322"/>
      <c r="CW10" s="322"/>
      <c r="CX10" s="322"/>
      <c r="CY10" s="322"/>
      <c r="CZ10" s="322"/>
      <c r="DA10" s="322"/>
      <c r="DB10" s="322"/>
      <c r="DC10" s="322"/>
      <c r="DD10" s="322"/>
    </row>
    <row r="11" spans="1:108" x14ac:dyDescent="0.2">
      <c r="A11" s="322" t="s">
        <v>436</v>
      </c>
      <c r="B11" s="322" t="s">
        <v>1869</v>
      </c>
      <c r="C11" s="322">
        <v>0.6</v>
      </c>
      <c r="D11" s="322">
        <v>0.5</v>
      </c>
      <c r="E11" s="322">
        <v>0.5</v>
      </c>
      <c r="F11" s="322">
        <v>0.6</v>
      </c>
      <c r="G11" s="322">
        <v>1.2</v>
      </c>
      <c r="H11" s="322">
        <v>1.8</v>
      </c>
      <c r="I11" s="322">
        <v>1.7</v>
      </c>
      <c r="J11" s="322">
        <v>1.7</v>
      </c>
      <c r="K11" s="322">
        <v>1.8</v>
      </c>
      <c r="L11" s="322">
        <v>1.7</v>
      </c>
      <c r="M11" s="322">
        <v>1.8</v>
      </c>
      <c r="N11" s="322">
        <v>2.1</v>
      </c>
      <c r="O11" s="322">
        <v>2.8</v>
      </c>
      <c r="P11" s="322">
        <v>3.4</v>
      </c>
      <c r="Q11" s="322">
        <v>4.0999999999999996</v>
      </c>
      <c r="R11" s="322">
        <v>5.2</v>
      </c>
      <c r="S11" s="322">
        <v>6.2</v>
      </c>
      <c r="T11" s="322">
        <v>7.2</v>
      </c>
      <c r="U11" s="322">
        <v>7.2</v>
      </c>
      <c r="V11" s="322">
        <v>7.4</v>
      </c>
      <c r="W11" s="322">
        <v>7.5</v>
      </c>
      <c r="X11" s="322">
        <v>8.1999999999999993</v>
      </c>
      <c r="Y11" s="322">
        <v>8.6</v>
      </c>
      <c r="Z11" s="322">
        <v>9.6</v>
      </c>
      <c r="AA11" s="322">
        <v>10.1</v>
      </c>
      <c r="AB11" s="322">
        <v>9</v>
      </c>
      <c r="AC11" s="322">
        <v>9.8000000000000007</v>
      </c>
      <c r="AD11" s="322">
        <v>10.199999999999999</v>
      </c>
      <c r="AE11" s="322">
        <v>10.7</v>
      </c>
      <c r="AF11" s="322">
        <v>10.4</v>
      </c>
      <c r="AG11" s="322">
        <v>11.2</v>
      </c>
      <c r="AH11" s="322">
        <v>12</v>
      </c>
      <c r="AI11" s="322">
        <v>12.1</v>
      </c>
      <c r="AJ11" s="322">
        <v>12.9</v>
      </c>
      <c r="AK11" s="322">
        <v>13.5</v>
      </c>
      <c r="AL11" s="322">
        <v>14.1</v>
      </c>
      <c r="AM11" s="322">
        <v>13.8</v>
      </c>
      <c r="AN11" s="322">
        <v>12.6</v>
      </c>
      <c r="AO11" s="322">
        <v>13.3</v>
      </c>
      <c r="AP11" s="322">
        <v>14.6</v>
      </c>
      <c r="AQ11" s="322">
        <v>15.4</v>
      </c>
      <c r="AR11" s="322">
        <v>15.6</v>
      </c>
      <c r="AS11" s="322">
        <v>15.9</v>
      </c>
      <c r="AT11" s="322">
        <v>15.5</v>
      </c>
      <c r="AU11" s="322">
        <v>16.5</v>
      </c>
      <c r="AV11" s="322">
        <v>16.399999999999999</v>
      </c>
      <c r="AW11" s="322">
        <v>16.2</v>
      </c>
      <c r="AX11" s="322">
        <v>16.8</v>
      </c>
      <c r="AY11" s="322">
        <v>17.3</v>
      </c>
      <c r="AZ11" s="322">
        <v>18.2</v>
      </c>
      <c r="BA11" s="322">
        <v>18.2</v>
      </c>
      <c r="BB11" s="322">
        <v>26.5</v>
      </c>
      <c r="BC11" s="322">
        <v>41.3</v>
      </c>
      <c r="BD11" s="322">
        <v>32.299999999999997</v>
      </c>
      <c r="BE11" s="322">
        <v>35.299999999999997</v>
      </c>
      <c r="BF11" s="322">
        <v>35.4</v>
      </c>
      <c r="BG11" s="322">
        <v>33.9</v>
      </c>
      <c r="BH11" s="322">
        <v>30</v>
      </c>
      <c r="BI11" s="322">
        <v>30.4</v>
      </c>
      <c r="BJ11" s="322">
        <v>33.4</v>
      </c>
      <c r="BK11" s="322">
        <v>32.299999999999997</v>
      </c>
      <c r="BL11" s="322">
        <v>33.4</v>
      </c>
      <c r="BM11" s="322">
        <v>44.9</v>
      </c>
      <c r="BN11" s="322">
        <v>45</v>
      </c>
      <c r="BO11" s="322">
        <v>46.5</v>
      </c>
      <c r="BP11" s="322">
        <v>57.5</v>
      </c>
      <c r="BQ11" s="322">
        <v>55.7</v>
      </c>
      <c r="BR11" s="322">
        <v>53.6</v>
      </c>
      <c r="BS11" s="322">
        <v>58.2</v>
      </c>
      <c r="BT11" s="322">
        <v>61.1</v>
      </c>
      <c r="BU11" s="322">
        <v>64.3</v>
      </c>
      <c r="BV11" s="322">
        <v>66.099999999999994</v>
      </c>
      <c r="BW11" s="322">
        <v>64.599999999999994</v>
      </c>
      <c r="BX11" s="322">
        <v>66.900000000000006</v>
      </c>
      <c r="BY11" s="322">
        <v>68.7</v>
      </c>
      <c r="BZ11" s="322">
        <v>72</v>
      </c>
      <c r="CA11" s="322">
        <v>74.099999999999994</v>
      </c>
      <c r="CB11" s="322">
        <v>72.599999999999994</v>
      </c>
      <c r="CC11" s="322">
        <v>65.8</v>
      </c>
      <c r="CD11" s="322">
        <v>64.7</v>
      </c>
      <c r="CE11" s="322">
        <v>68.3</v>
      </c>
      <c r="CF11" s="322">
        <v>68.2</v>
      </c>
      <c r="CG11" s="322">
        <v>76.7</v>
      </c>
      <c r="CH11" s="322">
        <v>81.7</v>
      </c>
      <c r="CI11" s="322">
        <v>89.4</v>
      </c>
      <c r="CJ11" s="322">
        <v>97.2</v>
      </c>
      <c r="CK11" s="322">
        <v>101.3</v>
      </c>
      <c r="CL11" s="322">
        <v>100.2</v>
      </c>
      <c r="CM11" s="322"/>
      <c r="CN11" s="322"/>
      <c r="CO11" s="322"/>
      <c r="CP11" s="322"/>
      <c r="CQ11" s="322"/>
      <c r="CR11" s="322"/>
      <c r="CS11" s="322"/>
      <c r="CT11" s="322"/>
      <c r="CU11" s="322"/>
      <c r="CV11" s="322"/>
      <c r="CW11" s="322"/>
      <c r="CX11" s="322"/>
      <c r="CY11" s="322"/>
      <c r="CZ11" s="322"/>
      <c r="DA11" s="322"/>
      <c r="DB11" s="322"/>
      <c r="DC11" s="322"/>
      <c r="DD11" s="322"/>
    </row>
    <row r="12" spans="1:108" x14ac:dyDescent="0.2">
      <c r="A12" s="322" t="s">
        <v>434</v>
      </c>
      <c r="B12" s="322" t="s">
        <v>1870</v>
      </c>
      <c r="C12" s="322">
        <v>0.6</v>
      </c>
      <c r="D12" s="322">
        <v>0.5</v>
      </c>
      <c r="E12" s="322">
        <v>0.4</v>
      </c>
      <c r="F12" s="322">
        <v>0.2</v>
      </c>
      <c r="G12" s="322">
        <v>0.3</v>
      </c>
      <c r="H12" s="322">
        <v>0.3</v>
      </c>
      <c r="I12" s="322">
        <v>0.4</v>
      </c>
      <c r="J12" s="322">
        <v>0.4</v>
      </c>
      <c r="K12" s="322">
        <v>0.5</v>
      </c>
      <c r="L12" s="322">
        <v>0.3</v>
      </c>
      <c r="M12" s="322">
        <v>0.3</v>
      </c>
      <c r="N12" s="322">
        <v>0.3</v>
      </c>
      <c r="O12" s="322">
        <v>0.4</v>
      </c>
      <c r="P12" s="322">
        <v>0.3</v>
      </c>
      <c r="Q12" s="322">
        <v>0.4</v>
      </c>
      <c r="R12" s="322">
        <v>0.4</v>
      </c>
      <c r="S12" s="322">
        <v>0.4</v>
      </c>
      <c r="T12" s="322">
        <v>0.5</v>
      </c>
      <c r="U12" s="322">
        <v>0.4</v>
      </c>
      <c r="V12" s="322">
        <v>0.4</v>
      </c>
      <c r="W12" s="322">
        <v>0.4</v>
      </c>
      <c r="X12" s="322">
        <v>0.5</v>
      </c>
      <c r="Y12" s="322">
        <v>0.6</v>
      </c>
      <c r="Z12" s="322">
        <v>0.6</v>
      </c>
      <c r="AA12" s="322">
        <v>0.6</v>
      </c>
      <c r="AB12" s="322">
        <v>0.5</v>
      </c>
      <c r="AC12" s="322">
        <v>0.7</v>
      </c>
      <c r="AD12" s="322">
        <v>0.7</v>
      </c>
      <c r="AE12" s="322">
        <v>0.8</v>
      </c>
      <c r="AF12" s="322">
        <v>0.8</v>
      </c>
      <c r="AG12" s="322">
        <v>1</v>
      </c>
      <c r="AH12" s="322">
        <v>1.1000000000000001</v>
      </c>
      <c r="AI12" s="322">
        <v>1</v>
      </c>
      <c r="AJ12" s="322">
        <v>1.2</v>
      </c>
      <c r="AK12" s="322">
        <v>1.2</v>
      </c>
      <c r="AL12" s="322">
        <v>1.3</v>
      </c>
      <c r="AM12" s="322">
        <v>1.6</v>
      </c>
      <c r="AN12" s="322">
        <v>1.9</v>
      </c>
      <c r="AO12" s="322">
        <v>1.9</v>
      </c>
      <c r="AP12" s="322">
        <v>2.2999999999999998</v>
      </c>
      <c r="AQ12" s="322">
        <v>2.4</v>
      </c>
      <c r="AR12" s="322">
        <v>2.5</v>
      </c>
      <c r="AS12" s="322">
        <v>3.1</v>
      </c>
      <c r="AT12" s="322">
        <v>3</v>
      </c>
      <c r="AU12" s="322">
        <v>3.3</v>
      </c>
      <c r="AV12" s="322">
        <v>3.7</v>
      </c>
      <c r="AW12" s="322">
        <v>5.9</v>
      </c>
      <c r="AX12" s="322">
        <v>4.5999999999999996</v>
      </c>
      <c r="AY12" s="322">
        <v>5.4</v>
      </c>
      <c r="AZ12" s="322">
        <v>7.1</v>
      </c>
      <c r="BA12" s="322">
        <v>7.5</v>
      </c>
      <c r="BB12" s="322">
        <v>7.2</v>
      </c>
      <c r="BC12" s="322">
        <v>8.6</v>
      </c>
      <c r="BD12" s="322">
        <v>8.6</v>
      </c>
      <c r="BE12" s="322">
        <v>9.1</v>
      </c>
      <c r="BF12" s="322">
        <v>11.9</v>
      </c>
      <c r="BG12" s="322">
        <v>12.2</v>
      </c>
      <c r="BH12" s="322">
        <v>13.7</v>
      </c>
      <c r="BI12" s="322">
        <v>15.5</v>
      </c>
      <c r="BJ12" s="322">
        <v>16.399999999999999</v>
      </c>
      <c r="BK12" s="322">
        <v>17.5</v>
      </c>
      <c r="BL12" s="322">
        <v>17.5</v>
      </c>
      <c r="BM12" s="322">
        <v>16.8</v>
      </c>
      <c r="BN12" s="322">
        <v>18.3</v>
      </c>
      <c r="BO12" s="322">
        <v>19.8</v>
      </c>
      <c r="BP12" s="322">
        <v>21.4</v>
      </c>
      <c r="BQ12" s="322">
        <v>19.8</v>
      </c>
      <c r="BR12" s="322">
        <v>19.2</v>
      </c>
      <c r="BS12" s="322">
        <v>19.600000000000001</v>
      </c>
      <c r="BT12" s="322">
        <v>19.600000000000001</v>
      </c>
      <c r="BU12" s="322">
        <v>19.2</v>
      </c>
      <c r="BV12" s="322">
        <v>21.1</v>
      </c>
      <c r="BW12" s="322">
        <v>20.6</v>
      </c>
      <c r="BX12" s="322">
        <v>19.899999999999999</v>
      </c>
      <c r="BY12" s="322">
        <v>21.4</v>
      </c>
      <c r="BZ12" s="322">
        <v>23.3</v>
      </c>
      <c r="CA12" s="322">
        <v>25.3</v>
      </c>
      <c r="CB12" s="322">
        <v>26.7</v>
      </c>
      <c r="CC12" s="322">
        <v>28.8</v>
      </c>
      <c r="CD12" s="322">
        <v>29.2</v>
      </c>
      <c r="CE12" s="322">
        <v>23.1</v>
      </c>
      <c r="CF12" s="322">
        <v>28.6</v>
      </c>
      <c r="CG12" s="322">
        <v>31.9</v>
      </c>
      <c r="CH12" s="322">
        <v>33.5</v>
      </c>
      <c r="CI12" s="322">
        <v>35.5</v>
      </c>
      <c r="CJ12" s="322">
        <v>37.4</v>
      </c>
      <c r="CK12" s="322">
        <v>38.1</v>
      </c>
      <c r="CL12" s="322">
        <v>37.799999999999997</v>
      </c>
      <c r="CM12" s="322"/>
      <c r="CN12" s="322"/>
      <c r="CO12" s="322"/>
      <c r="CP12" s="322"/>
      <c r="CQ12" s="322"/>
      <c r="CR12" s="322"/>
      <c r="CS12" s="322"/>
      <c r="CT12" s="322"/>
      <c r="CU12" s="322"/>
      <c r="CV12" s="322"/>
      <c r="CW12" s="322"/>
      <c r="CX12" s="322"/>
      <c r="CY12" s="322"/>
      <c r="CZ12" s="322"/>
      <c r="DA12" s="322"/>
      <c r="DB12" s="322"/>
      <c r="DC12" s="322"/>
      <c r="DD12" s="322"/>
    </row>
    <row r="13" spans="1:108" x14ac:dyDescent="0.2">
      <c r="A13" s="322" t="s">
        <v>432</v>
      </c>
      <c r="B13" s="322" t="s">
        <v>646</v>
      </c>
      <c r="C13" s="322">
        <v>1.2</v>
      </c>
      <c r="D13" s="322">
        <v>0.7</v>
      </c>
      <c r="E13" s="322">
        <v>0.4</v>
      </c>
      <c r="F13" s="322">
        <v>0.3</v>
      </c>
      <c r="G13" s="322">
        <v>0.5</v>
      </c>
      <c r="H13" s="322">
        <v>0.6</v>
      </c>
      <c r="I13" s="322">
        <v>0.8</v>
      </c>
      <c r="J13" s="322">
        <v>1.3</v>
      </c>
      <c r="K13" s="322">
        <v>1.3</v>
      </c>
      <c r="L13" s="322">
        <v>0.9</v>
      </c>
      <c r="M13" s="322">
        <v>1.3</v>
      </c>
      <c r="N13" s="322">
        <v>2.6</v>
      </c>
      <c r="O13" s="322">
        <v>7.3</v>
      </c>
      <c r="P13" s="322">
        <v>11.1</v>
      </c>
      <c r="Q13" s="322">
        <v>13.6</v>
      </c>
      <c r="R13" s="322">
        <v>12.5</v>
      </c>
      <c r="S13" s="322">
        <v>10.199999999999999</v>
      </c>
      <c r="T13" s="322">
        <v>8.6</v>
      </c>
      <c r="U13" s="322">
        <v>10.7</v>
      </c>
      <c r="V13" s="322">
        <v>11.8</v>
      </c>
      <c r="W13" s="322">
        <v>9.6</v>
      </c>
      <c r="X13" s="322">
        <v>17.2</v>
      </c>
      <c r="Y13" s="322">
        <v>21.7</v>
      </c>
      <c r="Z13" s="322">
        <v>18.600000000000001</v>
      </c>
      <c r="AA13" s="322">
        <v>19.5</v>
      </c>
      <c r="AB13" s="322">
        <v>16.899999999999999</v>
      </c>
      <c r="AC13" s="322">
        <v>21.1</v>
      </c>
      <c r="AD13" s="322">
        <v>20.9</v>
      </c>
      <c r="AE13" s="322">
        <v>20.399999999999999</v>
      </c>
      <c r="AF13" s="322">
        <v>18</v>
      </c>
      <c r="AG13" s="322">
        <v>22.5</v>
      </c>
      <c r="AH13" s="322">
        <v>21.4</v>
      </c>
      <c r="AI13" s="322">
        <v>21.5</v>
      </c>
      <c r="AJ13" s="322">
        <v>22.5</v>
      </c>
      <c r="AK13" s="322">
        <v>24.6</v>
      </c>
      <c r="AL13" s="322">
        <v>26.1</v>
      </c>
      <c r="AM13" s="322">
        <v>28.9</v>
      </c>
      <c r="AN13" s="322">
        <v>31.4</v>
      </c>
      <c r="AO13" s="322">
        <v>30</v>
      </c>
      <c r="AP13" s="322">
        <v>36.1</v>
      </c>
      <c r="AQ13" s="322">
        <v>36.1</v>
      </c>
      <c r="AR13" s="322">
        <v>30.6</v>
      </c>
      <c r="AS13" s="322">
        <v>33.5</v>
      </c>
      <c r="AT13" s="322">
        <v>36.6</v>
      </c>
      <c r="AU13" s="322">
        <v>43.3</v>
      </c>
      <c r="AV13" s="322">
        <v>45.1</v>
      </c>
      <c r="AW13" s="322">
        <v>43.6</v>
      </c>
      <c r="AX13" s="322">
        <v>54.6</v>
      </c>
      <c r="AY13" s="322">
        <v>61.6</v>
      </c>
      <c r="AZ13" s="322">
        <v>71.400000000000006</v>
      </c>
      <c r="BA13" s="322">
        <v>74.400000000000006</v>
      </c>
      <c r="BB13" s="322">
        <v>70.3</v>
      </c>
      <c r="BC13" s="322">
        <v>65.7</v>
      </c>
      <c r="BD13" s="322">
        <v>49</v>
      </c>
      <c r="BE13" s="322">
        <v>61.3</v>
      </c>
      <c r="BF13" s="322">
        <v>75.2</v>
      </c>
      <c r="BG13" s="322">
        <v>76.3</v>
      </c>
      <c r="BH13" s="322">
        <v>83.8</v>
      </c>
      <c r="BI13" s="322">
        <v>103.2</v>
      </c>
      <c r="BJ13" s="322">
        <v>111.1</v>
      </c>
      <c r="BK13" s="322">
        <v>117.2</v>
      </c>
      <c r="BL13" s="322">
        <v>118.1</v>
      </c>
      <c r="BM13" s="322">
        <v>109.9</v>
      </c>
      <c r="BN13" s="322">
        <v>118.8</v>
      </c>
      <c r="BO13" s="322">
        <v>138.5</v>
      </c>
      <c r="BP13" s="322">
        <v>156.69999999999999</v>
      </c>
      <c r="BQ13" s="322">
        <v>179.3</v>
      </c>
      <c r="BR13" s="322">
        <v>190.6</v>
      </c>
      <c r="BS13" s="322">
        <v>203</v>
      </c>
      <c r="BT13" s="322">
        <v>204.2</v>
      </c>
      <c r="BU13" s="322">
        <v>213</v>
      </c>
      <c r="BV13" s="322">
        <v>219.4</v>
      </c>
      <c r="BW13" s="322">
        <v>164.7</v>
      </c>
      <c r="BX13" s="322">
        <v>150.5</v>
      </c>
      <c r="BY13" s="322">
        <v>197.8</v>
      </c>
      <c r="BZ13" s="322">
        <v>250.3</v>
      </c>
      <c r="CA13" s="322">
        <v>341</v>
      </c>
      <c r="CB13" s="322">
        <v>395</v>
      </c>
      <c r="CC13" s="322">
        <v>362.8</v>
      </c>
      <c r="CD13" s="322">
        <v>233.7</v>
      </c>
      <c r="CE13" s="322">
        <v>200.4</v>
      </c>
      <c r="CF13" s="322">
        <v>298.7</v>
      </c>
      <c r="CG13" s="322">
        <v>299.39999999999998</v>
      </c>
      <c r="CH13" s="322">
        <v>363.1</v>
      </c>
      <c r="CI13" s="322">
        <v>378.1</v>
      </c>
      <c r="CJ13" s="322">
        <v>436.6</v>
      </c>
      <c r="CK13" s="322">
        <v>455.1</v>
      </c>
      <c r="CL13" s="322" t="s">
        <v>110</v>
      </c>
      <c r="CM13" s="322"/>
      <c r="CN13" s="322"/>
      <c r="CO13" s="322"/>
      <c r="CP13" s="322"/>
      <c r="CQ13" s="322"/>
      <c r="CR13" s="322"/>
      <c r="CS13" s="322"/>
      <c r="CT13" s="322"/>
      <c r="CU13" s="322"/>
      <c r="CV13" s="322"/>
      <c r="CW13" s="322"/>
      <c r="CX13" s="322"/>
      <c r="CY13" s="322"/>
      <c r="CZ13" s="322"/>
      <c r="DA13" s="322"/>
      <c r="DB13" s="322"/>
      <c r="DC13" s="322"/>
      <c r="DD13" s="322"/>
    </row>
    <row r="14" spans="1:108" x14ac:dyDescent="0.2">
      <c r="A14" s="322" t="s">
        <v>430</v>
      </c>
      <c r="B14" s="322" t="s">
        <v>1871</v>
      </c>
      <c r="C14" s="322">
        <v>0</v>
      </c>
      <c r="D14" s="322">
        <v>0</v>
      </c>
      <c r="E14" s="322">
        <v>0</v>
      </c>
      <c r="F14" s="322">
        <v>0</v>
      </c>
      <c r="G14" s="322">
        <v>0</v>
      </c>
      <c r="H14" s="322">
        <v>0</v>
      </c>
      <c r="I14" s="322">
        <v>0</v>
      </c>
      <c r="J14" s="322">
        <v>0</v>
      </c>
      <c r="K14" s="322">
        <v>0</v>
      </c>
      <c r="L14" s="322">
        <v>0</v>
      </c>
      <c r="M14" s="322">
        <v>0</v>
      </c>
      <c r="N14" s="322">
        <v>0</v>
      </c>
      <c r="O14" s="322">
        <v>0</v>
      </c>
      <c r="P14" s="322">
        <v>0</v>
      </c>
      <c r="Q14" s="322">
        <v>0</v>
      </c>
      <c r="R14" s="322">
        <v>0</v>
      </c>
      <c r="S14" s="322">
        <v>0</v>
      </c>
      <c r="T14" s="322">
        <v>0</v>
      </c>
      <c r="U14" s="322">
        <v>0.1</v>
      </c>
      <c r="V14" s="322">
        <v>0.2</v>
      </c>
      <c r="W14" s="322">
        <v>0.2</v>
      </c>
      <c r="X14" s="322">
        <v>0.2</v>
      </c>
      <c r="Y14" s="322">
        <v>0.3</v>
      </c>
      <c r="Z14" s="322">
        <v>0.3</v>
      </c>
      <c r="AA14" s="322">
        <v>0.3</v>
      </c>
      <c r="AB14" s="322">
        <v>0.3</v>
      </c>
      <c r="AC14" s="322">
        <v>0.3</v>
      </c>
      <c r="AD14" s="322">
        <v>0.4</v>
      </c>
      <c r="AE14" s="322">
        <v>0.5</v>
      </c>
      <c r="AF14" s="322">
        <v>0.5</v>
      </c>
      <c r="AG14" s="322">
        <v>0.9</v>
      </c>
      <c r="AH14" s="322">
        <v>0.9</v>
      </c>
      <c r="AI14" s="322">
        <v>0.7</v>
      </c>
      <c r="AJ14" s="322">
        <v>0.8</v>
      </c>
      <c r="AK14" s="322">
        <v>0.9</v>
      </c>
      <c r="AL14" s="322">
        <v>1.6</v>
      </c>
      <c r="AM14" s="322">
        <v>1.3</v>
      </c>
      <c r="AN14" s="322">
        <v>1.6</v>
      </c>
      <c r="AO14" s="322">
        <v>1.9</v>
      </c>
      <c r="AP14" s="322">
        <v>2.5</v>
      </c>
      <c r="AQ14" s="322">
        <v>3</v>
      </c>
      <c r="AR14" s="322">
        <v>3.5</v>
      </c>
      <c r="AS14" s="322">
        <v>3.4</v>
      </c>
      <c r="AT14" s="322">
        <v>3.2</v>
      </c>
      <c r="AU14" s="322">
        <v>4.3</v>
      </c>
      <c r="AV14" s="322">
        <v>5.6</v>
      </c>
      <c r="AW14" s="322">
        <v>5.4</v>
      </c>
      <c r="AX14" s="322">
        <v>5.9</v>
      </c>
      <c r="AY14" s="322">
        <v>5.9</v>
      </c>
      <c r="AZ14" s="322">
        <v>7</v>
      </c>
      <c r="BA14" s="322">
        <v>9.3000000000000007</v>
      </c>
      <c r="BB14" s="322">
        <v>11.7</v>
      </c>
      <c r="BC14" s="322">
        <v>14</v>
      </c>
      <c r="BD14" s="322">
        <v>15.2</v>
      </c>
      <c r="BE14" s="322">
        <v>14.2</v>
      </c>
      <c r="BF14" s="322">
        <v>16.100000000000001</v>
      </c>
      <c r="BG14" s="322">
        <v>17.8</v>
      </c>
      <c r="BH14" s="322">
        <v>17.8</v>
      </c>
      <c r="BI14" s="322">
        <v>17.7</v>
      </c>
      <c r="BJ14" s="322">
        <v>17.399999999999999</v>
      </c>
      <c r="BK14" s="322">
        <v>21.6</v>
      </c>
      <c r="BL14" s="322">
        <v>23.6</v>
      </c>
      <c r="BM14" s="322">
        <v>20.8</v>
      </c>
      <c r="BN14" s="322">
        <v>16.8</v>
      </c>
      <c r="BO14" s="322">
        <v>16</v>
      </c>
      <c r="BP14" s="322">
        <v>20.5</v>
      </c>
      <c r="BQ14" s="322">
        <v>23.4</v>
      </c>
      <c r="BR14" s="322">
        <v>20.100000000000001</v>
      </c>
      <c r="BS14" s="322">
        <v>20.7</v>
      </c>
      <c r="BT14" s="322">
        <v>26.6</v>
      </c>
      <c r="BU14" s="322">
        <v>25.4</v>
      </c>
      <c r="BV14" s="322">
        <v>25.3</v>
      </c>
      <c r="BW14" s="322">
        <v>27.1</v>
      </c>
      <c r="BX14" s="322">
        <v>24.5</v>
      </c>
      <c r="BY14" s="322">
        <v>22</v>
      </c>
      <c r="BZ14" s="322">
        <v>18.100000000000001</v>
      </c>
      <c r="CA14" s="322">
        <v>21.5</v>
      </c>
      <c r="CB14" s="322">
        <v>29.1</v>
      </c>
      <c r="CC14" s="322">
        <v>34.6</v>
      </c>
      <c r="CD14" s="322">
        <v>31.7</v>
      </c>
      <c r="CE14" s="322">
        <v>47.4</v>
      </c>
      <c r="CF14" s="322">
        <v>79.3</v>
      </c>
      <c r="CG14" s="322">
        <v>75.400000000000006</v>
      </c>
      <c r="CH14" s="322">
        <v>88.4</v>
      </c>
      <c r="CI14" s="322">
        <v>79.599999999999994</v>
      </c>
      <c r="CJ14" s="322">
        <v>96.9</v>
      </c>
      <c r="CK14" s="322">
        <v>110.4</v>
      </c>
      <c r="CL14" s="322" t="s">
        <v>110</v>
      </c>
      <c r="CM14" s="322"/>
      <c r="CN14" s="322"/>
      <c r="CO14" s="322"/>
      <c r="CP14" s="322"/>
      <c r="CQ14" s="322"/>
      <c r="CR14" s="322"/>
      <c r="CS14" s="322"/>
      <c r="CT14" s="322"/>
      <c r="CU14" s="322"/>
      <c r="CV14" s="322"/>
      <c r="CW14" s="322"/>
      <c r="CX14" s="322"/>
      <c r="CY14" s="322"/>
      <c r="CZ14" s="322"/>
      <c r="DA14" s="322"/>
      <c r="DB14" s="322"/>
      <c r="DC14" s="322"/>
      <c r="DD14" s="322"/>
    </row>
    <row r="15" spans="1:108" x14ac:dyDescent="0.2">
      <c r="A15" s="322" t="s">
        <v>428</v>
      </c>
      <c r="B15" s="322" t="s">
        <v>1174</v>
      </c>
      <c r="C15" s="322">
        <v>1.2</v>
      </c>
      <c r="D15" s="322">
        <v>0.7</v>
      </c>
      <c r="E15" s="322">
        <v>0.4</v>
      </c>
      <c r="F15" s="322">
        <v>0.3</v>
      </c>
      <c r="G15" s="322">
        <v>0.5</v>
      </c>
      <c r="H15" s="322">
        <v>0.6</v>
      </c>
      <c r="I15" s="322">
        <v>0.8</v>
      </c>
      <c r="J15" s="322">
        <v>1.3</v>
      </c>
      <c r="K15" s="322">
        <v>1.3</v>
      </c>
      <c r="L15" s="322">
        <v>0.9</v>
      </c>
      <c r="M15" s="322">
        <v>1.3</v>
      </c>
      <c r="N15" s="322">
        <v>2.6</v>
      </c>
      <c r="O15" s="322">
        <v>7.3</v>
      </c>
      <c r="P15" s="322">
        <v>11.1</v>
      </c>
      <c r="Q15" s="322">
        <v>13.6</v>
      </c>
      <c r="R15" s="322">
        <v>12.5</v>
      </c>
      <c r="S15" s="322">
        <v>10.199999999999999</v>
      </c>
      <c r="T15" s="322">
        <v>8.6</v>
      </c>
      <c r="U15" s="322">
        <v>10.6</v>
      </c>
      <c r="V15" s="322">
        <v>11.6</v>
      </c>
      <c r="W15" s="322">
        <v>9.4</v>
      </c>
      <c r="X15" s="322">
        <v>17</v>
      </c>
      <c r="Y15" s="322">
        <v>21.4</v>
      </c>
      <c r="Z15" s="322">
        <v>18.3</v>
      </c>
      <c r="AA15" s="322">
        <v>19.100000000000001</v>
      </c>
      <c r="AB15" s="322">
        <v>16.600000000000001</v>
      </c>
      <c r="AC15" s="322">
        <v>20.8</v>
      </c>
      <c r="AD15" s="322">
        <v>20.5</v>
      </c>
      <c r="AE15" s="322">
        <v>19.899999999999999</v>
      </c>
      <c r="AF15" s="322">
        <v>17.399999999999999</v>
      </c>
      <c r="AG15" s="322">
        <v>21.6</v>
      </c>
      <c r="AH15" s="322">
        <v>20.6</v>
      </c>
      <c r="AI15" s="322">
        <v>20.8</v>
      </c>
      <c r="AJ15" s="322">
        <v>21.7</v>
      </c>
      <c r="AK15" s="322">
        <v>23.7</v>
      </c>
      <c r="AL15" s="322">
        <v>24.6</v>
      </c>
      <c r="AM15" s="322">
        <v>27.6</v>
      </c>
      <c r="AN15" s="322">
        <v>29.8</v>
      </c>
      <c r="AO15" s="322">
        <v>28.1</v>
      </c>
      <c r="AP15" s="322">
        <v>33.6</v>
      </c>
      <c r="AQ15" s="322">
        <v>33</v>
      </c>
      <c r="AR15" s="322">
        <v>27.1</v>
      </c>
      <c r="AS15" s="322">
        <v>30.1</v>
      </c>
      <c r="AT15" s="322">
        <v>33.4</v>
      </c>
      <c r="AU15" s="322">
        <v>38.9</v>
      </c>
      <c r="AV15" s="322">
        <v>39.6</v>
      </c>
      <c r="AW15" s="322">
        <v>38.200000000000003</v>
      </c>
      <c r="AX15" s="322">
        <v>48.7</v>
      </c>
      <c r="AY15" s="322">
        <v>55.7</v>
      </c>
      <c r="AZ15" s="322">
        <v>64.400000000000006</v>
      </c>
      <c r="BA15" s="322">
        <v>65.099999999999994</v>
      </c>
      <c r="BB15" s="322">
        <v>58.6</v>
      </c>
      <c r="BC15" s="322">
        <v>51.7</v>
      </c>
      <c r="BD15" s="322">
        <v>33.799999999999997</v>
      </c>
      <c r="BE15" s="322">
        <v>47.1</v>
      </c>
      <c r="BF15" s="322">
        <v>59.2</v>
      </c>
      <c r="BG15" s="322">
        <v>58.5</v>
      </c>
      <c r="BH15" s="322">
        <v>66</v>
      </c>
      <c r="BI15" s="322">
        <v>85.4</v>
      </c>
      <c r="BJ15" s="322">
        <v>93.8</v>
      </c>
      <c r="BK15" s="322">
        <v>95.6</v>
      </c>
      <c r="BL15" s="322">
        <v>94.5</v>
      </c>
      <c r="BM15" s="322">
        <v>89.2</v>
      </c>
      <c r="BN15" s="322">
        <v>102</v>
      </c>
      <c r="BO15" s="322">
        <v>122.5</v>
      </c>
      <c r="BP15" s="322">
        <v>136.30000000000001</v>
      </c>
      <c r="BQ15" s="322">
        <v>155.9</v>
      </c>
      <c r="BR15" s="322">
        <v>170.5</v>
      </c>
      <c r="BS15" s="322">
        <v>182.3</v>
      </c>
      <c r="BT15" s="322">
        <v>177.7</v>
      </c>
      <c r="BU15" s="322">
        <v>187.6</v>
      </c>
      <c r="BV15" s="322">
        <v>194.1</v>
      </c>
      <c r="BW15" s="322">
        <v>137.6</v>
      </c>
      <c r="BX15" s="322">
        <v>126</v>
      </c>
      <c r="BY15" s="322">
        <v>175.8</v>
      </c>
      <c r="BZ15" s="322">
        <v>232.2</v>
      </c>
      <c r="CA15" s="322">
        <v>319.5</v>
      </c>
      <c r="CB15" s="322">
        <v>366</v>
      </c>
      <c r="CC15" s="322">
        <v>328.2</v>
      </c>
      <c r="CD15" s="322">
        <v>202</v>
      </c>
      <c r="CE15" s="322">
        <v>153</v>
      </c>
      <c r="CF15" s="322">
        <v>219.4</v>
      </c>
      <c r="CG15" s="322">
        <v>224</v>
      </c>
      <c r="CH15" s="322">
        <v>274.7</v>
      </c>
      <c r="CI15" s="322">
        <v>298.39999999999998</v>
      </c>
      <c r="CJ15" s="322">
        <v>339.7</v>
      </c>
      <c r="CK15" s="322">
        <v>344.7</v>
      </c>
      <c r="CL15" s="322" t="s">
        <v>110</v>
      </c>
      <c r="CM15" s="322"/>
      <c r="CN15" s="322"/>
      <c r="CO15" s="322"/>
      <c r="CP15" s="322"/>
      <c r="CQ15" s="322"/>
      <c r="CR15" s="322"/>
      <c r="CS15" s="322"/>
      <c r="CT15" s="322"/>
      <c r="CU15" s="322"/>
      <c r="CV15" s="322"/>
      <c r="CW15" s="322"/>
      <c r="CX15" s="322"/>
      <c r="CY15" s="322"/>
      <c r="CZ15" s="322"/>
      <c r="DA15" s="322"/>
      <c r="DB15" s="322"/>
      <c r="DC15" s="322"/>
      <c r="DD15" s="322"/>
    </row>
    <row r="16" spans="1:108" x14ac:dyDescent="0.2">
      <c r="A16" s="322" t="s">
        <v>426</v>
      </c>
      <c r="B16" s="322" t="s">
        <v>645</v>
      </c>
      <c r="C16" s="322" t="s">
        <v>110</v>
      </c>
      <c r="D16" s="322" t="s">
        <v>110</v>
      </c>
      <c r="E16" s="322" t="s">
        <v>110</v>
      </c>
      <c r="F16" s="322" t="s">
        <v>110</v>
      </c>
      <c r="G16" s="322" t="s">
        <v>110</v>
      </c>
      <c r="H16" s="322" t="s">
        <v>110</v>
      </c>
      <c r="I16" s="322" t="s">
        <v>110</v>
      </c>
      <c r="J16" s="322" t="s">
        <v>110</v>
      </c>
      <c r="K16" s="322" t="s">
        <v>110</v>
      </c>
      <c r="L16" s="322" t="s">
        <v>110</v>
      </c>
      <c r="M16" s="322" t="s">
        <v>110</v>
      </c>
      <c r="N16" s="322" t="s">
        <v>110</v>
      </c>
      <c r="O16" s="322" t="s">
        <v>110</v>
      </c>
      <c r="P16" s="322" t="s">
        <v>110</v>
      </c>
      <c r="Q16" s="322" t="s">
        <v>110</v>
      </c>
      <c r="R16" s="322" t="s">
        <v>110</v>
      </c>
      <c r="S16" s="322" t="s">
        <v>110</v>
      </c>
      <c r="T16" s="322" t="s">
        <v>110</v>
      </c>
      <c r="U16" s="322" t="s">
        <v>110</v>
      </c>
      <c r="V16" s="322" t="s">
        <v>110</v>
      </c>
      <c r="W16" s="322" t="s">
        <v>110</v>
      </c>
      <c r="X16" s="322" t="s">
        <v>110</v>
      </c>
      <c r="Y16" s="322" t="s">
        <v>110</v>
      </c>
      <c r="Z16" s="322" t="s">
        <v>110</v>
      </c>
      <c r="AA16" s="322" t="s">
        <v>110</v>
      </c>
      <c r="AB16" s="322" t="s">
        <v>110</v>
      </c>
      <c r="AC16" s="322" t="s">
        <v>110</v>
      </c>
      <c r="AD16" s="322" t="s">
        <v>110</v>
      </c>
      <c r="AE16" s="322" t="s">
        <v>110</v>
      </c>
      <c r="AF16" s="322" t="s">
        <v>110</v>
      </c>
      <c r="AG16" s="322">
        <v>0.1</v>
      </c>
      <c r="AH16" s="322">
        <v>0.1</v>
      </c>
      <c r="AI16" s="322">
        <v>0.1</v>
      </c>
      <c r="AJ16" s="322">
        <v>0.1</v>
      </c>
      <c r="AK16" s="322">
        <v>0.2</v>
      </c>
      <c r="AL16" s="322">
        <v>0.2</v>
      </c>
      <c r="AM16" s="322">
        <v>0.2</v>
      </c>
      <c r="AN16" s="322">
        <v>0.2</v>
      </c>
      <c r="AO16" s="322">
        <v>0.2</v>
      </c>
      <c r="AP16" s="322">
        <v>0.3</v>
      </c>
      <c r="AQ16" s="322">
        <v>0.4</v>
      </c>
      <c r="AR16" s="322">
        <v>0.4</v>
      </c>
      <c r="AS16" s="322">
        <v>0.4</v>
      </c>
      <c r="AT16" s="322">
        <v>0.4</v>
      </c>
      <c r="AU16" s="322">
        <v>0.4</v>
      </c>
      <c r="AV16" s="322">
        <v>0.4</v>
      </c>
      <c r="AW16" s="322">
        <v>0.5</v>
      </c>
      <c r="AX16" s="322">
        <v>0.7</v>
      </c>
      <c r="AY16" s="322">
        <v>0.7</v>
      </c>
      <c r="AZ16" s="322">
        <v>1</v>
      </c>
      <c r="BA16" s="322">
        <v>1.1000000000000001</v>
      </c>
      <c r="BB16" s="322">
        <v>1.6</v>
      </c>
      <c r="BC16" s="322">
        <v>1.5</v>
      </c>
      <c r="BD16" s="322">
        <v>1.4</v>
      </c>
      <c r="BE16" s="322">
        <v>1.2</v>
      </c>
      <c r="BF16" s="322">
        <v>1.3</v>
      </c>
      <c r="BG16" s="322">
        <v>1.9</v>
      </c>
      <c r="BH16" s="322">
        <v>1.7</v>
      </c>
      <c r="BI16" s="322">
        <v>2</v>
      </c>
      <c r="BJ16" s="322">
        <v>2.4</v>
      </c>
      <c r="BK16" s="322">
        <v>2.7</v>
      </c>
      <c r="BL16" s="322">
        <v>3</v>
      </c>
      <c r="BM16" s="322">
        <v>2.6</v>
      </c>
      <c r="BN16" s="322">
        <v>2.6</v>
      </c>
      <c r="BO16" s="322">
        <v>2.7</v>
      </c>
      <c r="BP16" s="322">
        <v>3.1</v>
      </c>
      <c r="BQ16" s="322">
        <v>3.9</v>
      </c>
      <c r="BR16" s="322">
        <v>5.2</v>
      </c>
      <c r="BS16" s="322">
        <v>5.0999999999999996</v>
      </c>
      <c r="BT16" s="322">
        <v>5.7</v>
      </c>
      <c r="BU16" s="322">
        <v>5.9</v>
      </c>
      <c r="BV16" s="322">
        <v>7.3</v>
      </c>
      <c r="BW16" s="322">
        <v>7.7</v>
      </c>
      <c r="BX16" s="322">
        <v>7.6</v>
      </c>
      <c r="BY16" s="322">
        <v>9</v>
      </c>
      <c r="BZ16" s="322">
        <v>10</v>
      </c>
      <c r="CA16" s="322">
        <v>12.1</v>
      </c>
      <c r="CB16" s="322">
        <v>14.6</v>
      </c>
      <c r="CC16" s="322">
        <v>15.3</v>
      </c>
      <c r="CD16" s="322">
        <v>18.8</v>
      </c>
      <c r="CE16" s="322">
        <v>14.8</v>
      </c>
      <c r="CF16" s="322">
        <v>15.7</v>
      </c>
      <c r="CG16" s="322">
        <v>16.7</v>
      </c>
      <c r="CH16" s="322">
        <v>18.2</v>
      </c>
      <c r="CI16" s="322">
        <v>19.399999999999999</v>
      </c>
      <c r="CJ16" s="322">
        <v>21.5</v>
      </c>
      <c r="CK16" s="322">
        <v>22.1</v>
      </c>
      <c r="CL16" s="322">
        <v>22.7</v>
      </c>
      <c r="CM16" s="322"/>
      <c r="CN16" s="322"/>
      <c r="CO16" s="322"/>
      <c r="CP16" s="322"/>
      <c r="CQ16" s="322"/>
      <c r="CR16" s="322"/>
      <c r="CS16" s="322"/>
      <c r="CT16" s="322"/>
      <c r="CU16" s="322"/>
      <c r="CV16" s="322"/>
      <c r="CW16" s="322"/>
      <c r="CX16" s="322"/>
      <c r="CY16" s="322"/>
      <c r="CZ16" s="322"/>
      <c r="DA16" s="322"/>
      <c r="DB16" s="322"/>
      <c r="DC16" s="322"/>
      <c r="DD16" s="322"/>
    </row>
    <row r="17" spans="1:108" x14ac:dyDescent="0.2">
      <c r="A17" s="322" t="s">
        <v>424</v>
      </c>
      <c r="B17" s="322" t="s">
        <v>644</v>
      </c>
      <c r="C17" s="322">
        <v>0.1</v>
      </c>
      <c r="D17" s="322">
        <v>0.1</v>
      </c>
      <c r="E17" s="322">
        <v>0.1</v>
      </c>
      <c r="F17" s="322">
        <v>0.1</v>
      </c>
      <c r="G17" s="322">
        <v>0.1</v>
      </c>
      <c r="H17" s="322">
        <v>0.1</v>
      </c>
      <c r="I17" s="322">
        <v>0.1</v>
      </c>
      <c r="J17" s="322">
        <v>0.3</v>
      </c>
      <c r="K17" s="322">
        <v>1.5</v>
      </c>
      <c r="L17" s="322">
        <v>1.6</v>
      </c>
      <c r="M17" s="322">
        <v>1.8</v>
      </c>
      <c r="N17" s="322">
        <v>1.9</v>
      </c>
      <c r="O17" s="322">
        <v>2.2999999999999998</v>
      </c>
      <c r="P17" s="322">
        <v>2.9</v>
      </c>
      <c r="Q17" s="322">
        <v>3.8</v>
      </c>
      <c r="R17" s="322">
        <v>4.3</v>
      </c>
      <c r="S17" s="322">
        <v>5.3</v>
      </c>
      <c r="T17" s="322">
        <v>6.5</v>
      </c>
      <c r="U17" s="322">
        <v>5.4</v>
      </c>
      <c r="V17" s="322">
        <v>4.4000000000000004</v>
      </c>
      <c r="W17" s="322">
        <v>4.7</v>
      </c>
      <c r="X17" s="322">
        <v>5.3</v>
      </c>
      <c r="Y17" s="322">
        <v>6.4</v>
      </c>
      <c r="Z17" s="322">
        <v>6.7</v>
      </c>
      <c r="AA17" s="322">
        <v>6.8</v>
      </c>
      <c r="AB17" s="322">
        <v>7.8</v>
      </c>
      <c r="AC17" s="322">
        <v>8.8000000000000007</v>
      </c>
      <c r="AD17" s="322">
        <v>9.6</v>
      </c>
      <c r="AE17" s="322">
        <v>11</v>
      </c>
      <c r="AF17" s="322">
        <v>11</v>
      </c>
      <c r="AG17" s="322">
        <v>13.5</v>
      </c>
      <c r="AH17" s="322">
        <v>16</v>
      </c>
      <c r="AI17" s="322">
        <v>16.600000000000001</v>
      </c>
      <c r="AJ17" s="322">
        <v>18.600000000000001</v>
      </c>
      <c r="AK17" s="322">
        <v>21.1</v>
      </c>
      <c r="AL17" s="322">
        <v>21.8</v>
      </c>
      <c r="AM17" s="322">
        <v>22.7</v>
      </c>
      <c r="AN17" s="322">
        <v>30.6</v>
      </c>
      <c r="AO17" s="322">
        <v>34.1</v>
      </c>
      <c r="AP17" s="322">
        <v>37.9</v>
      </c>
      <c r="AQ17" s="322">
        <v>43.3</v>
      </c>
      <c r="AR17" s="322">
        <v>45.5</v>
      </c>
      <c r="AS17" s="322">
        <v>50.3</v>
      </c>
      <c r="AT17" s="322">
        <v>58.3</v>
      </c>
      <c r="AU17" s="322">
        <v>74.5</v>
      </c>
      <c r="AV17" s="322">
        <v>84.1</v>
      </c>
      <c r="AW17" s="322">
        <v>88.1</v>
      </c>
      <c r="AX17" s="322">
        <v>99.8</v>
      </c>
      <c r="AY17" s="322">
        <v>111.1</v>
      </c>
      <c r="AZ17" s="322">
        <v>128.69999999999999</v>
      </c>
      <c r="BA17" s="322">
        <v>149.80000000000001</v>
      </c>
      <c r="BB17" s="322">
        <v>163.6</v>
      </c>
      <c r="BC17" s="322">
        <v>193</v>
      </c>
      <c r="BD17" s="322">
        <v>206</v>
      </c>
      <c r="BE17" s="322">
        <v>223.1</v>
      </c>
      <c r="BF17" s="322">
        <v>254.1</v>
      </c>
      <c r="BG17" s="322">
        <v>277.89999999999998</v>
      </c>
      <c r="BH17" s="322">
        <v>298.89999999999998</v>
      </c>
      <c r="BI17" s="322">
        <v>317.39999999999998</v>
      </c>
      <c r="BJ17" s="322">
        <v>354.8</v>
      </c>
      <c r="BK17" s="322">
        <v>378</v>
      </c>
      <c r="BL17" s="322">
        <v>402</v>
      </c>
      <c r="BM17" s="322">
        <v>420.6</v>
      </c>
      <c r="BN17" s="322">
        <v>444</v>
      </c>
      <c r="BO17" s="322">
        <v>465.5</v>
      </c>
      <c r="BP17" s="322">
        <v>496.2</v>
      </c>
      <c r="BQ17" s="322">
        <v>521.9</v>
      </c>
      <c r="BR17" s="322">
        <v>545.4</v>
      </c>
      <c r="BS17" s="322">
        <v>579.4</v>
      </c>
      <c r="BT17" s="322">
        <v>617.4</v>
      </c>
      <c r="BU17" s="322">
        <v>654.79999999999995</v>
      </c>
      <c r="BV17" s="322">
        <v>698.6</v>
      </c>
      <c r="BW17" s="322">
        <v>723.3</v>
      </c>
      <c r="BX17" s="322">
        <v>739.4</v>
      </c>
      <c r="BY17" s="322">
        <v>763.2</v>
      </c>
      <c r="BZ17" s="322">
        <v>808.9</v>
      </c>
      <c r="CA17" s="322">
        <v>853.4</v>
      </c>
      <c r="CB17" s="322">
        <v>905.7</v>
      </c>
      <c r="CC17" s="322">
        <v>947.2</v>
      </c>
      <c r="CD17" s="322">
        <v>974.4</v>
      </c>
      <c r="CE17" s="322">
        <v>950.8</v>
      </c>
      <c r="CF17" s="322">
        <v>970.9</v>
      </c>
      <c r="CG17" s="322">
        <v>904</v>
      </c>
      <c r="CH17" s="322">
        <v>938.1</v>
      </c>
      <c r="CI17" s="322">
        <v>1091.3</v>
      </c>
      <c r="CJ17" s="322">
        <v>1140.9000000000001</v>
      </c>
      <c r="CK17" s="322">
        <v>1189.5</v>
      </c>
      <c r="CL17" s="322">
        <v>1235.4000000000001</v>
      </c>
      <c r="CM17" s="322"/>
      <c r="CN17" s="322"/>
      <c r="CO17" s="322"/>
      <c r="CP17" s="322"/>
      <c r="CQ17" s="322"/>
      <c r="CR17" s="322"/>
      <c r="CS17" s="322"/>
      <c r="CT17" s="322"/>
      <c r="CU17" s="322"/>
      <c r="CV17" s="322"/>
      <c r="CW17" s="322"/>
      <c r="CX17" s="322"/>
      <c r="CY17" s="322"/>
      <c r="CZ17" s="322"/>
      <c r="DA17" s="322"/>
      <c r="DB17" s="322"/>
      <c r="DC17" s="322"/>
      <c r="DD17" s="322"/>
    </row>
    <row r="18" spans="1:108" s="322" customFormat="1" x14ac:dyDescent="0.2">
      <c r="A18" s="322" t="s">
        <v>422</v>
      </c>
      <c r="B18" s="322" t="s">
        <v>635</v>
      </c>
      <c r="C18" s="322">
        <v>0.1</v>
      </c>
      <c r="D18" s="322">
        <v>0.1</v>
      </c>
      <c r="E18" s="322">
        <v>0.1</v>
      </c>
      <c r="F18" s="322">
        <v>0.1</v>
      </c>
      <c r="G18" s="322">
        <v>0.1</v>
      </c>
      <c r="H18" s="322">
        <v>0.1</v>
      </c>
      <c r="I18" s="322">
        <v>0.1</v>
      </c>
      <c r="J18" s="322">
        <v>0.3</v>
      </c>
      <c r="K18" s="322">
        <v>1.5</v>
      </c>
      <c r="L18" s="322">
        <v>1.6</v>
      </c>
      <c r="M18" s="322">
        <v>1.8</v>
      </c>
      <c r="N18" s="322">
        <v>1.9</v>
      </c>
      <c r="O18" s="322">
        <v>2.2999999999999998</v>
      </c>
      <c r="P18" s="322">
        <v>2.9</v>
      </c>
      <c r="Q18" s="322">
        <v>3.8</v>
      </c>
      <c r="R18" s="322">
        <v>4.3</v>
      </c>
      <c r="S18" s="322">
        <v>5.3</v>
      </c>
      <c r="T18" s="322">
        <v>6.5</v>
      </c>
      <c r="U18" s="322">
        <v>5.4</v>
      </c>
      <c r="V18" s="322">
        <v>4.4000000000000004</v>
      </c>
      <c r="W18" s="322">
        <v>4.7</v>
      </c>
      <c r="X18" s="322">
        <v>5.3</v>
      </c>
      <c r="Y18" s="322">
        <v>6.4</v>
      </c>
      <c r="Z18" s="322">
        <v>6.6</v>
      </c>
      <c r="AA18" s="322">
        <v>6.8</v>
      </c>
      <c r="AB18" s="322">
        <v>7.7</v>
      </c>
      <c r="AC18" s="322">
        <v>8.6999999999999993</v>
      </c>
      <c r="AD18" s="322">
        <v>9.6</v>
      </c>
      <c r="AE18" s="322">
        <v>11</v>
      </c>
      <c r="AF18" s="322">
        <v>11</v>
      </c>
      <c r="AG18" s="322">
        <v>13.4</v>
      </c>
      <c r="AH18" s="322">
        <v>16</v>
      </c>
      <c r="AI18" s="322">
        <v>16.5</v>
      </c>
      <c r="AJ18" s="322">
        <v>18.600000000000001</v>
      </c>
      <c r="AK18" s="322">
        <v>21</v>
      </c>
      <c r="AL18" s="322">
        <v>21.7</v>
      </c>
      <c r="AM18" s="322">
        <v>22.7</v>
      </c>
      <c r="AN18" s="322">
        <v>30.5</v>
      </c>
      <c r="AO18" s="322">
        <v>34</v>
      </c>
      <c r="AP18" s="322">
        <v>37.799999999999997</v>
      </c>
      <c r="AQ18" s="322">
        <v>43.1</v>
      </c>
      <c r="AR18" s="322">
        <v>45.3</v>
      </c>
      <c r="AS18" s="322">
        <v>50</v>
      </c>
      <c r="AT18" s="322">
        <v>57.9</v>
      </c>
      <c r="AU18" s="322">
        <v>74</v>
      </c>
      <c r="AV18" s="322">
        <v>83.5</v>
      </c>
      <c r="AW18" s="322">
        <v>87.5</v>
      </c>
      <c r="AX18" s="322">
        <v>99.1</v>
      </c>
      <c r="AY18" s="322">
        <v>110.3</v>
      </c>
      <c r="AZ18" s="322">
        <v>127.9</v>
      </c>
      <c r="BA18" s="322">
        <v>148.9</v>
      </c>
      <c r="BB18" s="322">
        <v>162.6</v>
      </c>
      <c r="BC18" s="322">
        <v>191.8</v>
      </c>
      <c r="BD18" s="322">
        <v>204.9</v>
      </c>
      <c r="BE18" s="322">
        <v>221.8</v>
      </c>
      <c r="BF18" s="322">
        <v>252.8</v>
      </c>
      <c r="BG18" s="322">
        <v>276.5</v>
      </c>
      <c r="BH18" s="322">
        <v>297.5</v>
      </c>
      <c r="BI18" s="322">
        <v>315.89999999999998</v>
      </c>
      <c r="BJ18" s="322">
        <v>353.1</v>
      </c>
      <c r="BK18" s="322">
        <v>376.3</v>
      </c>
      <c r="BL18" s="322">
        <v>400.1</v>
      </c>
      <c r="BM18" s="322">
        <v>418.6</v>
      </c>
      <c r="BN18" s="322">
        <v>441.8</v>
      </c>
      <c r="BO18" s="322">
        <v>463.3</v>
      </c>
      <c r="BP18" s="322">
        <v>493.7</v>
      </c>
      <c r="BQ18" s="322">
        <v>519.20000000000005</v>
      </c>
      <c r="BR18" s="322">
        <v>542.6</v>
      </c>
      <c r="BS18" s="322">
        <v>576.4</v>
      </c>
      <c r="BT18" s="322">
        <v>614.29999999999995</v>
      </c>
      <c r="BU18" s="322">
        <v>651.5</v>
      </c>
      <c r="BV18" s="322">
        <v>695</v>
      </c>
      <c r="BW18" s="322">
        <v>719.5</v>
      </c>
      <c r="BX18" s="322">
        <v>735.7</v>
      </c>
      <c r="BY18" s="322">
        <v>759.3</v>
      </c>
      <c r="BZ18" s="322">
        <v>804.5</v>
      </c>
      <c r="CA18" s="322">
        <v>848.7</v>
      </c>
      <c r="CB18" s="322">
        <v>901.1</v>
      </c>
      <c r="CC18" s="322">
        <v>942.5</v>
      </c>
      <c r="CD18" s="322">
        <v>969.6</v>
      </c>
      <c r="CE18" s="322">
        <v>945.8</v>
      </c>
      <c r="CF18" s="322">
        <v>966</v>
      </c>
      <c r="CG18" s="322">
        <v>899.6</v>
      </c>
      <c r="CH18" s="322">
        <v>933.5</v>
      </c>
      <c r="CI18" s="322">
        <v>1086.0999999999999</v>
      </c>
      <c r="CJ18" s="322">
        <v>1135.7</v>
      </c>
      <c r="CK18" s="322">
        <v>1184.4000000000001</v>
      </c>
      <c r="CL18" s="322">
        <v>1230.3</v>
      </c>
    </row>
    <row r="19" spans="1:108" s="322" customFormat="1" x14ac:dyDescent="0.2">
      <c r="A19" s="322" t="s">
        <v>420</v>
      </c>
      <c r="B19" s="322" t="s">
        <v>634</v>
      </c>
      <c r="C19" s="322" t="s">
        <v>110</v>
      </c>
      <c r="D19" s="322" t="s">
        <v>110</v>
      </c>
      <c r="E19" s="322" t="s">
        <v>110</v>
      </c>
      <c r="F19" s="322" t="s">
        <v>110</v>
      </c>
      <c r="G19" s="322" t="s">
        <v>110</v>
      </c>
      <c r="H19" s="322" t="s">
        <v>110</v>
      </c>
      <c r="I19" s="322" t="s">
        <v>110</v>
      </c>
      <c r="J19" s="322" t="s">
        <v>110</v>
      </c>
      <c r="K19" s="322" t="s">
        <v>110</v>
      </c>
      <c r="L19" s="322" t="s">
        <v>110</v>
      </c>
      <c r="M19" s="322" t="s">
        <v>110</v>
      </c>
      <c r="N19" s="322" t="s">
        <v>110</v>
      </c>
      <c r="O19" s="322" t="s">
        <v>110</v>
      </c>
      <c r="P19" s="322" t="s">
        <v>110</v>
      </c>
      <c r="Q19" s="322" t="s">
        <v>110</v>
      </c>
      <c r="R19" s="322" t="s">
        <v>110</v>
      </c>
      <c r="S19" s="322" t="s">
        <v>110</v>
      </c>
      <c r="T19" s="322" t="s">
        <v>110</v>
      </c>
      <c r="U19" s="322" t="s">
        <v>110</v>
      </c>
      <c r="V19" s="322" t="s">
        <v>110</v>
      </c>
      <c r="W19" s="322" t="s">
        <v>110</v>
      </c>
      <c r="X19" s="322" t="s">
        <v>110</v>
      </c>
      <c r="Y19" s="322">
        <v>0</v>
      </c>
      <c r="Z19" s="322">
        <v>0</v>
      </c>
      <c r="AA19" s="322">
        <v>0</v>
      </c>
      <c r="AB19" s="322">
        <v>0</v>
      </c>
      <c r="AC19" s="322">
        <v>0</v>
      </c>
      <c r="AD19" s="322">
        <v>0</v>
      </c>
      <c r="AE19" s="322">
        <v>0</v>
      </c>
      <c r="AF19" s="322">
        <v>0</v>
      </c>
      <c r="AG19" s="322">
        <v>0</v>
      </c>
      <c r="AH19" s="322">
        <v>0</v>
      </c>
      <c r="AI19" s="322">
        <v>0.1</v>
      </c>
      <c r="AJ19" s="322">
        <v>0.1</v>
      </c>
      <c r="AK19" s="322">
        <v>0.1</v>
      </c>
      <c r="AL19" s="322">
        <v>0.1</v>
      </c>
      <c r="AM19" s="322">
        <v>0.1</v>
      </c>
      <c r="AN19" s="322">
        <v>0.1</v>
      </c>
      <c r="AO19" s="322">
        <v>0.1</v>
      </c>
      <c r="AP19" s="322">
        <v>0.1</v>
      </c>
      <c r="AQ19" s="322">
        <v>0.2</v>
      </c>
      <c r="AR19" s="322">
        <v>0.2</v>
      </c>
      <c r="AS19" s="322">
        <v>0.3</v>
      </c>
      <c r="AT19" s="322">
        <v>0.4</v>
      </c>
      <c r="AU19" s="322">
        <v>0.5</v>
      </c>
      <c r="AV19" s="322">
        <v>0.6</v>
      </c>
      <c r="AW19" s="322">
        <v>0.6</v>
      </c>
      <c r="AX19" s="322">
        <v>0.6</v>
      </c>
      <c r="AY19" s="322">
        <v>0.8</v>
      </c>
      <c r="AZ19" s="322">
        <v>0.9</v>
      </c>
      <c r="BA19" s="322">
        <v>0.9</v>
      </c>
      <c r="BB19" s="322">
        <v>1</v>
      </c>
      <c r="BC19" s="322">
        <v>1.2</v>
      </c>
      <c r="BD19" s="322">
        <v>1.2</v>
      </c>
      <c r="BE19" s="322">
        <v>1.3</v>
      </c>
      <c r="BF19" s="322">
        <v>1.3</v>
      </c>
      <c r="BG19" s="322">
        <v>1.4</v>
      </c>
      <c r="BH19" s="322">
        <v>1.5</v>
      </c>
      <c r="BI19" s="322">
        <v>1.5</v>
      </c>
      <c r="BJ19" s="322">
        <v>1.7</v>
      </c>
      <c r="BK19" s="322">
        <v>1.7</v>
      </c>
      <c r="BL19" s="322">
        <v>2</v>
      </c>
      <c r="BM19" s="322">
        <v>2.1</v>
      </c>
      <c r="BN19" s="322">
        <v>2.1</v>
      </c>
      <c r="BO19" s="322">
        <v>2.2000000000000002</v>
      </c>
      <c r="BP19" s="322">
        <v>2.5</v>
      </c>
      <c r="BQ19" s="322">
        <v>2.7</v>
      </c>
      <c r="BR19" s="322">
        <v>2.8</v>
      </c>
      <c r="BS19" s="322">
        <v>3</v>
      </c>
      <c r="BT19" s="322">
        <v>3.1</v>
      </c>
      <c r="BU19" s="322">
        <v>3.3</v>
      </c>
      <c r="BV19" s="322">
        <v>3.6</v>
      </c>
      <c r="BW19" s="322">
        <v>3.7</v>
      </c>
      <c r="BX19" s="322">
        <v>3.8</v>
      </c>
      <c r="BY19" s="322">
        <v>3.9</v>
      </c>
      <c r="BZ19" s="322">
        <v>4.4000000000000004</v>
      </c>
      <c r="CA19" s="322">
        <v>4.7</v>
      </c>
      <c r="CB19" s="322">
        <v>4.5999999999999996</v>
      </c>
      <c r="CC19" s="322">
        <v>4.7</v>
      </c>
      <c r="CD19" s="322">
        <v>4.8</v>
      </c>
      <c r="CE19" s="322">
        <v>5</v>
      </c>
      <c r="CF19" s="322">
        <v>4.9000000000000004</v>
      </c>
      <c r="CG19" s="322">
        <v>4.4000000000000004</v>
      </c>
      <c r="CH19" s="322">
        <v>4.5999999999999996</v>
      </c>
      <c r="CI19" s="322">
        <v>5.2</v>
      </c>
      <c r="CJ19" s="322">
        <v>5.0999999999999996</v>
      </c>
      <c r="CK19" s="322">
        <v>5.0999999999999996</v>
      </c>
      <c r="CL19" s="322">
        <v>5.0999999999999996</v>
      </c>
    </row>
    <row r="20" spans="1:108" x14ac:dyDescent="0.2">
      <c r="A20" s="322" t="s">
        <v>418</v>
      </c>
      <c r="B20" s="322" t="s">
        <v>642</v>
      </c>
      <c r="C20" s="322" t="s">
        <v>110</v>
      </c>
      <c r="D20" s="322" t="s">
        <v>110</v>
      </c>
      <c r="E20" s="322" t="s">
        <v>110</v>
      </c>
      <c r="F20" s="322" t="s">
        <v>110</v>
      </c>
      <c r="G20" s="322" t="s">
        <v>110</v>
      </c>
      <c r="H20" s="322" t="s">
        <v>110</v>
      </c>
      <c r="I20" s="322" t="s">
        <v>110</v>
      </c>
      <c r="J20" s="322" t="s">
        <v>110</v>
      </c>
      <c r="K20" s="322" t="s">
        <v>110</v>
      </c>
      <c r="L20" s="322" t="s">
        <v>110</v>
      </c>
      <c r="M20" s="322" t="s">
        <v>110</v>
      </c>
      <c r="N20" s="322" t="s">
        <v>110</v>
      </c>
      <c r="O20" s="322" t="s">
        <v>110</v>
      </c>
      <c r="P20" s="322" t="s">
        <v>110</v>
      </c>
      <c r="Q20" s="322" t="s">
        <v>110</v>
      </c>
      <c r="R20" s="322" t="s">
        <v>110</v>
      </c>
      <c r="S20" s="322" t="s">
        <v>110</v>
      </c>
      <c r="T20" s="322" t="s">
        <v>110</v>
      </c>
      <c r="U20" s="322">
        <v>0</v>
      </c>
      <c r="V20" s="322">
        <v>0</v>
      </c>
      <c r="W20" s="322">
        <v>0</v>
      </c>
      <c r="X20" s="322">
        <v>0</v>
      </c>
      <c r="Y20" s="322">
        <v>0.1</v>
      </c>
      <c r="Z20" s="322">
        <v>0.1</v>
      </c>
      <c r="AA20" s="322">
        <v>0.1</v>
      </c>
      <c r="AB20" s="322">
        <v>0.1</v>
      </c>
      <c r="AC20" s="322">
        <v>0.1</v>
      </c>
      <c r="AD20" s="322">
        <v>0.1</v>
      </c>
      <c r="AE20" s="322">
        <v>0.1</v>
      </c>
      <c r="AF20" s="322">
        <v>0.1</v>
      </c>
      <c r="AG20" s="322">
        <v>0.1</v>
      </c>
      <c r="AH20" s="322">
        <v>1.5</v>
      </c>
      <c r="AI20" s="322">
        <v>1.6</v>
      </c>
      <c r="AJ20" s="322">
        <v>1.8</v>
      </c>
      <c r="AK20" s="322">
        <v>1.9</v>
      </c>
      <c r="AL20" s="322">
        <v>1.9</v>
      </c>
      <c r="AM20" s="322">
        <v>2</v>
      </c>
      <c r="AN20" s="322">
        <v>2.2000000000000002</v>
      </c>
      <c r="AO20" s="322">
        <v>2.6</v>
      </c>
      <c r="AP20" s="322">
        <v>3.1</v>
      </c>
      <c r="AQ20" s="322">
        <v>2.8</v>
      </c>
      <c r="AR20" s="322">
        <v>3.2</v>
      </c>
      <c r="AS20" s="322">
        <v>3.6</v>
      </c>
      <c r="AT20" s="322">
        <v>3.8</v>
      </c>
      <c r="AU20" s="322">
        <v>4</v>
      </c>
      <c r="AV20" s="322">
        <v>4.5</v>
      </c>
      <c r="AW20" s="322">
        <v>5.3</v>
      </c>
      <c r="AX20" s="322">
        <v>6.2</v>
      </c>
      <c r="AY20" s="322">
        <v>7.1</v>
      </c>
      <c r="AZ20" s="322">
        <v>8.9</v>
      </c>
      <c r="BA20" s="322">
        <v>11.2</v>
      </c>
      <c r="BB20" s="322">
        <v>14.4</v>
      </c>
      <c r="BC20" s="322">
        <v>19.2</v>
      </c>
      <c r="BD20" s="322">
        <v>23.4</v>
      </c>
      <c r="BE20" s="322">
        <v>24.7</v>
      </c>
      <c r="BF20" s="322">
        <v>27.7</v>
      </c>
      <c r="BG20" s="322">
        <v>30.1</v>
      </c>
      <c r="BH20" s="322">
        <v>32.1</v>
      </c>
      <c r="BI20" s="322">
        <v>28.2</v>
      </c>
      <c r="BJ20" s="322">
        <v>30.2</v>
      </c>
      <c r="BK20" s="322">
        <v>28.9</v>
      </c>
      <c r="BL20" s="322">
        <v>30.4</v>
      </c>
      <c r="BM20" s="322">
        <v>30</v>
      </c>
      <c r="BN20" s="322">
        <v>25.7</v>
      </c>
      <c r="BO20" s="322">
        <v>26.6</v>
      </c>
      <c r="BP20" s="322">
        <v>23.6</v>
      </c>
      <c r="BQ20" s="322">
        <v>23.8</v>
      </c>
      <c r="BR20" s="322">
        <v>26.6</v>
      </c>
      <c r="BS20" s="322">
        <v>25.5</v>
      </c>
      <c r="BT20" s="322">
        <v>21.5</v>
      </c>
      <c r="BU20" s="322">
        <v>21.1</v>
      </c>
      <c r="BV20" s="322">
        <v>25.6</v>
      </c>
      <c r="BW20" s="322">
        <v>26.4</v>
      </c>
      <c r="BX20" s="322">
        <v>21.8</v>
      </c>
      <c r="BY20" s="322">
        <v>23.5</v>
      </c>
      <c r="BZ20" s="322">
        <v>25.3</v>
      </c>
      <c r="CA20" s="322">
        <v>27.3</v>
      </c>
      <c r="CB20" s="322">
        <v>29</v>
      </c>
      <c r="CC20" s="322">
        <v>33.4</v>
      </c>
      <c r="CD20" s="322">
        <v>33.9</v>
      </c>
      <c r="CE20" s="322">
        <v>48.5</v>
      </c>
      <c r="CF20" s="322">
        <v>54.6</v>
      </c>
      <c r="CG20" s="322">
        <v>56.4</v>
      </c>
      <c r="CH20" s="322">
        <v>52.6</v>
      </c>
      <c r="CI20" s="322">
        <v>163.30000000000001</v>
      </c>
      <c r="CJ20" s="322">
        <v>74.8</v>
      </c>
      <c r="CK20" s="322">
        <v>49.2</v>
      </c>
      <c r="CL20" s="322">
        <v>49.3</v>
      </c>
      <c r="CM20" s="322"/>
      <c r="CN20" s="322"/>
      <c r="CO20" s="322"/>
      <c r="CP20" s="322"/>
      <c r="CQ20" s="322"/>
      <c r="CR20" s="322"/>
      <c r="CS20" s="322"/>
      <c r="CT20" s="322"/>
      <c r="CU20" s="322"/>
      <c r="CV20" s="322"/>
      <c r="CW20" s="322"/>
      <c r="CX20" s="322"/>
      <c r="CY20" s="322"/>
      <c r="CZ20" s="322"/>
      <c r="DA20" s="322"/>
      <c r="DB20" s="322"/>
      <c r="DC20" s="322"/>
      <c r="DD20" s="322"/>
    </row>
    <row r="21" spans="1:108" x14ac:dyDescent="0.2">
      <c r="A21" s="322" t="s">
        <v>416</v>
      </c>
      <c r="B21" s="322" t="s">
        <v>1872</v>
      </c>
      <c r="C21" s="322" t="s">
        <v>110</v>
      </c>
      <c r="D21" s="322" t="s">
        <v>110</v>
      </c>
      <c r="E21" s="322" t="s">
        <v>110</v>
      </c>
      <c r="F21" s="322" t="s">
        <v>110</v>
      </c>
      <c r="G21" s="322" t="s">
        <v>110</v>
      </c>
      <c r="H21" s="322" t="s">
        <v>110</v>
      </c>
      <c r="I21" s="322" t="s">
        <v>110</v>
      </c>
      <c r="J21" s="322" t="s">
        <v>110</v>
      </c>
      <c r="K21" s="322" t="s">
        <v>110</v>
      </c>
      <c r="L21" s="322" t="s">
        <v>110</v>
      </c>
      <c r="M21" s="322" t="s">
        <v>110</v>
      </c>
      <c r="N21" s="322" t="s">
        <v>110</v>
      </c>
      <c r="O21" s="322" t="s">
        <v>110</v>
      </c>
      <c r="P21" s="322" t="s">
        <v>110</v>
      </c>
      <c r="Q21" s="322" t="s">
        <v>110</v>
      </c>
      <c r="R21" s="322" t="s">
        <v>110</v>
      </c>
      <c r="S21" s="322" t="s">
        <v>110</v>
      </c>
      <c r="T21" s="322" t="s">
        <v>110</v>
      </c>
      <c r="U21" s="322" t="s">
        <v>110</v>
      </c>
      <c r="V21" s="322" t="s">
        <v>110</v>
      </c>
      <c r="W21" s="322" t="s">
        <v>110</v>
      </c>
      <c r="X21" s="322" t="s">
        <v>110</v>
      </c>
      <c r="Y21" s="322" t="s">
        <v>110</v>
      </c>
      <c r="Z21" s="322" t="s">
        <v>110</v>
      </c>
      <c r="AA21" s="322" t="s">
        <v>110</v>
      </c>
      <c r="AB21" s="322" t="s">
        <v>110</v>
      </c>
      <c r="AC21" s="322" t="s">
        <v>110</v>
      </c>
      <c r="AD21" s="322" t="s">
        <v>110</v>
      </c>
      <c r="AE21" s="322" t="s">
        <v>110</v>
      </c>
      <c r="AF21" s="322" t="s">
        <v>110</v>
      </c>
      <c r="AG21" s="322" t="s">
        <v>110</v>
      </c>
      <c r="AH21" s="322">
        <v>1.3</v>
      </c>
      <c r="AI21" s="322">
        <v>1.4</v>
      </c>
      <c r="AJ21" s="322">
        <v>1.6</v>
      </c>
      <c r="AK21" s="322">
        <v>1.7</v>
      </c>
      <c r="AL21" s="322">
        <v>1.7</v>
      </c>
      <c r="AM21" s="322">
        <v>1.8</v>
      </c>
      <c r="AN21" s="322">
        <v>2</v>
      </c>
      <c r="AO21" s="322">
        <v>2.2999999999999998</v>
      </c>
      <c r="AP21" s="322">
        <v>2.7</v>
      </c>
      <c r="AQ21" s="322">
        <v>2.5</v>
      </c>
      <c r="AR21" s="322">
        <v>2.8</v>
      </c>
      <c r="AS21" s="322">
        <v>3.1</v>
      </c>
      <c r="AT21" s="322">
        <v>3.3</v>
      </c>
      <c r="AU21" s="322">
        <v>3.4</v>
      </c>
      <c r="AV21" s="322">
        <v>3.6</v>
      </c>
      <c r="AW21" s="322">
        <v>4.3</v>
      </c>
      <c r="AX21" s="322">
        <v>5.2</v>
      </c>
      <c r="AY21" s="322">
        <v>5.8</v>
      </c>
      <c r="AZ21" s="322">
        <v>7.4</v>
      </c>
      <c r="BA21" s="322">
        <v>9.1999999999999993</v>
      </c>
      <c r="BB21" s="322">
        <v>11.3</v>
      </c>
      <c r="BC21" s="322">
        <v>14.8</v>
      </c>
      <c r="BD21" s="322">
        <v>18.3</v>
      </c>
      <c r="BE21" s="322">
        <v>20.399999999999999</v>
      </c>
      <c r="BF21" s="322">
        <v>22.8</v>
      </c>
      <c r="BG21" s="322">
        <v>25.6</v>
      </c>
      <c r="BH21" s="322">
        <v>28.8</v>
      </c>
      <c r="BI21" s="322">
        <v>25.1</v>
      </c>
      <c r="BJ21" s="322">
        <v>27.4</v>
      </c>
      <c r="BK21" s="322">
        <v>25.9</v>
      </c>
      <c r="BL21" s="322">
        <v>26.9</v>
      </c>
      <c r="BM21" s="322">
        <v>26.2</v>
      </c>
      <c r="BN21" s="322">
        <v>22.2</v>
      </c>
      <c r="BO21" s="322">
        <v>22.8</v>
      </c>
      <c r="BP21" s="322">
        <v>20</v>
      </c>
      <c r="BQ21" s="322">
        <v>20.8</v>
      </c>
      <c r="BR21" s="322">
        <v>22.5</v>
      </c>
      <c r="BS21" s="322">
        <v>21</v>
      </c>
      <c r="BT21" s="322">
        <v>17.3</v>
      </c>
      <c r="BU21" s="322">
        <v>17.100000000000001</v>
      </c>
      <c r="BV21" s="322">
        <v>19.3</v>
      </c>
      <c r="BW21" s="322">
        <v>18</v>
      </c>
      <c r="BX21" s="322">
        <v>15.3</v>
      </c>
      <c r="BY21" s="322">
        <v>16.5</v>
      </c>
      <c r="BZ21" s="322">
        <v>16.600000000000001</v>
      </c>
      <c r="CA21" s="322">
        <v>17.3</v>
      </c>
      <c r="CB21" s="322">
        <v>18.8</v>
      </c>
      <c r="CC21" s="322">
        <v>22.1</v>
      </c>
      <c r="CD21" s="322">
        <v>19.5</v>
      </c>
      <c r="CE21" s="322">
        <v>22.8</v>
      </c>
      <c r="CF21" s="322">
        <v>29.5</v>
      </c>
      <c r="CG21" s="322">
        <v>27.7</v>
      </c>
      <c r="CH21" s="322">
        <v>21.3</v>
      </c>
      <c r="CI21" s="322">
        <v>22.8</v>
      </c>
      <c r="CJ21" s="322">
        <v>23.5</v>
      </c>
      <c r="CK21" s="322">
        <v>26.9</v>
      </c>
      <c r="CL21" s="322">
        <v>28.5</v>
      </c>
      <c r="CM21" s="322"/>
      <c r="CN21" s="322"/>
      <c r="CO21" s="322"/>
      <c r="CP21" s="322"/>
      <c r="CQ21" s="322"/>
      <c r="CR21" s="322"/>
      <c r="CS21" s="322"/>
      <c r="CT21" s="322"/>
      <c r="CU21" s="322"/>
      <c r="CV21" s="322"/>
      <c r="CW21" s="322"/>
      <c r="CX21" s="322"/>
      <c r="CY21" s="322"/>
      <c r="CZ21" s="322"/>
      <c r="DA21" s="322"/>
      <c r="DB21" s="322"/>
      <c r="DC21" s="322"/>
      <c r="DD21" s="322"/>
    </row>
    <row r="22" spans="1:108" x14ac:dyDescent="0.2">
      <c r="A22" s="322" t="s">
        <v>414</v>
      </c>
      <c r="B22" s="322" t="s">
        <v>638</v>
      </c>
      <c r="C22" s="322" t="s">
        <v>110</v>
      </c>
      <c r="D22" s="322" t="s">
        <v>110</v>
      </c>
      <c r="E22" s="322" t="s">
        <v>110</v>
      </c>
      <c r="F22" s="322" t="s">
        <v>110</v>
      </c>
      <c r="G22" s="322" t="s">
        <v>110</v>
      </c>
      <c r="H22" s="322" t="s">
        <v>110</v>
      </c>
      <c r="I22" s="322" t="s">
        <v>110</v>
      </c>
      <c r="J22" s="322" t="s">
        <v>110</v>
      </c>
      <c r="K22" s="322" t="s">
        <v>110</v>
      </c>
      <c r="L22" s="322" t="s">
        <v>110</v>
      </c>
      <c r="M22" s="322" t="s">
        <v>110</v>
      </c>
      <c r="N22" s="322" t="s">
        <v>110</v>
      </c>
      <c r="O22" s="322" t="s">
        <v>110</v>
      </c>
      <c r="P22" s="322" t="s">
        <v>110</v>
      </c>
      <c r="Q22" s="322" t="s">
        <v>110</v>
      </c>
      <c r="R22" s="322" t="s">
        <v>110</v>
      </c>
      <c r="S22" s="322" t="s">
        <v>110</v>
      </c>
      <c r="T22" s="322" t="s">
        <v>110</v>
      </c>
      <c r="U22" s="322" t="s">
        <v>110</v>
      </c>
      <c r="V22" s="322" t="s">
        <v>110</v>
      </c>
      <c r="W22" s="322" t="s">
        <v>110</v>
      </c>
      <c r="X22" s="322" t="s">
        <v>110</v>
      </c>
      <c r="Y22" s="322" t="s">
        <v>110</v>
      </c>
      <c r="Z22" s="322" t="s">
        <v>110</v>
      </c>
      <c r="AA22" s="322" t="s">
        <v>110</v>
      </c>
      <c r="AB22" s="322" t="s">
        <v>110</v>
      </c>
      <c r="AC22" s="322" t="s">
        <v>110</v>
      </c>
      <c r="AD22" s="322" t="s">
        <v>110</v>
      </c>
      <c r="AE22" s="322" t="s">
        <v>110</v>
      </c>
      <c r="AF22" s="322" t="s">
        <v>110</v>
      </c>
      <c r="AG22" s="322" t="s">
        <v>110</v>
      </c>
      <c r="AH22" s="322" t="s">
        <v>110</v>
      </c>
      <c r="AI22" s="322" t="s">
        <v>110</v>
      </c>
      <c r="AJ22" s="322" t="s">
        <v>110</v>
      </c>
      <c r="AK22" s="322" t="s">
        <v>110</v>
      </c>
      <c r="AL22" s="322" t="s">
        <v>110</v>
      </c>
      <c r="AM22" s="322" t="s">
        <v>110</v>
      </c>
      <c r="AN22" s="322" t="s">
        <v>110</v>
      </c>
      <c r="AO22" s="322" t="s">
        <v>110</v>
      </c>
      <c r="AP22" s="322" t="s">
        <v>110</v>
      </c>
      <c r="AQ22" s="322" t="s">
        <v>110</v>
      </c>
      <c r="AR22" s="322" t="s">
        <v>110</v>
      </c>
      <c r="AS22" s="322" t="s">
        <v>110</v>
      </c>
      <c r="AT22" s="322" t="s">
        <v>110</v>
      </c>
      <c r="AU22" s="322" t="s">
        <v>110</v>
      </c>
      <c r="AV22" s="322" t="s">
        <v>110</v>
      </c>
      <c r="AW22" s="322" t="s">
        <v>110</v>
      </c>
      <c r="AX22" s="322" t="s">
        <v>110</v>
      </c>
      <c r="AY22" s="322" t="s">
        <v>110</v>
      </c>
      <c r="AZ22" s="322" t="s">
        <v>110</v>
      </c>
      <c r="BA22" s="322" t="s">
        <v>110</v>
      </c>
      <c r="BB22" s="322" t="s">
        <v>110</v>
      </c>
      <c r="BC22" s="322" t="s">
        <v>110</v>
      </c>
      <c r="BD22" s="322" t="s">
        <v>110</v>
      </c>
      <c r="BE22" s="322" t="s">
        <v>110</v>
      </c>
      <c r="BF22" s="322" t="s">
        <v>110</v>
      </c>
      <c r="BG22" s="322" t="s">
        <v>110</v>
      </c>
      <c r="BH22" s="322" t="s">
        <v>110</v>
      </c>
      <c r="BI22" s="322" t="s">
        <v>110</v>
      </c>
      <c r="BJ22" s="322" t="s">
        <v>110</v>
      </c>
      <c r="BK22" s="322" t="s">
        <v>110</v>
      </c>
      <c r="BL22" s="322" t="s">
        <v>110</v>
      </c>
      <c r="BM22" s="322" t="s">
        <v>110</v>
      </c>
      <c r="BN22" s="322" t="s">
        <v>110</v>
      </c>
      <c r="BO22" s="322" t="s">
        <v>110</v>
      </c>
      <c r="BP22" s="322" t="s">
        <v>110</v>
      </c>
      <c r="BQ22" s="322" t="s">
        <v>110</v>
      </c>
      <c r="BR22" s="322" t="s">
        <v>110</v>
      </c>
      <c r="BS22" s="322" t="s">
        <v>110</v>
      </c>
      <c r="BT22" s="322" t="s">
        <v>110</v>
      </c>
      <c r="BU22" s="322" t="s">
        <v>110</v>
      </c>
      <c r="BV22" s="322" t="s">
        <v>110</v>
      </c>
      <c r="BW22" s="322" t="s">
        <v>110</v>
      </c>
      <c r="BX22" s="322" t="s">
        <v>110</v>
      </c>
      <c r="BY22" s="322" t="s">
        <v>110</v>
      </c>
      <c r="BZ22" s="322">
        <v>0.1</v>
      </c>
      <c r="CA22" s="322">
        <v>0.2</v>
      </c>
      <c r="CB22" s="322">
        <v>0.3</v>
      </c>
      <c r="CC22" s="322">
        <v>0.2</v>
      </c>
      <c r="CD22" s="322">
        <v>0.6</v>
      </c>
      <c r="CE22" s="322">
        <v>18.7</v>
      </c>
      <c r="CF22" s="322">
        <v>17</v>
      </c>
      <c r="CG22" s="322">
        <v>18.8</v>
      </c>
      <c r="CH22" s="322">
        <v>21.1</v>
      </c>
      <c r="CI22" s="322">
        <v>131.30000000000001</v>
      </c>
      <c r="CJ22" s="322">
        <v>40.700000000000003</v>
      </c>
      <c r="CK22" s="322">
        <v>16.100000000000001</v>
      </c>
      <c r="CL22" s="322">
        <v>14.9</v>
      </c>
      <c r="CM22" s="322"/>
      <c r="CN22" s="322"/>
      <c r="CO22" s="322"/>
      <c r="CP22" s="322"/>
      <c r="CQ22" s="322"/>
      <c r="CR22" s="322"/>
      <c r="CS22" s="322"/>
      <c r="CT22" s="322"/>
      <c r="CU22" s="322"/>
      <c r="CV22" s="322"/>
      <c r="CW22" s="322"/>
      <c r="CX22" s="322"/>
      <c r="CY22" s="322"/>
      <c r="CZ22" s="322"/>
      <c r="DA22" s="322"/>
      <c r="DB22" s="322"/>
      <c r="DC22" s="322"/>
      <c r="DD22" s="322"/>
    </row>
    <row r="23" spans="1:108" x14ac:dyDescent="0.2">
      <c r="A23" s="322" t="s">
        <v>412</v>
      </c>
      <c r="B23" s="322" t="s">
        <v>1873</v>
      </c>
      <c r="C23" s="322" t="s">
        <v>110</v>
      </c>
      <c r="D23" s="322" t="s">
        <v>110</v>
      </c>
      <c r="E23" s="322" t="s">
        <v>110</v>
      </c>
      <c r="F23" s="322" t="s">
        <v>110</v>
      </c>
      <c r="G23" s="322" t="s">
        <v>110</v>
      </c>
      <c r="H23" s="322" t="s">
        <v>110</v>
      </c>
      <c r="I23" s="322" t="s">
        <v>110</v>
      </c>
      <c r="J23" s="322" t="s">
        <v>110</v>
      </c>
      <c r="K23" s="322" t="s">
        <v>110</v>
      </c>
      <c r="L23" s="322" t="s">
        <v>110</v>
      </c>
      <c r="M23" s="322" t="s">
        <v>110</v>
      </c>
      <c r="N23" s="322" t="s">
        <v>110</v>
      </c>
      <c r="O23" s="322" t="s">
        <v>110</v>
      </c>
      <c r="P23" s="322" t="s">
        <v>110</v>
      </c>
      <c r="Q23" s="322" t="s">
        <v>110</v>
      </c>
      <c r="R23" s="322" t="s">
        <v>110</v>
      </c>
      <c r="S23" s="322" t="s">
        <v>110</v>
      </c>
      <c r="T23" s="322" t="s">
        <v>110</v>
      </c>
      <c r="U23" s="322">
        <v>0</v>
      </c>
      <c r="V23" s="322">
        <v>0</v>
      </c>
      <c r="W23" s="322">
        <v>0</v>
      </c>
      <c r="X23" s="322">
        <v>0</v>
      </c>
      <c r="Y23" s="322">
        <v>0.1</v>
      </c>
      <c r="Z23" s="322">
        <v>0.1</v>
      </c>
      <c r="AA23" s="322">
        <v>0.1</v>
      </c>
      <c r="AB23" s="322">
        <v>0.1</v>
      </c>
      <c r="AC23" s="322">
        <v>0.1</v>
      </c>
      <c r="AD23" s="322">
        <v>0.1</v>
      </c>
      <c r="AE23" s="322">
        <v>0.1</v>
      </c>
      <c r="AF23" s="322">
        <v>0.1</v>
      </c>
      <c r="AG23" s="322">
        <v>0.1</v>
      </c>
      <c r="AH23" s="322">
        <v>0.2</v>
      </c>
      <c r="AI23" s="322">
        <v>0.2</v>
      </c>
      <c r="AJ23" s="322">
        <v>0.2</v>
      </c>
      <c r="AK23" s="322">
        <v>0.2</v>
      </c>
      <c r="AL23" s="322">
        <v>0.2</v>
      </c>
      <c r="AM23" s="322">
        <v>0.2</v>
      </c>
      <c r="AN23" s="322">
        <v>0.2</v>
      </c>
      <c r="AO23" s="322">
        <v>0.3</v>
      </c>
      <c r="AP23" s="322">
        <v>0.3</v>
      </c>
      <c r="AQ23" s="322">
        <v>0.3</v>
      </c>
      <c r="AR23" s="322">
        <v>0.4</v>
      </c>
      <c r="AS23" s="322">
        <v>0.5</v>
      </c>
      <c r="AT23" s="322">
        <v>0.5</v>
      </c>
      <c r="AU23" s="322">
        <v>0.7</v>
      </c>
      <c r="AV23" s="322">
        <v>0.9</v>
      </c>
      <c r="AW23" s="322">
        <v>1</v>
      </c>
      <c r="AX23" s="322">
        <v>1.1000000000000001</v>
      </c>
      <c r="AY23" s="322">
        <v>1.3</v>
      </c>
      <c r="AZ23" s="322">
        <v>1.5</v>
      </c>
      <c r="BA23" s="322">
        <v>2.1</v>
      </c>
      <c r="BB23" s="322">
        <v>3</v>
      </c>
      <c r="BC23" s="322">
        <v>4.4000000000000004</v>
      </c>
      <c r="BD23" s="322">
        <v>5.0999999999999996</v>
      </c>
      <c r="BE23" s="322">
        <v>4.3</v>
      </c>
      <c r="BF23" s="322">
        <v>4.9000000000000004</v>
      </c>
      <c r="BG23" s="322">
        <v>4.5999999999999996</v>
      </c>
      <c r="BH23" s="322">
        <v>3.3</v>
      </c>
      <c r="BI23" s="322">
        <v>3.1</v>
      </c>
      <c r="BJ23" s="322">
        <v>2.8</v>
      </c>
      <c r="BK23" s="322">
        <v>3</v>
      </c>
      <c r="BL23" s="322">
        <v>3.5</v>
      </c>
      <c r="BM23" s="322">
        <v>3.8</v>
      </c>
      <c r="BN23" s="322">
        <v>3.5</v>
      </c>
      <c r="BO23" s="322">
        <v>3.8</v>
      </c>
      <c r="BP23" s="322">
        <v>3.6</v>
      </c>
      <c r="BQ23" s="322">
        <v>3</v>
      </c>
      <c r="BR23" s="322">
        <v>4.0999999999999996</v>
      </c>
      <c r="BS23" s="322">
        <v>4.5</v>
      </c>
      <c r="BT23" s="322">
        <v>4.2</v>
      </c>
      <c r="BU23" s="322">
        <v>4</v>
      </c>
      <c r="BV23" s="322">
        <v>6.3</v>
      </c>
      <c r="BW23" s="322">
        <v>8.4</v>
      </c>
      <c r="BX23" s="322">
        <v>6.5</v>
      </c>
      <c r="BY23" s="322">
        <v>7</v>
      </c>
      <c r="BZ23" s="322">
        <v>8.6999999999999993</v>
      </c>
      <c r="CA23" s="322">
        <v>9.6999999999999993</v>
      </c>
      <c r="CB23" s="322">
        <v>9.9</v>
      </c>
      <c r="CC23" s="322">
        <v>11.1</v>
      </c>
      <c r="CD23" s="322">
        <v>13.8</v>
      </c>
      <c r="CE23" s="322">
        <v>7</v>
      </c>
      <c r="CF23" s="322">
        <v>8</v>
      </c>
      <c r="CG23" s="322">
        <v>9.9</v>
      </c>
      <c r="CH23" s="322">
        <v>10.199999999999999</v>
      </c>
      <c r="CI23" s="322">
        <v>9.1999999999999993</v>
      </c>
      <c r="CJ23" s="322">
        <v>10.6</v>
      </c>
      <c r="CK23" s="322">
        <v>6.2</v>
      </c>
      <c r="CL23" s="322">
        <v>5.9</v>
      </c>
      <c r="CM23" s="322"/>
      <c r="CN23" s="322"/>
      <c r="CO23" s="322"/>
      <c r="CP23" s="322"/>
      <c r="CQ23" s="322"/>
      <c r="CR23" s="322"/>
      <c r="CS23" s="322"/>
      <c r="CT23" s="322"/>
      <c r="CU23" s="322"/>
      <c r="CV23" s="322"/>
      <c r="CW23" s="322"/>
      <c r="CX23" s="322"/>
      <c r="CY23" s="322"/>
      <c r="CZ23" s="322"/>
      <c r="DA23" s="322"/>
      <c r="DB23" s="322"/>
      <c r="DC23" s="322"/>
      <c r="DD23" s="322"/>
    </row>
    <row r="24" spans="1:108" x14ac:dyDescent="0.2">
      <c r="A24" s="322" t="s">
        <v>410</v>
      </c>
      <c r="B24" s="322" t="s">
        <v>637</v>
      </c>
      <c r="C24" s="322">
        <v>0.1</v>
      </c>
      <c r="D24" s="322">
        <v>0.1</v>
      </c>
      <c r="E24" s="322">
        <v>0.1</v>
      </c>
      <c r="F24" s="322">
        <v>0.1</v>
      </c>
      <c r="G24" s="322">
        <v>0.1</v>
      </c>
      <c r="H24" s="322">
        <v>0.1</v>
      </c>
      <c r="I24" s="322">
        <v>0.1</v>
      </c>
      <c r="J24" s="322">
        <v>0.1</v>
      </c>
      <c r="K24" s="322">
        <v>0.1</v>
      </c>
      <c r="L24" s="322">
        <v>0.1</v>
      </c>
      <c r="M24" s="322">
        <v>0.1</v>
      </c>
      <c r="N24" s="322">
        <v>0.1</v>
      </c>
      <c r="O24" s="322">
        <v>0.1</v>
      </c>
      <c r="P24" s="322">
        <v>0.2</v>
      </c>
      <c r="Q24" s="322">
        <v>0.3</v>
      </c>
      <c r="R24" s="322">
        <v>0.4</v>
      </c>
      <c r="S24" s="322">
        <v>0.4</v>
      </c>
      <c r="T24" s="322">
        <v>0.3</v>
      </c>
      <c r="U24" s="322">
        <v>0.3</v>
      </c>
      <c r="V24" s="322">
        <v>0.3</v>
      </c>
      <c r="W24" s="322">
        <v>0.3</v>
      </c>
      <c r="X24" s="322">
        <v>0.2</v>
      </c>
      <c r="Y24" s="322">
        <v>0.2</v>
      </c>
      <c r="Z24" s="322">
        <v>0.2</v>
      </c>
      <c r="AA24" s="322">
        <v>0.2</v>
      </c>
      <c r="AB24" s="322">
        <v>0.2</v>
      </c>
      <c r="AC24" s="322">
        <v>0.2</v>
      </c>
      <c r="AD24" s="322">
        <v>0.3</v>
      </c>
      <c r="AE24" s="322">
        <v>0.3</v>
      </c>
      <c r="AF24" s="322">
        <v>0.3</v>
      </c>
      <c r="AG24" s="322">
        <v>0.3</v>
      </c>
      <c r="AH24" s="322">
        <v>0.3</v>
      </c>
      <c r="AI24" s="322">
        <v>0.4</v>
      </c>
      <c r="AJ24" s="322">
        <v>0.4</v>
      </c>
      <c r="AK24" s="322">
        <v>0.5</v>
      </c>
      <c r="AL24" s="322">
        <v>0.6</v>
      </c>
      <c r="AM24" s="322">
        <v>0.9</v>
      </c>
      <c r="AN24" s="322">
        <v>1</v>
      </c>
      <c r="AO24" s="322">
        <v>1</v>
      </c>
      <c r="AP24" s="322">
        <v>1</v>
      </c>
      <c r="AQ24" s="322">
        <v>1</v>
      </c>
      <c r="AR24" s="322">
        <v>1</v>
      </c>
      <c r="AS24" s="322">
        <v>0.9</v>
      </c>
      <c r="AT24" s="322">
        <v>1.1000000000000001</v>
      </c>
      <c r="AU24" s="322">
        <v>1</v>
      </c>
      <c r="AV24" s="322">
        <v>1.1000000000000001</v>
      </c>
      <c r="AW24" s="322">
        <v>1.1000000000000001</v>
      </c>
      <c r="AX24" s="322">
        <v>1.2</v>
      </c>
      <c r="AY24" s="322">
        <v>1.6</v>
      </c>
      <c r="AZ24" s="322">
        <v>2.2000000000000002</v>
      </c>
      <c r="BA24" s="322">
        <v>2.5</v>
      </c>
      <c r="BB24" s="322">
        <v>3.1</v>
      </c>
      <c r="BC24" s="322">
        <v>3.1</v>
      </c>
      <c r="BD24" s="322">
        <v>4.4000000000000004</v>
      </c>
      <c r="BE24" s="322">
        <v>5.2</v>
      </c>
      <c r="BF24" s="322">
        <v>6.3</v>
      </c>
      <c r="BG24" s="322">
        <v>8.6</v>
      </c>
      <c r="BH24" s="322">
        <v>7.6</v>
      </c>
      <c r="BI24" s="322">
        <v>10.199999999999999</v>
      </c>
      <c r="BJ24" s="322">
        <v>9.6</v>
      </c>
      <c r="BK24" s="322">
        <v>11.8</v>
      </c>
      <c r="BL24" s="322">
        <v>13.3</v>
      </c>
      <c r="BM24" s="322">
        <v>17.2</v>
      </c>
      <c r="BN24" s="322">
        <v>18.399999999999999</v>
      </c>
      <c r="BO24" s="322">
        <v>20.2</v>
      </c>
      <c r="BP24" s="322">
        <v>21.6</v>
      </c>
      <c r="BQ24" s="322">
        <v>17.5</v>
      </c>
      <c r="BR24" s="322">
        <v>22.7</v>
      </c>
      <c r="BS24" s="322">
        <v>20.100000000000001</v>
      </c>
      <c r="BT24" s="322">
        <v>21.5</v>
      </c>
      <c r="BU24" s="322">
        <v>22.4</v>
      </c>
      <c r="BV24" s="322">
        <v>24.8</v>
      </c>
      <c r="BW24" s="322">
        <v>25.5</v>
      </c>
      <c r="BX24" s="322">
        <v>24.9</v>
      </c>
      <c r="BY24" s="322">
        <v>26.2</v>
      </c>
      <c r="BZ24" s="322">
        <v>29.6</v>
      </c>
      <c r="CA24" s="322">
        <v>32.700000000000003</v>
      </c>
      <c r="CB24" s="322">
        <v>37.9</v>
      </c>
      <c r="CC24" s="322">
        <v>42</v>
      </c>
      <c r="CD24" s="322">
        <v>49.7</v>
      </c>
      <c r="CE24" s="322">
        <v>67.2</v>
      </c>
      <c r="CF24" s="322">
        <v>68.099999999999994</v>
      </c>
      <c r="CG24" s="322">
        <v>67.099999999999994</v>
      </c>
      <c r="CH24" s="322">
        <v>56.1</v>
      </c>
      <c r="CI24" s="322">
        <v>70.7</v>
      </c>
      <c r="CJ24" s="322">
        <v>86.1</v>
      </c>
      <c r="CK24" s="322">
        <v>72.7</v>
      </c>
      <c r="CL24" s="322">
        <v>73.400000000000006</v>
      </c>
      <c r="CM24" s="322"/>
      <c r="CN24" s="322"/>
      <c r="CO24" s="322"/>
      <c r="CP24" s="322"/>
      <c r="CQ24" s="322"/>
      <c r="CR24" s="322"/>
      <c r="CS24" s="322"/>
      <c r="CT24" s="322"/>
      <c r="CU24" s="322"/>
      <c r="CV24" s="322"/>
      <c r="CW24" s="322"/>
      <c r="CX24" s="322"/>
      <c r="CY24" s="322"/>
      <c r="CZ24" s="322"/>
      <c r="DA24" s="322"/>
      <c r="DB24" s="322"/>
      <c r="DC24" s="322"/>
      <c r="DD24" s="322"/>
    </row>
    <row r="25" spans="1:108" x14ac:dyDescent="0.2">
      <c r="A25" s="322" t="s">
        <v>408</v>
      </c>
      <c r="B25" s="322" t="s">
        <v>1874</v>
      </c>
      <c r="C25" s="322">
        <v>0.1</v>
      </c>
      <c r="D25" s="322">
        <v>0.1</v>
      </c>
      <c r="E25" s="322">
        <v>0</v>
      </c>
      <c r="F25" s="322">
        <v>0</v>
      </c>
      <c r="G25" s="322">
        <v>0</v>
      </c>
      <c r="H25" s="322">
        <v>0</v>
      </c>
      <c r="I25" s="322">
        <v>0.1</v>
      </c>
      <c r="J25" s="322">
        <v>0.1</v>
      </c>
      <c r="K25" s="322">
        <v>0.1</v>
      </c>
      <c r="L25" s="322">
        <v>0.1</v>
      </c>
      <c r="M25" s="322">
        <v>0.1</v>
      </c>
      <c r="N25" s="322">
        <v>0.1</v>
      </c>
      <c r="O25" s="322">
        <v>0.1</v>
      </c>
      <c r="P25" s="322">
        <v>0.1</v>
      </c>
      <c r="Q25" s="322">
        <v>0.2</v>
      </c>
      <c r="R25" s="322">
        <v>0.3</v>
      </c>
      <c r="S25" s="322">
        <v>0.3</v>
      </c>
      <c r="T25" s="322">
        <v>0.2</v>
      </c>
      <c r="U25" s="322">
        <v>0.3</v>
      </c>
      <c r="V25" s="322">
        <v>0.3</v>
      </c>
      <c r="W25" s="322">
        <v>0.2</v>
      </c>
      <c r="X25" s="322">
        <v>0.2</v>
      </c>
      <c r="Y25" s="322">
        <v>0.2</v>
      </c>
      <c r="Z25" s="322">
        <v>0.2</v>
      </c>
      <c r="AA25" s="322">
        <v>0.2</v>
      </c>
      <c r="AB25" s="322">
        <v>0.2</v>
      </c>
      <c r="AC25" s="322">
        <v>0.2</v>
      </c>
      <c r="AD25" s="322">
        <v>0.2</v>
      </c>
      <c r="AE25" s="322">
        <v>0.2</v>
      </c>
      <c r="AF25" s="322">
        <v>0.2</v>
      </c>
      <c r="AG25" s="322">
        <v>0.2</v>
      </c>
      <c r="AH25" s="322">
        <v>0.3</v>
      </c>
      <c r="AI25" s="322">
        <v>0.3</v>
      </c>
      <c r="AJ25" s="322">
        <v>0.3</v>
      </c>
      <c r="AK25" s="322">
        <v>0.4</v>
      </c>
      <c r="AL25" s="322">
        <v>0.6</v>
      </c>
      <c r="AM25" s="322">
        <v>0.9</v>
      </c>
      <c r="AN25" s="322">
        <v>1</v>
      </c>
      <c r="AO25" s="322">
        <v>0.9</v>
      </c>
      <c r="AP25" s="322">
        <v>0.9</v>
      </c>
      <c r="AQ25" s="322">
        <v>0.9</v>
      </c>
      <c r="AR25" s="322">
        <v>0.9</v>
      </c>
      <c r="AS25" s="322">
        <v>0.9</v>
      </c>
      <c r="AT25" s="322">
        <v>1</v>
      </c>
      <c r="AU25" s="322">
        <v>0.9</v>
      </c>
      <c r="AV25" s="322">
        <v>1</v>
      </c>
      <c r="AW25" s="322">
        <v>1</v>
      </c>
      <c r="AX25" s="322">
        <v>1.1000000000000001</v>
      </c>
      <c r="AY25" s="322">
        <v>1.4</v>
      </c>
      <c r="AZ25" s="322">
        <v>2</v>
      </c>
      <c r="BA25" s="322">
        <v>2.4</v>
      </c>
      <c r="BB25" s="322">
        <v>2.9</v>
      </c>
      <c r="BC25" s="322">
        <v>2.9</v>
      </c>
      <c r="BD25" s="322">
        <v>3.7</v>
      </c>
      <c r="BE25" s="322">
        <v>4.2</v>
      </c>
      <c r="BF25" s="322">
        <v>5.2</v>
      </c>
      <c r="BG25" s="322">
        <v>7.4</v>
      </c>
      <c r="BH25" s="322">
        <v>6.3</v>
      </c>
      <c r="BI25" s="322">
        <v>8.1999999999999993</v>
      </c>
      <c r="BJ25" s="322">
        <v>6.8</v>
      </c>
      <c r="BK25" s="322">
        <v>8.6999999999999993</v>
      </c>
      <c r="BL25" s="322">
        <v>9.9</v>
      </c>
      <c r="BM25" s="322">
        <v>13.3</v>
      </c>
      <c r="BN25" s="322">
        <v>14.3</v>
      </c>
      <c r="BO25" s="322">
        <v>15.1</v>
      </c>
      <c r="BP25" s="322">
        <v>15.9</v>
      </c>
      <c r="BQ25" s="322">
        <v>11.4</v>
      </c>
      <c r="BR25" s="322">
        <v>15.6</v>
      </c>
      <c r="BS25" s="322">
        <v>12.1</v>
      </c>
      <c r="BT25" s="322">
        <v>12.7</v>
      </c>
      <c r="BU25" s="322">
        <v>12.4</v>
      </c>
      <c r="BV25" s="322">
        <v>13.4</v>
      </c>
      <c r="BW25" s="322">
        <v>14</v>
      </c>
      <c r="BX25" s="322">
        <v>13.7</v>
      </c>
      <c r="BY25" s="322">
        <v>14.5</v>
      </c>
      <c r="BZ25" s="322">
        <v>15.9</v>
      </c>
      <c r="CA25" s="322">
        <v>16.899999999999999</v>
      </c>
      <c r="CB25" s="322">
        <v>19.5</v>
      </c>
      <c r="CC25" s="322">
        <v>21.5</v>
      </c>
      <c r="CD25" s="322">
        <v>27</v>
      </c>
      <c r="CE25" s="322">
        <v>44.4</v>
      </c>
      <c r="CF25" s="322">
        <v>43.8</v>
      </c>
      <c r="CG25" s="322">
        <v>45</v>
      </c>
      <c r="CH25" s="322">
        <v>28.6</v>
      </c>
      <c r="CI25" s="322">
        <v>41.3</v>
      </c>
      <c r="CJ25" s="322">
        <v>50.9</v>
      </c>
      <c r="CK25" s="322">
        <v>42.9</v>
      </c>
      <c r="CL25" s="322">
        <v>44.8</v>
      </c>
      <c r="CM25" s="322"/>
      <c r="CN25" s="322"/>
      <c r="CO25" s="322"/>
      <c r="CP25" s="322"/>
      <c r="CQ25" s="322"/>
      <c r="CR25" s="322"/>
      <c r="CS25" s="322"/>
      <c r="CT25" s="322"/>
      <c r="CU25" s="322"/>
      <c r="CV25" s="322"/>
      <c r="CW25" s="322"/>
      <c r="CX25" s="322"/>
      <c r="CY25" s="322"/>
      <c r="CZ25" s="322"/>
      <c r="DA25" s="322"/>
      <c r="DB25" s="322"/>
      <c r="DC25" s="322"/>
      <c r="DD25" s="322"/>
    </row>
    <row r="26" spans="1:108" x14ac:dyDescent="0.2">
      <c r="A26" s="322" t="s">
        <v>406</v>
      </c>
      <c r="B26" s="322" t="s">
        <v>635</v>
      </c>
      <c r="C26" s="322">
        <v>0</v>
      </c>
      <c r="D26" s="322">
        <v>0</v>
      </c>
      <c r="E26" s="322">
        <v>0</v>
      </c>
      <c r="F26" s="322">
        <v>0</v>
      </c>
      <c r="G26" s="322">
        <v>0</v>
      </c>
      <c r="H26" s="322">
        <v>0</v>
      </c>
      <c r="I26" s="322">
        <v>0</v>
      </c>
      <c r="J26" s="322">
        <v>0</v>
      </c>
      <c r="K26" s="322">
        <v>0</v>
      </c>
      <c r="L26" s="322">
        <v>0</v>
      </c>
      <c r="M26" s="322">
        <v>0</v>
      </c>
      <c r="N26" s="322">
        <v>0</v>
      </c>
      <c r="O26" s="322">
        <v>0</v>
      </c>
      <c r="P26" s="322">
        <v>0</v>
      </c>
      <c r="Q26" s="322">
        <v>0.1</v>
      </c>
      <c r="R26" s="322">
        <v>0.1</v>
      </c>
      <c r="S26" s="322">
        <v>0.1</v>
      </c>
      <c r="T26" s="322">
        <v>0.1</v>
      </c>
      <c r="U26" s="322">
        <v>0</v>
      </c>
      <c r="V26" s="322">
        <v>0</v>
      </c>
      <c r="W26" s="322">
        <v>0</v>
      </c>
      <c r="X26" s="322">
        <v>0</v>
      </c>
      <c r="Y26" s="322">
        <v>0</v>
      </c>
      <c r="Z26" s="322">
        <v>0.1</v>
      </c>
      <c r="AA26" s="322">
        <v>0.1</v>
      </c>
      <c r="AB26" s="322">
        <v>0.1</v>
      </c>
      <c r="AC26" s="322">
        <v>0.1</v>
      </c>
      <c r="AD26" s="322">
        <v>0.1</v>
      </c>
      <c r="AE26" s="322">
        <v>0</v>
      </c>
      <c r="AF26" s="322">
        <v>0</v>
      </c>
      <c r="AG26" s="322">
        <v>0</v>
      </c>
      <c r="AH26" s="322">
        <v>0</v>
      </c>
      <c r="AI26" s="322">
        <v>0</v>
      </c>
      <c r="AJ26" s="322">
        <v>0.1</v>
      </c>
      <c r="AK26" s="322">
        <v>0.1</v>
      </c>
      <c r="AL26" s="322">
        <v>0.1</v>
      </c>
      <c r="AM26" s="322">
        <v>0.1</v>
      </c>
      <c r="AN26" s="322">
        <v>0</v>
      </c>
      <c r="AO26" s="322">
        <v>0.1</v>
      </c>
      <c r="AP26" s="322">
        <v>0</v>
      </c>
      <c r="AQ26" s="322">
        <v>0.1</v>
      </c>
      <c r="AR26" s="322">
        <v>0.1</v>
      </c>
      <c r="AS26" s="322">
        <v>0.1</v>
      </c>
      <c r="AT26" s="322">
        <v>0.1</v>
      </c>
      <c r="AU26" s="322">
        <v>0.1</v>
      </c>
      <c r="AV26" s="322">
        <v>0.1</v>
      </c>
      <c r="AW26" s="322">
        <v>0.1</v>
      </c>
      <c r="AX26" s="322">
        <v>0.1</v>
      </c>
      <c r="AY26" s="322">
        <v>0.2</v>
      </c>
      <c r="AZ26" s="322">
        <v>0.2</v>
      </c>
      <c r="BA26" s="322">
        <v>0.2</v>
      </c>
      <c r="BB26" s="322">
        <v>0.2</v>
      </c>
      <c r="BC26" s="322">
        <v>0.3</v>
      </c>
      <c r="BD26" s="322">
        <v>0.7</v>
      </c>
      <c r="BE26" s="322">
        <v>1</v>
      </c>
      <c r="BF26" s="322">
        <v>1</v>
      </c>
      <c r="BG26" s="322">
        <v>1.2</v>
      </c>
      <c r="BH26" s="322">
        <v>1.3</v>
      </c>
      <c r="BI26" s="322">
        <v>2</v>
      </c>
      <c r="BJ26" s="322">
        <v>2.8</v>
      </c>
      <c r="BK26" s="322">
        <v>3.1</v>
      </c>
      <c r="BL26" s="322">
        <v>3.4</v>
      </c>
      <c r="BM26" s="322">
        <v>3.9</v>
      </c>
      <c r="BN26" s="322">
        <v>4.0999999999999996</v>
      </c>
      <c r="BO26" s="322">
        <v>5</v>
      </c>
      <c r="BP26" s="322">
        <v>5.6</v>
      </c>
      <c r="BQ26" s="322">
        <v>6.2</v>
      </c>
      <c r="BR26" s="322">
        <v>7.2</v>
      </c>
      <c r="BS26" s="322">
        <v>7.9</v>
      </c>
      <c r="BT26" s="322">
        <v>8.8000000000000007</v>
      </c>
      <c r="BU26" s="322">
        <v>9.8000000000000007</v>
      </c>
      <c r="BV26" s="322">
        <v>10.7</v>
      </c>
      <c r="BW26" s="322">
        <v>10.9</v>
      </c>
      <c r="BX26" s="322">
        <v>10.8</v>
      </c>
      <c r="BY26" s="322">
        <v>11</v>
      </c>
      <c r="BZ26" s="322">
        <v>13.2</v>
      </c>
      <c r="CA26" s="322">
        <v>15.1</v>
      </c>
      <c r="CB26" s="322">
        <v>17.399999999999999</v>
      </c>
      <c r="CC26" s="322">
        <v>19.5</v>
      </c>
      <c r="CD26" s="322">
        <v>19.5</v>
      </c>
      <c r="CE26" s="322">
        <v>19.5</v>
      </c>
      <c r="CF26" s="322">
        <v>20.6</v>
      </c>
      <c r="CG26" s="322">
        <v>20</v>
      </c>
      <c r="CH26" s="322">
        <v>21</v>
      </c>
      <c r="CI26" s="322">
        <v>21.6</v>
      </c>
      <c r="CJ26" s="322">
        <v>23.3</v>
      </c>
      <c r="CK26" s="322">
        <v>23.3</v>
      </c>
      <c r="CL26" s="322">
        <v>25</v>
      </c>
      <c r="CM26" s="322"/>
      <c r="CN26" s="322"/>
      <c r="CO26" s="322"/>
      <c r="CP26" s="322"/>
      <c r="CQ26" s="322"/>
      <c r="CR26" s="322"/>
      <c r="CS26" s="322"/>
      <c r="CT26" s="322"/>
      <c r="CU26" s="322"/>
      <c r="CV26" s="322"/>
      <c r="CW26" s="322"/>
      <c r="CX26" s="322"/>
      <c r="CY26" s="322"/>
      <c r="CZ26" s="322"/>
      <c r="DA26" s="322"/>
      <c r="DB26" s="322"/>
      <c r="DC26" s="322"/>
      <c r="DD26" s="322"/>
    </row>
    <row r="27" spans="1:108" s="322" customFormat="1" x14ac:dyDescent="0.2">
      <c r="A27" s="322" t="s">
        <v>404</v>
      </c>
      <c r="B27" s="322" t="s">
        <v>1875</v>
      </c>
      <c r="C27" s="322" t="s">
        <v>110</v>
      </c>
      <c r="D27" s="322" t="s">
        <v>110</v>
      </c>
      <c r="E27" s="322" t="s">
        <v>110</v>
      </c>
      <c r="F27" s="322" t="s">
        <v>110</v>
      </c>
      <c r="G27" s="322" t="s">
        <v>110</v>
      </c>
      <c r="H27" s="322" t="s">
        <v>110</v>
      </c>
      <c r="I27" s="322" t="s">
        <v>110</v>
      </c>
      <c r="J27" s="322" t="s">
        <v>110</v>
      </c>
      <c r="K27" s="322" t="s">
        <v>110</v>
      </c>
      <c r="L27" s="322" t="s">
        <v>110</v>
      </c>
      <c r="M27" s="322" t="s">
        <v>110</v>
      </c>
      <c r="N27" s="322" t="s">
        <v>110</v>
      </c>
      <c r="O27" s="322" t="s">
        <v>110</v>
      </c>
      <c r="P27" s="322" t="s">
        <v>110</v>
      </c>
      <c r="Q27" s="322" t="s">
        <v>110</v>
      </c>
      <c r="R27" s="322" t="s">
        <v>110</v>
      </c>
      <c r="S27" s="322" t="s">
        <v>110</v>
      </c>
      <c r="T27" s="322" t="s">
        <v>110</v>
      </c>
      <c r="U27" s="322" t="s">
        <v>110</v>
      </c>
      <c r="V27" s="322" t="s">
        <v>110</v>
      </c>
      <c r="W27" s="322" t="s">
        <v>110</v>
      </c>
      <c r="X27" s="322" t="s">
        <v>110</v>
      </c>
      <c r="Y27" s="322" t="s">
        <v>110</v>
      </c>
      <c r="Z27" s="322" t="s">
        <v>110</v>
      </c>
      <c r="AA27" s="322" t="s">
        <v>110</v>
      </c>
      <c r="AB27" s="322" t="s">
        <v>110</v>
      </c>
      <c r="AC27" s="322" t="s">
        <v>110</v>
      </c>
      <c r="AD27" s="322" t="s">
        <v>110</v>
      </c>
      <c r="AE27" s="322" t="s">
        <v>110</v>
      </c>
      <c r="AF27" s="322" t="s">
        <v>110</v>
      </c>
      <c r="AG27" s="322" t="s">
        <v>110</v>
      </c>
      <c r="AH27" s="322" t="s">
        <v>110</v>
      </c>
      <c r="AI27" s="322" t="s">
        <v>110</v>
      </c>
      <c r="AJ27" s="322" t="s">
        <v>110</v>
      </c>
      <c r="AK27" s="322" t="s">
        <v>110</v>
      </c>
      <c r="AL27" s="322" t="s">
        <v>110</v>
      </c>
      <c r="AM27" s="322" t="s">
        <v>110</v>
      </c>
      <c r="AN27" s="322" t="s">
        <v>110</v>
      </c>
      <c r="AO27" s="322" t="s">
        <v>110</v>
      </c>
      <c r="AP27" s="322" t="s">
        <v>110</v>
      </c>
      <c r="AQ27" s="322" t="s">
        <v>110</v>
      </c>
      <c r="AR27" s="322" t="s">
        <v>110</v>
      </c>
      <c r="AS27" s="322" t="s">
        <v>110</v>
      </c>
      <c r="AT27" s="322" t="s">
        <v>110</v>
      </c>
      <c r="AU27" s="322" t="s">
        <v>110</v>
      </c>
      <c r="AV27" s="322" t="s">
        <v>110</v>
      </c>
      <c r="AW27" s="322" t="s">
        <v>110</v>
      </c>
      <c r="AX27" s="322" t="s">
        <v>110</v>
      </c>
      <c r="AY27" s="322" t="s">
        <v>110</v>
      </c>
      <c r="AZ27" s="322" t="s">
        <v>110</v>
      </c>
      <c r="BA27" s="322" t="s">
        <v>110</v>
      </c>
      <c r="BB27" s="322" t="s">
        <v>110</v>
      </c>
      <c r="BC27" s="322" t="s">
        <v>110</v>
      </c>
      <c r="BD27" s="322" t="s">
        <v>110</v>
      </c>
      <c r="BE27" s="322" t="s">
        <v>110</v>
      </c>
      <c r="BF27" s="322" t="s">
        <v>110</v>
      </c>
      <c r="BG27" s="322" t="s">
        <v>110</v>
      </c>
      <c r="BH27" s="322" t="s">
        <v>110</v>
      </c>
      <c r="BI27" s="322" t="s">
        <v>110</v>
      </c>
      <c r="BJ27" s="322" t="s">
        <v>110</v>
      </c>
      <c r="BK27" s="322" t="s">
        <v>110</v>
      </c>
      <c r="BL27" s="322" t="s">
        <v>110</v>
      </c>
      <c r="BM27" s="322" t="s">
        <v>110</v>
      </c>
      <c r="BN27" s="322" t="s">
        <v>110</v>
      </c>
      <c r="BO27" s="322" t="s">
        <v>110</v>
      </c>
      <c r="BP27" s="322" t="s">
        <v>110</v>
      </c>
      <c r="BQ27" s="322" t="s">
        <v>110</v>
      </c>
      <c r="BR27" s="322" t="s">
        <v>110</v>
      </c>
      <c r="BS27" s="322" t="s">
        <v>110</v>
      </c>
      <c r="BT27" s="322" t="s">
        <v>110</v>
      </c>
      <c r="BU27" s="322">
        <v>0.1</v>
      </c>
      <c r="BV27" s="322">
        <v>0.7</v>
      </c>
      <c r="BW27" s="322">
        <v>0.5</v>
      </c>
      <c r="BX27" s="322">
        <v>0.5</v>
      </c>
      <c r="BY27" s="322">
        <v>0.7</v>
      </c>
      <c r="BZ27" s="322">
        <v>0.5</v>
      </c>
      <c r="CA27" s="322">
        <v>0.7</v>
      </c>
      <c r="CB27" s="322">
        <v>1.1000000000000001</v>
      </c>
      <c r="CC27" s="322">
        <v>1.1000000000000001</v>
      </c>
      <c r="CD27" s="322">
        <v>3.2</v>
      </c>
      <c r="CE27" s="322">
        <v>3.2</v>
      </c>
      <c r="CF27" s="322">
        <v>3.8</v>
      </c>
      <c r="CG27" s="322">
        <v>2</v>
      </c>
      <c r="CH27" s="322">
        <v>6.5</v>
      </c>
      <c r="CI27" s="322">
        <v>7.8</v>
      </c>
      <c r="CJ27" s="322">
        <v>12</v>
      </c>
      <c r="CK27" s="322">
        <v>6.6</v>
      </c>
      <c r="CL27" s="322">
        <v>3.7</v>
      </c>
    </row>
    <row r="28" spans="1:108" x14ac:dyDescent="0.2">
      <c r="A28" s="322" t="s">
        <v>402</v>
      </c>
      <c r="B28" s="322" t="s">
        <v>1876</v>
      </c>
      <c r="C28" s="322" t="s">
        <v>110</v>
      </c>
      <c r="D28" s="322" t="s">
        <v>110</v>
      </c>
      <c r="E28" s="322" t="s">
        <v>110</v>
      </c>
      <c r="F28" s="322" t="s">
        <v>110</v>
      </c>
      <c r="G28" s="322" t="s">
        <v>110</v>
      </c>
      <c r="H28" s="322" t="s">
        <v>110</v>
      </c>
      <c r="I28" s="322" t="s">
        <v>110</v>
      </c>
      <c r="J28" s="322" t="s">
        <v>110</v>
      </c>
      <c r="K28" s="322" t="s">
        <v>110</v>
      </c>
      <c r="L28" s="322" t="s">
        <v>110</v>
      </c>
      <c r="M28" s="322" t="s">
        <v>110</v>
      </c>
      <c r="N28" s="322" t="s">
        <v>110</v>
      </c>
      <c r="O28" s="322" t="s">
        <v>110</v>
      </c>
      <c r="P28" s="322" t="s">
        <v>110</v>
      </c>
      <c r="Q28" s="322" t="s">
        <v>110</v>
      </c>
      <c r="R28" s="322" t="s">
        <v>110</v>
      </c>
      <c r="S28" s="322" t="s">
        <v>110</v>
      </c>
      <c r="T28" s="322" t="s">
        <v>110</v>
      </c>
      <c r="U28" s="322" t="s">
        <v>110</v>
      </c>
      <c r="V28" s="322" t="s">
        <v>110</v>
      </c>
      <c r="W28" s="322" t="s">
        <v>110</v>
      </c>
      <c r="X28" s="322" t="s">
        <v>110</v>
      </c>
      <c r="Y28" s="322" t="s">
        <v>110</v>
      </c>
      <c r="Z28" s="322" t="s">
        <v>110</v>
      </c>
      <c r="AA28" s="322" t="s">
        <v>110</v>
      </c>
      <c r="AB28" s="322" t="s">
        <v>110</v>
      </c>
      <c r="AC28" s="322" t="s">
        <v>110</v>
      </c>
      <c r="AD28" s="322" t="s">
        <v>110</v>
      </c>
      <c r="AE28" s="322" t="s">
        <v>110</v>
      </c>
      <c r="AF28" s="322" t="s">
        <v>110</v>
      </c>
      <c r="AG28" s="322">
        <v>-0.5</v>
      </c>
      <c r="AH28" s="322">
        <v>-0.7</v>
      </c>
      <c r="AI28" s="322">
        <v>-0.9</v>
      </c>
      <c r="AJ28" s="322">
        <v>-0.9</v>
      </c>
      <c r="AK28" s="322">
        <v>-0.7</v>
      </c>
      <c r="AL28" s="322">
        <v>-0.8</v>
      </c>
      <c r="AM28" s="322">
        <v>-0.9</v>
      </c>
      <c r="AN28" s="322">
        <v>-1.2</v>
      </c>
      <c r="AO28" s="322">
        <v>-1.3</v>
      </c>
      <c r="AP28" s="322">
        <v>-1</v>
      </c>
      <c r="AQ28" s="322">
        <v>-1.3</v>
      </c>
      <c r="AR28" s="322">
        <v>-2.5</v>
      </c>
      <c r="AS28" s="322">
        <v>-2.8</v>
      </c>
      <c r="AT28" s="322">
        <v>-2.4</v>
      </c>
      <c r="AU28" s="322">
        <v>-3.4</v>
      </c>
      <c r="AV28" s="322">
        <v>-3.3</v>
      </c>
      <c r="AW28" s="322">
        <v>-4.4000000000000004</v>
      </c>
      <c r="AX28" s="322">
        <v>-2.9</v>
      </c>
      <c r="AY28" s="322">
        <v>-3.4</v>
      </c>
      <c r="AZ28" s="322">
        <v>-2.9</v>
      </c>
      <c r="BA28" s="322">
        <v>-2.7</v>
      </c>
      <c r="BB28" s="322">
        <v>-3.6</v>
      </c>
      <c r="BC28" s="322">
        <v>-2.6</v>
      </c>
      <c r="BD28" s="322">
        <v>-2.1</v>
      </c>
      <c r="BE28" s="322">
        <v>-1.9</v>
      </c>
      <c r="BF28" s="322">
        <v>-2.7</v>
      </c>
      <c r="BG28" s="322">
        <v>-1.6</v>
      </c>
      <c r="BH28" s="322">
        <v>-0.6</v>
      </c>
      <c r="BI28" s="322">
        <v>-0.5</v>
      </c>
      <c r="BJ28" s="322">
        <v>0.7</v>
      </c>
      <c r="BK28" s="322">
        <v>1.1000000000000001</v>
      </c>
      <c r="BL28" s="322">
        <v>-2.2999999999999998</v>
      </c>
      <c r="BM28" s="322">
        <v>2.1</v>
      </c>
      <c r="BN28" s="322">
        <v>4.0999999999999996</v>
      </c>
      <c r="BO28" s="322">
        <v>3.5</v>
      </c>
      <c r="BP28" s="322">
        <v>4</v>
      </c>
      <c r="BQ28" s="322">
        <v>5</v>
      </c>
      <c r="BR28" s="322">
        <v>4.5</v>
      </c>
      <c r="BS28" s="322">
        <v>6.6</v>
      </c>
      <c r="BT28" s="322">
        <v>7.6</v>
      </c>
      <c r="BU28" s="322">
        <v>7.2</v>
      </c>
      <c r="BV28" s="322">
        <v>5.3</v>
      </c>
      <c r="BW28" s="322">
        <v>2.8</v>
      </c>
      <c r="BX28" s="322">
        <v>6.9</v>
      </c>
      <c r="BY28" s="322">
        <v>6.7</v>
      </c>
      <c r="BZ28" s="322">
        <v>4.9000000000000004</v>
      </c>
      <c r="CA28" s="322">
        <v>0.9</v>
      </c>
      <c r="CB28" s="322">
        <v>1.8</v>
      </c>
      <c r="CC28" s="322">
        <v>2</v>
      </c>
      <c r="CD28" s="322">
        <v>0.8</v>
      </c>
      <c r="CE28" s="322">
        <v>0.8</v>
      </c>
      <c r="CF28" s="322">
        <v>-3.1</v>
      </c>
      <c r="CG28" s="322">
        <v>-7.1</v>
      </c>
      <c r="CH28" s="322">
        <v>-8.9</v>
      </c>
      <c r="CI28" s="322">
        <v>-11.1</v>
      </c>
      <c r="CJ28" s="322">
        <v>-8.3000000000000007</v>
      </c>
      <c r="CK28" s="322">
        <v>-7.4</v>
      </c>
      <c r="CL28" s="322">
        <v>-11</v>
      </c>
      <c r="CM28" s="322"/>
      <c r="CN28" s="322"/>
      <c r="CO28" s="322"/>
      <c r="CP28" s="322"/>
      <c r="CQ28" s="322"/>
      <c r="CR28" s="322"/>
      <c r="CS28" s="322"/>
      <c r="CT28" s="322"/>
      <c r="CU28" s="322"/>
      <c r="CV28" s="322"/>
      <c r="CW28" s="322"/>
      <c r="CX28" s="322"/>
      <c r="CY28" s="322"/>
      <c r="CZ28" s="322"/>
      <c r="DA28" s="322"/>
      <c r="DB28" s="322"/>
      <c r="DC28" s="322"/>
      <c r="DD28" s="322"/>
    </row>
    <row r="29" spans="1:108" x14ac:dyDescent="0.2">
      <c r="A29" s="322" t="s">
        <v>400</v>
      </c>
      <c r="B29" s="83" t="s">
        <v>614</v>
      </c>
      <c r="C29" s="322">
        <v>2.9</v>
      </c>
      <c r="D29" s="322">
        <v>3</v>
      </c>
      <c r="E29" s="322">
        <v>4.3</v>
      </c>
      <c r="F29" s="322">
        <v>3.2</v>
      </c>
      <c r="G29" s="322">
        <v>3.7</v>
      </c>
      <c r="H29" s="322">
        <v>5.9</v>
      </c>
      <c r="I29" s="322">
        <v>5.9</v>
      </c>
      <c r="J29" s="322">
        <v>8.1999999999999993</v>
      </c>
      <c r="K29" s="322">
        <v>6.8</v>
      </c>
      <c r="L29" s="322">
        <v>7.8</v>
      </c>
      <c r="M29" s="322">
        <v>8.8000000000000007</v>
      </c>
      <c r="N29" s="322">
        <v>9.1999999999999993</v>
      </c>
      <c r="O29" s="322">
        <v>14.3</v>
      </c>
      <c r="P29" s="322">
        <v>33.700000000000003</v>
      </c>
      <c r="Q29" s="322">
        <v>55.5</v>
      </c>
      <c r="R29" s="322">
        <v>69.5</v>
      </c>
      <c r="S29" s="322">
        <v>73.599999999999994</v>
      </c>
      <c r="T29" s="322">
        <v>47.6</v>
      </c>
      <c r="U29" s="322">
        <v>40.4</v>
      </c>
      <c r="V29" s="322">
        <v>41.5</v>
      </c>
      <c r="W29" s="322">
        <v>46.4</v>
      </c>
      <c r="X29" s="322">
        <v>47</v>
      </c>
      <c r="Y29" s="322">
        <v>58.5</v>
      </c>
      <c r="Z29" s="322">
        <v>67.900000000000006</v>
      </c>
      <c r="AA29" s="322">
        <v>72.8</v>
      </c>
      <c r="AB29" s="322">
        <v>70.5</v>
      </c>
      <c r="AC29" s="322">
        <v>71.599999999999994</v>
      </c>
      <c r="AD29" s="322">
        <v>74.400000000000006</v>
      </c>
      <c r="AE29" s="322">
        <v>81.900000000000006</v>
      </c>
      <c r="AF29" s="322">
        <v>88.1</v>
      </c>
      <c r="AG29" s="322">
        <v>90.5</v>
      </c>
      <c r="AH29" s="322">
        <v>93.4</v>
      </c>
      <c r="AI29" s="322">
        <v>99.8</v>
      </c>
      <c r="AJ29" s="322">
        <v>108.5</v>
      </c>
      <c r="AK29" s="322">
        <v>113.5</v>
      </c>
      <c r="AL29" s="322">
        <v>118.2</v>
      </c>
      <c r="AM29" s="322">
        <v>125.9</v>
      </c>
      <c r="AN29" s="322">
        <v>144.30000000000001</v>
      </c>
      <c r="AO29" s="322">
        <v>165.7</v>
      </c>
      <c r="AP29" s="322">
        <v>184.3</v>
      </c>
      <c r="AQ29" s="322">
        <v>196.9</v>
      </c>
      <c r="AR29" s="322">
        <v>219.9</v>
      </c>
      <c r="AS29" s="322">
        <v>241.5</v>
      </c>
      <c r="AT29" s="322">
        <v>267.89999999999998</v>
      </c>
      <c r="AU29" s="322">
        <v>286.89999999999998</v>
      </c>
      <c r="AV29" s="322">
        <v>319.10000000000002</v>
      </c>
      <c r="AW29" s="322">
        <v>373.8</v>
      </c>
      <c r="AX29" s="322">
        <v>402.4</v>
      </c>
      <c r="AY29" s="322">
        <v>435.8</v>
      </c>
      <c r="AZ29" s="322">
        <v>483.7</v>
      </c>
      <c r="BA29" s="322">
        <v>531.5</v>
      </c>
      <c r="BB29" s="322">
        <v>619.9</v>
      </c>
      <c r="BC29" s="322">
        <v>706.9</v>
      </c>
      <c r="BD29" s="322">
        <v>783.3</v>
      </c>
      <c r="BE29" s="322">
        <v>849.8</v>
      </c>
      <c r="BF29" s="322">
        <v>903.5</v>
      </c>
      <c r="BG29" s="322">
        <v>971.3</v>
      </c>
      <c r="BH29" s="322">
        <v>1030.5999999999999</v>
      </c>
      <c r="BI29" s="322">
        <v>1062.7</v>
      </c>
      <c r="BJ29" s="322">
        <v>1119.8</v>
      </c>
      <c r="BK29" s="322">
        <v>1199.0999999999999</v>
      </c>
      <c r="BL29" s="322">
        <v>1288.5</v>
      </c>
      <c r="BM29" s="322">
        <v>1354</v>
      </c>
      <c r="BN29" s="322">
        <v>1487</v>
      </c>
      <c r="BO29" s="322">
        <v>1542.8</v>
      </c>
      <c r="BP29" s="322">
        <v>1583</v>
      </c>
      <c r="BQ29" s="322">
        <v>1658.2</v>
      </c>
      <c r="BR29" s="322">
        <v>1714.8</v>
      </c>
      <c r="BS29" s="322">
        <v>1758.5</v>
      </c>
      <c r="BT29" s="322">
        <v>1787</v>
      </c>
      <c r="BU29" s="322">
        <v>1838.8</v>
      </c>
      <c r="BV29" s="322">
        <v>1911.7</v>
      </c>
      <c r="BW29" s="322">
        <v>2017.4</v>
      </c>
      <c r="BX29" s="322">
        <v>2141.1</v>
      </c>
      <c r="BY29" s="322">
        <v>2297.9</v>
      </c>
      <c r="BZ29" s="322">
        <v>2426.6</v>
      </c>
      <c r="CA29" s="322">
        <v>2608.1999999999998</v>
      </c>
      <c r="CB29" s="322">
        <v>2764.8</v>
      </c>
      <c r="CC29" s="322">
        <v>2932.8</v>
      </c>
      <c r="CD29" s="322">
        <v>3213.5</v>
      </c>
      <c r="CE29" s="322">
        <v>3487.2</v>
      </c>
      <c r="CF29" s="322">
        <v>3772</v>
      </c>
      <c r="CG29" s="322">
        <v>3818.3</v>
      </c>
      <c r="CH29" s="322">
        <v>3789.1</v>
      </c>
      <c r="CI29" s="322">
        <v>3782.2</v>
      </c>
      <c r="CJ29" s="322">
        <v>3901.3</v>
      </c>
      <c r="CK29" s="322">
        <v>4022.9</v>
      </c>
      <c r="CL29" s="322">
        <v>4163.7</v>
      </c>
      <c r="CM29" s="322"/>
      <c r="CN29" s="322"/>
      <c r="CO29" s="322"/>
      <c r="CP29" s="322"/>
      <c r="CQ29" s="322"/>
      <c r="CR29" s="322"/>
      <c r="CS29" s="322"/>
      <c r="CT29" s="322"/>
      <c r="CU29" s="322"/>
      <c r="CV29" s="322"/>
      <c r="CW29" s="322"/>
      <c r="CX29" s="322"/>
      <c r="CY29" s="322"/>
      <c r="CZ29" s="322"/>
      <c r="DA29" s="322"/>
      <c r="DB29" s="322"/>
      <c r="DC29" s="322"/>
      <c r="DD29" s="322"/>
    </row>
    <row r="30" spans="1:108" x14ac:dyDescent="0.2">
      <c r="A30" s="322" t="s">
        <v>398</v>
      </c>
      <c r="B30" s="322" t="s">
        <v>632</v>
      </c>
      <c r="C30" s="322">
        <v>1.6</v>
      </c>
      <c r="D30" s="322">
        <v>1.7</v>
      </c>
      <c r="E30" s="322">
        <v>1.6</v>
      </c>
      <c r="F30" s="322">
        <v>1.5</v>
      </c>
      <c r="G30" s="322">
        <v>1.8</v>
      </c>
      <c r="H30" s="322">
        <v>2.6</v>
      </c>
      <c r="I30" s="322">
        <v>2.2999999999999998</v>
      </c>
      <c r="J30" s="322">
        <v>4.5</v>
      </c>
      <c r="K30" s="322">
        <v>4</v>
      </c>
      <c r="L30" s="322">
        <v>4.5999999999999996</v>
      </c>
      <c r="M30" s="322">
        <v>5</v>
      </c>
      <c r="N30" s="322">
        <v>5.2</v>
      </c>
      <c r="O30" s="322">
        <v>10.6</v>
      </c>
      <c r="P30" s="322">
        <v>29.3</v>
      </c>
      <c r="Q30" s="322">
        <v>50.5</v>
      </c>
      <c r="R30" s="322">
        <v>62.7</v>
      </c>
      <c r="S30" s="322">
        <v>62.8</v>
      </c>
      <c r="T30" s="322">
        <v>29</v>
      </c>
      <c r="U30" s="322">
        <v>23</v>
      </c>
      <c r="V30" s="322">
        <v>22.7</v>
      </c>
      <c r="W30" s="322">
        <v>24.6</v>
      </c>
      <c r="X30" s="322">
        <v>23.9</v>
      </c>
      <c r="Y30" s="322">
        <v>37.4</v>
      </c>
      <c r="Z30" s="322">
        <v>47.6</v>
      </c>
      <c r="AA30" s="322">
        <v>51.6</v>
      </c>
      <c r="AB30" s="322">
        <v>47.2</v>
      </c>
      <c r="AC30" s="322">
        <v>46.8</v>
      </c>
      <c r="AD30" s="322">
        <v>47.4</v>
      </c>
      <c r="AE30" s="322">
        <v>50.9</v>
      </c>
      <c r="AF30" s="322">
        <v>52.6</v>
      </c>
      <c r="AG30" s="322">
        <v>51.8</v>
      </c>
      <c r="AH30" s="322">
        <v>50.9</v>
      </c>
      <c r="AI30" s="322">
        <v>52.7</v>
      </c>
      <c r="AJ30" s="322">
        <v>59</v>
      </c>
      <c r="AK30" s="322">
        <v>61.2</v>
      </c>
      <c r="AL30" s="322">
        <v>63.1</v>
      </c>
      <c r="AM30" s="322">
        <v>66.5</v>
      </c>
      <c r="AN30" s="322">
        <v>76.5</v>
      </c>
      <c r="AO30" s="322">
        <v>88</v>
      </c>
      <c r="AP30" s="322">
        <v>96.8</v>
      </c>
      <c r="AQ30" s="322">
        <v>100.4</v>
      </c>
      <c r="AR30" s="322">
        <v>102.3</v>
      </c>
      <c r="AS30" s="322">
        <v>106.6</v>
      </c>
      <c r="AT30" s="322">
        <v>112.2</v>
      </c>
      <c r="AU30" s="322">
        <v>113.9</v>
      </c>
      <c r="AV30" s="322">
        <v>122.5</v>
      </c>
      <c r="AW30" s="322">
        <v>132.9</v>
      </c>
      <c r="AX30" s="322">
        <v>139</v>
      </c>
      <c r="AY30" s="322">
        <v>149.6</v>
      </c>
      <c r="AZ30" s="322">
        <v>162</v>
      </c>
      <c r="BA30" s="322">
        <v>176</v>
      </c>
      <c r="BB30" s="322">
        <v>202.1</v>
      </c>
      <c r="BC30" s="322">
        <v>231.3</v>
      </c>
      <c r="BD30" s="322">
        <v>255.7</v>
      </c>
      <c r="BE30" s="322">
        <v>277.89999999999998</v>
      </c>
      <c r="BF30" s="322">
        <v>292</v>
      </c>
      <c r="BG30" s="322">
        <v>316.8</v>
      </c>
      <c r="BH30" s="322">
        <v>336.5</v>
      </c>
      <c r="BI30" s="322">
        <v>347.8</v>
      </c>
      <c r="BJ30" s="322">
        <v>360.8</v>
      </c>
      <c r="BK30" s="322">
        <v>380.2</v>
      </c>
      <c r="BL30" s="322">
        <v>401.8</v>
      </c>
      <c r="BM30" s="322">
        <v>423.9</v>
      </c>
      <c r="BN30" s="322">
        <v>430.2</v>
      </c>
      <c r="BO30" s="322">
        <v>427.7</v>
      </c>
      <c r="BP30" s="322">
        <v>427.3</v>
      </c>
      <c r="BQ30" s="322">
        <v>427.7</v>
      </c>
      <c r="BR30" s="322">
        <v>428.4</v>
      </c>
      <c r="BS30" s="322">
        <v>438.7</v>
      </c>
      <c r="BT30" s="322">
        <v>436.4</v>
      </c>
      <c r="BU30" s="322">
        <v>455.6</v>
      </c>
      <c r="BV30" s="322">
        <v>475.1</v>
      </c>
      <c r="BW30" s="322">
        <v>505.4</v>
      </c>
      <c r="BX30" s="322">
        <v>560.29999999999995</v>
      </c>
      <c r="BY30" s="322">
        <v>628.5</v>
      </c>
      <c r="BZ30" s="322">
        <v>681.4</v>
      </c>
      <c r="CA30" s="322">
        <v>723.4</v>
      </c>
      <c r="CB30" s="322">
        <v>763.9</v>
      </c>
      <c r="CC30" s="322">
        <v>798.4</v>
      </c>
      <c r="CD30" s="322">
        <v>879.8</v>
      </c>
      <c r="CE30" s="322">
        <v>933.7</v>
      </c>
      <c r="CF30" s="322">
        <v>1003.9</v>
      </c>
      <c r="CG30" s="322">
        <v>1006.1</v>
      </c>
      <c r="CH30" s="322">
        <v>1007.8</v>
      </c>
      <c r="CI30" s="322">
        <v>961</v>
      </c>
      <c r="CJ30" s="322">
        <v>955.9</v>
      </c>
      <c r="CK30" s="322">
        <v>963.7</v>
      </c>
      <c r="CL30" s="322">
        <v>978</v>
      </c>
      <c r="CM30" s="322"/>
      <c r="CN30" s="322"/>
      <c r="CO30" s="322"/>
      <c r="CP30" s="322"/>
      <c r="CQ30" s="322"/>
      <c r="CR30" s="322"/>
      <c r="CS30" s="322"/>
      <c r="CT30" s="322"/>
      <c r="CU30" s="322"/>
      <c r="CV30" s="322"/>
      <c r="CW30" s="322"/>
      <c r="CX30" s="322"/>
      <c r="CY30" s="322"/>
      <c r="CZ30" s="322"/>
      <c r="DA30" s="322"/>
      <c r="DB30" s="322"/>
      <c r="DC30" s="322"/>
      <c r="DD30" s="322"/>
    </row>
    <row r="31" spans="1:108" x14ac:dyDescent="0.2">
      <c r="A31" s="322" t="s">
        <v>396</v>
      </c>
      <c r="B31" s="322" t="s">
        <v>631</v>
      </c>
      <c r="C31" s="322">
        <v>0.8</v>
      </c>
      <c r="D31" s="322">
        <v>0.8</v>
      </c>
      <c r="E31" s="322">
        <v>2</v>
      </c>
      <c r="F31" s="322">
        <v>1</v>
      </c>
      <c r="G31" s="322">
        <v>1.1000000000000001</v>
      </c>
      <c r="H31" s="322">
        <v>2.2000000000000002</v>
      </c>
      <c r="I31" s="322">
        <v>2.2999999999999998</v>
      </c>
      <c r="J31" s="322">
        <v>2.7</v>
      </c>
      <c r="K31" s="322">
        <v>1.5</v>
      </c>
      <c r="L31" s="322">
        <v>1.8</v>
      </c>
      <c r="M31" s="322">
        <v>2</v>
      </c>
      <c r="N31" s="322">
        <v>2</v>
      </c>
      <c r="O31" s="322">
        <v>1.9</v>
      </c>
      <c r="P31" s="322">
        <v>2.1</v>
      </c>
      <c r="Q31" s="322">
        <v>1.9</v>
      </c>
      <c r="R31" s="322">
        <v>2.4</v>
      </c>
      <c r="S31" s="322">
        <v>5.2</v>
      </c>
      <c r="T31" s="322">
        <v>11.8</v>
      </c>
      <c r="U31" s="322">
        <v>11.3</v>
      </c>
      <c r="V31" s="322">
        <v>12.4</v>
      </c>
      <c r="W31" s="322">
        <v>15.1</v>
      </c>
      <c r="X31" s="322">
        <v>15.6</v>
      </c>
      <c r="Y31" s="322">
        <v>13</v>
      </c>
      <c r="Z31" s="322">
        <v>12.3</v>
      </c>
      <c r="AA31" s="322">
        <v>13</v>
      </c>
      <c r="AB31" s="322">
        <v>14.8</v>
      </c>
      <c r="AC31" s="322">
        <v>16</v>
      </c>
      <c r="AD31" s="322">
        <v>16.7</v>
      </c>
      <c r="AE31" s="322">
        <v>19.3</v>
      </c>
      <c r="AF31" s="322">
        <v>23.4</v>
      </c>
      <c r="AG31" s="322">
        <v>26.2</v>
      </c>
      <c r="AH31" s="322">
        <v>27.4</v>
      </c>
      <c r="AI31" s="322">
        <v>31.2</v>
      </c>
      <c r="AJ31" s="322">
        <v>32.200000000000003</v>
      </c>
      <c r="AK31" s="322">
        <v>33.799999999999997</v>
      </c>
      <c r="AL31" s="322">
        <v>34.9</v>
      </c>
      <c r="AM31" s="322">
        <v>37.9</v>
      </c>
      <c r="AN31" s="322">
        <v>43.7</v>
      </c>
      <c r="AO31" s="322">
        <v>52</v>
      </c>
      <c r="AP31" s="322">
        <v>58.8</v>
      </c>
      <c r="AQ31" s="322">
        <v>64.5</v>
      </c>
      <c r="AR31" s="322">
        <v>79.5</v>
      </c>
      <c r="AS31" s="322">
        <v>95</v>
      </c>
      <c r="AT31" s="322">
        <v>111.5</v>
      </c>
      <c r="AU31" s="322">
        <v>124.6</v>
      </c>
      <c r="AV31" s="322">
        <v>145.5</v>
      </c>
      <c r="AW31" s="322">
        <v>184.1</v>
      </c>
      <c r="AX31" s="322">
        <v>199.6</v>
      </c>
      <c r="AY31" s="322">
        <v>214</v>
      </c>
      <c r="AZ31" s="322">
        <v>233.9</v>
      </c>
      <c r="BA31" s="322">
        <v>255.9</v>
      </c>
      <c r="BB31" s="322">
        <v>300.89999999999998</v>
      </c>
      <c r="BC31" s="322">
        <v>331.1</v>
      </c>
      <c r="BD31" s="322">
        <v>360.4</v>
      </c>
      <c r="BE31" s="322">
        <v>384.1</v>
      </c>
      <c r="BF31" s="322">
        <v>397</v>
      </c>
      <c r="BG31" s="322">
        <v>419.8</v>
      </c>
      <c r="BH31" s="322">
        <v>445.3</v>
      </c>
      <c r="BI31" s="322">
        <v>452.6</v>
      </c>
      <c r="BJ31" s="322">
        <v>481.9</v>
      </c>
      <c r="BK31" s="322">
        <v>522.20000000000005</v>
      </c>
      <c r="BL31" s="322">
        <v>571.1</v>
      </c>
      <c r="BM31" s="322">
        <v>598.70000000000005</v>
      </c>
      <c r="BN31" s="322">
        <v>720.2</v>
      </c>
      <c r="BO31" s="322">
        <v>767.3</v>
      </c>
      <c r="BP31" s="322">
        <v>802.6</v>
      </c>
      <c r="BQ31" s="322">
        <v>843.7</v>
      </c>
      <c r="BR31" s="322">
        <v>891.5</v>
      </c>
      <c r="BS31" s="322">
        <v>920.8</v>
      </c>
      <c r="BT31" s="322">
        <v>949.1</v>
      </c>
      <c r="BU31" s="322">
        <v>986.3</v>
      </c>
      <c r="BV31" s="322">
        <v>1037.5999999999999</v>
      </c>
      <c r="BW31" s="322">
        <v>1129.7</v>
      </c>
      <c r="BX31" s="322">
        <v>1237.5999999999999</v>
      </c>
      <c r="BY31" s="322">
        <v>1327.9</v>
      </c>
      <c r="BZ31" s="322">
        <v>1393.1</v>
      </c>
      <c r="CA31" s="322">
        <v>1479.8</v>
      </c>
      <c r="CB31" s="322">
        <v>1577.4</v>
      </c>
      <c r="CC31" s="322">
        <v>1678.8</v>
      </c>
      <c r="CD31" s="322">
        <v>1896.1</v>
      </c>
      <c r="CE31" s="322">
        <v>2142.9</v>
      </c>
      <c r="CF31" s="322">
        <v>2333.1999999999998</v>
      </c>
      <c r="CG31" s="322">
        <v>2327</v>
      </c>
      <c r="CH31" s="322">
        <v>2300.8000000000002</v>
      </c>
      <c r="CI31" s="322">
        <v>2346.1999999999998</v>
      </c>
      <c r="CJ31" s="322">
        <v>2448.6</v>
      </c>
      <c r="CK31" s="322">
        <v>2564.9</v>
      </c>
      <c r="CL31" s="322">
        <v>2652.9</v>
      </c>
      <c r="CM31" s="322"/>
      <c r="CN31" s="322"/>
      <c r="CO31" s="322"/>
      <c r="CP31" s="322"/>
      <c r="CQ31" s="322"/>
      <c r="CR31" s="322"/>
      <c r="CS31" s="322"/>
      <c r="CT31" s="322"/>
      <c r="CU31" s="322"/>
      <c r="CV31" s="322"/>
      <c r="CW31" s="322"/>
      <c r="CX31" s="322"/>
      <c r="CY31" s="322"/>
      <c r="CZ31" s="322"/>
      <c r="DA31" s="322"/>
      <c r="DB31" s="322"/>
      <c r="DC31" s="322"/>
      <c r="DD31" s="322"/>
    </row>
    <row r="32" spans="1:108" x14ac:dyDescent="0.2">
      <c r="A32" s="322" t="s">
        <v>394</v>
      </c>
      <c r="B32" s="322" t="s">
        <v>630</v>
      </c>
      <c r="C32" s="322">
        <v>0.6</v>
      </c>
      <c r="D32" s="322">
        <v>0.7</v>
      </c>
      <c r="E32" s="322">
        <v>1.7</v>
      </c>
      <c r="F32" s="322">
        <v>0.9</v>
      </c>
      <c r="G32" s="322">
        <v>0.6</v>
      </c>
      <c r="H32" s="322">
        <v>0.5</v>
      </c>
      <c r="I32" s="322">
        <v>0.5</v>
      </c>
      <c r="J32" s="322">
        <v>2</v>
      </c>
      <c r="K32" s="322">
        <v>0.7</v>
      </c>
      <c r="L32" s="322">
        <v>1.1000000000000001</v>
      </c>
      <c r="M32" s="322">
        <v>1.1000000000000001</v>
      </c>
      <c r="N32" s="322">
        <v>1.3</v>
      </c>
      <c r="O32" s="322">
        <v>1.2</v>
      </c>
      <c r="P32" s="322">
        <v>1.3</v>
      </c>
      <c r="Q32" s="322">
        <v>1.1000000000000001</v>
      </c>
      <c r="R32" s="322">
        <v>1.7</v>
      </c>
      <c r="S32" s="322">
        <v>4.0999999999999996</v>
      </c>
      <c r="T32" s="322">
        <v>8.6999999999999993</v>
      </c>
      <c r="U32" s="322">
        <v>8.4</v>
      </c>
      <c r="V32" s="322">
        <v>7.2</v>
      </c>
      <c r="W32" s="322">
        <v>8.1999999999999993</v>
      </c>
      <c r="X32" s="322">
        <v>10.199999999999999</v>
      </c>
      <c r="Y32" s="322">
        <v>7.9</v>
      </c>
      <c r="Z32" s="322">
        <v>8.1</v>
      </c>
      <c r="AA32" s="322">
        <v>8.6999999999999993</v>
      </c>
      <c r="AB32" s="322">
        <v>10.7</v>
      </c>
      <c r="AC32" s="322">
        <v>11.5</v>
      </c>
      <c r="AD32" s="322">
        <v>12.3</v>
      </c>
      <c r="AE32" s="322">
        <v>14.5</v>
      </c>
      <c r="AF32" s="322">
        <v>18.2</v>
      </c>
      <c r="AG32" s="322">
        <v>18.600000000000001</v>
      </c>
      <c r="AH32" s="322">
        <v>20.100000000000001</v>
      </c>
      <c r="AI32" s="322">
        <v>23.4</v>
      </c>
      <c r="AJ32" s="322">
        <v>23.8</v>
      </c>
      <c r="AK32" s="322">
        <v>25</v>
      </c>
      <c r="AL32" s="322">
        <v>25.5</v>
      </c>
      <c r="AM32" s="322">
        <v>27.7</v>
      </c>
      <c r="AN32" s="322">
        <v>30.3</v>
      </c>
      <c r="AO32" s="322">
        <v>37.1</v>
      </c>
      <c r="AP32" s="322">
        <v>42.4</v>
      </c>
      <c r="AQ32" s="322">
        <v>46.3</v>
      </c>
      <c r="AR32" s="322">
        <v>56.4</v>
      </c>
      <c r="AS32" s="322">
        <v>66.900000000000006</v>
      </c>
      <c r="AT32" s="322">
        <v>73.8</v>
      </c>
      <c r="AU32" s="322">
        <v>85.7</v>
      </c>
      <c r="AV32" s="322">
        <v>104.6</v>
      </c>
      <c r="AW32" s="322">
        <v>134.30000000000001</v>
      </c>
      <c r="AX32" s="322">
        <v>146</v>
      </c>
      <c r="AY32" s="322">
        <v>155</v>
      </c>
      <c r="AZ32" s="322">
        <v>165.4</v>
      </c>
      <c r="BA32" s="322">
        <v>186.1</v>
      </c>
      <c r="BB32" s="322">
        <v>223.8</v>
      </c>
      <c r="BC32" s="322">
        <v>255</v>
      </c>
      <c r="BD32" s="322">
        <v>286</v>
      </c>
      <c r="BE32" s="322">
        <v>307.2</v>
      </c>
      <c r="BF32" s="322">
        <v>313.39999999999998</v>
      </c>
      <c r="BG32" s="322">
        <v>329.9</v>
      </c>
      <c r="BH32" s="322">
        <v>348.7</v>
      </c>
      <c r="BI32" s="322">
        <v>361.5</v>
      </c>
      <c r="BJ32" s="322">
        <v>382.9</v>
      </c>
      <c r="BK32" s="322">
        <v>416.9</v>
      </c>
      <c r="BL32" s="322">
        <v>453.2</v>
      </c>
      <c r="BM32" s="322">
        <v>500.3</v>
      </c>
      <c r="BN32" s="322">
        <v>558</v>
      </c>
      <c r="BO32" s="322">
        <v>589.9</v>
      </c>
      <c r="BP32" s="322">
        <v>615.79999999999995</v>
      </c>
      <c r="BQ32" s="322">
        <v>653.9</v>
      </c>
      <c r="BR32" s="322">
        <v>689.6</v>
      </c>
      <c r="BS32" s="322">
        <v>715.7</v>
      </c>
      <c r="BT32" s="322">
        <v>730.3</v>
      </c>
      <c r="BU32" s="322">
        <v>748.4</v>
      </c>
      <c r="BV32" s="322">
        <v>782.1</v>
      </c>
      <c r="BW32" s="322">
        <v>850.2</v>
      </c>
      <c r="BX32" s="322">
        <v>927.1</v>
      </c>
      <c r="BY32" s="322">
        <v>977.6</v>
      </c>
      <c r="BZ32" s="322">
        <v>1030.2</v>
      </c>
      <c r="CA32" s="322">
        <v>1095.5999999999999</v>
      </c>
      <c r="CB32" s="322">
        <v>1201.5999999999999</v>
      </c>
      <c r="CC32" s="322">
        <v>1277.5</v>
      </c>
      <c r="CD32" s="322">
        <v>1480</v>
      </c>
      <c r="CE32" s="322">
        <v>1632.2</v>
      </c>
      <c r="CF32" s="322">
        <v>1774.4</v>
      </c>
      <c r="CG32" s="322">
        <v>1796.9</v>
      </c>
      <c r="CH32" s="322">
        <v>1801.5</v>
      </c>
      <c r="CI32" s="322">
        <v>1842.4</v>
      </c>
      <c r="CJ32" s="322">
        <v>1901.5</v>
      </c>
      <c r="CK32" s="322">
        <v>1981.7</v>
      </c>
      <c r="CL32" s="322">
        <v>2047.6</v>
      </c>
      <c r="CM32" s="322"/>
      <c r="CN32" s="322"/>
      <c r="CO32" s="322"/>
      <c r="CP32" s="322"/>
      <c r="CQ32" s="322"/>
      <c r="CR32" s="322"/>
      <c r="CS32" s="322"/>
      <c r="CT32" s="322"/>
      <c r="CU32" s="322"/>
      <c r="CV32" s="322"/>
      <c r="CW32" s="322"/>
      <c r="CX32" s="322"/>
      <c r="CY32" s="322"/>
      <c r="CZ32" s="322"/>
      <c r="DA32" s="322"/>
      <c r="DB32" s="322"/>
      <c r="DC32" s="322"/>
      <c r="DD32" s="322"/>
    </row>
    <row r="33" spans="1:108" x14ac:dyDescent="0.2">
      <c r="A33" s="322" t="s">
        <v>392</v>
      </c>
      <c r="B33" s="322" t="s">
        <v>629</v>
      </c>
      <c r="C33" s="322">
        <v>0.6</v>
      </c>
      <c r="D33" s="322">
        <v>0.7</v>
      </c>
      <c r="E33" s="322">
        <v>1.7</v>
      </c>
      <c r="F33" s="322">
        <v>0.9</v>
      </c>
      <c r="G33" s="322">
        <v>0.6</v>
      </c>
      <c r="H33" s="322">
        <v>0.5</v>
      </c>
      <c r="I33" s="322">
        <v>0.5</v>
      </c>
      <c r="J33" s="322">
        <v>2</v>
      </c>
      <c r="K33" s="322">
        <v>0.7</v>
      </c>
      <c r="L33" s="322">
        <v>1.1000000000000001</v>
      </c>
      <c r="M33" s="322">
        <v>1.1000000000000001</v>
      </c>
      <c r="N33" s="322">
        <v>1.3</v>
      </c>
      <c r="O33" s="322">
        <v>1.2</v>
      </c>
      <c r="P33" s="322">
        <v>1.3</v>
      </c>
      <c r="Q33" s="322">
        <v>1.1000000000000001</v>
      </c>
      <c r="R33" s="322">
        <v>1.7</v>
      </c>
      <c r="S33" s="322">
        <v>4.0999999999999996</v>
      </c>
      <c r="T33" s="322">
        <v>8.6999999999999993</v>
      </c>
      <c r="U33" s="322">
        <v>8.4</v>
      </c>
      <c r="V33" s="322">
        <v>7.2</v>
      </c>
      <c r="W33" s="322">
        <v>8.1999999999999993</v>
      </c>
      <c r="X33" s="322">
        <v>10.199999999999999</v>
      </c>
      <c r="Y33" s="322">
        <v>7.9</v>
      </c>
      <c r="Z33" s="322">
        <v>8.1</v>
      </c>
      <c r="AA33" s="322">
        <v>8.6999999999999993</v>
      </c>
      <c r="AB33" s="322">
        <v>10.7</v>
      </c>
      <c r="AC33" s="322">
        <v>11.5</v>
      </c>
      <c r="AD33" s="322">
        <v>12.3</v>
      </c>
      <c r="AE33" s="322">
        <v>14.5</v>
      </c>
      <c r="AF33" s="322">
        <v>18.2</v>
      </c>
      <c r="AG33" s="322">
        <v>18.600000000000001</v>
      </c>
      <c r="AH33" s="322">
        <v>19.899999999999999</v>
      </c>
      <c r="AI33" s="322">
        <v>23.1</v>
      </c>
      <c r="AJ33" s="322">
        <v>23.5</v>
      </c>
      <c r="AK33" s="322">
        <v>24.6</v>
      </c>
      <c r="AL33" s="322">
        <v>25.2</v>
      </c>
      <c r="AM33" s="322">
        <v>27.3</v>
      </c>
      <c r="AN33" s="322">
        <v>29.9</v>
      </c>
      <c r="AO33" s="322">
        <v>36.5</v>
      </c>
      <c r="AP33" s="322">
        <v>41.9</v>
      </c>
      <c r="AQ33" s="322">
        <v>45.8</v>
      </c>
      <c r="AR33" s="322">
        <v>55.6</v>
      </c>
      <c r="AS33" s="322">
        <v>66.099999999999994</v>
      </c>
      <c r="AT33" s="322">
        <v>72.900000000000006</v>
      </c>
      <c r="AU33" s="322">
        <v>84.5</v>
      </c>
      <c r="AV33" s="322">
        <v>103.3</v>
      </c>
      <c r="AW33" s="322">
        <v>132.30000000000001</v>
      </c>
      <c r="AX33" s="322">
        <v>143.5</v>
      </c>
      <c r="AY33" s="322">
        <v>152.4</v>
      </c>
      <c r="AZ33" s="322">
        <v>162.69999999999999</v>
      </c>
      <c r="BA33" s="322">
        <v>183</v>
      </c>
      <c r="BB33" s="322">
        <v>220.3</v>
      </c>
      <c r="BC33" s="322">
        <v>250.7</v>
      </c>
      <c r="BD33" s="322">
        <v>281.89999999999998</v>
      </c>
      <c r="BE33" s="322">
        <v>303.60000000000002</v>
      </c>
      <c r="BF33" s="322">
        <v>309.7</v>
      </c>
      <c r="BG33" s="322">
        <v>325.89999999999998</v>
      </c>
      <c r="BH33" s="322">
        <v>344.3</v>
      </c>
      <c r="BI33" s="322">
        <v>357.2</v>
      </c>
      <c r="BJ33" s="322">
        <v>378.4</v>
      </c>
      <c r="BK33" s="322">
        <v>411.7</v>
      </c>
      <c r="BL33" s="322">
        <v>447</v>
      </c>
      <c r="BM33" s="322">
        <v>494</v>
      </c>
      <c r="BN33" s="322">
        <v>551.79999999999995</v>
      </c>
      <c r="BO33" s="322">
        <v>583.70000000000005</v>
      </c>
      <c r="BP33" s="322">
        <v>609</v>
      </c>
      <c r="BQ33" s="322">
        <v>647.1</v>
      </c>
      <c r="BR33" s="322">
        <v>682.1</v>
      </c>
      <c r="BS33" s="322">
        <v>707.9</v>
      </c>
      <c r="BT33" s="322">
        <v>722.1</v>
      </c>
      <c r="BU33" s="322">
        <v>739.9</v>
      </c>
      <c r="BV33" s="322">
        <v>773.4</v>
      </c>
      <c r="BW33" s="322">
        <v>840.8</v>
      </c>
      <c r="BX33" s="322">
        <v>917.5</v>
      </c>
      <c r="BY33" s="322">
        <v>967.5</v>
      </c>
      <c r="BZ33" s="322">
        <v>1019.5</v>
      </c>
      <c r="CA33" s="322">
        <v>1084.4000000000001</v>
      </c>
      <c r="CB33" s="322">
        <v>1189.2</v>
      </c>
      <c r="CC33" s="322">
        <v>1264.2</v>
      </c>
      <c r="CD33" s="322">
        <v>1464.6</v>
      </c>
      <c r="CE33" s="322">
        <v>1616.2</v>
      </c>
      <c r="CF33" s="322">
        <v>1757.9</v>
      </c>
      <c r="CG33" s="322">
        <v>1779.9</v>
      </c>
      <c r="CH33" s="322">
        <v>1783.6</v>
      </c>
      <c r="CI33" s="322">
        <v>1823.5</v>
      </c>
      <c r="CJ33" s="322">
        <v>1882</v>
      </c>
      <c r="CK33" s="322">
        <v>1961.3</v>
      </c>
      <c r="CL33" s="322">
        <v>2026.7</v>
      </c>
      <c r="CM33" s="322"/>
      <c r="CN33" s="322"/>
      <c r="CO33" s="322"/>
      <c r="CP33" s="322"/>
      <c r="CQ33" s="322"/>
      <c r="CR33" s="322"/>
      <c r="CS33" s="322"/>
      <c r="CT33" s="322"/>
      <c r="CU33" s="322"/>
      <c r="CV33" s="322"/>
      <c r="CW33" s="322"/>
      <c r="CX33" s="322"/>
      <c r="CY33" s="322"/>
      <c r="CZ33" s="322"/>
      <c r="DA33" s="322"/>
      <c r="DB33" s="322"/>
      <c r="DC33" s="322"/>
      <c r="DD33" s="322"/>
    </row>
    <row r="34" spans="1:108" x14ac:dyDescent="0.2">
      <c r="A34" s="322" t="s">
        <v>390</v>
      </c>
      <c r="B34" s="322" t="s">
        <v>1877</v>
      </c>
      <c r="C34" s="322" t="s">
        <v>110</v>
      </c>
      <c r="D34" s="322" t="s">
        <v>110</v>
      </c>
      <c r="E34" s="322" t="s">
        <v>110</v>
      </c>
      <c r="F34" s="322" t="s">
        <v>110</v>
      </c>
      <c r="G34" s="322" t="s">
        <v>110</v>
      </c>
      <c r="H34" s="322" t="s">
        <v>110</v>
      </c>
      <c r="I34" s="322" t="s">
        <v>110</v>
      </c>
      <c r="J34" s="322" t="s">
        <v>110</v>
      </c>
      <c r="K34" s="322" t="s">
        <v>110</v>
      </c>
      <c r="L34" s="322" t="s">
        <v>110</v>
      </c>
      <c r="M34" s="322" t="s">
        <v>110</v>
      </c>
      <c r="N34" s="322" t="s">
        <v>110</v>
      </c>
      <c r="O34" s="322" t="s">
        <v>110</v>
      </c>
      <c r="P34" s="322" t="s">
        <v>110</v>
      </c>
      <c r="Q34" s="322" t="s">
        <v>110</v>
      </c>
      <c r="R34" s="322" t="s">
        <v>110</v>
      </c>
      <c r="S34" s="322" t="s">
        <v>110</v>
      </c>
      <c r="T34" s="322" t="s">
        <v>110</v>
      </c>
      <c r="U34" s="322" t="s">
        <v>110</v>
      </c>
      <c r="V34" s="322" t="s">
        <v>110</v>
      </c>
      <c r="W34" s="322" t="s">
        <v>110</v>
      </c>
      <c r="X34" s="322" t="s">
        <v>110</v>
      </c>
      <c r="Y34" s="322" t="s">
        <v>110</v>
      </c>
      <c r="Z34" s="322" t="s">
        <v>110</v>
      </c>
      <c r="AA34" s="322" t="s">
        <v>110</v>
      </c>
      <c r="AB34" s="322" t="s">
        <v>110</v>
      </c>
      <c r="AC34" s="322" t="s">
        <v>110</v>
      </c>
      <c r="AD34" s="322" t="s">
        <v>110</v>
      </c>
      <c r="AE34" s="322" t="s">
        <v>110</v>
      </c>
      <c r="AF34" s="322" t="s">
        <v>110</v>
      </c>
      <c r="AG34" s="322" t="s">
        <v>110</v>
      </c>
      <c r="AH34" s="322">
        <v>0.2</v>
      </c>
      <c r="AI34" s="322">
        <v>0.3</v>
      </c>
      <c r="AJ34" s="322">
        <v>0.3</v>
      </c>
      <c r="AK34" s="322">
        <v>0.3</v>
      </c>
      <c r="AL34" s="322">
        <v>0.3</v>
      </c>
      <c r="AM34" s="322">
        <v>0.5</v>
      </c>
      <c r="AN34" s="322">
        <v>0.5</v>
      </c>
      <c r="AO34" s="322">
        <v>0.6</v>
      </c>
      <c r="AP34" s="322">
        <v>0.6</v>
      </c>
      <c r="AQ34" s="322">
        <v>0.6</v>
      </c>
      <c r="AR34" s="322">
        <v>0.7</v>
      </c>
      <c r="AS34" s="322">
        <v>0.8</v>
      </c>
      <c r="AT34" s="322">
        <v>1</v>
      </c>
      <c r="AU34" s="322">
        <v>1.2</v>
      </c>
      <c r="AV34" s="322">
        <v>1.3</v>
      </c>
      <c r="AW34" s="322">
        <v>2</v>
      </c>
      <c r="AX34" s="322">
        <v>2.5</v>
      </c>
      <c r="AY34" s="322">
        <v>2.6</v>
      </c>
      <c r="AZ34" s="322">
        <v>2.7</v>
      </c>
      <c r="BA34" s="322">
        <v>3</v>
      </c>
      <c r="BB34" s="322">
        <v>3.5</v>
      </c>
      <c r="BC34" s="322">
        <v>4.3</v>
      </c>
      <c r="BD34" s="322">
        <v>4.0999999999999996</v>
      </c>
      <c r="BE34" s="322">
        <v>3.6</v>
      </c>
      <c r="BF34" s="322">
        <v>3.7</v>
      </c>
      <c r="BG34" s="322">
        <v>4</v>
      </c>
      <c r="BH34" s="322">
        <v>4.4000000000000004</v>
      </c>
      <c r="BI34" s="322">
        <v>4.3</v>
      </c>
      <c r="BJ34" s="322">
        <v>4.5999999999999996</v>
      </c>
      <c r="BK34" s="322">
        <v>5.0999999999999996</v>
      </c>
      <c r="BL34" s="322">
        <v>6.2</v>
      </c>
      <c r="BM34" s="322">
        <v>6.3</v>
      </c>
      <c r="BN34" s="322">
        <v>6.2</v>
      </c>
      <c r="BO34" s="322">
        <v>6.2</v>
      </c>
      <c r="BP34" s="322">
        <v>6.8</v>
      </c>
      <c r="BQ34" s="322">
        <v>6.8</v>
      </c>
      <c r="BR34" s="322">
        <v>7.6</v>
      </c>
      <c r="BS34" s="322">
        <v>7.9</v>
      </c>
      <c r="BT34" s="322">
        <v>8.1999999999999993</v>
      </c>
      <c r="BU34" s="322">
        <v>8.5</v>
      </c>
      <c r="BV34" s="322">
        <v>8.6999999999999993</v>
      </c>
      <c r="BW34" s="322">
        <v>9.4</v>
      </c>
      <c r="BX34" s="322">
        <v>9.6999999999999993</v>
      </c>
      <c r="BY34" s="322">
        <v>10.1</v>
      </c>
      <c r="BZ34" s="322">
        <v>10.7</v>
      </c>
      <c r="CA34" s="322">
        <v>11.2</v>
      </c>
      <c r="CB34" s="322">
        <v>12.4</v>
      </c>
      <c r="CC34" s="322">
        <v>13.3</v>
      </c>
      <c r="CD34" s="322">
        <v>15.5</v>
      </c>
      <c r="CE34" s="322">
        <v>16</v>
      </c>
      <c r="CF34" s="322">
        <v>16.5</v>
      </c>
      <c r="CG34" s="322">
        <v>17.100000000000001</v>
      </c>
      <c r="CH34" s="322">
        <v>18</v>
      </c>
      <c r="CI34" s="322">
        <v>18.899999999999999</v>
      </c>
      <c r="CJ34" s="322">
        <v>19.5</v>
      </c>
      <c r="CK34" s="322">
        <v>20.399999999999999</v>
      </c>
      <c r="CL34" s="322">
        <v>20.9</v>
      </c>
      <c r="CM34" s="322"/>
      <c r="CN34" s="322"/>
      <c r="CO34" s="322"/>
      <c r="CP34" s="322"/>
      <c r="CQ34" s="322"/>
      <c r="CR34" s="322"/>
      <c r="CS34" s="322"/>
      <c r="CT34" s="322"/>
      <c r="CU34" s="322"/>
      <c r="CV34" s="322"/>
      <c r="CW34" s="322"/>
      <c r="CX34" s="322"/>
      <c r="CY34" s="322"/>
      <c r="CZ34" s="322"/>
      <c r="DA34" s="322"/>
      <c r="DB34" s="322"/>
      <c r="DC34" s="322"/>
      <c r="DD34" s="322"/>
    </row>
    <row r="35" spans="1:108" x14ac:dyDescent="0.2">
      <c r="A35" s="322" t="s">
        <v>388</v>
      </c>
      <c r="B35" s="322" t="s">
        <v>1878</v>
      </c>
      <c r="C35" s="322">
        <v>0.1</v>
      </c>
      <c r="D35" s="322">
        <v>0.2</v>
      </c>
      <c r="E35" s="322">
        <v>0.3</v>
      </c>
      <c r="F35" s="322">
        <v>0.2</v>
      </c>
      <c r="G35" s="322">
        <v>0.5</v>
      </c>
      <c r="H35" s="322">
        <v>1.6</v>
      </c>
      <c r="I35" s="322">
        <v>1.7</v>
      </c>
      <c r="J35" s="322">
        <v>0.8</v>
      </c>
      <c r="K35" s="322">
        <v>0.8</v>
      </c>
      <c r="L35" s="322">
        <v>0.7</v>
      </c>
      <c r="M35" s="322">
        <v>0.9</v>
      </c>
      <c r="N35" s="322">
        <v>0.7</v>
      </c>
      <c r="O35" s="322">
        <v>0.6</v>
      </c>
      <c r="P35" s="322">
        <v>0.8</v>
      </c>
      <c r="Q35" s="322">
        <v>0.8</v>
      </c>
      <c r="R35" s="322">
        <v>0.8</v>
      </c>
      <c r="S35" s="322">
        <v>1.1000000000000001</v>
      </c>
      <c r="T35" s="322">
        <v>3.1</v>
      </c>
      <c r="U35" s="322">
        <v>2.9</v>
      </c>
      <c r="V35" s="322">
        <v>5.2</v>
      </c>
      <c r="W35" s="322">
        <v>6.9</v>
      </c>
      <c r="X35" s="322">
        <v>5.4</v>
      </c>
      <c r="Y35" s="322">
        <v>5.0999999999999996</v>
      </c>
      <c r="Z35" s="322">
        <v>4.3</v>
      </c>
      <c r="AA35" s="322">
        <v>4.3</v>
      </c>
      <c r="AB35" s="322">
        <v>4.0999999999999996</v>
      </c>
      <c r="AC35" s="322">
        <v>4.5</v>
      </c>
      <c r="AD35" s="322">
        <v>4.4000000000000004</v>
      </c>
      <c r="AE35" s="322">
        <v>4.7</v>
      </c>
      <c r="AF35" s="322">
        <v>5.2</v>
      </c>
      <c r="AG35" s="322">
        <v>7.6</v>
      </c>
      <c r="AH35" s="322">
        <v>7.3</v>
      </c>
      <c r="AI35" s="322">
        <v>7.8</v>
      </c>
      <c r="AJ35" s="322">
        <v>8.4</v>
      </c>
      <c r="AK35" s="322">
        <v>8.8000000000000007</v>
      </c>
      <c r="AL35" s="322">
        <v>9.4</v>
      </c>
      <c r="AM35" s="322">
        <v>10.1</v>
      </c>
      <c r="AN35" s="322">
        <v>13.4</v>
      </c>
      <c r="AO35" s="322">
        <v>14.9</v>
      </c>
      <c r="AP35" s="322">
        <v>16.399999999999999</v>
      </c>
      <c r="AQ35" s="322">
        <v>18.2</v>
      </c>
      <c r="AR35" s="322">
        <v>23.2</v>
      </c>
      <c r="AS35" s="322">
        <v>28.2</v>
      </c>
      <c r="AT35" s="322">
        <v>37.700000000000003</v>
      </c>
      <c r="AU35" s="322">
        <v>38.9</v>
      </c>
      <c r="AV35" s="322">
        <v>40.9</v>
      </c>
      <c r="AW35" s="322">
        <v>49.8</v>
      </c>
      <c r="AX35" s="322">
        <v>53.6</v>
      </c>
      <c r="AY35" s="322">
        <v>59</v>
      </c>
      <c r="AZ35" s="322">
        <v>68.5</v>
      </c>
      <c r="BA35" s="322">
        <v>69.8</v>
      </c>
      <c r="BB35" s="322">
        <v>77</v>
      </c>
      <c r="BC35" s="322">
        <v>76.099999999999994</v>
      </c>
      <c r="BD35" s="322">
        <v>74.400000000000006</v>
      </c>
      <c r="BE35" s="322">
        <v>76.900000000000006</v>
      </c>
      <c r="BF35" s="322">
        <v>83.6</v>
      </c>
      <c r="BG35" s="322">
        <v>89.9</v>
      </c>
      <c r="BH35" s="322">
        <v>96.6</v>
      </c>
      <c r="BI35" s="322">
        <v>91.1</v>
      </c>
      <c r="BJ35" s="322">
        <v>98.9</v>
      </c>
      <c r="BK35" s="322">
        <v>105.4</v>
      </c>
      <c r="BL35" s="322">
        <v>117.9</v>
      </c>
      <c r="BM35" s="322">
        <v>98.4</v>
      </c>
      <c r="BN35" s="322">
        <v>162.19999999999999</v>
      </c>
      <c r="BO35" s="322">
        <v>177.4</v>
      </c>
      <c r="BP35" s="322">
        <v>186.8</v>
      </c>
      <c r="BQ35" s="322">
        <v>189.9</v>
      </c>
      <c r="BR35" s="322">
        <v>201.8</v>
      </c>
      <c r="BS35" s="322">
        <v>205.1</v>
      </c>
      <c r="BT35" s="322">
        <v>218.8</v>
      </c>
      <c r="BU35" s="322">
        <v>237.9</v>
      </c>
      <c r="BV35" s="322">
        <v>255.5</v>
      </c>
      <c r="BW35" s="322">
        <v>279.5</v>
      </c>
      <c r="BX35" s="322">
        <v>310.5</v>
      </c>
      <c r="BY35" s="322">
        <v>350.3</v>
      </c>
      <c r="BZ35" s="322">
        <v>363</v>
      </c>
      <c r="CA35" s="322">
        <v>384.2</v>
      </c>
      <c r="CB35" s="322">
        <v>375.8</v>
      </c>
      <c r="CC35" s="322">
        <v>401.3</v>
      </c>
      <c r="CD35" s="322">
        <v>416.1</v>
      </c>
      <c r="CE35" s="322">
        <v>510.7</v>
      </c>
      <c r="CF35" s="322">
        <v>558.79999999999995</v>
      </c>
      <c r="CG35" s="322">
        <v>530.1</v>
      </c>
      <c r="CH35" s="322">
        <v>499.3</v>
      </c>
      <c r="CI35" s="322">
        <v>503.9</v>
      </c>
      <c r="CJ35" s="322">
        <v>547.1</v>
      </c>
      <c r="CK35" s="322">
        <v>583.20000000000005</v>
      </c>
      <c r="CL35" s="322">
        <v>605.29999999999995</v>
      </c>
      <c r="CM35" s="322"/>
      <c r="CN35" s="322"/>
      <c r="CO35" s="322"/>
      <c r="CP35" s="322"/>
      <c r="CQ35" s="322"/>
      <c r="CR35" s="322"/>
      <c r="CS35" s="322"/>
      <c r="CT35" s="322"/>
      <c r="CU35" s="322"/>
      <c r="CV35" s="322"/>
      <c r="CW35" s="322"/>
      <c r="CX35" s="322"/>
      <c r="CY35" s="322"/>
      <c r="CZ35" s="322"/>
      <c r="DA35" s="322"/>
      <c r="DB35" s="322"/>
      <c r="DC35" s="322"/>
      <c r="DD35" s="322"/>
    </row>
    <row r="36" spans="1:108" x14ac:dyDescent="0.2">
      <c r="A36" s="322" t="s">
        <v>386</v>
      </c>
      <c r="B36" s="322" t="s">
        <v>1879</v>
      </c>
      <c r="C36" s="322">
        <v>0.1</v>
      </c>
      <c r="D36" s="322">
        <v>0.1</v>
      </c>
      <c r="E36" s="322">
        <v>0.3</v>
      </c>
      <c r="F36" s="322">
        <v>0.1</v>
      </c>
      <c r="G36" s="322">
        <v>0.5</v>
      </c>
      <c r="H36" s="322">
        <v>1.6</v>
      </c>
      <c r="I36" s="322">
        <v>1.7</v>
      </c>
      <c r="J36" s="322">
        <v>0.7</v>
      </c>
      <c r="K36" s="322">
        <v>0.7</v>
      </c>
      <c r="L36" s="322">
        <v>0.6</v>
      </c>
      <c r="M36" s="322">
        <v>0.9</v>
      </c>
      <c r="N36" s="322">
        <v>0.7</v>
      </c>
      <c r="O36" s="322">
        <v>0.6</v>
      </c>
      <c r="P36" s="322">
        <v>0.7</v>
      </c>
      <c r="Q36" s="322">
        <v>0.8</v>
      </c>
      <c r="R36" s="322">
        <v>0.8</v>
      </c>
      <c r="S36" s="322">
        <v>0.8</v>
      </c>
      <c r="T36" s="322">
        <v>0.9</v>
      </c>
      <c r="U36" s="322">
        <v>1</v>
      </c>
      <c r="V36" s="322">
        <v>1.4</v>
      </c>
      <c r="W36" s="322">
        <v>1.8</v>
      </c>
      <c r="X36" s="322">
        <v>1.8</v>
      </c>
      <c r="Y36" s="322">
        <v>2</v>
      </c>
      <c r="Z36" s="322">
        <v>2.1</v>
      </c>
      <c r="AA36" s="322">
        <v>2.2000000000000002</v>
      </c>
      <c r="AB36" s="322">
        <v>2.2000000000000002</v>
      </c>
      <c r="AC36" s="322">
        <v>2.2999999999999998</v>
      </c>
      <c r="AD36" s="322">
        <v>2.4</v>
      </c>
      <c r="AE36" s="322">
        <v>2.8</v>
      </c>
      <c r="AF36" s="322">
        <v>3.2</v>
      </c>
      <c r="AG36" s="322">
        <v>3.6</v>
      </c>
      <c r="AH36" s="322">
        <v>3.8</v>
      </c>
      <c r="AI36" s="322">
        <v>4.3</v>
      </c>
      <c r="AJ36" s="322">
        <v>4.7</v>
      </c>
      <c r="AK36" s="322">
        <v>5.2</v>
      </c>
      <c r="AL36" s="322">
        <v>6</v>
      </c>
      <c r="AM36" s="322">
        <v>6.6</v>
      </c>
      <c r="AN36" s="322">
        <v>9.4</v>
      </c>
      <c r="AO36" s="322">
        <v>10.9</v>
      </c>
      <c r="AP36" s="322">
        <v>11.8</v>
      </c>
      <c r="AQ36" s="322">
        <v>13.7</v>
      </c>
      <c r="AR36" s="322">
        <v>18.3</v>
      </c>
      <c r="AS36" s="322">
        <v>22.1</v>
      </c>
      <c r="AT36" s="322">
        <v>30.5</v>
      </c>
      <c r="AU36" s="322">
        <v>33.5</v>
      </c>
      <c r="AV36" s="322">
        <v>34.9</v>
      </c>
      <c r="AW36" s="322">
        <v>43.6</v>
      </c>
      <c r="AX36" s="322">
        <v>49.1</v>
      </c>
      <c r="AY36" s="322">
        <v>54.8</v>
      </c>
      <c r="AZ36" s="322">
        <v>63.5</v>
      </c>
      <c r="BA36" s="322">
        <v>64</v>
      </c>
      <c r="BB36" s="322">
        <v>69.7</v>
      </c>
      <c r="BC36" s="322">
        <v>69.400000000000006</v>
      </c>
      <c r="BD36" s="322">
        <v>66.3</v>
      </c>
      <c r="BE36" s="322">
        <v>67.900000000000006</v>
      </c>
      <c r="BF36" s="322">
        <v>72.3</v>
      </c>
      <c r="BG36" s="322">
        <v>76.2</v>
      </c>
      <c r="BH36" s="322">
        <v>82.4</v>
      </c>
      <c r="BI36" s="322">
        <v>78.400000000000006</v>
      </c>
      <c r="BJ36" s="322">
        <v>85.7</v>
      </c>
      <c r="BK36" s="322">
        <v>91.8</v>
      </c>
      <c r="BL36" s="322">
        <v>104.4</v>
      </c>
      <c r="BM36" s="322">
        <v>124</v>
      </c>
      <c r="BN36" s="322">
        <v>141.69999999999999</v>
      </c>
      <c r="BO36" s="322">
        <v>155.69999999999999</v>
      </c>
      <c r="BP36" s="322">
        <v>166.8</v>
      </c>
      <c r="BQ36" s="322">
        <v>174.5</v>
      </c>
      <c r="BR36" s="322">
        <v>181.5</v>
      </c>
      <c r="BS36" s="322">
        <v>188.1</v>
      </c>
      <c r="BT36" s="322">
        <v>200.8</v>
      </c>
      <c r="BU36" s="322">
        <v>219.2</v>
      </c>
      <c r="BV36" s="322">
        <v>233.1</v>
      </c>
      <c r="BW36" s="322">
        <v>261.3</v>
      </c>
      <c r="BX36" s="322">
        <v>287.2</v>
      </c>
      <c r="BY36" s="322">
        <v>321.7</v>
      </c>
      <c r="BZ36" s="322">
        <v>332.2</v>
      </c>
      <c r="CA36" s="322">
        <v>343.4</v>
      </c>
      <c r="CB36" s="322">
        <v>340.8</v>
      </c>
      <c r="CC36" s="322">
        <v>359</v>
      </c>
      <c r="CD36" s="322">
        <v>371</v>
      </c>
      <c r="CE36" s="322">
        <v>458.1</v>
      </c>
      <c r="CF36" s="322">
        <v>505.3</v>
      </c>
      <c r="CG36" s="322">
        <v>472.5</v>
      </c>
      <c r="CH36" s="322">
        <v>444</v>
      </c>
      <c r="CI36" s="322">
        <v>450</v>
      </c>
      <c r="CJ36" s="322">
        <v>494.8</v>
      </c>
      <c r="CK36" s="322">
        <v>531.20000000000005</v>
      </c>
      <c r="CL36" s="322">
        <v>551.1</v>
      </c>
      <c r="CM36" s="322"/>
      <c r="CN36" s="322"/>
      <c r="CO36" s="322"/>
      <c r="CP36" s="322"/>
      <c r="CQ36" s="322"/>
      <c r="CR36" s="322"/>
      <c r="CS36" s="322"/>
      <c r="CT36" s="322"/>
      <c r="CU36" s="322"/>
      <c r="CV36" s="322"/>
      <c r="CW36" s="322"/>
      <c r="CX36" s="322"/>
      <c r="CY36" s="322"/>
      <c r="CZ36" s="322"/>
      <c r="DA36" s="322"/>
      <c r="DB36" s="322"/>
      <c r="DC36" s="322"/>
      <c r="DD36" s="322"/>
    </row>
    <row r="37" spans="1:108" x14ac:dyDescent="0.2">
      <c r="A37" s="322" t="s">
        <v>384</v>
      </c>
      <c r="B37" s="322" t="s">
        <v>1880</v>
      </c>
      <c r="C37" s="322">
        <v>0</v>
      </c>
      <c r="D37" s="322">
        <v>0</v>
      </c>
      <c r="E37" s="322">
        <v>0</v>
      </c>
      <c r="F37" s="322">
        <v>0</v>
      </c>
      <c r="G37" s="322">
        <v>0</v>
      </c>
      <c r="H37" s="322">
        <v>0</v>
      </c>
      <c r="I37" s="322">
        <v>0</v>
      </c>
      <c r="J37" s="322">
        <v>0</v>
      </c>
      <c r="K37" s="322">
        <v>0.1</v>
      </c>
      <c r="L37" s="322">
        <v>0</v>
      </c>
      <c r="M37" s="322">
        <v>0</v>
      </c>
      <c r="N37" s="322">
        <v>0</v>
      </c>
      <c r="O37" s="322">
        <v>0</v>
      </c>
      <c r="P37" s="322">
        <v>0.1</v>
      </c>
      <c r="Q37" s="322">
        <v>-0.1</v>
      </c>
      <c r="R37" s="322">
        <v>-0.1</v>
      </c>
      <c r="S37" s="322">
        <v>0.3</v>
      </c>
      <c r="T37" s="322">
        <v>2.2999999999999998</v>
      </c>
      <c r="U37" s="322">
        <v>2</v>
      </c>
      <c r="V37" s="322">
        <v>3.8</v>
      </c>
      <c r="W37" s="322">
        <v>5.0999999999999996</v>
      </c>
      <c r="X37" s="322">
        <v>3.6</v>
      </c>
      <c r="Y37" s="322">
        <v>3.2</v>
      </c>
      <c r="Z37" s="322">
        <v>2.2000000000000002</v>
      </c>
      <c r="AA37" s="322">
        <v>2.1</v>
      </c>
      <c r="AB37" s="322">
        <v>1.9</v>
      </c>
      <c r="AC37" s="322">
        <v>2.2000000000000002</v>
      </c>
      <c r="AD37" s="322">
        <v>2</v>
      </c>
      <c r="AE37" s="322">
        <v>1.9</v>
      </c>
      <c r="AF37" s="322">
        <v>2</v>
      </c>
      <c r="AG37" s="322">
        <v>4</v>
      </c>
      <c r="AH37" s="322">
        <v>3.5</v>
      </c>
      <c r="AI37" s="322">
        <v>3.5</v>
      </c>
      <c r="AJ37" s="322">
        <v>3.6</v>
      </c>
      <c r="AK37" s="322">
        <v>3.6</v>
      </c>
      <c r="AL37" s="322">
        <v>3.4</v>
      </c>
      <c r="AM37" s="322">
        <v>3.6</v>
      </c>
      <c r="AN37" s="322">
        <v>4</v>
      </c>
      <c r="AO37" s="322">
        <v>4</v>
      </c>
      <c r="AP37" s="322">
        <v>4.5</v>
      </c>
      <c r="AQ37" s="322">
        <v>4.5</v>
      </c>
      <c r="AR37" s="322">
        <v>4.8</v>
      </c>
      <c r="AS37" s="322">
        <v>6</v>
      </c>
      <c r="AT37" s="322">
        <v>7.2</v>
      </c>
      <c r="AU37" s="322">
        <v>5.4</v>
      </c>
      <c r="AV37" s="322">
        <v>6</v>
      </c>
      <c r="AW37" s="322">
        <v>6.1</v>
      </c>
      <c r="AX37" s="322">
        <v>4.5</v>
      </c>
      <c r="AY37" s="322">
        <v>4.2</v>
      </c>
      <c r="AZ37" s="322">
        <v>5</v>
      </c>
      <c r="BA37" s="322">
        <v>5.8</v>
      </c>
      <c r="BB37" s="322">
        <v>7.3</v>
      </c>
      <c r="BC37" s="322">
        <v>6.7</v>
      </c>
      <c r="BD37" s="322">
        <v>8.1</v>
      </c>
      <c r="BE37" s="322">
        <v>8.9</v>
      </c>
      <c r="BF37" s="322">
        <v>11.2</v>
      </c>
      <c r="BG37" s="322">
        <v>13.8</v>
      </c>
      <c r="BH37" s="322">
        <v>14.2</v>
      </c>
      <c r="BI37" s="322">
        <v>12.7</v>
      </c>
      <c r="BJ37" s="322">
        <v>13.2</v>
      </c>
      <c r="BK37" s="322">
        <v>13.5</v>
      </c>
      <c r="BL37" s="322">
        <v>13.5</v>
      </c>
      <c r="BM37" s="322">
        <v>-25.6</v>
      </c>
      <c r="BN37" s="322">
        <v>20.6</v>
      </c>
      <c r="BO37" s="322">
        <v>21.7</v>
      </c>
      <c r="BP37" s="322">
        <v>19.899999999999999</v>
      </c>
      <c r="BQ37" s="322">
        <v>15.4</v>
      </c>
      <c r="BR37" s="322">
        <v>20.399999999999999</v>
      </c>
      <c r="BS37" s="322">
        <v>17</v>
      </c>
      <c r="BT37" s="322">
        <v>18</v>
      </c>
      <c r="BU37" s="322">
        <v>18.7</v>
      </c>
      <c r="BV37" s="322">
        <v>22.4</v>
      </c>
      <c r="BW37" s="322">
        <v>18.3</v>
      </c>
      <c r="BX37" s="322">
        <v>23.3</v>
      </c>
      <c r="BY37" s="322">
        <v>28.6</v>
      </c>
      <c r="BZ37" s="322">
        <v>30.8</v>
      </c>
      <c r="CA37" s="322">
        <v>40.9</v>
      </c>
      <c r="CB37" s="322">
        <v>35</v>
      </c>
      <c r="CC37" s="322">
        <v>42.3</v>
      </c>
      <c r="CD37" s="322">
        <v>45</v>
      </c>
      <c r="CE37" s="322">
        <v>52.7</v>
      </c>
      <c r="CF37" s="322">
        <v>53.5</v>
      </c>
      <c r="CG37" s="322">
        <v>57.6</v>
      </c>
      <c r="CH37" s="322">
        <v>55.3</v>
      </c>
      <c r="CI37" s="322">
        <v>53.8</v>
      </c>
      <c r="CJ37" s="322">
        <v>52.3</v>
      </c>
      <c r="CK37" s="322">
        <v>52</v>
      </c>
      <c r="CL37" s="322">
        <v>54.1</v>
      </c>
      <c r="CM37" s="322"/>
      <c r="CN37" s="322"/>
      <c r="CO37" s="322"/>
      <c r="CP37" s="322"/>
      <c r="CQ37" s="322"/>
      <c r="CR37" s="322"/>
      <c r="CS37" s="322"/>
      <c r="CT37" s="322"/>
      <c r="CU37" s="322"/>
      <c r="CV37" s="322"/>
      <c r="CW37" s="322"/>
      <c r="CX37" s="322"/>
      <c r="CY37" s="322"/>
      <c r="CZ37" s="322"/>
      <c r="DA37" s="322"/>
      <c r="DB37" s="322"/>
      <c r="DC37" s="322"/>
      <c r="DD37" s="322"/>
    </row>
    <row r="38" spans="1:108" x14ac:dyDescent="0.2">
      <c r="A38" s="322" t="s">
        <v>382</v>
      </c>
      <c r="B38" s="322" t="s">
        <v>1881</v>
      </c>
      <c r="C38" s="322">
        <v>0.3</v>
      </c>
      <c r="D38" s="322">
        <v>0.3</v>
      </c>
      <c r="E38" s="322">
        <v>0.4</v>
      </c>
      <c r="F38" s="322">
        <v>0.5</v>
      </c>
      <c r="G38" s="322">
        <v>0.5</v>
      </c>
      <c r="H38" s="322">
        <v>0.6</v>
      </c>
      <c r="I38" s="322">
        <v>0.6</v>
      </c>
      <c r="J38" s="322">
        <v>0.6</v>
      </c>
      <c r="K38" s="322">
        <v>0.8</v>
      </c>
      <c r="L38" s="322">
        <v>0.7</v>
      </c>
      <c r="M38" s="322">
        <v>0.8</v>
      </c>
      <c r="N38" s="322">
        <v>1</v>
      </c>
      <c r="O38" s="322">
        <v>1.1000000000000001</v>
      </c>
      <c r="P38" s="322">
        <v>1.4</v>
      </c>
      <c r="Q38" s="322">
        <v>2.2000000000000002</v>
      </c>
      <c r="R38" s="322">
        <v>3</v>
      </c>
      <c r="S38" s="322">
        <v>4</v>
      </c>
      <c r="T38" s="322">
        <v>5.0999999999999996</v>
      </c>
      <c r="U38" s="322">
        <v>5.4</v>
      </c>
      <c r="V38" s="322">
        <v>5.6</v>
      </c>
      <c r="W38" s="322">
        <v>5.9</v>
      </c>
      <c r="X38" s="322">
        <v>6.2</v>
      </c>
      <c r="Y38" s="322">
        <v>6.5</v>
      </c>
      <c r="Z38" s="322">
        <v>6.8</v>
      </c>
      <c r="AA38" s="322">
        <v>7.2</v>
      </c>
      <c r="AB38" s="322">
        <v>7.6</v>
      </c>
      <c r="AC38" s="322">
        <v>7.9</v>
      </c>
      <c r="AD38" s="322">
        <v>8.8000000000000007</v>
      </c>
      <c r="AE38" s="322">
        <v>9.9</v>
      </c>
      <c r="AF38" s="322">
        <v>10</v>
      </c>
      <c r="AG38" s="322">
        <v>11.4</v>
      </c>
      <c r="AH38" s="322">
        <v>13.9</v>
      </c>
      <c r="AI38" s="322">
        <v>13.9</v>
      </c>
      <c r="AJ38" s="322">
        <v>15.1</v>
      </c>
      <c r="AK38" s="322">
        <v>16.3</v>
      </c>
      <c r="AL38" s="322">
        <v>17.5</v>
      </c>
      <c r="AM38" s="322">
        <v>18.600000000000001</v>
      </c>
      <c r="AN38" s="322">
        <v>20.3</v>
      </c>
      <c r="AO38" s="322">
        <v>21.9</v>
      </c>
      <c r="AP38" s="322">
        <v>24.6</v>
      </c>
      <c r="AQ38" s="322">
        <v>27.5</v>
      </c>
      <c r="AR38" s="322">
        <v>33.299999999999997</v>
      </c>
      <c r="AS38" s="322">
        <v>35.200000000000003</v>
      </c>
      <c r="AT38" s="322">
        <v>37.6</v>
      </c>
      <c r="AU38" s="322">
        <v>43.3</v>
      </c>
      <c r="AV38" s="322">
        <v>48</v>
      </c>
      <c r="AW38" s="322">
        <v>52.5</v>
      </c>
      <c r="AX38" s="322">
        <v>58.9</v>
      </c>
      <c r="AY38" s="322">
        <v>65.3</v>
      </c>
      <c r="AZ38" s="322">
        <v>79.099999999999994</v>
      </c>
      <c r="BA38" s="322">
        <v>91.5</v>
      </c>
      <c r="BB38" s="322">
        <v>107.5</v>
      </c>
      <c r="BC38" s="322">
        <v>133.4</v>
      </c>
      <c r="BD38" s="322">
        <v>152.69999999999999</v>
      </c>
      <c r="BE38" s="322">
        <v>167</v>
      </c>
      <c r="BF38" s="322">
        <v>193.8</v>
      </c>
      <c r="BG38" s="322">
        <v>213.7</v>
      </c>
      <c r="BH38" s="322">
        <v>224.2</v>
      </c>
      <c r="BI38" s="322">
        <v>232.3</v>
      </c>
      <c r="BJ38" s="322">
        <v>247.9</v>
      </c>
      <c r="BK38" s="322">
        <v>269.7</v>
      </c>
      <c r="BL38" s="322">
        <v>289</v>
      </c>
      <c r="BM38" s="322">
        <v>304.39999999999998</v>
      </c>
      <c r="BN38" s="322">
        <v>306.89999999999998</v>
      </c>
      <c r="BO38" s="322">
        <v>311.39999999999998</v>
      </c>
      <c r="BP38" s="322">
        <v>320.8</v>
      </c>
      <c r="BQ38" s="322">
        <v>352.3</v>
      </c>
      <c r="BR38" s="322">
        <v>360</v>
      </c>
      <c r="BS38" s="322">
        <v>365.6</v>
      </c>
      <c r="BT38" s="322">
        <v>365.6</v>
      </c>
      <c r="BU38" s="322">
        <v>352.2</v>
      </c>
      <c r="BV38" s="322">
        <v>353.7</v>
      </c>
      <c r="BW38" s="322">
        <v>331.2</v>
      </c>
      <c r="BX38" s="322">
        <v>302.7</v>
      </c>
      <c r="BY38" s="322">
        <v>292.60000000000002</v>
      </c>
      <c r="BZ38" s="322">
        <v>306.10000000000002</v>
      </c>
      <c r="CA38" s="322">
        <v>344.4</v>
      </c>
      <c r="CB38" s="322">
        <v>372.3</v>
      </c>
      <c r="CC38" s="322">
        <v>408.2</v>
      </c>
      <c r="CD38" s="322">
        <v>388</v>
      </c>
      <c r="CE38" s="322">
        <v>353.6</v>
      </c>
      <c r="CF38" s="322">
        <v>380.6</v>
      </c>
      <c r="CG38" s="322">
        <v>425.7</v>
      </c>
      <c r="CH38" s="322">
        <v>422.9</v>
      </c>
      <c r="CI38" s="322">
        <v>416.2</v>
      </c>
      <c r="CJ38" s="322">
        <v>440.5</v>
      </c>
      <c r="CK38" s="322">
        <v>438.2</v>
      </c>
      <c r="CL38" s="322">
        <v>474.1</v>
      </c>
      <c r="CM38" s="322"/>
      <c r="CN38" s="322"/>
      <c r="CO38" s="322"/>
      <c r="CP38" s="322"/>
      <c r="CQ38" s="322"/>
      <c r="CR38" s="322"/>
      <c r="CS38" s="322"/>
      <c r="CT38" s="322"/>
      <c r="CU38" s="322"/>
      <c r="CV38" s="322"/>
      <c r="CW38" s="322"/>
      <c r="CX38" s="322"/>
      <c r="CY38" s="322"/>
      <c r="CZ38" s="322"/>
      <c r="DA38" s="322"/>
      <c r="DB38" s="322"/>
      <c r="DC38" s="322"/>
      <c r="DD38" s="322"/>
    </row>
    <row r="39" spans="1:108" x14ac:dyDescent="0.2">
      <c r="A39" s="322" t="s">
        <v>380</v>
      </c>
      <c r="B39" s="322" t="s">
        <v>1882</v>
      </c>
      <c r="C39" s="322" t="s">
        <v>110</v>
      </c>
      <c r="D39" s="322" t="s">
        <v>110</v>
      </c>
      <c r="E39" s="322" t="s">
        <v>110</v>
      </c>
      <c r="F39" s="322" t="s">
        <v>110</v>
      </c>
      <c r="G39" s="322" t="s">
        <v>110</v>
      </c>
      <c r="H39" s="322" t="s">
        <v>110</v>
      </c>
      <c r="I39" s="322" t="s">
        <v>110</v>
      </c>
      <c r="J39" s="322" t="s">
        <v>110</v>
      </c>
      <c r="K39" s="322" t="s">
        <v>110</v>
      </c>
      <c r="L39" s="322" t="s">
        <v>110</v>
      </c>
      <c r="M39" s="322" t="s">
        <v>110</v>
      </c>
      <c r="N39" s="322" t="s">
        <v>110</v>
      </c>
      <c r="O39" s="322" t="s">
        <v>110</v>
      </c>
      <c r="P39" s="322" t="s">
        <v>110</v>
      </c>
      <c r="Q39" s="322" t="s">
        <v>110</v>
      </c>
      <c r="R39" s="322" t="s">
        <v>110</v>
      </c>
      <c r="S39" s="322" t="s">
        <v>110</v>
      </c>
      <c r="T39" s="322" t="s">
        <v>110</v>
      </c>
      <c r="U39" s="322" t="s">
        <v>110</v>
      </c>
      <c r="V39" s="322" t="s">
        <v>110</v>
      </c>
      <c r="W39" s="322" t="s">
        <v>110</v>
      </c>
      <c r="X39" s="322" t="s">
        <v>110</v>
      </c>
      <c r="Y39" s="322" t="s">
        <v>110</v>
      </c>
      <c r="Z39" s="322" t="s">
        <v>110</v>
      </c>
      <c r="AA39" s="322" t="s">
        <v>110</v>
      </c>
      <c r="AB39" s="322" t="s">
        <v>110</v>
      </c>
      <c r="AC39" s="322" t="s">
        <v>110</v>
      </c>
      <c r="AD39" s="322" t="s">
        <v>110</v>
      </c>
      <c r="AE39" s="322" t="s">
        <v>110</v>
      </c>
      <c r="AF39" s="322" t="s">
        <v>110</v>
      </c>
      <c r="AG39" s="322" t="s">
        <v>110</v>
      </c>
      <c r="AH39" s="322">
        <v>13.5</v>
      </c>
      <c r="AI39" s="322">
        <v>13.6</v>
      </c>
      <c r="AJ39" s="322">
        <v>14.8</v>
      </c>
      <c r="AK39" s="322">
        <v>15.9</v>
      </c>
      <c r="AL39" s="322">
        <v>17</v>
      </c>
      <c r="AM39" s="322">
        <v>18.100000000000001</v>
      </c>
      <c r="AN39" s="322">
        <v>19.7</v>
      </c>
      <c r="AO39" s="322">
        <v>21.3</v>
      </c>
      <c r="AP39" s="322">
        <v>23.9</v>
      </c>
      <c r="AQ39" s="322">
        <v>26.7</v>
      </c>
      <c r="AR39" s="322">
        <v>32.4</v>
      </c>
      <c r="AS39" s="322">
        <v>33.5</v>
      </c>
      <c r="AT39" s="322">
        <v>35.1</v>
      </c>
      <c r="AU39" s="322">
        <v>39.6</v>
      </c>
      <c r="AV39" s="322">
        <v>43.9</v>
      </c>
      <c r="AW39" s="322">
        <v>48.1</v>
      </c>
      <c r="AX39" s="322">
        <v>54.6</v>
      </c>
      <c r="AY39" s="322">
        <v>60</v>
      </c>
      <c r="AZ39" s="322">
        <v>70.900000000000006</v>
      </c>
      <c r="BA39" s="322">
        <v>80.900000000000006</v>
      </c>
      <c r="BB39" s="322">
        <v>95.7</v>
      </c>
      <c r="BC39" s="322">
        <v>117.2</v>
      </c>
      <c r="BD39" s="322">
        <v>134.69999999999999</v>
      </c>
      <c r="BE39" s="322">
        <v>148.9</v>
      </c>
      <c r="BF39" s="322">
        <v>173.7</v>
      </c>
      <c r="BG39" s="322">
        <v>191.6</v>
      </c>
      <c r="BH39" s="322">
        <v>200.9</v>
      </c>
      <c r="BI39" s="322">
        <v>208.2</v>
      </c>
      <c r="BJ39" s="322">
        <v>219.2</v>
      </c>
      <c r="BK39" s="322">
        <v>235.1</v>
      </c>
      <c r="BL39" s="322">
        <v>253</v>
      </c>
      <c r="BM39" s="322">
        <v>268.3</v>
      </c>
      <c r="BN39" s="322">
        <v>272.60000000000002</v>
      </c>
      <c r="BO39" s="322">
        <v>277.3</v>
      </c>
      <c r="BP39" s="322">
        <v>284.5</v>
      </c>
      <c r="BQ39" s="322">
        <v>305.2</v>
      </c>
      <c r="BR39" s="322">
        <v>303.2</v>
      </c>
      <c r="BS39" s="322">
        <v>295.89999999999998</v>
      </c>
      <c r="BT39" s="322">
        <v>293.5</v>
      </c>
      <c r="BU39" s="322">
        <v>285.39999999999998</v>
      </c>
      <c r="BV39" s="322">
        <v>289.3</v>
      </c>
      <c r="BW39" s="322">
        <v>274.10000000000002</v>
      </c>
      <c r="BX39" s="322">
        <v>253.4</v>
      </c>
      <c r="BY39" s="322">
        <v>245.2</v>
      </c>
      <c r="BZ39" s="322">
        <v>251.3</v>
      </c>
      <c r="CA39" s="322">
        <v>276.39999999999998</v>
      </c>
      <c r="CB39" s="322">
        <v>286.5</v>
      </c>
      <c r="CC39" s="322">
        <v>309.2</v>
      </c>
      <c r="CD39" s="322">
        <v>290.89999999999998</v>
      </c>
      <c r="CE39" s="322">
        <v>264.8</v>
      </c>
      <c r="CF39" s="322">
        <v>288</v>
      </c>
      <c r="CG39" s="322">
        <v>328.2</v>
      </c>
      <c r="CH39" s="322">
        <v>327</v>
      </c>
      <c r="CI39" s="322">
        <v>319.7</v>
      </c>
      <c r="CJ39" s="322">
        <v>346.8</v>
      </c>
      <c r="CK39" s="322">
        <v>344.1</v>
      </c>
      <c r="CL39" s="322" t="s">
        <v>110</v>
      </c>
      <c r="CM39" s="322"/>
      <c r="CN39" s="322"/>
      <c r="CO39" s="322"/>
      <c r="CP39" s="322"/>
      <c r="CQ39" s="322"/>
      <c r="CR39" s="322"/>
      <c r="CS39" s="322"/>
      <c r="CT39" s="322"/>
      <c r="CU39" s="322"/>
      <c r="CV39" s="322"/>
      <c r="CW39" s="322"/>
      <c r="CX39" s="322"/>
      <c r="CY39" s="322"/>
      <c r="CZ39" s="322"/>
      <c r="DA39" s="322"/>
      <c r="DB39" s="322"/>
      <c r="DC39" s="322"/>
      <c r="DD39" s="322"/>
    </row>
    <row r="40" spans="1:108" x14ac:dyDescent="0.2">
      <c r="A40" s="322" t="s">
        <v>378</v>
      </c>
      <c r="B40" s="322" t="s">
        <v>624</v>
      </c>
      <c r="C40" s="322">
        <v>0</v>
      </c>
      <c r="D40" s="322">
        <v>0</v>
      </c>
      <c r="E40" s="322">
        <v>0</v>
      </c>
      <c r="F40" s="322">
        <v>0</v>
      </c>
      <c r="G40" s="322">
        <v>0</v>
      </c>
      <c r="H40" s="322">
        <v>0</v>
      </c>
      <c r="I40" s="322">
        <v>0</v>
      </c>
      <c r="J40" s="322">
        <v>0</v>
      </c>
      <c r="K40" s="322">
        <v>0</v>
      </c>
      <c r="L40" s="322">
        <v>0</v>
      </c>
      <c r="M40" s="322">
        <v>0</v>
      </c>
      <c r="N40" s="322">
        <v>0</v>
      </c>
      <c r="O40" s="322">
        <v>0</v>
      </c>
      <c r="P40" s="322">
        <v>0</v>
      </c>
      <c r="Q40" s="322">
        <v>0</v>
      </c>
      <c r="R40" s="322">
        <v>0</v>
      </c>
      <c r="S40" s="322">
        <v>0</v>
      </c>
      <c r="T40" s="322">
        <v>0</v>
      </c>
      <c r="U40" s="322">
        <v>0</v>
      </c>
      <c r="V40" s="322">
        <v>0</v>
      </c>
      <c r="W40" s="322">
        <v>0</v>
      </c>
      <c r="X40" s="322">
        <v>0</v>
      </c>
      <c r="Y40" s="322">
        <v>0</v>
      </c>
      <c r="Z40" s="322">
        <v>0.1</v>
      </c>
      <c r="AA40" s="322">
        <v>0.1</v>
      </c>
      <c r="AB40" s="322">
        <v>0.1</v>
      </c>
      <c r="AC40" s="322">
        <v>0.1</v>
      </c>
      <c r="AD40" s="322">
        <v>0.2</v>
      </c>
      <c r="AE40" s="322">
        <v>0.2</v>
      </c>
      <c r="AF40" s="322">
        <v>0.1</v>
      </c>
      <c r="AG40" s="322">
        <v>0.3</v>
      </c>
      <c r="AH40" s="322">
        <v>0.3</v>
      </c>
      <c r="AI40" s="322">
        <v>0.3</v>
      </c>
      <c r="AJ40" s="322">
        <v>0.3</v>
      </c>
      <c r="AK40" s="322">
        <v>0.4</v>
      </c>
      <c r="AL40" s="322">
        <v>0.5</v>
      </c>
      <c r="AM40" s="322">
        <v>0.5</v>
      </c>
      <c r="AN40" s="322">
        <v>0.5</v>
      </c>
      <c r="AO40" s="322">
        <v>0.6</v>
      </c>
      <c r="AP40" s="322">
        <v>0.7</v>
      </c>
      <c r="AQ40" s="322">
        <v>0.8</v>
      </c>
      <c r="AR40" s="322">
        <v>0.9</v>
      </c>
      <c r="AS40" s="322">
        <v>1.8</v>
      </c>
      <c r="AT40" s="322">
        <v>2.6</v>
      </c>
      <c r="AU40" s="322">
        <v>3.7</v>
      </c>
      <c r="AV40" s="322">
        <v>4</v>
      </c>
      <c r="AW40" s="322">
        <v>4.3</v>
      </c>
      <c r="AX40" s="322">
        <v>4.3</v>
      </c>
      <c r="AY40" s="322">
        <v>5.2</v>
      </c>
      <c r="AZ40" s="322">
        <v>8.1999999999999993</v>
      </c>
      <c r="BA40" s="322">
        <v>10.6</v>
      </c>
      <c r="BB40" s="322">
        <v>11.9</v>
      </c>
      <c r="BC40" s="322">
        <v>16.3</v>
      </c>
      <c r="BD40" s="322">
        <v>18</v>
      </c>
      <c r="BE40" s="322">
        <v>18.100000000000001</v>
      </c>
      <c r="BF40" s="322">
        <v>20.2</v>
      </c>
      <c r="BG40" s="322">
        <v>22.2</v>
      </c>
      <c r="BH40" s="322">
        <v>23.3</v>
      </c>
      <c r="BI40" s="322">
        <v>24.1</v>
      </c>
      <c r="BJ40" s="322">
        <v>28.8</v>
      </c>
      <c r="BK40" s="322">
        <v>34.5</v>
      </c>
      <c r="BL40" s="322">
        <v>36.1</v>
      </c>
      <c r="BM40" s="322">
        <v>36.1</v>
      </c>
      <c r="BN40" s="322">
        <v>34.299999999999997</v>
      </c>
      <c r="BO40" s="322">
        <v>34.200000000000003</v>
      </c>
      <c r="BP40" s="322">
        <v>36.4</v>
      </c>
      <c r="BQ40" s="322">
        <v>47.1</v>
      </c>
      <c r="BR40" s="322">
        <v>56.8</v>
      </c>
      <c r="BS40" s="322">
        <v>69.7</v>
      </c>
      <c r="BT40" s="322">
        <v>72.099999999999994</v>
      </c>
      <c r="BU40" s="322">
        <v>66.7</v>
      </c>
      <c r="BV40" s="322">
        <v>64.400000000000006</v>
      </c>
      <c r="BW40" s="322">
        <v>57.1</v>
      </c>
      <c r="BX40" s="322">
        <v>49.3</v>
      </c>
      <c r="BY40" s="322">
        <v>47.4</v>
      </c>
      <c r="BZ40" s="322">
        <v>54.8</v>
      </c>
      <c r="CA40" s="322">
        <v>68</v>
      </c>
      <c r="CB40" s="322">
        <v>85.9</v>
      </c>
      <c r="CC40" s="322">
        <v>99</v>
      </c>
      <c r="CD40" s="322">
        <v>97.1</v>
      </c>
      <c r="CE40" s="322">
        <v>88.8</v>
      </c>
      <c r="CF40" s="322">
        <v>92.6</v>
      </c>
      <c r="CG40" s="322">
        <v>97.5</v>
      </c>
      <c r="CH40" s="322">
        <v>95.9</v>
      </c>
      <c r="CI40" s="322">
        <v>96.5</v>
      </c>
      <c r="CJ40" s="322">
        <v>93.7</v>
      </c>
      <c r="CK40" s="322">
        <v>94.1</v>
      </c>
      <c r="CL40" s="322" t="s">
        <v>110</v>
      </c>
      <c r="CM40" s="322"/>
      <c r="CN40" s="322"/>
      <c r="CO40" s="322"/>
      <c r="CP40" s="322"/>
      <c r="CQ40" s="322"/>
      <c r="CR40" s="322"/>
      <c r="CS40" s="322"/>
      <c r="CT40" s="322"/>
      <c r="CU40" s="322"/>
      <c r="CV40" s="322"/>
      <c r="CW40" s="322"/>
      <c r="CX40" s="322"/>
      <c r="CY40" s="322"/>
      <c r="CZ40" s="322"/>
      <c r="DA40" s="322"/>
      <c r="DB40" s="322"/>
      <c r="DC40" s="322"/>
      <c r="DD40" s="322"/>
    </row>
    <row r="41" spans="1:108" x14ac:dyDescent="0.2">
      <c r="A41" s="322" t="s">
        <v>539</v>
      </c>
      <c r="B41" s="322" t="s">
        <v>1883</v>
      </c>
      <c r="C41" s="322">
        <v>0.1</v>
      </c>
      <c r="D41" s="322">
        <v>0.2</v>
      </c>
      <c r="E41" s="322">
        <v>0.2</v>
      </c>
      <c r="F41" s="322">
        <v>0.2</v>
      </c>
      <c r="G41" s="322">
        <v>0.3</v>
      </c>
      <c r="H41" s="322">
        <v>0.6</v>
      </c>
      <c r="I41" s="322">
        <v>0.8</v>
      </c>
      <c r="J41" s="322">
        <v>0.5</v>
      </c>
      <c r="K41" s="322">
        <v>0.5</v>
      </c>
      <c r="L41" s="322">
        <v>0.6</v>
      </c>
      <c r="M41" s="322">
        <v>1</v>
      </c>
      <c r="N41" s="322">
        <v>1</v>
      </c>
      <c r="O41" s="322">
        <v>0.7</v>
      </c>
      <c r="P41" s="322">
        <v>0.8</v>
      </c>
      <c r="Q41" s="322">
        <v>1</v>
      </c>
      <c r="R41" s="322">
        <v>1.4</v>
      </c>
      <c r="S41" s="322">
        <v>1.6</v>
      </c>
      <c r="T41" s="322">
        <v>1.7</v>
      </c>
      <c r="U41" s="322">
        <v>0.7</v>
      </c>
      <c r="V41" s="322">
        <v>0.8</v>
      </c>
      <c r="W41" s="322">
        <v>0.8</v>
      </c>
      <c r="X41" s="322">
        <v>1.2</v>
      </c>
      <c r="Y41" s="322">
        <v>1.4</v>
      </c>
      <c r="Z41" s="322">
        <v>1.2</v>
      </c>
      <c r="AA41" s="322">
        <v>1</v>
      </c>
      <c r="AB41" s="322">
        <v>0.9</v>
      </c>
      <c r="AC41" s="322">
        <v>0.9</v>
      </c>
      <c r="AD41" s="322">
        <v>1.5</v>
      </c>
      <c r="AE41" s="322">
        <v>1.9</v>
      </c>
      <c r="AF41" s="322">
        <v>2.1</v>
      </c>
      <c r="AG41" s="322">
        <v>1.1000000000000001</v>
      </c>
      <c r="AH41" s="322">
        <v>1.1000000000000001</v>
      </c>
      <c r="AI41" s="322">
        <v>2</v>
      </c>
      <c r="AJ41" s="322">
        <v>2.2999999999999998</v>
      </c>
      <c r="AK41" s="322">
        <v>2.2000000000000002</v>
      </c>
      <c r="AL41" s="322">
        <v>2.7</v>
      </c>
      <c r="AM41" s="322">
        <v>3</v>
      </c>
      <c r="AN41" s="322">
        <v>3.9</v>
      </c>
      <c r="AO41" s="322">
        <v>3.8</v>
      </c>
      <c r="AP41" s="322">
        <v>4.0999999999999996</v>
      </c>
      <c r="AQ41" s="322">
        <v>4.5</v>
      </c>
      <c r="AR41" s="322">
        <v>4.8</v>
      </c>
      <c r="AS41" s="322">
        <v>4.5999999999999996</v>
      </c>
      <c r="AT41" s="322">
        <v>6.6</v>
      </c>
      <c r="AU41" s="322">
        <v>5.0999999999999996</v>
      </c>
      <c r="AV41" s="322">
        <v>3.2</v>
      </c>
      <c r="AW41" s="322">
        <v>4.3</v>
      </c>
      <c r="AX41" s="322">
        <v>4.9000000000000004</v>
      </c>
      <c r="AY41" s="322">
        <v>6.9</v>
      </c>
      <c r="AZ41" s="322">
        <v>8.6999999999999993</v>
      </c>
      <c r="BA41" s="322">
        <v>8.1999999999999993</v>
      </c>
      <c r="BB41" s="322">
        <v>9.4</v>
      </c>
      <c r="BC41" s="322">
        <v>11.1</v>
      </c>
      <c r="BD41" s="322">
        <v>14.6</v>
      </c>
      <c r="BE41" s="322">
        <v>20.9</v>
      </c>
      <c r="BF41" s="322">
        <v>20.7</v>
      </c>
      <c r="BG41" s="322">
        <v>21</v>
      </c>
      <c r="BH41" s="322">
        <v>24.6</v>
      </c>
      <c r="BI41" s="322">
        <v>30</v>
      </c>
      <c r="BJ41" s="322">
        <v>29.2</v>
      </c>
      <c r="BK41" s="322">
        <v>27.1</v>
      </c>
      <c r="BL41" s="322">
        <v>26.6</v>
      </c>
      <c r="BM41" s="322">
        <v>27.1</v>
      </c>
      <c r="BN41" s="322">
        <v>29.7</v>
      </c>
      <c r="BO41" s="322">
        <v>36.299999999999997</v>
      </c>
      <c r="BP41" s="322">
        <v>32.200000000000003</v>
      </c>
      <c r="BQ41" s="322">
        <v>34.5</v>
      </c>
      <c r="BR41" s="322">
        <v>34.9</v>
      </c>
      <c r="BS41" s="322">
        <v>33.4</v>
      </c>
      <c r="BT41" s="322">
        <v>35.9</v>
      </c>
      <c r="BU41" s="322">
        <v>44.8</v>
      </c>
      <c r="BV41" s="322">
        <v>45.3</v>
      </c>
      <c r="BW41" s="322">
        <v>51.1</v>
      </c>
      <c r="BX41" s="322">
        <v>40.5</v>
      </c>
      <c r="BY41" s="322">
        <v>49</v>
      </c>
      <c r="BZ41" s="322">
        <v>46</v>
      </c>
      <c r="CA41" s="322">
        <v>60.5</v>
      </c>
      <c r="CB41" s="322">
        <v>51.1</v>
      </c>
      <c r="CC41" s="322">
        <v>47.5</v>
      </c>
      <c r="CD41" s="322">
        <v>49.6</v>
      </c>
      <c r="CE41" s="322">
        <v>56.9</v>
      </c>
      <c r="CF41" s="322">
        <v>54.3</v>
      </c>
      <c r="CG41" s="322">
        <v>59.5</v>
      </c>
      <c r="CH41" s="322">
        <v>57.6</v>
      </c>
      <c r="CI41" s="322">
        <v>58.8</v>
      </c>
      <c r="CJ41" s="322">
        <v>56.2</v>
      </c>
      <c r="CK41" s="322">
        <v>56.1</v>
      </c>
      <c r="CL41" s="322">
        <v>58.7</v>
      </c>
      <c r="CM41" s="322"/>
      <c r="CN41" s="322"/>
      <c r="CO41" s="322"/>
      <c r="CP41" s="322"/>
      <c r="CQ41" s="322"/>
      <c r="CR41" s="322"/>
      <c r="CS41" s="322"/>
      <c r="CT41" s="322"/>
      <c r="CU41" s="322"/>
      <c r="CV41" s="322"/>
      <c r="CW41" s="322"/>
      <c r="CX41" s="322"/>
      <c r="CY41" s="322"/>
      <c r="CZ41" s="322"/>
      <c r="DA41" s="322"/>
      <c r="DB41" s="322"/>
      <c r="DC41" s="322"/>
      <c r="DD41" s="322"/>
    </row>
    <row r="42" spans="1:108" x14ac:dyDescent="0.2">
      <c r="A42" s="322" t="s">
        <v>537</v>
      </c>
      <c r="B42" s="83" t="s">
        <v>1884</v>
      </c>
      <c r="C42" s="322">
        <v>0.8</v>
      </c>
      <c r="D42" s="322">
        <v>0</v>
      </c>
      <c r="E42" s="322">
        <v>-2.2999999999999998</v>
      </c>
      <c r="F42" s="322">
        <v>-1.6</v>
      </c>
      <c r="G42" s="322">
        <v>-1.2</v>
      </c>
      <c r="H42" s="322">
        <v>-2.6</v>
      </c>
      <c r="I42" s="322">
        <v>-2.2999999999999998</v>
      </c>
      <c r="J42" s="322">
        <v>-3.6</v>
      </c>
      <c r="K42" s="322">
        <v>-0.2</v>
      </c>
      <c r="L42" s="322">
        <v>-1.8</v>
      </c>
      <c r="M42" s="322">
        <v>-2.5</v>
      </c>
      <c r="N42" s="322">
        <v>-1</v>
      </c>
      <c r="O42" s="322">
        <v>0.6</v>
      </c>
      <c r="P42" s="322">
        <v>-11.4</v>
      </c>
      <c r="Q42" s="322">
        <v>-17.100000000000001</v>
      </c>
      <c r="R42" s="322">
        <v>-29.5</v>
      </c>
      <c r="S42" s="322">
        <v>-32.1</v>
      </c>
      <c r="T42" s="322">
        <v>-8.1999999999999993</v>
      </c>
      <c r="U42" s="322">
        <v>2.4</v>
      </c>
      <c r="V42" s="322">
        <v>0.9</v>
      </c>
      <c r="W42" s="322">
        <v>-8.5</v>
      </c>
      <c r="X42" s="322">
        <v>1.8</v>
      </c>
      <c r="Y42" s="322">
        <v>4.5</v>
      </c>
      <c r="Z42" s="322">
        <v>-2.1</v>
      </c>
      <c r="AA42" s="322">
        <v>-4.2</v>
      </c>
      <c r="AB42" s="322">
        <v>-8</v>
      </c>
      <c r="AC42" s="322">
        <v>-0.6</v>
      </c>
      <c r="AD42" s="322">
        <v>1.4</v>
      </c>
      <c r="AE42" s="322">
        <v>-2.6</v>
      </c>
      <c r="AF42" s="322">
        <v>-12</v>
      </c>
      <c r="AG42" s="322">
        <v>-3.9</v>
      </c>
      <c r="AH42" s="322">
        <v>0.2</v>
      </c>
      <c r="AI42" s="322">
        <v>-4.7</v>
      </c>
      <c r="AJ42" s="322">
        <v>-5.3</v>
      </c>
      <c r="AK42" s="322">
        <v>-2.1</v>
      </c>
      <c r="AL42" s="322">
        <v>-6.9</v>
      </c>
      <c r="AM42" s="322">
        <v>-5.5</v>
      </c>
      <c r="AN42" s="322">
        <v>-7</v>
      </c>
      <c r="AO42" s="322">
        <v>-19.5</v>
      </c>
      <c r="AP42" s="322">
        <v>-13.7</v>
      </c>
      <c r="AQ42" s="322">
        <v>-5.0999999999999996</v>
      </c>
      <c r="AR42" s="322">
        <v>-34.799999999999997</v>
      </c>
      <c r="AS42" s="322">
        <v>-50.8</v>
      </c>
      <c r="AT42" s="322">
        <v>-48.9</v>
      </c>
      <c r="AU42" s="322">
        <v>-37.700000000000003</v>
      </c>
      <c r="AV42" s="322">
        <v>-40.6</v>
      </c>
      <c r="AW42" s="322">
        <v>-97</v>
      </c>
      <c r="AX42" s="322">
        <v>-79.900000000000006</v>
      </c>
      <c r="AY42" s="322">
        <v>-71.900000000000006</v>
      </c>
      <c r="AZ42" s="322">
        <v>-59.8</v>
      </c>
      <c r="BA42" s="322">
        <v>-44.5</v>
      </c>
      <c r="BB42" s="322">
        <v>-86.3</v>
      </c>
      <c r="BC42" s="322">
        <v>-85.8</v>
      </c>
      <c r="BD42" s="322">
        <v>-164.6</v>
      </c>
      <c r="BE42" s="322">
        <v>-205</v>
      </c>
      <c r="BF42" s="322">
        <v>-192.3</v>
      </c>
      <c r="BG42" s="322">
        <v>-195.6</v>
      </c>
      <c r="BH42" s="322">
        <v>-212.7</v>
      </c>
      <c r="BI42" s="322">
        <v>-163.19999999999999</v>
      </c>
      <c r="BJ42" s="322">
        <v>-157.30000000000001</v>
      </c>
      <c r="BK42" s="322">
        <v>-156.6</v>
      </c>
      <c r="BL42" s="322">
        <v>-200.9</v>
      </c>
      <c r="BM42" s="322">
        <v>-246.2</v>
      </c>
      <c r="BN42" s="322">
        <v>-332.7</v>
      </c>
      <c r="BO42" s="322">
        <v>-311.8</v>
      </c>
      <c r="BP42" s="322">
        <v>-253.7</v>
      </c>
      <c r="BQ42" s="322">
        <v>-240.8</v>
      </c>
      <c r="BR42" s="322">
        <v>-178.5</v>
      </c>
      <c r="BS42" s="322">
        <v>-91.2</v>
      </c>
      <c r="BT42" s="322">
        <v>2.7</v>
      </c>
      <c r="BU42" s="322">
        <v>66.599999999999994</v>
      </c>
      <c r="BV42" s="322">
        <v>156.5</v>
      </c>
      <c r="BW42" s="322">
        <v>14.5</v>
      </c>
      <c r="BX42" s="322">
        <v>-270.5</v>
      </c>
      <c r="BY42" s="322">
        <v>-402.9</v>
      </c>
      <c r="BZ42" s="322">
        <v>-399.2</v>
      </c>
      <c r="CA42" s="322">
        <v>-304.7</v>
      </c>
      <c r="CB42" s="322">
        <v>-227</v>
      </c>
      <c r="CC42" s="322">
        <v>-265.7</v>
      </c>
      <c r="CD42" s="322">
        <v>-634</v>
      </c>
      <c r="CE42" s="322">
        <v>-1248.8</v>
      </c>
      <c r="CF42" s="322">
        <v>-1328.7</v>
      </c>
      <c r="CG42" s="322">
        <v>-1244.0999999999999</v>
      </c>
      <c r="CH42" s="322">
        <v>-1090.0999999999999</v>
      </c>
      <c r="CI42" s="322">
        <v>-643.79999999999995</v>
      </c>
      <c r="CJ42" s="322">
        <v>-612.9</v>
      </c>
      <c r="CK42" s="322">
        <v>-569.70000000000005</v>
      </c>
      <c r="CL42" s="322" t="s">
        <v>110</v>
      </c>
      <c r="CM42" s="322"/>
      <c r="CN42" s="322"/>
      <c r="CO42" s="322"/>
      <c r="CP42" s="322"/>
      <c r="CQ42" s="322"/>
      <c r="CR42" s="322"/>
      <c r="CS42" s="322"/>
      <c r="CT42" s="322"/>
      <c r="CU42" s="322"/>
      <c r="CV42" s="322"/>
      <c r="CW42" s="322"/>
      <c r="CX42" s="322"/>
      <c r="CY42" s="322"/>
      <c r="CZ42" s="322"/>
      <c r="DA42" s="322"/>
      <c r="DB42" s="322"/>
      <c r="DC42" s="322"/>
      <c r="DD42" s="322"/>
    </row>
    <row r="43" spans="1:108" x14ac:dyDescent="0.2">
      <c r="A43" s="322" t="s">
        <v>535</v>
      </c>
      <c r="B43" s="322" t="s">
        <v>621</v>
      </c>
      <c r="C43" s="322">
        <v>0.1</v>
      </c>
      <c r="D43" s="322">
        <v>0.1</v>
      </c>
      <c r="E43" s="322">
        <v>0.1</v>
      </c>
      <c r="F43" s="322">
        <v>0</v>
      </c>
      <c r="G43" s="322">
        <v>0</v>
      </c>
      <c r="H43" s="322">
        <v>0</v>
      </c>
      <c r="I43" s="322">
        <v>0</v>
      </c>
      <c r="J43" s="322">
        <v>0.2</v>
      </c>
      <c r="K43" s="322">
        <v>1.4</v>
      </c>
      <c r="L43" s="322">
        <v>1</v>
      </c>
      <c r="M43" s="322">
        <v>1</v>
      </c>
      <c r="N43" s="322">
        <v>1</v>
      </c>
      <c r="O43" s="322">
        <v>1.6</v>
      </c>
      <c r="P43" s="322">
        <v>2.2000000000000002</v>
      </c>
      <c r="Q43" s="322">
        <v>3.3</v>
      </c>
      <c r="R43" s="322">
        <v>3.9</v>
      </c>
      <c r="S43" s="322">
        <v>4.3</v>
      </c>
      <c r="T43" s="322">
        <v>3.2</v>
      </c>
      <c r="U43" s="322">
        <v>3.2</v>
      </c>
      <c r="V43" s="322">
        <v>2.4</v>
      </c>
      <c r="W43" s="322">
        <v>1.5</v>
      </c>
      <c r="X43" s="322">
        <v>-0.3</v>
      </c>
      <c r="Y43" s="322">
        <v>2.6</v>
      </c>
      <c r="Z43" s="322">
        <v>2.7</v>
      </c>
      <c r="AA43" s="322">
        <v>2.1</v>
      </c>
      <c r="AB43" s="322">
        <v>1.2</v>
      </c>
      <c r="AC43" s="322">
        <v>1.5</v>
      </c>
      <c r="AD43" s="322">
        <v>1.7</v>
      </c>
      <c r="AE43" s="322">
        <v>1.1000000000000001</v>
      </c>
      <c r="AF43" s="322">
        <v>-2.7</v>
      </c>
      <c r="AG43" s="322">
        <v>-0.7</v>
      </c>
      <c r="AH43" s="322">
        <v>0.4</v>
      </c>
      <c r="AI43" s="322">
        <v>-2.2999999999999998</v>
      </c>
      <c r="AJ43" s="322">
        <v>-0.6</v>
      </c>
      <c r="AK43" s="322">
        <v>0.8</v>
      </c>
      <c r="AL43" s="322">
        <v>1.3</v>
      </c>
      <c r="AM43" s="322">
        <v>0.4</v>
      </c>
      <c r="AN43" s="322">
        <v>6</v>
      </c>
      <c r="AO43" s="322">
        <v>4.0999999999999996</v>
      </c>
      <c r="AP43" s="322">
        <v>3.2</v>
      </c>
      <c r="AQ43" s="322">
        <v>5.7</v>
      </c>
      <c r="AR43" s="322">
        <v>1</v>
      </c>
      <c r="AS43" s="322">
        <v>-3</v>
      </c>
      <c r="AT43" s="322">
        <v>-0.6</v>
      </c>
      <c r="AU43" s="322">
        <v>5.9</v>
      </c>
      <c r="AV43" s="322">
        <v>3.2</v>
      </c>
      <c r="AW43" s="322">
        <v>-16.3</v>
      </c>
      <c r="AX43" s="322">
        <v>-16</v>
      </c>
      <c r="AY43" s="322">
        <v>-14.1</v>
      </c>
      <c r="AZ43" s="322">
        <v>-4.7</v>
      </c>
      <c r="BA43" s="322">
        <v>0</v>
      </c>
      <c r="BB43" s="322">
        <v>-15.8</v>
      </c>
      <c r="BC43" s="322">
        <v>-14.3</v>
      </c>
      <c r="BD43" s="322">
        <v>-34.4</v>
      </c>
      <c r="BE43" s="322">
        <v>-37.9</v>
      </c>
      <c r="BF43" s="322">
        <v>-9.4</v>
      </c>
      <c r="BG43" s="322">
        <v>0.9</v>
      </c>
      <c r="BH43" s="322">
        <v>5.7</v>
      </c>
      <c r="BI43" s="322">
        <v>14.5</v>
      </c>
      <c r="BJ43" s="322">
        <v>39.1</v>
      </c>
      <c r="BK43" s="322">
        <v>42.6</v>
      </c>
      <c r="BL43" s="322">
        <v>42.4</v>
      </c>
      <c r="BM43" s="322">
        <v>24.7</v>
      </c>
      <c r="BN43" s="322">
        <v>5.4</v>
      </c>
      <c r="BO43" s="322">
        <v>2.8</v>
      </c>
      <c r="BP43" s="322">
        <v>15.4</v>
      </c>
      <c r="BQ43" s="322">
        <v>15.6</v>
      </c>
      <c r="BR43" s="322">
        <v>12.9</v>
      </c>
      <c r="BS43" s="322">
        <v>28.9</v>
      </c>
      <c r="BT43" s="322">
        <v>58.3</v>
      </c>
      <c r="BU43" s="322">
        <v>92.5</v>
      </c>
      <c r="BV43" s="322">
        <v>114.3</v>
      </c>
      <c r="BW43" s="322">
        <v>88.1</v>
      </c>
      <c r="BX43" s="322">
        <v>49.7</v>
      </c>
      <c r="BY43" s="322">
        <v>37.799999999999997</v>
      </c>
      <c r="BZ43" s="322">
        <v>51.2</v>
      </c>
      <c r="CA43" s="322">
        <v>48.4</v>
      </c>
      <c r="CB43" s="322">
        <v>11.8</v>
      </c>
      <c r="CC43" s="322">
        <v>-4.0999999999999996</v>
      </c>
      <c r="CD43" s="322">
        <v>-54.9</v>
      </c>
      <c r="CE43" s="322">
        <v>-253.1</v>
      </c>
      <c r="CF43" s="322">
        <v>-290.89999999999998</v>
      </c>
      <c r="CG43" s="322">
        <v>-271</v>
      </c>
      <c r="CH43" s="322">
        <v>-289.10000000000002</v>
      </c>
      <c r="CI43" s="322">
        <v>-291</v>
      </c>
      <c r="CJ43" s="322">
        <v>-287.39999999999998</v>
      </c>
      <c r="CK43" s="322">
        <v>-304.8</v>
      </c>
      <c r="CL43" s="322">
        <v>-318.7</v>
      </c>
      <c r="CM43" s="322"/>
      <c r="CN43" s="322"/>
      <c r="CO43" s="322"/>
      <c r="CP43" s="322"/>
      <c r="CQ43" s="322"/>
      <c r="CR43" s="322"/>
      <c r="CS43" s="322"/>
      <c r="CT43" s="322"/>
      <c r="CU43" s="322"/>
      <c r="CV43" s="322"/>
      <c r="CW43" s="322"/>
      <c r="CX43" s="322"/>
      <c r="CY43" s="322"/>
      <c r="CZ43" s="322"/>
      <c r="DA43" s="322"/>
      <c r="DB43" s="322"/>
      <c r="DC43" s="322"/>
      <c r="DD43" s="322"/>
    </row>
    <row r="44" spans="1:108" x14ac:dyDescent="0.2">
      <c r="A44" s="322" t="s">
        <v>533</v>
      </c>
      <c r="B44" s="322" t="s">
        <v>97</v>
      </c>
      <c r="C44" s="322">
        <v>0.7</v>
      </c>
      <c r="D44" s="322">
        <v>-0.1</v>
      </c>
      <c r="E44" s="322">
        <v>-2.4</v>
      </c>
      <c r="F44" s="322">
        <v>-1.6</v>
      </c>
      <c r="G44" s="322">
        <v>-1.2</v>
      </c>
      <c r="H44" s="322">
        <v>-2.6</v>
      </c>
      <c r="I44" s="322">
        <v>-2.2999999999999998</v>
      </c>
      <c r="J44" s="322">
        <v>-3.9</v>
      </c>
      <c r="K44" s="322">
        <v>-1.6</v>
      </c>
      <c r="L44" s="322">
        <v>-2.7</v>
      </c>
      <c r="M44" s="322">
        <v>-3.6</v>
      </c>
      <c r="N44" s="322">
        <v>-2</v>
      </c>
      <c r="O44" s="322">
        <v>-1</v>
      </c>
      <c r="P44" s="322">
        <v>-13.6</v>
      </c>
      <c r="Q44" s="322">
        <v>-20.3</v>
      </c>
      <c r="R44" s="322">
        <v>-33.299999999999997</v>
      </c>
      <c r="S44" s="322">
        <v>-36.299999999999997</v>
      </c>
      <c r="T44" s="322">
        <v>-11.4</v>
      </c>
      <c r="U44" s="322">
        <v>-0.8</v>
      </c>
      <c r="V44" s="322">
        <v>-1.5</v>
      </c>
      <c r="W44" s="322">
        <v>-10</v>
      </c>
      <c r="X44" s="322">
        <v>2.1</v>
      </c>
      <c r="Y44" s="322">
        <v>1.8</v>
      </c>
      <c r="Z44" s="322">
        <v>-4.8</v>
      </c>
      <c r="AA44" s="322">
        <v>-6.2</v>
      </c>
      <c r="AB44" s="322">
        <v>-9.1999999999999993</v>
      </c>
      <c r="AC44" s="322">
        <v>-2.1</v>
      </c>
      <c r="AD44" s="322">
        <v>-0.3</v>
      </c>
      <c r="AE44" s="322">
        <v>-3.7</v>
      </c>
      <c r="AF44" s="322">
        <v>-9.4</v>
      </c>
      <c r="AG44" s="322">
        <v>-3.2</v>
      </c>
      <c r="AH44" s="322">
        <v>-0.2</v>
      </c>
      <c r="AI44" s="322">
        <v>-2.4</v>
      </c>
      <c r="AJ44" s="322">
        <v>-4.8</v>
      </c>
      <c r="AK44" s="322">
        <v>-3</v>
      </c>
      <c r="AL44" s="322">
        <v>-8.1</v>
      </c>
      <c r="AM44" s="322">
        <v>-5.9</v>
      </c>
      <c r="AN44" s="322">
        <v>-13</v>
      </c>
      <c r="AO44" s="322">
        <v>-23.6</v>
      </c>
      <c r="AP44" s="322">
        <v>-16.899999999999999</v>
      </c>
      <c r="AQ44" s="322">
        <v>-10.8</v>
      </c>
      <c r="AR44" s="322">
        <v>-35.700000000000003</v>
      </c>
      <c r="AS44" s="322">
        <v>-47.8</v>
      </c>
      <c r="AT44" s="322">
        <v>-48.2</v>
      </c>
      <c r="AU44" s="322">
        <v>-43.6</v>
      </c>
      <c r="AV44" s="322">
        <v>-43.9</v>
      </c>
      <c r="AW44" s="322">
        <v>-80.7</v>
      </c>
      <c r="AX44" s="322">
        <v>-63.8</v>
      </c>
      <c r="AY44" s="322">
        <v>-57.8</v>
      </c>
      <c r="AZ44" s="322">
        <v>-55.1</v>
      </c>
      <c r="BA44" s="322">
        <v>-44.5</v>
      </c>
      <c r="BB44" s="322">
        <v>-70.5</v>
      </c>
      <c r="BC44" s="322">
        <v>-71.5</v>
      </c>
      <c r="BD44" s="322">
        <v>-130.30000000000001</v>
      </c>
      <c r="BE44" s="322">
        <v>-167.2</v>
      </c>
      <c r="BF44" s="322">
        <v>-183</v>
      </c>
      <c r="BG44" s="322">
        <v>-196.5</v>
      </c>
      <c r="BH44" s="322">
        <v>-218.3</v>
      </c>
      <c r="BI44" s="322">
        <v>-177.6</v>
      </c>
      <c r="BJ44" s="322">
        <v>-196.4</v>
      </c>
      <c r="BK44" s="322">
        <v>-199.3</v>
      </c>
      <c r="BL44" s="322">
        <v>-243.3</v>
      </c>
      <c r="BM44" s="322">
        <v>-270.89999999999998</v>
      </c>
      <c r="BN44" s="322">
        <v>-338</v>
      </c>
      <c r="BO44" s="322">
        <v>-314.60000000000002</v>
      </c>
      <c r="BP44" s="322">
        <v>-269</v>
      </c>
      <c r="BQ44" s="322">
        <v>-256.5</v>
      </c>
      <c r="BR44" s="322">
        <v>-191.4</v>
      </c>
      <c r="BS44" s="322">
        <v>-120.1</v>
      </c>
      <c r="BT44" s="322">
        <v>-55.6</v>
      </c>
      <c r="BU44" s="322">
        <v>-25.9</v>
      </c>
      <c r="BV44" s="322">
        <v>42.2</v>
      </c>
      <c r="BW44" s="322">
        <v>-73.7</v>
      </c>
      <c r="BX44" s="322">
        <v>-320.2</v>
      </c>
      <c r="BY44" s="322">
        <v>-440.7</v>
      </c>
      <c r="BZ44" s="322">
        <v>-450.4</v>
      </c>
      <c r="CA44" s="322">
        <v>-353.2</v>
      </c>
      <c r="CB44" s="322">
        <v>-238.8</v>
      </c>
      <c r="CC44" s="322">
        <v>-261.60000000000002</v>
      </c>
      <c r="CD44" s="322">
        <v>-579.1</v>
      </c>
      <c r="CE44" s="322">
        <v>-995.7</v>
      </c>
      <c r="CF44" s="322">
        <v>-1037.8</v>
      </c>
      <c r="CG44" s="322">
        <v>-973.2</v>
      </c>
      <c r="CH44" s="322">
        <v>-800.9</v>
      </c>
      <c r="CI44" s="322">
        <v>-352.8</v>
      </c>
      <c r="CJ44" s="322">
        <v>-325.5</v>
      </c>
      <c r="CK44" s="322">
        <v>-264.89999999999998</v>
      </c>
      <c r="CL44" s="322" t="s">
        <v>110</v>
      </c>
      <c r="CM44" s="322"/>
      <c r="CN44" s="322"/>
      <c r="CO44" s="322"/>
      <c r="CP44" s="322"/>
      <c r="CQ44" s="322"/>
      <c r="CR44" s="322"/>
      <c r="CS44" s="322"/>
      <c r="CT44" s="322"/>
      <c r="CU44" s="322"/>
      <c r="CV44" s="322"/>
      <c r="CW44" s="322"/>
      <c r="CX44" s="322"/>
      <c r="CY44" s="322"/>
      <c r="CZ44" s="322"/>
      <c r="DA44" s="322"/>
      <c r="DB44" s="322"/>
      <c r="DC44" s="322"/>
      <c r="DD44" s="322"/>
    </row>
    <row r="45" spans="1:108" x14ac:dyDescent="0.2">
      <c r="A45" s="322" t="s">
        <v>445</v>
      </c>
      <c r="B45" s="83" t="s">
        <v>620</v>
      </c>
      <c r="C45" s="322" t="s">
        <v>619</v>
      </c>
      <c r="D45" s="322" t="s">
        <v>619</v>
      </c>
      <c r="E45" s="322" t="s">
        <v>619</v>
      </c>
      <c r="F45" s="322" t="s">
        <v>619</v>
      </c>
      <c r="G45" s="322" t="s">
        <v>619</v>
      </c>
      <c r="H45" s="322" t="s">
        <v>619</v>
      </c>
      <c r="I45" s="322" t="s">
        <v>619</v>
      </c>
      <c r="J45" s="322" t="s">
        <v>619</v>
      </c>
      <c r="K45" s="322" t="s">
        <v>619</v>
      </c>
      <c r="L45" s="322" t="s">
        <v>619</v>
      </c>
      <c r="M45" s="322" t="s">
        <v>619</v>
      </c>
      <c r="N45" s="322" t="s">
        <v>619</v>
      </c>
      <c r="O45" s="322" t="s">
        <v>619</v>
      </c>
      <c r="P45" s="322" t="s">
        <v>619</v>
      </c>
      <c r="Q45" s="322" t="s">
        <v>619</v>
      </c>
      <c r="R45" s="322" t="s">
        <v>619</v>
      </c>
      <c r="S45" s="322" t="s">
        <v>619</v>
      </c>
      <c r="T45" s="322" t="s">
        <v>619</v>
      </c>
      <c r="U45" s="322" t="s">
        <v>619</v>
      </c>
      <c r="V45" s="322" t="s">
        <v>619</v>
      </c>
      <c r="W45" s="322" t="s">
        <v>619</v>
      </c>
      <c r="X45" s="322" t="s">
        <v>619</v>
      </c>
      <c r="Y45" s="322" t="s">
        <v>619</v>
      </c>
      <c r="Z45" s="322" t="s">
        <v>619</v>
      </c>
      <c r="AA45" s="322" t="s">
        <v>619</v>
      </c>
      <c r="AB45" s="322" t="s">
        <v>619</v>
      </c>
      <c r="AC45" s="322" t="s">
        <v>619</v>
      </c>
      <c r="AD45" s="322" t="s">
        <v>619</v>
      </c>
      <c r="AE45" s="322" t="s">
        <v>619</v>
      </c>
      <c r="AF45" s="322" t="s">
        <v>619</v>
      </c>
      <c r="AG45" s="322" t="s">
        <v>619</v>
      </c>
      <c r="AH45" s="322" t="s">
        <v>619</v>
      </c>
      <c r="AI45" s="322" t="s">
        <v>619</v>
      </c>
      <c r="AJ45" s="322" t="s">
        <v>619</v>
      </c>
      <c r="AK45" s="322" t="s">
        <v>619</v>
      </c>
      <c r="AL45" s="322" t="s">
        <v>619</v>
      </c>
      <c r="AM45" s="322" t="s">
        <v>619</v>
      </c>
      <c r="AN45" s="322" t="s">
        <v>619</v>
      </c>
      <c r="AO45" s="322" t="s">
        <v>619</v>
      </c>
      <c r="AP45" s="322" t="s">
        <v>619</v>
      </c>
      <c r="AQ45" s="322" t="s">
        <v>619</v>
      </c>
      <c r="AR45" s="322" t="s">
        <v>619</v>
      </c>
      <c r="AS45" s="322" t="s">
        <v>619</v>
      </c>
      <c r="AT45" s="322" t="s">
        <v>619</v>
      </c>
      <c r="AU45" s="322" t="s">
        <v>619</v>
      </c>
      <c r="AV45" s="322" t="s">
        <v>619</v>
      </c>
      <c r="AW45" s="322" t="s">
        <v>619</v>
      </c>
      <c r="AX45" s="322" t="s">
        <v>619</v>
      </c>
      <c r="AY45" s="322" t="s">
        <v>619</v>
      </c>
      <c r="AZ45" s="322" t="s">
        <v>619</v>
      </c>
      <c r="BA45" s="322" t="s">
        <v>619</v>
      </c>
      <c r="BB45" s="322" t="s">
        <v>619</v>
      </c>
      <c r="BC45" s="322" t="s">
        <v>619</v>
      </c>
      <c r="BD45" s="322" t="s">
        <v>619</v>
      </c>
      <c r="BE45" s="322" t="s">
        <v>619</v>
      </c>
      <c r="BF45" s="322" t="s">
        <v>619</v>
      </c>
      <c r="BG45" s="322" t="s">
        <v>619</v>
      </c>
      <c r="BH45" s="322" t="s">
        <v>619</v>
      </c>
      <c r="BI45" s="322" t="s">
        <v>619</v>
      </c>
      <c r="BJ45" s="322" t="s">
        <v>619</v>
      </c>
      <c r="BK45" s="322" t="s">
        <v>619</v>
      </c>
      <c r="BL45" s="322" t="s">
        <v>619</v>
      </c>
      <c r="BM45" s="322" t="s">
        <v>619</v>
      </c>
      <c r="BN45" s="322" t="s">
        <v>619</v>
      </c>
      <c r="BO45" s="322" t="s">
        <v>619</v>
      </c>
      <c r="BP45" s="322" t="s">
        <v>619</v>
      </c>
      <c r="BQ45" s="322" t="s">
        <v>619</v>
      </c>
      <c r="BR45" s="322" t="s">
        <v>619</v>
      </c>
      <c r="BS45" s="322" t="s">
        <v>619</v>
      </c>
      <c r="BT45" s="322" t="s">
        <v>619</v>
      </c>
      <c r="BU45" s="322" t="s">
        <v>619</v>
      </c>
      <c r="BV45" s="322" t="s">
        <v>619</v>
      </c>
      <c r="BW45" s="322" t="s">
        <v>619</v>
      </c>
      <c r="BX45" s="322" t="s">
        <v>619</v>
      </c>
      <c r="BY45" s="322" t="s">
        <v>619</v>
      </c>
      <c r="BZ45" s="322" t="s">
        <v>619</v>
      </c>
      <c r="CA45" s="322" t="s">
        <v>619</v>
      </c>
      <c r="CB45" s="322" t="s">
        <v>619</v>
      </c>
      <c r="CC45" s="322" t="s">
        <v>619</v>
      </c>
      <c r="CD45" s="322" t="s">
        <v>619</v>
      </c>
      <c r="CE45" s="322" t="s">
        <v>619</v>
      </c>
      <c r="CF45" s="322" t="s">
        <v>619</v>
      </c>
      <c r="CG45" s="322" t="s">
        <v>619</v>
      </c>
      <c r="CH45" s="322" t="s">
        <v>619</v>
      </c>
      <c r="CI45" s="322" t="s">
        <v>619</v>
      </c>
      <c r="CJ45" s="322" t="s">
        <v>619</v>
      </c>
      <c r="CK45" s="322" t="s">
        <v>619</v>
      </c>
      <c r="CL45" s="322" t="s">
        <v>619</v>
      </c>
      <c r="CM45" s="322"/>
      <c r="CN45" s="322"/>
      <c r="CO45" s="322"/>
      <c r="CP45" s="322"/>
      <c r="CQ45" s="322"/>
      <c r="CR45" s="322"/>
      <c r="CS45" s="322"/>
      <c r="CT45" s="322"/>
      <c r="CU45" s="322"/>
      <c r="CV45" s="322"/>
      <c r="CW45" s="322"/>
      <c r="CX45" s="322"/>
      <c r="CY45" s="322"/>
      <c r="CZ45" s="322"/>
      <c r="DA45" s="322"/>
      <c r="DB45" s="322"/>
      <c r="DC45" s="322"/>
      <c r="DD45" s="322"/>
    </row>
    <row r="46" spans="1:108" x14ac:dyDescent="0.2">
      <c r="A46" s="322" t="s">
        <v>531</v>
      </c>
      <c r="B46" s="83" t="s">
        <v>618</v>
      </c>
      <c r="C46" s="322">
        <v>3.8</v>
      </c>
      <c r="D46" s="322">
        <v>3</v>
      </c>
      <c r="E46" s="322">
        <v>2</v>
      </c>
      <c r="F46" s="322">
        <v>1.7</v>
      </c>
      <c r="G46" s="322">
        <v>2.6</v>
      </c>
      <c r="H46" s="322">
        <v>3.5</v>
      </c>
      <c r="I46" s="322">
        <v>3.9</v>
      </c>
      <c r="J46" s="322">
        <v>5</v>
      </c>
      <c r="K46" s="322">
        <v>7</v>
      </c>
      <c r="L46" s="322">
        <v>6.4</v>
      </c>
      <c r="M46" s="322">
        <v>6.6</v>
      </c>
      <c r="N46" s="322">
        <v>8.5</v>
      </c>
      <c r="O46" s="322">
        <v>15.3</v>
      </c>
      <c r="P46" s="322">
        <v>22.7</v>
      </c>
      <c r="Q46" s="322">
        <v>38.9</v>
      </c>
      <c r="R46" s="322">
        <v>40.6</v>
      </c>
      <c r="S46" s="322">
        <v>42.2</v>
      </c>
      <c r="T46" s="322">
        <v>40.200000000000003</v>
      </c>
      <c r="U46" s="322">
        <v>43.6</v>
      </c>
      <c r="V46" s="322">
        <v>43.3</v>
      </c>
      <c r="W46" s="322">
        <v>38.6</v>
      </c>
      <c r="X46" s="322">
        <v>49.4</v>
      </c>
      <c r="Y46" s="322">
        <v>63.6</v>
      </c>
      <c r="Z46" s="322">
        <v>66.599999999999994</v>
      </c>
      <c r="AA46" s="322">
        <v>69.5</v>
      </c>
      <c r="AB46" s="322">
        <v>63.4</v>
      </c>
      <c r="AC46" s="322">
        <v>72</v>
      </c>
      <c r="AD46" s="322">
        <v>77.099999999999994</v>
      </c>
      <c r="AE46" s="322">
        <v>80.7</v>
      </c>
      <c r="AF46" s="322">
        <v>77.400000000000006</v>
      </c>
      <c r="AG46" s="322">
        <v>88</v>
      </c>
      <c r="AH46" s="322">
        <v>95.3</v>
      </c>
      <c r="AI46" s="322">
        <v>97</v>
      </c>
      <c r="AJ46" s="322">
        <v>105.2</v>
      </c>
      <c r="AK46" s="322">
        <v>113.6</v>
      </c>
      <c r="AL46" s="322">
        <v>113.9</v>
      </c>
      <c r="AM46" s="322">
        <v>123.2</v>
      </c>
      <c r="AN46" s="322">
        <v>140.4</v>
      </c>
      <c r="AO46" s="322">
        <v>149.30000000000001</v>
      </c>
      <c r="AP46" s="322">
        <v>173.7</v>
      </c>
      <c r="AQ46" s="322">
        <v>195.4</v>
      </c>
      <c r="AR46" s="322">
        <v>188.8</v>
      </c>
      <c r="AS46" s="322">
        <v>195.3</v>
      </c>
      <c r="AT46" s="322">
        <v>224.4</v>
      </c>
      <c r="AU46" s="322">
        <v>254.3</v>
      </c>
      <c r="AV46" s="322">
        <v>283.3</v>
      </c>
      <c r="AW46" s="322">
        <v>281.7</v>
      </c>
      <c r="AX46" s="322">
        <v>328.2</v>
      </c>
      <c r="AY46" s="322">
        <v>371</v>
      </c>
      <c r="AZ46" s="322">
        <v>429</v>
      </c>
      <c r="BA46" s="322">
        <v>492.5</v>
      </c>
      <c r="BB46" s="322">
        <v>540.20000000000005</v>
      </c>
      <c r="BC46" s="322">
        <v>628</v>
      </c>
      <c r="BD46" s="322">
        <v>626.20000000000005</v>
      </c>
      <c r="BE46" s="322">
        <v>650.5</v>
      </c>
      <c r="BF46" s="322">
        <v>717.1</v>
      </c>
      <c r="BG46" s="322">
        <v>782.1</v>
      </c>
      <c r="BH46" s="322">
        <v>824.9</v>
      </c>
      <c r="BI46" s="322">
        <v>906.7</v>
      </c>
      <c r="BJ46" s="322">
        <v>970.1</v>
      </c>
      <c r="BK46" s="322">
        <v>1051.4000000000001</v>
      </c>
      <c r="BL46" s="322">
        <v>1099.2</v>
      </c>
      <c r="BM46" s="322">
        <v>1118.8</v>
      </c>
      <c r="BN46" s="322">
        <v>1165.5999999999999</v>
      </c>
      <c r="BO46" s="322">
        <v>1243.9000000000001</v>
      </c>
      <c r="BP46" s="322">
        <v>1344.4</v>
      </c>
      <c r="BQ46" s="322">
        <v>1432.3</v>
      </c>
      <c r="BR46" s="322">
        <v>1553.8</v>
      </c>
      <c r="BS46" s="322">
        <v>1687.9</v>
      </c>
      <c r="BT46" s="322">
        <v>1814.9</v>
      </c>
      <c r="BU46" s="322">
        <v>1934.2</v>
      </c>
      <c r="BV46" s="322">
        <v>2096.3000000000002</v>
      </c>
      <c r="BW46" s="322">
        <v>2059.8000000000002</v>
      </c>
      <c r="BX46" s="322">
        <v>1895.9</v>
      </c>
      <c r="BY46" s="322">
        <v>1917</v>
      </c>
      <c r="BZ46" s="322">
        <v>2052</v>
      </c>
      <c r="CA46" s="322">
        <v>2328.5</v>
      </c>
      <c r="CB46" s="322">
        <v>2565.6</v>
      </c>
      <c r="CC46" s="322">
        <v>2693.6</v>
      </c>
      <c r="CD46" s="322">
        <v>2607.6999999999998</v>
      </c>
      <c r="CE46" s="322">
        <v>2259</v>
      </c>
      <c r="CF46" s="322">
        <v>2458.4</v>
      </c>
      <c r="CG46" s="322">
        <v>2583.8000000000002</v>
      </c>
      <c r="CH46" s="322">
        <v>2713.1</v>
      </c>
      <c r="CI46" s="322">
        <v>3159.3</v>
      </c>
      <c r="CJ46" s="322">
        <v>3307.2</v>
      </c>
      <c r="CK46" s="322">
        <v>3473.5</v>
      </c>
      <c r="CL46" s="322" t="s">
        <v>110</v>
      </c>
      <c r="CM46" s="322"/>
      <c r="CN46" s="322"/>
      <c r="CO46" s="322"/>
      <c r="CP46" s="322"/>
      <c r="CQ46" s="322"/>
      <c r="CR46" s="322"/>
      <c r="CS46" s="322"/>
      <c r="CT46" s="322"/>
      <c r="CU46" s="322"/>
      <c r="CV46" s="322"/>
      <c r="CW46" s="322"/>
      <c r="CX46" s="322"/>
      <c r="CY46" s="322"/>
      <c r="CZ46" s="322"/>
      <c r="DA46" s="322"/>
      <c r="DB46" s="322"/>
      <c r="DC46" s="322"/>
      <c r="DD46" s="322"/>
    </row>
    <row r="47" spans="1:108" x14ac:dyDescent="0.2">
      <c r="A47" s="322" t="s">
        <v>529</v>
      </c>
      <c r="B47" s="322" t="s">
        <v>617</v>
      </c>
      <c r="C47" s="322">
        <v>3.7</v>
      </c>
      <c r="D47" s="322">
        <v>2.9</v>
      </c>
      <c r="E47" s="322">
        <v>1.9</v>
      </c>
      <c r="F47" s="322">
        <v>1.6</v>
      </c>
      <c r="G47" s="322">
        <v>2.6</v>
      </c>
      <c r="H47" s="322">
        <v>3.4</v>
      </c>
      <c r="I47" s="322">
        <v>3.7</v>
      </c>
      <c r="J47" s="322">
        <v>4.5999999999999996</v>
      </c>
      <c r="K47" s="322">
        <v>6.6</v>
      </c>
      <c r="L47" s="322">
        <v>6</v>
      </c>
      <c r="M47" s="322">
        <v>6.3</v>
      </c>
      <c r="N47" s="322">
        <v>8.1999999999999993</v>
      </c>
      <c r="O47" s="322">
        <v>14.9</v>
      </c>
      <c r="P47" s="322">
        <v>22.3</v>
      </c>
      <c r="Q47" s="322">
        <v>38.5</v>
      </c>
      <c r="R47" s="322">
        <v>40.1</v>
      </c>
      <c r="S47" s="322">
        <v>41.5</v>
      </c>
      <c r="T47" s="322">
        <v>39.5</v>
      </c>
      <c r="U47" s="322">
        <v>42.8</v>
      </c>
      <c r="V47" s="322">
        <v>42.4</v>
      </c>
      <c r="W47" s="322">
        <v>37.9</v>
      </c>
      <c r="X47" s="322">
        <v>48.8</v>
      </c>
      <c r="Y47" s="322">
        <v>62.9</v>
      </c>
      <c r="Z47" s="322">
        <v>65.8</v>
      </c>
      <c r="AA47" s="322">
        <v>68.599999999999994</v>
      </c>
      <c r="AB47" s="322">
        <v>62.5</v>
      </c>
      <c r="AC47" s="322">
        <v>71.099999999999994</v>
      </c>
      <c r="AD47" s="322">
        <v>75.8</v>
      </c>
      <c r="AE47" s="322">
        <v>79.3</v>
      </c>
      <c r="AF47" s="322">
        <v>76.099999999999994</v>
      </c>
      <c r="AG47" s="322">
        <v>86.6</v>
      </c>
      <c r="AH47" s="322">
        <v>93.6</v>
      </c>
      <c r="AI47" s="322">
        <v>95.1</v>
      </c>
      <c r="AJ47" s="322">
        <v>103.2</v>
      </c>
      <c r="AK47" s="322">
        <v>111.3</v>
      </c>
      <c r="AL47" s="322">
        <v>111.3</v>
      </c>
      <c r="AM47" s="322">
        <v>120.4</v>
      </c>
      <c r="AN47" s="322">
        <v>137.4</v>
      </c>
      <c r="AO47" s="322">
        <v>146.30000000000001</v>
      </c>
      <c r="AP47" s="322">
        <v>170.6</v>
      </c>
      <c r="AQ47" s="322">
        <v>191.8</v>
      </c>
      <c r="AR47" s="322">
        <v>185.1</v>
      </c>
      <c r="AS47" s="322">
        <v>190.7</v>
      </c>
      <c r="AT47" s="322">
        <v>219</v>
      </c>
      <c r="AU47" s="322">
        <v>249.2</v>
      </c>
      <c r="AV47" s="322">
        <v>278.5</v>
      </c>
      <c r="AW47" s="322">
        <v>276.8</v>
      </c>
      <c r="AX47" s="322">
        <v>322.60000000000002</v>
      </c>
      <c r="AY47" s="322">
        <v>363.9</v>
      </c>
      <c r="AZ47" s="322">
        <v>423.8</v>
      </c>
      <c r="BA47" s="322">
        <v>487</v>
      </c>
      <c r="BB47" s="322">
        <v>533.70000000000005</v>
      </c>
      <c r="BC47" s="322">
        <v>621.1</v>
      </c>
      <c r="BD47" s="322">
        <v>618.70000000000005</v>
      </c>
      <c r="BE47" s="322">
        <v>644.79999999999995</v>
      </c>
      <c r="BF47" s="322">
        <v>711.2</v>
      </c>
      <c r="BG47" s="322">
        <v>775.7</v>
      </c>
      <c r="BH47" s="322">
        <v>817.9</v>
      </c>
      <c r="BI47" s="322">
        <v>899.5</v>
      </c>
      <c r="BJ47" s="322">
        <v>962.4</v>
      </c>
      <c r="BK47" s="322">
        <v>1042.5</v>
      </c>
      <c r="BL47" s="322">
        <v>1087.5999999999999</v>
      </c>
      <c r="BM47" s="322">
        <v>1107.8</v>
      </c>
      <c r="BN47" s="322">
        <v>1154.4000000000001</v>
      </c>
      <c r="BO47" s="322">
        <v>1231</v>
      </c>
      <c r="BP47" s="322">
        <v>1329.3</v>
      </c>
      <c r="BQ47" s="322">
        <v>1417.4</v>
      </c>
      <c r="BR47" s="322">
        <v>1536.3</v>
      </c>
      <c r="BS47" s="322">
        <v>1667.3</v>
      </c>
      <c r="BT47" s="322">
        <v>1789.8</v>
      </c>
      <c r="BU47" s="322">
        <v>1905.4</v>
      </c>
      <c r="BV47" s="322">
        <v>2068.1999999999998</v>
      </c>
      <c r="BW47" s="322">
        <v>2031.8</v>
      </c>
      <c r="BX47" s="322">
        <v>1870.6</v>
      </c>
      <c r="BY47" s="322">
        <v>1895.1</v>
      </c>
      <c r="BZ47" s="322">
        <v>2027.4</v>
      </c>
      <c r="CA47" s="322">
        <v>2303.5</v>
      </c>
      <c r="CB47" s="322">
        <v>2537.6999999999998</v>
      </c>
      <c r="CC47" s="322">
        <v>2667.2</v>
      </c>
      <c r="CD47" s="322">
        <v>2579.5</v>
      </c>
      <c r="CE47" s="322">
        <v>2238.4</v>
      </c>
      <c r="CF47" s="322">
        <v>2443.3000000000002</v>
      </c>
      <c r="CG47" s="322">
        <v>2574.1</v>
      </c>
      <c r="CH47" s="322">
        <v>2699.1</v>
      </c>
      <c r="CI47" s="322">
        <v>3138.4</v>
      </c>
      <c r="CJ47" s="322">
        <v>3288.4</v>
      </c>
      <c r="CK47" s="322">
        <v>3453.3</v>
      </c>
      <c r="CL47" s="322" t="s">
        <v>110</v>
      </c>
      <c r="CM47" s="322"/>
      <c r="CN47" s="322"/>
      <c r="CO47" s="322"/>
      <c r="CP47" s="322"/>
      <c r="CQ47" s="322"/>
      <c r="CR47" s="322"/>
      <c r="CS47" s="322"/>
      <c r="CT47" s="322"/>
      <c r="CU47" s="322"/>
      <c r="CV47" s="322"/>
      <c r="CW47" s="322"/>
      <c r="CX47" s="322"/>
      <c r="CY47" s="322"/>
      <c r="CZ47" s="322"/>
      <c r="DA47" s="322"/>
      <c r="DB47" s="322"/>
      <c r="DC47" s="322"/>
      <c r="DD47" s="322"/>
    </row>
    <row r="48" spans="1:108" x14ac:dyDescent="0.2">
      <c r="A48" s="322" t="s">
        <v>527</v>
      </c>
      <c r="B48" s="322" t="s">
        <v>616</v>
      </c>
      <c r="C48" s="322">
        <v>0.1</v>
      </c>
      <c r="D48" s="322">
        <v>0.1</v>
      </c>
      <c r="E48" s="322">
        <v>0.1</v>
      </c>
      <c r="F48" s="322">
        <v>0</v>
      </c>
      <c r="G48" s="322">
        <v>0.1</v>
      </c>
      <c r="H48" s="322">
        <v>0.1</v>
      </c>
      <c r="I48" s="322">
        <v>0.2</v>
      </c>
      <c r="J48" s="322">
        <v>0.4</v>
      </c>
      <c r="K48" s="322">
        <v>0.4</v>
      </c>
      <c r="L48" s="322">
        <v>0.4</v>
      </c>
      <c r="M48" s="322">
        <v>0.4</v>
      </c>
      <c r="N48" s="322">
        <v>0.3</v>
      </c>
      <c r="O48" s="322">
        <v>0.4</v>
      </c>
      <c r="P48" s="322">
        <v>0.5</v>
      </c>
      <c r="Q48" s="322">
        <v>0.5</v>
      </c>
      <c r="R48" s="322">
        <v>0.6</v>
      </c>
      <c r="S48" s="322">
        <v>0.7</v>
      </c>
      <c r="T48" s="322">
        <v>0.7</v>
      </c>
      <c r="U48" s="322">
        <v>0.8</v>
      </c>
      <c r="V48" s="322">
        <v>0.9</v>
      </c>
      <c r="W48" s="322">
        <v>0.7</v>
      </c>
      <c r="X48" s="322">
        <v>0.6</v>
      </c>
      <c r="Y48" s="322">
        <v>0.7</v>
      </c>
      <c r="Z48" s="322">
        <v>0.8</v>
      </c>
      <c r="AA48" s="322">
        <v>0.9</v>
      </c>
      <c r="AB48" s="322">
        <v>0.9</v>
      </c>
      <c r="AC48" s="322">
        <v>1</v>
      </c>
      <c r="AD48" s="322">
        <v>1.3</v>
      </c>
      <c r="AE48" s="322">
        <v>1.4</v>
      </c>
      <c r="AF48" s="322">
        <v>1.3</v>
      </c>
      <c r="AG48" s="322">
        <v>1.4</v>
      </c>
      <c r="AH48" s="322">
        <v>1.8</v>
      </c>
      <c r="AI48" s="322">
        <v>2</v>
      </c>
      <c r="AJ48" s="322">
        <v>2.1</v>
      </c>
      <c r="AK48" s="322">
        <v>2.2000000000000002</v>
      </c>
      <c r="AL48" s="322">
        <v>2.6</v>
      </c>
      <c r="AM48" s="322">
        <v>2.8</v>
      </c>
      <c r="AN48" s="322">
        <v>3</v>
      </c>
      <c r="AO48" s="322">
        <v>3.1</v>
      </c>
      <c r="AP48" s="322">
        <v>3.1</v>
      </c>
      <c r="AQ48" s="322">
        <v>3.6</v>
      </c>
      <c r="AR48" s="322">
        <v>3.7</v>
      </c>
      <c r="AS48" s="322">
        <v>4.5999999999999996</v>
      </c>
      <c r="AT48" s="322">
        <v>5.4</v>
      </c>
      <c r="AU48" s="322">
        <v>5.0999999999999996</v>
      </c>
      <c r="AV48" s="322">
        <v>4.8</v>
      </c>
      <c r="AW48" s="322">
        <v>4.9000000000000004</v>
      </c>
      <c r="AX48" s="322">
        <v>5.6</v>
      </c>
      <c r="AY48" s="322">
        <v>7.2</v>
      </c>
      <c r="AZ48" s="322">
        <v>5.2</v>
      </c>
      <c r="BA48" s="322">
        <v>5.5</v>
      </c>
      <c r="BB48" s="322">
        <v>6.5</v>
      </c>
      <c r="BC48" s="322">
        <v>6.9</v>
      </c>
      <c r="BD48" s="322">
        <v>7.5</v>
      </c>
      <c r="BE48" s="322">
        <v>5.8</v>
      </c>
      <c r="BF48" s="322">
        <v>6</v>
      </c>
      <c r="BG48" s="322">
        <v>6.4</v>
      </c>
      <c r="BH48" s="322">
        <v>7</v>
      </c>
      <c r="BI48" s="322">
        <v>7.2</v>
      </c>
      <c r="BJ48" s="322">
        <v>7.6</v>
      </c>
      <c r="BK48" s="322">
        <v>8.9</v>
      </c>
      <c r="BL48" s="322">
        <v>11.6</v>
      </c>
      <c r="BM48" s="322">
        <v>11</v>
      </c>
      <c r="BN48" s="322">
        <v>11.3</v>
      </c>
      <c r="BO48" s="322">
        <v>12.9</v>
      </c>
      <c r="BP48" s="322">
        <v>15.1</v>
      </c>
      <c r="BQ48" s="322">
        <v>14.9</v>
      </c>
      <c r="BR48" s="322">
        <v>17.5</v>
      </c>
      <c r="BS48" s="322">
        <v>20.6</v>
      </c>
      <c r="BT48" s="322">
        <v>25.2</v>
      </c>
      <c r="BU48" s="322">
        <v>28.8</v>
      </c>
      <c r="BV48" s="322">
        <v>28.1</v>
      </c>
      <c r="BW48" s="322">
        <v>28</v>
      </c>
      <c r="BX48" s="322">
        <v>25.3</v>
      </c>
      <c r="BY48" s="322">
        <v>22</v>
      </c>
      <c r="BZ48" s="322">
        <v>24.6</v>
      </c>
      <c r="CA48" s="322">
        <v>25</v>
      </c>
      <c r="CB48" s="322">
        <v>27.8</v>
      </c>
      <c r="CC48" s="322">
        <v>26.5</v>
      </c>
      <c r="CD48" s="322">
        <v>28.3</v>
      </c>
      <c r="CE48" s="322">
        <v>20.6</v>
      </c>
      <c r="CF48" s="322">
        <v>15.1</v>
      </c>
      <c r="CG48" s="322">
        <v>9.6</v>
      </c>
      <c r="CH48" s="322">
        <v>14.1</v>
      </c>
      <c r="CI48" s="322">
        <v>20.9</v>
      </c>
      <c r="CJ48" s="322">
        <v>18.8</v>
      </c>
      <c r="CK48" s="322">
        <v>20.2</v>
      </c>
      <c r="CL48" s="322">
        <v>20.9</v>
      </c>
      <c r="CM48" s="322"/>
      <c r="CN48" s="322"/>
      <c r="CO48" s="322"/>
      <c r="CP48" s="322"/>
      <c r="CQ48" s="322"/>
      <c r="CR48" s="322"/>
      <c r="CS48" s="322"/>
      <c r="CT48" s="322"/>
      <c r="CU48" s="322"/>
      <c r="CV48" s="322"/>
      <c r="CW48" s="322"/>
      <c r="CX48" s="322"/>
      <c r="CY48" s="322"/>
      <c r="CZ48" s="322"/>
      <c r="DA48" s="322"/>
      <c r="DB48" s="322"/>
      <c r="DC48" s="322"/>
      <c r="DD48" s="322"/>
    </row>
    <row r="49" spans="1:108" x14ac:dyDescent="0.2">
      <c r="A49" s="322" t="s">
        <v>525</v>
      </c>
      <c r="B49" s="83" t="s">
        <v>615</v>
      </c>
      <c r="C49" s="322" t="s">
        <v>110</v>
      </c>
      <c r="D49" s="322" t="s">
        <v>110</v>
      </c>
      <c r="E49" s="322" t="s">
        <v>110</v>
      </c>
      <c r="F49" s="322" t="s">
        <v>110</v>
      </c>
      <c r="G49" s="322" t="s">
        <v>110</v>
      </c>
      <c r="H49" s="322" t="s">
        <v>110</v>
      </c>
      <c r="I49" s="322" t="s">
        <v>110</v>
      </c>
      <c r="J49" s="322" t="s">
        <v>110</v>
      </c>
      <c r="K49" s="322" t="s">
        <v>110</v>
      </c>
      <c r="L49" s="322" t="s">
        <v>110</v>
      </c>
      <c r="M49" s="322" t="s">
        <v>110</v>
      </c>
      <c r="N49" s="322" t="s">
        <v>110</v>
      </c>
      <c r="O49" s="322" t="s">
        <v>110</v>
      </c>
      <c r="P49" s="322" t="s">
        <v>110</v>
      </c>
      <c r="Q49" s="322" t="s">
        <v>110</v>
      </c>
      <c r="R49" s="322" t="s">
        <v>110</v>
      </c>
      <c r="S49" s="322" t="s">
        <v>110</v>
      </c>
      <c r="T49" s="322" t="s">
        <v>110</v>
      </c>
      <c r="U49" s="322" t="s">
        <v>110</v>
      </c>
      <c r="V49" s="322" t="s">
        <v>110</v>
      </c>
      <c r="W49" s="322" t="s">
        <v>110</v>
      </c>
      <c r="X49" s="322" t="s">
        <v>110</v>
      </c>
      <c r="Y49" s="322" t="s">
        <v>110</v>
      </c>
      <c r="Z49" s="322" t="s">
        <v>110</v>
      </c>
      <c r="AA49" s="322" t="s">
        <v>110</v>
      </c>
      <c r="AB49" s="322" t="s">
        <v>110</v>
      </c>
      <c r="AC49" s="322" t="s">
        <v>110</v>
      </c>
      <c r="AD49" s="322" t="s">
        <v>110</v>
      </c>
      <c r="AE49" s="322" t="s">
        <v>110</v>
      </c>
      <c r="AF49" s="322" t="s">
        <v>110</v>
      </c>
      <c r="AG49" s="322" t="s">
        <v>110</v>
      </c>
      <c r="AH49" s="322">
        <v>103.2</v>
      </c>
      <c r="AI49" s="322">
        <v>111.8</v>
      </c>
      <c r="AJ49" s="322">
        <v>121.5</v>
      </c>
      <c r="AK49" s="322">
        <v>125.9</v>
      </c>
      <c r="AL49" s="322">
        <v>130.80000000000001</v>
      </c>
      <c r="AM49" s="322">
        <v>137.1</v>
      </c>
      <c r="AN49" s="322">
        <v>158.4</v>
      </c>
      <c r="AO49" s="322">
        <v>179.3</v>
      </c>
      <c r="AP49" s="322">
        <v>196.4</v>
      </c>
      <c r="AQ49" s="322">
        <v>207.9</v>
      </c>
      <c r="AR49" s="322">
        <v>227.8</v>
      </c>
      <c r="AS49" s="322">
        <v>245.8</v>
      </c>
      <c r="AT49" s="322">
        <v>272.5</v>
      </c>
      <c r="AU49" s="322">
        <v>289.60000000000002</v>
      </c>
      <c r="AV49" s="322">
        <v>322.39999999999998</v>
      </c>
      <c r="AW49" s="322">
        <v>385.1</v>
      </c>
      <c r="AX49" s="322">
        <v>414.8</v>
      </c>
      <c r="AY49" s="322">
        <v>451</v>
      </c>
      <c r="AZ49" s="322">
        <v>502.3</v>
      </c>
      <c r="BA49" s="322">
        <v>553.20000000000005</v>
      </c>
      <c r="BB49" s="322">
        <v>645</v>
      </c>
      <c r="BC49" s="322">
        <v>732.2</v>
      </c>
      <c r="BD49" s="322">
        <v>811.6</v>
      </c>
      <c r="BE49" s="322">
        <v>883.8</v>
      </c>
      <c r="BF49" s="322">
        <v>946.5</v>
      </c>
      <c r="BG49" s="322">
        <v>1028.9000000000001</v>
      </c>
      <c r="BH49" s="322">
        <v>1089.2</v>
      </c>
      <c r="BI49" s="322">
        <v>1126.2</v>
      </c>
      <c r="BJ49" s="322">
        <v>1171.0999999999999</v>
      </c>
      <c r="BK49" s="322">
        <v>1245.5999999999999</v>
      </c>
      <c r="BL49" s="322">
        <v>1343</v>
      </c>
      <c r="BM49" s="322">
        <v>1399.6</v>
      </c>
      <c r="BN49" s="322">
        <v>1524.8</v>
      </c>
      <c r="BO49" s="322">
        <v>1572.6</v>
      </c>
      <c r="BP49" s="322">
        <v>1606.1</v>
      </c>
      <c r="BQ49" s="322">
        <v>1674</v>
      </c>
      <c r="BR49" s="322">
        <v>1735.8</v>
      </c>
      <c r="BS49" s="322">
        <v>1769.6</v>
      </c>
      <c r="BT49" s="322">
        <v>1804</v>
      </c>
      <c r="BU49" s="322">
        <v>1872.2</v>
      </c>
      <c r="BV49" s="322">
        <v>1944</v>
      </c>
      <c r="BW49" s="322">
        <v>2059</v>
      </c>
      <c r="BX49" s="322">
        <v>2205.8000000000002</v>
      </c>
      <c r="BY49" s="322">
        <v>2386.1</v>
      </c>
      <c r="BZ49" s="322">
        <v>2522.1</v>
      </c>
      <c r="CA49" s="322">
        <v>2725.1</v>
      </c>
      <c r="CB49" s="322">
        <v>2858.7</v>
      </c>
      <c r="CC49" s="322">
        <v>3047.5</v>
      </c>
      <c r="CD49" s="322">
        <v>3388.4</v>
      </c>
      <c r="CE49" s="322">
        <v>3734.7</v>
      </c>
      <c r="CF49" s="322">
        <v>3967.1</v>
      </c>
      <c r="CG49" s="322">
        <v>3980.8</v>
      </c>
      <c r="CH49" s="322">
        <v>3906.6</v>
      </c>
      <c r="CI49" s="322">
        <v>3859.3</v>
      </c>
      <c r="CJ49" s="322">
        <v>3967.5</v>
      </c>
      <c r="CK49" s="322">
        <v>4053.6</v>
      </c>
      <c r="CL49" s="322">
        <v>4224.7</v>
      </c>
      <c r="CM49" s="322"/>
      <c r="CN49" s="322"/>
      <c r="CO49" s="322"/>
      <c r="CP49" s="322"/>
      <c r="CQ49" s="322"/>
      <c r="CR49" s="322"/>
      <c r="CS49" s="322"/>
      <c r="CT49" s="322"/>
      <c r="CU49" s="322"/>
      <c r="CV49" s="322"/>
      <c r="CW49" s="322"/>
      <c r="CX49" s="322"/>
      <c r="CY49" s="322"/>
      <c r="CZ49" s="322"/>
      <c r="DA49" s="322"/>
      <c r="DB49" s="322"/>
      <c r="DC49" s="322"/>
      <c r="DD49" s="322"/>
    </row>
    <row r="50" spans="1:108" x14ac:dyDescent="0.2">
      <c r="A50" s="322" t="s">
        <v>523</v>
      </c>
      <c r="B50" s="322" t="s">
        <v>614</v>
      </c>
      <c r="C50" s="322">
        <v>2.9</v>
      </c>
      <c r="D50" s="322">
        <v>3</v>
      </c>
      <c r="E50" s="322">
        <v>4.3</v>
      </c>
      <c r="F50" s="322">
        <v>3.2</v>
      </c>
      <c r="G50" s="322">
        <v>3.7</v>
      </c>
      <c r="H50" s="322">
        <v>5.9</v>
      </c>
      <c r="I50" s="322">
        <v>5.9</v>
      </c>
      <c r="J50" s="322">
        <v>8.1999999999999993</v>
      </c>
      <c r="K50" s="322">
        <v>6.8</v>
      </c>
      <c r="L50" s="322">
        <v>7.8</v>
      </c>
      <c r="M50" s="322">
        <v>8.8000000000000007</v>
      </c>
      <c r="N50" s="322">
        <v>9.1999999999999993</v>
      </c>
      <c r="O50" s="322">
        <v>14.3</v>
      </c>
      <c r="P50" s="322">
        <v>33.700000000000003</v>
      </c>
      <c r="Q50" s="322">
        <v>55.5</v>
      </c>
      <c r="R50" s="322">
        <v>69.5</v>
      </c>
      <c r="S50" s="322">
        <v>73.599999999999994</v>
      </c>
      <c r="T50" s="322">
        <v>47.6</v>
      </c>
      <c r="U50" s="322">
        <v>40.4</v>
      </c>
      <c r="V50" s="322">
        <v>41.5</v>
      </c>
      <c r="W50" s="322">
        <v>46.4</v>
      </c>
      <c r="X50" s="322">
        <v>47</v>
      </c>
      <c r="Y50" s="322">
        <v>58.5</v>
      </c>
      <c r="Z50" s="322">
        <v>67.900000000000006</v>
      </c>
      <c r="AA50" s="322">
        <v>72.8</v>
      </c>
      <c r="AB50" s="322">
        <v>70.5</v>
      </c>
      <c r="AC50" s="322">
        <v>71.599999999999994</v>
      </c>
      <c r="AD50" s="322">
        <v>74.400000000000006</v>
      </c>
      <c r="AE50" s="322">
        <v>81.900000000000006</v>
      </c>
      <c r="AF50" s="322">
        <v>88.1</v>
      </c>
      <c r="AG50" s="322">
        <v>90.5</v>
      </c>
      <c r="AH50" s="322">
        <v>93.4</v>
      </c>
      <c r="AI50" s="322">
        <v>99.8</v>
      </c>
      <c r="AJ50" s="322">
        <v>108.5</v>
      </c>
      <c r="AK50" s="322">
        <v>113.5</v>
      </c>
      <c r="AL50" s="322">
        <v>118.2</v>
      </c>
      <c r="AM50" s="322">
        <v>125.9</v>
      </c>
      <c r="AN50" s="322">
        <v>144.30000000000001</v>
      </c>
      <c r="AO50" s="322">
        <v>165.7</v>
      </c>
      <c r="AP50" s="322">
        <v>184.3</v>
      </c>
      <c r="AQ50" s="322">
        <v>196.9</v>
      </c>
      <c r="AR50" s="322">
        <v>219.9</v>
      </c>
      <c r="AS50" s="322">
        <v>241.5</v>
      </c>
      <c r="AT50" s="322">
        <v>267.89999999999998</v>
      </c>
      <c r="AU50" s="322">
        <v>286.89999999999998</v>
      </c>
      <c r="AV50" s="322">
        <v>319.10000000000002</v>
      </c>
      <c r="AW50" s="322">
        <v>373.8</v>
      </c>
      <c r="AX50" s="322">
        <v>402.4</v>
      </c>
      <c r="AY50" s="322">
        <v>435.8</v>
      </c>
      <c r="AZ50" s="322">
        <v>483.7</v>
      </c>
      <c r="BA50" s="322">
        <v>531.5</v>
      </c>
      <c r="BB50" s="322">
        <v>619.9</v>
      </c>
      <c r="BC50" s="322">
        <v>706.9</v>
      </c>
      <c r="BD50" s="322">
        <v>783.3</v>
      </c>
      <c r="BE50" s="322">
        <v>849.8</v>
      </c>
      <c r="BF50" s="322">
        <v>903.5</v>
      </c>
      <c r="BG50" s="322">
        <v>971.3</v>
      </c>
      <c r="BH50" s="322">
        <v>1030.5999999999999</v>
      </c>
      <c r="BI50" s="322">
        <v>1062.7</v>
      </c>
      <c r="BJ50" s="322">
        <v>1119.8</v>
      </c>
      <c r="BK50" s="322">
        <v>1199.0999999999999</v>
      </c>
      <c r="BL50" s="322">
        <v>1288.5</v>
      </c>
      <c r="BM50" s="322">
        <v>1354</v>
      </c>
      <c r="BN50" s="322">
        <v>1487</v>
      </c>
      <c r="BO50" s="322">
        <v>1542.8</v>
      </c>
      <c r="BP50" s="322">
        <v>1583</v>
      </c>
      <c r="BQ50" s="322">
        <v>1658.2</v>
      </c>
      <c r="BR50" s="322">
        <v>1714.8</v>
      </c>
      <c r="BS50" s="322">
        <v>1758.5</v>
      </c>
      <c r="BT50" s="322">
        <v>1787</v>
      </c>
      <c r="BU50" s="322">
        <v>1838.8</v>
      </c>
      <c r="BV50" s="322">
        <v>1911.7</v>
      </c>
      <c r="BW50" s="322">
        <v>2017.4</v>
      </c>
      <c r="BX50" s="322">
        <v>2141.1</v>
      </c>
      <c r="BY50" s="322">
        <v>2297.9</v>
      </c>
      <c r="BZ50" s="322">
        <v>2426.6</v>
      </c>
      <c r="CA50" s="322">
        <v>2608.1999999999998</v>
      </c>
      <c r="CB50" s="322">
        <v>2764.8</v>
      </c>
      <c r="CC50" s="322">
        <v>2932.8</v>
      </c>
      <c r="CD50" s="322">
        <v>3213.5</v>
      </c>
      <c r="CE50" s="322">
        <v>3487.2</v>
      </c>
      <c r="CF50" s="322">
        <v>3772</v>
      </c>
      <c r="CG50" s="322">
        <v>3818.3</v>
      </c>
      <c r="CH50" s="322">
        <v>3789.1</v>
      </c>
      <c r="CI50" s="322">
        <v>3782.2</v>
      </c>
      <c r="CJ50" s="322">
        <v>3901.3</v>
      </c>
      <c r="CK50" s="322">
        <v>4022.9</v>
      </c>
      <c r="CL50" s="322">
        <v>4163.7</v>
      </c>
      <c r="CM50" s="322"/>
      <c r="CN50" s="322"/>
      <c r="CO50" s="322"/>
      <c r="CP50" s="322"/>
      <c r="CQ50" s="322"/>
      <c r="CR50" s="322"/>
      <c r="CS50" s="322"/>
      <c r="CT50" s="322"/>
      <c r="CU50" s="322"/>
      <c r="CV50" s="322"/>
      <c r="CW50" s="322"/>
      <c r="CX50" s="322"/>
      <c r="CY50" s="322"/>
      <c r="CZ50" s="322"/>
      <c r="DA50" s="322"/>
      <c r="DB50" s="322"/>
      <c r="DC50" s="322"/>
      <c r="DD50" s="322"/>
    </row>
    <row r="51" spans="1:108" x14ac:dyDescent="0.2">
      <c r="A51" s="322" t="s">
        <v>1222</v>
      </c>
      <c r="B51" s="322" t="s">
        <v>613</v>
      </c>
      <c r="C51" s="322">
        <v>0.2</v>
      </c>
      <c r="D51" s="322">
        <v>0.3</v>
      </c>
      <c r="E51" s="322">
        <v>0.4</v>
      </c>
      <c r="F51" s="322">
        <v>0.5</v>
      </c>
      <c r="G51" s="322">
        <v>0.7</v>
      </c>
      <c r="H51" s="322">
        <v>0.9</v>
      </c>
      <c r="I51" s="322">
        <v>1.2</v>
      </c>
      <c r="J51" s="322">
        <v>1.3</v>
      </c>
      <c r="K51" s="322">
        <v>1.3</v>
      </c>
      <c r="L51" s="322">
        <v>1.3</v>
      </c>
      <c r="M51" s="322">
        <v>1.2</v>
      </c>
      <c r="N51" s="322">
        <v>1.6</v>
      </c>
      <c r="O51" s="322">
        <v>8.5</v>
      </c>
      <c r="P51" s="322">
        <v>27.4</v>
      </c>
      <c r="Q51" s="322">
        <v>39</v>
      </c>
      <c r="R51" s="322">
        <v>37.4</v>
      </c>
      <c r="S51" s="322">
        <v>24.5</v>
      </c>
      <c r="T51" s="322">
        <v>3.1</v>
      </c>
      <c r="U51" s="322">
        <v>2.8</v>
      </c>
      <c r="V51" s="322">
        <v>4.4000000000000004</v>
      </c>
      <c r="W51" s="322">
        <v>5.9</v>
      </c>
      <c r="X51" s="322">
        <v>5.5</v>
      </c>
      <c r="Y51" s="322">
        <v>12.5</v>
      </c>
      <c r="Z51" s="322">
        <v>17.2</v>
      </c>
      <c r="AA51" s="322">
        <v>18.7</v>
      </c>
      <c r="AB51" s="322">
        <v>16.100000000000001</v>
      </c>
      <c r="AC51" s="322">
        <v>14.2</v>
      </c>
      <c r="AD51" s="322">
        <v>15.8</v>
      </c>
      <c r="AE51" s="322">
        <v>17.600000000000001</v>
      </c>
      <c r="AF51" s="322">
        <v>18.899999999999999</v>
      </c>
      <c r="AG51" s="322">
        <v>21.8</v>
      </c>
      <c r="AH51" s="322">
        <v>21.9</v>
      </c>
      <c r="AI51" s="322">
        <v>24.6</v>
      </c>
      <c r="AJ51" s="322">
        <v>26.5</v>
      </c>
      <c r="AK51" s="322">
        <v>26.7</v>
      </c>
      <c r="AL51" s="322">
        <v>27.1</v>
      </c>
      <c r="AM51" s="322">
        <v>26.7</v>
      </c>
      <c r="AN51" s="322">
        <v>30.1</v>
      </c>
      <c r="AO51" s="322">
        <v>31.9</v>
      </c>
      <c r="AP51" s="322">
        <v>31.1</v>
      </c>
      <c r="AQ51" s="322">
        <v>30.7</v>
      </c>
      <c r="AR51" s="322">
        <v>30.5</v>
      </c>
      <c r="AS51" s="322">
        <v>27.8</v>
      </c>
      <c r="AT51" s="322">
        <v>29.3</v>
      </c>
      <c r="AU51" s="322">
        <v>31.7</v>
      </c>
      <c r="AV51" s="322">
        <v>35.700000000000003</v>
      </c>
      <c r="AW51" s="322">
        <v>39.799999999999997</v>
      </c>
      <c r="AX51" s="322">
        <v>44.7</v>
      </c>
      <c r="AY51" s="322">
        <v>49.2</v>
      </c>
      <c r="AZ51" s="322">
        <v>54.7</v>
      </c>
      <c r="BA51" s="322">
        <v>61.7</v>
      </c>
      <c r="BB51" s="322">
        <v>70.3</v>
      </c>
      <c r="BC51" s="322">
        <v>80.400000000000006</v>
      </c>
      <c r="BD51" s="322">
        <v>90</v>
      </c>
      <c r="BE51" s="322">
        <v>102.3</v>
      </c>
      <c r="BF51" s="322">
        <v>115.6</v>
      </c>
      <c r="BG51" s="322">
        <v>132.5</v>
      </c>
      <c r="BH51" s="322">
        <v>141.9</v>
      </c>
      <c r="BI51" s="322">
        <v>152.4</v>
      </c>
      <c r="BJ51" s="322">
        <v>148</v>
      </c>
      <c r="BK51" s="322">
        <v>151.19999999999999</v>
      </c>
      <c r="BL51" s="322">
        <v>158.19999999999999</v>
      </c>
      <c r="BM51" s="322">
        <v>156.80000000000001</v>
      </c>
      <c r="BN51" s="322">
        <v>156.4</v>
      </c>
      <c r="BO51" s="322">
        <v>150.69999999999999</v>
      </c>
      <c r="BP51" s="322">
        <v>145.4</v>
      </c>
      <c r="BQ51" s="322">
        <v>147.69999999999999</v>
      </c>
      <c r="BR51" s="322">
        <v>149.80000000000001</v>
      </c>
      <c r="BS51" s="322">
        <v>143.69999999999999</v>
      </c>
      <c r="BT51" s="322">
        <v>147.69999999999999</v>
      </c>
      <c r="BU51" s="322">
        <v>154.9</v>
      </c>
      <c r="BV51" s="322">
        <v>157.4</v>
      </c>
      <c r="BW51" s="322">
        <v>163.80000000000001</v>
      </c>
      <c r="BX51" s="322">
        <v>180.3</v>
      </c>
      <c r="BY51" s="322">
        <v>196.4</v>
      </c>
      <c r="BZ51" s="322">
        <v>211</v>
      </c>
      <c r="CA51" s="322">
        <v>222.9</v>
      </c>
      <c r="CB51" s="322">
        <v>238</v>
      </c>
      <c r="CC51" s="322">
        <v>251.4</v>
      </c>
      <c r="CD51" s="322">
        <v>275.8</v>
      </c>
      <c r="CE51" s="322">
        <v>284</v>
      </c>
      <c r="CF51" s="322">
        <v>300</v>
      </c>
      <c r="CG51" s="322">
        <v>297.39999999999998</v>
      </c>
      <c r="CH51" s="322">
        <v>284.7</v>
      </c>
      <c r="CI51" s="322">
        <v>268.39999999999998</v>
      </c>
      <c r="CJ51" s="322">
        <v>262.89999999999998</v>
      </c>
      <c r="CK51" s="322">
        <v>261.2</v>
      </c>
      <c r="CL51" s="322">
        <v>266.5</v>
      </c>
      <c r="CM51" s="322"/>
      <c r="CN51" s="322"/>
      <c r="CO51" s="322"/>
      <c r="CP51" s="322"/>
      <c r="CQ51" s="322"/>
      <c r="CR51" s="322"/>
      <c r="CS51" s="322"/>
      <c r="CT51" s="322"/>
      <c r="CU51" s="322"/>
      <c r="CV51" s="322"/>
      <c r="CW51" s="322"/>
      <c r="CX51" s="322"/>
      <c r="CY51" s="322"/>
      <c r="CZ51" s="322"/>
      <c r="DA51" s="322"/>
      <c r="DB51" s="322"/>
      <c r="DC51" s="322"/>
      <c r="DD51" s="322"/>
    </row>
    <row r="52" spans="1:108" x14ac:dyDescent="0.2">
      <c r="A52" s="322" t="s">
        <v>1221</v>
      </c>
      <c r="B52" s="322" t="s">
        <v>612</v>
      </c>
      <c r="C52" s="322" t="s">
        <v>110</v>
      </c>
      <c r="D52" s="322" t="s">
        <v>110</v>
      </c>
      <c r="E52" s="322" t="s">
        <v>110</v>
      </c>
      <c r="F52" s="322" t="s">
        <v>110</v>
      </c>
      <c r="G52" s="322" t="s">
        <v>110</v>
      </c>
      <c r="H52" s="322" t="s">
        <v>110</v>
      </c>
      <c r="I52" s="322" t="s">
        <v>110</v>
      </c>
      <c r="J52" s="322" t="s">
        <v>110</v>
      </c>
      <c r="K52" s="322">
        <v>0.1</v>
      </c>
      <c r="L52" s="322">
        <v>0.1</v>
      </c>
      <c r="M52" s="322">
        <v>0.1</v>
      </c>
      <c r="N52" s="322">
        <v>0.1</v>
      </c>
      <c r="O52" s="322">
        <v>0.2</v>
      </c>
      <c r="P52" s="322">
        <v>0.1</v>
      </c>
      <c r="Q52" s="322">
        <v>0.1</v>
      </c>
      <c r="R52" s="322">
        <v>0.1</v>
      </c>
      <c r="S52" s="322">
        <v>0.1</v>
      </c>
      <c r="T52" s="322">
        <v>0.1</v>
      </c>
      <c r="U52" s="322">
        <v>0.1</v>
      </c>
      <c r="V52" s="322">
        <v>0.3</v>
      </c>
      <c r="W52" s="322">
        <v>0.4</v>
      </c>
      <c r="X52" s="322">
        <v>0.4</v>
      </c>
      <c r="Y52" s="322">
        <v>0.4</v>
      </c>
      <c r="Z52" s="322">
        <v>0.5</v>
      </c>
      <c r="AA52" s="322">
        <v>0.6</v>
      </c>
      <c r="AB52" s="322">
        <v>0.6</v>
      </c>
      <c r="AC52" s="322">
        <v>0.7</v>
      </c>
      <c r="AD52" s="322">
        <v>0.8</v>
      </c>
      <c r="AE52" s="322">
        <v>1.3</v>
      </c>
      <c r="AF52" s="322">
        <v>2.2999999999999998</v>
      </c>
      <c r="AG52" s="322">
        <v>3.1</v>
      </c>
      <c r="AH52" s="322">
        <v>2.6</v>
      </c>
      <c r="AI52" s="322">
        <v>2.9</v>
      </c>
      <c r="AJ52" s="322">
        <v>3.1</v>
      </c>
      <c r="AK52" s="322">
        <v>3.6</v>
      </c>
      <c r="AL52" s="322">
        <v>4.0999999999999996</v>
      </c>
      <c r="AM52" s="322">
        <v>4</v>
      </c>
      <c r="AN52" s="322">
        <v>4.4000000000000004</v>
      </c>
      <c r="AO52" s="322">
        <v>4.3</v>
      </c>
      <c r="AP52" s="322">
        <v>6</v>
      </c>
      <c r="AQ52" s="322">
        <v>5.9</v>
      </c>
      <c r="AR52" s="322">
        <v>5.3</v>
      </c>
      <c r="AS52" s="322">
        <v>5.9</v>
      </c>
      <c r="AT52" s="322">
        <v>6.1</v>
      </c>
      <c r="AU52" s="322">
        <v>6</v>
      </c>
      <c r="AV52" s="322">
        <v>7.9</v>
      </c>
      <c r="AW52" s="322">
        <v>9.6999999999999993</v>
      </c>
      <c r="AX52" s="322">
        <v>10.6</v>
      </c>
      <c r="AY52" s="322">
        <v>11.2</v>
      </c>
      <c r="AZ52" s="322">
        <v>12</v>
      </c>
      <c r="BA52" s="322">
        <v>14.5</v>
      </c>
      <c r="BB52" s="322">
        <v>16.7</v>
      </c>
      <c r="BC52" s="322">
        <v>15.7</v>
      </c>
      <c r="BD52" s="322">
        <v>14.7</v>
      </c>
      <c r="BE52" s="322">
        <v>15.6</v>
      </c>
      <c r="BF52" s="322">
        <v>17.8</v>
      </c>
      <c r="BG52" s="322">
        <v>19.600000000000001</v>
      </c>
      <c r="BH52" s="322">
        <v>20.100000000000001</v>
      </c>
      <c r="BI52" s="322">
        <v>19.100000000000001</v>
      </c>
      <c r="BJ52" s="322">
        <v>19.8</v>
      </c>
      <c r="BK52" s="322">
        <v>20.2</v>
      </c>
      <c r="BL52" s="322">
        <v>28.2</v>
      </c>
      <c r="BM52" s="322">
        <v>26.5</v>
      </c>
      <c r="BN52" s="322">
        <v>22.6</v>
      </c>
      <c r="BO52" s="322">
        <v>24.3</v>
      </c>
      <c r="BP52" s="322">
        <v>26</v>
      </c>
      <c r="BQ52" s="322">
        <v>27.9</v>
      </c>
      <c r="BR52" s="322">
        <v>28.4</v>
      </c>
      <c r="BS52" s="322">
        <v>29.2</v>
      </c>
      <c r="BT52" s="322">
        <v>28.9</v>
      </c>
      <c r="BU52" s="322">
        <v>36.6</v>
      </c>
      <c r="BV52" s="322">
        <v>37</v>
      </c>
      <c r="BW52" s="322">
        <v>42.5</v>
      </c>
      <c r="BX52" s="322">
        <v>49.7</v>
      </c>
      <c r="BY52" s="322">
        <v>63.1</v>
      </c>
      <c r="BZ52" s="322">
        <v>64</v>
      </c>
      <c r="CA52" s="322">
        <v>85.3</v>
      </c>
      <c r="CB52" s="322">
        <v>71</v>
      </c>
      <c r="CC52" s="322">
        <v>79.400000000000006</v>
      </c>
      <c r="CD52" s="322">
        <v>145.9</v>
      </c>
      <c r="CE52" s="322">
        <v>206.9</v>
      </c>
      <c r="CF52" s="322">
        <v>141.4</v>
      </c>
      <c r="CG52" s="322">
        <v>123.5</v>
      </c>
      <c r="CH52" s="322">
        <v>99</v>
      </c>
      <c r="CI52" s="322">
        <v>79</v>
      </c>
      <c r="CJ52" s="322">
        <v>77.3</v>
      </c>
      <c r="CK52" s="322">
        <v>71.7</v>
      </c>
      <c r="CL52" s="322">
        <v>75.099999999999994</v>
      </c>
      <c r="CM52" s="322"/>
      <c r="CN52" s="322"/>
      <c r="CO52" s="322"/>
      <c r="CP52" s="322"/>
      <c r="CQ52" s="322"/>
      <c r="CR52" s="322"/>
      <c r="CS52" s="322"/>
      <c r="CT52" s="322"/>
      <c r="CU52" s="322"/>
      <c r="CV52" s="322"/>
      <c r="CW52" s="322"/>
      <c r="CX52" s="322"/>
      <c r="CY52" s="322"/>
      <c r="CZ52" s="322"/>
      <c r="DA52" s="322"/>
      <c r="DB52" s="322"/>
      <c r="DC52" s="322"/>
      <c r="DD52" s="322"/>
    </row>
    <row r="53" spans="1:108" x14ac:dyDescent="0.2">
      <c r="A53" s="322" t="s">
        <v>1220</v>
      </c>
      <c r="B53" s="322" t="s">
        <v>611</v>
      </c>
      <c r="C53" s="322" t="s">
        <v>110</v>
      </c>
      <c r="D53" s="322" t="s">
        <v>110</v>
      </c>
      <c r="E53" s="322" t="s">
        <v>110</v>
      </c>
      <c r="F53" s="322" t="s">
        <v>110</v>
      </c>
      <c r="G53" s="322" t="s">
        <v>110</v>
      </c>
      <c r="H53" s="322" t="s">
        <v>110</v>
      </c>
      <c r="I53" s="322" t="s">
        <v>110</v>
      </c>
      <c r="J53" s="322" t="s">
        <v>110</v>
      </c>
      <c r="K53" s="322" t="s">
        <v>110</v>
      </c>
      <c r="L53" s="322" t="s">
        <v>110</v>
      </c>
      <c r="M53" s="322" t="s">
        <v>110</v>
      </c>
      <c r="N53" s="322" t="s">
        <v>110</v>
      </c>
      <c r="O53" s="322" t="s">
        <v>110</v>
      </c>
      <c r="P53" s="322" t="s">
        <v>110</v>
      </c>
      <c r="Q53" s="322" t="s">
        <v>110</v>
      </c>
      <c r="R53" s="322" t="s">
        <v>110</v>
      </c>
      <c r="S53" s="322" t="s">
        <v>110</v>
      </c>
      <c r="T53" s="322" t="s">
        <v>110</v>
      </c>
      <c r="U53" s="322" t="s">
        <v>110</v>
      </c>
      <c r="V53" s="322" t="s">
        <v>110</v>
      </c>
      <c r="W53" s="322" t="s">
        <v>110</v>
      </c>
      <c r="X53" s="322" t="s">
        <v>110</v>
      </c>
      <c r="Y53" s="322" t="s">
        <v>110</v>
      </c>
      <c r="Z53" s="322" t="s">
        <v>110</v>
      </c>
      <c r="AA53" s="322" t="s">
        <v>110</v>
      </c>
      <c r="AB53" s="322" t="s">
        <v>110</v>
      </c>
      <c r="AC53" s="322" t="s">
        <v>110</v>
      </c>
      <c r="AD53" s="322" t="s">
        <v>110</v>
      </c>
      <c r="AE53" s="322" t="s">
        <v>110</v>
      </c>
      <c r="AF53" s="322" t="s">
        <v>110</v>
      </c>
      <c r="AG53" s="322" t="s">
        <v>110</v>
      </c>
      <c r="AH53" s="322">
        <v>0.5</v>
      </c>
      <c r="AI53" s="322">
        <v>0.5</v>
      </c>
      <c r="AJ53" s="322">
        <v>0.6</v>
      </c>
      <c r="AK53" s="322">
        <v>0.5</v>
      </c>
      <c r="AL53" s="322">
        <v>0.6</v>
      </c>
      <c r="AM53" s="322">
        <v>0.5</v>
      </c>
      <c r="AN53" s="322">
        <v>0.6</v>
      </c>
      <c r="AO53" s="322">
        <v>-0.2</v>
      </c>
      <c r="AP53" s="322">
        <v>-0.9</v>
      </c>
      <c r="AQ53" s="322">
        <v>0.1</v>
      </c>
      <c r="AR53" s="322">
        <v>-0.3</v>
      </c>
      <c r="AS53" s="322">
        <v>-0.4</v>
      </c>
      <c r="AT53" s="322">
        <v>-0.7</v>
      </c>
      <c r="AU53" s="322">
        <v>-3.2</v>
      </c>
      <c r="AV53" s="322">
        <v>-5.7</v>
      </c>
      <c r="AW53" s="322">
        <v>-0.4</v>
      </c>
      <c r="AX53" s="322">
        <v>-2.4</v>
      </c>
      <c r="AY53" s="322">
        <v>-1.4</v>
      </c>
      <c r="AZ53" s="322">
        <v>-0.6</v>
      </c>
      <c r="BA53" s="322">
        <v>-2.8</v>
      </c>
      <c r="BB53" s="322">
        <v>-4.0999999999999996</v>
      </c>
      <c r="BC53" s="322">
        <v>-5.5</v>
      </c>
      <c r="BD53" s="322">
        <v>-3.7</v>
      </c>
      <c r="BE53" s="322">
        <v>-4.9000000000000004</v>
      </c>
      <c r="BF53" s="322">
        <v>-4</v>
      </c>
      <c r="BG53" s="322">
        <v>-1.2</v>
      </c>
      <c r="BH53" s="322">
        <v>-3</v>
      </c>
      <c r="BI53" s="322">
        <v>-0.4</v>
      </c>
      <c r="BJ53" s="322">
        <v>-0.2</v>
      </c>
      <c r="BK53" s="322">
        <v>-0.7</v>
      </c>
      <c r="BL53" s="322">
        <v>-0.8</v>
      </c>
      <c r="BM53" s="322">
        <v>0.1</v>
      </c>
      <c r="BN53" s="322">
        <v>0.2</v>
      </c>
      <c r="BO53" s="322">
        <v>0.2</v>
      </c>
      <c r="BP53" s="322">
        <v>0.1</v>
      </c>
      <c r="BQ53" s="322">
        <v>-7.9</v>
      </c>
      <c r="BR53" s="322">
        <v>-4.8</v>
      </c>
      <c r="BS53" s="322">
        <v>-8.8000000000000007</v>
      </c>
      <c r="BT53" s="322">
        <v>-6</v>
      </c>
      <c r="BU53" s="322">
        <v>-1.2</v>
      </c>
      <c r="BV53" s="322">
        <v>-0.6</v>
      </c>
      <c r="BW53" s="322">
        <v>-1.5</v>
      </c>
      <c r="BX53" s="322">
        <v>-0.3</v>
      </c>
      <c r="BY53" s="322">
        <v>-0.9</v>
      </c>
      <c r="BZ53" s="322">
        <v>-0.8</v>
      </c>
      <c r="CA53" s="322">
        <v>-2</v>
      </c>
      <c r="CB53" s="322">
        <v>-14.4</v>
      </c>
      <c r="CC53" s="322">
        <v>-3.3</v>
      </c>
      <c r="CD53" s="322">
        <v>-20.399999999999999</v>
      </c>
      <c r="CE53" s="322">
        <v>-8.9</v>
      </c>
      <c r="CF53" s="322">
        <v>-1</v>
      </c>
      <c r="CG53" s="322">
        <v>-0.9</v>
      </c>
      <c r="CH53" s="322">
        <v>-2</v>
      </c>
      <c r="CI53" s="322">
        <v>-2.4</v>
      </c>
      <c r="CJ53" s="322">
        <v>-2.7</v>
      </c>
      <c r="CK53" s="322">
        <v>-30.9</v>
      </c>
      <c r="CL53" s="322">
        <v>-9</v>
      </c>
      <c r="CM53" s="322"/>
      <c r="CN53" s="322"/>
      <c r="CO53" s="322"/>
      <c r="CP53" s="322"/>
      <c r="CQ53" s="322"/>
      <c r="CR53" s="322"/>
      <c r="CS53" s="322"/>
      <c r="CT53" s="322"/>
      <c r="CU53" s="322"/>
      <c r="CV53" s="322"/>
      <c r="CW53" s="322"/>
      <c r="CX53" s="322"/>
      <c r="CY53" s="322"/>
      <c r="CZ53" s="322"/>
      <c r="DA53" s="322"/>
      <c r="DB53" s="322"/>
      <c r="DC53" s="322"/>
      <c r="DD53" s="322"/>
    </row>
    <row r="54" spans="1:108" x14ac:dyDescent="0.2">
      <c r="A54" s="322" t="s">
        <v>1218</v>
      </c>
      <c r="B54" s="322" t="s">
        <v>610</v>
      </c>
      <c r="C54" s="322">
        <v>0.2</v>
      </c>
      <c r="D54" s="322">
        <v>0.2</v>
      </c>
      <c r="E54" s="322">
        <v>0.2</v>
      </c>
      <c r="F54" s="322">
        <v>0.2</v>
      </c>
      <c r="G54" s="322">
        <v>0.2</v>
      </c>
      <c r="H54" s="322">
        <v>0.3</v>
      </c>
      <c r="I54" s="322">
        <v>0.3</v>
      </c>
      <c r="J54" s="322">
        <v>0.3</v>
      </c>
      <c r="K54" s="322">
        <v>0.4</v>
      </c>
      <c r="L54" s="322">
        <v>0.4</v>
      </c>
      <c r="M54" s="322">
        <v>0.4</v>
      </c>
      <c r="N54" s="322">
        <v>0.5</v>
      </c>
      <c r="O54" s="322">
        <v>0.9</v>
      </c>
      <c r="P54" s="322">
        <v>2.2000000000000002</v>
      </c>
      <c r="Q54" s="322">
        <v>5</v>
      </c>
      <c r="R54" s="322">
        <v>7.9</v>
      </c>
      <c r="S54" s="322">
        <v>9.3000000000000007</v>
      </c>
      <c r="T54" s="322">
        <v>10</v>
      </c>
      <c r="U54" s="322">
        <v>9.6</v>
      </c>
      <c r="V54" s="322">
        <v>8.4</v>
      </c>
      <c r="W54" s="322">
        <v>7.6</v>
      </c>
      <c r="X54" s="322">
        <v>6.9</v>
      </c>
      <c r="Y54" s="322">
        <v>7.4</v>
      </c>
      <c r="Z54" s="322">
        <v>8.3000000000000007</v>
      </c>
      <c r="AA54" s="322">
        <v>9.1999999999999993</v>
      </c>
      <c r="AB54" s="322">
        <v>10.1</v>
      </c>
      <c r="AC54" s="322">
        <v>10.7</v>
      </c>
      <c r="AD54" s="322">
        <v>11.7</v>
      </c>
      <c r="AE54" s="322">
        <v>12.7</v>
      </c>
      <c r="AF54" s="322">
        <v>13.4</v>
      </c>
      <c r="AG54" s="322">
        <v>14.3</v>
      </c>
      <c r="AH54" s="322">
        <v>15.1</v>
      </c>
      <c r="AI54" s="322">
        <v>16</v>
      </c>
      <c r="AJ54" s="322">
        <v>17.100000000000001</v>
      </c>
      <c r="AK54" s="322">
        <v>18.3</v>
      </c>
      <c r="AL54" s="322">
        <v>19.2</v>
      </c>
      <c r="AM54" s="322">
        <v>20</v>
      </c>
      <c r="AN54" s="322">
        <v>21</v>
      </c>
      <c r="AO54" s="322">
        <v>22.4</v>
      </c>
      <c r="AP54" s="322">
        <v>24.1</v>
      </c>
      <c r="AQ54" s="322">
        <v>25.8</v>
      </c>
      <c r="AR54" s="322">
        <v>27.6</v>
      </c>
      <c r="AS54" s="322">
        <v>29</v>
      </c>
      <c r="AT54" s="322">
        <v>30.1</v>
      </c>
      <c r="AU54" s="322">
        <v>31.7</v>
      </c>
      <c r="AV54" s="322">
        <v>34.700000000000003</v>
      </c>
      <c r="AW54" s="322">
        <v>37.799999999999997</v>
      </c>
      <c r="AX54" s="322">
        <v>40.6</v>
      </c>
      <c r="AY54" s="322">
        <v>43.7</v>
      </c>
      <c r="AZ54" s="322">
        <v>47.5</v>
      </c>
      <c r="BA54" s="322">
        <v>51.8</v>
      </c>
      <c r="BB54" s="322">
        <v>57.9</v>
      </c>
      <c r="BC54" s="322">
        <v>65.3</v>
      </c>
      <c r="BD54" s="322">
        <v>72.7</v>
      </c>
      <c r="BE54" s="322">
        <v>79</v>
      </c>
      <c r="BF54" s="322">
        <v>86.4</v>
      </c>
      <c r="BG54" s="322">
        <v>93.3</v>
      </c>
      <c r="BH54" s="322">
        <v>100.3</v>
      </c>
      <c r="BI54" s="322">
        <v>107.5</v>
      </c>
      <c r="BJ54" s="322">
        <v>116.3</v>
      </c>
      <c r="BK54" s="322">
        <v>124.2</v>
      </c>
      <c r="BL54" s="322">
        <v>131.1</v>
      </c>
      <c r="BM54" s="322">
        <v>137.9</v>
      </c>
      <c r="BN54" s="322">
        <v>141.4</v>
      </c>
      <c r="BO54" s="322">
        <v>145.30000000000001</v>
      </c>
      <c r="BP54" s="322">
        <v>148.30000000000001</v>
      </c>
      <c r="BQ54" s="322">
        <v>151.9</v>
      </c>
      <c r="BR54" s="322">
        <v>152.4</v>
      </c>
      <c r="BS54" s="322">
        <v>153</v>
      </c>
      <c r="BT54" s="322">
        <v>153.6</v>
      </c>
      <c r="BU54" s="322">
        <v>156.80000000000001</v>
      </c>
      <c r="BV54" s="322">
        <v>161.5</v>
      </c>
      <c r="BW54" s="322">
        <v>163.30000000000001</v>
      </c>
      <c r="BX54" s="322">
        <v>165</v>
      </c>
      <c r="BY54" s="322">
        <v>170.3</v>
      </c>
      <c r="BZ54" s="322">
        <v>178.6</v>
      </c>
      <c r="CA54" s="322">
        <v>189.4</v>
      </c>
      <c r="CB54" s="322">
        <v>200.7</v>
      </c>
      <c r="CC54" s="322">
        <v>212.8</v>
      </c>
      <c r="CD54" s="322">
        <v>226.3</v>
      </c>
      <c r="CE54" s="322">
        <v>234.5</v>
      </c>
      <c r="CF54" s="322">
        <v>245.3</v>
      </c>
      <c r="CG54" s="322">
        <v>257.39999999999998</v>
      </c>
      <c r="CH54" s="322">
        <v>264.3</v>
      </c>
      <c r="CI54" s="322">
        <v>268</v>
      </c>
      <c r="CJ54" s="322">
        <v>271.3</v>
      </c>
      <c r="CK54" s="322">
        <v>271.5</v>
      </c>
      <c r="CL54" s="322">
        <v>271.60000000000002</v>
      </c>
      <c r="CM54" s="322"/>
      <c r="CN54" s="322"/>
      <c r="CO54" s="322"/>
      <c r="CP54" s="322"/>
      <c r="CQ54" s="322"/>
      <c r="CR54" s="322"/>
      <c r="CS54" s="322"/>
      <c r="CT54" s="322"/>
      <c r="CU54" s="322"/>
      <c r="CV54" s="322"/>
      <c r="CW54" s="322"/>
      <c r="CX54" s="322"/>
      <c r="CY54" s="322"/>
      <c r="CZ54" s="322"/>
      <c r="DA54" s="322"/>
      <c r="DB54" s="322"/>
      <c r="DC54" s="322"/>
      <c r="DD54" s="322"/>
    </row>
    <row r="55" spans="1:108" x14ac:dyDescent="0.2">
      <c r="A55" s="322" t="s">
        <v>1216</v>
      </c>
      <c r="B55" s="83" t="s">
        <v>609</v>
      </c>
      <c r="C55" s="322" t="s">
        <v>110</v>
      </c>
      <c r="D55" s="322" t="s">
        <v>110</v>
      </c>
      <c r="E55" s="322" t="s">
        <v>110</v>
      </c>
      <c r="F55" s="322" t="s">
        <v>110</v>
      </c>
      <c r="G55" s="322" t="s">
        <v>110</v>
      </c>
      <c r="H55" s="322" t="s">
        <v>110</v>
      </c>
      <c r="I55" s="322" t="s">
        <v>110</v>
      </c>
      <c r="J55" s="322" t="s">
        <v>110</v>
      </c>
      <c r="K55" s="322" t="s">
        <v>110</v>
      </c>
      <c r="L55" s="322" t="s">
        <v>110</v>
      </c>
      <c r="M55" s="322" t="s">
        <v>110</v>
      </c>
      <c r="N55" s="322" t="s">
        <v>110</v>
      </c>
      <c r="O55" s="322" t="s">
        <v>110</v>
      </c>
      <c r="P55" s="322" t="s">
        <v>110</v>
      </c>
      <c r="Q55" s="322" t="s">
        <v>110</v>
      </c>
      <c r="R55" s="322" t="s">
        <v>110</v>
      </c>
      <c r="S55" s="322" t="s">
        <v>110</v>
      </c>
      <c r="T55" s="322" t="s">
        <v>110</v>
      </c>
      <c r="U55" s="322" t="s">
        <v>110</v>
      </c>
      <c r="V55" s="322" t="s">
        <v>110</v>
      </c>
      <c r="W55" s="322" t="s">
        <v>110</v>
      </c>
      <c r="X55" s="322" t="s">
        <v>110</v>
      </c>
      <c r="Y55" s="322" t="s">
        <v>110</v>
      </c>
      <c r="Z55" s="322" t="s">
        <v>110</v>
      </c>
      <c r="AA55" s="322" t="s">
        <v>110</v>
      </c>
      <c r="AB55" s="322" t="s">
        <v>110</v>
      </c>
      <c r="AC55" s="322" t="s">
        <v>110</v>
      </c>
      <c r="AD55" s="322" t="s">
        <v>110</v>
      </c>
      <c r="AE55" s="322" t="s">
        <v>110</v>
      </c>
      <c r="AF55" s="322" t="s">
        <v>110</v>
      </c>
      <c r="AG55" s="322" t="s">
        <v>110</v>
      </c>
      <c r="AH55" s="322">
        <v>-7.9</v>
      </c>
      <c r="AI55" s="322">
        <v>-14.7</v>
      </c>
      <c r="AJ55" s="322">
        <v>-16.3</v>
      </c>
      <c r="AK55" s="322">
        <v>-12.3</v>
      </c>
      <c r="AL55" s="322">
        <v>-16.899999999999999</v>
      </c>
      <c r="AM55" s="322">
        <v>-13.9</v>
      </c>
      <c r="AN55" s="322">
        <v>-18</v>
      </c>
      <c r="AO55" s="322">
        <v>-30</v>
      </c>
      <c r="AP55" s="322">
        <v>-22.7</v>
      </c>
      <c r="AQ55" s="322">
        <v>-12.5</v>
      </c>
      <c r="AR55" s="322">
        <v>-38.9</v>
      </c>
      <c r="AS55" s="322">
        <v>-50.5</v>
      </c>
      <c r="AT55" s="322">
        <v>-48.1</v>
      </c>
      <c r="AU55" s="322">
        <v>-35.299999999999997</v>
      </c>
      <c r="AV55" s="322">
        <v>-39.1</v>
      </c>
      <c r="AW55" s="322">
        <v>-103.4</v>
      </c>
      <c r="AX55" s="322">
        <v>-86.6</v>
      </c>
      <c r="AY55" s="322">
        <v>-80</v>
      </c>
      <c r="AZ55" s="322">
        <v>-73.2</v>
      </c>
      <c r="BA55" s="322">
        <v>-60.7</v>
      </c>
      <c r="BB55" s="322">
        <v>-104.8</v>
      </c>
      <c r="BC55" s="322">
        <v>-104.3</v>
      </c>
      <c r="BD55" s="322">
        <v>-185.4</v>
      </c>
      <c r="BE55" s="322">
        <v>-233.2</v>
      </c>
      <c r="BF55" s="322">
        <v>-229.4</v>
      </c>
      <c r="BG55" s="322">
        <v>-246.8</v>
      </c>
      <c r="BH55" s="322">
        <v>-264.3</v>
      </c>
      <c r="BI55" s="322">
        <v>-219.5</v>
      </c>
      <c r="BJ55" s="322">
        <v>-201</v>
      </c>
      <c r="BK55" s="322">
        <v>-194.3</v>
      </c>
      <c r="BL55" s="322">
        <v>-243.8</v>
      </c>
      <c r="BM55" s="322">
        <v>-280.8</v>
      </c>
      <c r="BN55" s="322">
        <v>-359.1</v>
      </c>
      <c r="BO55" s="322">
        <v>-328.8</v>
      </c>
      <c r="BP55" s="322">
        <v>-261.7</v>
      </c>
      <c r="BQ55" s="322">
        <v>-241.6</v>
      </c>
      <c r="BR55" s="322">
        <v>-182</v>
      </c>
      <c r="BS55" s="322">
        <v>-81.7</v>
      </c>
      <c r="BT55" s="322">
        <v>10.9</v>
      </c>
      <c r="BU55" s="322">
        <v>62</v>
      </c>
      <c r="BV55" s="322">
        <v>152.30000000000001</v>
      </c>
      <c r="BW55" s="322">
        <v>0.8</v>
      </c>
      <c r="BX55" s="322">
        <v>-309.89999999999998</v>
      </c>
      <c r="BY55" s="322">
        <v>-469.1</v>
      </c>
      <c r="BZ55" s="322">
        <v>-470.1</v>
      </c>
      <c r="CA55" s="322">
        <v>-396.6</v>
      </c>
      <c r="CB55" s="322">
        <v>-293.2</v>
      </c>
      <c r="CC55" s="322">
        <v>-353.9</v>
      </c>
      <c r="CD55" s="322">
        <v>-780.6</v>
      </c>
      <c r="CE55" s="322">
        <v>-1475.7</v>
      </c>
      <c r="CF55" s="322">
        <v>-1508.7</v>
      </c>
      <c r="CG55" s="322">
        <v>-1397.1</v>
      </c>
      <c r="CH55" s="322">
        <v>-1193.4000000000001</v>
      </c>
      <c r="CI55" s="322">
        <v>-700</v>
      </c>
      <c r="CJ55" s="322">
        <v>-660.3</v>
      </c>
      <c r="CK55" s="322">
        <v>-580.1</v>
      </c>
      <c r="CL55" s="322" t="s">
        <v>110</v>
      </c>
      <c r="CM55" s="322"/>
      <c r="CN55" s="322"/>
      <c r="CO55" s="322"/>
      <c r="CP55" s="322"/>
      <c r="CQ55" s="322"/>
      <c r="CR55" s="322"/>
      <c r="CS55" s="322"/>
      <c r="CT55" s="322"/>
      <c r="CU55" s="322"/>
      <c r="CV55" s="322"/>
      <c r="CW55" s="322"/>
      <c r="CX55" s="322"/>
      <c r="CY55" s="322"/>
      <c r="CZ55" s="322"/>
      <c r="DA55" s="322"/>
      <c r="DB55" s="322"/>
      <c r="DC55" s="322"/>
      <c r="DD55" s="322"/>
    </row>
    <row r="56" spans="1:108" ht="19.5" x14ac:dyDescent="0.3">
      <c r="A56" s="314" t="s">
        <v>376</v>
      </c>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c r="BK56" s="90"/>
      <c r="BL56" s="90"/>
      <c r="BM56" s="90"/>
      <c r="BN56" s="90"/>
      <c r="BO56" s="90"/>
      <c r="BP56" s="90"/>
      <c r="BQ56" s="90"/>
      <c r="BR56" s="90"/>
      <c r="BS56" s="90"/>
      <c r="BT56" s="90"/>
      <c r="BU56" s="90"/>
      <c r="BV56" s="90"/>
      <c r="BW56" s="90"/>
      <c r="BX56" s="90"/>
      <c r="BY56" s="90"/>
      <c r="BZ56" s="90"/>
      <c r="CA56" s="90"/>
      <c r="CB56" s="90"/>
      <c r="CC56" s="90"/>
      <c r="CD56" s="90"/>
      <c r="CE56" s="90"/>
      <c r="CF56" s="90"/>
      <c r="CG56" s="90"/>
      <c r="CH56" s="90"/>
      <c r="CI56" s="90"/>
      <c r="CJ56" s="90"/>
      <c r="CK56" s="90"/>
      <c r="CL56" s="90"/>
      <c r="CM56" s="322"/>
      <c r="CN56" s="322"/>
      <c r="CO56" s="322"/>
      <c r="CP56" s="322"/>
      <c r="CQ56" s="322"/>
      <c r="CR56" s="322"/>
      <c r="CS56" s="322"/>
      <c r="CT56" s="322"/>
      <c r="CU56" s="322"/>
      <c r="CV56" s="322"/>
      <c r="CW56" s="322"/>
      <c r="CX56" s="322"/>
      <c r="CY56" s="322"/>
      <c r="CZ56" s="322"/>
      <c r="DA56" s="322"/>
      <c r="DB56" s="322"/>
      <c r="DC56" s="322"/>
      <c r="DD56" s="322"/>
    </row>
    <row r="57" spans="1:108" x14ac:dyDescent="0.2">
      <c r="A57" s="315" t="s">
        <v>1254</v>
      </c>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c r="AY57" s="90"/>
      <c r="AZ57" s="90"/>
      <c r="BA57" s="90"/>
      <c r="BB57" s="90"/>
      <c r="BC57" s="90"/>
      <c r="BD57" s="90"/>
      <c r="BE57" s="90"/>
      <c r="BF57" s="90"/>
      <c r="BG57" s="90"/>
      <c r="BH57" s="90"/>
      <c r="BI57" s="90"/>
      <c r="BJ57" s="90"/>
      <c r="BK57" s="90"/>
      <c r="BL57" s="90"/>
      <c r="BM57" s="90"/>
      <c r="BN57" s="90"/>
      <c r="BO57" s="90"/>
      <c r="BP57" s="90"/>
      <c r="BQ57" s="90"/>
      <c r="BR57" s="90"/>
      <c r="BS57" s="90"/>
      <c r="BT57" s="90"/>
      <c r="BU57" s="90"/>
      <c r="BV57" s="90"/>
      <c r="BW57" s="90"/>
      <c r="BX57" s="90"/>
      <c r="BY57" s="90"/>
      <c r="BZ57" s="90"/>
      <c r="CA57" s="90"/>
      <c r="CB57" s="90"/>
      <c r="CC57" s="90"/>
      <c r="CD57" s="90"/>
      <c r="CE57" s="90"/>
      <c r="CF57" s="90"/>
      <c r="CG57" s="90"/>
      <c r="CH57" s="90"/>
      <c r="CI57" s="90"/>
      <c r="CJ57" s="90"/>
      <c r="CK57" s="90"/>
      <c r="CL57" s="90"/>
      <c r="CM57" s="322"/>
      <c r="CN57" s="322"/>
      <c r="CO57" s="322"/>
      <c r="CP57" s="322"/>
      <c r="CQ57" s="322"/>
      <c r="CR57" s="322"/>
      <c r="CS57" s="322"/>
      <c r="CT57" s="322"/>
      <c r="CU57" s="322"/>
      <c r="CV57" s="322"/>
      <c r="CW57" s="322"/>
      <c r="CX57" s="322"/>
      <c r="CY57" s="322"/>
      <c r="CZ57" s="322"/>
      <c r="DA57" s="322"/>
      <c r="DB57" s="322"/>
      <c r="DC57" s="322"/>
      <c r="DD57" s="322"/>
    </row>
    <row r="58" spans="1:108" x14ac:dyDescent="0.2">
      <c r="A58" s="315" t="s">
        <v>1255</v>
      </c>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322"/>
      <c r="CN58" s="322"/>
      <c r="CO58" s="322"/>
      <c r="CP58" s="322"/>
      <c r="CQ58" s="322"/>
      <c r="CR58" s="322"/>
      <c r="CS58" s="322"/>
      <c r="CT58" s="322"/>
      <c r="CU58" s="322"/>
      <c r="CV58" s="322"/>
      <c r="CW58" s="322"/>
      <c r="CX58" s="322"/>
      <c r="CY58" s="322"/>
      <c r="CZ58" s="322"/>
      <c r="DA58" s="322"/>
      <c r="DB58" s="322"/>
      <c r="DC58" s="322"/>
      <c r="DD58" s="322"/>
    </row>
    <row r="59" spans="1:108" ht="14.25" customHeight="1" x14ac:dyDescent="0.2">
      <c r="A59" s="315" t="s">
        <v>1260</v>
      </c>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c r="AY59" s="90"/>
      <c r="AZ59" s="90"/>
      <c r="BA59" s="90"/>
      <c r="BB59" s="90"/>
      <c r="BC59" s="90"/>
      <c r="BD59" s="90"/>
      <c r="BE59" s="90"/>
      <c r="BF59" s="90"/>
      <c r="BG59" s="90"/>
      <c r="BH59" s="90"/>
      <c r="BI59" s="90"/>
      <c r="BJ59" s="90"/>
      <c r="BK59" s="90"/>
      <c r="BL59" s="90"/>
      <c r="BM59" s="90"/>
      <c r="BN59" s="90"/>
      <c r="BO59" s="90"/>
      <c r="BP59" s="90"/>
      <c r="BQ59" s="90"/>
      <c r="BR59" s="90"/>
      <c r="BS59" s="90"/>
      <c r="BT59" s="90"/>
      <c r="BU59" s="90"/>
      <c r="BV59" s="90"/>
      <c r="BW59" s="90"/>
      <c r="BX59" s="90"/>
      <c r="BY59" s="90"/>
      <c r="BZ59" s="90"/>
      <c r="CA59" s="90"/>
      <c r="CB59" s="90"/>
      <c r="CC59" s="90"/>
      <c r="CD59" s="90"/>
      <c r="CE59" s="90"/>
      <c r="CF59" s="90"/>
      <c r="CG59" s="90"/>
      <c r="CH59" s="90"/>
      <c r="CI59" s="90"/>
      <c r="CJ59" s="90"/>
      <c r="CK59" s="90"/>
      <c r="CL59" s="90"/>
      <c r="CM59" s="322"/>
      <c r="CN59" s="322"/>
      <c r="CO59" s="322"/>
      <c r="CP59" s="322"/>
      <c r="CQ59" s="322"/>
      <c r="CR59" s="322"/>
      <c r="CS59" s="322"/>
      <c r="CT59" s="322"/>
      <c r="CU59" s="322"/>
      <c r="CV59" s="322"/>
      <c r="CW59" s="322"/>
      <c r="CX59" s="322"/>
      <c r="CY59" s="322"/>
      <c r="CZ59" s="322"/>
      <c r="DA59" s="322"/>
      <c r="DB59" s="322"/>
      <c r="DC59" s="322"/>
      <c r="DD59" s="322"/>
    </row>
    <row r="60" spans="1:108" ht="12.75" customHeight="1" x14ac:dyDescent="0.2">
      <c r="A60" s="315" t="s">
        <v>1885</v>
      </c>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322"/>
      <c r="CN60" s="322"/>
      <c r="CO60" s="322"/>
      <c r="CP60" s="322"/>
      <c r="CQ60" s="322"/>
      <c r="CR60" s="322"/>
      <c r="CS60" s="322"/>
      <c r="CT60" s="322"/>
      <c r="CU60" s="322"/>
      <c r="CV60" s="322"/>
      <c r="CW60" s="322"/>
      <c r="CX60" s="322"/>
      <c r="CY60" s="322"/>
      <c r="CZ60" s="322"/>
      <c r="DA60" s="322"/>
      <c r="DB60" s="322"/>
      <c r="DC60" s="322"/>
      <c r="DD60" s="322"/>
    </row>
    <row r="61" spans="1:108" ht="12.75" customHeight="1" x14ac:dyDescent="0.2">
      <c r="A61" s="315" t="s">
        <v>1886</v>
      </c>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c r="AY61" s="90"/>
      <c r="AZ61" s="90"/>
      <c r="BA61" s="90"/>
      <c r="BB61" s="90"/>
      <c r="BC61" s="90"/>
      <c r="BD61" s="90"/>
      <c r="BE61" s="90"/>
      <c r="BF61" s="90"/>
      <c r="BG61" s="90"/>
      <c r="BH61" s="90"/>
      <c r="BI61" s="90"/>
      <c r="BJ61" s="90"/>
      <c r="BK61" s="90"/>
      <c r="BL61" s="90"/>
      <c r="BM61" s="90"/>
      <c r="BN61" s="90"/>
      <c r="BO61" s="90"/>
      <c r="BP61" s="90"/>
      <c r="BQ61" s="90"/>
      <c r="BR61" s="90"/>
      <c r="BS61" s="90"/>
      <c r="BT61" s="90"/>
      <c r="BU61" s="90"/>
      <c r="BV61" s="90"/>
      <c r="BW61" s="90"/>
      <c r="BX61" s="90"/>
      <c r="BY61" s="90"/>
      <c r="BZ61" s="90"/>
      <c r="CA61" s="90"/>
      <c r="CB61" s="90"/>
      <c r="CC61" s="90"/>
      <c r="CD61" s="90"/>
      <c r="CE61" s="90"/>
      <c r="CF61" s="90"/>
      <c r="CG61" s="90"/>
      <c r="CH61" s="90"/>
      <c r="CI61" s="90"/>
      <c r="CJ61" s="90"/>
      <c r="CK61" s="90"/>
      <c r="CL61" s="90"/>
      <c r="CM61" s="322"/>
      <c r="CN61" s="322"/>
      <c r="CO61" s="322"/>
      <c r="CP61" s="322"/>
      <c r="CQ61" s="322"/>
      <c r="CR61" s="322"/>
      <c r="CS61" s="322"/>
      <c r="CT61" s="322"/>
      <c r="CU61" s="322"/>
      <c r="CV61" s="322"/>
      <c r="CW61" s="322"/>
      <c r="CX61" s="322"/>
      <c r="CY61" s="322"/>
      <c r="CZ61" s="322"/>
      <c r="DA61" s="322"/>
      <c r="DB61" s="322"/>
      <c r="DC61" s="322"/>
      <c r="DD61" s="322"/>
    </row>
    <row r="62" spans="1:108" ht="12.75" customHeight="1" x14ac:dyDescent="0.2">
      <c r="A62" s="315" t="s">
        <v>1887</v>
      </c>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c r="AY62" s="90"/>
      <c r="AZ62" s="90"/>
      <c r="BA62" s="90"/>
      <c r="BB62" s="90"/>
      <c r="BC62" s="90"/>
      <c r="BD62" s="90"/>
      <c r="BE62" s="90"/>
      <c r="BF62" s="90"/>
      <c r="BG62" s="90"/>
      <c r="BH62" s="90"/>
      <c r="BI62" s="90"/>
      <c r="BJ62" s="90"/>
      <c r="BK62" s="90"/>
      <c r="BL62" s="90"/>
      <c r="BM62" s="90"/>
      <c r="BN62" s="90"/>
      <c r="BO62" s="90"/>
      <c r="BP62" s="90"/>
      <c r="BQ62" s="90"/>
      <c r="BR62" s="90"/>
      <c r="BS62" s="90"/>
      <c r="BT62" s="90"/>
      <c r="BU62" s="90"/>
      <c r="BV62" s="90"/>
      <c r="BW62" s="90"/>
      <c r="BX62" s="90"/>
      <c r="BY62" s="90"/>
      <c r="BZ62" s="90"/>
      <c r="CA62" s="90"/>
      <c r="CB62" s="90"/>
      <c r="CC62" s="90"/>
      <c r="CD62" s="90"/>
      <c r="CE62" s="90"/>
      <c r="CF62" s="90"/>
      <c r="CG62" s="90"/>
      <c r="CH62" s="90"/>
      <c r="CI62" s="90"/>
      <c r="CJ62" s="90"/>
      <c r="CK62" s="90"/>
      <c r="CL62" s="90"/>
      <c r="CM62" s="322"/>
      <c r="CN62" s="322"/>
      <c r="CO62" s="322"/>
      <c r="CP62" s="322"/>
      <c r="CQ62" s="322"/>
      <c r="CR62" s="322"/>
      <c r="CS62" s="322"/>
      <c r="CT62" s="322"/>
      <c r="CU62" s="322"/>
      <c r="CV62" s="322"/>
      <c r="CW62" s="322"/>
      <c r="CX62" s="322"/>
      <c r="CY62" s="322"/>
      <c r="CZ62" s="322"/>
      <c r="DA62" s="322"/>
      <c r="DB62" s="322"/>
      <c r="DC62" s="322"/>
      <c r="DD62" s="322"/>
    </row>
    <row r="63" spans="1:108" x14ac:dyDescent="0.2">
      <c r="A63" s="315" t="s">
        <v>1888</v>
      </c>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90"/>
      <c r="BD63" s="90"/>
      <c r="BE63" s="90"/>
      <c r="BF63" s="90"/>
      <c r="BG63" s="90"/>
      <c r="BH63" s="90"/>
      <c r="BI63" s="90"/>
      <c r="BJ63" s="90"/>
      <c r="BK63" s="90"/>
      <c r="BL63" s="90"/>
      <c r="BM63" s="90"/>
      <c r="BN63" s="90"/>
      <c r="BO63" s="90"/>
      <c r="BP63" s="90"/>
      <c r="BQ63" s="90"/>
      <c r="BR63" s="90"/>
      <c r="BS63" s="90"/>
      <c r="BT63" s="90"/>
      <c r="BU63" s="90"/>
      <c r="BV63" s="90"/>
      <c r="BW63" s="90"/>
      <c r="BX63" s="90"/>
      <c r="BY63" s="90"/>
      <c r="BZ63" s="90"/>
      <c r="CA63" s="90"/>
      <c r="CB63" s="90"/>
      <c r="CC63" s="90"/>
      <c r="CD63" s="90"/>
      <c r="CE63" s="90"/>
      <c r="CF63" s="90"/>
      <c r="CG63" s="90"/>
      <c r="CH63" s="90"/>
      <c r="CI63" s="90"/>
      <c r="CJ63" s="90"/>
      <c r="CK63" s="90"/>
      <c r="CL63" s="90"/>
      <c r="CM63" s="322"/>
      <c r="CN63" s="322"/>
      <c r="CO63" s="322"/>
      <c r="CP63" s="322"/>
      <c r="CQ63" s="322"/>
      <c r="CR63" s="322"/>
      <c r="CS63" s="322"/>
      <c r="CT63" s="322"/>
      <c r="CU63" s="322"/>
      <c r="CV63" s="322"/>
      <c r="CW63" s="322"/>
      <c r="CX63" s="322"/>
      <c r="CY63" s="322"/>
      <c r="CZ63" s="322"/>
      <c r="DA63" s="322"/>
      <c r="DB63" s="322"/>
      <c r="DC63" s="322"/>
      <c r="DD63" s="322"/>
    </row>
    <row r="64" spans="1:108" x14ac:dyDescent="0.2">
      <c r="A64" s="315" t="s">
        <v>1889</v>
      </c>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322"/>
      <c r="CN64" s="322"/>
      <c r="CO64" s="322"/>
      <c r="CP64" s="322"/>
      <c r="CQ64" s="322"/>
      <c r="CR64" s="322"/>
      <c r="CS64" s="322"/>
      <c r="CT64" s="322"/>
      <c r="CU64" s="322"/>
      <c r="CV64" s="322"/>
      <c r="CW64" s="322"/>
      <c r="CX64" s="322"/>
      <c r="CY64" s="322"/>
      <c r="CZ64" s="322"/>
      <c r="DA64" s="322"/>
      <c r="DB64" s="322"/>
      <c r="DC64" s="322"/>
      <c r="DD64" s="322"/>
    </row>
  </sheetData>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65"/>
  <sheetViews>
    <sheetView workbookViewId="0">
      <pane xSplit="2" ySplit="6" topLeftCell="BU7" activePane="bottomRight" state="frozen"/>
      <selection pane="topRight" activeCell="C1" sqref="C1"/>
      <selection pane="bottomLeft" activeCell="A7" sqref="A7"/>
      <selection pane="bottomRight" activeCell="CJ31" sqref="CJ31"/>
    </sheetView>
  </sheetViews>
  <sheetFormatPr defaultColWidth="9.140625" defaultRowHeight="12.75" x14ac:dyDescent="0.2"/>
  <cols>
    <col min="1" max="1" width="9.140625" style="90"/>
    <col min="2" max="2" width="40.7109375" style="90" customWidth="1"/>
    <col min="3" max="63" width="8.7109375" style="90" customWidth="1"/>
    <col min="64" max="16384" width="9.140625" style="90"/>
  </cols>
  <sheetData>
    <row r="1" spans="1:105" ht="18" x14ac:dyDescent="0.25">
      <c r="A1" s="89" t="s">
        <v>1258</v>
      </c>
    </row>
    <row r="2" spans="1:105" ht="16.5" x14ac:dyDescent="0.25">
      <c r="A2" s="91" t="s">
        <v>39</v>
      </c>
    </row>
    <row r="3" spans="1:105" x14ac:dyDescent="0.2">
      <c r="A3" s="90" t="s">
        <v>40</v>
      </c>
    </row>
    <row r="4" spans="1:105" x14ac:dyDescent="0.2">
      <c r="A4" s="90" t="s">
        <v>1865</v>
      </c>
      <c r="CK4" s="90">
        <f>CK17+CK8</f>
        <v>1583.6</v>
      </c>
    </row>
    <row r="5" spans="1:105" x14ac:dyDescent="0.2">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row>
    <row r="6" spans="1:105"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3" t="s">
        <v>1866</v>
      </c>
      <c r="CM6" s="322"/>
      <c r="CN6" s="322"/>
      <c r="CO6" s="322"/>
      <c r="CP6" s="322"/>
      <c r="CQ6" s="322"/>
      <c r="CR6" s="322"/>
      <c r="CS6" s="322"/>
      <c r="CT6" s="322"/>
      <c r="CU6" s="322"/>
      <c r="CV6" s="322"/>
      <c r="CW6" s="322"/>
      <c r="CX6" s="322"/>
      <c r="CY6" s="322"/>
      <c r="CZ6" s="322"/>
      <c r="DA6" s="322"/>
    </row>
    <row r="7" spans="1:105" x14ac:dyDescent="0.2">
      <c r="A7" s="322" t="s">
        <v>444</v>
      </c>
      <c r="B7" s="83" t="s">
        <v>617</v>
      </c>
      <c r="C7" s="322">
        <v>7.1</v>
      </c>
      <c r="D7" s="322">
        <v>7.3</v>
      </c>
      <c r="E7" s="322">
        <v>7.1</v>
      </c>
      <c r="F7" s="322">
        <v>6.8</v>
      </c>
      <c r="G7" s="322">
        <v>6.7</v>
      </c>
      <c r="H7" s="322">
        <v>8.1</v>
      </c>
      <c r="I7" s="322">
        <v>8.6999999999999993</v>
      </c>
      <c r="J7" s="322">
        <v>8.1999999999999993</v>
      </c>
      <c r="K7" s="322">
        <v>8.6</v>
      </c>
      <c r="L7" s="322">
        <v>8.6999999999999993</v>
      </c>
      <c r="M7" s="322">
        <v>9</v>
      </c>
      <c r="N7" s="322">
        <v>9.4</v>
      </c>
      <c r="O7" s="322">
        <v>9.8000000000000007</v>
      </c>
      <c r="P7" s="322">
        <v>10</v>
      </c>
      <c r="Q7" s="322">
        <v>10.3</v>
      </c>
      <c r="R7" s="322">
        <v>10.6</v>
      </c>
      <c r="S7" s="322">
        <v>11</v>
      </c>
      <c r="T7" s="322">
        <v>12.5</v>
      </c>
      <c r="U7" s="322">
        <v>14.2</v>
      </c>
      <c r="V7" s="322">
        <v>16.3</v>
      </c>
      <c r="W7" s="322">
        <v>18.2</v>
      </c>
      <c r="X7" s="322">
        <v>19.8</v>
      </c>
      <c r="Y7" s="322">
        <v>21.8</v>
      </c>
      <c r="Z7" s="322">
        <v>23.5</v>
      </c>
      <c r="AA7" s="322">
        <v>25.3</v>
      </c>
      <c r="AB7" s="322">
        <v>26.7</v>
      </c>
      <c r="AC7" s="322">
        <v>29.2</v>
      </c>
      <c r="AD7" s="322">
        <v>32.200000000000003</v>
      </c>
      <c r="AE7" s="322">
        <v>34.799999999999997</v>
      </c>
      <c r="AF7" s="322">
        <v>36.799999999999997</v>
      </c>
      <c r="AG7" s="322">
        <v>40.4</v>
      </c>
      <c r="AH7" s="322">
        <v>44.2</v>
      </c>
      <c r="AI7" s="322">
        <v>47.7</v>
      </c>
      <c r="AJ7" s="322">
        <v>51.6</v>
      </c>
      <c r="AK7" s="322">
        <v>55.5</v>
      </c>
      <c r="AL7" s="322">
        <v>60.6</v>
      </c>
      <c r="AM7" s="322">
        <v>65.8</v>
      </c>
      <c r="AN7" s="322">
        <v>74.099999999999994</v>
      </c>
      <c r="AO7" s="322">
        <v>81.599999999999994</v>
      </c>
      <c r="AP7" s="322">
        <v>92.5</v>
      </c>
      <c r="AQ7" s="322">
        <v>104.3</v>
      </c>
      <c r="AR7" s="322">
        <v>118.9</v>
      </c>
      <c r="AS7" s="322">
        <v>133.6</v>
      </c>
      <c r="AT7" s="322">
        <v>156.9</v>
      </c>
      <c r="AU7" s="322">
        <v>172.8</v>
      </c>
      <c r="AV7" s="322">
        <v>186.4</v>
      </c>
      <c r="AW7" s="322">
        <v>207.7</v>
      </c>
      <c r="AX7" s="322">
        <v>231.9</v>
      </c>
      <c r="AY7" s="322">
        <v>257.89999999999998</v>
      </c>
      <c r="AZ7" s="322">
        <v>285.3</v>
      </c>
      <c r="BA7" s="322">
        <v>305.8</v>
      </c>
      <c r="BB7" s="322">
        <v>335.3</v>
      </c>
      <c r="BC7" s="322">
        <v>367</v>
      </c>
      <c r="BD7" s="322">
        <v>388.1</v>
      </c>
      <c r="BE7" s="322">
        <v>424.8</v>
      </c>
      <c r="BF7" s="322">
        <v>475.6</v>
      </c>
      <c r="BG7" s="322">
        <v>516.9</v>
      </c>
      <c r="BH7" s="322">
        <v>556.79999999999995</v>
      </c>
      <c r="BI7" s="322">
        <v>585</v>
      </c>
      <c r="BJ7" s="322">
        <v>629.9</v>
      </c>
      <c r="BK7" s="322">
        <v>680.8</v>
      </c>
      <c r="BL7" s="322">
        <v>729.6</v>
      </c>
      <c r="BM7" s="322">
        <v>779.5</v>
      </c>
      <c r="BN7" s="322">
        <v>835.6</v>
      </c>
      <c r="BO7" s="322">
        <v>877.1</v>
      </c>
      <c r="BP7" s="322">
        <v>934.1</v>
      </c>
      <c r="BQ7" s="322">
        <v>979.8</v>
      </c>
      <c r="BR7" s="322">
        <v>1032.5999999999999</v>
      </c>
      <c r="BS7" s="322">
        <v>1085.8</v>
      </c>
      <c r="BT7" s="322">
        <v>1148.7</v>
      </c>
      <c r="BU7" s="322">
        <v>1221.8</v>
      </c>
      <c r="BV7" s="322">
        <v>1303.0999999999999</v>
      </c>
      <c r="BW7" s="322">
        <v>1352.6</v>
      </c>
      <c r="BX7" s="322">
        <v>1388.4</v>
      </c>
      <c r="BY7" s="322">
        <v>1474.6</v>
      </c>
      <c r="BZ7" s="322">
        <v>1575.1</v>
      </c>
      <c r="CA7" s="322">
        <v>1708.8</v>
      </c>
      <c r="CB7" s="322">
        <v>1810.9</v>
      </c>
      <c r="CC7" s="322">
        <v>1900.6</v>
      </c>
      <c r="CD7" s="322">
        <v>1909.1</v>
      </c>
      <c r="CE7" s="322">
        <v>1919.2</v>
      </c>
      <c r="CF7" s="322">
        <v>1998.5</v>
      </c>
      <c r="CG7" s="322">
        <v>2030.5</v>
      </c>
      <c r="CH7" s="322">
        <v>2057.1999999999998</v>
      </c>
      <c r="CI7" s="322">
        <v>2136.8000000000002</v>
      </c>
      <c r="CJ7" s="322">
        <v>2227.6999999999998</v>
      </c>
      <c r="CK7" s="322">
        <v>2331.5</v>
      </c>
      <c r="CL7" s="322" t="s">
        <v>110</v>
      </c>
      <c r="CM7" s="322"/>
      <c r="CN7" s="322"/>
      <c r="CO7" s="322"/>
      <c r="CP7" s="322"/>
      <c r="CQ7" s="322"/>
      <c r="CR7" s="322"/>
      <c r="CS7" s="322"/>
      <c r="CT7" s="322"/>
      <c r="CU7" s="322"/>
      <c r="CV7" s="322"/>
      <c r="CW7" s="322"/>
      <c r="CX7" s="322"/>
      <c r="CY7" s="322"/>
      <c r="CZ7" s="322"/>
      <c r="DA7" s="322"/>
    </row>
    <row r="8" spans="1:105" x14ac:dyDescent="0.2">
      <c r="A8" s="322" t="s">
        <v>442</v>
      </c>
      <c r="B8" s="322" t="s">
        <v>649</v>
      </c>
      <c r="C8" s="322">
        <v>6.4</v>
      </c>
      <c r="D8" s="322">
        <v>6.6</v>
      </c>
      <c r="E8" s="322">
        <v>6.4</v>
      </c>
      <c r="F8" s="322">
        <v>6.2</v>
      </c>
      <c r="G8" s="322">
        <v>5.8</v>
      </c>
      <c r="H8" s="322">
        <v>6</v>
      </c>
      <c r="I8" s="322">
        <v>6.5</v>
      </c>
      <c r="J8" s="322">
        <v>7</v>
      </c>
      <c r="K8" s="322">
        <v>7.4</v>
      </c>
      <c r="L8" s="322">
        <v>7.5</v>
      </c>
      <c r="M8" s="322">
        <v>7.7</v>
      </c>
      <c r="N8" s="322">
        <v>8.1</v>
      </c>
      <c r="O8" s="322">
        <v>8.5</v>
      </c>
      <c r="P8" s="322">
        <v>8.6</v>
      </c>
      <c r="Q8" s="322">
        <v>8.8000000000000007</v>
      </c>
      <c r="R8" s="322">
        <v>9</v>
      </c>
      <c r="S8" s="322">
        <v>9.5</v>
      </c>
      <c r="T8" s="322">
        <v>10.5</v>
      </c>
      <c r="U8" s="322">
        <v>12</v>
      </c>
      <c r="V8" s="322">
        <v>13.7</v>
      </c>
      <c r="W8" s="322">
        <v>15</v>
      </c>
      <c r="X8" s="322">
        <v>16.5</v>
      </c>
      <c r="Y8" s="322">
        <v>18.100000000000001</v>
      </c>
      <c r="Z8" s="322">
        <v>19.7</v>
      </c>
      <c r="AA8" s="322">
        <v>21.1</v>
      </c>
      <c r="AB8" s="322">
        <v>22.2</v>
      </c>
      <c r="AC8" s="322">
        <v>24.4</v>
      </c>
      <c r="AD8" s="322">
        <v>27</v>
      </c>
      <c r="AE8" s="322">
        <v>29</v>
      </c>
      <c r="AF8" s="322">
        <v>30.6</v>
      </c>
      <c r="AG8" s="322">
        <v>33.799999999999997</v>
      </c>
      <c r="AH8" s="322">
        <v>37</v>
      </c>
      <c r="AI8" s="322">
        <v>39.700000000000003</v>
      </c>
      <c r="AJ8" s="322">
        <v>42.8</v>
      </c>
      <c r="AK8" s="322">
        <v>45.8</v>
      </c>
      <c r="AL8" s="322">
        <v>49.8</v>
      </c>
      <c r="AM8" s="322">
        <v>53.9</v>
      </c>
      <c r="AN8" s="322">
        <v>58.8</v>
      </c>
      <c r="AO8" s="322">
        <v>64</v>
      </c>
      <c r="AP8" s="322">
        <v>73.400000000000006</v>
      </c>
      <c r="AQ8" s="322">
        <v>82.5</v>
      </c>
      <c r="AR8" s="322">
        <v>91.3</v>
      </c>
      <c r="AS8" s="322">
        <v>101.7</v>
      </c>
      <c r="AT8" s="322">
        <v>115.6</v>
      </c>
      <c r="AU8" s="322">
        <v>126.3</v>
      </c>
      <c r="AV8" s="322">
        <v>136</v>
      </c>
      <c r="AW8" s="322">
        <v>147.4</v>
      </c>
      <c r="AX8" s="322">
        <v>165.7</v>
      </c>
      <c r="AY8" s="322">
        <v>183.7</v>
      </c>
      <c r="AZ8" s="322">
        <v>198.2</v>
      </c>
      <c r="BA8" s="322">
        <v>212</v>
      </c>
      <c r="BB8" s="322">
        <v>230</v>
      </c>
      <c r="BC8" s="322">
        <v>255.8</v>
      </c>
      <c r="BD8" s="322">
        <v>273.2</v>
      </c>
      <c r="BE8" s="322">
        <v>300.89999999999998</v>
      </c>
      <c r="BF8" s="322">
        <v>337.3</v>
      </c>
      <c r="BG8" s="322">
        <v>363.7</v>
      </c>
      <c r="BH8" s="322">
        <v>389.5</v>
      </c>
      <c r="BI8" s="322">
        <v>422.1</v>
      </c>
      <c r="BJ8" s="322">
        <v>452.8</v>
      </c>
      <c r="BK8" s="322">
        <v>488</v>
      </c>
      <c r="BL8" s="322">
        <v>519.1</v>
      </c>
      <c r="BM8" s="322">
        <v>544.29999999999995</v>
      </c>
      <c r="BN8" s="322">
        <v>579.79999999999995</v>
      </c>
      <c r="BO8" s="322">
        <v>604.70000000000005</v>
      </c>
      <c r="BP8" s="322">
        <v>644.20000000000005</v>
      </c>
      <c r="BQ8" s="322">
        <v>672.1</v>
      </c>
      <c r="BR8" s="322">
        <v>709.6</v>
      </c>
      <c r="BS8" s="322">
        <v>749.9</v>
      </c>
      <c r="BT8" s="322">
        <v>794.9</v>
      </c>
      <c r="BU8" s="322">
        <v>840.4</v>
      </c>
      <c r="BV8" s="322">
        <v>893.2</v>
      </c>
      <c r="BW8" s="322">
        <v>914.3</v>
      </c>
      <c r="BX8" s="322">
        <v>928.5</v>
      </c>
      <c r="BY8" s="322">
        <v>978.6</v>
      </c>
      <c r="BZ8" s="322">
        <v>1057.8</v>
      </c>
      <c r="CA8" s="322">
        <v>1166.5</v>
      </c>
      <c r="CB8" s="322">
        <v>1254.5</v>
      </c>
      <c r="CC8" s="322">
        <v>1321.3</v>
      </c>
      <c r="CD8" s="322">
        <v>1328.9</v>
      </c>
      <c r="CE8" s="322">
        <v>1268.0999999999999</v>
      </c>
      <c r="CF8" s="322">
        <v>1305.5999999999999</v>
      </c>
      <c r="CG8" s="322">
        <v>1368.3</v>
      </c>
      <c r="CH8" s="322">
        <v>1416.1</v>
      </c>
      <c r="CI8" s="322">
        <v>1481.4</v>
      </c>
      <c r="CJ8" s="322">
        <v>1518.9</v>
      </c>
      <c r="CK8" s="322">
        <v>1564.6</v>
      </c>
      <c r="CL8" s="322" t="s">
        <v>110</v>
      </c>
      <c r="CM8" s="322"/>
      <c r="CN8" s="322"/>
      <c r="CO8" s="322"/>
      <c r="CP8" s="322"/>
      <c r="CQ8" s="322"/>
      <c r="CR8" s="322"/>
      <c r="CS8" s="322"/>
      <c r="CT8" s="322"/>
      <c r="CU8" s="322"/>
      <c r="CV8" s="322"/>
      <c r="CW8" s="322"/>
      <c r="CX8" s="322"/>
      <c r="CY8" s="322"/>
      <c r="CZ8" s="322"/>
      <c r="DA8" s="322"/>
    </row>
    <row r="9" spans="1:105" x14ac:dyDescent="0.2">
      <c r="A9" s="322" t="s">
        <v>440</v>
      </c>
      <c r="B9" s="322" t="s">
        <v>648</v>
      </c>
      <c r="C9" s="322">
        <v>0.6</v>
      </c>
      <c r="D9" s="322">
        <v>0.5</v>
      </c>
      <c r="E9" s="322">
        <v>0.5</v>
      </c>
      <c r="F9" s="322">
        <v>0.4</v>
      </c>
      <c r="G9" s="322">
        <v>0.4</v>
      </c>
      <c r="H9" s="322">
        <v>0.4</v>
      </c>
      <c r="I9" s="322">
        <v>0.5</v>
      </c>
      <c r="J9" s="322">
        <v>0.6</v>
      </c>
      <c r="K9" s="322">
        <v>0.6</v>
      </c>
      <c r="L9" s="322">
        <v>0.6</v>
      </c>
      <c r="M9" s="322">
        <v>0.6</v>
      </c>
      <c r="N9" s="322">
        <v>0.7</v>
      </c>
      <c r="O9" s="322">
        <v>0.7</v>
      </c>
      <c r="P9" s="322">
        <v>0.7</v>
      </c>
      <c r="Q9" s="322">
        <v>0.8</v>
      </c>
      <c r="R9" s="322">
        <v>0.8</v>
      </c>
      <c r="S9" s="322">
        <v>0.8</v>
      </c>
      <c r="T9" s="322">
        <v>0.9</v>
      </c>
      <c r="U9" s="322">
        <v>1</v>
      </c>
      <c r="V9" s="322">
        <v>1.1000000000000001</v>
      </c>
      <c r="W9" s="322">
        <v>1.4</v>
      </c>
      <c r="X9" s="322">
        <v>1.5</v>
      </c>
      <c r="Y9" s="322">
        <v>1.7</v>
      </c>
      <c r="Z9" s="322">
        <v>1.8</v>
      </c>
      <c r="AA9" s="322">
        <v>1.9</v>
      </c>
      <c r="AB9" s="322">
        <v>2.1</v>
      </c>
      <c r="AC9" s="322">
        <v>2.4</v>
      </c>
      <c r="AD9" s="322">
        <v>2.7</v>
      </c>
      <c r="AE9" s="322">
        <v>2.9</v>
      </c>
      <c r="AF9" s="322">
        <v>3.1</v>
      </c>
      <c r="AG9" s="322">
        <v>3.8</v>
      </c>
      <c r="AH9" s="322">
        <v>4.2</v>
      </c>
      <c r="AI9" s="322">
        <v>4.5999999999999996</v>
      </c>
      <c r="AJ9" s="322">
        <v>5</v>
      </c>
      <c r="AK9" s="322">
        <v>5.4</v>
      </c>
      <c r="AL9" s="322">
        <v>6.1</v>
      </c>
      <c r="AM9" s="322">
        <v>6.6</v>
      </c>
      <c r="AN9" s="322">
        <v>7.8</v>
      </c>
      <c r="AO9" s="322">
        <v>8.6</v>
      </c>
      <c r="AP9" s="322">
        <v>10.6</v>
      </c>
      <c r="AQ9" s="322">
        <v>12.8</v>
      </c>
      <c r="AR9" s="322">
        <v>14.2</v>
      </c>
      <c r="AS9" s="322">
        <v>15.9</v>
      </c>
      <c r="AT9" s="322">
        <v>20.9</v>
      </c>
      <c r="AU9" s="322">
        <v>22.8</v>
      </c>
      <c r="AV9" s="322">
        <v>24.5</v>
      </c>
      <c r="AW9" s="322">
        <v>26.9</v>
      </c>
      <c r="AX9" s="322">
        <v>31.1</v>
      </c>
      <c r="AY9" s="322">
        <v>35.4</v>
      </c>
      <c r="AZ9" s="322">
        <v>40.5</v>
      </c>
      <c r="BA9" s="322">
        <v>44</v>
      </c>
      <c r="BB9" s="322">
        <v>48.9</v>
      </c>
      <c r="BC9" s="322">
        <v>54.6</v>
      </c>
      <c r="BD9" s="322">
        <v>59.1</v>
      </c>
      <c r="BE9" s="322">
        <v>66.099999999999994</v>
      </c>
      <c r="BF9" s="322">
        <v>76</v>
      </c>
      <c r="BG9" s="322">
        <v>81.400000000000006</v>
      </c>
      <c r="BH9" s="322">
        <v>87.2</v>
      </c>
      <c r="BI9" s="322">
        <v>96.6</v>
      </c>
      <c r="BJ9" s="322">
        <v>102.1</v>
      </c>
      <c r="BK9" s="322">
        <v>114.6</v>
      </c>
      <c r="BL9" s="322">
        <v>122.6</v>
      </c>
      <c r="BM9" s="322">
        <v>125.3</v>
      </c>
      <c r="BN9" s="322">
        <v>135.30000000000001</v>
      </c>
      <c r="BO9" s="322">
        <v>141.1</v>
      </c>
      <c r="BP9" s="322">
        <v>148</v>
      </c>
      <c r="BQ9" s="322">
        <v>158.1</v>
      </c>
      <c r="BR9" s="322">
        <v>168.7</v>
      </c>
      <c r="BS9" s="322">
        <v>182</v>
      </c>
      <c r="BT9" s="322">
        <v>201.2</v>
      </c>
      <c r="BU9" s="322">
        <v>214.5</v>
      </c>
      <c r="BV9" s="322">
        <v>236.7</v>
      </c>
      <c r="BW9" s="322">
        <v>243</v>
      </c>
      <c r="BX9" s="322">
        <v>221.9</v>
      </c>
      <c r="BY9" s="322">
        <v>226.8</v>
      </c>
      <c r="BZ9" s="322">
        <v>247.4</v>
      </c>
      <c r="CA9" s="322">
        <v>276.39999999999998</v>
      </c>
      <c r="CB9" s="322">
        <v>302.5</v>
      </c>
      <c r="CC9" s="322">
        <v>323.5</v>
      </c>
      <c r="CD9" s="322">
        <v>333.5</v>
      </c>
      <c r="CE9" s="322">
        <v>287.8</v>
      </c>
      <c r="CF9" s="322">
        <v>297.60000000000002</v>
      </c>
      <c r="CG9" s="322">
        <v>324.10000000000002</v>
      </c>
      <c r="CH9" s="322">
        <v>346.7</v>
      </c>
      <c r="CI9" s="322">
        <v>375.9</v>
      </c>
      <c r="CJ9" s="322">
        <v>384.6</v>
      </c>
      <c r="CK9" s="322">
        <v>406.1</v>
      </c>
      <c r="CL9" s="322">
        <v>413.1</v>
      </c>
      <c r="CM9" s="322"/>
      <c r="CN9" s="322"/>
      <c r="CO9" s="322"/>
      <c r="CP9" s="322"/>
      <c r="CQ9" s="322"/>
      <c r="CR9" s="322"/>
      <c r="CS9" s="322"/>
      <c r="CT9" s="322"/>
      <c r="CU9" s="322"/>
      <c r="CV9" s="322"/>
      <c r="CW9" s="322"/>
      <c r="CX9" s="322"/>
      <c r="CY9" s="322"/>
      <c r="CZ9" s="322"/>
      <c r="DA9" s="322"/>
    </row>
    <row r="10" spans="1:105" x14ac:dyDescent="0.2">
      <c r="A10" s="322" t="s">
        <v>438</v>
      </c>
      <c r="B10" s="322" t="s">
        <v>1890</v>
      </c>
      <c r="C10" s="322">
        <v>0.1</v>
      </c>
      <c r="D10" s="322">
        <v>0.1</v>
      </c>
      <c r="E10" s="322">
        <v>0.1</v>
      </c>
      <c r="F10" s="322">
        <v>0.1</v>
      </c>
      <c r="G10" s="322">
        <v>0.1</v>
      </c>
      <c r="H10" s="322">
        <v>0.1</v>
      </c>
      <c r="I10" s="322">
        <v>0.1</v>
      </c>
      <c r="J10" s="322">
        <v>0.2</v>
      </c>
      <c r="K10" s="322">
        <v>0.2</v>
      </c>
      <c r="L10" s="322">
        <v>0.2</v>
      </c>
      <c r="M10" s="322">
        <v>0.2</v>
      </c>
      <c r="N10" s="322">
        <v>0.2</v>
      </c>
      <c r="O10" s="322">
        <v>0.3</v>
      </c>
      <c r="P10" s="322">
        <v>0.3</v>
      </c>
      <c r="Q10" s="322">
        <v>0.3</v>
      </c>
      <c r="R10" s="322">
        <v>0.4</v>
      </c>
      <c r="S10" s="322">
        <v>0.4</v>
      </c>
      <c r="T10" s="322">
        <v>0.4</v>
      </c>
      <c r="U10" s="322">
        <v>0.5</v>
      </c>
      <c r="V10" s="322">
        <v>0.6</v>
      </c>
      <c r="W10" s="322">
        <v>0.7</v>
      </c>
      <c r="X10" s="322">
        <v>0.8</v>
      </c>
      <c r="Y10" s="322">
        <v>0.9</v>
      </c>
      <c r="Z10" s="322">
        <v>1</v>
      </c>
      <c r="AA10" s="322">
        <v>1</v>
      </c>
      <c r="AB10" s="322">
        <v>1.1000000000000001</v>
      </c>
      <c r="AC10" s="322">
        <v>1.3</v>
      </c>
      <c r="AD10" s="322">
        <v>1.6</v>
      </c>
      <c r="AE10" s="322">
        <v>1.7</v>
      </c>
      <c r="AF10" s="322">
        <v>1.8</v>
      </c>
      <c r="AG10" s="322">
        <v>2.2000000000000002</v>
      </c>
      <c r="AH10" s="322">
        <v>2.5</v>
      </c>
      <c r="AI10" s="322">
        <v>2.8</v>
      </c>
      <c r="AJ10" s="322">
        <v>3.2</v>
      </c>
      <c r="AK10" s="322">
        <v>3.4</v>
      </c>
      <c r="AL10" s="322">
        <v>4</v>
      </c>
      <c r="AM10" s="322">
        <v>4.4000000000000004</v>
      </c>
      <c r="AN10" s="322">
        <v>5.4</v>
      </c>
      <c r="AO10" s="322">
        <v>6.1</v>
      </c>
      <c r="AP10" s="322">
        <v>7.8</v>
      </c>
      <c r="AQ10" s="322">
        <v>9.8000000000000007</v>
      </c>
      <c r="AR10" s="322">
        <v>10.9</v>
      </c>
      <c r="AS10" s="322">
        <v>12.4</v>
      </c>
      <c r="AT10" s="322">
        <v>17.2</v>
      </c>
      <c r="AU10" s="322">
        <v>18.899999999999999</v>
      </c>
      <c r="AV10" s="322">
        <v>20.399999999999999</v>
      </c>
      <c r="AW10" s="322">
        <v>22.5</v>
      </c>
      <c r="AX10" s="322">
        <v>26.3</v>
      </c>
      <c r="AY10" s="322">
        <v>30.4</v>
      </c>
      <c r="AZ10" s="322">
        <v>35</v>
      </c>
      <c r="BA10" s="322">
        <v>38.200000000000003</v>
      </c>
      <c r="BB10" s="322">
        <v>42.6</v>
      </c>
      <c r="BC10" s="322">
        <v>47.9</v>
      </c>
      <c r="BD10" s="322">
        <v>51.9</v>
      </c>
      <c r="BE10" s="322">
        <v>58.3</v>
      </c>
      <c r="BF10" s="322">
        <v>67.5</v>
      </c>
      <c r="BG10" s="322">
        <v>72.099999999999994</v>
      </c>
      <c r="BH10" s="322">
        <v>77.400000000000006</v>
      </c>
      <c r="BI10" s="322">
        <v>86</v>
      </c>
      <c r="BJ10" s="322">
        <v>90.6</v>
      </c>
      <c r="BK10" s="322">
        <v>102.3</v>
      </c>
      <c r="BL10" s="322">
        <v>109.6</v>
      </c>
      <c r="BM10" s="322">
        <v>111.7</v>
      </c>
      <c r="BN10" s="322">
        <v>120.4</v>
      </c>
      <c r="BO10" s="322">
        <v>126.2</v>
      </c>
      <c r="BP10" s="322">
        <v>132.19999999999999</v>
      </c>
      <c r="BQ10" s="322">
        <v>141.69999999999999</v>
      </c>
      <c r="BR10" s="322">
        <v>152.30000000000001</v>
      </c>
      <c r="BS10" s="322">
        <v>164.7</v>
      </c>
      <c r="BT10" s="322">
        <v>183</v>
      </c>
      <c r="BU10" s="322">
        <v>195.5</v>
      </c>
      <c r="BV10" s="322">
        <v>217.4</v>
      </c>
      <c r="BW10" s="322">
        <v>223.3</v>
      </c>
      <c r="BX10" s="322">
        <v>201.3</v>
      </c>
      <c r="BY10" s="322">
        <v>204.7</v>
      </c>
      <c r="BZ10" s="322">
        <v>223.6</v>
      </c>
      <c r="CA10" s="322">
        <v>251.5</v>
      </c>
      <c r="CB10" s="322">
        <v>276.2</v>
      </c>
      <c r="CC10" s="322">
        <v>296.39999999999998</v>
      </c>
      <c r="CD10" s="322">
        <v>307</v>
      </c>
      <c r="CE10" s="322">
        <v>259.5</v>
      </c>
      <c r="CF10" s="322">
        <v>267.10000000000002</v>
      </c>
      <c r="CG10" s="322">
        <v>292.89999999999998</v>
      </c>
      <c r="CH10" s="322">
        <v>314.3</v>
      </c>
      <c r="CI10" s="322">
        <v>342.8</v>
      </c>
      <c r="CJ10" s="322">
        <v>350.9</v>
      </c>
      <c r="CK10" s="322">
        <v>371.4</v>
      </c>
      <c r="CL10" s="322">
        <v>377.6</v>
      </c>
      <c r="CM10" s="322"/>
      <c r="CN10" s="322"/>
      <c r="CO10" s="322"/>
      <c r="CP10" s="322"/>
      <c r="CQ10" s="322"/>
      <c r="CR10" s="322"/>
      <c r="CS10" s="322"/>
      <c r="CT10" s="322"/>
      <c r="CU10" s="322"/>
      <c r="CV10" s="322"/>
      <c r="CW10" s="322"/>
      <c r="CX10" s="322"/>
      <c r="CY10" s="322"/>
      <c r="CZ10" s="322"/>
      <c r="DA10" s="322"/>
    </row>
    <row r="11" spans="1:105" x14ac:dyDescent="0.2">
      <c r="A11" s="322" t="s">
        <v>436</v>
      </c>
      <c r="B11" s="322" t="s">
        <v>1174</v>
      </c>
      <c r="C11" s="322">
        <v>0.4</v>
      </c>
      <c r="D11" s="322">
        <v>0.4</v>
      </c>
      <c r="E11" s="322">
        <v>0.4</v>
      </c>
      <c r="F11" s="322">
        <v>0.4</v>
      </c>
      <c r="G11" s="322">
        <v>0.4</v>
      </c>
      <c r="H11" s="322">
        <v>0.4</v>
      </c>
      <c r="I11" s="322">
        <v>0.4</v>
      </c>
      <c r="J11" s="322">
        <v>0.4</v>
      </c>
      <c r="K11" s="322">
        <v>0.4</v>
      </c>
      <c r="L11" s="322">
        <v>0.4</v>
      </c>
      <c r="M11" s="322">
        <v>0.4</v>
      </c>
      <c r="N11" s="322">
        <v>0.4</v>
      </c>
      <c r="O11" s="322">
        <v>0.5</v>
      </c>
      <c r="P11" s="322">
        <v>0.4</v>
      </c>
      <c r="Q11" s="322">
        <v>0.4</v>
      </c>
      <c r="R11" s="322">
        <v>0.4</v>
      </c>
      <c r="S11" s="322">
        <v>0.4</v>
      </c>
      <c r="T11" s="322">
        <v>0.5</v>
      </c>
      <c r="U11" s="322">
        <v>0.5</v>
      </c>
      <c r="V11" s="322">
        <v>0.6</v>
      </c>
      <c r="W11" s="322">
        <v>0.6</v>
      </c>
      <c r="X11" s="322">
        <v>0.7</v>
      </c>
      <c r="Y11" s="322">
        <v>0.8</v>
      </c>
      <c r="Z11" s="322">
        <v>0.8</v>
      </c>
      <c r="AA11" s="322">
        <v>0.9</v>
      </c>
      <c r="AB11" s="322">
        <v>1</v>
      </c>
      <c r="AC11" s="322">
        <v>1</v>
      </c>
      <c r="AD11" s="322">
        <v>1.1000000000000001</v>
      </c>
      <c r="AE11" s="322">
        <v>1.2</v>
      </c>
      <c r="AF11" s="322">
        <v>1.2</v>
      </c>
      <c r="AG11" s="322">
        <v>1.6</v>
      </c>
      <c r="AH11" s="322">
        <v>1.7</v>
      </c>
      <c r="AI11" s="322">
        <v>1.8</v>
      </c>
      <c r="AJ11" s="322">
        <v>1.8</v>
      </c>
      <c r="AK11" s="322">
        <v>2</v>
      </c>
      <c r="AL11" s="322">
        <v>2.1</v>
      </c>
      <c r="AM11" s="322">
        <v>2.2000000000000002</v>
      </c>
      <c r="AN11" s="322">
        <v>2.4</v>
      </c>
      <c r="AO11" s="322">
        <v>2.5</v>
      </c>
      <c r="AP11" s="322">
        <v>2.7</v>
      </c>
      <c r="AQ11" s="322">
        <v>3</v>
      </c>
      <c r="AR11" s="322">
        <v>3.3</v>
      </c>
      <c r="AS11" s="322">
        <v>3.5</v>
      </c>
      <c r="AT11" s="322">
        <v>3.7</v>
      </c>
      <c r="AU11" s="322">
        <v>4</v>
      </c>
      <c r="AV11" s="322">
        <v>4.2</v>
      </c>
      <c r="AW11" s="322">
        <v>4.4000000000000004</v>
      </c>
      <c r="AX11" s="322">
        <v>4.8</v>
      </c>
      <c r="AY11" s="322">
        <v>5</v>
      </c>
      <c r="AZ11" s="322">
        <v>5.5</v>
      </c>
      <c r="BA11" s="322">
        <v>5.8</v>
      </c>
      <c r="BB11" s="322">
        <v>6.3</v>
      </c>
      <c r="BC11" s="322">
        <v>6.7</v>
      </c>
      <c r="BD11" s="322">
        <v>7.3</v>
      </c>
      <c r="BE11" s="322">
        <v>7.8</v>
      </c>
      <c r="BF11" s="322">
        <v>8.6</v>
      </c>
      <c r="BG11" s="322">
        <v>9.1999999999999993</v>
      </c>
      <c r="BH11" s="322">
        <v>9.8000000000000007</v>
      </c>
      <c r="BI11" s="322">
        <v>10.6</v>
      </c>
      <c r="BJ11" s="322">
        <v>11.5</v>
      </c>
      <c r="BK11" s="322">
        <v>12.4</v>
      </c>
      <c r="BL11" s="322">
        <v>13</v>
      </c>
      <c r="BM11" s="322">
        <v>13.6</v>
      </c>
      <c r="BN11" s="322">
        <v>14.9</v>
      </c>
      <c r="BO11" s="322">
        <v>14.8</v>
      </c>
      <c r="BP11" s="322">
        <v>15.7</v>
      </c>
      <c r="BQ11" s="322">
        <v>16.399999999999999</v>
      </c>
      <c r="BR11" s="322">
        <v>16.3</v>
      </c>
      <c r="BS11" s="322">
        <v>17.3</v>
      </c>
      <c r="BT11" s="322">
        <v>18.2</v>
      </c>
      <c r="BU11" s="322">
        <v>19</v>
      </c>
      <c r="BV11" s="322">
        <v>19.399999999999999</v>
      </c>
      <c r="BW11" s="322">
        <v>19.7</v>
      </c>
      <c r="BX11" s="322">
        <v>20.5</v>
      </c>
      <c r="BY11" s="322">
        <v>22.1</v>
      </c>
      <c r="BZ11" s="322">
        <v>23.8</v>
      </c>
      <c r="CA11" s="322">
        <v>24.9</v>
      </c>
      <c r="CB11" s="322">
        <v>26.3</v>
      </c>
      <c r="CC11" s="322">
        <v>27.1</v>
      </c>
      <c r="CD11" s="322">
        <v>26.5</v>
      </c>
      <c r="CE11" s="322">
        <v>28.3</v>
      </c>
      <c r="CF11" s="322">
        <v>30.5</v>
      </c>
      <c r="CG11" s="322">
        <v>31.2</v>
      </c>
      <c r="CH11" s="322">
        <v>32.4</v>
      </c>
      <c r="CI11" s="322">
        <v>33</v>
      </c>
      <c r="CJ11" s="322">
        <v>33.700000000000003</v>
      </c>
      <c r="CK11" s="322">
        <v>34.6</v>
      </c>
      <c r="CL11" s="322">
        <v>35.5</v>
      </c>
      <c r="CM11" s="322"/>
      <c r="CN11" s="322"/>
      <c r="CO11" s="322"/>
      <c r="CP11" s="322"/>
      <c r="CQ11" s="322"/>
      <c r="CR11" s="322"/>
      <c r="CS11" s="322"/>
      <c r="CT11" s="322"/>
      <c r="CU11" s="322"/>
      <c r="CV11" s="322"/>
      <c r="CW11" s="322"/>
      <c r="CX11" s="322"/>
      <c r="CY11" s="322"/>
      <c r="CZ11" s="322"/>
      <c r="DA11" s="322"/>
    </row>
    <row r="12" spans="1:105" x14ac:dyDescent="0.2">
      <c r="A12" s="322" t="s">
        <v>434</v>
      </c>
      <c r="B12" s="322" t="s">
        <v>647</v>
      </c>
      <c r="C12" s="322">
        <v>5.7</v>
      </c>
      <c r="D12" s="322">
        <v>6</v>
      </c>
      <c r="E12" s="322">
        <v>5.8</v>
      </c>
      <c r="F12" s="322">
        <v>5.7</v>
      </c>
      <c r="G12" s="322">
        <v>5.3</v>
      </c>
      <c r="H12" s="322">
        <v>5.5</v>
      </c>
      <c r="I12" s="322">
        <v>5.8</v>
      </c>
      <c r="J12" s="322">
        <v>6.2</v>
      </c>
      <c r="K12" s="322">
        <v>6.6</v>
      </c>
      <c r="L12" s="322">
        <v>6.8</v>
      </c>
      <c r="M12" s="322">
        <v>6.9</v>
      </c>
      <c r="N12" s="322">
        <v>7.2</v>
      </c>
      <c r="O12" s="322">
        <v>7.5</v>
      </c>
      <c r="P12" s="322">
        <v>7.5</v>
      </c>
      <c r="Q12" s="322">
        <v>7.6</v>
      </c>
      <c r="R12" s="322">
        <v>7.8</v>
      </c>
      <c r="S12" s="322">
        <v>8.1999999999999993</v>
      </c>
      <c r="T12" s="322">
        <v>9.1</v>
      </c>
      <c r="U12" s="322">
        <v>10.4</v>
      </c>
      <c r="V12" s="322">
        <v>11.9</v>
      </c>
      <c r="W12" s="322">
        <v>13</v>
      </c>
      <c r="X12" s="322">
        <v>14.2</v>
      </c>
      <c r="Y12" s="322">
        <v>15.6</v>
      </c>
      <c r="Z12" s="322">
        <v>17</v>
      </c>
      <c r="AA12" s="322">
        <v>18.399999999999999</v>
      </c>
      <c r="AB12" s="322">
        <v>19.399999999999999</v>
      </c>
      <c r="AC12" s="322">
        <v>21</v>
      </c>
      <c r="AD12" s="322">
        <v>23.3</v>
      </c>
      <c r="AE12" s="322">
        <v>25.1</v>
      </c>
      <c r="AF12" s="322">
        <v>26.5</v>
      </c>
      <c r="AG12" s="322">
        <v>28.8</v>
      </c>
      <c r="AH12" s="322">
        <v>31.5</v>
      </c>
      <c r="AI12" s="322">
        <v>33.799999999999997</v>
      </c>
      <c r="AJ12" s="322">
        <v>36.299999999999997</v>
      </c>
      <c r="AK12" s="322">
        <v>38.700000000000003</v>
      </c>
      <c r="AL12" s="322">
        <v>41.8</v>
      </c>
      <c r="AM12" s="322">
        <v>45.3</v>
      </c>
      <c r="AN12" s="322">
        <v>48.8</v>
      </c>
      <c r="AO12" s="322">
        <v>52.8</v>
      </c>
      <c r="AP12" s="322">
        <v>59.5</v>
      </c>
      <c r="AQ12" s="322">
        <v>66</v>
      </c>
      <c r="AR12" s="322">
        <v>73.3</v>
      </c>
      <c r="AS12" s="322">
        <v>81.5</v>
      </c>
      <c r="AT12" s="322">
        <v>89.4</v>
      </c>
      <c r="AU12" s="322">
        <v>97.4</v>
      </c>
      <c r="AV12" s="322">
        <v>104.8</v>
      </c>
      <c r="AW12" s="322">
        <v>113.2</v>
      </c>
      <c r="AX12" s="322">
        <v>125</v>
      </c>
      <c r="AY12" s="322">
        <v>136.9</v>
      </c>
      <c r="AZ12" s="322">
        <v>145.6</v>
      </c>
      <c r="BA12" s="322">
        <v>154.4</v>
      </c>
      <c r="BB12" s="322">
        <v>166.7</v>
      </c>
      <c r="BC12" s="322">
        <v>185.7</v>
      </c>
      <c r="BD12" s="322">
        <v>200</v>
      </c>
      <c r="BE12" s="322">
        <v>218.9</v>
      </c>
      <c r="BF12" s="322">
        <v>242.5</v>
      </c>
      <c r="BG12" s="322">
        <v>262.10000000000002</v>
      </c>
      <c r="BH12" s="322">
        <v>279.7</v>
      </c>
      <c r="BI12" s="322">
        <v>301.60000000000002</v>
      </c>
      <c r="BJ12" s="322">
        <v>324.60000000000002</v>
      </c>
      <c r="BK12" s="322">
        <v>349.1</v>
      </c>
      <c r="BL12" s="322">
        <v>374.1</v>
      </c>
      <c r="BM12" s="322">
        <v>395.3</v>
      </c>
      <c r="BN12" s="322">
        <v>420.1</v>
      </c>
      <c r="BO12" s="322">
        <v>436.8</v>
      </c>
      <c r="BP12" s="322">
        <v>466.3</v>
      </c>
      <c r="BQ12" s="322">
        <v>482.4</v>
      </c>
      <c r="BR12" s="322">
        <v>507.9</v>
      </c>
      <c r="BS12" s="322">
        <v>533.79999999999995</v>
      </c>
      <c r="BT12" s="322">
        <v>558.79999999999995</v>
      </c>
      <c r="BU12" s="322">
        <v>590.20000000000005</v>
      </c>
      <c r="BV12" s="322">
        <v>621.29999999999995</v>
      </c>
      <c r="BW12" s="322">
        <v>642.4</v>
      </c>
      <c r="BX12" s="322">
        <v>675.8</v>
      </c>
      <c r="BY12" s="322">
        <v>717.8</v>
      </c>
      <c r="BZ12" s="322">
        <v>768.7</v>
      </c>
      <c r="CA12" s="322">
        <v>835.1</v>
      </c>
      <c r="CB12" s="322">
        <v>892.7</v>
      </c>
      <c r="CC12" s="322">
        <v>940</v>
      </c>
      <c r="CD12" s="322">
        <v>947.9</v>
      </c>
      <c r="CE12" s="322">
        <v>934.8</v>
      </c>
      <c r="CF12" s="322">
        <v>960.4</v>
      </c>
      <c r="CG12" s="322">
        <v>994</v>
      </c>
      <c r="CH12" s="322">
        <v>1016.9</v>
      </c>
      <c r="CI12" s="322">
        <v>1050.0999999999999</v>
      </c>
      <c r="CJ12" s="322">
        <v>1075.7</v>
      </c>
      <c r="CK12" s="322">
        <v>1098.3</v>
      </c>
      <c r="CL12" s="322">
        <v>1118.0999999999999</v>
      </c>
      <c r="CM12" s="322"/>
      <c r="CN12" s="322"/>
      <c r="CO12" s="322"/>
      <c r="CP12" s="322"/>
      <c r="CQ12" s="322"/>
      <c r="CR12" s="322"/>
      <c r="CS12" s="322"/>
      <c r="CT12" s="322"/>
      <c r="CU12" s="322"/>
      <c r="CV12" s="322"/>
      <c r="CW12" s="322"/>
      <c r="CX12" s="322"/>
      <c r="CY12" s="322"/>
      <c r="CZ12" s="322"/>
      <c r="DA12" s="322"/>
    </row>
    <row r="13" spans="1:105" x14ac:dyDescent="0.2">
      <c r="A13" s="322" t="s">
        <v>432</v>
      </c>
      <c r="B13" s="322" t="s">
        <v>1891</v>
      </c>
      <c r="C13" s="322">
        <v>0.4</v>
      </c>
      <c r="D13" s="322">
        <v>0.5</v>
      </c>
      <c r="E13" s="322">
        <v>0.6</v>
      </c>
      <c r="F13" s="322">
        <v>0.6</v>
      </c>
      <c r="G13" s="322">
        <v>0.7</v>
      </c>
      <c r="H13" s="322">
        <v>0.9</v>
      </c>
      <c r="I13" s="322">
        <v>1.2</v>
      </c>
      <c r="J13" s="322">
        <v>1.4</v>
      </c>
      <c r="K13" s="322">
        <v>1.5</v>
      </c>
      <c r="L13" s="322">
        <v>1.6</v>
      </c>
      <c r="M13" s="322">
        <v>1.7</v>
      </c>
      <c r="N13" s="322">
        <v>1.8</v>
      </c>
      <c r="O13" s="322">
        <v>2.1</v>
      </c>
      <c r="P13" s="322">
        <v>2</v>
      </c>
      <c r="Q13" s="322">
        <v>2</v>
      </c>
      <c r="R13" s="322">
        <v>2</v>
      </c>
      <c r="S13" s="322">
        <v>2.2999999999999998</v>
      </c>
      <c r="T13" s="322">
        <v>2.9</v>
      </c>
      <c r="U13" s="322">
        <v>3.5</v>
      </c>
      <c r="V13" s="322">
        <v>4.0999999999999996</v>
      </c>
      <c r="W13" s="322">
        <v>4.3</v>
      </c>
      <c r="X13" s="322">
        <v>4.8</v>
      </c>
      <c r="Y13" s="322">
        <v>5.4</v>
      </c>
      <c r="Z13" s="322">
        <v>5.8</v>
      </c>
      <c r="AA13" s="322">
        <v>6.3</v>
      </c>
      <c r="AB13" s="322">
        <v>6.5</v>
      </c>
      <c r="AC13" s="322">
        <v>7.1</v>
      </c>
      <c r="AD13" s="322">
        <v>8</v>
      </c>
      <c r="AE13" s="322">
        <v>8.6</v>
      </c>
      <c r="AF13" s="322">
        <v>10</v>
      </c>
      <c r="AG13" s="322">
        <v>11.1</v>
      </c>
      <c r="AH13" s="322">
        <v>12.2</v>
      </c>
      <c r="AI13" s="322">
        <v>13</v>
      </c>
      <c r="AJ13" s="322">
        <v>14</v>
      </c>
      <c r="AK13" s="322">
        <v>15</v>
      </c>
      <c r="AL13" s="322">
        <v>16.5</v>
      </c>
      <c r="AM13" s="322">
        <v>18.2</v>
      </c>
      <c r="AN13" s="322">
        <v>20</v>
      </c>
      <c r="AO13" s="322">
        <v>21.4</v>
      </c>
      <c r="AP13" s="322">
        <v>25.1</v>
      </c>
      <c r="AQ13" s="322">
        <v>28.6</v>
      </c>
      <c r="AR13" s="322">
        <v>31.6</v>
      </c>
      <c r="AS13" s="322">
        <v>35.4</v>
      </c>
      <c r="AT13" s="322">
        <v>39.799999999999997</v>
      </c>
      <c r="AU13" s="322">
        <v>44.1</v>
      </c>
      <c r="AV13" s="322">
        <v>48.2</v>
      </c>
      <c r="AW13" s="322">
        <v>51.7</v>
      </c>
      <c r="AX13" s="322">
        <v>57.8</v>
      </c>
      <c r="AY13" s="322">
        <v>64</v>
      </c>
      <c r="AZ13" s="322">
        <v>71</v>
      </c>
      <c r="BA13" s="322">
        <v>77.3</v>
      </c>
      <c r="BB13" s="322">
        <v>82.9</v>
      </c>
      <c r="BC13" s="322">
        <v>90.7</v>
      </c>
      <c r="BD13" s="322">
        <v>96.2</v>
      </c>
      <c r="BE13" s="322">
        <v>107.7</v>
      </c>
      <c r="BF13" s="322">
        <v>121</v>
      </c>
      <c r="BG13" s="322">
        <v>131.1</v>
      </c>
      <c r="BH13" s="322">
        <v>139.9</v>
      </c>
      <c r="BI13" s="322">
        <v>150.30000000000001</v>
      </c>
      <c r="BJ13" s="322">
        <v>162.4</v>
      </c>
      <c r="BK13" s="322">
        <v>172.3</v>
      </c>
      <c r="BL13" s="322">
        <v>184.3</v>
      </c>
      <c r="BM13" s="322">
        <v>190.7</v>
      </c>
      <c r="BN13" s="322">
        <v>204.3</v>
      </c>
      <c r="BO13" s="322">
        <v>216.4</v>
      </c>
      <c r="BP13" s="322">
        <v>231.4</v>
      </c>
      <c r="BQ13" s="322">
        <v>242.7</v>
      </c>
      <c r="BR13" s="322">
        <v>256.2</v>
      </c>
      <c r="BS13" s="322">
        <v>268.7</v>
      </c>
      <c r="BT13" s="322">
        <v>283.89999999999998</v>
      </c>
      <c r="BU13" s="322">
        <v>301.60000000000002</v>
      </c>
      <c r="BV13" s="322">
        <v>316.8</v>
      </c>
      <c r="BW13" s="322">
        <v>321.8</v>
      </c>
      <c r="BX13" s="322">
        <v>331.1</v>
      </c>
      <c r="BY13" s="322">
        <v>348.9</v>
      </c>
      <c r="BZ13" s="322">
        <v>371.1</v>
      </c>
      <c r="CA13" s="322">
        <v>402.5</v>
      </c>
      <c r="CB13" s="322">
        <v>431.8</v>
      </c>
      <c r="CC13" s="322">
        <v>448.9</v>
      </c>
      <c r="CD13" s="322">
        <v>444.8</v>
      </c>
      <c r="CE13" s="322">
        <v>423.9</v>
      </c>
      <c r="CF13" s="322">
        <v>446</v>
      </c>
      <c r="CG13" s="322">
        <v>466.7</v>
      </c>
      <c r="CH13" s="322">
        <v>482.8</v>
      </c>
      <c r="CI13" s="322">
        <v>505.1</v>
      </c>
      <c r="CJ13" s="322">
        <v>523.79999999999995</v>
      </c>
      <c r="CK13" s="322">
        <v>542.70000000000005</v>
      </c>
      <c r="CL13" s="322">
        <v>556</v>
      </c>
      <c r="CM13" s="322"/>
      <c r="CN13" s="322"/>
      <c r="CO13" s="322"/>
      <c r="CP13" s="322"/>
      <c r="CQ13" s="322"/>
      <c r="CR13" s="322"/>
      <c r="CS13" s="322"/>
      <c r="CT13" s="322"/>
      <c r="CU13" s="322"/>
      <c r="CV13" s="322"/>
      <c r="CW13" s="322"/>
      <c r="CX13" s="322"/>
      <c r="CY13" s="322"/>
      <c r="CZ13" s="322"/>
      <c r="DA13" s="322"/>
    </row>
    <row r="14" spans="1:105" x14ac:dyDescent="0.2">
      <c r="A14" s="322" t="s">
        <v>430</v>
      </c>
      <c r="B14" s="322" t="s">
        <v>1892</v>
      </c>
      <c r="C14" s="322">
        <v>4.5</v>
      </c>
      <c r="D14" s="322">
        <v>4.7</v>
      </c>
      <c r="E14" s="322">
        <v>4.5</v>
      </c>
      <c r="F14" s="322">
        <v>4.4000000000000004</v>
      </c>
      <c r="G14" s="322">
        <v>4</v>
      </c>
      <c r="H14" s="322">
        <v>3.9</v>
      </c>
      <c r="I14" s="322">
        <v>4</v>
      </c>
      <c r="J14" s="322">
        <v>4.0999999999999996</v>
      </c>
      <c r="K14" s="322">
        <v>4.2</v>
      </c>
      <c r="L14" s="322">
        <v>4.3</v>
      </c>
      <c r="M14" s="322">
        <v>4.3</v>
      </c>
      <c r="N14" s="322">
        <v>4.4000000000000004</v>
      </c>
      <c r="O14" s="322">
        <v>4.4000000000000004</v>
      </c>
      <c r="P14" s="322">
        <v>4.4000000000000004</v>
      </c>
      <c r="Q14" s="322">
        <v>4.5</v>
      </c>
      <c r="R14" s="322">
        <v>4.5999999999999996</v>
      </c>
      <c r="S14" s="322">
        <v>4.5999999999999996</v>
      </c>
      <c r="T14" s="322">
        <v>4.8</v>
      </c>
      <c r="U14" s="322">
        <v>5.3</v>
      </c>
      <c r="V14" s="322">
        <v>5.9</v>
      </c>
      <c r="W14" s="322">
        <v>6.6</v>
      </c>
      <c r="X14" s="322">
        <v>7.1</v>
      </c>
      <c r="Y14" s="322">
        <v>7.7</v>
      </c>
      <c r="Z14" s="322">
        <v>8.4</v>
      </c>
      <c r="AA14" s="322">
        <v>9.1</v>
      </c>
      <c r="AB14" s="322">
        <v>9.6999999999999993</v>
      </c>
      <c r="AC14" s="322">
        <v>10.4</v>
      </c>
      <c r="AD14" s="322">
        <v>11.5</v>
      </c>
      <c r="AE14" s="322">
        <v>12.6</v>
      </c>
      <c r="AF14" s="322">
        <v>13.8</v>
      </c>
      <c r="AG14" s="322">
        <v>14.8</v>
      </c>
      <c r="AH14" s="322">
        <v>16.2</v>
      </c>
      <c r="AI14" s="322">
        <v>17.600000000000001</v>
      </c>
      <c r="AJ14" s="322">
        <v>19</v>
      </c>
      <c r="AK14" s="322">
        <v>20.2</v>
      </c>
      <c r="AL14" s="322">
        <v>21.7</v>
      </c>
      <c r="AM14" s="322">
        <v>23.2</v>
      </c>
      <c r="AN14" s="322">
        <v>24.5</v>
      </c>
      <c r="AO14" s="322">
        <v>27</v>
      </c>
      <c r="AP14" s="322">
        <v>29.9</v>
      </c>
      <c r="AQ14" s="322">
        <v>32.799999999999997</v>
      </c>
      <c r="AR14" s="322">
        <v>36.700000000000003</v>
      </c>
      <c r="AS14" s="322">
        <v>40.4</v>
      </c>
      <c r="AT14" s="322">
        <v>43.2</v>
      </c>
      <c r="AU14" s="322">
        <v>46.4</v>
      </c>
      <c r="AV14" s="322">
        <v>49</v>
      </c>
      <c r="AW14" s="322">
        <v>53.4</v>
      </c>
      <c r="AX14" s="322">
        <v>58.2</v>
      </c>
      <c r="AY14" s="322">
        <v>63.2</v>
      </c>
      <c r="AZ14" s="322">
        <v>63.7</v>
      </c>
      <c r="BA14" s="322">
        <v>64.400000000000006</v>
      </c>
      <c r="BB14" s="322">
        <v>68.8</v>
      </c>
      <c r="BC14" s="322">
        <v>77.099999999999994</v>
      </c>
      <c r="BD14" s="322">
        <v>85.3</v>
      </c>
      <c r="BE14" s="322">
        <v>91.9</v>
      </c>
      <c r="BF14" s="322">
        <v>99.7</v>
      </c>
      <c r="BG14" s="322">
        <v>107.5</v>
      </c>
      <c r="BH14" s="322">
        <v>116.2</v>
      </c>
      <c r="BI14" s="322">
        <v>126.4</v>
      </c>
      <c r="BJ14" s="322">
        <v>136.5</v>
      </c>
      <c r="BK14" s="322">
        <v>149.9</v>
      </c>
      <c r="BL14" s="322">
        <v>161.5</v>
      </c>
      <c r="BM14" s="322">
        <v>176.1</v>
      </c>
      <c r="BN14" s="322">
        <v>184.7</v>
      </c>
      <c r="BO14" s="322">
        <v>187.3</v>
      </c>
      <c r="BP14" s="322">
        <v>199.4</v>
      </c>
      <c r="BQ14" s="322">
        <v>202.6</v>
      </c>
      <c r="BR14" s="322">
        <v>212.4</v>
      </c>
      <c r="BS14" s="322">
        <v>223.5</v>
      </c>
      <c r="BT14" s="322">
        <v>231</v>
      </c>
      <c r="BU14" s="322">
        <v>242.8</v>
      </c>
      <c r="BV14" s="322">
        <v>254.7</v>
      </c>
      <c r="BW14" s="322">
        <v>268</v>
      </c>
      <c r="BX14" s="322">
        <v>289.3</v>
      </c>
      <c r="BY14" s="322">
        <v>307</v>
      </c>
      <c r="BZ14" s="322">
        <v>326.2</v>
      </c>
      <c r="CA14" s="322">
        <v>351.3</v>
      </c>
      <c r="CB14" s="322">
        <v>375</v>
      </c>
      <c r="CC14" s="322">
        <v>403.8</v>
      </c>
      <c r="CD14" s="322">
        <v>413.8</v>
      </c>
      <c r="CE14" s="322">
        <v>435.1</v>
      </c>
      <c r="CF14" s="322">
        <v>435</v>
      </c>
      <c r="CG14" s="322">
        <v>439.2</v>
      </c>
      <c r="CH14" s="322">
        <v>442.2</v>
      </c>
      <c r="CI14" s="322">
        <v>448.8</v>
      </c>
      <c r="CJ14" s="322">
        <v>453.6</v>
      </c>
      <c r="CK14" s="322">
        <v>456.6</v>
      </c>
      <c r="CL14" s="322">
        <v>461.8</v>
      </c>
      <c r="CM14" s="322"/>
      <c r="CN14" s="322"/>
      <c r="CO14" s="322"/>
      <c r="CP14" s="322"/>
      <c r="CQ14" s="322"/>
      <c r="CR14" s="322"/>
      <c r="CS14" s="322"/>
      <c r="CT14" s="322"/>
      <c r="CU14" s="322"/>
      <c r="CV14" s="322"/>
      <c r="CW14" s="322"/>
      <c r="CX14" s="322"/>
      <c r="CY14" s="322"/>
      <c r="CZ14" s="322"/>
      <c r="DA14" s="322"/>
    </row>
    <row r="15" spans="1:105" x14ac:dyDescent="0.2">
      <c r="A15" s="322" t="s">
        <v>428</v>
      </c>
      <c r="B15" s="322" t="s">
        <v>1174</v>
      </c>
      <c r="C15" s="322">
        <v>0.7</v>
      </c>
      <c r="D15" s="322">
        <v>0.7</v>
      </c>
      <c r="E15" s="322">
        <v>0.7</v>
      </c>
      <c r="F15" s="322">
        <v>0.7</v>
      </c>
      <c r="G15" s="322">
        <v>0.7</v>
      </c>
      <c r="H15" s="322">
        <v>0.6</v>
      </c>
      <c r="I15" s="322">
        <v>0.7</v>
      </c>
      <c r="J15" s="322">
        <v>0.8</v>
      </c>
      <c r="K15" s="322">
        <v>0.9</v>
      </c>
      <c r="L15" s="322">
        <v>0.9</v>
      </c>
      <c r="M15" s="322">
        <v>0.9</v>
      </c>
      <c r="N15" s="322">
        <v>1</v>
      </c>
      <c r="O15" s="322">
        <v>1</v>
      </c>
      <c r="P15" s="322">
        <v>1.1000000000000001</v>
      </c>
      <c r="Q15" s="322">
        <v>1.1000000000000001</v>
      </c>
      <c r="R15" s="322">
        <v>1.2</v>
      </c>
      <c r="S15" s="322">
        <v>1.3</v>
      </c>
      <c r="T15" s="322">
        <v>1.4</v>
      </c>
      <c r="U15" s="322">
        <v>1.6</v>
      </c>
      <c r="V15" s="322">
        <v>1.8</v>
      </c>
      <c r="W15" s="322">
        <v>2.1</v>
      </c>
      <c r="X15" s="322">
        <v>2.2999999999999998</v>
      </c>
      <c r="Y15" s="322">
        <v>2.5</v>
      </c>
      <c r="Z15" s="322">
        <v>2.8</v>
      </c>
      <c r="AA15" s="322">
        <v>3</v>
      </c>
      <c r="AB15" s="322">
        <v>3.2</v>
      </c>
      <c r="AC15" s="322">
        <v>3.5</v>
      </c>
      <c r="AD15" s="322">
        <v>3.8</v>
      </c>
      <c r="AE15" s="322">
        <v>3.9</v>
      </c>
      <c r="AF15" s="322">
        <v>2.8</v>
      </c>
      <c r="AG15" s="322">
        <v>2.9</v>
      </c>
      <c r="AH15" s="322">
        <v>3.1</v>
      </c>
      <c r="AI15" s="322">
        <v>3.2</v>
      </c>
      <c r="AJ15" s="322">
        <v>3.3</v>
      </c>
      <c r="AK15" s="322">
        <v>3.5</v>
      </c>
      <c r="AL15" s="322">
        <v>3.7</v>
      </c>
      <c r="AM15" s="322">
        <v>3.9</v>
      </c>
      <c r="AN15" s="322">
        <v>4.3</v>
      </c>
      <c r="AO15" s="322">
        <v>4.4000000000000004</v>
      </c>
      <c r="AP15" s="322">
        <v>4.5999999999999996</v>
      </c>
      <c r="AQ15" s="322">
        <v>4.7</v>
      </c>
      <c r="AR15" s="322">
        <v>5</v>
      </c>
      <c r="AS15" s="322">
        <v>5.7</v>
      </c>
      <c r="AT15" s="322">
        <v>6.4</v>
      </c>
      <c r="AU15" s="322">
        <v>7</v>
      </c>
      <c r="AV15" s="322">
        <v>7.7</v>
      </c>
      <c r="AW15" s="322">
        <v>8.1</v>
      </c>
      <c r="AX15" s="322">
        <v>9</v>
      </c>
      <c r="AY15" s="322">
        <v>9.6999999999999993</v>
      </c>
      <c r="AZ15" s="322">
        <v>10.9</v>
      </c>
      <c r="BA15" s="322">
        <v>12.7</v>
      </c>
      <c r="BB15" s="322">
        <v>15</v>
      </c>
      <c r="BC15" s="322">
        <v>17.899999999999999</v>
      </c>
      <c r="BD15" s="322">
        <v>18.5</v>
      </c>
      <c r="BE15" s="322">
        <v>19.399999999999999</v>
      </c>
      <c r="BF15" s="322">
        <v>21.8</v>
      </c>
      <c r="BG15" s="322">
        <v>23.5</v>
      </c>
      <c r="BH15" s="322">
        <v>23.7</v>
      </c>
      <c r="BI15" s="322">
        <v>24.9</v>
      </c>
      <c r="BJ15" s="322">
        <v>25.7</v>
      </c>
      <c r="BK15" s="322">
        <v>26.9</v>
      </c>
      <c r="BL15" s="322">
        <v>28.3</v>
      </c>
      <c r="BM15" s="322">
        <v>28.6</v>
      </c>
      <c r="BN15" s="322">
        <v>31.1</v>
      </c>
      <c r="BO15" s="322">
        <v>33.1</v>
      </c>
      <c r="BP15" s="322">
        <v>35.5</v>
      </c>
      <c r="BQ15" s="322">
        <v>37</v>
      </c>
      <c r="BR15" s="322">
        <v>39.4</v>
      </c>
      <c r="BS15" s="322">
        <v>41.6</v>
      </c>
      <c r="BT15" s="322">
        <v>43.9</v>
      </c>
      <c r="BU15" s="322">
        <v>45.8</v>
      </c>
      <c r="BV15" s="322">
        <v>49.8</v>
      </c>
      <c r="BW15" s="322">
        <v>52.6</v>
      </c>
      <c r="BX15" s="322">
        <v>55.4</v>
      </c>
      <c r="BY15" s="322">
        <v>62</v>
      </c>
      <c r="BZ15" s="322">
        <v>71.5</v>
      </c>
      <c r="CA15" s="322">
        <v>81.400000000000006</v>
      </c>
      <c r="CB15" s="322">
        <v>85.9</v>
      </c>
      <c r="CC15" s="322">
        <v>87.2</v>
      </c>
      <c r="CD15" s="322">
        <v>89.4</v>
      </c>
      <c r="CE15" s="322">
        <v>75.8</v>
      </c>
      <c r="CF15" s="322">
        <v>79.400000000000006</v>
      </c>
      <c r="CG15" s="322">
        <v>88.1</v>
      </c>
      <c r="CH15" s="322">
        <v>92</v>
      </c>
      <c r="CI15" s="322">
        <v>96.2</v>
      </c>
      <c r="CJ15" s="322">
        <v>98.3</v>
      </c>
      <c r="CK15" s="322">
        <v>98.9</v>
      </c>
      <c r="CL15" s="322">
        <v>100.3</v>
      </c>
      <c r="CM15" s="322"/>
      <c r="CN15" s="322"/>
      <c r="CO15" s="322"/>
      <c r="CP15" s="322"/>
      <c r="CQ15" s="322"/>
      <c r="CR15" s="322"/>
      <c r="CS15" s="322"/>
      <c r="CT15" s="322"/>
      <c r="CU15" s="322"/>
      <c r="CV15" s="322"/>
      <c r="CW15" s="322"/>
      <c r="CX15" s="322"/>
      <c r="CY15" s="322"/>
      <c r="CZ15" s="322"/>
      <c r="DA15" s="322"/>
    </row>
    <row r="16" spans="1:105" x14ac:dyDescent="0.2">
      <c r="A16" s="322" t="s">
        <v>426</v>
      </c>
      <c r="B16" s="322" t="s">
        <v>646</v>
      </c>
      <c r="C16" s="322">
        <v>0.1</v>
      </c>
      <c r="D16" s="322">
        <v>0.1</v>
      </c>
      <c r="E16" s="322">
        <v>0.1</v>
      </c>
      <c r="F16" s="322">
        <v>0.1</v>
      </c>
      <c r="G16" s="322">
        <v>0.1</v>
      </c>
      <c r="H16" s="322">
        <v>0.1</v>
      </c>
      <c r="I16" s="322">
        <v>0.1</v>
      </c>
      <c r="J16" s="322">
        <v>0.2</v>
      </c>
      <c r="K16" s="322">
        <v>0.2</v>
      </c>
      <c r="L16" s="322">
        <v>0.1</v>
      </c>
      <c r="M16" s="322">
        <v>0.2</v>
      </c>
      <c r="N16" s="322">
        <v>0.2</v>
      </c>
      <c r="O16" s="322">
        <v>0.3</v>
      </c>
      <c r="P16" s="322">
        <v>0.4</v>
      </c>
      <c r="Q16" s="322">
        <v>0.5</v>
      </c>
      <c r="R16" s="322">
        <v>0.5</v>
      </c>
      <c r="S16" s="322">
        <v>0.5</v>
      </c>
      <c r="T16" s="322">
        <v>0.5</v>
      </c>
      <c r="U16" s="322">
        <v>0.6</v>
      </c>
      <c r="V16" s="322">
        <v>0.7</v>
      </c>
      <c r="W16" s="322">
        <v>0.6</v>
      </c>
      <c r="X16" s="322">
        <v>0.8</v>
      </c>
      <c r="Y16" s="322">
        <v>0.9</v>
      </c>
      <c r="Z16" s="322">
        <v>0.8</v>
      </c>
      <c r="AA16" s="322">
        <v>0.8</v>
      </c>
      <c r="AB16" s="322">
        <v>0.8</v>
      </c>
      <c r="AC16" s="322">
        <v>1</v>
      </c>
      <c r="AD16" s="322">
        <v>1</v>
      </c>
      <c r="AE16" s="322">
        <v>1</v>
      </c>
      <c r="AF16" s="322">
        <v>1</v>
      </c>
      <c r="AG16" s="322">
        <v>1.2</v>
      </c>
      <c r="AH16" s="322">
        <v>1.2</v>
      </c>
      <c r="AI16" s="322">
        <v>1.3</v>
      </c>
      <c r="AJ16" s="322">
        <v>1.5</v>
      </c>
      <c r="AK16" s="322">
        <v>1.7</v>
      </c>
      <c r="AL16" s="322">
        <v>1.8</v>
      </c>
      <c r="AM16" s="322">
        <v>2</v>
      </c>
      <c r="AN16" s="322">
        <v>2.2000000000000002</v>
      </c>
      <c r="AO16" s="322">
        <v>2.6</v>
      </c>
      <c r="AP16" s="322">
        <v>3.3</v>
      </c>
      <c r="AQ16" s="322">
        <v>3.6</v>
      </c>
      <c r="AR16" s="322">
        <v>3.7</v>
      </c>
      <c r="AS16" s="322">
        <v>4.3</v>
      </c>
      <c r="AT16" s="322">
        <v>5.3</v>
      </c>
      <c r="AU16" s="322">
        <v>6</v>
      </c>
      <c r="AV16" s="322">
        <v>6.7</v>
      </c>
      <c r="AW16" s="322">
        <v>7.3</v>
      </c>
      <c r="AX16" s="322">
        <v>9.6</v>
      </c>
      <c r="AY16" s="322">
        <v>11.4</v>
      </c>
      <c r="AZ16" s="322">
        <v>12.1</v>
      </c>
      <c r="BA16" s="322">
        <v>13.6</v>
      </c>
      <c r="BB16" s="322">
        <v>14.5</v>
      </c>
      <c r="BC16" s="322">
        <v>15.4</v>
      </c>
      <c r="BD16" s="322">
        <v>14</v>
      </c>
      <c r="BE16" s="322">
        <v>15.9</v>
      </c>
      <c r="BF16" s="322">
        <v>18.8</v>
      </c>
      <c r="BG16" s="322">
        <v>20.2</v>
      </c>
      <c r="BH16" s="322">
        <v>22.7</v>
      </c>
      <c r="BI16" s="322">
        <v>23.9</v>
      </c>
      <c r="BJ16" s="322">
        <v>26</v>
      </c>
      <c r="BK16" s="322">
        <v>24.2</v>
      </c>
      <c r="BL16" s="322">
        <v>22.5</v>
      </c>
      <c r="BM16" s="322">
        <v>23.6</v>
      </c>
      <c r="BN16" s="322">
        <v>24.4</v>
      </c>
      <c r="BO16" s="322">
        <v>26.9</v>
      </c>
      <c r="BP16" s="322">
        <v>30</v>
      </c>
      <c r="BQ16" s="322">
        <v>31.7</v>
      </c>
      <c r="BR16" s="322">
        <v>33</v>
      </c>
      <c r="BS16" s="322">
        <v>34.1</v>
      </c>
      <c r="BT16" s="322">
        <v>34.9</v>
      </c>
      <c r="BU16" s="322">
        <v>35.799999999999997</v>
      </c>
      <c r="BV16" s="322">
        <v>35.200000000000003</v>
      </c>
      <c r="BW16" s="322">
        <v>28.9</v>
      </c>
      <c r="BX16" s="322">
        <v>30.9</v>
      </c>
      <c r="BY16" s="322">
        <v>34</v>
      </c>
      <c r="BZ16" s="322">
        <v>41.7</v>
      </c>
      <c r="CA16" s="322">
        <v>54.9</v>
      </c>
      <c r="CB16" s="322">
        <v>59.2</v>
      </c>
      <c r="CC16" s="322">
        <v>57.9</v>
      </c>
      <c r="CD16" s="322">
        <v>47.4</v>
      </c>
      <c r="CE16" s="322">
        <v>45.6</v>
      </c>
      <c r="CF16" s="322">
        <v>47.7</v>
      </c>
      <c r="CG16" s="322">
        <v>50.2</v>
      </c>
      <c r="CH16" s="322">
        <v>52.5</v>
      </c>
      <c r="CI16" s="322">
        <v>55.5</v>
      </c>
      <c r="CJ16" s="322">
        <v>58.6</v>
      </c>
      <c r="CK16" s="322">
        <v>60.3</v>
      </c>
      <c r="CL16" s="322" t="s">
        <v>110</v>
      </c>
      <c r="CM16" s="322"/>
      <c r="CN16" s="322"/>
      <c r="CO16" s="322"/>
      <c r="CP16" s="322"/>
      <c r="CQ16" s="322"/>
      <c r="CR16" s="322"/>
      <c r="CS16" s="322"/>
      <c r="CT16" s="322"/>
      <c r="CU16" s="322"/>
      <c r="CV16" s="322"/>
      <c r="CW16" s="322"/>
      <c r="CX16" s="322"/>
      <c r="CY16" s="322"/>
      <c r="CZ16" s="322"/>
      <c r="DA16" s="322"/>
    </row>
    <row r="17" spans="1:105" x14ac:dyDescent="0.2">
      <c r="A17" s="322" t="s">
        <v>424</v>
      </c>
      <c r="B17" s="322" t="s">
        <v>644</v>
      </c>
      <c r="C17" s="322">
        <v>0</v>
      </c>
      <c r="D17" s="322">
        <v>0</v>
      </c>
      <c r="E17" s="322">
        <v>0</v>
      </c>
      <c r="F17" s="322">
        <v>0</v>
      </c>
      <c r="G17" s="322">
        <v>0</v>
      </c>
      <c r="H17" s="322">
        <v>0</v>
      </c>
      <c r="I17" s="322">
        <v>0</v>
      </c>
      <c r="J17" s="322">
        <v>0</v>
      </c>
      <c r="K17" s="322">
        <v>0</v>
      </c>
      <c r="L17" s="322">
        <v>0</v>
      </c>
      <c r="M17" s="322">
        <v>0</v>
      </c>
      <c r="N17" s="322">
        <v>0</v>
      </c>
      <c r="O17" s="322">
        <v>0</v>
      </c>
      <c r="P17" s="322">
        <v>0</v>
      </c>
      <c r="Q17" s="322">
        <v>0</v>
      </c>
      <c r="R17" s="322">
        <v>0</v>
      </c>
      <c r="S17" s="322">
        <v>0</v>
      </c>
      <c r="T17" s="322">
        <v>0.2</v>
      </c>
      <c r="U17" s="322">
        <v>0.2</v>
      </c>
      <c r="V17" s="322">
        <v>0.2</v>
      </c>
      <c r="W17" s="322">
        <v>0.2</v>
      </c>
      <c r="X17" s="322">
        <v>0.2</v>
      </c>
      <c r="Y17" s="322">
        <v>0.2</v>
      </c>
      <c r="Z17" s="322">
        <v>0.3</v>
      </c>
      <c r="AA17" s="322">
        <v>0.3</v>
      </c>
      <c r="AB17" s="322">
        <v>0.3</v>
      </c>
      <c r="AC17" s="322">
        <v>0.3</v>
      </c>
      <c r="AD17" s="322">
        <v>0.4</v>
      </c>
      <c r="AE17" s="322">
        <v>0.4</v>
      </c>
      <c r="AF17" s="322">
        <v>0.4</v>
      </c>
      <c r="AG17" s="322">
        <v>0.4</v>
      </c>
      <c r="AH17" s="322">
        <v>0.5</v>
      </c>
      <c r="AI17" s="322">
        <v>0.5</v>
      </c>
      <c r="AJ17" s="322">
        <v>0.5</v>
      </c>
      <c r="AK17" s="322">
        <v>0.6</v>
      </c>
      <c r="AL17" s="322">
        <v>0.7</v>
      </c>
      <c r="AM17" s="322">
        <v>0.8</v>
      </c>
      <c r="AN17" s="322">
        <v>0.8</v>
      </c>
      <c r="AO17" s="322">
        <v>0.9</v>
      </c>
      <c r="AP17" s="322">
        <v>0.9</v>
      </c>
      <c r="AQ17" s="322">
        <v>1</v>
      </c>
      <c r="AR17" s="322">
        <v>1.1000000000000001</v>
      </c>
      <c r="AS17" s="322">
        <v>1.2</v>
      </c>
      <c r="AT17" s="322">
        <v>1.3</v>
      </c>
      <c r="AU17" s="322">
        <v>1.5</v>
      </c>
      <c r="AV17" s="322">
        <v>1.7</v>
      </c>
      <c r="AW17" s="322">
        <v>1.8</v>
      </c>
      <c r="AX17" s="322">
        <v>2.2000000000000002</v>
      </c>
      <c r="AY17" s="322">
        <v>2.8</v>
      </c>
      <c r="AZ17" s="322">
        <v>3.4</v>
      </c>
      <c r="BA17" s="322">
        <v>3.9</v>
      </c>
      <c r="BB17" s="322">
        <v>3.6</v>
      </c>
      <c r="BC17" s="322">
        <v>3.9</v>
      </c>
      <c r="BD17" s="322">
        <v>4</v>
      </c>
      <c r="BE17" s="322">
        <v>4.0999999999999996</v>
      </c>
      <c r="BF17" s="322">
        <v>4.7</v>
      </c>
      <c r="BG17" s="322">
        <v>4.9000000000000004</v>
      </c>
      <c r="BH17" s="322">
        <v>6</v>
      </c>
      <c r="BI17" s="322">
        <v>7.2</v>
      </c>
      <c r="BJ17" s="322">
        <v>8.4</v>
      </c>
      <c r="BK17" s="322">
        <v>9</v>
      </c>
      <c r="BL17" s="322">
        <v>10</v>
      </c>
      <c r="BM17" s="322">
        <v>11.6</v>
      </c>
      <c r="BN17" s="322">
        <v>13.1</v>
      </c>
      <c r="BO17" s="322">
        <v>14.1</v>
      </c>
      <c r="BP17" s="322">
        <v>14.5</v>
      </c>
      <c r="BQ17" s="322">
        <v>13.6</v>
      </c>
      <c r="BR17" s="322">
        <v>12.5</v>
      </c>
      <c r="BS17" s="322">
        <v>10.8</v>
      </c>
      <c r="BT17" s="322">
        <v>10.4</v>
      </c>
      <c r="BU17" s="322">
        <v>9.8000000000000007</v>
      </c>
      <c r="BV17" s="322">
        <v>10.8</v>
      </c>
      <c r="BW17" s="322">
        <v>13.7</v>
      </c>
      <c r="BX17" s="322">
        <v>15.8</v>
      </c>
      <c r="BY17" s="322">
        <v>19.899999999999999</v>
      </c>
      <c r="BZ17" s="322">
        <v>24.7</v>
      </c>
      <c r="CA17" s="322">
        <v>24.6</v>
      </c>
      <c r="CB17" s="322">
        <v>21.5</v>
      </c>
      <c r="CC17" s="322">
        <v>18.899999999999999</v>
      </c>
      <c r="CD17" s="322">
        <v>18.7</v>
      </c>
      <c r="CE17" s="322">
        <v>18.600000000000001</v>
      </c>
      <c r="CF17" s="322">
        <v>18.100000000000001</v>
      </c>
      <c r="CG17" s="322">
        <v>18.2</v>
      </c>
      <c r="CH17" s="322">
        <v>18</v>
      </c>
      <c r="CI17" s="322">
        <v>18.5</v>
      </c>
      <c r="CJ17" s="322">
        <v>19.100000000000001</v>
      </c>
      <c r="CK17" s="322">
        <v>19</v>
      </c>
      <c r="CL17" s="322">
        <v>19.3</v>
      </c>
      <c r="CM17" s="322"/>
      <c r="CN17" s="322"/>
      <c r="CO17" s="322"/>
      <c r="CP17" s="322"/>
      <c r="CQ17" s="322"/>
      <c r="CR17" s="322"/>
      <c r="CS17" s="322"/>
      <c r="CT17" s="322"/>
      <c r="CU17" s="322"/>
      <c r="CV17" s="322"/>
      <c r="CW17" s="322"/>
      <c r="CX17" s="322"/>
      <c r="CY17" s="322"/>
      <c r="CZ17" s="322"/>
      <c r="DA17" s="322"/>
    </row>
    <row r="18" spans="1:105" x14ac:dyDescent="0.2">
      <c r="A18" s="322" t="s">
        <v>422</v>
      </c>
      <c r="B18" s="322" t="s">
        <v>642</v>
      </c>
      <c r="C18" s="322">
        <v>0.1</v>
      </c>
      <c r="D18" s="322">
        <v>0.1</v>
      </c>
      <c r="E18" s="322">
        <v>0.1</v>
      </c>
      <c r="F18" s="322">
        <v>0.1</v>
      </c>
      <c r="G18" s="322">
        <v>0.1</v>
      </c>
      <c r="H18" s="322">
        <v>0.1</v>
      </c>
      <c r="I18" s="322">
        <v>0.1</v>
      </c>
      <c r="J18" s="322">
        <v>0.1</v>
      </c>
      <c r="K18" s="322">
        <v>0.1</v>
      </c>
      <c r="L18" s="322">
        <v>0.1</v>
      </c>
      <c r="M18" s="322">
        <v>0.1</v>
      </c>
      <c r="N18" s="322">
        <v>0.1</v>
      </c>
      <c r="O18" s="322">
        <v>0.1</v>
      </c>
      <c r="P18" s="322">
        <v>0.1</v>
      </c>
      <c r="Q18" s="322">
        <v>0.1</v>
      </c>
      <c r="R18" s="322">
        <v>0.1</v>
      </c>
      <c r="S18" s="322">
        <v>0.1</v>
      </c>
      <c r="T18" s="322">
        <v>0.4</v>
      </c>
      <c r="U18" s="322">
        <v>0.4</v>
      </c>
      <c r="V18" s="322">
        <v>0.5</v>
      </c>
      <c r="W18" s="322">
        <v>0.5</v>
      </c>
      <c r="X18" s="322">
        <v>0.5</v>
      </c>
      <c r="Y18" s="322">
        <v>0.6</v>
      </c>
      <c r="Z18" s="322">
        <v>0.7</v>
      </c>
      <c r="AA18" s="322">
        <v>0.7</v>
      </c>
      <c r="AB18" s="322">
        <v>0.8</v>
      </c>
      <c r="AC18" s="322">
        <v>0.9</v>
      </c>
      <c r="AD18" s="322">
        <v>1</v>
      </c>
      <c r="AE18" s="322">
        <v>1.1000000000000001</v>
      </c>
      <c r="AF18" s="322">
        <v>1.1000000000000001</v>
      </c>
      <c r="AG18" s="322">
        <v>1.1000000000000001</v>
      </c>
      <c r="AH18" s="322">
        <v>1.3</v>
      </c>
      <c r="AI18" s="322">
        <v>1.4</v>
      </c>
      <c r="AJ18" s="322">
        <v>1.5</v>
      </c>
      <c r="AK18" s="322">
        <v>1.6</v>
      </c>
      <c r="AL18" s="322">
        <v>1.9</v>
      </c>
      <c r="AM18" s="322">
        <v>2.2000000000000002</v>
      </c>
      <c r="AN18" s="322">
        <v>2.6</v>
      </c>
      <c r="AO18" s="322">
        <v>3</v>
      </c>
      <c r="AP18" s="322">
        <v>3.5</v>
      </c>
      <c r="AQ18" s="322">
        <v>4.3</v>
      </c>
      <c r="AR18" s="322">
        <v>5.2</v>
      </c>
      <c r="AS18" s="322">
        <v>5.5</v>
      </c>
      <c r="AT18" s="322">
        <v>5.9</v>
      </c>
      <c r="AU18" s="322">
        <v>7.8</v>
      </c>
      <c r="AV18" s="322">
        <v>10.199999999999999</v>
      </c>
      <c r="AW18" s="322">
        <v>11.2</v>
      </c>
      <c r="AX18" s="322">
        <v>10.4</v>
      </c>
      <c r="AY18" s="322">
        <v>11.7</v>
      </c>
      <c r="AZ18" s="322">
        <v>14.7</v>
      </c>
      <c r="BA18" s="322">
        <v>20.100000000000001</v>
      </c>
      <c r="BB18" s="322">
        <v>26.3</v>
      </c>
      <c r="BC18" s="322">
        <v>32</v>
      </c>
      <c r="BD18" s="322">
        <v>36.700000000000003</v>
      </c>
      <c r="BE18" s="322">
        <v>41.4</v>
      </c>
      <c r="BF18" s="322">
        <v>47.7</v>
      </c>
      <c r="BG18" s="322">
        <v>55.6</v>
      </c>
      <c r="BH18" s="322">
        <v>59</v>
      </c>
      <c r="BI18" s="322">
        <v>58.5</v>
      </c>
      <c r="BJ18" s="322">
        <v>61.2</v>
      </c>
      <c r="BK18" s="322">
        <v>66.599999999999994</v>
      </c>
      <c r="BL18" s="322">
        <v>68.5</v>
      </c>
      <c r="BM18" s="322">
        <v>67.2</v>
      </c>
      <c r="BN18" s="322">
        <v>64</v>
      </c>
      <c r="BO18" s="322">
        <v>61.1</v>
      </c>
      <c r="BP18" s="322">
        <v>63.5</v>
      </c>
      <c r="BQ18" s="322">
        <v>69.099999999999994</v>
      </c>
      <c r="BR18" s="322">
        <v>73.7</v>
      </c>
      <c r="BS18" s="322">
        <v>78.099999999999994</v>
      </c>
      <c r="BT18" s="322">
        <v>81.3</v>
      </c>
      <c r="BU18" s="322">
        <v>85.2</v>
      </c>
      <c r="BV18" s="322">
        <v>93.9</v>
      </c>
      <c r="BW18" s="322">
        <v>89.2</v>
      </c>
      <c r="BX18" s="322">
        <v>78.599999999999994</v>
      </c>
      <c r="BY18" s="322">
        <v>73.8</v>
      </c>
      <c r="BZ18" s="322">
        <v>76.8</v>
      </c>
      <c r="CA18" s="322">
        <v>88.6</v>
      </c>
      <c r="CB18" s="322">
        <v>107.2</v>
      </c>
      <c r="CC18" s="322">
        <v>117.9</v>
      </c>
      <c r="CD18" s="322">
        <v>105.7</v>
      </c>
      <c r="CE18" s="322">
        <v>87.8</v>
      </c>
      <c r="CF18" s="322">
        <v>82.6</v>
      </c>
      <c r="CG18" s="322">
        <v>79.2</v>
      </c>
      <c r="CH18" s="322">
        <v>75.400000000000006</v>
      </c>
      <c r="CI18" s="322">
        <v>75.400000000000006</v>
      </c>
      <c r="CJ18" s="322">
        <v>77.2</v>
      </c>
      <c r="CK18" s="322">
        <v>79.599999999999994</v>
      </c>
      <c r="CL18" s="322">
        <v>82.4</v>
      </c>
      <c r="CM18" s="322"/>
      <c r="CN18" s="322"/>
      <c r="CO18" s="322"/>
      <c r="CP18" s="322"/>
      <c r="CQ18" s="322"/>
      <c r="CR18" s="322"/>
      <c r="CS18" s="322"/>
      <c r="CT18" s="322"/>
      <c r="CU18" s="322"/>
      <c r="CV18" s="322"/>
      <c r="CW18" s="322"/>
      <c r="CX18" s="322"/>
      <c r="CY18" s="322"/>
      <c r="CZ18" s="322"/>
      <c r="DA18" s="322"/>
    </row>
    <row r="19" spans="1:105" x14ac:dyDescent="0.2">
      <c r="A19" s="322" t="s">
        <v>420</v>
      </c>
      <c r="B19" s="322" t="s">
        <v>1271</v>
      </c>
      <c r="C19" s="322" t="s">
        <v>110</v>
      </c>
      <c r="D19" s="322" t="s">
        <v>110</v>
      </c>
      <c r="E19" s="322" t="s">
        <v>110</v>
      </c>
      <c r="F19" s="322" t="s">
        <v>110</v>
      </c>
      <c r="G19" s="322" t="s">
        <v>110</v>
      </c>
      <c r="H19" s="322" t="s">
        <v>110</v>
      </c>
      <c r="I19" s="322" t="s">
        <v>110</v>
      </c>
      <c r="J19" s="322" t="s">
        <v>110</v>
      </c>
      <c r="K19" s="322" t="s">
        <v>110</v>
      </c>
      <c r="L19" s="322" t="s">
        <v>110</v>
      </c>
      <c r="M19" s="322" t="s">
        <v>110</v>
      </c>
      <c r="N19" s="322" t="s">
        <v>110</v>
      </c>
      <c r="O19" s="322" t="s">
        <v>110</v>
      </c>
      <c r="P19" s="322" t="s">
        <v>110</v>
      </c>
      <c r="Q19" s="322" t="s">
        <v>110</v>
      </c>
      <c r="R19" s="322" t="s">
        <v>110</v>
      </c>
      <c r="S19" s="322" t="s">
        <v>110</v>
      </c>
      <c r="T19" s="322">
        <v>0.3</v>
      </c>
      <c r="U19" s="322">
        <v>0.3</v>
      </c>
      <c r="V19" s="322">
        <v>0.3</v>
      </c>
      <c r="W19" s="322">
        <v>0.3</v>
      </c>
      <c r="X19" s="322">
        <v>0.3</v>
      </c>
      <c r="Y19" s="322">
        <v>0.4</v>
      </c>
      <c r="Z19" s="322">
        <v>0.4</v>
      </c>
      <c r="AA19" s="322">
        <v>0.5</v>
      </c>
      <c r="AB19" s="322">
        <v>0.5</v>
      </c>
      <c r="AC19" s="322">
        <v>0.6</v>
      </c>
      <c r="AD19" s="322">
        <v>0.7</v>
      </c>
      <c r="AE19" s="322">
        <v>0.7</v>
      </c>
      <c r="AF19" s="322">
        <v>0.8</v>
      </c>
      <c r="AG19" s="322">
        <v>0.9</v>
      </c>
      <c r="AH19" s="322">
        <v>1</v>
      </c>
      <c r="AI19" s="322">
        <v>1.1000000000000001</v>
      </c>
      <c r="AJ19" s="322">
        <v>1.1000000000000001</v>
      </c>
      <c r="AK19" s="322">
        <v>1.2</v>
      </c>
      <c r="AL19" s="322">
        <v>1.5</v>
      </c>
      <c r="AM19" s="322">
        <v>1.8</v>
      </c>
      <c r="AN19" s="322">
        <v>2.1</v>
      </c>
      <c r="AO19" s="322">
        <v>2.4</v>
      </c>
      <c r="AP19" s="322">
        <v>2.8</v>
      </c>
      <c r="AQ19" s="322">
        <v>3.6</v>
      </c>
      <c r="AR19" s="322">
        <v>4.3</v>
      </c>
      <c r="AS19" s="322">
        <v>4.5999999999999996</v>
      </c>
      <c r="AT19" s="322">
        <v>4.9000000000000004</v>
      </c>
      <c r="AU19" s="322">
        <v>6.6</v>
      </c>
      <c r="AV19" s="322">
        <v>8.9</v>
      </c>
      <c r="AW19" s="322">
        <v>9.8000000000000007</v>
      </c>
      <c r="AX19" s="322">
        <v>9</v>
      </c>
      <c r="AY19" s="322">
        <v>10.4</v>
      </c>
      <c r="AZ19" s="322">
        <v>13.3</v>
      </c>
      <c r="BA19" s="322">
        <v>18.100000000000001</v>
      </c>
      <c r="BB19" s="322">
        <v>23.1</v>
      </c>
      <c r="BC19" s="322">
        <v>28.5</v>
      </c>
      <c r="BD19" s="322">
        <v>33.1</v>
      </c>
      <c r="BE19" s="322">
        <v>37</v>
      </c>
      <c r="BF19" s="322">
        <v>42.6</v>
      </c>
      <c r="BG19" s="322">
        <v>50.1</v>
      </c>
      <c r="BH19" s="322">
        <v>52.6</v>
      </c>
      <c r="BI19" s="322">
        <v>53</v>
      </c>
      <c r="BJ19" s="322">
        <v>56.6</v>
      </c>
      <c r="BK19" s="322">
        <v>62.3</v>
      </c>
      <c r="BL19" s="322">
        <v>64.099999999999994</v>
      </c>
      <c r="BM19" s="322">
        <v>62.4</v>
      </c>
      <c r="BN19" s="322">
        <v>58.8</v>
      </c>
      <c r="BO19" s="322">
        <v>56</v>
      </c>
      <c r="BP19" s="322">
        <v>58.2</v>
      </c>
      <c r="BQ19" s="322">
        <v>63.6</v>
      </c>
      <c r="BR19" s="322">
        <v>67.7</v>
      </c>
      <c r="BS19" s="322">
        <v>71.8</v>
      </c>
      <c r="BT19" s="322">
        <v>75</v>
      </c>
      <c r="BU19" s="322">
        <v>78.599999999999994</v>
      </c>
      <c r="BV19" s="322">
        <v>86.3</v>
      </c>
      <c r="BW19" s="322">
        <v>81.3</v>
      </c>
      <c r="BX19" s="322">
        <v>70.5</v>
      </c>
      <c r="BY19" s="322">
        <v>64.5</v>
      </c>
      <c r="BZ19" s="322">
        <v>66.400000000000006</v>
      </c>
      <c r="CA19" s="322">
        <v>76.8</v>
      </c>
      <c r="CB19" s="322">
        <v>94.7</v>
      </c>
      <c r="CC19" s="322">
        <v>104.2</v>
      </c>
      <c r="CD19" s="322">
        <v>91</v>
      </c>
      <c r="CE19" s="322">
        <v>74.400000000000006</v>
      </c>
      <c r="CF19" s="322">
        <v>69.099999999999994</v>
      </c>
      <c r="CG19" s="322">
        <v>64.8</v>
      </c>
      <c r="CH19" s="322">
        <v>59.8</v>
      </c>
      <c r="CI19" s="322">
        <v>58.9</v>
      </c>
      <c r="CJ19" s="322">
        <v>59.6</v>
      </c>
      <c r="CK19" s="322">
        <v>60.7</v>
      </c>
      <c r="CL19" s="322">
        <v>62.1</v>
      </c>
      <c r="CM19" s="322"/>
      <c r="CN19" s="322"/>
      <c r="CO19" s="322"/>
      <c r="CP19" s="322"/>
      <c r="CQ19" s="322"/>
      <c r="CR19" s="322"/>
      <c r="CS19" s="322"/>
      <c r="CT19" s="322"/>
      <c r="CU19" s="322"/>
      <c r="CV19" s="322"/>
      <c r="CW19" s="322"/>
      <c r="CX19" s="322"/>
      <c r="CY19" s="322"/>
      <c r="CZ19" s="322"/>
      <c r="DA19" s="322"/>
    </row>
    <row r="20" spans="1:105" x14ac:dyDescent="0.2">
      <c r="A20" s="322" t="s">
        <v>418</v>
      </c>
      <c r="B20" s="322" t="s">
        <v>638</v>
      </c>
      <c r="C20" s="322" t="s">
        <v>110</v>
      </c>
      <c r="D20" s="322" t="s">
        <v>110</v>
      </c>
      <c r="E20" s="322" t="s">
        <v>110</v>
      </c>
      <c r="F20" s="322" t="s">
        <v>110</v>
      </c>
      <c r="G20" s="322" t="s">
        <v>110</v>
      </c>
      <c r="H20" s="322" t="s">
        <v>110</v>
      </c>
      <c r="I20" s="322" t="s">
        <v>110</v>
      </c>
      <c r="J20" s="322" t="s">
        <v>110</v>
      </c>
      <c r="K20" s="322" t="s">
        <v>110</v>
      </c>
      <c r="L20" s="322" t="s">
        <v>110</v>
      </c>
      <c r="M20" s="322" t="s">
        <v>110</v>
      </c>
      <c r="N20" s="322" t="s">
        <v>110</v>
      </c>
      <c r="O20" s="322" t="s">
        <v>110</v>
      </c>
      <c r="P20" s="322" t="s">
        <v>110</v>
      </c>
      <c r="Q20" s="322" t="s">
        <v>110</v>
      </c>
      <c r="R20" s="322" t="s">
        <v>110</v>
      </c>
      <c r="S20" s="322" t="s">
        <v>110</v>
      </c>
      <c r="T20" s="322" t="s">
        <v>110</v>
      </c>
      <c r="U20" s="322" t="s">
        <v>110</v>
      </c>
      <c r="V20" s="322" t="s">
        <v>110</v>
      </c>
      <c r="W20" s="322" t="s">
        <v>110</v>
      </c>
      <c r="X20" s="322" t="s">
        <v>110</v>
      </c>
      <c r="Y20" s="322" t="s">
        <v>110</v>
      </c>
      <c r="Z20" s="322" t="s">
        <v>110</v>
      </c>
      <c r="AA20" s="322" t="s">
        <v>110</v>
      </c>
      <c r="AB20" s="322" t="s">
        <v>110</v>
      </c>
      <c r="AC20" s="322" t="s">
        <v>110</v>
      </c>
      <c r="AD20" s="322" t="s">
        <v>110</v>
      </c>
      <c r="AE20" s="322" t="s">
        <v>110</v>
      </c>
      <c r="AF20" s="322" t="s">
        <v>110</v>
      </c>
      <c r="AG20" s="322" t="s">
        <v>110</v>
      </c>
      <c r="AH20" s="322" t="s">
        <v>110</v>
      </c>
      <c r="AI20" s="322" t="s">
        <v>110</v>
      </c>
      <c r="AJ20" s="322" t="s">
        <v>110</v>
      </c>
      <c r="AK20" s="322" t="s">
        <v>110</v>
      </c>
      <c r="AL20" s="322" t="s">
        <v>110</v>
      </c>
      <c r="AM20" s="322" t="s">
        <v>110</v>
      </c>
      <c r="AN20" s="322" t="s">
        <v>110</v>
      </c>
      <c r="AO20" s="322" t="s">
        <v>110</v>
      </c>
      <c r="AP20" s="322" t="s">
        <v>110</v>
      </c>
      <c r="AQ20" s="322" t="s">
        <v>110</v>
      </c>
      <c r="AR20" s="322" t="s">
        <v>110</v>
      </c>
      <c r="AS20" s="322" t="s">
        <v>110</v>
      </c>
      <c r="AT20" s="322" t="s">
        <v>110</v>
      </c>
      <c r="AU20" s="322">
        <v>0</v>
      </c>
      <c r="AV20" s="322">
        <v>0</v>
      </c>
      <c r="AW20" s="322">
        <v>0</v>
      </c>
      <c r="AX20" s="322">
        <v>0</v>
      </c>
      <c r="AY20" s="322">
        <v>0</v>
      </c>
      <c r="AZ20" s="322">
        <v>0.1</v>
      </c>
      <c r="BA20" s="322">
        <v>0.1</v>
      </c>
      <c r="BB20" s="322">
        <v>0.1</v>
      </c>
      <c r="BC20" s="322">
        <v>0.1</v>
      </c>
      <c r="BD20" s="322">
        <v>0.2</v>
      </c>
      <c r="BE20" s="322">
        <v>0.2</v>
      </c>
      <c r="BF20" s="322">
        <v>0.2</v>
      </c>
      <c r="BG20" s="322">
        <v>0.2</v>
      </c>
      <c r="BH20" s="322">
        <v>0.2</v>
      </c>
      <c r="BI20" s="322">
        <v>0.2</v>
      </c>
      <c r="BJ20" s="322">
        <v>0.2</v>
      </c>
      <c r="BK20" s="322">
        <v>0.2</v>
      </c>
      <c r="BL20" s="322">
        <v>0.2</v>
      </c>
      <c r="BM20" s="322">
        <v>0.3</v>
      </c>
      <c r="BN20" s="322">
        <v>0.5</v>
      </c>
      <c r="BO20" s="322">
        <v>0.6</v>
      </c>
      <c r="BP20" s="322">
        <v>0.8</v>
      </c>
      <c r="BQ20" s="322">
        <v>1</v>
      </c>
      <c r="BR20" s="322">
        <v>1.4</v>
      </c>
      <c r="BS20" s="322">
        <v>1.5</v>
      </c>
      <c r="BT20" s="322">
        <v>1.6</v>
      </c>
      <c r="BU20" s="322">
        <v>1.5</v>
      </c>
      <c r="BV20" s="322">
        <v>1.4</v>
      </c>
      <c r="BW20" s="322">
        <v>1.4</v>
      </c>
      <c r="BX20" s="322">
        <v>1.6</v>
      </c>
      <c r="BY20" s="322">
        <v>1.7</v>
      </c>
      <c r="BZ20" s="322">
        <v>2</v>
      </c>
      <c r="CA20" s="322">
        <v>2</v>
      </c>
      <c r="CB20" s="322">
        <v>2.1</v>
      </c>
      <c r="CC20" s="322">
        <v>2.2000000000000002</v>
      </c>
      <c r="CD20" s="322">
        <v>2.6</v>
      </c>
      <c r="CE20" s="322">
        <v>2.1</v>
      </c>
      <c r="CF20" s="322">
        <v>2.2999999999999998</v>
      </c>
      <c r="CG20" s="322">
        <v>2.6</v>
      </c>
      <c r="CH20" s="322">
        <v>3.3</v>
      </c>
      <c r="CI20" s="322">
        <v>3.6</v>
      </c>
      <c r="CJ20" s="322">
        <v>3.8</v>
      </c>
      <c r="CK20" s="322">
        <v>4.2</v>
      </c>
      <c r="CL20" s="322">
        <v>4.7</v>
      </c>
      <c r="CM20" s="322"/>
      <c r="CN20" s="322"/>
      <c r="CO20" s="322"/>
      <c r="CP20" s="322"/>
      <c r="CQ20" s="322"/>
      <c r="CR20" s="322"/>
      <c r="CS20" s="322"/>
      <c r="CT20" s="322"/>
      <c r="CU20" s="322"/>
      <c r="CV20" s="322"/>
      <c r="CW20" s="322"/>
      <c r="CX20" s="322"/>
      <c r="CY20" s="322"/>
      <c r="CZ20" s="322"/>
      <c r="DA20" s="322"/>
    </row>
    <row r="21" spans="1:105" x14ac:dyDescent="0.2">
      <c r="A21" s="322" t="s">
        <v>416</v>
      </c>
      <c r="B21" s="322" t="s">
        <v>1270</v>
      </c>
      <c r="C21" s="322">
        <v>0.1</v>
      </c>
      <c r="D21" s="322">
        <v>0.1</v>
      </c>
      <c r="E21" s="322">
        <v>0.1</v>
      </c>
      <c r="F21" s="322">
        <v>0.1</v>
      </c>
      <c r="G21" s="322">
        <v>0.1</v>
      </c>
      <c r="H21" s="322">
        <v>0.1</v>
      </c>
      <c r="I21" s="322">
        <v>0.1</v>
      </c>
      <c r="J21" s="322">
        <v>0.1</v>
      </c>
      <c r="K21" s="322">
        <v>0.1</v>
      </c>
      <c r="L21" s="322">
        <v>0.1</v>
      </c>
      <c r="M21" s="322">
        <v>0.1</v>
      </c>
      <c r="N21" s="322">
        <v>0.1</v>
      </c>
      <c r="O21" s="322">
        <v>0.1</v>
      </c>
      <c r="P21" s="322">
        <v>0.1</v>
      </c>
      <c r="Q21" s="322">
        <v>0.1</v>
      </c>
      <c r="R21" s="322">
        <v>0.1</v>
      </c>
      <c r="S21" s="322">
        <v>0.1</v>
      </c>
      <c r="T21" s="322">
        <v>0.1</v>
      </c>
      <c r="U21" s="322">
        <v>0.1</v>
      </c>
      <c r="V21" s="322">
        <v>0.2</v>
      </c>
      <c r="W21" s="322">
        <v>0.2</v>
      </c>
      <c r="X21" s="322">
        <v>0.2</v>
      </c>
      <c r="Y21" s="322">
        <v>0.2</v>
      </c>
      <c r="Z21" s="322">
        <v>0.2</v>
      </c>
      <c r="AA21" s="322">
        <v>0.3</v>
      </c>
      <c r="AB21" s="322">
        <v>0.3</v>
      </c>
      <c r="AC21" s="322">
        <v>0.3</v>
      </c>
      <c r="AD21" s="322">
        <v>0.3</v>
      </c>
      <c r="AE21" s="322">
        <v>0.3</v>
      </c>
      <c r="AF21" s="322">
        <v>0.4</v>
      </c>
      <c r="AG21" s="322">
        <v>0.3</v>
      </c>
      <c r="AH21" s="322">
        <v>0.3</v>
      </c>
      <c r="AI21" s="322">
        <v>0.4</v>
      </c>
      <c r="AJ21" s="322">
        <v>0.4</v>
      </c>
      <c r="AK21" s="322">
        <v>0.4</v>
      </c>
      <c r="AL21" s="322">
        <v>0.4</v>
      </c>
      <c r="AM21" s="322">
        <v>0.4</v>
      </c>
      <c r="AN21" s="322">
        <v>0.5</v>
      </c>
      <c r="AO21" s="322">
        <v>0.6</v>
      </c>
      <c r="AP21" s="322">
        <v>0.7</v>
      </c>
      <c r="AQ21" s="322">
        <v>0.8</v>
      </c>
      <c r="AR21" s="322">
        <v>0.8</v>
      </c>
      <c r="AS21" s="322">
        <v>0.9</v>
      </c>
      <c r="AT21" s="322">
        <v>1</v>
      </c>
      <c r="AU21" s="322">
        <v>1.1000000000000001</v>
      </c>
      <c r="AV21" s="322">
        <v>1.3</v>
      </c>
      <c r="AW21" s="322">
        <v>1.3</v>
      </c>
      <c r="AX21" s="322">
        <v>1.3</v>
      </c>
      <c r="AY21" s="322">
        <v>1.3</v>
      </c>
      <c r="AZ21" s="322">
        <v>1.3</v>
      </c>
      <c r="BA21" s="322">
        <v>1.9</v>
      </c>
      <c r="BB21" s="322">
        <v>3.1</v>
      </c>
      <c r="BC21" s="322">
        <v>3.3</v>
      </c>
      <c r="BD21" s="322">
        <v>3.5</v>
      </c>
      <c r="BE21" s="322">
        <v>4.3</v>
      </c>
      <c r="BF21" s="322">
        <v>4.9000000000000004</v>
      </c>
      <c r="BG21" s="322">
        <v>5.4</v>
      </c>
      <c r="BH21" s="322">
        <v>6.2</v>
      </c>
      <c r="BI21" s="322">
        <v>5.3</v>
      </c>
      <c r="BJ21" s="322">
        <v>4.4000000000000004</v>
      </c>
      <c r="BK21" s="322">
        <v>4.0999999999999996</v>
      </c>
      <c r="BL21" s="322">
        <v>4.2</v>
      </c>
      <c r="BM21" s="322">
        <v>4.5</v>
      </c>
      <c r="BN21" s="322">
        <v>4.8</v>
      </c>
      <c r="BO21" s="322">
        <v>4.5</v>
      </c>
      <c r="BP21" s="322">
        <v>4.5</v>
      </c>
      <c r="BQ21" s="322">
        <v>4.5</v>
      </c>
      <c r="BR21" s="322">
        <v>4.5999999999999996</v>
      </c>
      <c r="BS21" s="322">
        <v>4.8</v>
      </c>
      <c r="BT21" s="322">
        <v>4.5999999999999996</v>
      </c>
      <c r="BU21" s="322">
        <v>5.0999999999999996</v>
      </c>
      <c r="BV21" s="322">
        <v>6.3</v>
      </c>
      <c r="BW21" s="322">
        <v>6.5</v>
      </c>
      <c r="BX21" s="322">
        <v>6.6</v>
      </c>
      <c r="BY21" s="322">
        <v>7.6</v>
      </c>
      <c r="BZ21" s="322">
        <v>8.5</v>
      </c>
      <c r="CA21" s="322">
        <v>9.8000000000000007</v>
      </c>
      <c r="CB21" s="322">
        <v>10.4</v>
      </c>
      <c r="CC21" s="322">
        <v>11.5</v>
      </c>
      <c r="CD21" s="322">
        <v>12.1</v>
      </c>
      <c r="CE21" s="322">
        <v>11.2</v>
      </c>
      <c r="CF21" s="322">
        <v>11.2</v>
      </c>
      <c r="CG21" s="322">
        <v>11.7</v>
      </c>
      <c r="CH21" s="322">
        <v>12.3</v>
      </c>
      <c r="CI21" s="322">
        <v>12.9</v>
      </c>
      <c r="CJ21" s="322">
        <v>13.9</v>
      </c>
      <c r="CK21" s="322">
        <v>14.7</v>
      </c>
      <c r="CL21" s="322">
        <v>15.6</v>
      </c>
      <c r="CM21" s="322"/>
      <c r="CN21" s="322"/>
      <c r="CO21" s="322"/>
      <c r="CP21" s="322"/>
      <c r="CQ21" s="322"/>
      <c r="CR21" s="322"/>
      <c r="CS21" s="322"/>
      <c r="CT21" s="322"/>
      <c r="CU21" s="322"/>
      <c r="CV21" s="322"/>
      <c r="CW21" s="322"/>
      <c r="CX21" s="322"/>
      <c r="CY21" s="322"/>
      <c r="CZ21" s="322"/>
      <c r="DA21" s="322"/>
    </row>
    <row r="22" spans="1:105" x14ac:dyDescent="0.2">
      <c r="A22" s="322" t="s">
        <v>414</v>
      </c>
      <c r="B22" s="322" t="s">
        <v>637</v>
      </c>
      <c r="C22" s="322">
        <v>0.5</v>
      </c>
      <c r="D22" s="322">
        <v>0.5</v>
      </c>
      <c r="E22" s="322">
        <v>0.6</v>
      </c>
      <c r="F22" s="322">
        <v>0.4</v>
      </c>
      <c r="G22" s="322">
        <v>0.7</v>
      </c>
      <c r="H22" s="322">
        <v>1.8</v>
      </c>
      <c r="I22" s="322">
        <v>1.9</v>
      </c>
      <c r="J22" s="322">
        <v>0.9</v>
      </c>
      <c r="K22" s="322">
        <v>0.9</v>
      </c>
      <c r="L22" s="322">
        <v>0.9</v>
      </c>
      <c r="M22" s="322">
        <v>1.1000000000000001</v>
      </c>
      <c r="N22" s="322">
        <v>0.9</v>
      </c>
      <c r="O22" s="322">
        <v>0.8</v>
      </c>
      <c r="P22" s="322">
        <v>1</v>
      </c>
      <c r="Q22" s="322">
        <v>1</v>
      </c>
      <c r="R22" s="322">
        <v>1.1000000000000001</v>
      </c>
      <c r="S22" s="322">
        <v>1</v>
      </c>
      <c r="T22" s="322">
        <v>1.1000000000000001</v>
      </c>
      <c r="U22" s="322">
        <v>1.2</v>
      </c>
      <c r="V22" s="322">
        <v>1.7</v>
      </c>
      <c r="W22" s="322">
        <v>2.2000000000000002</v>
      </c>
      <c r="X22" s="322">
        <v>2.2000000000000002</v>
      </c>
      <c r="Y22" s="322">
        <v>2.4</v>
      </c>
      <c r="Z22" s="322">
        <v>2.5</v>
      </c>
      <c r="AA22" s="322">
        <v>2.7</v>
      </c>
      <c r="AB22" s="322">
        <v>2.8</v>
      </c>
      <c r="AC22" s="322">
        <v>2.9</v>
      </c>
      <c r="AD22" s="322">
        <v>3</v>
      </c>
      <c r="AE22" s="322">
        <v>3.5</v>
      </c>
      <c r="AF22" s="322">
        <v>4</v>
      </c>
      <c r="AG22" s="322">
        <v>4</v>
      </c>
      <c r="AH22" s="322">
        <v>4.3</v>
      </c>
      <c r="AI22" s="322">
        <v>4.9000000000000004</v>
      </c>
      <c r="AJ22" s="322">
        <v>5.5</v>
      </c>
      <c r="AK22" s="322">
        <v>6</v>
      </c>
      <c r="AL22" s="322">
        <v>6.8</v>
      </c>
      <c r="AM22" s="322">
        <v>7.4</v>
      </c>
      <c r="AN22" s="322">
        <v>10.4</v>
      </c>
      <c r="AO22" s="322">
        <v>12.3</v>
      </c>
      <c r="AP22" s="322">
        <v>13.3</v>
      </c>
      <c r="AQ22" s="322">
        <v>15.3</v>
      </c>
      <c r="AR22" s="322">
        <v>20.100000000000001</v>
      </c>
      <c r="AS22" s="322">
        <v>24.1</v>
      </c>
      <c r="AT22" s="322">
        <v>32.799999999999997</v>
      </c>
      <c r="AU22" s="322">
        <v>36.1</v>
      </c>
      <c r="AV22" s="322">
        <v>37.9</v>
      </c>
      <c r="AW22" s="322">
        <v>47.2</v>
      </c>
      <c r="AX22" s="322">
        <v>53.3</v>
      </c>
      <c r="AY22" s="322">
        <v>59.6</v>
      </c>
      <c r="AZ22" s="322">
        <v>69</v>
      </c>
      <c r="BA22" s="322">
        <v>70.3</v>
      </c>
      <c r="BB22" s="322">
        <v>76.900000000000006</v>
      </c>
      <c r="BC22" s="322">
        <v>78</v>
      </c>
      <c r="BD22" s="322">
        <v>75.900000000000006</v>
      </c>
      <c r="BE22" s="322">
        <v>78.7</v>
      </c>
      <c r="BF22" s="322">
        <v>84.7</v>
      </c>
      <c r="BG22" s="322">
        <v>89.8</v>
      </c>
      <c r="BH22" s="322">
        <v>99.8</v>
      </c>
      <c r="BI22" s="322">
        <v>94.4</v>
      </c>
      <c r="BJ22" s="322">
        <v>103.1</v>
      </c>
      <c r="BK22" s="322">
        <v>111.6</v>
      </c>
      <c r="BL22" s="322">
        <v>126.4</v>
      </c>
      <c r="BM22" s="322">
        <v>150.69999999999999</v>
      </c>
      <c r="BN22" s="322">
        <v>172.8</v>
      </c>
      <c r="BO22" s="322">
        <v>189.8</v>
      </c>
      <c r="BP22" s="322">
        <v>204.1</v>
      </c>
      <c r="BQ22" s="322">
        <v>214.4</v>
      </c>
      <c r="BR22" s="322">
        <v>224.4</v>
      </c>
      <c r="BS22" s="322">
        <v>236.1</v>
      </c>
      <c r="BT22" s="322">
        <v>253.5</v>
      </c>
      <c r="BU22" s="322">
        <v>277.39999999999998</v>
      </c>
      <c r="BV22" s="322">
        <v>299.7</v>
      </c>
      <c r="BW22" s="322">
        <v>333.1</v>
      </c>
      <c r="BX22" s="322">
        <v>365.4</v>
      </c>
      <c r="BY22" s="322">
        <v>405</v>
      </c>
      <c r="BZ22" s="322">
        <v>422.4</v>
      </c>
      <c r="CA22" s="322">
        <v>436.4</v>
      </c>
      <c r="CB22" s="322">
        <v>438.9</v>
      </c>
      <c r="CC22" s="322">
        <v>460.9</v>
      </c>
      <c r="CD22" s="322">
        <v>477.8</v>
      </c>
      <c r="CE22" s="322">
        <v>566.1</v>
      </c>
      <c r="CF22" s="322">
        <v>612</v>
      </c>
      <c r="CG22" s="322">
        <v>582.1</v>
      </c>
      <c r="CH22" s="322">
        <v>558</v>
      </c>
      <c r="CI22" s="322">
        <v>571.29999999999995</v>
      </c>
      <c r="CJ22" s="322">
        <v>624.5</v>
      </c>
      <c r="CK22" s="322">
        <v>679.6</v>
      </c>
      <c r="CL22" s="322">
        <v>691.9</v>
      </c>
      <c r="CM22" s="322"/>
      <c r="CN22" s="322"/>
      <c r="CO22" s="322"/>
      <c r="CP22" s="322"/>
      <c r="CQ22" s="322"/>
      <c r="CR22" s="322"/>
      <c r="CS22" s="322"/>
      <c r="CT22" s="322"/>
      <c r="CU22" s="322"/>
      <c r="CV22" s="322"/>
      <c r="CW22" s="322"/>
      <c r="CX22" s="322"/>
      <c r="CY22" s="322"/>
      <c r="CZ22" s="322"/>
      <c r="DA22" s="322"/>
    </row>
    <row r="23" spans="1:105" x14ac:dyDescent="0.2">
      <c r="A23" s="322" t="s">
        <v>412</v>
      </c>
      <c r="B23" s="322" t="s">
        <v>1893</v>
      </c>
      <c r="C23" s="322">
        <v>0.1</v>
      </c>
      <c r="D23" s="322">
        <v>0.1</v>
      </c>
      <c r="E23" s="322">
        <v>0.3</v>
      </c>
      <c r="F23" s="322">
        <v>0.1</v>
      </c>
      <c r="G23" s="322">
        <v>0.5</v>
      </c>
      <c r="H23" s="322">
        <v>1.6</v>
      </c>
      <c r="I23" s="322">
        <v>1.7</v>
      </c>
      <c r="J23" s="322">
        <v>0.7</v>
      </c>
      <c r="K23" s="322">
        <v>0.7</v>
      </c>
      <c r="L23" s="322">
        <v>0.6</v>
      </c>
      <c r="M23" s="322">
        <v>0.9</v>
      </c>
      <c r="N23" s="322">
        <v>0.7</v>
      </c>
      <c r="O23" s="322">
        <v>0.6</v>
      </c>
      <c r="P23" s="322">
        <v>0.7</v>
      </c>
      <c r="Q23" s="322">
        <v>0.8</v>
      </c>
      <c r="R23" s="322">
        <v>0.8</v>
      </c>
      <c r="S23" s="322">
        <v>0.8</v>
      </c>
      <c r="T23" s="322">
        <v>0.9</v>
      </c>
      <c r="U23" s="322">
        <v>1</v>
      </c>
      <c r="V23" s="322">
        <v>1.4</v>
      </c>
      <c r="W23" s="322">
        <v>1.8</v>
      </c>
      <c r="X23" s="322">
        <v>1.8</v>
      </c>
      <c r="Y23" s="322">
        <v>2</v>
      </c>
      <c r="Z23" s="322">
        <v>2.1</v>
      </c>
      <c r="AA23" s="322">
        <v>2.2000000000000002</v>
      </c>
      <c r="AB23" s="322">
        <v>2.2000000000000002</v>
      </c>
      <c r="AC23" s="322">
        <v>2.2999999999999998</v>
      </c>
      <c r="AD23" s="322">
        <v>2.4</v>
      </c>
      <c r="AE23" s="322">
        <v>2.8</v>
      </c>
      <c r="AF23" s="322">
        <v>3.2</v>
      </c>
      <c r="AG23" s="322">
        <v>3.6</v>
      </c>
      <c r="AH23" s="322">
        <v>3.8</v>
      </c>
      <c r="AI23" s="322">
        <v>4.3</v>
      </c>
      <c r="AJ23" s="322">
        <v>4.7</v>
      </c>
      <c r="AK23" s="322">
        <v>5.2</v>
      </c>
      <c r="AL23" s="322">
        <v>6</v>
      </c>
      <c r="AM23" s="322">
        <v>6.6</v>
      </c>
      <c r="AN23" s="322">
        <v>9.4</v>
      </c>
      <c r="AO23" s="322">
        <v>10.9</v>
      </c>
      <c r="AP23" s="322">
        <v>11.8</v>
      </c>
      <c r="AQ23" s="322">
        <v>13.7</v>
      </c>
      <c r="AR23" s="322">
        <v>18.3</v>
      </c>
      <c r="AS23" s="322">
        <v>22.1</v>
      </c>
      <c r="AT23" s="322">
        <v>30.5</v>
      </c>
      <c r="AU23" s="322">
        <v>33.5</v>
      </c>
      <c r="AV23" s="322">
        <v>34.9</v>
      </c>
      <c r="AW23" s="322">
        <v>43.6</v>
      </c>
      <c r="AX23" s="322">
        <v>49.1</v>
      </c>
      <c r="AY23" s="322">
        <v>54.8</v>
      </c>
      <c r="AZ23" s="322">
        <v>63.5</v>
      </c>
      <c r="BA23" s="322">
        <v>64</v>
      </c>
      <c r="BB23" s="322">
        <v>69.7</v>
      </c>
      <c r="BC23" s="322">
        <v>69.400000000000006</v>
      </c>
      <c r="BD23" s="322">
        <v>66.3</v>
      </c>
      <c r="BE23" s="322">
        <v>67.900000000000006</v>
      </c>
      <c r="BF23" s="322">
        <v>72.3</v>
      </c>
      <c r="BG23" s="322">
        <v>76.2</v>
      </c>
      <c r="BH23" s="322">
        <v>82.4</v>
      </c>
      <c r="BI23" s="322">
        <v>78.400000000000006</v>
      </c>
      <c r="BJ23" s="322">
        <v>85.7</v>
      </c>
      <c r="BK23" s="322">
        <v>91.8</v>
      </c>
      <c r="BL23" s="322">
        <v>104.4</v>
      </c>
      <c r="BM23" s="322">
        <v>124</v>
      </c>
      <c r="BN23" s="322">
        <v>141.69999999999999</v>
      </c>
      <c r="BO23" s="322">
        <v>155.69999999999999</v>
      </c>
      <c r="BP23" s="322">
        <v>166.8</v>
      </c>
      <c r="BQ23" s="322">
        <v>174.5</v>
      </c>
      <c r="BR23" s="322">
        <v>181.5</v>
      </c>
      <c r="BS23" s="322">
        <v>188.1</v>
      </c>
      <c r="BT23" s="322">
        <v>200.8</v>
      </c>
      <c r="BU23" s="322">
        <v>219.2</v>
      </c>
      <c r="BV23" s="322">
        <v>233.1</v>
      </c>
      <c r="BW23" s="322">
        <v>261.3</v>
      </c>
      <c r="BX23" s="322">
        <v>287.2</v>
      </c>
      <c r="BY23" s="322">
        <v>321.7</v>
      </c>
      <c r="BZ23" s="322">
        <v>332.2</v>
      </c>
      <c r="CA23" s="322">
        <v>343.4</v>
      </c>
      <c r="CB23" s="322">
        <v>340.8</v>
      </c>
      <c r="CC23" s="322">
        <v>359</v>
      </c>
      <c r="CD23" s="322">
        <v>371</v>
      </c>
      <c r="CE23" s="322">
        <v>458.1</v>
      </c>
      <c r="CF23" s="322">
        <v>505.3</v>
      </c>
      <c r="CG23" s="322">
        <v>472.5</v>
      </c>
      <c r="CH23" s="322">
        <v>444</v>
      </c>
      <c r="CI23" s="322">
        <v>450</v>
      </c>
      <c r="CJ23" s="322">
        <v>494.8</v>
      </c>
      <c r="CK23" s="322">
        <v>531.20000000000005</v>
      </c>
      <c r="CL23" s="322">
        <v>551.1</v>
      </c>
      <c r="CM23" s="322"/>
      <c r="CN23" s="322"/>
      <c r="CO23" s="322"/>
      <c r="CP23" s="322"/>
      <c r="CQ23" s="322"/>
      <c r="CR23" s="322"/>
      <c r="CS23" s="322"/>
      <c r="CT23" s="322"/>
      <c r="CU23" s="322"/>
      <c r="CV23" s="322"/>
      <c r="CW23" s="322"/>
      <c r="CX23" s="322"/>
      <c r="CY23" s="322"/>
      <c r="CZ23" s="322"/>
      <c r="DA23" s="322"/>
    </row>
    <row r="24" spans="1:105" x14ac:dyDescent="0.2">
      <c r="A24" s="322" t="s">
        <v>410</v>
      </c>
      <c r="B24" s="322" t="s">
        <v>636</v>
      </c>
      <c r="C24" s="322">
        <v>0.1</v>
      </c>
      <c r="D24" s="322">
        <v>0.1</v>
      </c>
      <c r="E24" s="322">
        <v>0.1</v>
      </c>
      <c r="F24" s="322">
        <v>0.1</v>
      </c>
      <c r="G24" s="322">
        <v>0.1</v>
      </c>
      <c r="H24" s="322">
        <v>0.1</v>
      </c>
      <c r="I24" s="322">
        <v>0.1</v>
      </c>
      <c r="J24" s="322">
        <v>0.1</v>
      </c>
      <c r="K24" s="322">
        <v>0.1</v>
      </c>
      <c r="L24" s="322">
        <v>0.1</v>
      </c>
      <c r="M24" s="322">
        <v>0.1</v>
      </c>
      <c r="N24" s="322">
        <v>0.1</v>
      </c>
      <c r="O24" s="322">
        <v>0.1</v>
      </c>
      <c r="P24" s="322">
        <v>0.1</v>
      </c>
      <c r="Q24" s="322">
        <v>0.1</v>
      </c>
      <c r="R24" s="322">
        <v>0.1</v>
      </c>
      <c r="S24" s="322">
        <v>0.1</v>
      </c>
      <c r="T24" s="322">
        <v>0.1</v>
      </c>
      <c r="U24" s="322">
        <v>0.1</v>
      </c>
      <c r="V24" s="322">
        <v>0.1</v>
      </c>
      <c r="W24" s="322">
        <v>0.1</v>
      </c>
      <c r="X24" s="322">
        <v>0.1</v>
      </c>
      <c r="Y24" s="322">
        <v>0.1</v>
      </c>
      <c r="Z24" s="322">
        <v>0.1</v>
      </c>
      <c r="AA24" s="322">
        <v>0.1</v>
      </c>
      <c r="AB24" s="322">
        <v>0.2</v>
      </c>
      <c r="AC24" s="322">
        <v>0.2</v>
      </c>
      <c r="AD24" s="322">
        <v>0.2</v>
      </c>
      <c r="AE24" s="322">
        <v>0.2</v>
      </c>
      <c r="AF24" s="322">
        <v>0.2</v>
      </c>
      <c r="AG24" s="322">
        <v>0.1</v>
      </c>
      <c r="AH24" s="322">
        <v>0.2</v>
      </c>
      <c r="AI24" s="322">
        <v>0.2</v>
      </c>
      <c r="AJ24" s="322">
        <v>0.2</v>
      </c>
      <c r="AK24" s="322">
        <v>0.3</v>
      </c>
      <c r="AL24" s="322">
        <v>0.3</v>
      </c>
      <c r="AM24" s="322">
        <v>0.3</v>
      </c>
      <c r="AN24" s="322">
        <v>0.3</v>
      </c>
      <c r="AO24" s="322">
        <v>0.5</v>
      </c>
      <c r="AP24" s="322">
        <v>0.5</v>
      </c>
      <c r="AQ24" s="322">
        <v>0.5</v>
      </c>
      <c r="AR24" s="322">
        <v>0.6</v>
      </c>
      <c r="AS24" s="322">
        <v>0.6</v>
      </c>
      <c r="AT24" s="322">
        <v>0.7</v>
      </c>
      <c r="AU24" s="322">
        <v>0.9</v>
      </c>
      <c r="AV24" s="322">
        <v>1.1000000000000001</v>
      </c>
      <c r="AW24" s="322">
        <v>1.2</v>
      </c>
      <c r="AX24" s="322">
        <v>1.4</v>
      </c>
      <c r="AY24" s="322">
        <v>1.6</v>
      </c>
      <c r="AZ24" s="322">
        <v>1.9</v>
      </c>
      <c r="BA24" s="322">
        <v>2.2000000000000002</v>
      </c>
      <c r="BB24" s="322">
        <v>2.5</v>
      </c>
      <c r="BC24" s="322">
        <v>2.9</v>
      </c>
      <c r="BD24" s="322">
        <v>3.2</v>
      </c>
      <c r="BE24" s="322">
        <v>3.6</v>
      </c>
      <c r="BF24" s="322">
        <v>4.2</v>
      </c>
      <c r="BG24" s="322">
        <v>4.4000000000000004</v>
      </c>
      <c r="BH24" s="322">
        <v>6.7</v>
      </c>
      <c r="BI24" s="322">
        <v>4.9000000000000004</v>
      </c>
      <c r="BJ24" s="322">
        <v>5.4</v>
      </c>
      <c r="BK24" s="322">
        <v>6.4</v>
      </c>
      <c r="BL24" s="322">
        <v>7.1</v>
      </c>
      <c r="BM24" s="322">
        <v>7.9</v>
      </c>
      <c r="BN24" s="322">
        <v>9.1999999999999993</v>
      </c>
      <c r="BO24" s="322">
        <v>10.5</v>
      </c>
      <c r="BP24" s="322">
        <v>12</v>
      </c>
      <c r="BQ24" s="322">
        <v>13.5</v>
      </c>
      <c r="BR24" s="322">
        <v>15.2</v>
      </c>
      <c r="BS24" s="322">
        <v>17.7</v>
      </c>
      <c r="BT24" s="322">
        <v>21.6</v>
      </c>
      <c r="BU24" s="322">
        <v>24</v>
      </c>
      <c r="BV24" s="322">
        <v>28.6</v>
      </c>
      <c r="BW24" s="322">
        <v>29.8</v>
      </c>
      <c r="BX24" s="322">
        <v>32.6</v>
      </c>
      <c r="BY24" s="322">
        <v>33.799999999999997</v>
      </c>
      <c r="BZ24" s="322">
        <v>36.5</v>
      </c>
      <c r="CA24" s="322">
        <v>36.5</v>
      </c>
      <c r="CB24" s="322">
        <v>38.799999999999997</v>
      </c>
      <c r="CC24" s="322">
        <v>40.5</v>
      </c>
      <c r="CD24" s="322">
        <v>43.6</v>
      </c>
      <c r="CE24" s="322">
        <v>44</v>
      </c>
      <c r="CF24" s="322">
        <v>43.4</v>
      </c>
      <c r="CG24" s="322">
        <v>44.2</v>
      </c>
      <c r="CH24" s="322">
        <v>44</v>
      </c>
      <c r="CI24" s="322">
        <v>49.5</v>
      </c>
      <c r="CJ24" s="322">
        <v>49.5</v>
      </c>
      <c r="CK24" s="322">
        <v>67.8</v>
      </c>
      <c r="CL24" s="322">
        <v>57</v>
      </c>
      <c r="CM24" s="322"/>
      <c r="CN24" s="322"/>
      <c r="CO24" s="322"/>
      <c r="CP24" s="322"/>
      <c r="CQ24" s="322"/>
      <c r="CR24" s="322"/>
      <c r="CS24" s="322"/>
      <c r="CT24" s="322"/>
      <c r="CU24" s="322"/>
      <c r="CV24" s="322"/>
      <c r="CW24" s="322"/>
      <c r="CX24" s="322"/>
      <c r="CY24" s="322"/>
      <c r="CZ24" s="322"/>
      <c r="DA24" s="322"/>
    </row>
    <row r="25" spans="1:105" x14ac:dyDescent="0.2">
      <c r="A25" s="322" t="s">
        <v>408</v>
      </c>
      <c r="B25" s="322" t="s">
        <v>635</v>
      </c>
      <c r="C25" s="322">
        <v>0.3</v>
      </c>
      <c r="D25" s="322">
        <v>0.3</v>
      </c>
      <c r="E25" s="322">
        <v>0.2</v>
      </c>
      <c r="F25" s="322">
        <v>0.2</v>
      </c>
      <c r="G25" s="322">
        <v>0.1</v>
      </c>
      <c r="H25" s="322">
        <v>0.1</v>
      </c>
      <c r="I25" s="322">
        <v>0.1</v>
      </c>
      <c r="J25" s="322">
        <v>0.1</v>
      </c>
      <c r="K25" s="322">
        <v>0.1</v>
      </c>
      <c r="L25" s="322">
        <v>0.1</v>
      </c>
      <c r="M25" s="322">
        <v>0.1</v>
      </c>
      <c r="N25" s="322">
        <v>0.1</v>
      </c>
      <c r="O25" s="322">
        <v>0.1</v>
      </c>
      <c r="P25" s="322">
        <v>0.1</v>
      </c>
      <c r="Q25" s="322">
        <v>0.1</v>
      </c>
      <c r="R25" s="322">
        <v>0.1</v>
      </c>
      <c r="S25" s="322">
        <v>0.2</v>
      </c>
      <c r="T25" s="322">
        <v>0.2</v>
      </c>
      <c r="U25" s="322">
        <v>0.2</v>
      </c>
      <c r="V25" s="322">
        <v>0.2</v>
      </c>
      <c r="W25" s="322">
        <v>0.3</v>
      </c>
      <c r="X25" s="322">
        <v>0.3</v>
      </c>
      <c r="Y25" s="322">
        <v>0.3</v>
      </c>
      <c r="Z25" s="322">
        <v>0.3</v>
      </c>
      <c r="AA25" s="322">
        <v>0.3</v>
      </c>
      <c r="AB25" s="322">
        <v>0.4</v>
      </c>
      <c r="AC25" s="322">
        <v>0.4</v>
      </c>
      <c r="AD25" s="322">
        <v>0.4</v>
      </c>
      <c r="AE25" s="322">
        <v>0.5</v>
      </c>
      <c r="AF25" s="322">
        <v>0.5</v>
      </c>
      <c r="AG25" s="322">
        <v>0.3</v>
      </c>
      <c r="AH25" s="322">
        <v>0.3</v>
      </c>
      <c r="AI25" s="322">
        <v>0.4</v>
      </c>
      <c r="AJ25" s="322">
        <v>0.5</v>
      </c>
      <c r="AK25" s="322">
        <v>0.5</v>
      </c>
      <c r="AL25" s="322">
        <v>0.5</v>
      </c>
      <c r="AM25" s="322">
        <v>0.5</v>
      </c>
      <c r="AN25" s="322">
        <v>0.7</v>
      </c>
      <c r="AO25" s="322">
        <v>0.9</v>
      </c>
      <c r="AP25" s="322">
        <v>1</v>
      </c>
      <c r="AQ25" s="322">
        <v>1.1000000000000001</v>
      </c>
      <c r="AR25" s="322">
        <v>1.2</v>
      </c>
      <c r="AS25" s="322">
        <v>1.4</v>
      </c>
      <c r="AT25" s="322">
        <v>1.7</v>
      </c>
      <c r="AU25" s="322">
        <v>1.7</v>
      </c>
      <c r="AV25" s="322">
        <v>2</v>
      </c>
      <c r="AW25" s="322">
        <v>2.4</v>
      </c>
      <c r="AX25" s="322">
        <v>2.9</v>
      </c>
      <c r="AY25" s="322">
        <v>3.3</v>
      </c>
      <c r="AZ25" s="322">
        <v>3.7</v>
      </c>
      <c r="BA25" s="322">
        <v>4.0999999999999996</v>
      </c>
      <c r="BB25" s="322">
        <v>4.7</v>
      </c>
      <c r="BC25" s="322">
        <v>5.7</v>
      </c>
      <c r="BD25" s="322">
        <v>6.4</v>
      </c>
      <c r="BE25" s="322">
        <v>7.2</v>
      </c>
      <c r="BF25" s="322">
        <v>8.1</v>
      </c>
      <c r="BG25" s="322">
        <v>9.1999999999999993</v>
      </c>
      <c r="BH25" s="322">
        <v>10.6</v>
      </c>
      <c r="BI25" s="322">
        <v>11.2</v>
      </c>
      <c r="BJ25" s="322">
        <v>12</v>
      </c>
      <c r="BK25" s="322">
        <v>13.4</v>
      </c>
      <c r="BL25" s="322">
        <v>14.9</v>
      </c>
      <c r="BM25" s="322">
        <v>18.7</v>
      </c>
      <c r="BN25" s="322">
        <v>21.9</v>
      </c>
      <c r="BO25" s="322">
        <v>23.5</v>
      </c>
      <c r="BP25" s="322">
        <v>25.2</v>
      </c>
      <c r="BQ25" s="322">
        <v>26.5</v>
      </c>
      <c r="BR25" s="322">
        <v>27.8</v>
      </c>
      <c r="BS25" s="322">
        <v>30.3</v>
      </c>
      <c r="BT25" s="322">
        <v>31.1</v>
      </c>
      <c r="BU25" s="322">
        <v>34.200000000000003</v>
      </c>
      <c r="BV25" s="322">
        <v>38</v>
      </c>
      <c r="BW25" s="322">
        <v>42</v>
      </c>
      <c r="BX25" s="322">
        <v>45.6</v>
      </c>
      <c r="BY25" s="322">
        <v>49.5</v>
      </c>
      <c r="BZ25" s="322">
        <v>53.7</v>
      </c>
      <c r="CA25" s="322">
        <v>56.5</v>
      </c>
      <c r="CB25" s="322">
        <v>59.3</v>
      </c>
      <c r="CC25" s="322">
        <v>61.4</v>
      </c>
      <c r="CD25" s="322">
        <v>63.3</v>
      </c>
      <c r="CE25" s="322">
        <v>64</v>
      </c>
      <c r="CF25" s="322">
        <v>63.2</v>
      </c>
      <c r="CG25" s="322">
        <v>65.400000000000006</v>
      </c>
      <c r="CH25" s="322">
        <v>70.099999999999994</v>
      </c>
      <c r="CI25" s="322">
        <v>71.7</v>
      </c>
      <c r="CJ25" s="322">
        <v>75</v>
      </c>
      <c r="CK25" s="322">
        <v>80.099999999999994</v>
      </c>
      <c r="CL25" s="322">
        <v>83.8</v>
      </c>
      <c r="CM25" s="322"/>
      <c r="CN25" s="322"/>
      <c r="CO25" s="322"/>
      <c r="CP25" s="322"/>
      <c r="CQ25" s="322"/>
      <c r="CR25" s="322"/>
      <c r="CS25" s="322"/>
      <c r="CT25" s="322"/>
      <c r="CU25" s="322"/>
      <c r="CV25" s="322"/>
      <c r="CW25" s="322"/>
      <c r="CX25" s="322"/>
      <c r="CY25" s="322"/>
      <c r="CZ25" s="322"/>
      <c r="DA25" s="322"/>
    </row>
    <row r="26" spans="1:105" x14ac:dyDescent="0.2">
      <c r="A26" s="322" t="s">
        <v>406</v>
      </c>
      <c r="B26" s="322" t="s">
        <v>1894</v>
      </c>
      <c r="C26" s="322" t="s">
        <v>110</v>
      </c>
      <c r="D26" s="322" t="s">
        <v>110</v>
      </c>
      <c r="E26" s="322" t="s">
        <v>110</v>
      </c>
      <c r="F26" s="322" t="s">
        <v>110</v>
      </c>
      <c r="G26" s="322" t="s">
        <v>110</v>
      </c>
      <c r="H26" s="322" t="s">
        <v>110</v>
      </c>
      <c r="I26" s="322" t="s">
        <v>110</v>
      </c>
      <c r="J26" s="322" t="s">
        <v>110</v>
      </c>
      <c r="K26" s="322" t="s">
        <v>110</v>
      </c>
      <c r="L26" s="322" t="s">
        <v>110</v>
      </c>
      <c r="M26" s="322" t="s">
        <v>110</v>
      </c>
      <c r="N26" s="322" t="s">
        <v>110</v>
      </c>
      <c r="O26" s="322" t="s">
        <v>110</v>
      </c>
      <c r="P26" s="322" t="s">
        <v>110</v>
      </c>
      <c r="Q26" s="322" t="s">
        <v>110</v>
      </c>
      <c r="R26" s="322" t="s">
        <v>110</v>
      </c>
      <c r="S26" s="322" t="s">
        <v>110</v>
      </c>
      <c r="T26" s="322" t="s">
        <v>110</v>
      </c>
      <c r="U26" s="322" t="s">
        <v>110</v>
      </c>
      <c r="V26" s="322" t="s">
        <v>110</v>
      </c>
      <c r="W26" s="322" t="s">
        <v>110</v>
      </c>
      <c r="X26" s="322" t="s">
        <v>110</v>
      </c>
      <c r="Y26" s="322" t="s">
        <v>110</v>
      </c>
      <c r="Z26" s="322" t="s">
        <v>110</v>
      </c>
      <c r="AA26" s="322" t="s">
        <v>110</v>
      </c>
      <c r="AB26" s="322" t="s">
        <v>110</v>
      </c>
      <c r="AC26" s="322" t="s">
        <v>110</v>
      </c>
      <c r="AD26" s="322" t="s">
        <v>110</v>
      </c>
      <c r="AE26" s="322" t="s">
        <v>110</v>
      </c>
      <c r="AF26" s="322" t="s">
        <v>110</v>
      </c>
      <c r="AG26" s="322" t="s">
        <v>110</v>
      </c>
      <c r="AH26" s="322" t="s">
        <v>110</v>
      </c>
      <c r="AI26" s="322" t="s">
        <v>110</v>
      </c>
      <c r="AJ26" s="322" t="s">
        <v>110</v>
      </c>
      <c r="AK26" s="322" t="s">
        <v>110</v>
      </c>
      <c r="AL26" s="322" t="s">
        <v>110</v>
      </c>
      <c r="AM26" s="322" t="s">
        <v>110</v>
      </c>
      <c r="AN26" s="322" t="s">
        <v>110</v>
      </c>
      <c r="AO26" s="322" t="s">
        <v>110</v>
      </c>
      <c r="AP26" s="322" t="s">
        <v>110</v>
      </c>
      <c r="AQ26" s="322" t="s">
        <v>110</v>
      </c>
      <c r="AR26" s="322" t="s">
        <v>110</v>
      </c>
      <c r="AS26" s="322" t="s">
        <v>110</v>
      </c>
      <c r="AT26" s="322" t="s">
        <v>110</v>
      </c>
      <c r="AU26" s="322" t="s">
        <v>110</v>
      </c>
      <c r="AV26" s="322" t="s">
        <v>110</v>
      </c>
      <c r="AW26" s="322" t="s">
        <v>110</v>
      </c>
      <c r="AX26" s="322" t="s">
        <v>110</v>
      </c>
      <c r="AY26" s="322" t="s">
        <v>110</v>
      </c>
      <c r="AZ26" s="322" t="s">
        <v>110</v>
      </c>
      <c r="BA26" s="322" t="s">
        <v>110</v>
      </c>
      <c r="BB26" s="322" t="s">
        <v>110</v>
      </c>
      <c r="BC26" s="322" t="s">
        <v>110</v>
      </c>
      <c r="BD26" s="322" t="s">
        <v>110</v>
      </c>
      <c r="BE26" s="322" t="s">
        <v>110</v>
      </c>
      <c r="BF26" s="322" t="s">
        <v>110</v>
      </c>
      <c r="BG26" s="322" t="s">
        <v>110</v>
      </c>
      <c r="BH26" s="322" t="s">
        <v>110</v>
      </c>
      <c r="BI26" s="322" t="s">
        <v>110</v>
      </c>
      <c r="BJ26" s="322" t="s">
        <v>110</v>
      </c>
      <c r="BK26" s="322" t="s">
        <v>110</v>
      </c>
      <c r="BL26" s="322" t="s">
        <v>110</v>
      </c>
      <c r="BM26" s="322" t="s">
        <v>110</v>
      </c>
      <c r="BN26" s="322" t="s">
        <v>110</v>
      </c>
      <c r="BO26" s="322" t="s">
        <v>110</v>
      </c>
      <c r="BP26" s="322" t="s">
        <v>110</v>
      </c>
      <c r="BQ26" s="322" t="s">
        <v>110</v>
      </c>
      <c r="BR26" s="322" t="s">
        <v>110</v>
      </c>
      <c r="BS26" s="322" t="s">
        <v>110</v>
      </c>
      <c r="BT26" s="322" t="s">
        <v>110</v>
      </c>
      <c r="BU26" s="322">
        <v>0</v>
      </c>
      <c r="BV26" s="322">
        <v>0</v>
      </c>
      <c r="BW26" s="322">
        <v>0</v>
      </c>
      <c r="BX26" s="322">
        <v>0</v>
      </c>
      <c r="BY26" s="322">
        <v>0</v>
      </c>
      <c r="BZ26" s="322">
        <v>0</v>
      </c>
      <c r="CA26" s="322">
        <v>0</v>
      </c>
      <c r="CB26" s="322">
        <v>0</v>
      </c>
      <c r="CC26" s="322">
        <v>0</v>
      </c>
      <c r="CD26" s="322">
        <v>0</v>
      </c>
      <c r="CE26" s="322">
        <v>0</v>
      </c>
      <c r="CF26" s="322">
        <v>0</v>
      </c>
      <c r="CG26" s="322">
        <v>0</v>
      </c>
      <c r="CH26" s="322">
        <v>0</v>
      </c>
      <c r="CI26" s="322">
        <v>0</v>
      </c>
      <c r="CJ26" s="322">
        <v>5.2</v>
      </c>
      <c r="CK26" s="322">
        <v>0.5</v>
      </c>
      <c r="CL26" s="322">
        <v>0</v>
      </c>
      <c r="CM26" s="322"/>
      <c r="CN26" s="322"/>
      <c r="CO26" s="322"/>
      <c r="CP26" s="322"/>
      <c r="CQ26" s="322"/>
      <c r="CR26" s="322"/>
      <c r="CS26" s="322"/>
      <c r="CT26" s="322"/>
      <c r="CU26" s="322"/>
      <c r="CV26" s="322"/>
      <c r="CW26" s="322"/>
      <c r="CX26" s="322"/>
      <c r="CY26" s="322"/>
      <c r="CZ26" s="322"/>
      <c r="DA26" s="322"/>
    </row>
    <row r="27" spans="1:105" x14ac:dyDescent="0.2">
      <c r="A27" s="322" t="s">
        <v>404</v>
      </c>
      <c r="B27" s="322" t="s">
        <v>1257</v>
      </c>
      <c r="C27" s="322">
        <v>0.1</v>
      </c>
      <c r="D27" s="322">
        <v>0.1</v>
      </c>
      <c r="E27" s="322">
        <v>0.1</v>
      </c>
      <c r="F27" s="322">
        <v>0.1</v>
      </c>
      <c r="G27" s="322">
        <v>0.1</v>
      </c>
      <c r="H27" s="322">
        <v>0.1</v>
      </c>
      <c r="I27" s="322">
        <v>0.2</v>
      </c>
      <c r="J27" s="322">
        <v>0.2</v>
      </c>
      <c r="K27" s="322">
        <v>0.2</v>
      </c>
      <c r="L27" s="322">
        <v>0.2</v>
      </c>
      <c r="M27" s="322">
        <v>0.2</v>
      </c>
      <c r="N27" s="322">
        <v>0.2</v>
      </c>
      <c r="O27" s="322">
        <v>0.3</v>
      </c>
      <c r="P27" s="322">
        <v>0.3</v>
      </c>
      <c r="Q27" s="322">
        <v>0.4</v>
      </c>
      <c r="R27" s="322">
        <v>0.4</v>
      </c>
      <c r="S27" s="322">
        <v>0.4</v>
      </c>
      <c r="T27" s="322">
        <v>0.4</v>
      </c>
      <c r="U27" s="322">
        <v>0.3</v>
      </c>
      <c r="V27" s="322">
        <v>0.3</v>
      </c>
      <c r="W27" s="322">
        <v>0.3</v>
      </c>
      <c r="X27" s="322">
        <v>0.4</v>
      </c>
      <c r="Y27" s="322">
        <v>0.4</v>
      </c>
      <c r="Z27" s="322">
        <v>0.4</v>
      </c>
      <c r="AA27" s="322">
        <v>0.5</v>
      </c>
      <c r="AB27" s="322">
        <v>0.6</v>
      </c>
      <c r="AC27" s="322">
        <v>0.7</v>
      </c>
      <c r="AD27" s="322">
        <v>0.8</v>
      </c>
      <c r="AE27" s="322">
        <v>0.8</v>
      </c>
      <c r="AF27" s="322">
        <v>0.8</v>
      </c>
      <c r="AG27" s="322">
        <v>1</v>
      </c>
      <c r="AH27" s="322">
        <v>1.2</v>
      </c>
      <c r="AI27" s="322">
        <v>1.2</v>
      </c>
      <c r="AJ27" s="322">
        <v>1.3</v>
      </c>
      <c r="AK27" s="322">
        <v>1.5</v>
      </c>
      <c r="AL27" s="322">
        <v>1.5</v>
      </c>
      <c r="AM27" s="322">
        <v>1.6</v>
      </c>
      <c r="AN27" s="322">
        <v>1.5</v>
      </c>
      <c r="AO27" s="322">
        <v>1.4</v>
      </c>
      <c r="AP27" s="322">
        <v>1.3</v>
      </c>
      <c r="AQ27" s="322">
        <v>1.3</v>
      </c>
      <c r="AR27" s="322">
        <v>1.3</v>
      </c>
      <c r="AS27" s="322">
        <v>1.1000000000000001</v>
      </c>
      <c r="AT27" s="322">
        <v>1.2</v>
      </c>
      <c r="AU27" s="322">
        <v>1.2</v>
      </c>
      <c r="AV27" s="322">
        <v>0.6</v>
      </c>
      <c r="AW27" s="322">
        <v>0.1</v>
      </c>
      <c r="AX27" s="322">
        <v>0.2</v>
      </c>
      <c r="AY27" s="322">
        <v>0.1</v>
      </c>
      <c r="AZ27" s="322">
        <v>0</v>
      </c>
      <c r="BA27" s="322">
        <v>-0.5</v>
      </c>
      <c r="BB27" s="322">
        <v>-1.4</v>
      </c>
      <c r="BC27" s="322">
        <v>-2.6</v>
      </c>
      <c r="BD27" s="322">
        <v>-1.7</v>
      </c>
      <c r="BE27" s="322">
        <v>-0.4</v>
      </c>
      <c r="BF27" s="322">
        <v>1.3</v>
      </c>
      <c r="BG27" s="322">
        <v>2.9</v>
      </c>
      <c r="BH27" s="322">
        <v>2.6</v>
      </c>
      <c r="BI27" s="322">
        <v>2.7</v>
      </c>
      <c r="BJ27" s="322">
        <v>4.4000000000000004</v>
      </c>
      <c r="BK27" s="322">
        <v>5.6</v>
      </c>
      <c r="BL27" s="322">
        <v>5.6</v>
      </c>
      <c r="BM27" s="322">
        <v>5.7</v>
      </c>
      <c r="BN27" s="322">
        <v>5.8</v>
      </c>
      <c r="BO27" s="322">
        <v>7.3</v>
      </c>
      <c r="BP27" s="322">
        <v>7.8</v>
      </c>
      <c r="BQ27" s="322">
        <v>10.6</v>
      </c>
      <c r="BR27" s="322">
        <v>12.4</v>
      </c>
      <c r="BS27" s="322">
        <v>10.9</v>
      </c>
      <c r="BT27" s="322">
        <v>8.6999999999999993</v>
      </c>
      <c r="BU27" s="322">
        <v>9</v>
      </c>
      <c r="BV27" s="322">
        <v>5.4</v>
      </c>
      <c r="BW27" s="322">
        <v>2.4</v>
      </c>
      <c r="BX27" s="322">
        <v>0.1</v>
      </c>
      <c r="BY27" s="322">
        <v>-2.8</v>
      </c>
      <c r="BZ27" s="322">
        <v>-6.7</v>
      </c>
      <c r="CA27" s="322">
        <v>-7.3</v>
      </c>
      <c r="CB27" s="322">
        <v>-11.1</v>
      </c>
      <c r="CC27" s="322">
        <v>-18.5</v>
      </c>
      <c r="CD27" s="322">
        <v>-22</v>
      </c>
      <c r="CE27" s="322">
        <v>-21.4</v>
      </c>
      <c r="CF27" s="322">
        <v>-19.8</v>
      </c>
      <c r="CG27" s="322">
        <v>-17.399999999999999</v>
      </c>
      <c r="CH27" s="322">
        <v>-10.4</v>
      </c>
      <c r="CI27" s="322">
        <v>-9.8000000000000007</v>
      </c>
      <c r="CJ27" s="322">
        <v>-11.9</v>
      </c>
      <c r="CK27" s="322">
        <v>-11.4</v>
      </c>
      <c r="CL27" s="322">
        <v>-11.4</v>
      </c>
      <c r="CM27" s="322"/>
      <c r="CN27" s="322"/>
      <c r="CO27" s="322"/>
      <c r="CP27" s="322"/>
      <c r="CQ27" s="322"/>
      <c r="CR27" s="322"/>
      <c r="CS27" s="322"/>
      <c r="CT27" s="322"/>
      <c r="CU27" s="322"/>
      <c r="CV27" s="322"/>
      <c r="CW27" s="322"/>
      <c r="CX27" s="322"/>
      <c r="CY27" s="322"/>
      <c r="CZ27" s="322"/>
      <c r="DA27" s="322"/>
    </row>
    <row r="28" spans="1:105" x14ac:dyDescent="0.2">
      <c r="A28" s="322" t="s">
        <v>402</v>
      </c>
      <c r="B28" s="83" t="s">
        <v>614</v>
      </c>
      <c r="C28" s="322">
        <v>5.7</v>
      </c>
      <c r="D28" s="322">
        <v>6.1</v>
      </c>
      <c r="E28" s="322">
        <v>6.4</v>
      </c>
      <c r="F28" s="322">
        <v>6.3</v>
      </c>
      <c r="G28" s="322">
        <v>6.5</v>
      </c>
      <c r="H28" s="322">
        <v>7</v>
      </c>
      <c r="I28" s="322">
        <v>7.7</v>
      </c>
      <c r="J28" s="322">
        <v>6.1</v>
      </c>
      <c r="K28" s="322">
        <v>6.8</v>
      </c>
      <c r="L28" s="322">
        <v>7</v>
      </c>
      <c r="M28" s="322">
        <v>7.3</v>
      </c>
      <c r="N28" s="322">
        <v>7.8</v>
      </c>
      <c r="O28" s="322">
        <v>8.1999999999999993</v>
      </c>
      <c r="P28" s="322">
        <v>8.9</v>
      </c>
      <c r="Q28" s="322">
        <v>9.3000000000000007</v>
      </c>
      <c r="R28" s="322">
        <v>9.5</v>
      </c>
      <c r="S28" s="322">
        <v>10</v>
      </c>
      <c r="T28" s="322">
        <v>11.7</v>
      </c>
      <c r="U28" s="322">
        <v>14.1</v>
      </c>
      <c r="V28" s="322">
        <v>16.3</v>
      </c>
      <c r="W28" s="322">
        <v>17.7</v>
      </c>
      <c r="X28" s="322">
        <v>19.5</v>
      </c>
      <c r="Y28" s="322">
        <v>20.2</v>
      </c>
      <c r="Z28" s="322">
        <v>21.7</v>
      </c>
      <c r="AA28" s="322">
        <v>23</v>
      </c>
      <c r="AB28" s="322">
        <v>24.7</v>
      </c>
      <c r="AC28" s="322">
        <v>27</v>
      </c>
      <c r="AD28" s="322">
        <v>29.2</v>
      </c>
      <c r="AE28" s="322">
        <v>32.1</v>
      </c>
      <c r="AF28" s="322">
        <v>35.700000000000003</v>
      </c>
      <c r="AG28" s="322">
        <v>38.200000000000003</v>
      </c>
      <c r="AH28" s="322">
        <v>41.6</v>
      </c>
      <c r="AI28" s="322">
        <v>45.5</v>
      </c>
      <c r="AJ28" s="322">
        <v>48.2</v>
      </c>
      <c r="AK28" s="322">
        <v>51.8</v>
      </c>
      <c r="AL28" s="322">
        <v>56.3</v>
      </c>
      <c r="AM28" s="322">
        <v>61.7</v>
      </c>
      <c r="AN28" s="322">
        <v>68.900000000000006</v>
      </c>
      <c r="AO28" s="322">
        <v>76.900000000000006</v>
      </c>
      <c r="AP28" s="322">
        <v>88.2</v>
      </c>
      <c r="AQ28" s="322">
        <v>100.2</v>
      </c>
      <c r="AR28" s="322">
        <v>115.9</v>
      </c>
      <c r="AS28" s="322">
        <v>133</v>
      </c>
      <c r="AT28" s="322">
        <v>148.5</v>
      </c>
      <c r="AU28" s="322">
        <v>163.1</v>
      </c>
      <c r="AV28" s="322">
        <v>184.1</v>
      </c>
      <c r="AW28" s="322">
        <v>213.3</v>
      </c>
      <c r="AX28" s="322">
        <v>229.1</v>
      </c>
      <c r="AY28" s="322">
        <v>249.5</v>
      </c>
      <c r="AZ28" s="322">
        <v>271.89999999999998</v>
      </c>
      <c r="BA28" s="322">
        <v>297.60000000000002</v>
      </c>
      <c r="BB28" s="322">
        <v>329.9</v>
      </c>
      <c r="BC28" s="322">
        <v>362.9</v>
      </c>
      <c r="BD28" s="322">
        <v>393.2</v>
      </c>
      <c r="BE28" s="322">
        <v>423.6</v>
      </c>
      <c r="BF28" s="322">
        <v>454.7</v>
      </c>
      <c r="BG28" s="322">
        <v>496.7</v>
      </c>
      <c r="BH28" s="322">
        <v>536.4</v>
      </c>
      <c r="BI28" s="322">
        <v>572.9</v>
      </c>
      <c r="BJ28" s="322">
        <v>612.9</v>
      </c>
      <c r="BK28" s="322">
        <v>673.4</v>
      </c>
      <c r="BL28" s="322">
        <v>736</v>
      </c>
      <c r="BM28" s="322">
        <v>804.6</v>
      </c>
      <c r="BN28" s="322">
        <v>873.1</v>
      </c>
      <c r="BO28" s="322">
        <v>914.3</v>
      </c>
      <c r="BP28" s="322">
        <v>961</v>
      </c>
      <c r="BQ28" s="322">
        <v>1011.4</v>
      </c>
      <c r="BR28" s="322">
        <v>1045</v>
      </c>
      <c r="BS28" s="322">
        <v>1084.0999999999999</v>
      </c>
      <c r="BT28" s="322">
        <v>1133.3</v>
      </c>
      <c r="BU28" s="322">
        <v>1212.5999999999999</v>
      </c>
      <c r="BV28" s="322">
        <v>1293.2</v>
      </c>
      <c r="BW28" s="322">
        <v>1417.9</v>
      </c>
      <c r="BX28" s="322">
        <v>1509.4</v>
      </c>
      <c r="BY28" s="322">
        <v>1596</v>
      </c>
      <c r="BZ28" s="322">
        <v>1683.4</v>
      </c>
      <c r="CA28" s="322">
        <v>1775.4</v>
      </c>
      <c r="CB28" s="322">
        <v>1850.3</v>
      </c>
      <c r="CC28" s="322">
        <v>1973.3</v>
      </c>
      <c r="CD28" s="322">
        <v>2074.1</v>
      </c>
      <c r="CE28" s="322">
        <v>2191.1999999999998</v>
      </c>
      <c r="CF28" s="322">
        <v>2235.8000000000002</v>
      </c>
      <c r="CG28" s="322">
        <v>2246.4</v>
      </c>
      <c r="CH28" s="322">
        <v>2277.9</v>
      </c>
      <c r="CI28" s="322">
        <v>2327.3000000000002</v>
      </c>
      <c r="CJ28" s="322">
        <v>2397.6</v>
      </c>
      <c r="CK28" s="322">
        <v>2492.8000000000002</v>
      </c>
      <c r="CL28" s="322">
        <v>2564.9</v>
      </c>
      <c r="CM28" s="322"/>
      <c r="CN28" s="322"/>
      <c r="CO28" s="322"/>
      <c r="CP28" s="322"/>
      <c r="CQ28" s="322"/>
      <c r="CR28" s="322"/>
      <c r="CS28" s="322"/>
      <c r="CT28" s="322"/>
      <c r="CU28" s="322"/>
      <c r="CV28" s="322"/>
      <c r="CW28" s="322"/>
      <c r="CX28" s="322"/>
      <c r="CY28" s="322"/>
      <c r="CZ28" s="322"/>
      <c r="DA28" s="322"/>
    </row>
    <row r="29" spans="1:105" x14ac:dyDescent="0.2">
      <c r="A29" s="322" t="s">
        <v>400</v>
      </c>
      <c r="B29" s="322" t="s">
        <v>632</v>
      </c>
      <c r="C29" s="322">
        <v>5.0999999999999996</v>
      </c>
      <c r="D29" s="322">
        <v>5.4</v>
      </c>
      <c r="E29" s="322">
        <v>5.5</v>
      </c>
      <c r="F29" s="322">
        <v>5.2</v>
      </c>
      <c r="G29" s="322">
        <v>5.0999999999999996</v>
      </c>
      <c r="H29" s="322">
        <v>5.5</v>
      </c>
      <c r="I29" s="322">
        <v>6</v>
      </c>
      <c r="J29" s="322">
        <v>4.7</v>
      </c>
      <c r="K29" s="322">
        <v>5.3</v>
      </c>
      <c r="L29" s="322">
        <v>5.3</v>
      </c>
      <c r="M29" s="322">
        <v>5.6</v>
      </c>
      <c r="N29" s="322">
        <v>6</v>
      </c>
      <c r="O29" s="322">
        <v>6.5</v>
      </c>
      <c r="P29" s="322">
        <v>7.2</v>
      </c>
      <c r="Q29" s="322">
        <v>7.7</v>
      </c>
      <c r="R29" s="322">
        <v>7.9</v>
      </c>
      <c r="S29" s="322">
        <v>8.4</v>
      </c>
      <c r="T29" s="322">
        <v>9.5</v>
      </c>
      <c r="U29" s="322">
        <v>11.3</v>
      </c>
      <c r="V29" s="322">
        <v>12.8</v>
      </c>
      <c r="W29" s="322">
        <v>14.2</v>
      </c>
      <c r="X29" s="322">
        <v>15.4</v>
      </c>
      <c r="Y29" s="322">
        <v>16.5</v>
      </c>
      <c r="Z29" s="322">
        <v>17.600000000000001</v>
      </c>
      <c r="AA29" s="322">
        <v>18.8</v>
      </c>
      <c r="AB29" s="322">
        <v>20.2</v>
      </c>
      <c r="AC29" s="322">
        <v>22.1</v>
      </c>
      <c r="AD29" s="322">
        <v>24</v>
      </c>
      <c r="AE29" s="322">
        <v>26.4</v>
      </c>
      <c r="AF29" s="322">
        <v>29.4</v>
      </c>
      <c r="AG29" s="322">
        <v>31.2</v>
      </c>
      <c r="AH29" s="322">
        <v>34.1</v>
      </c>
      <c r="AI29" s="322">
        <v>37.200000000000003</v>
      </c>
      <c r="AJ29" s="322">
        <v>39.299999999999997</v>
      </c>
      <c r="AK29" s="322">
        <v>42.3</v>
      </c>
      <c r="AL29" s="322">
        <v>46</v>
      </c>
      <c r="AM29" s="322">
        <v>50.6</v>
      </c>
      <c r="AN29" s="322">
        <v>56.4</v>
      </c>
      <c r="AO29" s="322">
        <v>62.4</v>
      </c>
      <c r="AP29" s="322">
        <v>70.7</v>
      </c>
      <c r="AQ29" s="322">
        <v>80.400000000000006</v>
      </c>
      <c r="AR29" s="322">
        <v>92.1</v>
      </c>
      <c r="AS29" s="322">
        <v>104.2</v>
      </c>
      <c r="AT29" s="322">
        <v>115.4</v>
      </c>
      <c r="AU29" s="322">
        <v>126.8</v>
      </c>
      <c r="AV29" s="322">
        <v>144.5</v>
      </c>
      <c r="AW29" s="322">
        <v>165.6</v>
      </c>
      <c r="AX29" s="322">
        <v>177.2</v>
      </c>
      <c r="AY29" s="322">
        <v>193</v>
      </c>
      <c r="AZ29" s="322">
        <v>209.9</v>
      </c>
      <c r="BA29" s="322">
        <v>229.4</v>
      </c>
      <c r="BB29" s="322">
        <v>252.8</v>
      </c>
      <c r="BC29" s="322">
        <v>276.10000000000002</v>
      </c>
      <c r="BD29" s="322">
        <v>297.39999999999998</v>
      </c>
      <c r="BE29" s="322">
        <v>316.7</v>
      </c>
      <c r="BF29" s="322">
        <v>340</v>
      </c>
      <c r="BG29" s="322">
        <v>371.8</v>
      </c>
      <c r="BH29" s="322">
        <v>399.9</v>
      </c>
      <c r="BI29" s="322">
        <v>428.3</v>
      </c>
      <c r="BJ29" s="322">
        <v>458.9</v>
      </c>
      <c r="BK29" s="322">
        <v>501.3</v>
      </c>
      <c r="BL29" s="322">
        <v>546.20000000000005</v>
      </c>
      <c r="BM29" s="322">
        <v>580.1</v>
      </c>
      <c r="BN29" s="322">
        <v>619</v>
      </c>
      <c r="BO29" s="322">
        <v>646.5</v>
      </c>
      <c r="BP29" s="322">
        <v>682.2</v>
      </c>
      <c r="BQ29" s="322">
        <v>716.8</v>
      </c>
      <c r="BR29" s="322">
        <v>748.1</v>
      </c>
      <c r="BS29" s="322">
        <v>785.9</v>
      </c>
      <c r="BT29" s="322">
        <v>835.7</v>
      </c>
      <c r="BU29" s="322">
        <v>902</v>
      </c>
      <c r="BV29" s="322">
        <v>969.1</v>
      </c>
      <c r="BW29" s="322">
        <v>1039.7</v>
      </c>
      <c r="BX29" s="322">
        <v>1091</v>
      </c>
      <c r="BY29" s="322">
        <v>1127.0999999999999</v>
      </c>
      <c r="BZ29" s="322">
        <v>1187.5999999999999</v>
      </c>
      <c r="CA29" s="322">
        <v>1256.5999999999999</v>
      </c>
      <c r="CB29" s="322">
        <v>1325.9</v>
      </c>
      <c r="CC29" s="322">
        <v>1411.4</v>
      </c>
      <c r="CD29" s="322">
        <v>1488.7</v>
      </c>
      <c r="CE29" s="322">
        <v>1508.4</v>
      </c>
      <c r="CF29" s="322">
        <v>1518.3</v>
      </c>
      <c r="CG29" s="322">
        <v>1524.8</v>
      </c>
      <c r="CH29" s="322">
        <v>1536.3</v>
      </c>
      <c r="CI29" s="322">
        <v>1562.7</v>
      </c>
      <c r="CJ29" s="322">
        <v>1601.6</v>
      </c>
      <c r="CK29" s="322">
        <v>1641.2</v>
      </c>
      <c r="CL29" s="322">
        <v>1677.4</v>
      </c>
      <c r="CM29" s="322"/>
      <c r="CN29" s="322"/>
      <c r="CO29" s="322"/>
      <c r="CP29" s="322"/>
      <c r="CQ29" s="322"/>
      <c r="CR29" s="322"/>
      <c r="CS29" s="322"/>
      <c r="CT29" s="322"/>
      <c r="CU29" s="322"/>
      <c r="CV29" s="322"/>
      <c r="CW29" s="322"/>
      <c r="CX29" s="322"/>
      <c r="CY29" s="322"/>
      <c r="CZ29" s="322"/>
      <c r="DA29" s="322"/>
    </row>
    <row r="30" spans="1:105" x14ac:dyDescent="0.2">
      <c r="A30" s="322" t="s">
        <v>398</v>
      </c>
      <c r="B30" s="322" t="s">
        <v>631</v>
      </c>
      <c r="C30" s="322">
        <v>0.1</v>
      </c>
      <c r="D30" s="322">
        <v>0.2</v>
      </c>
      <c r="E30" s="322">
        <v>0.3</v>
      </c>
      <c r="F30" s="322">
        <v>0.4</v>
      </c>
      <c r="G30" s="322">
        <v>0.6</v>
      </c>
      <c r="H30" s="322">
        <v>0.8</v>
      </c>
      <c r="I30" s="322">
        <v>1</v>
      </c>
      <c r="J30" s="322">
        <v>0.7</v>
      </c>
      <c r="K30" s="322">
        <v>0.9</v>
      </c>
      <c r="L30" s="322">
        <v>1.1000000000000001</v>
      </c>
      <c r="M30" s="322">
        <v>1.1000000000000001</v>
      </c>
      <c r="N30" s="322">
        <v>1.1000000000000001</v>
      </c>
      <c r="O30" s="322">
        <v>1.1000000000000001</v>
      </c>
      <c r="P30" s="322">
        <v>1</v>
      </c>
      <c r="Q30" s="322">
        <v>1</v>
      </c>
      <c r="R30" s="322">
        <v>1</v>
      </c>
      <c r="S30" s="322">
        <v>1.1000000000000001</v>
      </c>
      <c r="T30" s="322">
        <v>1.5</v>
      </c>
      <c r="U30" s="322">
        <v>2</v>
      </c>
      <c r="V30" s="322">
        <v>2.7</v>
      </c>
      <c r="W30" s="322">
        <v>2.7</v>
      </c>
      <c r="X30" s="322">
        <v>3.2</v>
      </c>
      <c r="Y30" s="322">
        <v>2.6</v>
      </c>
      <c r="Z30" s="322">
        <v>2.9</v>
      </c>
      <c r="AA30" s="322">
        <v>3</v>
      </c>
      <c r="AB30" s="322">
        <v>3.1</v>
      </c>
      <c r="AC30" s="322">
        <v>3.3</v>
      </c>
      <c r="AD30" s="322">
        <v>3.3</v>
      </c>
      <c r="AE30" s="322">
        <v>3.6</v>
      </c>
      <c r="AF30" s="322">
        <v>4</v>
      </c>
      <c r="AG30" s="322">
        <v>4.3</v>
      </c>
      <c r="AH30" s="322">
        <v>4.5999999999999996</v>
      </c>
      <c r="AI30" s="322">
        <v>5</v>
      </c>
      <c r="AJ30" s="322">
        <v>5.3</v>
      </c>
      <c r="AK30" s="322">
        <v>5.7</v>
      </c>
      <c r="AL30" s="322">
        <v>6.2</v>
      </c>
      <c r="AM30" s="322">
        <v>6.7</v>
      </c>
      <c r="AN30" s="322">
        <v>7.6</v>
      </c>
      <c r="AO30" s="322">
        <v>9.1999999999999993</v>
      </c>
      <c r="AP30" s="322">
        <v>11.4</v>
      </c>
      <c r="AQ30" s="322">
        <v>13.2</v>
      </c>
      <c r="AR30" s="322">
        <v>16.100000000000001</v>
      </c>
      <c r="AS30" s="322">
        <v>19.3</v>
      </c>
      <c r="AT30" s="322">
        <v>22</v>
      </c>
      <c r="AU30" s="322">
        <v>24.1</v>
      </c>
      <c r="AV30" s="322">
        <v>25.3</v>
      </c>
      <c r="AW30" s="322">
        <v>30.8</v>
      </c>
      <c r="AX30" s="322">
        <v>34.1</v>
      </c>
      <c r="AY30" s="322">
        <v>37</v>
      </c>
      <c r="AZ30" s="322">
        <v>40.799999999999997</v>
      </c>
      <c r="BA30" s="322">
        <v>44.3</v>
      </c>
      <c r="BB30" s="322">
        <v>51.2</v>
      </c>
      <c r="BC30" s="322">
        <v>57.1</v>
      </c>
      <c r="BD30" s="322">
        <v>61.2</v>
      </c>
      <c r="BE30" s="322">
        <v>66.900000000000006</v>
      </c>
      <c r="BF30" s="322">
        <v>71.2</v>
      </c>
      <c r="BG30" s="322">
        <v>77.3</v>
      </c>
      <c r="BH30" s="322">
        <v>84.3</v>
      </c>
      <c r="BI30" s="322">
        <v>90.7</v>
      </c>
      <c r="BJ30" s="322">
        <v>98.5</v>
      </c>
      <c r="BK30" s="322">
        <v>109.3</v>
      </c>
      <c r="BL30" s="322">
        <v>127.7</v>
      </c>
      <c r="BM30" s="322">
        <v>156.5</v>
      </c>
      <c r="BN30" s="322">
        <v>180</v>
      </c>
      <c r="BO30" s="322">
        <v>195.2</v>
      </c>
      <c r="BP30" s="322">
        <v>206.7</v>
      </c>
      <c r="BQ30" s="322">
        <v>217.6</v>
      </c>
      <c r="BR30" s="322">
        <v>224.3</v>
      </c>
      <c r="BS30" s="322">
        <v>227.6</v>
      </c>
      <c r="BT30" s="322">
        <v>235.8</v>
      </c>
      <c r="BU30" s="322">
        <v>252.3</v>
      </c>
      <c r="BV30" s="322">
        <v>271.39999999999998</v>
      </c>
      <c r="BW30" s="322">
        <v>305.10000000000002</v>
      </c>
      <c r="BX30" s="322">
        <v>333</v>
      </c>
      <c r="BY30" s="322">
        <v>353.6</v>
      </c>
      <c r="BZ30" s="322">
        <v>385</v>
      </c>
      <c r="CA30" s="322">
        <v>406.6</v>
      </c>
      <c r="CB30" s="322">
        <v>403.9</v>
      </c>
      <c r="CC30" s="322">
        <v>433.3</v>
      </c>
      <c r="CD30" s="322">
        <v>455.4</v>
      </c>
      <c r="CE30" s="322">
        <v>492.6</v>
      </c>
      <c r="CF30" s="322">
        <v>523.79999999999995</v>
      </c>
      <c r="CG30" s="322">
        <v>530.4</v>
      </c>
      <c r="CH30" s="322">
        <v>540</v>
      </c>
      <c r="CI30" s="322">
        <v>563.4</v>
      </c>
      <c r="CJ30" s="322">
        <v>612.9</v>
      </c>
      <c r="CK30" s="322">
        <v>666</v>
      </c>
      <c r="CL30" s="322">
        <v>694.9</v>
      </c>
      <c r="CM30" s="322"/>
      <c r="CN30" s="322"/>
      <c r="CO30" s="322"/>
      <c r="CP30" s="322"/>
      <c r="CQ30" s="322"/>
      <c r="CR30" s="322"/>
      <c r="CS30" s="322"/>
      <c r="CT30" s="322"/>
      <c r="CU30" s="322"/>
      <c r="CV30" s="322"/>
      <c r="CW30" s="322"/>
      <c r="CX30" s="322"/>
      <c r="CY30" s="322"/>
      <c r="CZ30" s="322"/>
      <c r="DA30" s="322"/>
    </row>
    <row r="31" spans="1:105" x14ac:dyDescent="0.2">
      <c r="A31" s="322" t="s">
        <v>396</v>
      </c>
      <c r="B31" s="322" t="s">
        <v>1895</v>
      </c>
      <c r="C31" s="322">
        <v>0.1</v>
      </c>
      <c r="D31" s="322">
        <v>0.2</v>
      </c>
      <c r="E31" s="322">
        <v>0.3</v>
      </c>
      <c r="F31" s="322">
        <v>0.4</v>
      </c>
      <c r="G31" s="322">
        <v>0.6</v>
      </c>
      <c r="H31" s="322">
        <v>0.8</v>
      </c>
      <c r="I31" s="322">
        <v>1</v>
      </c>
      <c r="J31" s="322">
        <v>0.7</v>
      </c>
      <c r="K31" s="322">
        <v>0.9</v>
      </c>
      <c r="L31" s="322">
        <v>1.1000000000000001</v>
      </c>
      <c r="M31" s="322">
        <v>1.1000000000000001</v>
      </c>
      <c r="N31" s="322">
        <v>1.1000000000000001</v>
      </c>
      <c r="O31" s="322">
        <v>1.1000000000000001</v>
      </c>
      <c r="P31" s="322">
        <v>1</v>
      </c>
      <c r="Q31" s="322">
        <v>1</v>
      </c>
      <c r="R31" s="322">
        <v>1</v>
      </c>
      <c r="S31" s="322">
        <v>1.1000000000000001</v>
      </c>
      <c r="T31" s="322">
        <v>1.5</v>
      </c>
      <c r="U31" s="322">
        <v>2</v>
      </c>
      <c r="V31" s="322">
        <v>2.7</v>
      </c>
      <c r="W31" s="322">
        <v>2.7</v>
      </c>
      <c r="X31" s="322">
        <v>3.2</v>
      </c>
      <c r="Y31" s="322">
        <v>2.6</v>
      </c>
      <c r="Z31" s="322">
        <v>2.9</v>
      </c>
      <c r="AA31" s="322">
        <v>3</v>
      </c>
      <c r="AB31" s="322">
        <v>3.1</v>
      </c>
      <c r="AC31" s="322">
        <v>3.3</v>
      </c>
      <c r="AD31" s="322">
        <v>3.3</v>
      </c>
      <c r="AE31" s="322">
        <v>3.6</v>
      </c>
      <c r="AF31" s="322">
        <v>4</v>
      </c>
      <c r="AG31" s="322">
        <v>4.3</v>
      </c>
      <c r="AH31" s="322">
        <v>4.5999999999999996</v>
      </c>
      <c r="AI31" s="322">
        <v>5</v>
      </c>
      <c r="AJ31" s="322">
        <v>5.3</v>
      </c>
      <c r="AK31" s="322">
        <v>5.7</v>
      </c>
      <c r="AL31" s="322">
        <v>6.2</v>
      </c>
      <c r="AM31" s="322">
        <v>6.7</v>
      </c>
      <c r="AN31" s="322">
        <v>7.6</v>
      </c>
      <c r="AO31" s="322">
        <v>9.1999999999999993</v>
      </c>
      <c r="AP31" s="322">
        <v>11.4</v>
      </c>
      <c r="AQ31" s="322">
        <v>13.2</v>
      </c>
      <c r="AR31" s="322">
        <v>16.100000000000001</v>
      </c>
      <c r="AS31" s="322">
        <v>19.3</v>
      </c>
      <c r="AT31" s="322">
        <v>22</v>
      </c>
      <c r="AU31" s="322">
        <v>24.1</v>
      </c>
      <c r="AV31" s="322">
        <v>25.3</v>
      </c>
      <c r="AW31" s="322">
        <v>30.8</v>
      </c>
      <c r="AX31" s="322">
        <v>34.1</v>
      </c>
      <c r="AY31" s="322">
        <v>37</v>
      </c>
      <c r="AZ31" s="322">
        <v>40.799999999999997</v>
      </c>
      <c r="BA31" s="322">
        <v>44.3</v>
      </c>
      <c r="BB31" s="322">
        <v>51.2</v>
      </c>
      <c r="BC31" s="322">
        <v>57.1</v>
      </c>
      <c r="BD31" s="322">
        <v>61.2</v>
      </c>
      <c r="BE31" s="322">
        <v>66.900000000000006</v>
      </c>
      <c r="BF31" s="322">
        <v>71.2</v>
      </c>
      <c r="BG31" s="322">
        <v>77.3</v>
      </c>
      <c r="BH31" s="322">
        <v>84.3</v>
      </c>
      <c r="BI31" s="322">
        <v>90.7</v>
      </c>
      <c r="BJ31" s="322">
        <v>98.5</v>
      </c>
      <c r="BK31" s="322">
        <v>109.3</v>
      </c>
      <c r="BL31" s="322">
        <v>127.7</v>
      </c>
      <c r="BM31" s="322">
        <v>156.5</v>
      </c>
      <c r="BN31" s="322">
        <v>180</v>
      </c>
      <c r="BO31" s="322">
        <v>195.2</v>
      </c>
      <c r="BP31" s="322">
        <v>206.7</v>
      </c>
      <c r="BQ31" s="322">
        <v>217.6</v>
      </c>
      <c r="BR31" s="322">
        <v>224.3</v>
      </c>
      <c r="BS31" s="322">
        <v>227.6</v>
      </c>
      <c r="BT31" s="322">
        <v>235.8</v>
      </c>
      <c r="BU31" s="322">
        <v>252.3</v>
      </c>
      <c r="BV31" s="322">
        <v>271.39999999999998</v>
      </c>
      <c r="BW31" s="322">
        <v>305.10000000000002</v>
      </c>
      <c r="BX31" s="322">
        <v>333</v>
      </c>
      <c r="BY31" s="322">
        <v>353.6</v>
      </c>
      <c r="BZ31" s="322">
        <v>385</v>
      </c>
      <c r="CA31" s="322">
        <v>406.6</v>
      </c>
      <c r="CB31" s="322">
        <v>403.9</v>
      </c>
      <c r="CC31" s="322">
        <v>433.3</v>
      </c>
      <c r="CD31" s="322">
        <v>455.4</v>
      </c>
      <c r="CE31" s="322">
        <v>492.6</v>
      </c>
      <c r="CF31" s="322">
        <v>523.79999999999995</v>
      </c>
      <c r="CG31" s="322">
        <v>530.4</v>
      </c>
      <c r="CH31" s="322">
        <v>540</v>
      </c>
      <c r="CI31" s="322">
        <v>563.4</v>
      </c>
      <c r="CJ31" s="322">
        <v>612.9</v>
      </c>
      <c r="CK31" s="322">
        <v>666</v>
      </c>
      <c r="CL31" s="322">
        <v>694.9</v>
      </c>
      <c r="CM31" s="322"/>
      <c r="CN31" s="322"/>
      <c r="CO31" s="322"/>
      <c r="CP31" s="322"/>
      <c r="CQ31" s="322"/>
      <c r="CR31" s="322"/>
      <c r="CS31" s="322"/>
      <c r="CT31" s="322"/>
      <c r="CU31" s="322"/>
      <c r="CV31" s="322"/>
      <c r="CW31" s="322"/>
      <c r="CX31" s="322"/>
      <c r="CY31" s="322"/>
      <c r="CZ31" s="322"/>
      <c r="DA31" s="322"/>
    </row>
    <row r="32" spans="1:105" x14ac:dyDescent="0.2">
      <c r="A32" s="322" t="s">
        <v>394</v>
      </c>
      <c r="B32" s="322" t="s">
        <v>1896</v>
      </c>
      <c r="C32" s="322" t="s">
        <v>110</v>
      </c>
      <c r="D32" s="322" t="s">
        <v>110</v>
      </c>
      <c r="E32" s="322" t="s">
        <v>110</v>
      </c>
      <c r="F32" s="322" t="s">
        <v>110</v>
      </c>
      <c r="G32" s="322" t="s">
        <v>110</v>
      </c>
      <c r="H32" s="322" t="s">
        <v>110</v>
      </c>
      <c r="I32" s="322" t="s">
        <v>110</v>
      </c>
      <c r="J32" s="322" t="s">
        <v>110</v>
      </c>
      <c r="K32" s="322" t="s">
        <v>110</v>
      </c>
      <c r="L32" s="322" t="s">
        <v>110</v>
      </c>
      <c r="M32" s="322" t="s">
        <v>110</v>
      </c>
      <c r="N32" s="322" t="s">
        <v>110</v>
      </c>
      <c r="O32" s="322" t="s">
        <v>110</v>
      </c>
      <c r="P32" s="322" t="s">
        <v>110</v>
      </c>
      <c r="Q32" s="322" t="s">
        <v>110</v>
      </c>
      <c r="R32" s="322" t="s">
        <v>110</v>
      </c>
      <c r="S32" s="322" t="s">
        <v>110</v>
      </c>
      <c r="T32" s="322" t="s">
        <v>110</v>
      </c>
      <c r="U32" s="322" t="s">
        <v>110</v>
      </c>
      <c r="V32" s="322" t="s">
        <v>110</v>
      </c>
      <c r="W32" s="322" t="s">
        <v>110</v>
      </c>
      <c r="X32" s="322" t="s">
        <v>110</v>
      </c>
      <c r="Y32" s="322" t="s">
        <v>110</v>
      </c>
      <c r="Z32" s="322" t="s">
        <v>110</v>
      </c>
      <c r="AA32" s="322" t="s">
        <v>110</v>
      </c>
      <c r="AB32" s="322" t="s">
        <v>110</v>
      </c>
      <c r="AC32" s="322" t="s">
        <v>110</v>
      </c>
      <c r="AD32" s="322" t="s">
        <v>110</v>
      </c>
      <c r="AE32" s="322" t="s">
        <v>110</v>
      </c>
      <c r="AF32" s="322" t="s">
        <v>110</v>
      </c>
      <c r="AG32" s="322" t="s">
        <v>110</v>
      </c>
      <c r="AH32" s="322" t="s">
        <v>110</v>
      </c>
      <c r="AI32" s="322" t="s">
        <v>110</v>
      </c>
      <c r="AJ32" s="322" t="s">
        <v>110</v>
      </c>
      <c r="AK32" s="322" t="s">
        <v>110</v>
      </c>
      <c r="AL32" s="322" t="s">
        <v>110</v>
      </c>
      <c r="AM32" s="322" t="s">
        <v>110</v>
      </c>
      <c r="AN32" s="322" t="s">
        <v>110</v>
      </c>
      <c r="AO32" s="322" t="s">
        <v>110</v>
      </c>
      <c r="AP32" s="322" t="s">
        <v>110</v>
      </c>
      <c r="AQ32" s="322" t="s">
        <v>110</v>
      </c>
      <c r="AR32" s="322" t="s">
        <v>110</v>
      </c>
      <c r="AS32" s="322" t="s">
        <v>110</v>
      </c>
      <c r="AT32" s="322" t="s">
        <v>110</v>
      </c>
      <c r="AU32" s="322" t="s">
        <v>110</v>
      </c>
      <c r="AV32" s="322" t="s">
        <v>110</v>
      </c>
      <c r="AW32" s="322" t="s">
        <v>110</v>
      </c>
      <c r="AX32" s="322" t="s">
        <v>110</v>
      </c>
      <c r="AY32" s="322" t="s">
        <v>110</v>
      </c>
      <c r="AZ32" s="322" t="s">
        <v>110</v>
      </c>
      <c r="BA32" s="322" t="s">
        <v>110</v>
      </c>
      <c r="BB32" s="322" t="s">
        <v>110</v>
      </c>
      <c r="BC32" s="322" t="s">
        <v>110</v>
      </c>
      <c r="BD32" s="322" t="s">
        <v>110</v>
      </c>
      <c r="BE32" s="322" t="s">
        <v>110</v>
      </c>
      <c r="BF32" s="322" t="s">
        <v>110</v>
      </c>
      <c r="BG32" s="322" t="s">
        <v>110</v>
      </c>
      <c r="BH32" s="322" t="s">
        <v>110</v>
      </c>
      <c r="BI32" s="322" t="s">
        <v>110</v>
      </c>
      <c r="BJ32" s="322" t="s">
        <v>110</v>
      </c>
      <c r="BK32" s="322" t="s">
        <v>110</v>
      </c>
      <c r="BL32" s="322" t="s">
        <v>110</v>
      </c>
      <c r="BM32" s="322" t="s">
        <v>110</v>
      </c>
      <c r="BN32" s="322" t="s">
        <v>110</v>
      </c>
      <c r="BO32" s="322" t="s">
        <v>110</v>
      </c>
      <c r="BP32" s="322" t="s">
        <v>110</v>
      </c>
      <c r="BQ32" s="322" t="s">
        <v>110</v>
      </c>
      <c r="BR32" s="322" t="s">
        <v>110</v>
      </c>
      <c r="BS32" s="322" t="s">
        <v>110</v>
      </c>
      <c r="BT32" s="322" t="s">
        <v>110</v>
      </c>
      <c r="BU32" s="322">
        <v>0</v>
      </c>
      <c r="BV32" s="322">
        <v>0</v>
      </c>
      <c r="BW32" s="322">
        <v>0</v>
      </c>
      <c r="BX32" s="322">
        <v>0</v>
      </c>
      <c r="BY32" s="322">
        <v>0</v>
      </c>
      <c r="BZ32" s="322">
        <v>0</v>
      </c>
      <c r="CA32" s="322">
        <v>0</v>
      </c>
      <c r="CB32" s="322">
        <v>0</v>
      </c>
      <c r="CC32" s="322">
        <v>0</v>
      </c>
      <c r="CD32" s="322">
        <v>0</v>
      </c>
      <c r="CE32" s="322">
        <v>0</v>
      </c>
      <c r="CF32" s="322">
        <v>0</v>
      </c>
      <c r="CG32" s="322">
        <v>0</v>
      </c>
      <c r="CH32" s="322">
        <v>0</v>
      </c>
      <c r="CI32" s="322">
        <v>0</v>
      </c>
      <c r="CJ32" s="322">
        <v>0</v>
      </c>
      <c r="CK32" s="322">
        <v>0</v>
      </c>
      <c r="CL32" s="322">
        <v>0</v>
      </c>
      <c r="CM32" s="322"/>
      <c r="CN32" s="322"/>
      <c r="CO32" s="322"/>
      <c r="CP32" s="322"/>
      <c r="CQ32" s="322"/>
      <c r="CR32" s="322"/>
      <c r="CS32" s="322"/>
      <c r="CT32" s="322"/>
      <c r="CU32" s="322"/>
      <c r="CV32" s="322"/>
      <c r="CW32" s="322"/>
      <c r="CX32" s="322"/>
      <c r="CY32" s="322"/>
      <c r="CZ32" s="322"/>
      <c r="DA32" s="322"/>
    </row>
    <row r="33" spans="1:105" x14ac:dyDescent="0.2">
      <c r="A33" s="322" t="s">
        <v>392</v>
      </c>
      <c r="B33" s="322" t="s">
        <v>1256</v>
      </c>
      <c r="C33" s="322">
        <v>0.5</v>
      </c>
      <c r="D33" s="322">
        <v>0.6</v>
      </c>
      <c r="E33" s="322">
        <v>0.7</v>
      </c>
      <c r="F33" s="322">
        <v>0.7</v>
      </c>
      <c r="G33" s="322">
        <v>0.7</v>
      </c>
      <c r="H33" s="322">
        <v>0.7</v>
      </c>
      <c r="I33" s="322">
        <v>0.6</v>
      </c>
      <c r="J33" s="322">
        <v>0.7</v>
      </c>
      <c r="K33" s="322">
        <v>0.6</v>
      </c>
      <c r="L33" s="322">
        <v>0.7</v>
      </c>
      <c r="M33" s="322">
        <v>0.7</v>
      </c>
      <c r="N33" s="322">
        <v>0.7</v>
      </c>
      <c r="O33" s="322">
        <v>0.6</v>
      </c>
      <c r="P33" s="322">
        <v>0.6</v>
      </c>
      <c r="Q33" s="322">
        <v>0.6</v>
      </c>
      <c r="R33" s="322">
        <v>0.6</v>
      </c>
      <c r="S33" s="322">
        <v>0.5</v>
      </c>
      <c r="T33" s="322">
        <v>0.7</v>
      </c>
      <c r="U33" s="322">
        <v>0.7</v>
      </c>
      <c r="V33" s="322">
        <v>0.8</v>
      </c>
      <c r="W33" s="322">
        <v>0.9</v>
      </c>
      <c r="X33" s="322">
        <v>1</v>
      </c>
      <c r="Y33" s="322">
        <v>1.1000000000000001</v>
      </c>
      <c r="Z33" s="322">
        <v>1.2</v>
      </c>
      <c r="AA33" s="322">
        <v>1.3</v>
      </c>
      <c r="AB33" s="322">
        <v>1.4</v>
      </c>
      <c r="AC33" s="322">
        <v>1.6</v>
      </c>
      <c r="AD33" s="322">
        <v>1.9</v>
      </c>
      <c r="AE33" s="322">
        <v>2.1</v>
      </c>
      <c r="AF33" s="322">
        <v>2.2999999999999998</v>
      </c>
      <c r="AG33" s="322">
        <v>2.7</v>
      </c>
      <c r="AH33" s="322">
        <v>3</v>
      </c>
      <c r="AI33" s="322">
        <v>3.3</v>
      </c>
      <c r="AJ33" s="322">
        <v>3.5</v>
      </c>
      <c r="AK33" s="322">
        <v>3.8</v>
      </c>
      <c r="AL33" s="322">
        <v>4.0999999999999996</v>
      </c>
      <c r="AM33" s="322">
        <v>4.5</v>
      </c>
      <c r="AN33" s="322">
        <v>4.9000000000000004</v>
      </c>
      <c r="AO33" s="322">
        <v>5.2</v>
      </c>
      <c r="AP33" s="322">
        <v>6</v>
      </c>
      <c r="AQ33" s="322">
        <v>6.6</v>
      </c>
      <c r="AR33" s="322">
        <v>7.7</v>
      </c>
      <c r="AS33" s="322">
        <v>9.4</v>
      </c>
      <c r="AT33" s="322">
        <v>11.1</v>
      </c>
      <c r="AU33" s="322">
        <v>12.2</v>
      </c>
      <c r="AV33" s="322">
        <v>14.2</v>
      </c>
      <c r="AW33" s="322">
        <v>16.7</v>
      </c>
      <c r="AX33" s="322">
        <v>17.600000000000001</v>
      </c>
      <c r="AY33" s="322">
        <v>19.2</v>
      </c>
      <c r="AZ33" s="322">
        <v>21</v>
      </c>
      <c r="BA33" s="322">
        <v>23.5</v>
      </c>
      <c r="BB33" s="322">
        <v>25.6</v>
      </c>
      <c r="BC33" s="322">
        <v>29.3</v>
      </c>
      <c r="BD33" s="322">
        <v>34.200000000000003</v>
      </c>
      <c r="BE33" s="322">
        <v>39.5</v>
      </c>
      <c r="BF33" s="322">
        <v>43.2</v>
      </c>
      <c r="BG33" s="322">
        <v>47.3</v>
      </c>
      <c r="BH33" s="322">
        <v>51.8</v>
      </c>
      <c r="BI33" s="322">
        <v>53.5</v>
      </c>
      <c r="BJ33" s="322">
        <v>55.1</v>
      </c>
      <c r="BK33" s="322">
        <v>62.3</v>
      </c>
      <c r="BL33" s="322">
        <v>61.8</v>
      </c>
      <c r="BM33" s="322">
        <v>67.599999999999994</v>
      </c>
      <c r="BN33" s="322">
        <v>73.599999999999994</v>
      </c>
      <c r="BO33" s="322">
        <v>72.2</v>
      </c>
      <c r="BP33" s="322">
        <v>71.8</v>
      </c>
      <c r="BQ33" s="322">
        <v>76.599999999999994</v>
      </c>
      <c r="BR33" s="322">
        <v>72.400000000000006</v>
      </c>
      <c r="BS33" s="322">
        <v>70.2</v>
      </c>
      <c r="BT33" s="322">
        <v>61.4</v>
      </c>
      <c r="BU33" s="322">
        <v>57.8</v>
      </c>
      <c r="BV33" s="322">
        <v>52.1</v>
      </c>
      <c r="BW33" s="322">
        <v>65.400000000000006</v>
      </c>
      <c r="BX33" s="322">
        <v>84.4</v>
      </c>
      <c r="BY33" s="322">
        <v>115.2</v>
      </c>
      <c r="BZ33" s="322">
        <v>110.5</v>
      </c>
      <c r="CA33" s="322">
        <v>111.8</v>
      </c>
      <c r="CB33" s="322">
        <v>120.1</v>
      </c>
      <c r="CC33" s="322">
        <v>121.5</v>
      </c>
      <c r="CD33" s="322">
        <v>127</v>
      </c>
      <c r="CE33" s="322">
        <v>188.8</v>
      </c>
      <c r="CF33" s="322">
        <v>192.1</v>
      </c>
      <c r="CG33" s="322">
        <v>190.7</v>
      </c>
      <c r="CH33" s="322">
        <v>201.2</v>
      </c>
      <c r="CI33" s="322">
        <v>200.7</v>
      </c>
      <c r="CJ33" s="322">
        <v>182.6</v>
      </c>
      <c r="CK33" s="322">
        <v>185.2</v>
      </c>
      <c r="CL33" s="322">
        <v>192.1</v>
      </c>
      <c r="CM33" s="322"/>
      <c r="CN33" s="322"/>
      <c r="CO33" s="322"/>
      <c r="CP33" s="322"/>
      <c r="CQ33" s="322"/>
      <c r="CR33" s="322"/>
      <c r="CS33" s="322"/>
      <c r="CT33" s="322"/>
      <c r="CU33" s="322"/>
      <c r="CV33" s="322"/>
      <c r="CW33" s="322"/>
      <c r="CX33" s="322"/>
      <c r="CY33" s="322"/>
      <c r="CZ33" s="322"/>
      <c r="DA33" s="322"/>
    </row>
    <row r="34" spans="1:105" x14ac:dyDescent="0.2">
      <c r="A34" s="322" t="s">
        <v>390</v>
      </c>
      <c r="B34" s="322" t="s">
        <v>1897</v>
      </c>
      <c r="C34" s="322">
        <v>0.5</v>
      </c>
      <c r="D34" s="322">
        <v>0.6</v>
      </c>
      <c r="E34" s="322">
        <v>0.7</v>
      </c>
      <c r="F34" s="322">
        <v>0.7</v>
      </c>
      <c r="G34" s="322">
        <v>0.7</v>
      </c>
      <c r="H34" s="322">
        <v>0.7</v>
      </c>
      <c r="I34" s="322">
        <v>0.6</v>
      </c>
      <c r="J34" s="322">
        <v>0.7</v>
      </c>
      <c r="K34" s="322">
        <v>0.6</v>
      </c>
      <c r="L34" s="322">
        <v>0.7</v>
      </c>
      <c r="M34" s="322">
        <v>0.7</v>
      </c>
      <c r="N34" s="322">
        <v>0.7</v>
      </c>
      <c r="O34" s="322">
        <v>0.6</v>
      </c>
      <c r="P34" s="322">
        <v>0.6</v>
      </c>
      <c r="Q34" s="322">
        <v>0.6</v>
      </c>
      <c r="R34" s="322">
        <v>0.6</v>
      </c>
      <c r="S34" s="322">
        <v>0.5</v>
      </c>
      <c r="T34" s="322">
        <v>0.7</v>
      </c>
      <c r="U34" s="322">
        <v>0.7</v>
      </c>
      <c r="V34" s="322">
        <v>0.8</v>
      </c>
      <c r="W34" s="322">
        <v>0.9</v>
      </c>
      <c r="X34" s="322">
        <v>1</v>
      </c>
      <c r="Y34" s="322">
        <v>1.1000000000000001</v>
      </c>
      <c r="Z34" s="322">
        <v>1.2</v>
      </c>
      <c r="AA34" s="322">
        <v>1.3</v>
      </c>
      <c r="AB34" s="322">
        <v>1.4</v>
      </c>
      <c r="AC34" s="322">
        <v>1.6</v>
      </c>
      <c r="AD34" s="322">
        <v>1.9</v>
      </c>
      <c r="AE34" s="322">
        <v>2.1</v>
      </c>
      <c r="AF34" s="322">
        <v>2.2999999999999998</v>
      </c>
      <c r="AG34" s="322">
        <v>2.7</v>
      </c>
      <c r="AH34" s="322">
        <v>3</v>
      </c>
      <c r="AI34" s="322">
        <v>3.3</v>
      </c>
      <c r="AJ34" s="322">
        <v>3.5</v>
      </c>
      <c r="AK34" s="322">
        <v>3.8</v>
      </c>
      <c r="AL34" s="322">
        <v>4.0999999999999996</v>
      </c>
      <c r="AM34" s="322">
        <v>4.5</v>
      </c>
      <c r="AN34" s="322">
        <v>4.9000000000000004</v>
      </c>
      <c r="AO34" s="322">
        <v>5.2</v>
      </c>
      <c r="AP34" s="322">
        <v>6</v>
      </c>
      <c r="AQ34" s="322">
        <v>6.6</v>
      </c>
      <c r="AR34" s="322">
        <v>7.7</v>
      </c>
      <c r="AS34" s="322">
        <v>9.4</v>
      </c>
      <c r="AT34" s="322">
        <v>11.1</v>
      </c>
      <c r="AU34" s="322">
        <v>12.2</v>
      </c>
      <c r="AV34" s="322">
        <v>14.2</v>
      </c>
      <c r="AW34" s="322">
        <v>16.7</v>
      </c>
      <c r="AX34" s="322">
        <v>17.600000000000001</v>
      </c>
      <c r="AY34" s="322">
        <v>19.2</v>
      </c>
      <c r="AZ34" s="322">
        <v>21</v>
      </c>
      <c r="BA34" s="322">
        <v>23.5</v>
      </c>
      <c r="BB34" s="322">
        <v>25.6</v>
      </c>
      <c r="BC34" s="322">
        <v>29.3</v>
      </c>
      <c r="BD34" s="322">
        <v>34.200000000000003</v>
      </c>
      <c r="BE34" s="322">
        <v>39.5</v>
      </c>
      <c r="BF34" s="322">
        <v>43.2</v>
      </c>
      <c r="BG34" s="322">
        <v>47.3</v>
      </c>
      <c r="BH34" s="322">
        <v>51.8</v>
      </c>
      <c r="BI34" s="322">
        <v>53.5</v>
      </c>
      <c r="BJ34" s="322">
        <v>55.1</v>
      </c>
      <c r="BK34" s="322">
        <v>62.3</v>
      </c>
      <c r="BL34" s="322">
        <v>61.8</v>
      </c>
      <c r="BM34" s="322">
        <v>67.599999999999994</v>
      </c>
      <c r="BN34" s="322">
        <v>73.599999999999994</v>
      </c>
      <c r="BO34" s="322">
        <v>72.2</v>
      </c>
      <c r="BP34" s="322">
        <v>71.8</v>
      </c>
      <c r="BQ34" s="322">
        <v>76.599999999999994</v>
      </c>
      <c r="BR34" s="322">
        <v>72.400000000000006</v>
      </c>
      <c r="BS34" s="322">
        <v>70.2</v>
      </c>
      <c r="BT34" s="322">
        <v>61.4</v>
      </c>
      <c r="BU34" s="322">
        <v>57.8</v>
      </c>
      <c r="BV34" s="322">
        <v>52.1</v>
      </c>
      <c r="BW34" s="322">
        <v>65.400000000000006</v>
      </c>
      <c r="BX34" s="322">
        <v>84.4</v>
      </c>
      <c r="BY34" s="322">
        <v>115.2</v>
      </c>
      <c r="BZ34" s="322">
        <v>110.5</v>
      </c>
      <c r="CA34" s="322">
        <v>111.8</v>
      </c>
      <c r="CB34" s="322">
        <v>120.1</v>
      </c>
      <c r="CC34" s="322">
        <v>121.5</v>
      </c>
      <c r="CD34" s="322">
        <v>124</v>
      </c>
      <c r="CE34" s="322">
        <v>186.2</v>
      </c>
      <c r="CF34" s="322">
        <v>189.8</v>
      </c>
      <c r="CG34" s="322">
        <v>188.1</v>
      </c>
      <c r="CH34" s="322">
        <v>198.3</v>
      </c>
      <c r="CI34" s="322">
        <v>198.2</v>
      </c>
      <c r="CJ34" s="322">
        <v>180</v>
      </c>
      <c r="CK34" s="322">
        <v>182.6</v>
      </c>
      <c r="CL34" s="322" t="s">
        <v>110</v>
      </c>
      <c r="CM34" s="322"/>
      <c r="CN34" s="322"/>
      <c r="CO34" s="322"/>
      <c r="CP34" s="322"/>
      <c r="CQ34" s="322"/>
      <c r="CR34" s="322"/>
      <c r="CS34" s="322"/>
      <c r="CT34" s="322"/>
      <c r="CU34" s="322"/>
      <c r="CV34" s="322"/>
      <c r="CW34" s="322"/>
      <c r="CX34" s="322"/>
      <c r="CY34" s="322"/>
      <c r="CZ34" s="322"/>
      <c r="DA34" s="322"/>
    </row>
    <row r="35" spans="1:105" x14ac:dyDescent="0.2">
      <c r="A35" s="322" t="s">
        <v>388</v>
      </c>
      <c r="B35" s="322" t="s">
        <v>624</v>
      </c>
      <c r="C35" s="322" t="s">
        <v>110</v>
      </c>
      <c r="D35" s="322" t="s">
        <v>110</v>
      </c>
      <c r="E35" s="322" t="s">
        <v>110</v>
      </c>
      <c r="F35" s="322" t="s">
        <v>110</v>
      </c>
      <c r="G35" s="322" t="s">
        <v>110</v>
      </c>
      <c r="H35" s="322" t="s">
        <v>110</v>
      </c>
      <c r="I35" s="322" t="s">
        <v>110</v>
      </c>
      <c r="J35" s="322" t="s">
        <v>110</v>
      </c>
      <c r="K35" s="322" t="s">
        <v>110</v>
      </c>
      <c r="L35" s="322" t="s">
        <v>110</v>
      </c>
      <c r="M35" s="322" t="s">
        <v>110</v>
      </c>
      <c r="N35" s="322" t="s">
        <v>110</v>
      </c>
      <c r="O35" s="322" t="s">
        <v>110</v>
      </c>
      <c r="P35" s="322" t="s">
        <v>110</v>
      </c>
      <c r="Q35" s="322" t="s">
        <v>110</v>
      </c>
      <c r="R35" s="322" t="s">
        <v>110</v>
      </c>
      <c r="S35" s="322" t="s">
        <v>110</v>
      </c>
      <c r="T35" s="322" t="s">
        <v>110</v>
      </c>
      <c r="U35" s="322" t="s">
        <v>110</v>
      </c>
      <c r="V35" s="322" t="s">
        <v>110</v>
      </c>
      <c r="W35" s="322" t="s">
        <v>110</v>
      </c>
      <c r="X35" s="322" t="s">
        <v>110</v>
      </c>
      <c r="Y35" s="322" t="s">
        <v>110</v>
      </c>
      <c r="Z35" s="322" t="s">
        <v>110</v>
      </c>
      <c r="AA35" s="322" t="s">
        <v>110</v>
      </c>
      <c r="AB35" s="322" t="s">
        <v>110</v>
      </c>
      <c r="AC35" s="322" t="s">
        <v>110</v>
      </c>
      <c r="AD35" s="322" t="s">
        <v>110</v>
      </c>
      <c r="AE35" s="322" t="s">
        <v>110</v>
      </c>
      <c r="AF35" s="322" t="s">
        <v>110</v>
      </c>
      <c r="AG35" s="322" t="s">
        <v>110</v>
      </c>
      <c r="AH35" s="322" t="s">
        <v>110</v>
      </c>
      <c r="AI35" s="322" t="s">
        <v>110</v>
      </c>
      <c r="AJ35" s="322" t="s">
        <v>110</v>
      </c>
      <c r="AK35" s="322" t="s">
        <v>110</v>
      </c>
      <c r="AL35" s="322" t="s">
        <v>110</v>
      </c>
      <c r="AM35" s="322" t="s">
        <v>110</v>
      </c>
      <c r="AN35" s="322" t="s">
        <v>110</v>
      </c>
      <c r="AO35" s="322" t="s">
        <v>110</v>
      </c>
      <c r="AP35" s="322" t="s">
        <v>110</v>
      </c>
      <c r="AQ35" s="322" t="s">
        <v>110</v>
      </c>
      <c r="AR35" s="322" t="s">
        <v>110</v>
      </c>
      <c r="AS35" s="322" t="s">
        <v>110</v>
      </c>
      <c r="AT35" s="322" t="s">
        <v>110</v>
      </c>
      <c r="AU35" s="322" t="s">
        <v>110</v>
      </c>
      <c r="AV35" s="322" t="s">
        <v>110</v>
      </c>
      <c r="AW35" s="322" t="s">
        <v>110</v>
      </c>
      <c r="AX35" s="322" t="s">
        <v>110</v>
      </c>
      <c r="AY35" s="322" t="s">
        <v>110</v>
      </c>
      <c r="AZ35" s="322" t="s">
        <v>110</v>
      </c>
      <c r="BA35" s="322" t="s">
        <v>110</v>
      </c>
      <c r="BB35" s="322" t="s">
        <v>110</v>
      </c>
      <c r="BC35" s="322" t="s">
        <v>110</v>
      </c>
      <c r="BD35" s="322" t="s">
        <v>110</v>
      </c>
      <c r="BE35" s="322" t="s">
        <v>110</v>
      </c>
      <c r="BF35" s="322" t="s">
        <v>110</v>
      </c>
      <c r="BG35" s="322" t="s">
        <v>110</v>
      </c>
      <c r="BH35" s="322" t="s">
        <v>110</v>
      </c>
      <c r="BI35" s="322" t="s">
        <v>110</v>
      </c>
      <c r="BJ35" s="322" t="s">
        <v>110</v>
      </c>
      <c r="BK35" s="322" t="s">
        <v>110</v>
      </c>
      <c r="BL35" s="322" t="s">
        <v>110</v>
      </c>
      <c r="BM35" s="322" t="s">
        <v>110</v>
      </c>
      <c r="BN35" s="322" t="s">
        <v>110</v>
      </c>
      <c r="BO35" s="322" t="s">
        <v>110</v>
      </c>
      <c r="BP35" s="322" t="s">
        <v>110</v>
      </c>
      <c r="BQ35" s="322" t="s">
        <v>110</v>
      </c>
      <c r="BR35" s="322" t="s">
        <v>110</v>
      </c>
      <c r="BS35" s="322" t="s">
        <v>110</v>
      </c>
      <c r="BT35" s="322" t="s">
        <v>110</v>
      </c>
      <c r="BU35" s="322" t="s">
        <v>110</v>
      </c>
      <c r="BV35" s="322" t="s">
        <v>110</v>
      </c>
      <c r="BW35" s="322" t="s">
        <v>110</v>
      </c>
      <c r="BX35" s="322" t="s">
        <v>110</v>
      </c>
      <c r="BY35" s="322" t="s">
        <v>110</v>
      </c>
      <c r="BZ35" s="322" t="s">
        <v>110</v>
      </c>
      <c r="CA35" s="322" t="s">
        <v>110</v>
      </c>
      <c r="CB35" s="322" t="s">
        <v>110</v>
      </c>
      <c r="CC35" s="322" t="s">
        <v>110</v>
      </c>
      <c r="CD35" s="322">
        <v>3</v>
      </c>
      <c r="CE35" s="322">
        <v>2.5</v>
      </c>
      <c r="CF35" s="322">
        <v>2.2999999999999998</v>
      </c>
      <c r="CG35" s="322">
        <v>2.6</v>
      </c>
      <c r="CH35" s="322">
        <v>2.8</v>
      </c>
      <c r="CI35" s="322">
        <v>2.6</v>
      </c>
      <c r="CJ35" s="322">
        <v>2.5</v>
      </c>
      <c r="CK35" s="322">
        <v>2.5</v>
      </c>
      <c r="CL35" s="322" t="s">
        <v>110</v>
      </c>
      <c r="CM35" s="322"/>
      <c r="CN35" s="322"/>
      <c r="CO35" s="322"/>
      <c r="CP35" s="322"/>
      <c r="CQ35" s="322"/>
      <c r="CR35" s="322"/>
      <c r="CS35" s="322"/>
      <c r="CT35" s="322"/>
      <c r="CU35" s="322"/>
      <c r="CV35" s="322"/>
      <c r="CW35" s="322"/>
      <c r="CX35" s="322"/>
      <c r="CY35" s="322"/>
      <c r="CZ35" s="322"/>
      <c r="DA35" s="322"/>
    </row>
    <row r="36" spans="1:105" x14ac:dyDescent="0.2">
      <c r="A36" s="322" t="s">
        <v>386</v>
      </c>
      <c r="B36" s="322" t="s">
        <v>99</v>
      </c>
      <c r="C36" s="322" t="s">
        <v>110</v>
      </c>
      <c r="D36" s="322" t="s">
        <v>110</v>
      </c>
      <c r="E36" s="322" t="s">
        <v>110</v>
      </c>
      <c r="F36" s="322" t="s">
        <v>110</v>
      </c>
      <c r="G36" s="322" t="s">
        <v>110</v>
      </c>
      <c r="H36" s="322" t="s">
        <v>110</v>
      </c>
      <c r="I36" s="322" t="s">
        <v>110</v>
      </c>
      <c r="J36" s="322" t="s">
        <v>110</v>
      </c>
      <c r="K36" s="322" t="s">
        <v>110</v>
      </c>
      <c r="L36" s="322" t="s">
        <v>110</v>
      </c>
      <c r="M36" s="322" t="s">
        <v>110</v>
      </c>
      <c r="N36" s="322" t="s">
        <v>110</v>
      </c>
      <c r="O36" s="322" t="s">
        <v>110</v>
      </c>
      <c r="P36" s="322" t="s">
        <v>110</v>
      </c>
      <c r="Q36" s="322" t="s">
        <v>110</v>
      </c>
      <c r="R36" s="322" t="s">
        <v>110</v>
      </c>
      <c r="S36" s="322" t="s">
        <v>110</v>
      </c>
      <c r="T36" s="322" t="s">
        <v>110</v>
      </c>
      <c r="U36" s="322" t="s">
        <v>110</v>
      </c>
      <c r="V36" s="322" t="s">
        <v>110</v>
      </c>
      <c r="W36" s="322" t="s">
        <v>110</v>
      </c>
      <c r="X36" s="322" t="s">
        <v>110</v>
      </c>
      <c r="Y36" s="322" t="s">
        <v>110</v>
      </c>
      <c r="Z36" s="322" t="s">
        <v>110</v>
      </c>
      <c r="AA36" s="322" t="s">
        <v>110</v>
      </c>
      <c r="AB36" s="322" t="s">
        <v>110</v>
      </c>
      <c r="AC36" s="322" t="s">
        <v>110</v>
      </c>
      <c r="AD36" s="322" t="s">
        <v>110</v>
      </c>
      <c r="AE36" s="322" t="s">
        <v>110</v>
      </c>
      <c r="AF36" s="322" t="s">
        <v>110</v>
      </c>
      <c r="AG36" s="322">
        <v>0</v>
      </c>
      <c r="AH36" s="322">
        <v>0</v>
      </c>
      <c r="AI36" s="322">
        <v>0</v>
      </c>
      <c r="AJ36" s="322">
        <v>0</v>
      </c>
      <c r="AK36" s="322">
        <v>0</v>
      </c>
      <c r="AL36" s="322">
        <v>0</v>
      </c>
      <c r="AM36" s="322">
        <v>0</v>
      </c>
      <c r="AN36" s="322">
        <v>0</v>
      </c>
      <c r="AO36" s="322">
        <v>0</v>
      </c>
      <c r="AP36" s="322">
        <v>0</v>
      </c>
      <c r="AQ36" s="322">
        <v>0</v>
      </c>
      <c r="AR36" s="322">
        <v>0</v>
      </c>
      <c r="AS36" s="322">
        <v>0</v>
      </c>
      <c r="AT36" s="322">
        <v>0.1</v>
      </c>
      <c r="AU36" s="322">
        <v>0.1</v>
      </c>
      <c r="AV36" s="322">
        <v>0.1</v>
      </c>
      <c r="AW36" s="322">
        <v>0.2</v>
      </c>
      <c r="AX36" s="322">
        <v>0.2</v>
      </c>
      <c r="AY36" s="322">
        <v>0.2</v>
      </c>
      <c r="AZ36" s="322">
        <v>0.2</v>
      </c>
      <c r="BA36" s="322">
        <v>0.3</v>
      </c>
      <c r="BB36" s="322">
        <v>0.4</v>
      </c>
      <c r="BC36" s="322">
        <v>0.4</v>
      </c>
      <c r="BD36" s="322">
        <v>0.5</v>
      </c>
      <c r="BE36" s="322">
        <v>0.4</v>
      </c>
      <c r="BF36" s="322">
        <v>0.4</v>
      </c>
      <c r="BG36" s="322">
        <v>0.3</v>
      </c>
      <c r="BH36" s="322">
        <v>0.3</v>
      </c>
      <c r="BI36" s="322">
        <v>0.3</v>
      </c>
      <c r="BJ36" s="322">
        <v>0.4</v>
      </c>
      <c r="BK36" s="322">
        <v>0.4</v>
      </c>
      <c r="BL36" s="322">
        <v>0.4</v>
      </c>
      <c r="BM36" s="322">
        <v>0.4</v>
      </c>
      <c r="BN36" s="322">
        <v>0.4</v>
      </c>
      <c r="BO36" s="322">
        <v>0.4</v>
      </c>
      <c r="BP36" s="322">
        <v>0.3</v>
      </c>
      <c r="BQ36" s="322">
        <v>0.3</v>
      </c>
      <c r="BR36" s="322">
        <v>0.3</v>
      </c>
      <c r="BS36" s="322">
        <v>0.4</v>
      </c>
      <c r="BT36" s="322">
        <v>0.4</v>
      </c>
      <c r="BU36" s="322">
        <v>0.4</v>
      </c>
      <c r="BV36" s="322">
        <v>0.5</v>
      </c>
      <c r="BW36" s="322">
        <v>7.7</v>
      </c>
      <c r="BX36" s="322">
        <v>0.9</v>
      </c>
      <c r="BY36" s="322">
        <v>0.1</v>
      </c>
      <c r="BZ36" s="322">
        <v>0.4</v>
      </c>
      <c r="CA36" s="322">
        <v>0.4</v>
      </c>
      <c r="CB36" s="322">
        <v>0.4</v>
      </c>
      <c r="CC36" s="322">
        <v>7.1</v>
      </c>
      <c r="CD36" s="322">
        <v>3</v>
      </c>
      <c r="CE36" s="322">
        <v>1.4</v>
      </c>
      <c r="CF36" s="322">
        <v>1.6</v>
      </c>
      <c r="CG36" s="322">
        <v>0.5</v>
      </c>
      <c r="CH36" s="322">
        <v>0.5</v>
      </c>
      <c r="CI36" s="322">
        <v>0.5</v>
      </c>
      <c r="CJ36" s="322">
        <v>0.5</v>
      </c>
      <c r="CK36" s="322">
        <v>0.5</v>
      </c>
      <c r="CL36" s="322">
        <v>0.5</v>
      </c>
      <c r="CM36" s="322"/>
      <c r="CN36" s="322"/>
      <c r="CO36" s="322"/>
      <c r="CP36" s="322"/>
      <c r="CQ36" s="322"/>
      <c r="CR36" s="322"/>
      <c r="CS36" s="322"/>
      <c r="CT36" s="322"/>
      <c r="CU36" s="322"/>
      <c r="CV36" s="322"/>
      <c r="CW36" s="322"/>
      <c r="CX36" s="322"/>
      <c r="CY36" s="322"/>
      <c r="CZ36" s="322"/>
      <c r="DA36" s="322"/>
    </row>
    <row r="37" spans="1:105" x14ac:dyDescent="0.2">
      <c r="A37" s="322" t="s">
        <v>384</v>
      </c>
      <c r="B37" s="83" t="s">
        <v>1898</v>
      </c>
      <c r="C37" s="322">
        <v>1.3</v>
      </c>
      <c r="D37" s="322">
        <v>1.1000000000000001</v>
      </c>
      <c r="E37" s="322">
        <v>0.8</v>
      </c>
      <c r="F37" s="322">
        <v>0.5</v>
      </c>
      <c r="G37" s="322">
        <v>0.2</v>
      </c>
      <c r="H37" s="322">
        <v>1.1000000000000001</v>
      </c>
      <c r="I37" s="322">
        <v>1</v>
      </c>
      <c r="J37" s="322">
        <v>2.1</v>
      </c>
      <c r="K37" s="322">
        <v>1.8</v>
      </c>
      <c r="L37" s="322">
        <v>1.7</v>
      </c>
      <c r="M37" s="322">
        <v>1.7</v>
      </c>
      <c r="N37" s="322">
        <v>1.6</v>
      </c>
      <c r="O37" s="322">
        <v>1.6</v>
      </c>
      <c r="P37" s="322">
        <v>1.1000000000000001</v>
      </c>
      <c r="Q37" s="322">
        <v>1.1000000000000001</v>
      </c>
      <c r="R37" s="322">
        <v>1.1000000000000001</v>
      </c>
      <c r="S37" s="322">
        <v>1.1000000000000001</v>
      </c>
      <c r="T37" s="322">
        <v>0.8</v>
      </c>
      <c r="U37" s="322">
        <v>0.1</v>
      </c>
      <c r="V37" s="322">
        <v>0.1</v>
      </c>
      <c r="W37" s="322">
        <v>0.5</v>
      </c>
      <c r="X37" s="322">
        <v>0.3</v>
      </c>
      <c r="Y37" s="322">
        <v>1.5</v>
      </c>
      <c r="Z37" s="322">
        <v>1.9</v>
      </c>
      <c r="AA37" s="322">
        <v>2.2999999999999998</v>
      </c>
      <c r="AB37" s="322">
        <v>2</v>
      </c>
      <c r="AC37" s="322">
        <v>2.2000000000000002</v>
      </c>
      <c r="AD37" s="322">
        <v>3</v>
      </c>
      <c r="AE37" s="322">
        <v>2.6</v>
      </c>
      <c r="AF37" s="322">
        <v>1.1000000000000001</v>
      </c>
      <c r="AG37" s="322">
        <v>2.2000000000000002</v>
      </c>
      <c r="AH37" s="322">
        <v>2.6</v>
      </c>
      <c r="AI37" s="322">
        <v>2.2000000000000002</v>
      </c>
      <c r="AJ37" s="322">
        <v>3.4</v>
      </c>
      <c r="AK37" s="322">
        <v>3.7</v>
      </c>
      <c r="AL37" s="322">
        <v>4.3</v>
      </c>
      <c r="AM37" s="322">
        <v>4.0999999999999996</v>
      </c>
      <c r="AN37" s="322">
        <v>5.2</v>
      </c>
      <c r="AO37" s="322">
        <v>4.7</v>
      </c>
      <c r="AP37" s="322">
        <v>4.3</v>
      </c>
      <c r="AQ37" s="322">
        <v>4.0999999999999996</v>
      </c>
      <c r="AR37" s="322">
        <v>3</v>
      </c>
      <c r="AS37" s="322">
        <v>0.6</v>
      </c>
      <c r="AT37" s="322">
        <v>8.4</v>
      </c>
      <c r="AU37" s="322">
        <v>9.6</v>
      </c>
      <c r="AV37" s="322">
        <v>2.2999999999999998</v>
      </c>
      <c r="AW37" s="322">
        <v>-5.6</v>
      </c>
      <c r="AX37" s="322">
        <v>2.8</v>
      </c>
      <c r="AY37" s="322">
        <v>8.4</v>
      </c>
      <c r="AZ37" s="322">
        <v>13.4</v>
      </c>
      <c r="BA37" s="322">
        <v>8.1999999999999993</v>
      </c>
      <c r="BB37" s="322">
        <v>5.4</v>
      </c>
      <c r="BC37" s="322">
        <v>4.0999999999999996</v>
      </c>
      <c r="BD37" s="322">
        <v>-5.0999999999999996</v>
      </c>
      <c r="BE37" s="322">
        <v>1.3</v>
      </c>
      <c r="BF37" s="322">
        <v>20.9</v>
      </c>
      <c r="BG37" s="322">
        <v>20.3</v>
      </c>
      <c r="BH37" s="322">
        <v>20.399999999999999</v>
      </c>
      <c r="BI37" s="322">
        <v>12.1</v>
      </c>
      <c r="BJ37" s="322">
        <v>17</v>
      </c>
      <c r="BK37" s="322">
        <v>7.4</v>
      </c>
      <c r="BL37" s="322">
        <v>-6.5</v>
      </c>
      <c r="BM37" s="322">
        <v>-25.1</v>
      </c>
      <c r="BN37" s="322">
        <v>-37.5</v>
      </c>
      <c r="BO37" s="322">
        <v>-37.200000000000003</v>
      </c>
      <c r="BP37" s="322">
        <v>-27</v>
      </c>
      <c r="BQ37" s="322">
        <v>-31.5</v>
      </c>
      <c r="BR37" s="322">
        <v>-12.5</v>
      </c>
      <c r="BS37" s="322">
        <v>1.7</v>
      </c>
      <c r="BT37" s="322">
        <v>15.4</v>
      </c>
      <c r="BU37" s="322">
        <v>9.1999999999999993</v>
      </c>
      <c r="BV37" s="322">
        <v>9.9</v>
      </c>
      <c r="BW37" s="322">
        <v>-65.3</v>
      </c>
      <c r="BX37" s="322">
        <v>-120.9</v>
      </c>
      <c r="BY37" s="322">
        <v>-121.4</v>
      </c>
      <c r="BZ37" s="322">
        <v>-108.4</v>
      </c>
      <c r="CA37" s="322">
        <v>-66.599999999999994</v>
      </c>
      <c r="CB37" s="322">
        <v>-39.4</v>
      </c>
      <c r="CC37" s="322">
        <v>-72.7</v>
      </c>
      <c r="CD37" s="322">
        <v>-165.1</v>
      </c>
      <c r="CE37" s="322">
        <v>-271.89999999999998</v>
      </c>
      <c r="CF37" s="322">
        <v>-237.3</v>
      </c>
      <c r="CG37" s="322">
        <v>-215.9</v>
      </c>
      <c r="CH37" s="322">
        <v>-220.8</v>
      </c>
      <c r="CI37" s="322">
        <v>-190.5</v>
      </c>
      <c r="CJ37" s="322">
        <v>-169.8</v>
      </c>
      <c r="CK37" s="322">
        <v>-161.30000000000001</v>
      </c>
      <c r="CL37" s="322" t="s">
        <v>110</v>
      </c>
      <c r="CM37" s="322"/>
      <c r="CN37" s="322"/>
      <c r="CO37" s="322"/>
      <c r="CP37" s="322"/>
      <c r="CQ37" s="322"/>
      <c r="CR37" s="322"/>
      <c r="CS37" s="322"/>
      <c r="CT37" s="322"/>
      <c r="CU37" s="322"/>
      <c r="CV37" s="322"/>
      <c r="CW37" s="322"/>
      <c r="CX37" s="322"/>
      <c r="CY37" s="322"/>
      <c r="CZ37" s="322"/>
      <c r="DA37" s="322"/>
    </row>
    <row r="38" spans="1:105" x14ac:dyDescent="0.2">
      <c r="A38" s="322" t="s">
        <v>382</v>
      </c>
      <c r="B38" s="322" t="s">
        <v>621</v>
      </c>
      <c r="C38" s="322">
        <v>0</v>
      </c>
      <c r="D38" s="322">
        <v>0</v>
      </c>
      <c r="E38" s="322">
        <v>0</v>
      </c>
      <c r="F38" s="322">
        <v>0</v>
      </c>
      <c r="G38" s="322">
        <v>0</v>
      </c>
      <c r="H38" s="322">
        <v>0</v>
      </c>
      <c r="I38" s="322">
        <v>0</v>
      </c>
      <c r="J38" s="322">
        <v>0</v>
      </c>
      <c r="K38" s="322">
        <v>0</v>
      </c>
      <c r="L38" s="322">
        <v>0</v>
      </c>
      <c r="M38" s="322">
        <v>0</v>
      </c>
      <c r="N38" s="322">
        <v>0</v>
      </c>
      <c r="O38" s="322">
        <v>0</v>
      </c>
      <c r="P38" s="322">
        <v>0</v>
      </c>
      <c r="Q38" s="322">
        <v>0</v>
      </c>
      <c r="R38" s="322">
        <v>0</v>
      </c>
      <c r="S38" s="322">
        <v>0</v>
      </c>
      <c r="T38" s="322">
        <v>0.1</v>
      </c>
      <c r="U38" s="322">
        <v>0.1</v>
      </c>
      <c r="V38" s="322">
        <v>0.1</v>
      </c>
      <c r="W38" s="322">
        <v>0.1</v>
      </c>
      <c r="X38" s="322">
        <v>0.1</v>
      </c>
      <c r="Y38" s="322">
        <v>0.1</v>
      </c>
      <c r="Z38" s="322">
        <v>0.1</v>
      </c>
      <c r="AA38" s="322">
        <v>0.1</v>
      </c>
      <c r="AB38" s="322">
        <v>0.1</v>
      </c>
      <c r="AC38" s="322">
        <v>0.1</v>
      </c>
      <c r="AD38" s="322">
        <v>0.1</v>
      </c>
      <c r="AE38" s="322">
        <v>0.1</v>
      </c>
      <c r="AF38" s="322">
        <v>0</v>
      </c>
      <c r="AG38" s="322">
        <v>0</v>
      </c>
      <c r="AH38" s="322">
        <v>0</v>
      </c>
      <c r="AI38" s="322">
        <v>0</v>
      </c>
      <c r="AJ38" s="322">
        <v>0</v>
      </c>
      <c r="AK38" s="322">
        <v>0</v>
      </c>
      <c r="AL38" s="322">
        <v>0</v>
      </c>
      <c r="AM38" s="322">
        <v>0.1</v>
      </c>
      <c r="AN38" s="322">
        <v>0.1</v>
      </c>
      <c r="AO38" s="322">
        <v>0.1</v>
      </c>
      <c r="AP38" s="322">
        <v>0.1</v>
      </c>
      <c r="AQ38" s="322">
        <v>0.2</v>
      </c>
      <c r="AR38" s="322">
        <v>0.2</v>
      </c>
      <c r="AS38" s="322">
        <v>0.2</v>
      </c>
      <c r="AT38" s="322">
        <v>0.3</v>
      </c>
      <c r="AU38" s="322">
        <v>0.3</v>
      </c>
      <c r="AV38" s="322">
        <v>0.4</v>
      </c>
      <c r="AW38" s="322">
        <v>0.5</v>
      </c>
      <c r="AX38" s="322">
        <v>0.6</v>
      </c>
      <c r="AY38" s="322">
        <v>1</v>
      </c>
      <c r="AZ38" s="322">
        <v>1.5</v>
      </c>
      <c r="BA38" s="322">
        <v>1.8</v>
      </c>
      <c r="BB38" s="322">
        <v>1.3</v>
      </c>
      <c r="BC38" s="322">
        <v>1.3</v>
      </c>
      <c r="BD38" s="322">
        <v>1.2</v>
      </c>
      <c r="BE38" s="322">
        <v>1.2</v>
      </c>
      <c r="BF38" s="322">
        <v>1.4</v>
      </c>
      <c r="BG38" s="322">
        <v>1.3</v>
      </c>
      <c r="BH38" s="322">
        <v>1.9</v>
      </c>
      <c r="BI38" s="322">
        <v>2.2000000000000002</v>
      </c>
      <c r="BJ38" s="322">
        <v>2.5</v>
      </c>
      <c r="BK38" s="322">
        <v>2.2999999999999998</v>
      </c>
      <c r="BL38" s="322">
        <v>2</v>
      </c>
      <c r="BM38" s="322">
        <v>2.4</v>
      </c>
      <c r="BN38" s="322">
        <v>3.1</v>
      </c>
      <c r="BO38" s="322">
        <v>4.2</v>
      </c>
      <c r="BP38" s="322">
        <v>4.5999999999999996</v>
      </c>
      <c r="BQ38" s="322">
        <v>4</v>
      </c>
      <c r="BR38" s="322">
        <v>2.8</v>
      </c>
      <c r="BS38" s="322">
        <v>1.2</v>
      </c>
      <c r="BT38" s="322">
        <v>1.7</v>
      </c>
      <c r="BU38" s="322">
        <v>1.7</v>
      </c>
      <c r="BV38" s="322">
        <v>2</v>
      </c>
      <c r="BW38" s="322">
        <v>2.6</v>
      </c>
      <c r="BX38" s="322">
        <v>1.4</v>
      </c>
      <c r="BY38" s="322">
        <v>3.2</v>
      </c>
      <c r="BZ38" s="322">
        <v>7.3</v>
      </c>
      <c r="CA38" s="322">
        <v>7.2</v>
      </c>
      <c r="CB38" s="322">
        <v>4.5999999999999996</v>
      </c>
      <c r="CC38" s="322">
        <v>2.7</v>
      </c>
      <c r="CD38" s="322">
        <v>1.7</v>
      </c>
      <c r="CE38" s="322">
        <v>2.2000000000000002</v>
      </c>
      <c r="CF38" s="322">
        <v>3.2</v>
      </c>
      <c r="CG38" s="322">
        <v>4.4000000000000004</v>
      </c>
      <c r="CH38" s="322">
        <v>4.2</v>
      </c>
      <c r="CI38" s="322">
        <v>4.3</v>
      </c>
      <c r="CJ38" s="322">
        <v>4.7</v>
      </c>
      <c r="CK38" s="322">
        <v>4.7</v>
      </c>
      <c r="CL38" s="322">
        <v>4.8</v>
      </c>
      <c r="CM38" s="322"/>
      <c r="CN38" s="322"/>
      <c r="CO38" s="322"/>
      <c r="CP38" s="322"/>
      <c r="CQ38" s="322"/>
      <c r="CR38" s="322"/>
      <c r="CS38" s="322"/>
      <c r="CT38" s="322"/>
      <c r="CU38" s="322"/>
      <c r="CV38" s="322"/>
      <c r="CW38" s="322"/>
      <c r="CX38" s="322"/>
      <c r="CY38" s="322"/>
      <c r="CZ38" s="322"/>
      <c r="DA38" s="322"/>
    </row>
    <row r="39" spans="1:105" x14ac:dyDescent="0.2">
      <c r="A39" s="322" t="s">
        <v>380</v>
      </c>
      <c r="B39" s="322" t="s">
        <v>97</v>
      </c>
      <c r="C39" s="322">
        <v>1.3</v>
      </c>
      <c r="D39" s="322">
        <v>1.1000000000000001</v>
      </c>
      <c r="E39" s="322">
        <v>0.8</v>
      </c>
      <c r="F39" s="322">
        <v>0.5</v>
      </c>
      <c r="G39" s="322">
        <v>0.2</v>
      </c>
      <c r="H39" s="322">
        <v>1.1000000000000001</v>
      </c>
      <c r="I39" s="322">
        <v>1</v>
      </c>
      <c r="J39" s="322">
        <v>2.1</v>
      </c>
      <c r="K39" s="322">
        <v>1.8</v>
      </c>
      <c r="L39" s="322">
        <v>1.7</v>
      </c>
      <c r="M39" s="322">
        <v>1.7</v>
      </c>
      <c r="N39" s="322">
        <v>1.6</v>
      </c>
      <c r="O39" s="322">
        <v>1.6</v>
      </c>
      <c r="P39" s="322">
        <v>1.1000000000000001</v>
      </c>
      <c r="Q39" s="322">
        <v>1.1000000000000001</v>
      </c>
      <c r="R39" s="322">
        <v>1.1000000000000001</v>
      </c>
      <c r="S39" s="322">
        <v>1.1000000000000001</v>
      </c>
      <c r="T39" s="322">
        <v>0.7</v>
      </c>
      <c r="U39" s="322">
        <v>0</v>
      </c>
      <c r="V39" s="322">
        <v>0</v>
      </c>
      <c r="W39" s="322">
        <v>0.4</v>
      </c>
      <c r="X39" s="322">
        <v>0.2</v>
      </c>
      <c r="Y39" s="322">
        <v>1.5</v>
      </c>
      <c r="Z39" s="322">
        <v>1.8</v>
      </c>
      <c r="AA39" s="322">
        <v>2.2000000000000002</v>
      </c>
      <c r="AB39" s="322">
        <v>1.9</v>
      </c>
      <c r="AC39" s="322">
        <v>2.1</v>
      </c>
      <c r="AD39" s="322">
        <v>2.9</v>
      </c>
      <c r="AE39" s="322">
        <v>2.5</v>
      </c>
      <c r="AF39" s="322">
        <v>1.1000000000000001</v>
      </c>
      <c r="AG39" s="322">
        <v>2.2000000000000002</v>
      </c>
      <c r="AH39" s="322">
        <v>2.5</v>
      </c>
      <c r="AI39" s="322">
        <v>2.2000000000000002</v>
      </c>
      <c r="AJ39" s="322">
        <v>3.4</v>
      </c>
      <c r="AK39" s="322">
        <v>3.7</v>
      </c>
      <c r="AL39" s="322">
        <v>4.3</v>
      </c>
      <c r="AM39" s="322">
        <v>4</v>
      </c>
      <c r="AN39" s="322">
        <v>5.0999999999999996</v>
      </c>
      <c r="AO39" s="322">
        <v>4.5999999999999996</v>
      </c>
      <c r="AP39" s="322">
        <v>4.0999999999999996</v>
      </c>
      <c r="AQ39" s="322">
        <v>3.9</v>
      </c>
      <c r="AR39" s="322">
        <v>2.8</v>
      </c>
      <c r="AS39" s="322">
        <v>0.4</v>
      </c>
      <c r="AT39" s="322">
        <v>8.1999999999999993</v>
      </c>
      <c r="AU39" s="322">
        <v>9.3000000000000007</v>
      </c>
      <c r="AV39" s="322">
        <v>1.9</v>
      </c>
      <c r="AW39" s="322">
        <v>-6</v>
      </c>
      <c r="AX39" s="322">
        <v>2.2000000000000002</v>
      </c>
      <c r="AY39" s="322">
        <v>7.5</v>
      </c>
      <c r="AZ39" s="322">
        <v>12</v>
      </c>
      <c r="BA39" s="322">
        <v>6.4</v>
      </c>
      <c r="BB39" s="322">
        <v>4.0999999999999996</v>
      </c>
      <c r="BC39" s="322">
        <v>2.8</v>
      </c>
      <c r="BD39" s="322">
        <v>-6.3</v>
      </c>
      <c r="BE39" s="322">
        <v>0.1</v>
      </c>
      <c r="BF39" s="322">
        <v>19.5</v>
      </c>
      <c r="BG39" s="322">
        <v>18.899999999999999</v>
      </c>
      <c r="BH39" s="322">
        <v>18.600000000000001</v>
      </c>
      <c r="BI39" s="322">
        <v>9.9</v>
      </c>
      <c r="BJ39" s="322">
        <v>14.5</v>
      </c>
      <c r="BK39" s="322">
        <v>5.0999999999999996</v>
      </c>
      <c r="BL39" s="322">
        <v>-8.4</v>
      </c>
      <c r="BM39" s="322">
        <v>-27.5</v>
      </c>
      <c r="BN39" s="322">
        <v>-40.700000000000003</v>
      </c>
      <c r="BO39" s="322">
        <v>-41.4</v>
      </c>
      <c r="BP39" s="322">
        <v>-31.6</v>
      </c>
      <c r="BQ39" s="322">
        <v>-35.6</v>
      </c>
      <c r="BR39" s="322">
        <v>-15.3</v>
      </c>
      <c r="BS39" s="322">
        <v>0.5</v>
      </c>
      <c r="BT39" s="322">
        <v>13.7</v>
      </c>
      <c r="BU39" s="322">
        <v>7.5</v>
      </c>
      <c r="BV39" s="322">
        <v>7.9</v>
      </c>
      <c r="BW39" s="322">
        <v>-67.900000000000006</v>
      </c>
      <c r="BX39" s="322">
        <v>-122.3</v>
      </c>
      <c r="BY39" s="322">
        <v>-124.7</v>
      </c>
      <c r="BZ39" s="322">
        <v>-115.7</v>
      </c>
      <c r="CA39" s="322">
        <v>-73.8</v>
      </c>
      <c r="CB39" s="322">
        <v>-44</v>
      </c>
      <c r="CC39" s="322">
        <v>-75.400000000000006</v>
      </c>
      <c r="CD39" s="322">
        <v>-166.8</v>
      </c>
      <c r="CE39" s="322">
        <v>-274.10000000000002</v>
      </c>
      <c r="CF39" s="322">
        <v>-240.5</v>
      </c>
      <c r="CG39" s="322">
        <v>-220.4</v>
      </c>
      <c r="CH39" s="322">
        <v>-225</v>
      </c>
      <c r="CI39" s="322">
        <v>-194.8</v>
      </c>
      <c r="CJ39" s="322">
        <v>-174.5</v>
      </c>
      <c r="CK39" s="322">
        <v>-165.9</v>
      </c>
      <c r="CL39" s="322" t="s">
        <v>110</v>
      </c>
      <c r="CM39" s="322"/>
      <c r="CN39" s="322"/>
      <c r="CO39" s="322"/>
      <c r="CP39" s="322"/>
      <c r="CQ39" s="322"/>
      <c r="CR39" s="322"/>
      <c r="CS39" s="322"/>
      <c r="CT39" s="322"/>
      <c r="CU39" s="322"/>
      <c r="CV39" s="322"/>
      <c r="CW39" s="322"/>
      <c r="CX39" s="322"/>
      <c r="CY39" s="322"/>
      <c r="CZ39" s="322"/>
      <c r="DA39" s="322"/>
    </row>
    <row r="40" spans="1:105" x14ac:dyDescent="0.2">
      <c r="A40" s="322" t="s">
        <v>445</v>
      </c>
      <c r="B40" s="83" t="s">
        <v>620</v>
      </c>
      <c r="C40" s="322" t="s">
        <v>619</v>
      </c>
      <c r="D40" s="322" t="s">
        <v>619</v>
      </c>
      <c r="E40" s="322" t="s">
        <v>619</v>
      </c>
      <c r="F40" s="322" t="s">
        <v>619</v>
      </c>
      <c r="G40" s="322" t="s">
        <v>619</v>
      </c>
      <c r="H40" s="322" t="s">
        <v>619</v>
      </c>
      <c r="I40" s="322" t="s">
        <v>619</v>
      </c>
      <c r="J40" s="322" t="s">
        <v>619</v>
      </c>
      <c r="K40" s="322" t="s">
        <v>619</v>
      </c>
      <c r="L40" s="322" t="s">
        <v>619</v>
      </c>
      <c r="M40" s="322" t="s">
        <v>619</v>
      </c>
      <c r="N40" s="322" t="s">
        <v>619</v>
      </c>
      <c r="O40" s="322" t="s">
        <v>619</v>
      </c>
      <c r="P40" s="322" t="s">
        <v>619</v>
      </c>
      <c r="Q40" s="322" t="s">
        <v>619</v>
      </c>
      <c r="R40" s="322" t="s">
        <v>619</v>
      </c>
      <c r="S40" s="322" t="s">
        <v>619</v>
      </c>
      <c r="T40" s="322" t="s">
        <v>619</v>
      </c>
      <c r="U40" s="322" t="s">
        <v>619</v>
      </c>
      <c r="V40" s="322" t="s">
        <v>619</v>
      </c>
      <c r="W40" s="322" t="s">
        <v>619</v>
      </c>
      <c r="X40" s="322" t="s">
        <v>619</v>
      </c>
      <c r="Y40" s="322" t="s">
        <v>619</v>
      </c>
      <c r="Z40" s="322" t="s">
        <v>619</v>
      </c>
      <c r="AA40" s="322" t="s">
        <v>619</v>
      </c>
      <c r="AB40" s="322" t="s">
        <v>619</v>
      </c>
      <c r="AC40" s="322" t="s">
        <v>619</v>
      </c>
      <c r="AD40" s="322" t="s">
        <v>619</v>
      </c>
      <c r="AE40" s="322" t="s">
        <v>619</v>
      </c>
      <c r="AF40" s="322" t="s">
        <v>619</v>
      </c>
      <c r="AG40" s="322" t="s">
        <v>619</v>
      </c>
      <c r="AH40" s="322" t="s">
        <v>619</v>
      </c>
      <c r="AI40" s="322" t="s">
        <v>619</v>
      </c>
      <c r="AJ40" s="322" t="s">
        <v>619</v>
      </c>
      <c r="AK40" s="322" t="s">
        <v>619</v>
      </c>
      <c r="AL40" s="322" t="s">
        <v>619</v>
      </c>
      <c r="AM40" s="322" t="s">
        <v>619</v>
      </c>
      <c r="AN40" s="322" t="s">
        <v>619</v>
      </c>
      <c r="AO40" s="322" t="s">
        <v>619</v>
      </c>
      <c r="AP40" s="322" t="s">
        <v>619</v>
      </c>
      <c r="AQ40" s="322" t="s">
        <v>619</v>
      </c>
      <c r="AR40" s="322" t="s">
        <v>619</v>
      </c>
      <c r="AS40" s="322" t="s">
        <v>619</v>
      </c>
      <c r="AT40" s="322" t="s">
        <v>619</v>
      </c>
      <c r="AU40" s="322" t="s">
        <v>619</v>
      </c>
      <c r="AV40" s="322" t="s">
        <v>619</v>
      </c>
      <c r="AW40" s="322" t="s">
        <v>619</v>
      </c>
      <c r="AX40" s="322" t="s">
        <v>619</v>
      </c>
      <c r="AY40" s="322" t="s">
        <v>619</v>
      </c>
      <c r="AZ40" s="322" t="s">
        <v>619</v>
      </c>
      <c r="BA40" s="322" t="s">
        <v>619</v>
      </c>
      <c r="BB40" s="322" t="s">
        <v>619</v>
      </c>
      <c r="BC40" s="322" t="s">
        <v>619</v>
      </c>
      <c r="BD40" s="322" t="s">
        <v>619</v>
      </c>
      <c r="BE40" s="322" t="s">
        <v>619</v>
      </c>
      <c r="BF40" s="322" t="s">
        <v>619</v>
      </c>
      <c r="BG40" s="322" t="s">
        <v>619</v>
      </c>
      <c r="BH40" s="322" t="s">
        <v>619</v>
      </c>
      <c r="BI40" s="322" t="s">
        <v>619</v>
      </c>
      <c r="BJ40" s="322" t="s">
        <v>619</v>
      </c>
      <c r="BK40" s="322" t="s">
        <v>619</v>
      </c>
      <c r="BL40" s="322" t="s">
        <v>619</v>
      </c>
      <c r="BM40" s="322" t="s">
        <v>619</v>
      </c>
      <c r="BN40" s="322" t="s">
        <v>619</v>
      </c>
      <c r="BO40" s="322" t="s">
        <v>619</v>
      </c>
      <c r="BP40" s="322" t="s">
        <v>619</v>
      </c>
      <c r="BQ40" s="322" t="s">
        <v>619</v>
      </c>
      <c r="BR40" s="322" t="s">
        <v>619</v>
      </c>
      <c r="BS40" s="322" t="s">
        <v>619</v>
      </c>
      <c r="BT40" s="322" t="s">
        <v>619</v>
      </c>
      <c r="BU40" s="322" t="s">
        <v>619</v>
      </c>
      <c r="BV40" s="322" t="s">
        <v>619</v>
      </c>
      <c r="BW40" s="322" t="s">
        <v>619</v>
      </c>
      <c r="BX40" s="322" t="s">
        <v>619</v>
      </c>
      <c r="BY40" s="322" t="s">
        <v>619</v>
      </c>
      <c r="BZ40" s="322" t="s">
        <v>619</v>
      </c>
      <c r="CA40" s="322" t="s">
        <v>619</v>
      </c>
      <c r="CB40" s="322" t="s">
        <v>619</v>
      </c>
      <c r="CC40" s="322" t="s">
        <v>619</v>
      </c>
      <c r="CD40" s="322" t="s">
        <v>619</v>
      </c>
      <c r="CE40" s="322" t="s">
        <v>619</v>
      </c>
      <c r="CF40" s="322" t="s">
        <v>619</v>
      </c>
      <c r="CG40" s="322" t="s">
        <v>619</v>
      </c>
      <c r="CH40" s="322" t="s">
        <v>619</v>
      </c>
      <c r="CI40" s="322" t="s">
        <v>619</v>
      </c>
      <c r="CJ40" s="322" t="s">
        <v>619</v>
      </c>
      <c r="CK40" s="322" t="s">
        <v>619</v>
      </c>
      <c r="CL40" s="322" t="s">
        <v>619</v>
      </c>
      <c r="CM40" s="322"/>
      <c r="CN40" s="322"/>
      <c r="CO40" s="322"/>
      <c r="CP40" s="322"/>
      <c r="CQ40" s="322"/>
      <c r="CR40" s="322"/>
      <c r="CS40" s="322"/>
      <c r="CT40" s="322"/>
      <c r="CU40" s="322"/>
      <c r="CV40" s="322"/>
      <c r="CW40" s="322"/>
      <c r="CX40" s="322"/>
      <c r="CY40" s="322"/>
      <c r="CZ40" s="322"/>
      <c r="DA40" s="322"/>
    </row>
    <row r="41" spans="1:105" x14ac:dyDescent="0.2">
      <c r="A41" s="322" t="s">
        <v>378</v>
      </c>
      <c r="B41" s="83" t="s">
        <v>618</v>
      </c>
      <c r="C41" s="322">
        <v>7.2</v>
      </c>
      <c r="D41" s="322">
        <v>7.4</v>
      </c>
      <c r="E41" s="322">
        <v>7.3</v>
      </c>
      <c r="F41" s="322">
        <v>6.9</v>
      </c>
      <c r="G41" s="322">
        <v>6.8</v>
      </c>
      <c r="H41" s="322">
        <v>8.1999999999999993</v>
      </c>
      <c r="I41" s="322">
        <v>8.8000000000000007</v>
      </c>
      <c r="J41" s="322">
        <v>8.3000000000000007</v>
      </c>
      <c r="K41" s="322">
        <v>8.8000000000000007</v>
      </c>
      <c r="L41" s="322">
        <v>8.9</v>
      </c>
      <c r="M41" s="322">
        <v>9.3000000000000007</v>
      </c>
      <c r="N41" s="322">
        <v>9.6</v>
      </c>
      <c r="O41" s="322">
        <v>10</v>
      </c>
      <c r="P41" s="322">
        <v>10.199999999999999</v>
      </c>
      <c r="Q41" s="322">
        <v>10.5</v>
      </c>
      <c r="R41" s="322">
        <v>10.8</v>
      </c>
      <c r="S41" s="322">
        <v>11.3</v>
      </c>
      <c r="T41" s="322">
        <v>12.7</v>
      </c>
      <c r="U41" s="322">
        <v>14.5</v>
      </c>
      <c r="V41" s="322">
        <v>16.8</v>
      </c>
      <c r="W41" s="322">
        <v>18.7</v>
      </c>
      <c r="X41" s="322">
        <v>20.399999999999999</v>
      </c>
      <c r="Y41" s="322">
        <v>22.4</v>
      </c>
      <c r="Z41" s="322">
        <v>24.2</v>
      </c>
      <c r="AA41" s="322">
        <v>26.1</v>
      </c>
      <c r="AB41" s="322">
        <v>27.6</v>
      </c>
      <c r="AC41" s="322">
        <v>30.2</v>
      </c>
      <c r="AD41" s="322">
        <v>33.299999999999997</v>
      </c>
      <c r="AE41" s="322">
        <v>36.4</v>
      </c>
      <c r="AF41" s="322">
        <v>39.5</v>
      </c>
      <c r="AG41" s="322">
        <v>43.9</v>
      </c>
      <c r="AH41" s="322">
        <v>47.2</v>
      </c>
      <c r="AI41" s="322">
        <v>51</v>
      </c>
      <c r="AJ41" s="322">
        <v>55.1</v>
      </c>
      <c r="AK41" s="322">
        <v>59.7</v>
      </c>
      <c r="AL41" s="322">
        <v>65.400000000000006</v>
      </c>
      <c r="AM41" s="322">
        <v>70.5</v>
      </c>
      <c r="AN41" s="322">
        <v>79.2</v>
      </c>
      <c r="AO41" s="322">
        <v>86.7</v>
      </c>
      <c r="AP41" s="322">
        <v>99.3</v>
      </c>
      <c r="AQ41" s="322">
        <v>111.2</v>
      </c>
      <c r="AR41" s="322">
        <v>125.1</v>
      </c>
      <c r="AS41" s="322">
        <v>140.6</v>
      </c>
      <c r="AT41" s="322">
        <v>164.2</v>
      </c>
      <c r="AU41" s="322">
        <v>180.1</v>
      </c>
      <c r="AV41" s="322">
        <v>195.6</v>
      </c>
      <c r="AW41" s="322">
        <v>218.7</v>
      </c>
      <c r="AX41" s="322">
        <v>243.9</v>
      </c>
      <c r="AY41" s="322">
        <v>271</v>
      </c>
      <c r="AZ41" s="322">
        <v>299</v>
      </c>
      <c r="BA41" s="322">
        <v>322</v>
      </c>
      <c r="BB41" s="322">
        <v>353.9</v>
      </c>
      <c r="BC41" s="322">
        <v>384.8</v>
      </c>
      <c r="BD41" s="322">
        <v>405.1</v>
      </c>
      <c r="BE41" s="322">
        <v>442.8</v>
      </c>
      <c r="BF41" s="322">
        <v>495.7</v>
      </c>
      <c r="BG41" s="322">
        <v>538.9</v>
      </c>
      <c r="BH41" s="322">
        <v>579.79999999999995</v>
      </c>
      <c r="BI41" s="322">
        <v>607.29999999999995</v>
      </c>
      <c r="BJ41" s="322">
        <v>652.9</v>
      </c>
      <c r="BK41" s="322">
        <v>704.2</v>
      </c>
      <c r="BL41" s="322">
        <v>754.6</v>
      </c>
      <c r="BM41" s="322">
        <v>805.3</v>
      </c>
      <c r="BN41" s="322">
        <v>862.5</v>
      </c>
      <c r="BO41" s="322">
        <v>905.3</v>
      </c>
      <c r="BP41" s="322">
        <v>964</v>
      </c>
      <c r="BQ41" s="322">
        <v>1012.2</v>
      </c>
      <c r="BR41" s="322">
        <v>1066.4000000000001</v>
      </c>
      <c r="BS41" s="322">
        <v>1121</v>
      </c>
      <c r="BT41" s="322">
        <v>1184.7</v>
      </c>
      <c r="BU41" s="322">
        <v>1261.8</v>
      </c>
      <c r="BV41" s="322">
        <v>1347.3</v>
      </c>
      <c r="BW41" s="322">
        <v>1404.4</v>
      </c>
      <c r="BX41" s="322">
        <v>1441.3</v>
      </c>
      <c r="BY41" s="322">
        <v>1526.6</v>
      </c>
      <c r="BZ41" s="322">
        <v>1627.5</v>
      </c>
      <c r="CA41" s="322">
        <v>1765.6</v>
      </c>
      <c r="CB41" s="322">
        <v>1868.7</v>
      </c>
      <c r="CC41" s="322">
        <v>1959.9</v>
      </c>
      <c r="CD41" s="322">
        <v>1972.3</v>
      </c>
      <c r="CE41" s="322">
        <v>1987</v>
      </c>
      <c r="CF41" s="322">
        <v>2075.1999999999998</v>
      </c>
      <c r="CG41" s="322">
        <v>2104.3000000000002</v>
      </c>
      <c r="CH41" s="322">
        <v>2131.3000000000002</v>
      </c>
      <c r="CI41" s="322">
        <v>2208.4</v>
      </c>
      <c r="CJ41" s="322">
        <v>2298.6999999999998</v>
      </c>
      <c r="CK41" s="322">
        <v>2400.8000000000002</v>
      </c>
      <c r="CL41" s="322" t="s">
        <v>110</v>
      </c>
      <c r="CM41" s="322"/>
      <c r="CN41" s="322"/>
      <c r="CO41" s="322"/>
      <c r="CP41" s="322"/>
      <c r="CQ41" s="322"/>
      <c r="CR41" s="322"/>
      <c r="CS41" s="322"/>
      <c r="CT41" s="322"/>
      <c r="CU41" s="322"/>
      <c r="CV41" s="322"/>
      <c r="CW41" s="322"/>
      <c r="CX41" s="322"/>
      <c r="CY41" s="322"/>
      <c r="CZ41" s="322"/>
      <c r="DA41" s="322"/>
    </row>
    <row r="42" spans="1:105" x14ac:dyDescent="0.2">
      <c r="A42" s="322" t="s">
        <v>539</v>
      </c>
      <c r="B42" s="322" t="s">
        <v>617</v>
      </c>
      <c r="C42" s="322">
        <v>7.1</v>
      </c>
      <c r="D42" s="322">
        <v>7.3</v>
      </c>
      <c r="E42" s="322">
        <v>7.1</v>
      </c>
      <c r="F42" s="322">
        <v>6.8</v>
      </c>
      <c r="G42" s="322">
        <v>6.7</v>
      </c>
      <c r="H42" s="322">
        <v>8.1</v>
      </c>
      <c r="I42" s="322">
        <v>8.6999999999999993</v>
      </c>
      <c r="J42" s="322">
        <v>8.1999999999999993</v>
      </c>
      <c r="K42" s="322">
        <v>8.6</v>
      </c>
      <c r="L42" s="322">
        <v>8.6999999999999993</v>
      </c>
      <c r="M42" s="322">
        <v>9</v>
      </c>
      <c r="N42" s="322">
        <v>9.4</v>
      </c>
      <c r="O42" s="322">
        <v>9.8000000000000007</v>
      </c>
      <c r="P42" s="322">
        <v>10</v>
      </c>
      <c r="Q42" s="322">
        <v>10.3</v>
      </c>
      <c r="R42" s="322">
        <v>10.6</v>
      </c>
      <c r="S42" s="322">
        <v>11</v>
      </c>
      <c r="T42" s="322">
        <v>12.5</v>
      </c>
      <c r="U42" s="322">
        <v>14.2</v>
      </c>
      <c r="V42" s="322">
        <v>16.3</v>
      </c>
      <c r="W42" s="322">
        <v>18.2</v>
      </c>
      <c r="X42" s="322">
        <v>19.8</v>
      </c>
      <c r="Y42" s="322">
        <v>21.8</v>
      </c>
      <c r="Z42" s="322">
        <v>23.5</v>
      </c>
      <c r="AA42" s="322">
        <v>25.3</v>
      </c>
      <c r="AB42" s="322">
        <v>26.7</v>
      </c>
      <c r="AC42" s="322">
        <v>29.2</v>
      </c>
      <c r="AD42" s="322">
        <v>32.200000000000003</v>
      </c>
      <c r="AE42" s="322">
        <v>34.799999999999997</v>
      </c>
      <c r="AF42" s="322">
        <v>36.799999999999997</v>
      </c>
      <c r="AG42" s="322">
        <v>40.4</v>
      </c>
      <c r="AH42" s="322">
        <v>44.2</v>
      </c>
      <c r="AI42" s="322">
        <v>47.7</v>
      </c>
      <c r="AJ42" s="322">
        <v>51.6</v>
      </c>
      <c r="AK42" s="322">
        <v>55.5</v>
      </c>
      <c r="AL42" s="322">
        <v>60.6</v>
      </c>
      <c r="AM42" s="322">
        <v>65.8</v>
      </c>
      <c r="AN42" s="322">
        <v>74.099999999999994</v>
      </c>
      <c r="AO42" s="322">
        <v>81.599999999999994</v>
      </c>
      <c r="AP42" s="322">
        <v>92.5</v>
      </c>
      <c r="AQ42" s="322">
        <v>104.3</v>
      </c>
      <c r="AR42" s="322">
        <v>118.9</v>
      </c>
      <c r="AS42" s="322">
        <v>133.6</v>
      </c>
      <c r="AT42" s="322">
        <v>156.9</v>
      </c>
      <c r="AU42" s="322">
        <v>172.8</v>
      </c>
      <c r="AV42" s="322">
        <v>186.4</v>
      </c>
      <c r="AW42" s="322">
        <v>207.7</v>
      </c>
      <c r="AX42" s="322">
        <v>231.9</v>
      </c>
      <c r="AY42" s="322">
        <v>257.89999999999998</v>
      </c>
      <c r="AZ42" s="322">
        <v>285.3</v>
      </c>
      <c r="BA42" s="322">
        <v>305.8</v>
      </c>
      <c r="BB42" s="322">
        <v>335.3</v>
      </c>
      <c r="BC42" s="322">
        <v>367</v>
      </c>
      <c r="BD42" s="322">
        <v>388.1</v>
      </c>
      <c r="BE42" s="322">
        <v>424.8</v>
      </c>
      <c r="BF42" s="322">
        <v>475.6</v>
      </c>
      <c r="BG42" s="322">
        <v>516.9</v>
      </c>
      <c r="BH42" s="322">
        <v>556.79999999999995</v>
      </c>
      <c r="BI42" s="322">
        <v>585</v>
      </c>
      <c r="BJ42" s="322">
        <v>629.9</v>
      </c>
      <c r="BK42" s="322">
        <v>680.8</v>
      </c>
      <c r="BL42" s="322">
        <v>729.6</v>
      </c>
      <c r="BM42" s="322">
        <v>779.5</v>
      </c>
      <c r="BN42" s="322">
        <v>835.6</v>
      </c>
      <c r="BO42" s="322">
        <v>877.1</v>
      </c>
      <c r="BP42" s="322">
        <v>934.1</v>
      </c>
      <c r="BQ42" s="322">
        <v>979.8</v>
      </c>
      <c r="BR42" s="322">
        <v>1032.5999999999999</v>
      </c>
      <c r="BS42" s="322">
        <v>1085.8</v>
      </c>
      <c r="BT42" s="322">
        <v>1148.7</v>
      </c>
      <c r="BU42" s="322">
        <v>1221.8</v>
      </c>
      <c r="BV42" s="322">
        <v>1303.0999999999999</v>
      </c>
      <c r="BW42" s="322">
        <v>1352.6</v>
      </c>
      <c r="BX42" s="322">
        <v>1388.4</v>
      </c>
      <c r="BY42" s="322">
        <v>1474.6</v>
      </c>
      <c r="BZ42" s="322">
        <v>1575.1</v>
      </c>
      <c r="CA42" s="322">
        <v>1708.8</v>
      </c>
      <c r="CB42" s="322">
        <v>1810.9</v>
      </c>
      <c r="CC42" s="322">
        <v>1900.6</v>
      </c>
      <c r="CD42" s="322">
        <v>1909.1</v>
      </c>
      <c r="CE42" s="322">
        <v>1919.2</v>
      </c>
      <c r="CF42" s="322">
        <v>1998.5</v>
      </c>
      <c r="CG42" s="322">
        <v>2030.5</v>
      </c>
      <c r="CH42" s="322">
        <v>2057.1999999999998</v>
      </c>
      <c r="CI42" s="322">
        <v>2136.8000000000002</v>
      </c>
      <c r="CJ42" s="322">
        <v>2227.6999999999998</v>
      </c>
      <c r="CK42" s="322">
        <v>2331.5</v>
      </c>
      <c r="CL42" s="322" t="s">
        <v>110</v>
      </c>
      <c r="CM42" s="322"/>
      <c r="CN42" s="322"/>
      <c r="CO42" s="322"/>
      <c r="CP42" s="322"/>
      <c r="CQ42" s="322"/>
      <c r="CR42" s="322"/>
      <c r="CS42" s="322"/>
      <c r="CT42" s="322"/>
      <c r="CU42" s="322"/>
      <c r="CV42" s="322"/>
      <c r="CW42" s="322"/>
      <c r="CX42" s="322"/>
      <c r="CY42" s="322"/>
      <c r="CZ42" s="322"/>
      <c r="DA42" s="322"/>
    </row>
    <row r="43" spans="1:105" x14ac:dyDescent="0.2">
      <c r="A43" s="322" t="s">
        <v>537</v>
      </c>
      <c r="B43" s="322" t="s">
        <v>616</v>
      </c>
      <c r="C43" s="322">
        <v>0.2</v>
      </c>
      <c r="D43" s="322">
        <v>0.2</v>
      </c>
      <c r="E43" s="322">
        <v>0.2</v>
      </c>
      <c r="F43" s="322">
        <v>0.1</v>
      </c>
      <c r="G43" s="322">
        <v>0.1</v>
      </c>
      <c r="H43" s="322">
        <v>0.1</v>
      </c>
      <c r="I43" s="322">
        <v>0.1</v>
      </c>
      <c r="J43" s="322">
        <v>0.1</v>
      </c>
      <c r="K43" s="322">
        <v>0.2</v>
      </c>
      <c r="L43" s="322">
        <v>0.3</v>
      </c>
      <c r="M43" s="322">
        <v>0.2</v>
      </c>
      <c r="N43" s="322">
        <v>0.2</v>
      </c>
      <c r="O43" s="322">
        <v>0.3</v>
      </c>
      <c r="P43" s="322">
        <v>0.2</v>
      </c>
      <c r="Q43" s="322">
        <v>0.2</v>
      </c>
      <c r="R43" s="322">
        <v>0.2</v>
      </c>
      <c r="S43" s="322">
        <v>0.2</v>
      </c>
      <c r="T43" s="322">
        <v>0.2</v>
      </c>
      <c r="U43" s="322">
        <v>0.3</v>
      </c>
      <c r="V43" s="322">
        <v>0.4</v>
      </c>
      <c r="W43" s="322">
        <v>0.5</v>
      </c>
      <c r="X43" s="322">
        <v>0.6</v>
      </c>
      <c r="Y43" s="322">
        <v>0.7</v>
      </c>
      <c r="Z43" s="322">
        <v>0.7</v>
      </c>
      <c r="AA43" s="322">
        <v>0.8</v>
      </c>
      <c r="AB43" s="322">
        <v>0.8</v>
      </c>
      <c r="AC43" s="322">
        <v>1</v>
      </c>
      <c r="AD43" s="322">
        <v>1.1000000000000001</v>
      </c>
      <c r="AE43" s="322">
        <v>1.6</v>
      </c>
      <c r="AF43" s="322">
        <v>2.7</v>
      </c>
      <c r="AG43" s="322">
        <v>3.5</v>
      </c>
      <c r="AH43" s="322">
        <v>3</v>
      </c>
      <c r="AI43" s="322">
        <v>3.3</v>
      </c>
      <c r="AJ43" s="322">
        <v>3.5</v>
      </c>
      <c r="AK43" s="322">
        <v>4.0999999999999996</v>
      </c>
      <c r="AL43" s="322">
        <v>4.7</v>
      </c>
      <c r="AM43" s="322">
        <v>4.7</v>
      </c>
      <c r="AN43" s="322">
        <v>5.0999999999999996</v>
      </c>
      <c r="AO43" s="322">
        <v>5.0999999999999996</v>
      </c>
      <c r="AP43" s="322">
        <v>6.8</v>
      </c>
      <c r="AQ43" s="322">
        <v>6.8</v>
      </c>
      <c r="AR43" s="322">
        <v>6.2</v>
      </c>
      <c r="AS43" s="322">
        <v>7</v>
      </c>
      <c r="AT43" s="322">
        <v>7.3</v>
      </c>
      <c r="AU43" s="322">
        <v>7.3</v>
      </c>
      <c r="AV43" s="322">
        <v>9.1999999999999993</v>
      </c>
      <c r="AW43" s="322">
        <v>11</v>
      </c>
      <c r="AX43" s="322">
        <v>12</v>
      </c>
      <c r="AY43" s="322">
        <v>13.1</v>
      </c>
      <c r="AZ43" s="322">
        <v>13.7</v>
      </c>
      <c r="BA43" s="322">
        <v>16.2</v>
      </c>
      <c r="BB43" s="322">
        <v>18.600000000000001</v>
      </c>
      <c r="BC43" s="322">
        <v>17.8</v>
      </c>
      <c r="BD43" s="322">
        <v>16.899999999999999</v>
      </c>
      <c r="BE43" s="322">
        <v>18</v>
      </c>
      <c r="BF43" s="322">
        <v>20.100000000000001</v>
      </c>
      <c r="BG43" s="322">
        <v>22</v>
      </c>
      <c r="BH43" s="322">
        <v>23</v>
      </c>
      <c r="BI43" s="322">
        <v>22.3</v>
      </c>
      <c r="BJ43" s="322">
        <v>23.1</v>
      </c>
      <c r="BK43" s="322">
        <v>23.4</v>
      </c>
      <c r="BL43" s="322">
        <v>25</v>
      </c>
      <c r="BM43" s="322">
        <v>25.8</v>
      </c>
      <c r="BN43" s="322">
        <v>26.9</v>
      </c>
      <c r="BO43" s="322">
        <v>28.2</v>
      </c>
      <c r="BP43" s="322">
        <v>29.9</v>
      </c>
      <c r="BQ43" s="322">
        <v>32.4</v>
      </c>
      <c r="BR43" s="322">
        <v>33.799999999999997</v>
      </c>
      <c r="BS43" s="322">
        <v>35.200000000000003</v>
      </c>
      <c r="BT43" s="322">
        <v>35.9</v>
      </c>
      <c r="BU43" s="322">
        <v>40</v>
      </c>
      <c r="BV43" s="322">
        <v>44.2</v>
      </c>
      <c r="BW43" s="322">
        <v>51.7</v>
      </c>
      <c r="BX43" s="322">
        <v>52.9</v>
      </c>
      <c r="BY43" s="322">
        <v>52</v>
      </c>
      <c r="BZ43" s="322">
        <v>52.4</v>
      </c>
      <c r="CA43" s="322">
        <v>56.8</v>
      </c>
      <c r="CB43" s="322">
        <v>57.8</v>
      </c>
      <c r="CC43" s="322">
        <v>59.3</v>
      </c>
      <c r="CD43" s="322">
        <v>63.2</v>
      </c>
      <c r="CE43" s="322">
        <v>67.7</v>
      </c>
      <c r="CF43" s="322">
        <v>76.7</v>
      </c>
      <c r="CG43" s="322">
        <v>73.8</v>
      </c>
      <c r="CH43" s="322">
        <v>74.2</v>
      </c>
      <c r="CI43" s="322">
        <v>71.599999999999994</v>
      </c>
      <c r="CJ43" s="322">
        <v>70.900000000000006</v>
      </c>
      <c r="CK43" s="322">
        <v>69.3</v>
      </c>
      <c r="CL43" s="322">
        <v>73.7</v>
      </c>
      <c r="CM43" s="322"/>
      <c r="CN43" s="322"/>
      <c r="CO43" s="322"/>
      <c r="CP43" s="322"/>
      <c r="CQ43" s="322"/>
      <c r="CR43" s="322"/>
      <c r="CS43" s="322"/>
      <c r="CT43" s="322"/>
      <c r="CU43" s="322"/>
      <c r="CV43" s="322"/>
      <c r="CW43" s="322"/>
      <c r="CX43" s="322"/>
      <c r="CY43" s="322"/>
      <c r="CZ43" s="322"/>
      <c r="DA43" s="322"/>
    </row>
    <row r="44" spans="1:105" x14ac:dyDescent="0.2">
      <c r="A44" s="322" t="s">
        <v>535</v>
      </c>
      <c r="B44" s="83" t="s">
        <v>615</v>
      </c>
      <c r="C44" s="322">
        <v>7.8</v>
      </c>
      <c r="D44" s="322">
        <v>8.4</v>
      </c>
      <c r="E44" s="322">
        <v>8.4</v>
      </c>
      <c r="F44" s="322">
        <v>7.5</v>
      </c>
      <c r="G44" s="322">
        <v>7.2</v>
      </c>
      <c r="H44" s="322">
        <v>8</v>
      </c>
      <c r="I44" s="322">
        <v>8.5</v>
      </c>
      <c r="J44" s="322">
        <v>8.1999999999999993</v>
      </c>
      <c r="K44" s="322">
        <v>8.5</v>
      </c>
      <c r="L44" s="322">
        <v>9.1</v>
      </c>
      <c r="M44" s="322">
        <v>9.8000000000000007</v>
      </c>
      <c r="N44" s="322">
        <v>9.6999999999999993</v>
      </c>
      <c r="O44" s="322">
        <v>9.4</v>
      </c>
      <c r="P44" s="322">
        <v>9.1</v>
      </c>
      <c r="Q44" s="322">
        <v>8.6999999999999993</v>
      </c>
      <c r="R44" s="322">
        <v>8.8000000000000007</v>
      </c>
      <c r="S44" s="322">
        <v>9.4</v>
      </c>
      <c r="T44" s="322">
        <v>11.8</v>
      </c>
      <c r="U44" s="322">
        <v>15.2</v>
      </c>
      <c r="V44" s="322">
        <v>18.3</v>
      </c>
      <c r="W44" s="322">
        <v>21.1</v>
      </c>
      <c r="X44" s="322">
        <v>23.5</v>
      </c>
      <c r="Y44" s="322">
        <v>24.9</v>
      </c>
      <c r="Z44" s="322">
        <v>26.5</v>
      </c>
      <c r="AA44" s="322">
        <v>28.4</v>
      </c>
      <c r="AB44" s="322">
        <v>31.4</v>
      </c>
      <c r="AC44" s="322">
        <v>34.6</v>
      </c>
      <c r="AD44" s="322">
        <v>37.6</v>
      </c>
      <c r="AE44" s="322">
        <v>41.6</v>
      </c>
      <c r="AF44" s="322">
        <v>46.1</v>
      </c>
      <c r="AG44" s="322">
        <v>48.8</v>
      </c>
      <c r="AH44" s="322">
        <v>52</v>
      </c>
      <c r="AI44" s="322">
        <v>56.9</v>
      </c>
      <c r="AJ44" s="322">
        <v>60.2</v>
      </c>
      <c r="AK44" s="322">
        <v>65.2</v>
      </c>
      <c r="AL44" s="322">
        <v>70.900000000000006</v>
      </c>
      <c r="AM44" s="322">
        <v>77.7</v>
      </c>
      <c r="AN44" s="322">
        <v>86.7</v>
      </c>
      <c r="AO44" s="322">
        <v>96.2</v>
      </c>
      <c r="AP44" s="322">
        <v>109.1</v>
      </c>
      <c r="AQ44" s="322">
        <v>120.4</v>
      </c>
      <c r="AR44" s="322">
        <v>135.4</v>
      </c>
      <c r="AS44" s="322">
        <v>153.1</v>
      </c>
      <c r="AT44" s="322">
        <v>168.2</v>
      </c>
      <c r="AU44" s="322">
        <v>184</v>
      </c>
      <c r="AV44" s="322">
        <v>208.1</v>
      </c>
      <c r="AW44" s="322">
        <v>238.8</v>
      </c>
      <c r="AX44" s="322">
        <v>253.6</v>
      </c>
      <c r="AY44" s="322">
        <v>271.5</v>
      </c>
      <c r="AZ44" s="322">
        <v>299</v>
      </c>
      <c r="BA44" s="322">
        <v>329.3</v>
      </c>
      <c r="BB44" s="322">
        <v>364.7</v>
      </c>
      <c r="BC44" s="322">
        <v>394.2</v>
      </c>
      <c r="BD44" s="322">
        <v>421.2</v>
      </c>
      <c r="BE44" s="322">
        <v>451.8</v>
      </c>
      <c r="BF44" s="322">
        <v>490.4</v>
      </c>
      <c r="BG44" s="322">
        <v>540.20000000000005</v>
      </c>
      <c r="BH44" s="322">
        <v>586</v>
      </c>
      <c r="BI44" s="322">
        <v>625.1</v>
      </c>
      <c r="BJ44" s="322">
        <v>669.8</v>
      </c>
      <c r="BK44" s="322">
        <v>735.6</v>
      </c>
      <c r="BL44" s="322">
        <v>807.2</v>
      </c>
      <c r="BM44" s="322">
        <v>876.9</v>
      </c>
      <c r="BN44" s="322">
        <v>944.5</v>
      </c>
      <c r="BO44" s="322">
        <v>983</v>
      </c>
      <c r="BP44" s="322">
        <v>1033.0999999999999</v>
      </c>
      <c r="BQ44" s="322">
        <v>1089.7</v>
      </c>
      <c r="BR44" s="322">
        <v>1128.5999999999999</v>
      </c>
      <c r="BS44" s="322">
        <v>1179</v>
      </c>
      <c r="BT44" s="322">
        <v>1232.9000000000001</v>
      </c>
      <c r="BU44" s="322">
        <v>1326.7</v>
      </c>
      <c r="BV44" s="322">
        <v>1418.5</v>
      </c>
      <c r="BW44" s="322">
        <v>1554.8</v>
      </c>
      <c r="BX44" s="322">
        <v>1654.8</v>
      </c>
      <c r="BY44" s="322">
        <v>1741.8</v>
      </c>
      <c r="BZ44" s="322">
        <v>1832.9</v>
      </c>
      <c r="CA44" s="322">
        <v>1925.3</v>
      </c>
      <c r="CB44" s="322">
        <v>2005.3</v>
      </c>
      <c r="CC44" s="322">
        <v>2141.1999999999998</v>
      </c>
      <c r="CD44" s="322">
        <v>2246.6</v>
      </c>
      <c r="CE44" s="322">
        <v>2358.3000000000002</v>
      </c>
      <c r="CF44" s="322">
        <v>2385.5</v>
      </c>
      <c r="CG44" s="322">
        <v>2374</v>
      </c>
      <c r="CH44" s="322">
        <v>2384.9</v>
      </c>
      <c r="CI44" s="322">
        <v>2421.6999999999998</v>
      </c>
      <c r="CJ44" s="322">
        <v>2492</v>
      </c>
      <c r="CK44" s="322">
        <v>2603.1</v>
      </c>
      <c r="CL44" s="322">
        <v>2675.5</v>
      </c>
      <c r="CM44" s="322"/>
      <c r="CN44" s="322"/>
      <c r="CO44" s="322"/>
      <c r="CP44" s="322"/>
      <c r="CQ44" s="322"/>
      <c r="CR44" s="322"/>
      <c r="CS44" s="322"/>
      <c r="CT44" s="322"/>
      <c r="CU44" s="322"/>
      <c r="CV44" s="322"/>
      <c r="CW44" s="322"/>
      <c r="CX44" s="322"/>
      <c r="CY44" s="322"/>
      <c r="CZ44" s="322"/>
      <c r="DA44" s="322"/>
    </row>
    <row r="45" spans="1:105" x14ac:dyDescent="0.2">
      <c r="A45" s="322" t="s">
        <v>533</v>
      </c>
      <c r="B45" s="322" t="s">
        <v>614</v>
      </c>
      <c r="C45" s="322">
        <v>5.7</v>
      </c>
      <c r="D45" s="322">
        <v>6.1</v>
      </c>
      <c r="E45" s="322">
        <v>6.4</v>
      </c>
      <c r="F45" s="322">
        <v>6.3</v>
      </c>
      <c r="G45" s="322">
        <v>6.5</v>
      </c>
      <c r="H45" s="322">
        <v>7</v>
      </c>
      <c r="I45" s="322">
        <v>7.7</v>
      </c>
      <c r="J45" s="322">
        <v>6.1</v>
      </c>
      <c r="K45" s="322">
        <v>6.8</v>
      </c>
      <c r="L45" s="322">
        <v>7</v>
      </c>
      <c r="M45" s="322">
        <v>7.3</v>
      </c>
      <c r="N45" s="322">
        <v>7.8</v>
      </c>
      <c r="O45" s="322">
        <v>8.1999999999999993</v>
      </c>
      <c r="P45" s="322">
        <v>8.9</v>
      </c>
      <c r="Q45" s="322">
        <v>9.3000000000000007</v>
      </c>
      <c r="R45" s="322">
        <v>9.5</v>
      </c>
      <c r="S45" s="322">
        <v>10</v>
      </c>
      <c r="T45" s="322">
        <v>11.7</v>
      </c>
      <c r="U45" s="322">
        <v>14.1</v>
      </c>
      <c r="V45" s="322">
        <v>16.3</v>
      </c>
      <c r="W45" s="322">
        <v>17.7</v>
      </c>
      <c r="X45" s="322">
        <v>19.5</v>
      </c>
      <c r="Y45" s="322">
        <v>20.2</v>
      </c>
      <c r="Z45" s="322">
        <v>21.7</v>
      </c>
      <c r="AA45" s="322">
        <v>23</v>
      </c>
      <c r="AB45" s="322">
        <v>24.7</v>
      </c>
      <c r="AC45" s="322">
        <v>27</v>
      </c>
      <c r="AD45" s="322">
        <v>29.2</v>
      </c>
      <c r="AE45" s="322">
        <v>32.1</v>
      </c>
      <c r="AF45" s="322">
        <v>35.700000000000003</v>
      </c>
      <c r="AG45" s="322">
        <v>38.200000000000003</v>
      </c>
      <c r="AH45" s="322">
        <v>41.6</v>
      </c>
      <c r="AI45" s="322">
        <v>45.5</v>
      </c>
      <c r="AJ45" s="322">
        <v>48.2</v>
      </c>
      <c r="AK45" s="322">
        <v>51.8</v>
      </c>
      <c r="AL45" s="322">
        <v>56.3</v>
      </c>
      <c r="AM45" s="322">
        <v>61.7</v>
      </c>
      <c r="AN45" s="322">
        <v>68.900000000000006</v>
      </c>
      <c r="AO45" s="322">
        <v>76.900000000000006</v>
      </c>
      <c r="AP45" s="322">
        <v>88.2</v>
      </c>
      <c r="AQ45" s="322">
        <v>100.2</v>
      </c>
      <c r="AR45" s="322">
        <v>115.9</v>
      </c>
      <c r="AS45" s="322">
        <v>133</v>
      </c>
      <c r="AT45" s="322">
        <v>148.5</v>
      </c>
      <c r="AU45" s="322">
        <v>163.1</v>
      </c>
      <c r="AV45" s="322">
        <v>184.1</v>
      </c>
      <c r="AW45" s="322">
        <v>213.3</v>
      </c>
      <c r="AX45" s="322">
        <v>229.1</v>
      </c>
      <c r="AY45" s="322">
        <v>249.5</v>
      </c>
      <c r="AZ45" s="322">
        <v>271.89999999999998</v>
      </c>
      <c r="BA45" s="322">
        <v>297.60000000000002</v>
      </c>
      <c r="BB45" s="322">
        <v>329.9</v>
      </c>
      <c r="BC45" s="322">
        <v>362.9</v>
      </c>
      <c r="BD45" s="322">
        <v>393.2</v>
      </c>
      <c r="BE45" s="322">
        <v>423.6</v>
      </c>
      <c r="BF45" s="322">
        <v>454.7</v>
      </c>
      <c r="BG45" s="322">
        <v>496.7</v>
      </c>
      <c r="BH45" s="322">
        <v>536.4</v>
      </c>
      <c r="BI45" s="322">
        <v>572.9</v>
      </c>
      <c r="BJ45" s="322">
        <v>612.9</v>
      </c>
      <c r="BK45" s="322">
        <v>673.4</v>
      </c>
      <c r="BL45" s="322">
        <v>736</v>
      </c>
      <c r="BM45" s="322">
        <v>804.6</v>
      </c>
      <c r="BN45" s="322">
        <v>873.1</v>
      </c>
      <c r="BO45" s="322">
        <v>914.3</v>
      </c>
      <c r="BP45" s="322">
        <v>961</v>
      </c>
      <c r="BQ45" s="322">
        <v>1011.4</v>
      </c>
      <c r="BR45" s="322">
        <v>1045</v>
      </c>
      <c r="BS45" s="322">
        <v>1084.0999999999999</v>
      </c>
      <c r="BT45" s="322">
        <v>1133.3</v>
      </c>
      <c r="BU45" s="322">
        <v>1212.5999999999999</v>
      </c>
      <c r="BV45" s="322">
        <v>1293.2</v>
      </c>
      <c r="BW45" s="322">
        <v>1417.9</v>
      </c>
      <c r="BX45" s="322">
        <v>1509.4</v>
      </c>
      <c r="BY45" s="322">
        <v>1596</v>
      </c>
      <c r="BZ45" s="322">
        <v>1683.4</v>
      </c>
      <c r="CA45" s="322">
        <v>1775.4</v>
      </c>
      <c r="CB45" s="322">
        <v>1850.3</v>
      </c>
      <c r="CC45" s="322">
        <v>1973.3</v>
      </c>
      <c r="CD45" s="322">
        <v>2074.1</v>
      </c>
      <c r="CE45" s="322">
        <v>2191.1999999999998</v>
      </c>
      <c r="CF45" s="322">
        <v>2235.8000000000002</v>
      </c>
      <c r="CG45" s="322">
        <v>2246.4</v>
      </c>
      <c r="CH45" s="322">
        <v>2277.9</v>
      </c>
      <c r="CI45" s="322">
        <v>2327.3000000000002</v>
      </c>
      <c r="CJ45" s="322">
        <v>2397.6</v>
      </c>
      <c r="CK45" s="322">
        <v>2492.8000000000002</v>
      </c>
      <c r="CL45" s="322">
        <v>2564.9</v>
      </c>
      <c r="CM45" s="322"/>
      <c r="CN45" s="322"/>
      <c r="CO45" s="322"/>
      <c r="CP45" s="322"/>
      <c r="CQ45" s="322"/>
      <c r="CR45" s="322"/>
      <c r="CS45" s="322"/>
      <c r="CT45" s="322"/>
      <c r="CU45" s="322"/>
      <c r="CV45" s="322"/>
      <c r="CW45" s="322"/>
      <c r="CX45" s="322"/>
      <c r="CY45" s="322"/>
      <c r="CZ45" s="322"/>
      <c r="DA45" s="322"/>
    </row>
    <row r="46" spans="1:105" x14ac:dyDescent="0.2">
      <c r="A46" s="322" t="s">
        <v>531</v>
      </c>
      <c r="B46" s="322" t="s">
        <v>613</v>
      </c>
      <c r="C46" s="322">
        <v>2.7</v>
      </c>
      <c r="D46" s="322">
        <v>2.9</v>
      </c>
      <c r="E46" s="322">
        <v>2.7</v>
      </c>
      <c r="F46" s="322">
        <v>1.8</v>
      </c>
      <c r="G46" s="322">
        <v>1.4</v>
      </c>
      <c r="H46" s="322">
        <v>1.8</v>
      </c>
      <c r="I46" s="322">
        <v>1.6</v>
      </c>
      <c r="J46" s="322">
        <v>2.9</v>
      </c>
      <c r="K46" s="322">
        <v>2.6</v>
      </c>
      <c r="L46" s="322">
        <v>3</v>
      </c>
      <c r="M46" s="322">
        <v>3.4</v>
      </c>
      <c r="N46" s="322">
        <v>2.8</v>
      </c>
      <c r="O46" s="322">
        <v>2.2999999999999998</v>
      </c>
      <c r="P46" s="322">
        <v>1.6</v>
      </c>
      <c r="Q46" s="322">
        <v>0.9</v>
      </c>
      <c r="R46" s="322">
        <v>0.7</v>
      </c>
      <c r="S46" s="322">
        <v>0.9</v>
      </c>
      <c r="T46" s="322">
        <v>1.6</v>
      </c>
      <c r="U46" s="322">
        <v>2.9</v>
      </c>
      <c r="V46" s="322">
        <v>4.0999999999999996</v>
      </c>
      <c r="W46" s="322">
        <v>5.4</v>
      </c>
      <c r="X46" s="322">
        <v>5.9</v>
      </c>
      <c r="Y46" s="322">
        <v>7</v>
      </c>
      <c r="Z46" s="322">
        <v>7.4</v>
      </c>
      <c r="AA46" s="322">
        <v>8</v>
      </c>
      <c r="AB46" s="322">
        <v>9.3000000000000007</v>
      </c>
      <c r="AC46" s="322">
        <v>10.1</v>
      </c>
      <c r="AD46" s="322">
        <v>11.4</v>
      </c>
      <c r="AE46" s="322">
        <v>12.7</v>
      </c>
      <c r="AF46" s="322">
        <v>13.7</v>
      </c>
      <c r="AG46" s="322">
        <v>14.1</v>
      </c>
      <c r="AH46" s="322">
        <v>14.1</v>
      </c>
      <c r="AI46" s="322">
        <v>15.3</v>
      </c>
      <c r="AJ46" s="322">
        <v>16.100000000000001</v>
      </c>
      <c r="AK46" s="322">
        <v>17.8</v>
      </c>
      <c r="AL46" s="322">
        <v>19.3</v>
      </c>
      <c r="AM46" s="322">
        <v>21.2</v>
      </c>
      <c r="AN46" s="322">
        <v>23.5</v>
      </c>
      <c r="AO46" s="322">
        <v>25.7</v>
      </c>
      <c r="AP46" s="322">
        <v>28.1</v>
      </c>
      <c r="AQ46" s="322">
        <v>28.8</v>
      </c>
      <c r="AR46" s="322">
        <v>29.3</v>
      </c>
      <c r="AS46" s="322">
        <v>30.7</v>
      </c>
      <c r="AT46" s="322">
        <v>31.3</v>
      </c>
      <c r="AU46" s="322">
        <v>34</v>
      </c>
      <c r="AV46" s="322">
        <v>40.5</v>
      </c>
      <c r="AW46" s="322">
        <v>44.6</v>
      </c>
      <c r="AX46" s="322">
        <v>44.9</v>
      </c>
      <c r="AY46" s="322">
        <v>44</v>
      </c>
      <c r="AZ46" s="322">
        <v>50.8</v>
      </c>
      <c r="BA46" s="322">
        <v>58.4</v>
      </c>
      <c r="BB46" s="322">
        <v>65.7</v>
      </c>
      <c r="BC46" s="322">
        <v>66.900000000000006</v>
      </c>
      <c r="BD46" s="322">
        <v>67</v>
      </c>
      <c r="BE46" s="322">
        <v>68.8</v>
      </c>
      <c r="BF46" s="322">
        <v>77.599999999999994</v>
      </c>
      <c r="BG46" s="322">
        <v>87.3</v>
      </c>
      <c r="BH46" s="322">
        <v>96.2</v>
      </c>
      <c r="BI46" s="322">
        <v>102.2</v>
      </c>
      <c r="BJ46" s="322">
        <v>110.4</v>
      </c>
      <c r="BK46" s="322">
        <v>119.2</v>
      </c>
      <c r="BL46" s="322">
        <v>132.19999999999999</v>
      </c>
      <c r="BM46" s="322">
        <v>137.30000000000001</v>
      </c>
      <c r="BN46" s="322">
        <v>139.69999999999999</v>
      </c>
      <c r="BO46" s="322">
        <v>141.19999999999999</v>
      </c>
      <c r="BP46" s="322">
        <v>148.80000000000001</v>
      </c>
      <c r="BQ46" s="322">
        <v>160</v>
      </c>
      <c r="BR46" s="322">
        <v>170.2</v>
      </c>
      <c r="BS46" s="322">
        <v>185.8</v>
      </c>
      <c r="BT46" s="322">
        <v>193.7</v>
      </c>
      <c r="BU46" s="322">
        <v>213.6</v>
      </c>
      <c r="BV46" s="322">
        <v>232.9</v>
      </c>
      <c r="BW46" s="322">
        <v>249.8</v>
      </c>
      <c r="BX46" s="322">
        <v>263.3</v>
      </c>
      <c r="BY46" s="322">
        <v>268.89999999999998</v>
      </c>
      <c r="BZ46" s="322">
        <v>277.5</v>
      </c>
      <c r="CA46" s="322">
        <v>290.8</v>
      </c>
      <c r="CB46" s="322">
        <v>314.3</v>
      </c>
      <c r="CC46" s="322">
        <v>340.8</v>
      </c>
      <c r="CD46" s="322">
        <v>358.8</v>
      </c>
      <c r="CE46" s="322">
        <v>363</v>
      </c>
      <c r="CF46" s="322">
        <v>351.9</v>
      </c>
      <c r="CG46" s="322">
        <v>340.5</v>
      </c>
      <c r="CH46" s="322">
        <v>329.7</v>
      </c>
      <c r="CI46" s="322">
        <v>323.89999999999998</v>
      </c>
      <c r="CJ46" s="322">
        <v>331.6</v>
      </c>
      <c r="CK46" s="322">
        <v>352.2</v>
      </c>
      <c r="CL46" s="322">
        <v>356.8</v>
      </c>
      <c r="CM46" s="322"/>
      <c r="CN46" s="322"/>
      <c r="CO46" s="322"/>
      <c r="CP46" s="322"/>
      <c r="CQ46" s="322"/>
      <c r="CR46" s="322"/>
      <c r="CS46" s="322"/>
      <c r="CT46" s="322"/>
      <c r="CU46" s="322"/>
      <c r="CV46" s="322"/>
      <c r="CW46" s="322"/>
      <c r="CX46" s="322"/>
      <c r="CY46" s="322"/>
      <c r="CZ46" s="322"/>
      <c r="DA46" s="322"/>
    </row>
    <row r="47" spans="1:105" x14ac:dyDescent="0.2">
      <c r="A47" s="322" t="s">
        <v>529</v>
      </c>
      <c r="B47" s="322" t="s">
        <v>612</v>
      </c>
      <c r="C47" s="322" t="s">
        <v>110</v>
      </c>
      <c r="D47" s="322" t="s">
        <v>110</v>
      </c>
      <c r="E47" s="322" t="s">
        <v>110</v>
      </c>
      <c r="F47" s="322" t="s">
        <v>110</v>
      </c>
      <c r="G47" s="322" t="s">
        <v>110</v>
      </c>
      <c r="H47" s="322" t="s">
        <v>110</v>
      </c>
      <c r="I47" s="322" t="s">
        <v>110</v>
      </c>
      <c r="J47" s="322" t="s">
        <v>110</v>
      </c>
      <c r="K47" s="322" t="s">
        <v>110</v>
      </c>
      <c r="L47" s="322" t="s">
        <v>110</v>
      </c>
      <c r="M47" s="322" t="s">
        <v>110</v>
      </c>
      <c r="N47" s="322" t="s">
        <v>110</v>
      </c>
      <c r="O47" s="322" t="s">
        <v>110</v>
      </c>
      <c r="P47" s="322" t="s">
        <v>110</v>
      </c>
      <c r="Q47" s="322" t="s">
        <v>110</v>
      </c>
      <c r="R47" s="322" t="s">
        <v>110</v>
      </c>
      <c r="S47" s="322" t="s">
        <v>110</v>
      </c>
      <c r="T47" s="322" t="s">
        <v>110</v>
      </c>
      <c r="U47" s="322" t="s">
        <v>110</v>
      </c>
      <c r="V47" s="322" t="s">
        <v>110</v>
      </c>
      <c r="W47" s="322" t="s">
        <v>110</v>
      </c>
      <c r="X47" s="322" t="s">
        <v>110</v>
      </c>
      <c r="Y47" s="322" t="s">
        <v>110</v>
      </c>
      <c r="Z47" s="322" t="s">
        <v>110</v>
      </c>
      <c r="AA47" s="322" t="s">
        <v>110</v>
      </c>
      <c r="AB47" s="322" t="s">
        <v>110</v>
      </c>
      <c r="AC47" s="322" t="s">
        <v>110</v>
      </c>
      <c r="AD47" s="322" t="s">
        <v>110</v>
      </c>
      <c r="AE47" s="322" t="s">
        <v>110</v>
      </c>
      <c r="AF47" s="322" t="s">
        <v>110</v>
      </c>
      <c r="AG47" s="322" t="s">
        <v>110</v>
      </c>
      <c r="AH47" s="322" t="s">
        <v>110</v>
      </c>
      <c r="AI47" s="322" t="s">
        <v>110</v>
      </c>
      <c r="AJ47" s="322" t="s">
        <v>110</v>
      </c>
      <c r="AK47" s="322" t="s">
        <v>110</v>
      </c>
      <c r="AL47" s="322" t="s">
        <v>110</v>
      </c>
      <c r="AM47" s="322" t="s">
        <v>110</v>
      </c>
      <c r="AN47" s="322" t="s">
        <v>110</v>
      </c>
      <c r="AO47" s="322" t="s">
        <v>110</v>
      </c>
      <c r="AP47" s="322" t="s">
        <v>110</v>
      </c>
      <c r="AQ47" s="322" t="s">
        <v>110</v>
      </c>
      <c r="AR47" s="322" t="s">
        <v>110</v>
      </c>
      <c r="AS47" s="322" t="s">
        <v>110</v>
      </c>
      <c r="AT47" s="322" t="s">
        <v>110</v>
      </c>
      <c r="AU47" s="322" t="s">
        <v>110</v>
      </c>
      <c r="AV47" s="322" t="s">
        <v>110</v>
      </c>
      <c r="AW47" s="322" t="s">
        <v>110</v>
      </c>
      <c r="AX47" s="322" t="s">
        <v>110</v>
      </c>
      <c r="AY47" s="322" t="s">
        <v>110</v>
      </c>
      <c r="AZ47" s="322" t="s">
        <v>110</v>
      </c>
      <c r="BA47" s="322" t="s">
        <v>110</v>
      </c>
      <c r="BB47" s="322" t="s">
        <v>110</v>
      </c>
      <c r="BC47" s="322" t="s">
        <v>110</v>
      </c>
      <c r="BD47" s="322" t="s">
        <v>110</v>
      </c>
      <c r="BE47" s="322" t="s">
        <v>110</v>
      </c>
      <c r="BF47" s="322" t="s">
        <v>110</v>
      </c>
      <c r="BG47" s="322" t="s">
        <v>110</v>
      </c>
      <c r="BH47" s="322" t="s">
        <v>110</v>
      </c>
      <c r="BI47" s="322" t="s">
        <v>110</v>
      </c>
      <c r="BJ47" s="322" t="s">
        <v>110</v>
      </c>
      <c r="BK47" s="322">
        <v>0</v>
      </c>
      <c r="BL47" s="322">
        <v>0</v>
      </c>
      <c r="BM47" s="322">
        <v>0</v>
      </c>
      <c r="BN47" s="322">
        <v>0</v>
      </c>
      <c r="BO47" s="322">
        <v>0</v>
      </c>
      <c r="BP47" s="322">
        <v>0</v>
      </c>
      <c r="BQ47" s="322">
        <v>0</v>
      </c>
      <c r="BR47" s="322">
        <v>0</v>
      </c>
      <c r="BS47" s="322">
        <v>0</v>
      </c>
      <c r="BT47" s="322">
        <v>0</v>
      </c>
      <c r="BU47" s="322">
        <v>0</v>
      </c>
      <c r="BV47" s="322">
        <v>0</v>
      </c>
      <c r="BW47" s="322">
        <v>0</v>
      </c>
      <c r="BX47" s="322">
        <v>0</v>
      </c>
      <c r="BY47" s="322">
        <v>0</v>
      </c>
      <c r="BZ47" s="322">
        <v>4.5</v>
      </c>
      <c r="CA47" s="322">
        <v>6.4</v>
      </c>
      <c r="CB47" s="322">
        <v>0</v>
      </c>
      <c r="CC47" s="322">
        <v>0</v>
      </c>
      <c r="CD47" s="322">
        <v>0</v>
      </c>
      <c r="CE47" s="322">
        <v>0</v>
      </c>
      <c r="CF47" s="322">
        <v>0</v>
      </c>
      <c r="CG47" s="322">
        <v>0</v>
      </c>
      <c r="CH47" s="322">
        <v>0</v>
      </c>
      <c r="CI47" s="322">
        <v>0</v>
      </c>
      <c r="CJ47" s="322">
        <v>0</v>
      </c>
      <c r="CK47" s="322">
        <v>0</v>
      </c>
      <c r="CL47" s="322">
        <v>0</v>
      </c>
      <c r="CM47" s="322"/>
      <c r="CN47" s="322"/>
      <c r="CO47" s="322"/>
      <c r="CP47" s="322"/>
      <c r="CQ47" s="322"/>
      <c r="CR47" s="322"/>
      <c r="CS47" s="322"/>
      <c r="CT47" s="322"/>
      <c r="CU47" s="322"/>
      <c r="CV47" s="322"/>
      <c r="CW47" s="322"/>
      <c r="CX47" s="322"/>
      <c r="CY47" s="322"/>
      <c r="CZ47" s="322"/>
      <c r="DA47" s="322"/>
    </row>
    <row r="48" spans="1:105" x14ac:dyDescent="0.2">
      <c r="A48" s="322" t="s">
        <v>527</v>
      </c>
      <c r="B48" s="322" t="s">
        <v>611</v>
      </c>
      <c r="C48" s="322">
        <v>0.2</v>
      </c>
      <c r="D48" s="322">
        <v>0.1</v>
      </c>
      <c r="E48" s="322">
        <v>0.1</v>
      </c>
      <c r="F48" s="322">
        <v>0.1</v>
      </c>
      <c r="G48" s="322">
        <v>0.1</v>
      </c>
      <c r="H48" s="322">
        <v>0.1</v>
      </c>
      <c r="I48" s="322">
        <v>0.1</v>
      </c>
      <c r="J48" s="322">
        <v>0.1</v>
      </c>
      <c r="K48" s="322">
        <v>0.1</v>
      </c>
      <c r="L48" s="322">
        <v>0.1</v>
      </c>
      <c r="M48" s="322">
        <v>0.2</v>
      </c>
      <c r="N48" s="322">
        <v>0.2</v>
      </c>
      <c r="O48" s="322">
        <v>0.1</v>
      </c>
      <c r="P48" s="322">
        <v>0.1</v>
      </c>
      <c r="Q48" s="322">
        <v>0.1</v>
      </c>
      <c r="R48" s="322">
        <v>0</v>
      </c>
      <c r="S48" s="322">
        <v>0.1</v>
      </c>
      <c r="T48" s="322">
        <v>0.1</v>
      </c>
      <c r="U48" s="322">
        <v>0.1</v>
      </c>
      <c r="V48" s="322">
        <v>0.1</v>
      </c>
      <c r="W48" s="322">
        <v>0.2</v>
      </c>
      <c r="X48" s="322">
        <v>0.3</v>
      </c>
      <c r="Y48" s="322">
        <v>0.3</v>
      </c>
      <c r="Z48" s="322">
        <v>0.3</v>
      </c>
      <c r="AA48" s="322">
        <v>0.3</v>
      </c>
      <c r="AB48" s="322">
        <v>0.4</v>
      </c>
      <c r="AC48" s="322">
        <v>0.6</v>
      </c>
      <c r="AD48" s="322">
        <v>0.7</v>
      </c>
      <c r="AE48" s="322">
        <v>0.7</v>
      </c>
      <c r="AF48" s="322">
        <v>0.8</v>
      </c>
      <c r="AG48" s="322">
        <v>0.8</v>
      </c>
      <c r="AH48" s="322">
        <v>0.9</v>
      </c>
      <c r="AI48" s="322">
        <v>1</v>
      </c>
      <c r="AJ48" s="322">
        <v>1.1000000000000001</v>
      </c>
      <c r="AK48" s="322">
        <v>1.2</v>
      </c>
      <c r="AL48" s="322">
        <v>1.3</v>
      </c>
      <c r="AM48" s="322">
        <v>1.3</v>
      </c>
      <c r="AN48" s="322">
        <v>1.4</v>
      </c>
      <c r="AO48" s="322">
        <v>1.4</v>
      </c>
      <c r="AP48" s="322">
        <v>1.4</v>
      </c>
      <c r="AQ48" s="322">
        <v>1</v>
      </c>
      <c r="AR48" s="322">
        <v>1.1000000000000001</v>
      </c>
      <c r="AS48" s="322">
        <v>1.6</v>
      </c>
      <c r="AT48" s="322">
        <v>1.7</v>
      </c>
      <c r="AU48" s="322">
        <v>1.7</v>
      </c>
      <c r="AV48" s="322">
        <v>1.9</v>
      </c>
      <c r="AW48" s="322">
        <v>1.9</v>
      </c>
      <c r="AX48" s="322">
        <v>1.7</v>
      </c>
      <c r="AY48" s="322">
        <v>1.6</v>
      </c>
      <c r="AZ48" s="322">
        <v>1.8</v>
      </c>
      <c r="BA48" s="322">
        <v>2</v>
      </c>
      <c r="BB48" s="322">
        <v>2.2000000000000002</v>
      </c>
      <c r="BC48" s="322">
        <v>2.2000000000000002</v>
      </c>
      <c r="BD48" s="322">
        <v>2.2000000000000002</v>
      </c>
      <c r="BE48" s="322">
        <v>2.2000000000000002</v>
      </c>
      <c r="BF48" s="322">
        <v>2.6</v>
      </c>
      <c r="BG48" s="322">
        <v>3.1</v>
      </c>
      <c r="BH48" s="322">
        <v>3.7</v>
      </c>
      <c r="BI48" s="322">
        <v>4.2</v>
      </c>
      <c r="BJ48" s="322">
        <v>4.3</v>
      </c>
      <c r="BK48" s="322">
        <v>4.9000000000000004</v>
      </c>
      <c r="BL48" s="322">
        <v>5.7</v>
      </c>
      <c r="BM48" s="322">
        <v>5.8</v>
      </c>
      <c r="BN48" s="322">
        <v>5.9</v>
      </c>
      <c r="BO48" s="322">
        <v>5.9</v>
      </c>
      <c r="BP48" s="322">
        <v>6.2</v>
      </c>
      <c r="BQ48" s="322">
        <v>6.6</v>
      </c>
      <c r="BR48" s="322">
        <v>6</v>
      </c>
      <c r="BS48" s="322">
        <v>5.8</v>
      </c>
      <c r="BT48" s="322">
        <v>7.6</v>
      </c>
      <c r="BU48" s="322">
        <v>8.6</v>
      </c>
      <c r="BV48" s="322">
        <v>8.6</v>
      </c>
      <c r="BW48" s="322">
        <v>10.1</v>
      </c>
      <c r="BX48" s="322">
        <v>11.2</v>
      </c>
      <c r="BY48" s="322">
        <v>11.4</v>
      </c>
      <c r="BZ48" s="322">
        <v>11.3</v>
      </c>
      <c r="CA48" s="322">
        <v>10</v>
      </c>
      <c r="CB48" s="322">
        <v>11</v>
      </c>
      <c r="CC48" s="322">
        <v>13.6</v>
      </c>
      <c r="CD48" s="322">
        <v>13.8</v>
      </c>
      <c r="CE48" s="322">
        <v>12.3</v>
      </c>
      <c r="CF48" s="322">
        <v>10.6</v>
      </c>
      <c r="CG48" s="322">
        <v>9.1999999999999993</v>
      </c>
      <c r="CH48" s="322">
        <v>9.1</v>
      </c>
      <c r="CI48" s="322">
        <v>9</v>
      </c>
      <c r="CJ48" s="322">
        <v>8.9</v>
      </c>
      <c r="CK48" s="322">
        <v>9.1999999999999993</v>
      </c>
      <c r="CL48" s="322">
        <v>9.1999999999999993</v>
      </c>
      <c r="CM48" s="322"/>
      <c r="CN48" s="322"/>
      <c r="CO48" s="322"/>
      <c r="CP48" s="322"/>
      <c r="CQ48" s="322"/>
      <c r="CR48" s="322"/>
      <c r="CS48" s="322"/>
      <c r="CT48" s="322"/>
      <c r="CU48" s="322"/>
      <c r="CV48" s="322"/>
      <c r="CW48" s="322"/>
      <c r="CX48" s="322"/>
      <c r="CY48" s="322"/>
      <c r="CZ48" s="322"/>
      <c r="DA48" s="322"/>
    </row>
    <row r="49" spans="1:105" x14ac:dyDescent="0.2">
      <c r="A49" s="322" t="s">
        <v>525</v>
      </c>
      <c r="B49" s="322" t="s">
        <v>610</v>
      </c>
      <c r="C49" s="322">
        <v>0.8</v>
      </c>
      <c r="D49" s="322">
        <v>0.8</v>
      </c>
      <c r="E49" s="322">
        <v>0.7</v>
      </c>
      <c r="F49" s="322">
        <v>0.7</v>
      </c>
      <c r="G49" s="322">
        <v>0.7</v>
      </c>
      <c r="H49" s="322">
        <v>0.9</v>
      </c>
      <c r="I49" s="322">
        <v>0.8</v>
      </c>
      <c r="J49" s="322">
        <v>0.9</v>
      </c>
      <c r="K49" s="322">
        <v>1</v>
      </c>
      <c r="L49" s="322">
        <v>1</v>
      </c>
      <c r="M49" s="322">
        <v>1.1000000000000001</v>
      </c>
      <c r="N49" s="322">
        <v>1.1000000000000001</v>
      </c>
      <c r="O49" s="322">
        <v>1.2</v>
      </c>
      <c r="P49" s="322">
        <v>1.4</v>
      </c>
      <c r="Q49" s="322">
        <v>1.5</v>
      </c>
      <c r="R49" s="322">
        <v>1.5</v>
      </c>
      <c r="S49" s="322">
        <v>1.4</v>
      </c>
      <c r="T49" s="322">
        <v>1.6</v>
      </c>
      <c r="U49" s="322">
        <v>1.9</v>
      </c>
      <c r="V49" s="322">
        <v>2.1</v>
      </c>
      <c r="W49" s="322">
        <v>2.2000000000000002</v>
      </c>
      <c r="X49" s="322">
        <v>2.2000000000000002</v>
      </c>
      <c r="Y49" s="322">
        <v>2.6</v>
      </c>
      <c r="Z49" s="322">
        <v>2.8</v>
      </c>
      <c r="AA49" s="322">
        <v>2.9</v>
      </c>
      <c r="AB49" s="322">
        <v>3</v>
      </c>
      <c r="AC49" s="322">
        <v>3.2</v>
      </c>
      <c r="AD49" s="322">
        <v>3.6</v>
      </c>
      <c r="AE49" s="322">
        <v>3.9</v>
      </c>
      <c r="AF49" s="322">
        <v>4.0999999999999996</v>
      </c>
      <c r="AG49" s="322">
        <v>4.4000000000000004</v>
      </c>
      <c r="AH49" s="322">
        <v>4.5</v>
      </c>
      <c r="AI49" s="322">
        <v>4.8</v>
      </c>
      <c r="AJ49" s="322">
        <v>5.2</v>
      </c>
      <c r="AK49" s="322">
        <v>5.5</v>
      </c>
      <c r="AL49" s="322">
        <v>5.9</v>
      </c>
      <c r="AM49" s="322">
        <v>6.4</v>
      </c>
      <c r="AN49" s="322">
        <v>7.1</v>
      </c>
      <c r="AO49" s="322">
        <v>7.8</v>
      </c>
      <c r="AP49" s="322">
        <v>8.6</v>
      </c>
      <c r="AQ49" s="322">
        <v>9.6999999999999993</v>
      </c>
      <c r="AR49" s="322">
        <v>10.9</v>
      </c>
      <c r="AS49" s="322">
        <v>12.2</v>
      </c>
      <c r="AT49" s="322">
        <v>13.3</v>
      </c>
      <c r="AU49" s="322">
        <v>14.9</v>
      </c>
      <c r="AV49" s="322">
        <v>18.3</v>
      </c>
      <c r="AW49" s="322">
        <v>21</v>
      </c>
      <c r="AX49" s="322">
        <v>22.1</v>
      </c>
      <c r="AY49" s="322">
        <v>23.5</v>
      </c>
      <c r="AZ49" s="322">
        <v>25.5</v>
      </c>
      <c r="BA49" s="322">
        <v>28.6</v>
      </c>
      <c r="BB49" s="322">
        <v>33.1</v>
      </c>
      <c r="BC49" s="322">
        <v>37.799999999999997</v>
      </c>
      <c r="BD49" s="322">
        <v>41.3</v>
      </c>
      <c r="BE49" s="322">
        <v>42.8</v>
      </c>
      <c r="BF49" s="322">
        <v>44.4</v>
      </c>
      <c r="BG49" s="322">
        <v>46.9</v>
      </c>
      <c r="BH49" s="322">
        <v>50.3</v>
      </c>
      <c r="BI49" s="322">
        <v>54.1</v>
      </c>
      <c r="BJ49" s="322">
        <v>57.8</v>
      </c>
      <c r="BK49" s="322">
        <v>61.9</v>
      </c>
      <c r="BL49" s="322">
        <v>66.7</v>
      </c>
      <c r="BM49" s="322">
        <v>70.900000000000006</v>
      </c>
      <c r="BN49" s="322">
        <v>74.099999999999994</v>
      </c>
      <c r="BO49" s="322">
        <v>78.3</v>
      </c>
      <c r="BP49" s="322">
        <v>82.9</v>
      </c>
      <c r="BQ49" s="322">
        <v>88.3</v>
      </c>
      <c r="BR49" s="322">
        <v>92.6</v>
      </c>
      <c r="BS49" s="322">
        <v>96.9</v>
      </c>
      <c r="BT49" s="322">
        <v>101.8</v>
      </c>
      <c r="BU49" s="322">
        <v>108.1</v>
      </c>
      <c r="BV49" s="322">
        <v>116.2</v>
      </c>
      <c r="BW49" s="322">
        <v>123</v>
      </c>
      <c r="BX49" s="322">
        <v>129</v>
      </c>
      <c r="BY49" s="322">
        <v>134.5</v>
      </c>
      <c r="BZ49" s="322">
        <v>143.80000000000001</v>
      </c>
      <c r="CA49" s="322">
        <v>157.30000000000001</v>
      </c>
      <c r="CB49" s="322">
        <v>170.3</v>
      </c>
      <c r="CC49" s="322">
        <v>186.6</v>
      </c>
      <c r="CD49" s="322">
        <v>200.2</v>
      </c>
      <c r="CE49" s="322">
        <v>208.2</v>
      </c>
      <c r="CF49" s="322">
        <v>212.7</v>
      </c>
      <c r="CG49" s="322">
        <v>222.2</v>
      </c>
      <c r="CH49" s="322">
        <v>231.9</v>
      </c>
      <c r="CI49" s="322">
        <v>238.5</v>
      </c>
      <c r="CJ49" s="322">
        <v>246.1</v>
      </c>
      <c r="CK49" s="322">
        <v>251</v>
      </c>
      <c r="CL49" s="322">
        <v>255.4</v>
      </c>
      <c r="CM49" s="322"/>
      <c r="CN49" s="322"/>
      <c r="CO49" s="322"/>
      <c r="CP49" s="322"/>
      <c r="CQ49" s="322"/>
      <c r="CR49" s="322"/>
      <c r="CS49" s="322"/>
      <c r="CT49" s="322"/>
      <c r="CU49" s="322"/>
      <c r="CV49" s="322"/>
      <c r="CW49" s="322"/>
      <c r="CX49" s="322"/>
      <c r="CY49" s="322"/>
      <c r="CZ49" s="322"/>
      <c r="DA49" s="322"/>
    </row>
    <row r="50" spans="1:105" x14ac:dyDescent="0.2">
      <c r="A50" s="322" t="s">
        <v>523</v>
      </c>
      <c r="B50" s="83" t="s">
        <v>609</v>
      </c>
      <c r="C50" s="322">
        <v>-0.6</v>
      </c>
      <c r="D50" s="322">
        <v>-1</v>
      </c>
      <c r="E50" s="322">
        <v>-1.1000000000000001</v>
      </c>
      <c r="F50" s="322">
        <v>-0.6</v>
      </c>
      <c r="G50" s="322">
        <v>-0.4</v>
      </c>
      <c r="H50" s="322">
        <v>0.2</v>
      </c>
      <c r="I50" s="322">
        <v>0.2</v>
      </c>
      <c r="J50" s="322">
        <v>0.1</v>
      </c>
      <c r="K50" s="322">
        <v>0.3</v>
      </c>
      <c r="L50" s="322">
        <v>-0.2</v>
      </c>
      <c r="M50" s="322">
        <v>-0.6</v>
      </c>
      <c r="N50" s="322">
        <v>0</v>
      </c>
      <c r="O50" s="322">
        <v>0.7</v>
      </c>
      <c r="P50" s="322">
        <v>1.2</v>
      </c>
      <c r="Q50" s="322">
        <v>1.8</v>
      </c>
      <c r="R50" s="322">
        <v>2</v>
      </c>
      <c r="S50" s="322">
        <v>1.8</v>
      </c>
      <c r="T50" s="322">
        <v>0.9</v>
      </c>
      <c r="U50" s="322">
        <v>-0.7</v>
      </c>
      <c r="V50" s="322">
        <v>-1.5</v>
      </c>
      <c r="W50" s="322">
        <v>-2.4</v>
      </c>
      <c r="X50" s="322">
        <v>-3.1</v>
      </c>
      <c r="Y50" s="322">
        <v>-2.5</v>
      </c>
      <c r="Z50" s="322">
        <v>-2.2999999999999998</v>
      </c>
      <c r="AA50" s="322">
        <v>-2.2999999999999998</v>
      </c>
      <c r="AB50" s="322">
        <v>-3.8</v>
      </c>
      <c r="AC50" s="322">
        <v>-4.4000000000000004</v>
      </c>
      <c r="AD50" s="322">
        <v>-4.3</v>
      </c>
      <c r="AE50" s="322">
        <v>-5.0999999999999996</v>
      </c>
      <c r="AF50" s="322">
        <v>-6.5</v>
      </c>
      <c r="AG50" s="322">
        <v>-4.9000000000000004</v>
      </c>
      <c r="AH50" s="322">
        <v>-4.8</v>
      </c>
      <c r="AI50" s="322">
        <v>-5.9</v>
      </c>
      <c r="AJ50" s="322">
        <v>-5.0999999999999996</v>
      </c>
      <c r="AK50" s="322">
        <v>-5.5</v>
      </c>
      <c r="AL50" s="322">
        <v>-5.6</v>
      </c>
      <c r="AM50" s="322">
        <v>-7.2</v>
      </c>
      <c r="AN50" s="322">
        <v>-7.4</v>
      </c>
      <c r="AO50" s="322">
        <v>-9.5</v>
      </c>
      <c r="AP50" s="322">
        <v>-9.8000000000000007</v>
      </c>
      <c r="AQ50" s="322">
        <v>-9.1999999999999993</v>
      </c>
      <c r="AR50" s="322">
        <v>-10.3</v>
      </c>
      <c r="AS50" s="322">
        <v>-12.5</v>
      </c>
      <c r="AT50" s="322">
        <v>-4</v>
      </c>
      <c r="AU50" s="322">
        <v>-3.9</v>
      </c>
      <c r="AV50" s="322">
        <v>-12.6</v>
      </c>
      <c r="AW50" s="322">
        <v>-20.100000000000001</v>
      </c>
      <c r="AX50" s="322">
        <v>-9.6999999999999993</v>
      </c>
      <c r="AY50" s="322">
        <v>-0.5</v>
      </c>
      <c r="AZ50" s="322">
        <v>0</v>
      </c>
      <c r="BA50" s="322">
        <v>-7.3</v>
      </c>
      <c r="BB50" s="322">
        <v>-10.8</v>
      </c>
      <c r="BC50" s="322">
        <v>-9.4</v>
      </c>
      <c r="BD50" s="322">
        <v>-16.100000000000001</v>
      </c>
      <c r="BE50" s="322">
        <v>-9</v>
      </c>
      <c r="BF50" s="322">
        <v>5.3</v>
      </c>
      <c r="BG50" s="322">
        <v>-1.3</v>
      </c>
      <c r="BH50" s="322">
        <v>-6.1</v>
      </c>
      <c r="BI50" s="322">
        <v>-17.899999999999999</v>
      </c>
      <c r="BJ50" s="322">
        <v>-16.899999999999999</v>
      </c>
      <c r="BK50" s="322">
        <v>-31.4</v>
      </c>
      <c r="BL50" s="322">
        <v>-52.7</v>
      </c>
      <c r="BM50" s="322">
        <v>-71.599999999999994</v>
      </c>
      <c r="BN50" s="322">
        <v>-82</v>
      </c>
      <c r="BO50" s="322">
        <v>-77.8</v>
      </c>
      <c r="BP50" s="322">
        <v>-69.099999999999994</v>
      </c>
      <c r="BQ50" s="322">
        <v>-77.5</v>
      </c>
      <c r="BR50" s="322">
        <v>-62.2</v>
      </c>
      <c r="BS50" s="322">
        <v>-57.9</v>
      </c>
      <c r="BT50" s="322">
        <v>-48.3</v>
      </c>
      <c r="BU50" s="322">
        <v>-64.8</v>
      </c>
      <c r="BV50" s="322">
        <v>-71.2</v>
      </c>
      <c r="BW50" s="322">
        <v>-150.5</v>
      </c>
      <c r="BX50" s="322">
        <v>-213.5</v>
      </c>
      <c r="BY50" s="322">
        <v>-215.2</v>
      </c>
      <c r="BZ50" s="322">
        <v>-205.4</v>
      </c>
      <c r="CA50" s="322">
        <v>-159.69999999999999</v>
      </c>
      <c r="CB50" s="322">
        <v>-136.6</v>
      </c>
      <c r="CC50" s="322">
        <v>-181.2</v>
      </c>
      <c r="CD50" s="322">
        <v>-274.3</v>
      </c>
      <c r="CE50" s="322">
        <v>-371.4</v>
      </c>
      <c r="CF50" s="322">
        <v>-310.3</v>
      </c>
      <c r="CG50" s="322">
        <v>-269.60000000000002</v>
      </c>
      <c r="CH50" s="322">
        <v>-253.6</v>
      </c>
      <c r="CI50" s="322">
        <v>-213.3</v>
      </c>
      <c r="CJ50" s="322">
        <v>-193.3</v>
      </c>
      <c r="CK50" s="322">
        <v>-202.3</v>
      </c>
      <c r="CL50" s="322" t="s">
        <v>110</v>
      </c>
      <c r="CM50" s="322"/>
      <c r="CN50" s="322"/>
      <c r="CO50" s="322"/>
      <c r="CP50" s="322"/>
      <c r="CQ50" s="322"/>
      <c r="CR50" s="322"/>
      <c r="CS50" s="322"/>
      <c r="CT50" s="322"/>
      <c r="CU50" s="322"/>
      <c r="CV50" s="322"/>
      <c r="CW50" s="322"/>
      <c r="CX50" s="322"/>
      <c r="CY50" s="322"/>
      <c r="CZ50" s="322"/>
      <c r="DA50" s="322"/>
    </row>
    <row r="51" spans="1:105" ht="19.5" x14ac:dyDescent="0.3">
      <c r="A51" s="314" t="s">
        <v>376</v>
      </c>
      <c r="CM51" s="322"/>
      <c r="CN51" s="322"/>
      <c r="CO51" s="322"/>
      <c r="CP51" s="322"/>
      <c r="CQ51" s="322"/>
      <c r="CR51" s="322"/>
      <c r="CS51" s="322"/>
      <c r="CT51" s="322"/>
      <c r="CU51" s="322"/>
      <c r="CV51" s="322"/>
      <c r="CW51" s="322"/>
      <c r="CX51" s="322"/>
      <c r="CY51" s="322"/>
      <c r="CZ51" s="322"/>
      <c r="DA51" s="322"/>
    </row>
    <row r="52" spans="1:105" x14ac:dyDescent="0.2">
      <c r="A52" s="315" t="s">
        <v>1899</v>
      </c>
      <c r="CM52" s="322"/>
      <c r="CN52" s="322"/>
      <c r="CO52" s="322"/>
      <c r="CP52" s="322"/>
      <c r="CQ52" s="322"/>
      <c r="CR52" s="322"/>
      <c r="CS52" s="322"/>
      <c r="CT52" s="322"/>
      <c r="CU52" s="322"/>
      <c r="CV52" s="322"/>
      <c r="CW52" s="322"/>
      <c r="CX52" s="322"/>
      <c r="CY52" s="322"/>
      <c r="CZ52" s="322"/>
      <c r="DA52" s="322"/>
    </row>
    <row r="53" spans="1:105" x14ac:dyDescent="0.2">
      <c r="A53" s="322"/>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32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row>
    <row r="54" spans="1:105" x14ac:dyDescent="0.2">
      <c r="A54" s="322"/>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32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row>
    <row r="55" spans="1:105" x14ac:dyDescent="0.2">
      <c r="A55" s="322"/>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32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row>
    <row r="56" spans="1:105" x14ac:dyDescent="0.2">
      <c r="A56" s="322"/>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32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row>
    <row r="57" spans="1:105" x14ac:dyDescent="0.2">
      <c r="A57" s="322"/>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row>
    <row r="58" spans="1:105" x14ac:dyDescent="0.2">
      <c r="A58" s="322"/>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row>
    <row r="59" spans="1:105" x14ac:dyDescent="0.2">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row>
    <row r="60" spans="1:105" x14ac:dyDescent="0.2">
      <c r="A60" s="322"/>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row>
    <row r="61" spans="1:105" x14ac:dyDescent="0.2">
      <c r="A61" s="322"/>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row>
    <row r="62" spans="1:105" x14ac:dyDescent="0.2">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row>
    <row r="63" spans="1:105" x14ac:dyDescent="0.2">
      <c r="A63" s="322"/>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row>
    <row r="64" spans="1:105" x14ac:dyDescent="0.2">
      <c r="A64" s="322"/>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row>
    <row r="65" spans="1:105" x14ac:dyDescent="0.2">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row>
  </sheetData>
  <pageMargins left="0.75" right="0.75" top="1" bottom="1" header="0.5" footer="0.5"/>
  <pageSetup orientation="portrait" horizontalDpi="300" verticalDpi="30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47"/>
  <sheetViews>
    <sheetView workbookViewId="0">
      <pane xSplit="2" ySplit="6" topLeftCell="C7" activePane="bottomRight" state="frozen"/>
      <selection pane="topRight" activeCell="C1" sqref="C1"/>
      <selection pane="bottomLeft" activeCell="A7" sqref="A7"/>
      <selection pane="bottomRight" activeCell="AR9" sqref="AR9"/>
    </sheetView>
  </sheetViews>
  <sheetFormatPr defaultRowHeight="12.75" x14ac:dyDescent="0.2"/>
  <cols>
    <col min="1" max="1" width="9.140625" style="90"/>
    <col min="2" max="2" width="40.7109375" style="90" customWidth="1"/>
    <col min="3" max="43" width="0" style="90" hidden="1" customWidth="1"/>
    <col min="44" max="16384" width="9.140625" style="90"/>
  </cols>
  <sheetData>
    <row r="1" spans="1:89" ht="18" x14ac:dyDescent="0.25">
      <c r="A1" s="89" t="s">
        <v>446</v>
      </c>
    </row>
    <row r="2" spans="1:89" ht="16.5" x14ac:dyDescent="0.25">
      <c r="A2" s="91" t="s">
        <v>39</v>
      </c>
    </row>
    <row r="3" spans="1:89" x14ac:dyDescent="0.2">
      <c r="A3" s="90" t="s">
        <v>40</v>
      </c>
    </row>
    <row r="4" spans="1:89" x14ac:dyDescent="0.2">
      <c r="A4" s="90" t="s">
        <v>493</v>
      </c>
    </row>
    <row r="6" spans="1:89" x14ac:dyDescent="0.2">
      <c r="A6" s="78" t="s">
        <v>41</v>
      </c>
      <c r="B6" s="78" t="s">
        <v>445</v>
      </c>
      <c r="C6" s="78" t="s">
        <v>492</v>
      </c>
      <c r="D6" s="78" t="s">
        <v>491</v>
      </c>
      <c r="E6" s="78" t="s">
        <v>490</v>
      </c>
      <c r="F6" s="78" t="s">
        <v>489</v>
      </c>
      <c r="G6" s="78" t="s">
        <v>488</v>
      </c>
      <c r="H6" s="78" t="s">
        <v>487</v>
      </c>
      <c r="I6" s="78" t="s">
        <v>486</v>
      </c>
      <c r="J6" s="78" t="s">
        <v>485</v>
      </c>
      <c r="K6" s="78" t="s">
        <v>484</v>
      </c>
      <c r="L6" s="78" t="s">
        <v>483</v>
      </c>
      <c r="M6" s="78" t="s">
        <v>482</v>
      </c>
      <c r="N6" s="78" t="s">
        <v>481</v>
      </c>
      <c r="O6" s="78" t="s">
        <v>480</v>
      </c>
      <c r="P6" s="78" t="s">
        <v>479</v>
      </c>
      <c r="Q6" s="78" t="s">
        <v>478</v>
      </c>
      <c r="R6" s="78" t="s">
        <v>477</v>
      </c>
      <c r="S6" s="78" t="s">
        <v>476</v>
      </c>
      <c r="T6" s="78" t="s">
        <v>475</v>
      </c>
      <c r="U6" s="78" t="s">
        <v>474</v>
      </c>
      <c r="V6" s="78" t="s">
        <v>473</v>
      </c>
      <c r="W6" s="78" t="s">
        <v>472</v>
      </c>
      <c r="X6" s="78" t="s">
        <v>471</v>
      </c>
      <c r="Y6" s="78" t="s">
        <v>470</v>
      </c>
      <c r="Z6" s="78" t="s">
        <v>469</v>
      </c>
      <c r="AA6" s="78" t="s">
        <v>468</v>
      </c>
      <c r="AB6" s="78" t="s">
        <v>467</v>
      </c>
      <c r="AC6" s="78" t="s">
        <v>466</v>
      </c>
      <c r="AD6" s="78" t="s">
        <v>465</v>
      </c>
      <c r="AE6" s="78" t="s">
        <v>464</v>
      </c>
      <c r="AF6" s="78" t="s">
        <v>463</v>
      </c>
      <c r="AG6" s="78" t="s">
        <v>462</v>
      </c>
      <c r="AH6" s="78" t="s">
        <v>461</v>
      </c>
      <c r="AI6" s="78" t="s">
        <v>460</v>
      </c>
      <c r="AJ6" s="78" t="s">
        <v>459</v>
      </c>
      <c r="AK6" s="78" t="s">
        <v>458</v>
      </c>
      <c r="AL6" s="78" t="s">
        <v>457</v>
      </c>
      <c r="AM6" s="78" t="s">
        <v>456</v>
      </c>
      <c r="AN6" s="78" t="s">
        <v>455</v>
      </c>
      <c r="AO6" s="78" t="s">
        <v>454</v>
      </c>
      <c r="AP6" s="78" t="s">
        <v>453</v>
      </c>
      <c r="AQ6" s="78" t="s">
        <v>452</v>
      </c>
      <c r="AR6" s="78" t="s">
        <v>114</v>
      </c>
      <c r="AS6" s="78" t="s">
        <v>115</v>
      </c>
      <c r="AT6" s="78" t="s">
        <v>116</v>
      </c>
      <c r="AU6" s="78" t="s">
        <v>117</v>
      </c>
      <c r="AV6" s="78" t="s">
        <v>118</v>
      </c>
      <c r="AW6" s="78" t="s">
        <v>119</v>
      </c>
      <c r="AX6" s="78" t="s">
        <v>120</v>
      </c>
      <c r="AY6" s="78" t="s">
        <v>121</v>
      </c>
      <c r="AZ6" s="78" t="s">
        <v>122</v>
      </c>
      <c r="BA6" s="78" t="s">
        <v>123</v>
      </c>
      <c r="BB6" s="78" t="s">
        <v>124</v>
      </c>
      <c r="BC6" s="78" t="s">
        <v>125</v>
      </c>
      <c r="BD6" s="78" t="s">
        <v>126</v>
      </c>
      <c r="BE6" s="78" t="s">
        <v>127</v>
      </c>
      <c r="BF6" s="78" t="s">
        <v>128</v>
      </c>
      <c r="BG6" s="78" t="s">
        <v>129</v>
      </c>
      <c r="BH6" s="78" t="s">
        <v>130</v>
      </c>
      <c r="BI6" s="78" t="s">
        <v>131</v>
      </c>
      <c r="BJ6" s="78" t="s">
        <v>132</v>
      </c>
      <c r="BK6" s="78" t="s">
        <v>133</v>
      </c>
      <c r="BL6" s="78" t="s">
        <v>134</v>
      </c>
      <c r="BM6" s="78" t="s">
        <v>135</v>
      </c>
      <c r="BN6" s="78" t="s">
        <v>136</v>
      </c>
      <c r="BO6" s="78" t="s">
        <v>137</v>
      </c>
      <c r="BP6" s="78" t="s">
        <v>138</v>
      </c>
      <c r="BQ6" s="78" t="s">
        <v>139</v>
      </c>
      <c r="BR6" s="78" t="s">
        <v>140</v>
      </c>
      <c r="BS6" s="78" t="s">
        <v>141</v>
      </c>
      <c r="BT6" s="78" t="s">
        <v>142</v>
      </c>
      <c r="BU6" s="78" t="s">
        <v>143</v>
      </c>
      <c r="BV6" s="78" t="s">
        <v>144</v>
      </c>
      <c r="BW6" s="78" t="s">
        <v>145</v>
      </c>
      <c r="BX6" s="78" t="s">
        <v>146</v>
      </c>
      <c r="BY6" s="78" t="s">
        <v>147</v>
      </c>
      <c r="BZ6" s="78" t="s">
        <v>148</v>
      </c>
      <c r="CA6" s="78" t="s">
        <v>149</v>
      </c>
      <c r="CB6" s="78" t="s">
        <v>150</v>
      </c>
      <c r="CC6" s="78" t="s">
        <v>151</v>
      </c>
      <c r="CD6" s="78" t="s">
        <v>152</v>
      </c>
      <c r="CE6" s="78" t="s">
        <v>153</v>
      </c>
      <c r="CF6" s="78" t="s">
        <v>154</v>
      </c>
      <c r="CG6" s="78" t="s">
        <v>155</v>
      </c>
      <c r="CH6" s="78" t="s">
        <v>156</v>
      </c>
      <c r="CI6" s="78" t="s">
        <v>157</v>
      </c>
      <c r="CJ6" s="78" t="s">
        <v>158</v>
      </c>
      <c r="CK6" s="78" t="s">
        <v>159</v>
      </c>
    </row>
    <row r="7" spans="1:89" x14ac:dyDescent="0.2">
      <c r="A7" s="90" t="s">
        <v>444</v>
      </c>
      <c r="B7" s="92" t="s">
        <v>443</v>
      </c>
      <c r="C7" s="90">
        <v>6.8</v>
      </c>
      <c r="D7" s="90">
        <v>7</v>
      </c>
      <c r="E7" s="90">
        <v>6.7</v>
      </c>
      <c r="F7" s="90">
        <v>6.6</v>
      </c>
      <c r="G7" s="90">
        <v>6.9</v>
      </c>
      <c r="H7" s="90">
        <v>7.6</v>
      </c>
      <c r="I7" s="90">
        <v>8</v>
      </c>
      <c r="J7" s="90">
        <v>8.5</v>
      </c>
      <c r="K7" s="90">
        <v>8.9</v>
      </c>
      <c r="L7" s="90">
        <v>8.9</v>
      </c>
      <c r="M7" s="90">
        <v>9.1</v>
      </c>
      <c r="N7" s="90">
        <v>9.8000000000000007</v>
      </c>
      <c r="O7" s="90">
        <v>11.1</v>
      </c>
      <c r="P7" s="90">
        <v>11.5</v>
      </c>
      <c r="Q7" s="90">
        <v>12.4</v>
      </c>
      <c r="R7" s="90">
        <v>13.7</v>
      </c>
      <c r="S7" s="90">
        <v>15.1</v>
      </c>
      <c r="T7" s="90">
        <v>16.8</v>
      </c>
      <c r="U7" s="90">
        <v>18.100000000000001</v>
      </c>
      <c r="V7" s="90">
        <v>19.7</v>
      </c>
      <c r="W7" s="90">
        <v>20.9</v>
      </c>
      <c r="X7" s="90">
        <v>23</v>
      </c>
      <c r="Y7" s="90">
        <v>24.7</v>
      </c>
      <c r="Z7" s="90">
        <v>27.1</v>
      </c>
      <c r="AA7" s="90">
        <v>29.1</v>
      </c>
      <c r="AB7" s="90">
        <v>28.9</v>
      </c>
      <c r="AC7" s="90">
        <v>31.5</v>
      </c>
      <c r="AD7" s="90">
        <v>34.200000000000003</v>
      </c>
      <c r="AE7" s="90">
        <v>36.6</v>
      </c>
      <c r="AF7" s="90">
        <v>37.700000000000003</v>
      </c>
      <c r="AG7" s="90">
        <v>41.1</v>
      </c>
      <c r="AH7" s="90">
        <v>44.5</v>
      </c>
      <c r="AI7" s="90">
        <v>47</v>
      </c>
      <c r="AJ7" s="90">
        <v>50.4</v>
      </c>
      <c r="AK7" s="90">
        <v>53.4</v>
      </c>
      <c r="AL7" s="90">
        <v>57.3</v>
      </c>
      <c r="AM7" s="90">
        <v>60.7</v>
      </c>
      <c r="AN7" s="90">
        <v>63.2</v>
      </c>
      <c r="AO7" s="90">
        <v>67.900000000000006</v>
      </c>
      <c r="AP7" s="90">
        <v>76.400000000000006</v>
      </c>
      <c r="AQ7" s="90">
        <v>83.9</v>
      </c>
      <c r="AR7" s="90">
        <v>91.4</v>
      </c>
      <c r="AS7" s="90">
        <v>100.5</v>
      </c>
      <c r="AT7" s="90">
        <v>107.9</v>
      </c>
      <c r="AU7" s="90">
        <v>117.2</v>
      </c>
      <c r="AV7" s="90">
        <v>124.9</v>
      </c>
      <c r="AW7" s="90">
        <v>135.30000000000001</v>
      </c>
      <c r="AX7" s="90">
        <v>146.4</v>
      </c>
      <c r="AY7" s="90">
        <v>159.69999999999999</v>
      </c>
      <c r="AZ7" s="90">
        <v>170.9</v>
      </c>
      <c r="BA7" s="90">
        <v>180.1</v>
      </c>
      <c r="BB7" s="90">
        <v>200.3</v>
      </c>
      <c r="BC7" s="90">
        <v>235.6</v>
      </c>
      <c r="BD7" s="90">
        <v>240.9</v>
      </c>
      <c r="BE7" s="90">
        <v>263.3</v>
      </c>
      <c r="BF7" s="90">
        <v>289.8</v>
      </c>
      <c r="BG7" s="90">
        <v>308.10000000000002</v>
      </c>
      <c r="BH7" s="90">
        <v>323.39999999999998</v>
      </c>
      <c r="BI7" s="90">
        <v>347.5</v>
      </c>
      <c r="BJ7" s="90">
        <v>374.5</v>
      </c>
      <c r="BK7" s="90">
        <v>398.9</v>
      </c>
      <c r="BL7" s="90">
        <v>425</v>
      </c>
      <c r="BM7" s="90">
        <v>457.1</v>
      </c>
      <c r="BN7" s="90">
        <v>483.4</v>
      </c>
      <c r="BO7" s="90">
        <v>503.1</v>
      </c>
      <c r="BP7" s="90">
        <v>545.20000000000005</v>
      </c>
      <c r="BQ7" s="90">
        <v>557.9</v>
      </c>
      <c r="BR7" s="90">
        <v>580.79999999999995</v>
      </c>
      <c r="BS7" s="90">
        <v>611.6</v>
      </c>
      <c r="BT7" s="90">
        <v>639.5</v>
      </c>
      <c r="BU7" s="90">
        <v>673.6</v>
      </c>
      <c r="BV7" s="90">
        <v>708.6</v>
      </c>
      <c r="BW7" s="90">
        <v>727.7</v>
      </c>
      <c r="BX7" s="90">
        <v>762.6</v>
      </c>
      <c r="BY7" s="90">
        <v>808</v>
      </c>
      <c r="BZ7" s="90">
        <v>863.9</v>
      </c>
      <c r="CA7" s="90">
        <v>934.5</v>
      </c>
      <c r="CB7" s="90">
        <v>991.9</v>
      </c>
      <c r="CC7" s="90">
        <v>1034.5999999999999</v>
      </c>
      <c r="CD7" s="90">
        <v>1041.9000000000001</v>
      </c>
      <c r="CE7" s="90">
        <v>1026.0999999999999</v>
      </c>
      <c r="CF7" s="90">
        <v>1057.0999999999999</v>
      </c>
      <c r="CG7" s="90">
        <v>1102.5999999999999</v>
      </c>
      <c r="CH7" s="90">
        <v>1132.0999999999999</v>
      </c>
      <c r="CI7" s="90">
        <v>1174.9000000000001</v>
      </c>
      <c r="CJ7" s="90">
        <v>1210.2</v>
      </c>
      <c r="CK7" s="90">
        <v>1237.5999999999999</v>
      </c>
    </row>
    <row r="8" spans="1:89" x14ac:dyDescent="0.2">
      <c r="A8" s="90" t="s">
        <v>442</v>
      </c>
      <c r="B8" s="92" t="s">
        <v>441</v>
      </c>
      <c r="C8" s="90">
        <v>1.1000000000000001</v>
      </c>
      <c r="D8" s="90">
        <v>1</v>
      </c>
      <c r="E8" s="90">
        <v>0.8</v>
      </c>
      <c r="F8" s="90">
        <v>0.9</v>
      </c>
      <c r="G8" s="90">
        <v>1.6</v>
      </c>
      <c r="H8" s="90">
        <v>2.1</v>
      </c>
      <c r="I8" s="90">
        <v>2.1</v>
      </c>
      <c r="J8" s="90">
        <v>2.2000000000000002</v>
      </c>
      <c r="K8" s="90">
        <v>2.4</v>
      </c>
      <c r="L8" s="90">
        <v>2.2000000000000002</v>
      </c>
      <c r="M8" s="90">
        <v>2.2999999999999998</v>
      </c>
      <c r="N8" s="90">
        <v>2.6</v>
      </c>
      <c r="O8" s="90">
        <v>3.5</v>
      </c>
      <c r="P8" s="90">
        <v>4</v>
      </c>
      <c r="Q8" s="90">
        <v>4.8</v>
      </c>
      <c r="R8" s="90">
        <v>6</v>
      </c>
      <c r="S8" s="90">
        <v>6.9</v>
      </c>
      <c r="T8" s="90">
        <v>7.7</v>
      </c>
      <c r="U8" s="90">
        <v>7.7</v>
      </c>
      <c r="V8" s="90">
        <v>7.8</v>
      </c>
      <c r="W8" s="90">
        <v>7.9</v>
      </c>
      <c r="X8" s="90">
        <v>8.6999999999999993</v>
      </c>
      <c r="Y8" s="90">
        <v>9.1999999999999993</v>
      </c>
      <c r="Z8" s="90">
        <v>10.1</v>
      </c>
      <c r="AA8" s="90">
        <v>10.7</v>
      </c>
      <c r="AB8" s="90">
        <v>9.5</v>
      </c>
      <c r="AC8" s="90">
        <v>10.4</v>
      </c>
      <c r="AD8" s="90">
        <v>11</v>
      </c>
      <c r="AE8" s="90">
        <v>11.5</v>
      </c>
      <c r="AF8" s="90">
        <v>11.2</v>
      </c>
      <c r="AG8" s="90">
        <v>12.2</v>
      </c>
      <c r="AH8" s="90">
        <v>13.1</v>
      </c>
      <c r="AI8" s="90">
        <v>13.2</v>
      </c>
      <c r="AJ8" s="90">
        <v>14.1</v>
      </c>
      <c r="AK8" s="90">
        <v>14.7</v>
      </c>
      <c r="AL8" s="90">
        <v>15.4</v>
      </c>
      <c r="AM8" s="90">
        <v>15.4</v>
      </c>
      <c r="AN8" s="90">
        <v>14.4</v>
      </c>
      <c r="AO8" s="90">
        <v>15.2</v>
      </c>
      <c r="AP8" s="90">
        <v>16.899999999999999</v>
      </c>
      <c r="AQ8" s="90">
        <v>17.8</v>
      </c>
      <c r="AR8" s="90">
        <v>18.100000000000001</v>
      </c>
      <c r="AS8" s="90">
        <v>19</v>
      </c>
      <c r="AT8" s="90">
        <v>18.5</v>
      </c>
      <c r="AU8" s="90">
        <v>19.8</v>
      </c>
      <c r="AV8" s="90">
        <v>20.100000000000001</v>
      </c>
      <c r="AW8" s="90">
        <v>22.1</v>
      </c>
      <c r="AX8" s="90">
        <v>21.4</v>
      </c>
      <c r="AY8" s="90">
        <v>22.7</v>
      </c>
      <c r="AZ8" s="90">
        <v>25.3</v>
      </c>
      <c r="BA8" s="90">
        <v>25.7</v>
      </c>
      <c r="BB8" s="90">
        <v>33.700000000000003</v>
      </c>
      <c r="BC8" s="90">
        <v>49.9</v>
      </c>
      <c r="BD8" s="90">
        <v>41</v>
      </c>
      <c r="BE8" s="90">
        <v>44.4</v>
      </c>
      <c r="BF8" s="90">
        <v>47.3</v>
      </c>
      <c r="BG8" s="90">
        <v>46.1</v>
      </c>
      <c r="BH8" s="90">
        <v>43.7</v>
      </c>
      <c r="BI8" s="90">
        <v>45.9</v>
      </c>
      <c r="BJ8" s="90">
        <v>49.8</v>
      </c>
      <c r="BK8" s="90">
        <v>49.7</v>
      </c>
      <c r="BL8" s="90">
        <v>50.9</v>
      </c>
      <c r="BM8" s="90">
        <v>61.8</v>
      </c>
      <c r="BN8" s="90">
        <v>63.3</v>
      </c>
      <c r="BO8" s="90">
        <v>66.400000000000006</v>
      </c>
      <c r="BP8" s="90">
        <v>79</v>
      </c>
      <c r="BQ8" s="90">
        <v>75.599999999999994</v>
      </c>
      <c r="BR8" s="90">
        <v>72.900000000000006</v>
      </c>
      <c r="BS8" s="90">
        <v>77.8</v>
      </c>
      <c r="BT8" s="90">
        <v>80.7</v>
      </c>
      <c r="BU8" s="90">
        <v>83.4</v>
      </c>
      <c r="BV8" s="90">
        <v>87.3</v>
      </c>
      <c r="BW8" s="90">
        <v>85.3</v>
      </c>
      <c r="BX8" s="90">
        <v>86.8</v>
      </c>
      <c r="BY8" s="90">
        <v>90.2</v>
      </c>
      <c r="BZ8" s="90">
        <v>95.2</v>
      </c>
      <c r="CA8" s="90">
        <v>99.4</v>
      </c>
      <c r="CB8" s="90">
        <v>99.2</v>
      </c>
      <c r="CC8" s="90">
        <v>94.6</v>
      </c>
      <c r="CD8" s="90">
        <v>94</v>
      </c>
      <c r="CE8" s="90">
        <v>91.4</v>
      </c>
      <c r="CF8" s="90">
        <v>96.8</v>
      </c>
      <c r="CG8" s="90">
        <v>108.6</v>
      </c>
      <c r="CH8" s="90">
        <v>115.1</v>
      </c>
      <c r="CI8" s="90">
        <v>124.8</v>
      </c>
      <c r="CJ8" s="90">
        <v>134.6</v>
      </c>
      <c r="CK8" s="90">
        <v>139.4</v>
      </c>
    </row>
    <row r="9" spans="1:89" x14ac:dyDescent="0.2">
      <c r="A9" s="90" t="s">
        <v>440</v>
      </c>
      <c r="B9" s="90" t="s">
        <v>439</v>
      </c>
      <c r="C9" s="90">
        <v>0.6</v>
      </c>
      <c r="D9" s="90">
        <v>0.5</v>
      </c>
      <c r="E9" s="90">
        <v>0.5</v>
      </c>
      <c r="F9" s="90">
        <v>0.6</v>
      </c>
      <c r="G9" s="90">
        <v>1.2</v>
      </c>
      <c r="H9" s="90">
        <v>1.8</v>
      </c>
      <c r="I9" s="90">
        <v>1.7</v>
      </c>
      <c r="J9" s="90">
        <v>1.7</v>
      </c>
      <c r="K9" s="90">
        <v>1.8</v>
      </c>
      <c r="L9" s="90">
        <v>1.7</v>
      </c>
      <c r="M9" s="90">
        <v>1.8</v>
      </c>
      <c r="N9" s="90">
        <v>2.1</v>
      </c>
      <c r="O9" s="90">
        <v>2.8</v>
      </c>
      <c r="P9" s="90">
        <v>3.4</v>
      </c>
      <c r="Q9" s="90">
        <v>4.0999999999999996</v>
      </c>
      <c r="R9" s="90">
        <v>5.2</v>
      </c>
      <c r="S9" s="90">
        <v>6.2</v>
      </c>
      <c r="T9" s="90">
        <v>7.2</v>
      </c>
      <c r="U9" s="90">
        <v>7.2</v>
      </c>
      <c r="V9" s="90">
        <v>7.4</v>
      </c>
      <c r="W9" s="90">
        <v>7.5</v>
      </c>
      <c r="X9" s="90">
        <v>8.1999999999999993</v>
      </c>
      <c r="Y9" s="90">
        <v>8.6</v>
      </c>
      <c r="Z9" s="90">
        <v>9.6</v>
      </c>
      <c r="AA9" s="90">
        <v>10.1</v>
      </c>
      <c r="AB9" s="90">
        <v>9</v>
      </c>
      <c r="AC9" s="90">
        <v>9.8000000000000007</v>
      </c>
      <c r="AD9" s="90">
        <v>10.199999999999999</v>
      </c>
      <c r="AE9" s="90">
        <v>10.7</v>
      </c>
      <c r="AF9" s="90">
        <v>10.4</v>
      </c>
      <c r="AG9" s="90">
        <v>11.2</v>
      </c>
      <c r="AH9" s="90">
        <v>12</v>
      </c>
      <c r="AI9" s="90">
        <v>12.1</v>
      </c>
      <c r="AJ9" s="90">
        <v>12.9</v>
      </c>
      <c r="AK9" s="90">
        <v>13.5</v>
      </c>
      <c r="AL9" s="90">
        <v>14.1</v>
      </c>
      <c r="AM9" s="90">
        <v>13.8</v>
      </c>
      <c r="AN9" s="90">
        <v>12.6</v>
      </c>
      <c r="AO9" s="90">
        <v>13.3</v>
      </c>
      <c r="AP9" s="90">
        <v>14.6</v>
      </c>
      <c r="AQ9" s="90">
        <v>15.4</v>
      </c>
      <c r="AR9" s="90">
        <v>15.6</v>
      </c>
      <c r="AS9" s="90">
        <v>15.9</v>
      </c>
      <c r="AT9" s="90">
        <v>15.5</v>
      </c>
      <c r="AU9" s="90">
        <v>16.5</v>
      </c>
      <c r="AV9" s="90">
        <v>16.399999999999999</v>
      </c>
      <c r="AW9" s="90">
        <v>16.2</v>
      </c>
      <c r="AX9" s="90">
        <v>16.8</v>
      </c>
      <c r="AY9" s="90">
        <v>17.3</v>
      </c>
      <c r="AZ9" s="90">
        <v>18.2</v>
      </c>
      <c r="BA9" s="90">
        <v>18.2</v>
      </c>
      <c r="BB9" s="90">
        <v>26.5</v>
      </c>
      <c r="BC9" s="90">
        <v>41.3</v>
      </c>
      <c r="BD9" s="90">
        <v>32.299999999999997</v>
      </c>
      <c r="BE9" s="90">
        <v>35.299999999999997</v>
      </c>
      <c r="BF9" s="90">
        <v>35.4</v>
      </c>
      <c r="BG9" s="90">
        <v>33.9</v>
      </c>
      <c r="BH9" s="90">
        <v>30</v>
      </c>
      <c r="BI9" s="90">
        <v>30.4</v>
      </c>
      <c r="BJ9" s="90">
        <v>33.4</v>
      </c>
      <c r="BK9" s="90">
        <v>32.299999999999997</v>
      </c>
      <c r="BL9" s="90">
        <v>33.4</v>
      </c>
      <c r="BM9" s="90">
        <v>44.9</v>
      </c>
      <c r="BN9" s="90">
        <v>45</v>
      </c>
      <c r="BO9" s="90">
        <v>46.5</v>
      </c>
      <c r="BP9" s="90">
        <v>57.5</v>
      </c>
      <c r="BQ9" s="90">
        <v>55.7</v>
      </c>
      <c r="BR9" s="90">
        <v>53.6</v>
      </c>
      <c r="BS9" s="90">
        <v>58.2</v>
      </c>
      <c r="BT9" s="90">
        <v>61.1</v>
      </c>
      <c r="BU9" s="90">
        <v>64.3</v>
      </c>
      <c r="BV9" s="90">
        <v>66.099999999999994</v>
      </c>
      <c r="BW9" s="90">
        <v>64.599999999999994</v>
      </c>
      <c r="BX9" s="90">
        <v>66.900000000000006</v>
      </c>
      <c r="BY9" s="90">
        <v>68.7</v>
      </c>
      <c r="BZ9" s="90">
        <v>72</v>
      </c>
      <c r="CA9" s="90">
        <v>74.099999999999994</v>
      </c>
      <c r="CB9" s="90">
        <v>72.599999999999994</v>
      </c>
      <c r="CC9" s="90">
        <v>65.8</v>
      </c>
      <c r="CD9" s="90">
        <v>64.7</v>
      </c>
      <c r="CE9" s="90">
        <v>68.3</v>
      </c>
      <c r="CF9" s="90">
        <v>68.2</v>
      </c>
      <c r="CG9" s="90">
        <v>76.7</v>
      </c>
      <c r="CH9" s="90">
        <v>81.7</v>
      </c>
      <c r="CI9" s="90">
        <v>89.4</v>
      </c>
      <c r="CJ9" s="90">
        <v>97.2</v>
      </c>
      <c r="CK9" s="90">
        <v>101.3</v>
      </c>
    </row>
    <row r="10" spans="1:89" x14ac:dyDescent="0.2">
      <c r="A10" s="90" t="s">
        <v>438</v>
      </c>
      <c r="B10" s="90" t="s">
        <v>437</v>
      </c>
      <c r="C10" s="90">
        <v>0</v>
      </c>
      <c r="D10" s="90">
        <v>0</v>
      </c>
      <c r="E10" s="90">
        <v>0</v>
      </c>
      <c r="F10" s="90">
        <v>0</v>
      </c>
      <c r="G10" s="90">
        <v>0</v>
      </c>
      <c r="H10" s="90">
        <v>0</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1.9</v>
      </c>
      <c r="AH10" s="90">
        <v>2.4</v>
      </c>
      <c r="AI10" s="90">
        <v>2.4</v>
      </c>
      <c r="AJ10" s="90">
        <v>2.5</v>
      </c>
      <c r="AK10" s="90">
        <v>2.6</v>
      </c>
      <c r="AL10" s="90">
        <v>2.7</v>
      </c>
      <c r="AM10" s="90">
        <v>2.8</v>
      </c>
      <c r="AN10" s="90">
        <v>2.9</v>
      </c>
      <c r="AO10" s="90">
        <v>3</v>
      </c>
      <c r="AP10" s="90">
        <v>3.2</v>
      </c>
      <c r="AQ10" s="90">
        <v>3.3</v>
      </c>
      <c r="AR10" s="90">
        <v>3.5</v>
      </c>
      <c r="AS10" s="90">
        <v>3.7</v>
      </c>
      <c r="AT10" s="90">
        <v>3.9</v>
      </c>
      <c r="AU10" s="90">
        <v>4.0999999999999996</v>
      </c>
      <c r="AV10" s="90">
        <v>4</v>
      </c>
      <c r="AW10" s="90">
        <v>4.0999999999999996</v>
      </c>
      <c r="AX10" s="90">
        <v>4.3</v>
      </c>
      <c r="AY10" s="90">
        <v>4.4000000000000004</v>
      </c>
      <c r="AZ10" s="90">
        <v>4.5</v>
      </c>
      <c r="BA10" s="90">
        <v>4.4000000000000004</v>
      </c>
      <c r="BB10" s="90">
        <v>4.0999999999999996</v>
      </c>
      <c r="BC10" s="90">
        <v>4.0999999999999996</v>
      </c>
      <c r="BD10" s="90">
        <v>4.0999999999999996</v>
      </c>
      <c r="BE10" s="90">
        <v>7.9</v>
      </c>
      <c r="BF10" s="90">
        <v>8.9</v>
      </c>
      <c r="BG10" s="90">
        <v>8.9</v>
      </c>
      <c r="BH10" s="90">
        <v>9.1999999999999993</v>
      </c>
      <c r="BI10" s="90">
        <v>9</v>
      </c>
      <c r="BJ10" s="90">
        <v>9.8000000000000007</v>
      </c>
      <c r="BK10" s="90">
        <v>9.5</v>
      </c>
      <c r="BL10" s="90">
        <v>10</v>
      </c>
      <c r="BM10" s="90">
        <v>15.2</v>
      </c>
      <c r="BN10" s="90">
        <v>15.5</v>
      </c>
      <c r="BO10" s="90">
        <v>16</v>
      </c>
      <c r="BP10" s="90">
        <v>21.3</v>
      </c>
      <c r="BQ10" s="90">
        <v>21.2</v>
      </c>
      <c r="BR10" s="90">
        <v>22.3</v>
      </c>
      <c r="BS10" s="90">
        <v>22.1</v>
      </c>
      <c r="BT10" s="90">
        <v>23.4</v>
      </c>
      <c r="BU10" s="90">
        <v>23.4</v>
      </c>
      <c r="BV10" s="90">
        <v>23.4</v>
      </c>
      <c r="BW10" s="90">
        <v>23.3</v>
      </c>
      <c r="BX10" s="90">
        <v>23.3</v>
      </c>
      <c r="BY10" s="90">
        <v>24</v>
      </c>
      <c r="BZ10" s="90">
        <v>24.2</v>
      </c>
      <c r="CA10" s="90">
        <v>25.8</v>
      </c>
      <c r="CB10" s="90">
        <v>25.8</v>
      </c>
      <c r="CC10" s="90">
        <v>22.5</v>
      </c>
      <c r="CD10" s="90">
        <v>19.600000000000001</v>
      </c>
      <c r="CE10" s="90">
        <v>20.399999999999999</v>
      </c>
      <c r="CF10" s="90">
        <v>19.5</v>
      </c>
      <c r="CG10" s="90">
        <v>18.3</v>
      </c>
      <c r="CH10" s="90">
        <v>24.9</v>
      </c>
      <c r="CI10" s="90">
        <v>24.4</v>
      </c>
      <c r="CJ10" s="90">
        <v>24.8</v>
      </c>
      <c r="CK10" s="90">
        <v>25.6</v>
      </c>
    </row>
    <row r="11" spans="1:89" x14ac:dyDescent="0.2">
      <c r="A11" s="90" t="s">
        <v>436</v>
      </c>
      <c r="B11" s="90" t="s">
        <v>435</v>
      </c>
      <c r="C11" s="90">
        <v>0</v>
      </c>
      <c r="D11" s="90">
        <v>0</v>
      </c>
      <c r="E11" s="90">
        <v>0</v>
      </c>
      <c r="F11" s="90">
        <v>0</v>
      </c>
      <c r="G11" s="90">
        <v>0.1</v>
      </c>
      <c r="H11" s="90">
        <v>0.4</v>
      </c>
      <c r="I11" s="90">
        <v>0.5</v>
      </c>
      <c r="J11" s="90">
        <v>0.6</v>
      </c>
      <c r="K11" s="90">
        <v>0.6</v>
      </c>
      <c r="L11" s="90">
        <v>0.6</v>
      </c>
      <c r="M11" s="90">
        <v>0.6</v>
      </c>
      <c r="N11" s="90">
        <v>0.7</v>
      </c>
      <c r="O11" s="90">
        <v>0.9</v>
      </c>
      <c r="P11" s="90">
        <v>1.2</v>
      </c>
      <c r="Q11" s="90">
        <v>1.5</v>
      </c>
      <c r="R11" s="90">
        <v>2.1</v>
      </c>
      <c r="S11" s="90">
        <v>2.2999999999999998</v>
      </c>
      <c r="T11" s="90">
        <v>2.6</v>
      </c>
      <c r="U11" s="90">
        <v>2.2999999999999998</v>
      </c>
      <c r="V11" s="90">
        <v>2.1</v>
      </c>
      <c r="W11" s="90">
        <v>2.2000000000000002</v>
      </c>
      <c r="X11" s="90">
        <v>2.4</v>
      </c>
      <c r="Y11" s="90">
        <v>2.4</v>
      </c>
      <c r="Z11" s="90">
        <v>2.7</v>
      </c>
      <c r="AA11" s="90">
        <v>2.7</v>
      </c>
      <c r="AB11" s="90">
        <v>2.6</v>
      </c>
      <c r="AC11" s="90">
        <v>2.7</v>
      </c>
      <c r="AD11" s="90">
        <v>3</v>
      </c>
      <c r="AE11" s="90">
        <v>2.8</v>
      </c>
      <c r="AF11" s="90">
        <v>2.9</v>
      </c>
      <c r="AG11" s="90">
        <v>3</v>
      </c>
      <c r="AH11" s="90">
        <v>3.1</v>
      </c>
      <c r="AI11" s="90">
        <v>3.2</v>
      </c>
      <c r="AJ11" s="90">
        <v>3.3</v>
      </c>
      <c r="AK11" s="90">
        <v>3.3</v>
      </c>
      <c r="AL11" s="90">
        <v>3.6</v>
      </c>
      <c r="AM11" s="90">
        <v>3.6</v>
      </c>
      <c r="AN11" s="90">
        <v>3.8</v>
      </c>
      <c r="AO11" s="90">
        <v>4</v>
      </c>
      <c r="AP11" s="90">
        <v>4.2</v>
      </c>
      <c r="AQ11" s="90">
        <v>4.5</v>
      </c>
      <c r="AR11" s="90">
        <v>4.5999999999999996</v>
      </c>
      <c r="AS11" s="90">
        <v>4.7</v>
      </c>
      <c r="AT11" s="90">
        <v>4.9000000000000004</v>
      </c>
      <c r="AU11" s="90">
        <v>5</v>
      </c>
      <c r="AV11" s="90">
        <v>5.0999999999999996</v>
      </c>
      <c r="AW11" s="90">
        <v>5.2</v>
      </c>
      <c r="AX11" s="90">
        <v>5.0999999999999996</v>
      </c>
      <c r="AY11" s="90">
        <v>5.0999999999999996</v>
      </c>
      <c r="AZ11" s="90">
        <v>5.3</v>
      </c>
      <c r="BA11" s="90">
        <v>5.3</v>
      </c>
      <c r="BB11" s="90">
        <v>5.2</v>
      </c>
      <c r="BC11" s="90">
        <v>5.2</v>
      </c>
      <c r="BD11" s="90">
        <v>5</v>
      </c>
      <c r="BE11" s="90">
        <v>5.0999999999999996</v>
      </c>
      <c r="BF11" s="90">
        <v>4.7</v>
      </c>
      <c r="BG11" s="90">
        <v>4.8</v>
      </c>
      <c r="BH11" s="90">
        <v>5.3</v>
      </c>
      <c r="BI11" s="90">
        <v>5.4</v>
      </c>
      <c r="BJ11" s="90">
        <v>5.2</v>
      </c>
      <c r="BK11" s="90">
        <v>5.2</v>
      </c>
      <c r="BL11" s="90">
        <v>5.2</v>
      </c>
      <c r="BM11" s="90">
        <v>7</v>
      </c>
      <c r="BN11" s="90">
        <v>7.2</v>
      </c>
      <c r="BO11" s="90">
        <v>7.2</v>
      </c>
      <c r="BP11" s="90">
        <v>6.6</v>
      </c>
      <c r="BQ11" s="90">
        <v>7</v>
      </c>
      <c r="BR11" s="90">
        <v>7.1</v>
      </c>
      <c r="BS11" s="90">
        <v>7</v>
      </c>
      <c r="BT11" s="90">
        <v>7</v>
      </c>
      <c r="BU11" s="90">
        <v>7.3</v>
      </c>
      <c r="BV11" s="90">
        <v>7.3</v>
      </c>
      <c r="BW11" s="90">
        <v>7.3</v>
      </c>
      <c r="BX11" s="90">
        <v>7.6</v>
      </c>
      <c r="BY11" s="90">
        <v>7.9</v>
      </c>
      <c r="BZ11" s="90">
        <v>8.1</v>
      </c>
      <c r="CA11" s="90">
        <v>8.1</v>
      </c>
      <c r="CB11" s="90">
        <v>8.5</v>
      </c>
      <c r="CC11" s="90">
        <v>8.6</v>
      </c>
      <c r="CD11" s="90">
        <v>8.6999999999999993</v>
      </c>
      <c r="CE11" s="90">
        <v>8.6</v>
      </c>
      <c r="CF11" s="90">
        <v>8.8000000000000007</v>
      </c>
      <c r="CG11" s="90">
        <v>9</v>
      </c>
      <c r="CH11" s="90">
        <v>9.4</v>
      </c>
      <c r="CI11" s="90">
        <v>9</v>
      </c>
      <c r="CJ11" s="90">
        <v>10</v>
      </c>
      <c r="CK11" s="90">
        <v>9.5</v>
      </c>
    </row>
    <row r="12" spans="1:89" x14ac:dyDescent="0.2">
      <c r="A12" s="90" t="s">
        <v>434</v>
      </c>
      <c r="B12" s="90" t="s">
        <v>433</v>
      </c>
      <c r="C12" s="90">
        <v>0.4</v>
      </c>
      <c r="D12" s="90">
        <v>0.4</v>
      </c>
      <c r="E12" s="90">
        <v>0.4</v>
      </c>
      <c r="F12" s="90">
        <v>0.4</v>
      </c>
      <c r="G12" s="90">
        <v>0.4</v>
      </c>
      <c r="H12" s="90">
        <v>0.5</v>
      </c>
      <c r="I12" s="90">
        <v>0.5</v>
      </c>
      <c r="J12" s="90">
        <v>0.5</v>
      </c>
      <c r="K12" s="90">
        <v>0.6</v>
      </c>
      <c r="L12" s="90">
        <v>0.6</v>
      </c>
      <c r="M12" s="90">
        <v>0.6</v>
      </c>
      <c r="N12" s="90">
        <v>0.6</v>
      </c>
      <c r="O12" s="90">
        <v>0.7</v>
      </c>
      <c r="P12" s="90">
        <v>0.9</v>
      </c>
      <c r="Q12" s="90">
        <v>1</v>
      </c>
      <c r="R12" s="90">
        <v>0.9</v>
      </c>
      <c r="S12" s="90">
        <v>1</v>
      </c>
      <c r="T12" s="90">
        <v>1.2</v>
      </c>
      <c r="U12" s="90">
        <v>1.3</v>
      </c>
      <c r="V12" s="90">
        <v>1.3</v>
      </c>
      <c r="W12" s="90">
        <v>1.3</v>
      </c>
      <c r="X12" s="90">
        <v>1.3</v>
      </c>
      <c r="Y12" s="90">
        <v>1.4</v>
      </c>
      <c r="Z12" s="90">
        <v>1.7</v>
      </c>
      <c r="AA12" s="90">
        <v>1.6</v>
      </c>
      <c r="AB12" s="90">
        <v>1.5</v>
      </c>
      <c r="AC12" s="90">
        <v>1.6</v>
      </c>
      <c r="AD12" s="90">
        <v>1.6</v>
      </c>
      <c r="AE12" s="90">
        <v>1.7</v>
      </c>
      <c r="AF12" s="90">
        <v>1.8</v>
      </c>
      <c r="AG12" s="90">
        <v>1.9</v>
      </c>
      <c r="AH12" s="90">
        <v>1.9</v>
      </c>
      <c r="AI12" s="90">
        <v>2</v>
      </c>
      <c r="AJ12" s="90">
        <v>2</v>
      </c>
      <c r="AK12" s="90">
        <v>2.1</v>
      </c>
      <c r="AL12" s="90">
        <v>2.1</v>
      </c>
      <c r="AM12" s="90">
        <v>2.1</v>
      </c>
      <c r="AN12" s="90">
        <v>2.1</v>
      </c>
      <c r="AO12" s="90">
        <v>2.1</v>
      </c>
      <c r="AP12" s="90">
        <v>2.1</v>
      </c>
      <c r="AQ12" s="90">
        <v>2.1</v>
      </c>
      <c r="AR12" s="90">
        <v>2.2000000000000002</v>
      </c>
      <c r="AS12" s="90">
        <v>2.2000000000000002</v>
      </c>
      <c r="AT12" s="90">
        <v>2.2000000000000002</v>
      </c>
      <c r="AU12" s="90">
        <v>2.4</v>
      </c>
      <c r="AV12" s="90">
        <v>2.2999999999999998</v>
      </c>
      <c r="AW12" s="90">
        <v>2.4</v>
      </c>
      <c r="AX12" s="90">
        <v>2.5</v>
      </c>
      <c r="AY12" s="90">
        <v>2.4</v>
      </c>
      <c r="AZ12" s="90">
        <v>2.5</v>
      </c>
      <c r="BA12" s="90">
        <v>2.5</v>
      </c>
      <c r="BB12" s="90">
        <v>2.5</v>
      </c>
      <c r="BC12" s="90">
        <v>2.6</v>
      </c>
      <c r="BD12" s="90">
        <v>2.5</v>
      </c>
      <c r="BE12" s="90">
        <v>5</v>
      </c>
      <c r="BF12" s="90">
        <v>4.5999999999999996</v>
      </c>
      <c r="BG12" s="90">
        <v>4.5</v>
      </c>
      <c r="BH12" s="90">
        <v>4.5999999999999996</v>
      </c>
      <c r="BI12" s="90">
        <v>4.5999999999999996</v>
      </c>
      <c r="BJ12" s="90">
        <v>4.4000000000000004</v>
      </c>
      <c r="BK12" s="90">
        <v>4.3</v>
      </c>
      <c r="BL12" s="90">
        <v>4.2</v>
      </c>
      <c r="BM12" s="90">
        <v>5</v>
      </c>
      <c r="BN12" s="90">
        <v>5.4</v>
      </c>
      <c r="BO12" s="90">
        <v>5.7</v>
      </c>
      <c r="BP12" s="90">
        <v>5.8</v>
      </c>
      <c r="BQ12" s="90">
        <v>5.9</v>
      </c>
      <c r="BR12" s="90">
        <v>5.8</v>
      </c>
      <c r="BS12" s="90">
        <v>5.9</v>
      </c>
      <c r="BT12" s="90">
        <v>5.6</v>
      </c>
      <c r="BU12" s="90">
        <v>5.6</v>
      </c>
      <c r="BV12" s="90">
        <v>6.7</v>
      </c>
      <c r="BW12" s="90">
        <v>7.1</v>
      </c>
      <c r="BX12" s="90">
        <v>7.4</v>
      </c>
      <c r="BY12" s="90">
        <v>8</v>
      </c>
      <c r="BZ12" s="90">
        <v>8</v>
      </c>
      <c r="CA12" s="90">
        <v>8.9</v>
      </c>
      <c r="CB12" s="90">
        <v>8.8000000000000007</v>
      </c>
      <c r="CC12" s="90">
        <v>8.4</v>
      </c>
      <c r="CD12" s="90">
        <v>8</v>
      </c>
      <c r="CE12" s="90">
        <v>16.3</v>
      </c>
      <c r="CF12" s="90">
        <v>17.5</v>
      </c>
      <c r="CG12" s="90">
        <v>17</v>
      </c>
      <c r="CH12" s="90">
        <v>16.600000000000001</v>
      </c>
      <c r="CI12" s="90">
        <v>15.8</v>
      </c>
      <c r="CJ12" s="90">
        <v>15</v>
      </c>
      <c r="CK12" s="90">
        <v>13.9</v>
      </c>
    </row>
    <row r="13" spans="1:89" x14ac:dyDescent="0.2">
      <c r="A13" s="90" t="s">
        <v>432</v>
      </c>
      <c r="B13" s="90" t="s">
        <v>431</v>
      </c>
      <c r="C13" s="90">
        <v>0</v>
      </c>
      <c r="D13" s="90">
        <v>0</v>
      </c>
      <c r="E13" s="90">
        <v>0</v>
      </c>
      <c r="F13" s="90">
        <v>0</v>
      </c>
      <c r="G13" s="90">
        <v>0</v>
      </c>
      <c r="H13" s="90">
        <v>0</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0</v>
      </c>
      <c r="AA13" s="90">
        <v>0</v>
      </c>
      <c r="AB13" s="90">
        <v>0</v>
      </c>
      <c r="AC13" s="90">
        <v>0</v>
      </c>
      <c r="AD13" s="90">
        <v>0</v>
      </c>
      <c r="AE13" s="90">
        <v>0</v>
      </c>
      <c r="AF13" s="90">
        <v>0</v>
      </c>
      <c r="AG13" s="90">
        <v>0</v>
      </c>
      <c r="AH13" s="90">
        <v>0</v>
      </c>
      <c r="AI13" s="90">
        <v>0</v>
      </c>
      <c r="AJ13" s="90">
        <v>0</v>
      </c>
      <c r="AK13" s="90">
        <v>0</v>
      </c>
      <c r="AL13" s="90">
        <v>0</v>
      </c>
      <c r="AM13" s="90">
        <v>0</v>
      </c>
      <c r="AN13" s="90">
        <v>0</v>
      </c>
      <c r="AO13" s="90">
        <v>0</v>
      </c>
      <c r="AP13" s="90">
        <v>0</v>
      </c>
      <c r="AQ13" s="90">
        <v>0</v>
      </c>
      <c r="AR13" s="90">
        <v>0</v>
      </c>
      <c r="AS13" s="90">
        <v>0</v>
      </c>
      <c r="AT13" s="90">
        <v>0</v>
      </c>
      <c r="AU13" s="90">
        <v>0</v>
      </c>
      <c r="AV13" s="90">
        <v>0</v>
      </c>
      <c r="AW13" s="90">
        <v>0</v>
      </c>
      <c r="AX13" s="90">
        <v>0.4</v>
      </c>
      <c r="AY13" s="90">
        <v>0.5</v>
      </c>
      <c r="AZ13" s="90">
        <v>0.5</v>
      </c>
      <c r="BA13" s="90">
        <v>0.5</v>
      </c>
      <c r="BB13" s="90">
        <v>0.5</v>
      </c>
      <c r="BC13" s="90">
        <v>0.6</v>
      </c>
      <c r="BD13" s="90">
        <v>0.6</v>
      </c>
      <c r="BE13" s="90">
        <v>1.2</v>
      </c>
      <c r="BF13" s="90">
        <v>1.9</v>
      </c>
      <c r="BG13" s="90">
        <v>2.6</v>
      </c>
      <c r="BH13" s="90">
        <v>2.6</v>
      </c>
      <c r="BI13" s="90">
        <v>2.7</v>
      </c>
      <c r="BJ13" s="90">
        <v>4.0999999999999996</v>
      </c>
      <c r="BK13" s="90">
        <v>3.2</v>
      </c>
      <c r="BL13" s="90">
        <v>3.3</v>
      </c>
      <c r="BM13" s="90">
        <v>4.3</v>
      </c>
      <c r="BN13" s="90">
        <v>4.2</v>
      </c>
      <c r="BO13" s="90">
        <v>4.0999999999999996</v>
      </c>
      <c r="BP13" s="90">
        <v>7.1</v>
      </c>
      <c r="BQ13" s="90">
        <v>6.6</v>
      </c>
      <c r="BR13" s="90">
        <v>7.8</v>
      </c>
      <c r="BS13" s="90">
        <v>7.4</v>
      </c>
      <c r="BT13" s="90">
        <v>7.7</v>
      </c>
      <c r="BU13" s="90">
        <v>8.3000000000000007</v>
      </c>
      <c r="BV13" s="90">
        <v>8.6</v>
      </c>
      <c r="BW13" s="90">
        <v>8.6</v>
      </c>
      <c r="BX13" s="90">
        <v>8.9</v>
      </c>
      <c r="BY13" s="90">
        <v>9</v>
      </c>
      <c r="BZ13" s="90">
        <v>9.1999999999999993</v>
      </c>
      <c r="CA13" s="90">
        <v>9.8000000000000007</v>
      </c>
      <c r="CB13" s="90">
        <v>9.1999999999999993</v>
      </c>
      <c r="CC13" s="90">
        <v>9.3000000000000007</v>
      </c>
      <c r="CD13" s="90">
        <v>7.9</v>
      </c>
      <c r="CE13" s="90">
        <v>7.6</v>
      </c>
      <c r="CF13" s="90">
        <v>7.4</v>
      </c>
      <c r="CG13" s="90">
        <v>8.4</v>
      </c>
      <c r="CH13" s="90">
        <v>8.9</v>
      </c>
      <c r="CI13" s="90">
        <v>9.3000000000000007</v>
      </c>
      <c r="CJ13" s="90">
        <v>9.5</v>
      </c>
      <c r="CK13" s="90">
        <v>9.8000000000000007</v>
      </c>
    </row>
    <row r="14" spans="1:89" x14ac:dyDescent="0.2">
      <c r="A14" s="90" t="s">
        <v>430</v>
      </c>
      <c r="B14" s="90" t="s">
        <v>429</v>
      </c>
      <c r="C14" s="90">
        <v>0</v>
      </c>
      <c r="D14" s="90">
        <v>0</v>
      </c>
      <c r="E14" s="90">
        <v>0</v>
      </c>
      <c r="F14" s="90">
        <v>0</v>
      </c>
      <c r="G14" s="90">
        <v>0</v>
      </c>
      <c r="H14" s="90">
        <v>0</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0</v>
      </c>
      <c r="AA14" s="90">
        <v>0</v>
      </c>
      <c r="AB14" s="90">
        <v>0</v>
      </c>
      <c r="AC14" s="90">
        <v>0</v>
      </c>
      <c r="AD14" s="90">
        <v>0</v>
      </c>
      <c r="AE14" s="90">
        <v>0</v>
      </c>
      <c r="AF14" s="90">
        <v>0</v>
      </c>
      <c r="AG14" s="90">
        <v>0</v>
      </c>
      <c r="AH14" s="90">
        <v>0</v>
      </c>
      <c r="AI14" s="90">
        <v>0</v>
      </c>
      <c r="AJ14" s="90">
        <v>0</v>
      </c>
      <c r="AK14" s="90">
        <v>0</v>
      </c>
      <c r="AL14" s="90">
        <v>0</v>
      </c>
      <c r="AM14" s="90">
        <v>0</v>
      </c>
      <c r="AN14" s="90">
        <v>0</v>
      </c>
      <c r="AO14" s="90">
        <v>0</v>
      </c>
      <c r="AP14" s="90">
        <v>0</v>
      </c>
      <c r="AQ14" s="90">
        <v>0</v>
      </c>
      <c r="AR14" s="90">
        <v>0</v>
      </c>
      <c r="AS14" s="90">
        <v>0</v>
      </c>
      <c r="AT14" s="90">
        <v>0</v>
      </c>
      <c r="AU14" s="90">
        <v>0</v>
      </c>
      <c r="AV14" s="90">
        <v>0</v>
      </c>
      <c r="AW14" s="90">
        <v>0</v>
      </c>
      <c r="AX14" s="90">
        <v>0.9</v>
      </c>
      <c r="AY14" s="90">
        <v>1</v>
      </c>
      <c r="AZ14" s="90">
        <v>1.2</v>
      </c>
      <c r="BA14" s="90">
        <v>1.4</v>
      </c>
      <c r="BB14" s="90">
        <v>1.5</v>
      </c>
      <c r="BC14" s="90">
        <v>1.1000000000000001</v>
      </c>
      <c r="BD14" s="90">
        <v>1.4</v>
      </c>
      <c r="BE14" s="90">
        <v>2.1</v>
      </c>
      <c r="BF14" s="90">
        <v>2.2999999999999998</v>
      </c>
      <c r="BG14" s="90">
        <v>2.4</v>
      </c>
      <c r="BH14" s="90">
        <v>2.6</v>
      </c>
      <c r="BI14" s="90">
        <v>2.6</v>
      </c>
      <c r="BJ14" s="90">
        <v>3.1</v>
      </c>
      <c r="BK14" s="90">
        <v>3.2</v>
      </c>
      <c r="BL14" s="90">
        <v>3.5</v>
      </c>
      <c r="BM14" s="90">
        <v>4.7</v>
      </c>
      <c r="BN14" s="90">
        <v>4.8</v>
      </c>
      <c r="BO14" s="90">
        <v>5</v>
      </c>
      <c r="BP14" s="90">
        <v>5.5</v>
      </c>
      <c r="BQ14" s="90">
        <v>5.7</v>
      </c>
      <c r="BR14" s="90">
        <v>2.5</v>
      </c>
      <c r="BS14" s="90">
        <v>6.5</v>
      </c>
      <c r="BT14" s="90">
        <v>8.3000000000000007</v>
      </c>
      <c r="BU14" s="90">
        <v>8.8000000000000007</v>
      </c>
      <c r="BV14" s="90">
        <v>9.9</v>
      </c>
      <c r="BW14" s="90">
        <v>9.1</v>
      </c>
      <c r="BX14" s="90">
        <v>10.4</v>
      </c>
      <c r="BY14" s="90">
        <v>10.5</v>
      </c>
      <c r="BZ14" s="90">
        <v>12.1</v>
      </c>
      <c r="CA14" s="90">
        <v>12.6</v>
      </c>
      <c r="CB14" s="90">
        <v>12.2</v>
      </c>
      <c r="CC14" s="90">
        <v>13.7</v>
      </c>
      <c r="CD14" s="90">
        <v>13.5</v>
      </c>
      <c r="CE14" s="90">
        <v>13.6</v>
      </c>
      <c r="CF14" s="90">
        <v>12.5</v>
      </c>
      <c r="CG14" s="90">
        <v>13.7</v>
      </c>
      <c r="CH14" s="90">
        <v>13.9</v>
      </c>
      <c r="CI14" s="90">
        <v>15</v>
      </c>
      <c r="CJ14" s="90">
        <v>15.1</v>
      </c>
      <c r="CK14" s="90">
        <v>15.6</v>
      </c>
    </row>
    <row r="15" spans="1:89" x14ac:dyDescent="0.2">
      <c r="A15" s="90" t="s">
        <v>428</v>
      </c>
      <c r="B15" s="90" t="s">
        <v>427</v>
      </c>
      <c r="C15" s="90" t="s">
        <v>110</v>
      </c>
      <c r="D15" s="90" t="s">
        <v>110</v>
      </c>
      <c r="E15" s="90" t="s">
        <v>110</v>
      </c>
      <c r="F15" s="90" t="s">
        <v>110</v>
      </c>
      <c r="G15" s="90" t="s">
        <v>110</v>
      </c>
      <c r="H15" s="90" t="s">
        <v>110</v>
      </c>
      <c r="I15" s="90" t="s">
        <v>110</v>
      </c>
      <c r="J15" s="90" t="s">
        <v>110</v>
      </c>
      <c r="K15" s="90" t="s">
        <v>110</v>
      </c>
      <c r="L15" s="90" t="s">
        <v>110</v>
      </c>
      <c r="M15" s="90" t="s">
        <v>110</v>
      </c>
      <c r="N15" s="90" t="s">
        <v>110</v>
      </c>
      <c r="O15" s="90" t="s">
        <v>110</v>
      </c>
      <c r="P15" s="90" t="s">
        <v>110</v>
      </c>
      <c r="Q15" s="90" t="s">
        <v>110</v>
      </c>
      <c r="R15" s="90" t="s">
        <v>110</v>
      </c>
      <c r="S15" s="90" t="s">
        <v>110</v>
      </c>
      <c r="T15" s="90" t="s">
        <v>110</v>
      </c>
      <c r="U15" s="90" t="s">
        <v>110</v>
      </c>
      <c r="V15" s="90" t="s">
        <v>110</v>
      </c>
      <c r="W15" s="90" t="s">
        <v>110</v>
      </c>
      <c r="X15" s="90" t="s">
        <v>110</v>
      </c>
      <c r="Y15" s="90" t="s">
        <v>110</v>
      </c>
      <c r="Z15" s="90" t="s">
        <v>110</v>
      </c>
      <c r="AA15" s="90" t="s">
        <v>110</v>
      </c>
      <c r="AB15" s="90" t="s">
        <v>110</v>
      </c>
      <c r="AC15" s="90" t="s">
        <v>110</v>
      </c>
      <c r="AD15" s="90" t="s">
        <v>110</v>
      </c>
      <c r="AE15" s="90" t="s">
        <v>110</v>
      </c>
      <c r="AF15" s="90" t="s">
        <v>110</v>
      </c>
      <c r="AG15" s="90" t="s">
        <v>110</v>
      </c>
      <c r="AH15" s="90" t="s">
        <v>110</v>
      </c>
      <c r="AI15" s="90" t="s">
        <v>110</v>
      </c>
      <c r="AJ15" s="90" t="s">
        <v>110</v>
      </c>
      <c r="AK15" s="90" t="s">
        <v>110</v>
      </c>
      <c r="AL15" s="90" t="s">
        <v>110</v>
      </c>
      <c r="AM15" s="90" t="s">
        <v>110</v>
      </c>
      <c r="AN15" s="90" t="s">
        <v>110</v>
      </c>
      <c r="AO15" s="90" t="s">
        <v>110</v>
      </c>
      <c r="AP15" s="90" t="s">
        <v>110</v>
      </c>
      <c r="AQ15" s="90" t="s">
        <v>110</v>
      </c>
      <c r="AR15" s="90" t="s">
        <v>110</v>
      </c>
      <c r="AS15" s="90" t="s">
        <v>110</v>
      </c>
      <c r="AT15" s="90" t="s">
        <v>110</v>
      </c>
      <c r="AU15" s="90" t="s">
        <v>110</v>
      </c>
      <c r="AV15" s="90" t="s">
        <v>110</v>
      </c>
      <c r="AW15" s="90" t="s">
        <v>110</v>
      </c>
      <c r="AX15" s="90" t="s">
        <v>110</v>
      </c>
      <c r="AY15" s="90" t="s">
        <v>110</v>
      </c>
      <c r="AZ15" s="90" t="s">
        <v>110</v>
      </c>
      <c r="BA15" s="90" t="s">
        <v>110</v>
      </c>
      <c r="BB15" s="90" t="s">
        <v>110</v>
      </c>
      <c r="BC15" s="90" t="s">
        <v>110</v>
      </c>
      <c r="BD15" s="90" t="s">
        <v>110</v>
      </c>
      <c r="BE15" s="90" t="s">
        <v>110</v>
      </c>
      <c r="BF15" s="90" t="s">
        <v>110</v>
      </c>
      <c r="BG15" s="90" t="s">
        <v>110</v>
      </c>
      <c r="BH15" s="90" t="s">
        <v>110</v>
      </c>
      <c r="BI15" s="90" t="s">
        <v>110</v>
      </c>
      <c r="BJ15" s="90" t="s">
        <v>110</v>
      </c>
      <c r="BK15" s="90" t="s">
        <v>110</v>
      </c>
      <c r="BL15" s="90" t="s">
        <v>110</v>
      </c>
      <c r="BM15" s="90" t="s">
        <v>110</v>
      </c>
      <c r="BN15" s="90" t="s">
        <v>110</v>
      </c>
      <c r="BO15" s="90" t="s">
        <v>110</v>
      </c>
      <c r="BP15" s="90" t="s">
        <v>110</v>
      </c>
      <c r="BQ15" s="90" t="s">
        <v>110</v>
      </c>
      <c r="BR15" s="90" t="s">
        <v>110</v>
      </c>
      <c r="BS15" s="90" t="s">
        <v>110</v>
      </c>
      <c r="BT15" s="90" t="s">
        <v>110</v>
      </c>
      <c r="BU15" s="90" t="s">
        <v>110</v>
      </c>
      <c r="BV15" s="90" t="s">
        <v>110</v>
      </c>
      <c r="BW15" s="90" t="s">
        <v>110</v>
      </c>
      <c r="BX15" s="90" t="s">
        <v>110</v>
      </c>
      <c r="BY15" s="90" t="s">
        <v>110</v>
      </c>
      <c r="BZ15" s="90" t="s">
        <v>110</v>
      </c>
      <c r="CA15" s="90" t="s">
        <v>110</v>
      </c>
      <c r="CB15" s="90" t="s">
        <v>110</v>
      </c>
      <c r="CC15" s="90" t="s">
        <v>110</v>
      </c>
      <c r="CD15" s="90" t="s">
        <v>110</v>
      </c>
      <c r="CE15" s="90" t="s">
        <v>110</v>
      </c>
      <c r="CF15" s="90" t="s">
        <v>110</v>
      </c>
      <c r="CG15" s="90" t="s">
        <v>110</v>
      </c>
      <c r="CH15" s="90">
        <v>0.2</v>
      </c>
      <c r="CI15" s="90">
        <v>0.4</v>
      </c>
      <c r="CJ15" s="90">
        <v>8.4</v>
      </c>
      <c r="CK15" s="90">
        <v>11.5</v>
      </c>
    </row>
    <row r="16" spans="1:89" x14ac:dyDescent="0.2">
      <c r="A16" s="90" t="s">
        <v>426</v>
      </c>
      <c r="B16" s="90" t="s">
        <v>425</v>
      </c>
      <c r="C16" s="90" t="s">
        <v>110</v>
      </c>
      <c r="D16" s="90" t="s">
        <v>110</v>
      </c>
      <c r="E16" s="90" t="s">
        <v>110</v>
      </c>
      <c r="F16" s="90" t="s">
        <v>110</v>
      </c>
      <c r="G16" s="90" t="s">
        <v>110</v>
      </c>
      <c r="H16" s="90" t="s">
        <v>110</v>
      </c>
      <c r="I16" s="90" t="s">
        <v>110</v>
      </c>
      <c r="J16" s="90" t="s">
        <v>110</v>
      </c>
      <c r="K16" s="90" t="s">
        <v>110</v>
      </c>
      <c r="L16" s="90" t="s">
        <v>110</v>
      </c>
      <c r="M16" s="90" t="s">
        <v>110</v>
      </c>
      <c r="N16" s="90" t="s">
        <v>110</v>
      </c>
      <c r="O16" s="90" t="s">
        <v>110</v>
      </c>
      <c r="P16" s="90" t="s">
        <v>110</v>
      </c>
      <c r="Q16" s="90" t="s">
        <v>110</v>
      </c>
      <c r="R16" s="90" t="s">
        <v>110</v>
      </c>
      <c r="S16" s="90" t="s">
        <v>110</v>
      </c>
      <c r="T16" s="90" t="s">
        <v>110</v>
      </c>
      <c r="U16" s="90" t="s">
        <v>110</v>
      </c>
      <c r="V16" s="90" t="s">
        <v>110</v>
      </c>
      <c r="W16" s="90" t="s">
        <v>110</v>
      </c>
      <c r="X16" s="90" t="s">
        <v>110</v>
      </c>
      <c r="Y16" s="90" t="s">
        <v>110</v>
      </c>
      <c r="Z16" s="90" t="s">
        <v>110</v>
      </c>
      <c r="AA16" s="90" t="s">
        <v>110</v>
      </c>
      <c r="AB16" s="90" t="s">
        <v>110</v>
      </c>
      <c r="AC16" s="90" t="s">
        <v>110</v>
      </c>
      <c r="AD16" s="90" t="s">
        <v>110</v>
      </c>
      <c r="AE16" s="90" t="s">
        <v>110</v>
      </c>
      <c r="AF16" s="90" t="s">
        <v>110</v>
      </c>
      <c r="AG16" s="90" t="s">
        <v>110</v>
      </c>
      <c r="AH16" s="90" t="s">
        <v>110</v>
      </c>
      <c r="AI16" s="90" t="s">
        <v>110</v>
      </c>
      <c r="AJ16" s="90" t="s">
        <v>110</v>
      </c>
      <c r="AK16" s="90" t="s">
        <v>110</v>
      </c>
      <c r="AL16" s="90" t="s">
        <v>110</v>
      </c>
      <c r="AM16" s="90" t="s">
        <v>110</v>
      </c>
      <c r="AN16" s="90" t="s">
        <v>110</v>
      </c>
      <c r="AO16" s="90" t="s">
        <v>110</v>
      </c>
      <c r="AP16" s="90" t="s">
        <v>110</v>
      </c>
      <c r="AQ16" s="90" t="s">
        <v>110</v>
      </c>
      <c r="AR16" s="90" t="s">
        <v>110</v>
      </c>
      <c r="AS16" s="90" t="s">
        <v>110</v>
      </c>
      <c r="AT16" s="90" t="s">
        <v>110</v>
      </c>
      <c r="AU16" s="90" t="s">
        <v>110</v>
      </c>
      <c r="AV16" s="90" t="s">
        <v>110</v>
      </c>
      <c r="AW16" s="90" t="s">
        <v>110</v>
      </c>
      <c r="AX16" s="90" t="s">
        <v>110</v>
      </c>
      <c r="AY16" s="90" t="s">
        <v>110</v>
      </c>
      <c r="AZ16" s="90" t="s">
        <v>110</v>
      </c>
      <c r="BA16" s="90" t="s">
        <v>110</v>
      </c>
      <c r="BB16" s="90" t="s">
        <v>110</v>
      </c>
      <c r="BC16" s="90" t="s">
        <v>110</v>
      </c>
      <c r="BD16" s="90" t="s">
        <v>110</v>
      </c>
      <c r="BE16" s="90" t="s">
        <v>110</v>
      </c>
      <c r="BF16" s="90" t="s">
        <v>110</v>
      </c>
      <c r="BG16" s="90" t="s">
        <v>110</v>
      </c>
      <c r="BH16" s="90" t="s">
        <v>110</v>
      </c>
      <c r="BI16" s="90" t="s">
        <v>110</v>
      </c>
      <c r="BJ16" s="90" t="s">
        <v>110</v>
      </c>
      <c r="BK16" s="90" t="s">
        <v>110</v>
      </c>
      <c r="BL16" s="90" t="s">
        <v>110</v>
      </c>
      <c r="BM16" s="90" t="s">
        <v>110</v>
      </c>
      <c r="BN16" s="90" t="s">
        <v>110</v>
      </c>
      <c r="BO16" s="90" t="s">
        <v>110</v>
      </c>
      <c r="BP16" s="90" t="s">
        <v>110</v>
      </c>
      <c r="BQ16" s="90" t="s">
        <v>110</v>
      </c>
      <c r="BR16" s="90" t="s">
        <v>110</v>
      </c>
      <c r="BS16" s="90" t="s">
        <v>110</v>
      </c>
      <c r="BT16" s="90" t="s">
        <v>110</v>
      </c>
      <c r="BU16" s="90" t="s">
        <v>110</v>
      </c>
      <c r="BV16" s="90" t="s">
        <v>110</v>
      </c>
      <c r="BW16" s="90" t="s">
        <v>110</v>
      </c>
      <c r="BX16" s="90" t="s">
        <v>110</v>
      </c>
      <c r="BY16" s="90" t="s">
        <v>110</v>
      </c>
      <c r="BZ16" s="90" t="s">
        <v>110</v>
      </c>
      <c r="CA16" s="90" t="s">
        <v>110</v>
      </c>
      <c r="CB16" s="90" t="s">
        <v>110</v>
      </c>
      <c r="CC16" s="90" t="s">
        <v>110</v>
      </c>
      <c r="CD16" s="90" t="s">
        <v>110</v>
      </c>
      <c r="CE16" s="90" t="s">
        <v>110</v>
      </c>
      <c r="CF16" s="90" t="s">
        <v>110</v>
      </c>
      <c r="CG16" s="90" t="s">
        <v>110</v>
      </c>
      <c r="CH16" s="90" t="s">
        <v>110</v>
      </c>
      <c r="CI16" s="90">
        <v>1.9</v>
      </c>
      <c r="CJ16" s="90">
        <v>2</v>
      </c>
      <c r="CK16" s="90">
        <v>2</v>
      </c>
    </row>
    <row r="17" spans="1:89" x14ac:dyDescent="0.2">
      <c r="A17" s="90" t="s">
        <v>424</v>
      </c>
      <c r="B17" s="90" t="s">
        <v>423</v>
      </c>
      <c r="C17" s="90" t="s">
        <v>110</v>
      </c>
      <c r="D17" s="90" t="s">
        <v>110</v>
      </c>
      <c r="E17" s="90" t="s">
        <v>110</v>
      </c>
      <c r="F17" s="90" t="s">
        <v>110</v>
      </c>
      <c r="G17" s="90" t="s">
        <v>110</v>
      </c>
      <c r="H17" s="90" t="s">
        <v>110</v>
      </c>
      <c r="I17" s="90" t="s">
        <v>110</v>
      </c>
      <c r="J17" s="90" t="s">
        <v>110</v>
      </c>
      <c r="K17" s="90" t="s">
        <v>110</v>
      </c>
      <c r="L17" s="90" t="s">
        <v>110</v>
      </c>
      <c r="M17" s="90" t="s">
        <v>110</v>
      </c>
      <c r="N17" s="90" t="s">
        <v>110</v>
      </c>
      <c r="O17" s="90" t="s">
        <v>110</v>
      </c>
      <c r="P17" s="90" t="s">
        <v>110</v>
      </c>
      <c r="Q17" s="90" t="s">
        <v>110</v>
      </c>
      <c r="R17" s="90" t="s">
        <v>110</v>
      </c>
      <c r="S17" s="90" t="s">
        <v>110</v>
      </c>
      <c r="T17" s="90" t="s">
        <v>110</v>
      </c>
      <c r="U17" s="90" t="s">
        <v>110</v>
      </c>
      <c r="V17" s="90" t="s">
        <v>110</v>
      </c>
      <c r="W17" s="90" t="s">
        <v>110</v>
      </c>
      <c r="X17" s="90" t="s">
        <v>110</v>
      </c>
      <c r="Y17" s="90" t="s">
        <v>110</v>
      </c>
      <c r="Z17" s="90" t="s">
        <v>110</v>
      </c>
      <c r="AA17" s="90" t="s">
        <v>110</v>
      </c>
      <c r="AB17" s="90" t="s">
        <v>110</v>
      </c>
      <c r="AC17" s="90" t="s">
        <v>110</v>
      </c>
      <c r="AD17" s="90" t="s">
        <v>110</v>
      </c>
      <c r="AE17" s="90" t="s">
        <v>110</v>
      </c>
      <c r="AF17" s="90" t="s">
        <v>110</v>
      </c>
      <c r="AG17" s="90" t="s">
        <v>110</v>
      </c>
      <c r="AH17" s="90" t="s">
        <v>110</v>
      </c>
      <c r="AI17" s="90" t="s">
        <v>110</v>
      </c>
      <c r="AJ17" s="90" t="s">
        <v>110</v>
      </c>
      <c r="AK17" s="90" t="s">
        <v>110</v>
      </c>
      <c r="AL17" s="90" t="s">
        <v>110</v>
      </c>
      <c r="AM17" s="90" t="s">
        <v>110</v>
      </c>
      <c r="AN17" s="90" t="s">
        <v>110</v>
      </c>
      <c r="AO17" s="90" t="s">
        <v>110</v>
      </c>
      <c r="AP17" s="90" t="s">
        <v>110</v>
      </c>
      <c r="AQ17" s="90" t="s">
        <v>110</v>
      </c>
      <c r="AR17" s="90" t="s">
        <v>110</v>
      </c>
      <c r="AS17" s="90" t="s">
        <v>110</v>
      </c>
      <c r="AT17" s="90" t="s">
        <v>110</v>
      </c>
      <c r="AU17" s="90" t="s">
        <v>110</v>
      </c>
      <c r="AV17" s="90" t="s">
        <v>110</v>
      </c>
      <c r="AW17" s="90" t="s">
        <v>110</v>
      </c>
      <c r="AX17" s="90" t="s">
        <v>110</v>
      </c>
      <c r="AY17" s="90" t="s">
        <v>110</v>
      </c>
      <c r="AZ17" s="90" t="s">
        <v>110</v>
      </c>
      <c r="BA17" s="90" t="s">
        <v>110</v>
      </c>
      <c r="BB17" s="90" t="s">
        <v>110</v>
      </c>
      <c r="BC17" s="90" t="s">
        <v>110</v>
      </c>
      <c r="BD17" s="90" t="s">
        <v>110</v>
      </c>
      <c r="BE17" s="90" t="s">
        <v>110</v>
      </c>
      <c r="BF17" s="90" t="s">
        <v>110</v>
      </c>
      <c r="BG17" s="90" t="s">
        <v>110</v>
      </c>
      <c r="BH17" s="90" t="s">
        <v>110</v>
      </c>
      <c r="BI17" s="90" t="s">
        <v>110</v>
      </c>
      <c r="BJ17" s="90" t="s">
        <v>110</v>
      </c>
      <c r="BK17" s="90" t="s">
        <v>110</v>
      </c>
      <c r="BL17" s="90" t="s">
        <v>110</v>
      </c>
      <c r="BM17" s="90" t="s">
        <v>110</v>
      </c>
      <c r="BN17" s="90" t="s">
        <v>110</v>
      </c>
      <c r="BO17" s="90" t="s">
        <v>110</v>
      </c>
      <c r="BP17" s="90" t="s">
        <v>110</v>
      </c>
      <c r="BQ17" s="90" t="s">
        <v>110</v>
      </c>
      <c r="BR17" s="90" t="s">
        <v>110</v>
      </c>
      <c r="BS17" s="90" t="s">
        <v>110</v>
      </c>
      <c r="BT17" s="90" t="s">
        <v>110</v>
      </c>
      <c r="BU17" s="90" t="s">
        <v>110</v>
      </c>
      <c r="BV17" s="90" t="s">
        <v>110</v>
      </c>
      <c r="BW17" s="90" t="s">
        <v>110</v>
      </c>
      <c r="BX17" s="90" t="s">
        <v>110</v>
      </c>
      <c r="BY17" s="90" t="s">
        <v>110</v>
      </c>
      <c r="BZ17" s="90" t="s">
        <v>110</v>
      </c>
      <c r="CA17" s="90" t="s">
        <v>110</v>
      </c>
      <c r="CB17" s="90" t="s">
        <v>110</v>
      </c>
      <c r="CC17" s="90" t="s">
        <v>110</v>
      </c>
      <c r="CD17" s="90" t="s">
        <v>110</v>
      </c>
      <c r="CE17" s="90" t="s">
        <v>110</v>
      </c>
      <c r="CF17" s="90" t="s">
        <v>110</v>
      </c>
      <c r="CG17" s="90">
        <v>2.5</v>
      </c>
      <c r="CH17" s="90">
        <v>2.8</v>
      </c>
      <c r="CI17" s="90">
        <v>2.8</v>
      </c>
      <c r="CJ17" s="90">
        <v>3</v>
      </c>
      <c r="CK17" s="90">
        <v>3</v>
      </c>
    </row>
    <row r="18" spans="1:89" x14ac:dyDescent="0.2">
      <c r="A18" s="90" t="s">
        <v>422</v>
      </c>
      <c r="B18" s="90" t="s">
        <v>421</v>
      </c>
      <c r="C18" s="90" t="s">
        <v>110</v>
      </c>
      <c r="D18" s="90" t="s">
        <v>110</v>
      </c>
      <c r="E18" s="90" t="s">
        <v>110</v>
      </c>
      <c r="F18" s="90" t="s">
        <v>110</v>
      </c>
      <c r="G18" s="90" t="s">
        <v>110</v>
      </c>
      <c r="H18" s="90" t="s">
        <v>110</v>
      </c>
      <c r="I18" s="90" t="s">
        <v>110</v>
      </c>
      <c r="J18" s="90" t="s">
        <v>110</v>
      </c>
      <c r="K18" s="90" t="s">
        <v>110</v>
      </c>
      <c r="L18" s="90" t="s">
        <v>110</v>
      </c>
      <c r="M18" s="90" t="s">
        <v>110</v>
      </c>
      <c r="N18" s="90" t="s">
        <v>110</v>
      </c>
      <c r="O18" s="90" t="s">
        <v>110</v>
      </c>
      <c r="P18" s="90" t="s">
        <v>110</v>
      </c>
      <c r="Q18" s="90" t="s">
        <v>110</v>
      </c>
      <c r="R18" s="90" t="s">
        <v>110</v>
      </c>
      <c r="S18" s="90" t="s">
        <v>110</v>
      </c>
      <c r="T18" s="90" t="s">
        <v>110</v>
      </c>
      <c r="U18" s="90" t="s">
        <v>110</v>
      </c>
      <c r="V18" s="90" t="s">
        <v>110</v>
      </c>
      <c r="W18" s="90" t="s">
        <v>110</v>
      </c>
      <c r="X18" s="90" t="s">
        <v>110</v>
      </c>
      <c r="Y18" s="90" t="s">
        <v>110</v>
      </c>
      <c r="Z18" s="90" t="s">
        <v>110</v>
      </c>
      <c r="AA18" s="90" t="s">
        <v>110</v>
      </c>
      <c r="AB18" s="90" t="s">
        <v>110</v>
      </c>
      <c r="AC18" s="90" t="s">
        <v>110</v>
      </c>
      <c r="AD18" s="90" t="s">
        <v>110</v>
      </c>
      <c r="AE18" s="90" t="s">
        <v>110</v>
      </c>
      <c r="AF18" s="90" t="s">
        <v>110</v>
      </c>
      <c r="AG18" s="90" t="s">
        <v>110</v>
      </c>
      <c r="AH18" s="90" t="s">
        <v>110</v>
      </c>
      <c r="AI18" s="90" t="s">
        <v>110</v>
      </c>
      <c r="AJ18" s="90" t="s">
        <v>110</v>
      </c>
      <c r="AK18" s="90" t="s">
        <v>110</v>
      </c>
      <c r="AL18" s="90" t="s">
        <v>110</v>
      </c>
      <c r="AM18" s="90" t="s">
        <v>110</v>
      </c>
      <c r="AN18" s="90" t="s">
        <v>110</v>
      </c>
      <c r="AO18" s="90" t="s">
        <v>110</v>
      </c>
      <c r="AP18" s="90" t="s">
        <v>110</v>
      </c>
      <c r="AQ18" s="90" t="s">
        <v>110</v>
      </c>
      <c r="AR18" s="90" t="s">
        <v>110</v>
      </c>
      <c r="AS18" s="90" t="s">
        <v>110</v>
      </c>
      <c r="AT18" s="90" t="s">
        <v>110</v>
      </c>
      <c r="AU18" s="90" t="s">
        <v>110</v>
      </c>
      <c r="AV18" s="90" t="s">
        <v>110</v>
      </c>
      <c r="AW18" s="90" t="s">
        <v>110</v>
      </c>
      <c r="AX18" s="90" t="s">
        <v>110</v>
      </c>
      <c r="AY18" s="90" t="s">
        <v>110</v>
      </c>
      <c r="AZ18" s="90" t="s">
        <v>110</v>
      </c>
      <c r="BA18" s="90" t="s">
        <v>110</v>
      </c>
      <c r="BB18" s="90">
        <v>9.3000000000000007</v>
      </c>
      <c r="BC18" s="90">
        <v>24.3</v>
      </c>
      <c r="BD18" s="90">
        <v>15.7</v>
      </c>
      <c r="BE18" s="90">
        <v>9.9</v>
      </c>
      <c r="BF18" s="90">
        <v>8.3000000000000007</v>
      </c>
      <c r="BG18" s="90">
        <v>5.2</v>
      </c>
      <c r="BH18" s="90">
        <v>0.4</v>
      </c>
      <c r="BI18" s="90" t="s">
        <v>110</v>
      </c>
      <c r="BJ18" s="90" t="s">
        <v>110</v>
      </c>
      <c r="BK18" s="90" t="s">
        <v>110</v>
      </c>
      <c r="BL18" s="90" t="s">
        <v>110</v>
      </c>
      <c r="BM18" s="90" t="s">
        <v>110</v>
      </c>
      <c r="BN18" s="90" t="s">
        <v>110</v>
      </c>
      <c r="BO18" s="90" t="s">
        <v>110</v>
      </c>
      <c r="BP18" s="90" t="s">
        <v>110</v>
      </c>
      <c r="BQ18" s="90" t="s">
        <v>110</v>
      </c>
      <c r="BR18" s="90" t="s">
        <v>110</v>
      </c>
      <c r="BS18" s="90" t="s">
        <v>110</v>
      </c>
      <c r="BT18" s="90" t="s">
        <v>110</v>
      </c>
      <c r="BU18" s="90" t="s">
        <v>110</v>
      </c>
      <c r="BV18" s="90" t="s">
        <v>110</v>
      </c>
      <c r="BW18" s="90" t="s">
        <v>110</v>
      </c>
      <c r="BX18" s="90" t="s">
        <v>110</v>
      </c>
      <c r="BY18" s="90" t="s">
        <v>110</v>
      </c>
      <c r="BZ18" s="90" t="s">
        <v>110</v>
      </c>
      <c r="CA18" s="90" t="s">
        <v>110</v>
      </c>
      <c r="CB18" s="90" t="s">
        <v>110</v>
      </c>
      <c r="CC18" s="90" t="s">
        <v>110</v>
      </c>
      <c r="CD18" s="90" t="s">
        <v>110</v>
      </c>
      <c r="CE18" s="90" t="s">
        <v>110</v>
      </c>
      <c r="CF18" s="90" t="s">
        <v>110</v>
      </c>
      <c r="CG18" s="90" t="s">
        <v>110</v>
      </c>
      <c r="CH18" s="90" t="s">
        <v>110</v>
      </c>
      <c r="CI18" s="90" t="s">
        <v>110</v>
      </c>
      <c r="CJ18" s="90" t="s">
        <v>110</v>
      </c>
      <c r="CK18" s="90" t="s">
        <v>110</v>
      </c>
    </row>
    <row r="19" spans="1:89" x14ac:dyDescent="0.2">
      <c r="A19" s="90" t="s">
        <v>420</v>
      </c>
      <c r="B19" s="90" t="s">
        <v>419</v>
      </c>
      <c r="C19" s="90">
        <v>0.1</v>
      </c>
      <c r="D19" s="90">
        <v>0.1</v>
      </c>
      <c r="E19" s="90">
        <v>0.1</v>
      </c>
      <c r="F19" s="90">
        <v>0.2</v>
      </c>
      <c r="G19" s="90">
        <v>0.7</v>
      </c>
      <c r="H19" s="90">
        <v>0.9</v>
      </c>
      <c r="I19" s="90">
        <v>0.8</v>
      </c>
      <c r="J19" s="90">
        <v>0.6</v>
      </c>
      <c r="K19" s="90">
        <v>0.6</v>
      </c>
      <c r="L19" s="90">
        <v>0.6</v>
      </c>
      <c r="M19" s="90">
        <v>0.6</v>
      </c>
      <c r="N19" s="90">
        <v>0.7</v>
      </c>
      <c r="O19" s="90">
        <v>1.1000000000000001</v>
      </c>
      <c r="P19" s="90">
        <v>1.3</v>
      </c>
      <c r="Q19" s="90">
        <v>1.6</v>
      </c>
      <c r="R19" s="90">
        <v>2.2000000000000002</v>
      </c>
      <c r="S19" s="90">
        <v>2.8</v>
      </c>
      <c r="T19" s="90">
        <v>3.3</v>
      </c>
      <c r="U19" s="90">
        <v>3.7</v>
      </c>
      <c r="V19" s="90">
        <v>4</v>
      </c>
      <c r="W19" s="90">
        <v>4</v>
      </c>
      <c r="X19" s="90">
        <v>4.5</v>
      </c>
      <c r="Y19" s="90">
        <v>4.8</v>
      </c>
      <c r="Z19" s="90">
        <v>5.2</v>
      </c>
      <c r="AA19" s="90">
        <v>5.8</v>
      </c>
      <c r="AB19" s="90">
        <v>4.8</v>
      </c>
      <c r="AC19" s="90">
        <v>5.4</v>
      </c>
      <c r="AD19" s="90">
        <v>5.6</v>
      </c>
      <c r="AE19" s="90">
        <v>6.2</v>
      </c>
      <c r="AF19" s="90">
        <v>5.7</v>
      </c>
      <c r="AG19" s="90">
        <v>4.4000000000000004</v>
      </c>
      <c r="AH19" s="90">
        <v>4.5999999999999996</v>
      </c>
      <c r="AI19" s="90">
        <v>4.5</v>
      </c>
      <c r="AJ19" s="90">
        <v>5.0999999999999996</v>
      </c>
      <c r="AK19" s="90">
        <v>5.4</v>
      </c>
      <c r="AL19" s="90">
        <v>5.8</v>
      </c>
      <c r="AM19" s="90">
        <v>5.3</v>
      </c>
      <c r="AN19" s="90">
        <v>3.8</v>
      </c>
      <c r="AO19" s="90">
        <v>4.0999999999999996</v>
      </c>
      <c r="AP19" s="90">
        <v>5.0999999999999996</v>
      </c>
      <c r="AQ19" s="90">
        <v>5.5</v>
      </c>
      <c r="AR19" s="90">
        <v>5.3</v>
      </c>
      <c r="AS19" s="90">
        <v>5.3</v>
      </c>
      <c r="AT19" s="90">
        <v>4.5</v>
      </c>
      <c r="AU19" s="90">
        <v>5</v>
      </c>
      <c r="AV19" s="90">
        <v>5</v>
      </c>
      <c r="AW19" s="90">
        <v>4.5999999999999996</v>
      </c>
      <c r="AX19" s="90">
        <v>3.7</v>
      </c>
      <c r="AY19" s="90">
        <v>3.9</v>
      </c>
      <c r="AZ19" s="90">
        <v>4.2</v>
      </c>
      <c r="BA19" s="90">
        <v>4.2</v>
      </c>
      <c r="BB19" s="90">
        <v>3.4</v>
      </c>
      <c r="BC19" s="90">
        <v>3.5</v>
      </c>
      <c r="BD19" s="90">
        <v>3.1</v>
      </c>
      <c r="BE19" s="90">
        <v>4</v>
      </c>
      <c r="BF19" s="90">
        <v>4.5</v>
      </c>
      <c r="BG19" s="90">
        <v>5.5</v>
      </c>
      <c r="BH19" s="90">
        <v>5.3</v>
      </c>
      <c r="BI19" s="90">
        <v>6.1</v>
      </c>
      <c r="BJ19" s="90">
        <v>6.8</v>
      </c>
      <c r="BK19" s="90">
        <v>7</v>
      </c>
      <c r="BL19" s="90">
        <v>7.1</v>
      </c>
      <c r="BM19" s="90">
        <v>8.6</v>
      </c>
      <c r="BN19" s="90">
        <v>7.9</v>
      </c>
      <c r="BO19" s="90">
        <v>8.5</v>
      </c>
      <c r="BP19" s="90">
        <v>11.2</v>
      </c>
      <c r="BQ19" s="90">
        <v>9.4</v>
      </c>
      <c r="BR19" s="90">
        <v>8.1999999999999993</v>
      </c>
      <c r="BS19" s="90">
        <v>9.4</v>
      </c>
      <c r="BT19" s="90">
        <v>9.1</v>
      </c>
      <c r="BU19" s="90">
        <v>10.9</v>
      </c>
      <c r="BV19" s="90">
        <v>10.199999999999999</v>
      </c>
      <c r="BW19" s="90">
        <v>9.1999999999999993</v>
      </c>
      <c r="BX19" s="90">
        <v>9.3000000000000007</v>
      </c>
      <c r="BY19" s="90">
        <v>9.4</v>
      </c>
      <c r="BZ19" s="90">
        <v>10.4</v>
      </c>
      <c r="CA19" s="90">
        <v>8.9</v>
      </c>
      <c r="CB19" s="90">
        <v>8.1</v>
      </c>
      <c r="CC19" s="90">
        <v>3.5</v>
      </c>
      <c r="CD19" s="90">
        <v>7.1</v>
      </c>
      <c r="CE19" s="90">
        <v>1.7</v>
      </c>
      <c r="CF19" s="90">
        <v>2.4</v>
      </c>
      <c r="CG19" s="90">
        <v>7.8</v>
      </c>
      <c r="CH19" s="90">
        <v>5</v>
      </c>
      <c r="CI19" s="90">
        <v>10.8</v>
      </c>
      <c r="CJ19" s="90">
        <v>9.5</v>
      </c>
      <c r="CK19" s="90">
        <v>10.4</v>
      </c>
    </row>
    <row r="20" spans="1:89" x14ac:dyDescent="0.2">
      <c r="A20" s="90" t="s">
        <v>418</v>
      </c>
      <c r="B20" s="90" t="s">
        <v>417</v>
      </c>
      <c r="C20" s="90">
        <v>0.6</v>
      </c>
      <c r="D20" s="90">
        <v>0.5</v>
      </c>
      <c r="E20" s="90">
        <v>0.4</v>
      </c>
      <c r="F20" s="90">
        <v>0.2</v>
      </c>
      <c r="G20" s="90">
        <v>0.3</v>
      </c>
      <c r="H20" s="90">
        <v>0.3</v>
      </c>
      <c r="I20" s="90">
        <v>0.4</v>
      </c>
      <c r="J20" s="90">
        <v>0.4</v>
      </c>
      <c r="K20" s="90">
        <v>0.5</v>
      </c>
      <c r="L20" s="90">
        <v>0.3</v>
      </c>
      <c r="M20" s="90">
        <v>0.3</v>
      </c>
      <c r="N20" s="90">
        <v>0.3</v>
      </c>
      <c r="O20" s="90">
        <v>0.4</v>
      </c>
      <c r="P20" s="90">
        <v>0.3</v>
      </c>
      <c r="Q20" s="90">
        <v>0.4</v>
      </c>
      <c r="R20" s="90">
        <v>0.4</v>
      </c>
      <c r="S20" s="90">
        <v>0.4</v>
      </c>
      <c r="T20" s="90">
        <v>0.5</v>
      </c>
      <c r="U20" s="90">
        <v>0.4</v>
      </c>
      <c r="V20" s="90">
        <v>0.4</v>
      </c>
      <c r="W20" s="90">
        <v>0.4</v>
      </c>
      <c r="X20" s="90">
        <v>0.5</v>
      </c>
      <c r="Y20" s="90">
        <v>0.6</v>
      </c>
      <c r="Z20" s="90">
        <v>0.6</v>
      </c>
      <c r="AA20" s="90">
        <v>0.6</v>
      </c>
      <c r="AB20" s="90">
        <v>0.5</v>
      </c>
      <c r="AC20" s="90">
        <v>0.7</v>
      </c>
      <c r="AD20" s="90">
        <v>0.7</v>
      </c>
      <c r="AE20" s="90">
        <v>0.8</v>
      </c>
      <c r="AF20" s="90">
        <v>0.8</v>
      </c>
      <c r="AG20" s="90">
        <v>1</v>
      </c>
      <c r="AH20" s="90">
        <v>1.1000000000000001</v>
      </c>
      <c r="AI20" s="90">
        <v>1</v>
      </c>
      <c r="AJ20" s="90">
        <v>1.2</v>
      </c>
      <c r="AK20" s="90">
        <v>1.2</v>
      </c>
      <c r="AL20" s="90">
        <v>1.3</v>
      </c>
      <c r="AM20" s="90">
        <v>1.6</v>
      </c>
      <c r="AN20" s="90">
        <v>1.9</v>
      </c>
      <c r="AO20" s="90">
        <v>1.9</v>
      </c>
      <c r="AP20" s="90">
        <v>2.2999999999999998</v>
      </c>
      <c r="AQ20" s="90">
        <v>2.4</v>
      </c>
      <c r="AR20" s="90">
        <v>2.5</v>
      </c>
      <c r="AS20" s="90">
        <v>3.1</v>
      </c>
      <c r="AT20" s="90">
        <v>3</v>
      </c>
      <c r="AU20" s="90">
        <v>3.3</v>
      </c>
      <c r="AV20" s="90">
        <v>3.7</v>
      </c>
      <c r="AW20" s="90">
        <v>5.9</v>
      </c>
      <c r="AX20" s="90">
        <v>4.5999999999999996</v>
      </c>
      <c r="AY20" s="90">
        <v>5.4</v>
      </c>
      <c r="AZ20" s="90">
        <v>7.1</v>
      </c>
      <c r="BA20" s="90">
        <v>7.5</v>
      </c>
      <c r="BB20" s="90">
        <v>7.2</v>
      </c>
      <c r="BC20" s="90">
        <v>8.6</v>
      </c>
      <c r="BD20" s="90">
        <v>8.6</v>
      </c>
      <c r="BE20" s="90">
        <v>9.1</v>
      </c>
      <c r="BF20" s="90">
        <v>11.9</v>
      </c>
      <c r="BG20" s="90">
        <v>12.2</v>
      </c>
      <c r="BH20" s="90">
        <v>13.7</v>
      </c>
      <c r="BI20" s="90">
        <v>15.5</v>
      </c>
      <c r="BJ20" s="90">
        <v>16.399999999999999</v>
      </c>
      <c r="BK20" s="90">
        <v>17.5</v>
      </c>
      <c r="BL20" s="90">
        <v>17.5</v>
      </c>
      <c r="BM20" s="90">
        <v>16.8</v>
      </c>
      <c r="BN20" s="90">
        <v>18.3</v>
      </c>
      <c r="BO20" s="90">
        <v>19.8</v>
      </c>
      <c r="BP20" s="90">
        <v>21.4</v>
      </c>
      <c r="BQ20" s="90">
        <v>19.8</v>
      </c>
      <c r="BR20" s="90">
        <v>19.2</v>
      </c>
      <c r="BS20" s="90">
        <v>19.600000000000001</v>
      </c>
      <c r="BT20" s="90">
        <v>19.600000000000001</v>
      </c>
      <c r="BU20" s="90">
        <v>19.2</v>
      </c>
      <c r="BV20" s="90">
        <v>21.1</v>
      </c>
      <c r="BW20" s="90">
        <v>20.6</v>
      </c>
      <c r="BX20" s="90">
        <v>19.899999999999999</v>
      </c>
      <c r="BY20" s="90">
        <v>21.4</v>
      </c>
      <c r="BZ20" s="90">
        <v>23.3</v>
      </c>
      <c r="CA20" s="90">
        <v>25.3</v>
      </c>
      <c r="CB20" s="90">
        <v>26.7</v>
      </c>
      <c r="CC20" s="90">
        <v>28.8</v>
      </c>
      <c r="CD20" s="90">
        <v>29.2</v>
      </c>
      <c r="CE20" s="90">
        <v>23.1</v>
      </c>
      <c r="CF20" s="90">
        <v>28.6</v>
      </c>
      <c r="CG20" s="90">
        <v>31.9</v>
      </c>
      <c r="CH20" s="90">
        <v>33.5</v>
      </c>
      <c r="CI20" s="90">
        <v>35.5</v>
      </c>
      <c r="CJ20" s="90">
        <v>37.4</v>
      </c>
      <c r="CK20" s="90">
        <v>38.1</v>
      </c>
    </row>
    <row r="21" spans="1:89" x14ac:dyDescent="0.2">
      <c r="A21" s="90" t="s">
        <v>416</v>
      </c>
      <c r="B21" s="90" t="s">
        <v>415</v>
      </c>
      <c r="C21" s="90" t="s">
        <v>110</v>
      </c>
      <c r="D21" s="90" t="s">
        <v>110</v>
      </c>
      <c r="E21" s="90" t="s">
        <v>110</v>
      </c>
      <c r="F21" s="90" t="s">
        <v>110</v>
      </c>
      <c r="G21" s="90">
        <v>0.1</v>
      </c>
      <c r="H21" s="90">
        <v>0.1</v>
      </c>
      <c r="I21" s="90">
        <v>0.1</v>
      </c>
      <c r="J21" s="90">
        <v>0.1</v>
      </c>
      <c r="K21" s="90">
        <v>0.1</v>
      </c>
      <c r="L21" s="90">
        <v>0.1</v>
      </c>
      <c r="M21" s="90">
        <v>0.1</v>
      </c>
      <c r="N21" s="90">
        <v>0.2</v>
      </c>
      <c r="O21" s="90">
        <v>0.3</v>
      </c>
      <c r="P21" s="90">
        <v>0.3</v>
      </c>
      <c r="Q21" s="90">
        <v>0.4</v>
      </c>
      <c r="R21" s="90">
        <v>0.4</v>
      </c>
      <c r="S21" s="90">
        <v>0.4</v>
      </c>
      <c r="T21" s="90" t="s">
        <v>110</v>
      </c>
      <c r="U21" s="90" t="s">
        <v>110</v>
      </c>
      <c r="V21" s="90" t="s">
        <v>110</v>
      </c>
      <c r="W21" s="90" t="s">
        <v>110</v>
      </c>
      <c r="X21" s="90" t="s">
        <v>110</v>
      </c>
      <c r="Y21" s="90" t="s">
        <v>110</v>
      </c>
      <c r="Z21" s="90" t="s">
        <v>110</v>
      </c>
      <c r="AA21" s="90" t="s">
        <v>110</v>
      </c>
      <c r="AB21" s="90" t="s">
        <v>110</v>
      </c>
      <c r="AC21" s="90" t="s">
        <v>110</v>
      </c>
      <c r="AD21" s="90" t="s">
        <v>110</v>
      </c>
      <c r="AE21" s="90" t="s">
        <v>110</v>
      </c>
      <c r="AF21" s="90" t="s">
        <v>110</v>
      </c>
      <c r="AG21" s="90" t="s">
        <v>110</v>
      </c>
      <c r="AH21" s="90" t="s">
        <v>110</v>
      </c>
      <c r="AI21" s="90" t="s">
        <v>110</v>
      </c>
      <c r="AJ21" s="90" t="s">
        <v>110</v>
      </c>
      <c r="AK21" s="90" t="s">
        <v>110</v>
      </c>
      <c r="AL21" s="90" t="s">
        <v>110</v>
      </c>
      <c r="AM21" s="90" t="s">
        <v>110</v>
      </c>
      <c r="AN21" s="90" t="s">
        <v>110</v>
      </c>
      <c r="AO21" s="90" t="s">
        <v>110</v>
      </c>
      <c r="AP21" s="90" t="s">
        <v>110</v>
      </c>
      <c r="AQ21" s="90" t="s">
        <v>110</v>
      </c>
      <c r="AR21" s="90" t="s">
        <v>110</v>
      </c>
      <c r="AS21" s="90" t="s">
        <v>110</v>
      </c>
      <c r="AT21" s="90" t="s">
        <v>110</v>
      </c>
      <c r="AU21" s="90" t="s">
        <v>110</v>
      </c>
      <c r="AV21" s="90" t="s">
        <v>110</v>
      </c>
      <c r="AW21" s="90" t="s">
        <v>110</v>
      </c>
      <c r="AX21" s="90" t="s">
        <v>110</v>
      </c>
      <c r="AY21" s="90" t="s">
        <v>110</v>
      </c>
      <c r="AZ21" s="90" t="s">
        <v>110</v>
      </c>
      <c r="BA21" s="90" t="s">
        <v>110</v>
      </c>
      <c r="BB21" s="90" t="s">
        <v>110</v>
      </c>
      <c r="BC21" s="90" t="s">
        <v>110</v>
      </c>
      <c r="BD21" s="90" t="s">
        <v>110</v>
      </c>
      <c r="BE21" s="90" t="s">
        <v>110</v>
      </c>
      <c r="BF21" s="90" t="s">
        <v>110</v>
      </c>
      <c r="BG21" s="90" t="s">
        <v>110</v>
      </c>
      <c r="BH21" s="90" t="s">
        <v>110</v>
      </c>
      <c r="BI21" s="90" t="s">
        <v>110</v>
      </c>
      <c r="BJ21" s="90" t="s">
        <v>110</v>
      </c>
      <c r="BK21" s="90" t="s">
        <v>110</v>
      </c>
      <c r="BL21" s="90" t="s">
        <v>110</v>
      </c>
      <c r="BM21" s="90" t="s">
        <v>110</v>
      </c>
      <c r="BN21" s="90" t="s">
        <v>110</v>
      </c>
      <c r="BO21" s="90" t="s">
        <v>110</v>
      </c>
      <c r="BP21" s="90" t="s">
        <v>110</v>
      </c>
      <c r="BQ21" s="90" t="s">
        <v>110</v>
      </c>
      <c r="BR21" s="90" t="s">
        <v>110</v>
      </c>
      <c r="BS21" s="90" t="s">
        <v>110</v>
      </c>
      <c r="BT21" s="90" t="s">
        <v>110</v>
      </c>
      <c r="BU21" s="90" t="s">
        <v>110</v>
      </c>
      <c r="BV21" s="90" t="s">
        <v>110</v>
      </c>
      <c r="BW21" s="90" t="s">
        <v>110</v>
      </c>
      <c r="BX21" s="90" t="s">
        <v>110</v>
      </c>
      <c r="BY21" s="90" t="s">
        <v>110</v>
      </c>
      <c r="BZ21" s="90" t="s">
        <v>110</v>
      </c>
      <c r="CA21" s="90" t="s">
        <v>110</v>
      </c>
      <c r="CB21" s="90" t="s">
        <v>110</v>
      </c>
      <c r="CC21" s="90" t="s">
        <v>110</v>
      </c>
      <c r="CD21" s="90" t="s">
        <v>110</v>
      </c>
      <c r="CE21" s="90" t="s">
        <v>110</v>
      </c>
      <c r="CF21" s="90" t="s">
        <v>110</v>
      </c>
      <c r="CG21" s="90" t="s">
        <v>110</v>
      </c>
      <c r="CH21" s="90" t="s">
        <v>110</v>
      </c>
      <c r="CI21" s="90" t="s">
        <v>110</v>
      </c>
      <c r="CJ21" s="90" t="s">
        <v>110</v>
      </c>
      <c r="CK21" s="90" t="s">
        <v>110</v>
      </c>
    </row>
    <row r="22" spans="1:89" x14ac:dyDescent="0.2">
      <c r="A22" s="90" t="s">
        <v>414</v>
      </c>
      <c r="B22" s="92" t="s">
        <v>413</v>
      </c>
      <c r="C22" s="90">
        <v>5.7</v>
      </c>
      <c r="D22" s="90">
        <v>6</v>
      </c>
      <c r="E22" s="90">
        <v>5.8</v>
      </c>
      <c r="F22" s="90">
        <v>5.7</v>
      </c>
      <c r="G22" s="90">
        <v>5.3</v>
      </c>
      <c r="H22" s="90">
        <v>5.5</v>
      </c>
      <c r="I22" s="90">
        <v>5.8</v>
      </c>
      <c r="J22" s="90">
        <v>6.2</v>
      </c>
      <c r="K22" s="90">
        <v>6.6</v>
      </c>
      <c r="L22" s="90">
        <v>6.8</v>
      </c>
      <c r="M22" s="90">
        <v>6.9</v>
      </c>
      <c r="N22" s="90">
        <v>7.2</v>
      </c>
      <c r="O22" s="90">
        <v>7.5</v>
      </c>
      <c r="P22" s="90">
        <v>7.5</v>
      </c>
      <c r="Q22" s="90">
        <v>7.6</v>
      </c>
      <c r="R22" s="90">
        <v>7.8</v>
      </c>
      <c r="S22" s="90">
        <v>8.1999999999999993</v>
      </c>
      <c r="T22" s="90">
        <v>9.1</v>
      </c>
      <c r="U22" s="90">
        <v>10.4</v>
      </c>
      <c r="V22" s="90">
        <v>11.9</v>
      </c>
      <c r="W22" s="90">
        <v>13</v>
      </c>
      <c r="X22" s="90">
        <v>14.2</v>
      </c>
      <c r="Y22" s="90">
        <v>15.6</v>
      </c>
      <c r="Z22" s="90">
        <v>17</v>
      </c>
      <c r="AA22" s="90">
        <v>18.399999999999999</v>
      </c>
      <c r="AB22" s="90">
        <v>19.399999999999999</v>
      </c>
      <c r="AC22" s="90">
        <v>21</v>
      </c>
      <c r="AD22" s="90">
        <v>23.3</v>
      </c>
      <c r="AE22" s="90">
        <v>25.1</v>
      </c>
      <c r="AF22" s="90">
        <v>26.5</v>
      </c>
      <c r="AG22" s="90">
        <v>28.8</v>
      </c>
      <c r="AH22" s="90">
        <v>31.5</v>
      </c>
      <c r="AI22" s="90">
        <v>33.799999999999997</v>
      </c>
      <c r="AJ22" s="90">
        <v>36.299999999999997</v>
      </c>
      <c r="AK22" s="90">
        <v>38.700000000000003</v>
      </c>
      <c r="AL22" s="90">
        <v>41.8</v>
      </c>
      <c r="AM22" s="90">
        <v>45.3</v>
      </c>
      <c r="AN22" s="90">
        <v>48.8</v>
      </c>
      <c r="AO22" s="90">
        <v>52.8</v>
      </c>
      <c r="AP22" s="90">
        <v>59.5</v>
      </c>
      <c r="AQ22" s="90">
        <v>66</v>
      </c>
      <c r="AR22" s="90">
        <v>73.3</v>
      </c>
      <c r="AS22" s="90">
        <v>81.5</v>
      </c>
      <c r="AT22" s="90">
        <v>89.4</v>
      </c>
      <c r="AU22" s="90">
        <v>97.4</v>
      </c>
      <c r="AV22" s="90">
        <v>104.8</v>
      </c>
      <c r="AW22" s="90">
        <v>113.2</v>
      </c>
      <c r="AX22" s="90">
        <v>125</v>
      </c>
      <c r="AY22" s="90">
        <v>136.9</v>
      </c>
      <c r="AZ22" s="90">
        <v>145.6</v>
      </c>
      <c r="BA22" s="90">
        <v>154.4</v>
      </c>
      <c r="BB22" s="90">
        <v>166.7</v>
      </c>
      <c r="BC22" s="90">
        <v>185.7</v>
      </c>
      <c r="BD22" s="90">
        <v>200</v>
      </c>
      <c r="BE22" s="90">
        <v>218.9</v>
      </c>
      <c r="BF22" s="90">
        <v>242.5</v>
      </c>
      <c r="BG22" s="90">
        <v>262.10000000000002</v>
      </c>
      <c r="BH22" s="90">
        <v>279.7</v>
      </c>
      <c r="BI22" s="90">
        <v>301.60000000000002</v>
      </c>
      <c r="BJ22" s="90">
        <v>324.60000000000002</v>
      </c>
      <c r="BK22" s="90">
        <v>349.1</v>
      </c>
      <c r="BL22" s="90">
        <v>374.1</v>
      </c>
      <c r="BM22" s="90">
        <v>395.3</v>
      </c>
      <c r="BN22" s="90">
        <v>420.1</v>
      </c>
      <c r="BO22" s="90">
        <v>436.8</v>
      </c>
      <c r="BP22" s="90">
        <v>466.3</v>
      </c>
      <c r="BQ22" s="90">
        <v>482.4</v>
      </c>
      <c r="BR22" s="90">
        <v>507.9</v>
      </c>
      <c r="BS22" s="90">
        <v>533.79999999999995</v>
      </c>
      <c r="BT22" s="90">
        <v>558.79999999999995</v>
      </c>
      <c r="BU22" s="90">
        <v>590.20000000000005</v>
      </c>
      <c r="BV22" s="90">
        <v>621.29999999999995</v>
      </c>
      <c r="BW22" s="90">
        <v>642.4</v>
      </c>
      <c r="BX22" s="90">
        <v>675.8</v>
      </c>
      <c r="BY22" s="90">
        <v>717.8</v>
      </c>
      <c r="BZ22" s="90">
        <v>768.7</v>
      </c>
      <c r="CA22" s="90">
        <v>835.1</v>
      </c>
      <c r="CB22" s="90">
        <v>892.7</v>
      </c>
      <c r="CC22" s="90">
        <v>940</v>
      </c>
      <c r="CD22" s="90">
        <v>947.9</v>
      </c>
      <c r="CE22" s="90">
        <v>934.8</v>
      </c>
      <c r="CF22" s="90">
        <v>960.4</v>
      </c>
      <c r="CG22" s="90">
        <v>994</v>
      </c>
      <c r="CH22" s="90">
        <v>1016.9</v>
      </c>
      <c r="CI22" s="90">
        <v>1050.0999999999999</v>
      </c>
      <c r="CJ22" s="90">
        <v>1075.7</v>
      </c>
      <c r="CK22" s="90">
        <v>1098.3</v>
      </c>
    </row>
    <row r="23" spans="1:89" x14ac:dyDescent="0.2">
      <c r="A23" s="90" t="s">
        <v>412</v>
      </c>
      <c r="B23" s="90" t="s">
        <v>411</v>
      </c>
      <c r="C23" s="90">
        <v>0.4</v>
      </c>
      <c r="D23" s="90">
        <v>0.5</v>
      </c>
      <c r="E23" s="90">
        <v>0.6</v>
      </c>
      <c r="F23" s="90">
        <v>0.6</v>
      </c>
      <c r="G23" s="90">
        <v>0.7</v>
      </c>
      <c r="H23" s="90">
        <v>0.9</v>
      </c>
      <c r="I23" s="90">
        <v>1.2</v>
      </c>
      <c r="J23" s="90">
        <v>1.4</v>
      </c>
      <c r="K23" s="90">
        <v>1.5</v>
      </c>
      <c r="L23" s="90">
        <v>1.6</v>
      </c>
      <c r="M23" s="90">
        <v>1.7</v>
      </c>
      <c r="N23" s="90">
        <v>1.8</v>
      </c>
      <c r="O23" s="90">
        <v>2.1</v>
      </c>
      <c r="P23" s="90">
        <v>2</v>
      </c>
      <c r="Q23" s="90">
        <v>2</v>
      </c>
      <c r="R23" s="90">
        <v>2</v>
      </c>
      <c r="S23" s="90">
        <v>2.2999999999999998</v>
      </c>
      <c r="T23" s="90">
        <v>2.9</v>
      </c>
      <c r="U23" s="90">
        <v>3.5</v>
      </c>
      <c r="V23" s="90">
        <v>4.0999999999999996</v>
      </c>
      <c r="W23" s="90">
        <v>4.3</v>
      </c>
      <c r="X23" s="90">
        <v>4.8</v>
      </c>
      <c r="Y23" s="90">
        <v>5.4</v>
      </c>
      <c r="Z23" s="90">
        <v>5.8</v>
      </c>
      <c r="AA23" s="90">
        <v>6.3</v>
      </c>
      <c r="AB23" s="90">
        <v>6.5</v>
      </c>
      <c r="AC23" s="90">
        <v>7.1</v>
      </c>
      <c r="AD23" s="90">
        <v>8</v>
      </c>
      <c r="AE23" s="90">
        <v>8.6</v>
      </c>
      <c r="AF23" s="90">
        <v>10</v>
      </c>
      <c r="AG23" s="90">
        <v>11.1</v>
      </c>
      <c r="AH23" s="90">
        <v>12.2</v>
      </c>
      <c r="AI23" s="90">
        <v>13</v>
      </c>
      <c r="AJ23" s="90">
        <v>14</v>
      </c>
      <c r="AK23" s="90">
        <v>15</v>
      </c>
      <c r="AL23" s="90">
        <v>16.5</v>
      </c>
      <c r="AM23" s="90">
        <v>18.2</v>
      </c>
      <c r="AN23" s="90">
        <v>20</v>
      </c>
      <c r="AO23" s="90">
        <v>21.4</v>
      </c>
      <c r="AP23" s="90">
        <v>25.1</v>
      </c>
      <c r="AQ23" s="90">
        <v>28.6</v>
      </c>
      <c r="AR23" s="90">
        <v>31.6</v>
      </c>
      <c r="AS23" s="90">
        <v>35.4</v>
      </c>
      <c r="AT23" s="90">
        <v>39.799999999999997</v>
      </c>
      <c r="AU23" s="90">
        <v>44.1</v>
      </c>
      <c r="AV23" s="90">
        <v>48.2</v>
      </c>
      <c r="AW23" s="90">
        <v>51.7</v>
      </c>
      <c r="AX23" s="90">
        <v>57.8</v>
      </c>
      <c r="AY23" s="90">
        <v>64</v>
      </c>
      <c r="AZ23" s="90">
        <v>71</v>
      </c>
      <c r="BA23" s="90">
        <v>77.3</v>
      </c>
      <c r="BB23" s="90">
        <v>82.9</v>
      </c>
      <c r="BC23" s="90">
        <v>90.7</v>
      </c>
      <c r="BD23" s="90">
        <v>96.2</v>
      </c>
      <c r="BE23" s="90">
        <v>107.7</v>
      </c>
      <c r="BF23" s="90">
        <v>121</v>
      </c>
      <c r="BG23" s="90">
        <v>131.1</v>
      </c>
      <c r="BH23" s="90">
        <v>139.9</v>
      </c>
      <c r="BI23" s="90">
        <v>150.30000000000001</v>
      </c>
      <c r="BJ23" s="90">
        <v>162.4</v>
      </c>
      <c r="BK23" s="90">
        <v>172.3</v>
      </c>
      <c r="BL23" s="90">
        <v>184.3</v>
      </c>
      <c r="BM23" s="90">
        <v>190.7</v>
      </c>
      <c r="BN23" s="90">
        <v>204.3</v>
      </c>
      <c r="BO23" s="90">
        <v>216.4</v>
      </c>
      <c r="BP23" s="90">
        <v>231.4</v>
      </c>
      <c r="BQ23" s="90">
        <v>242.7</v>
      </c>
      <c r="BR23" s="90">
        <v>256.2</v>
      </c>
      <c r="BS23" s="90">
        <v>268.7</v>
      </c>
      <c r="BT23" s="90">
        <v>283.89999999999998</v>
      </c>
      <c r="BU23" s="90">
        <v>301.60000000000002</v>
      </c>
      <c r="BV23" s="90">
        <v>316.8</v>
      </c>
      <c r="BW23" s="90">
        <v>321.8</v>
      </c>
      <c r="BX23" s="90">
        <v>331.1</v>
      </c>
      <c r="BY23" s="90">
        <v>348.9</v>
      </c>
      <c r="BZ23" s="90">
        <v>371.1</v>
      </c>
      <c r="CA23" s="90">
        <v>402.5</v>
      </c>
      <c r="CB23" s="90">
        <v>431.8</v>
      </c>
      <c r="CC23" s="90">
        <v>448.9</v>
      </c>
      <c r="CD23" s="90">
        <v>444.8</v>
      </c>
      <c r="CE23" s="90">
        <v>423.9</v>
      </c>
      <c r="CF23" s="90">
        <v>446</v>
      </c>
      <c r="CG23" s="90">
        <v>466.7</v>
      </c>
      <c r="CH23" s="90">
        <v>482.8</v>
      </c>
      <c r="CI23" s="90">
        <v>505.1</v>
      </c>
      <c r="CJ23" s="90">
        <v>523.79999999999995</v>
      </c>
      <c r="CK23" s="90">
        <v>542.70000000000005</v>
      </c>
    </row>
    <row r="24" spans="1:89" x14ac:dyDescent="0.2">
      <c r="A24" s="90" t="s">
        <v>410</v>
      </c>
      <c r="B24" s="90" t="s">
        <v>409</v>
      </c>
      <c r="C24" s="90">
        <v>0.4</v>
      </c>
      <c r="D24" s="90">
        <v>0.5</v>
      </c>
      <c r="E24" s="90">
        <v>0.5</v>
      </c>
      <c r="F24" s="90">
        <v>0.6</v>
      </c>
      <c r="G24" s="90">
        <v>0.6</v>
      </c>
      <c r="H24" s="90">
        <v>0.9</v>
      </c>
      <c r="I24" s="90">
        <v>1.1000000000000001</v>
      </c>
      <c r="J24" s="90">
        <v>1.3</v>
      </c>
      <c r="K24" s="90">
        <v>1.4</v>
      </c>
      <c r="L24" s="90">
        <v>1.5</v>
      </c>
      <c r="M24" s="90">
        <v>1.5</v>
      </c>
      <c r="N24" s="90">
        <v>1.7</v>
      </c>
      <c r="O24" s="90">
        <v>1.9</v>
      </c>
      <c r="P24" s="90">
        <v>1.9</v>
      </c>
      <c r="Q24" s="90">
        <v>1.8</v>
      </c>
      <c r="R24" s="90">
        <v>1.9</v>
      </c>
      <c r="S24" s="90">
        <v>2.1</v>
      </c>
      <c r="T24" s="90">
        <v>2.7</v>
      </c>
      <c r="U24" s="90">
        <v>3.2</v>
      </c>
      <c r="V24" s="90">
        <v>3.7</v>
      </c>
      <c r="W24" s="90">
        <v>3.9</v>
      </c>
      <c r="X24" s="90">
        <v>4.3</v>
      </c>
      <c r="Y24" s="90">
        <v>4.8</v>
      </c>
      <c r="Z24" s="90">
        <v>5.2</v>
      </c>
      <c r="AA24" s="90">
        <v>5.5</v>
      </c>
      <c r="AB24" s="90">
        <v>5.8</v>
      </c>
      <c r="AC24" s="90">
        <v>6.3</v>
      </c>
      <c r="AD24" s="90">
        <v>7.1</v>
      </c>
      <c r="AE24" s="90">
        <v>7.6</v>
      </c>
      <c r="AF24" s="90">
        <v>8.9</v>
      </c>
      <c r="AG24" s="90">
        <v>10</v>
      </c>
      <c r="AH24" s="90">
        <v>10.8</v>
      </c>
      <c r="AI24" s="90">
        <v>11.6</v>
      </c>
      <c r="AJ24" s="90">
        <v>12.6</v>
      </c>
      <c r="AK24" s="90">
        <v>13.4</v>
      </c>
      <c r="AL24" s="90">
        <v>14.5</v>
      </c>
      <c r="AM24" s="90">
        <v>16.100000000000001</v>
      </c>
      <c r="AN24" s="90">
        <v>18</v>
      </c>
      <c r="AO24" s="90">
        <v>19.399999999999999</v>
      </c>
      <c r="AP24" s="90">
        <v>22.8</v>
      </c>
      <c r="AQ24" s="90">
        <v>25.7</v>
      </c>
      <c r="AR24" s="90">
        <v>28.2</v>
      </c>
      <c r="AS24" s="90">
        <v>31.4</v>
      </c>
      <c r="AT24" s="90">
        <v>35.200000000000003</v>
      </c>
      <c r="AU24" s="90">
        <v>38.799999999999997</v>
      </c>
      <c r="AV24" s="90">
        <v>42</v>
      </c>
      <c r="AW24" s="90">
        <v>44.7</v>
      </c>
      <c r="AX24" s="90">
        <v>49.9</v>
      </c>
      <c r="AY24" s="90">
        <v>55</v>
      </c>
      <c r="AZ24" s="90">
        <v>60.8</v>
      </c>
      <c r="BA24" s="90">
        <v>65.7</v>
      </c>
      <c r="BB24" s="90">
        <v>70</v>
      </c>
      <c r="BC24" s="90">
        <v>76.5</v>
      </c>
      <c r="BD24" s="90">
        <v>80.3</v>
      </c>
      <c r="BE24" s="90">
        <v>90</v>
      </c>
      <c r="BF24" s="90">
        <v>100.9</v>
      </c>
      <c r="BG24" s="90">
        <v>109</v>
      </c>
      <c r="BH24" s="90">
        <v>115.8</v>
      </c>
      <c r="BI24" s="90">
        <v>124.6</v>
      </c>
      <c r="BJ24" s="90">
        <v>135.1</v>
      </c>
      <c r="BK24" s="90">
        <v>142.30000000000001</v>
      </c>
      <c r="BL24" s="90">
        <v>152.5</v>
      </c>
      <c r="BM24" s="90">
        <v>157.5</v>
      </c>
      <c r="BN24" s="90">
        <v>169.7</v>
      </c>
      <c r="BO24" s="90">
        <v>179.4</v>
      </c>
      <c r="BP24" s="90">
        <v>191.7</v>
      </c>
      <c r="BQ24" s="90">
        <v>200.5</v>
      </c>
      <c r="BR24" s="90">
        <v>211.8</v>
      </c>
      <c r="BS24" s="90">
        <v>221.3</v>
      </c>
      <c r="BT24" s="90">
        <v>233.3</v>
      </c>
      <c r="BU24" s="90">
        <v>245.9</v>
      </c>
      <c r="BV24" s="90">
        <v>255.5</v>
      </c>
      <c r="BW24" s="90">
        <v>259.89999999999998</v>
      </c>
      <c r="BX24" s="90">
        <v>268</v>
      </c>
      <c r="BY24" s="90">
        <v>282</v>
      </c>
      <c r="BZ24" s="90">
        <v>300.5</v>
      </c>
      <c r="CA24" s="90">
        <v>325.60000000000002</v>
      </c>
      <c r="CB24" s="90">
        <v>346.6</v>
      </c>
      <c r="CC24" s="90">
        <v>359</v>
      </c>
      <c r="CD24" s="90">
        <v>354.3</v>
      </c>
      <c r="CE24" s="90">
        <v>335.6</v>
      </c>
      <c r="CF24" s="90">
        <v>354.7</v>
      </c>
      <c r="CG24" s="90">
        <v>370.7</v>
      </c>
      <c r="CH24" s="90">
        <v>382.4</v>
      </c>
      <c r="CI24" s="90">
        <v>402.2</v>
      </c>
      <c r="CJ24" s="90">
        <v>417.9</v>
      </c>
      <c r="CK24" s="90">
        <v>433.5</v>
      </c>
    </row>
    <row r="25" spans="1:89" x14ac:dyDescent="0.2">
      <c r="A25" s="90" t="s">
        <v>408</v>
      </c>
      <c r="B25" s="90" t="s">
        <v>407</v>
      </c>
      <c r="C25" s="90" t="s">
        <v>110</v>
      </c>
      <c r="D25" s="90" t="s">
        <v>110</v>
      </c>
      <c r="E25" s="90">
        <v>0</v>
      </c>
      <c r="F25" s="90">
        <v>0</v>
      </c>
      <c r="G25" s="90">
        <v>0.1</v>
      </c>
      <c r="H25" s="90">
        <v>0.2</v>
      </c>
      <c r="I25" s="90">
        <v>0.3</v>
      </c>
      <c r="J25" s="90">
        <v>0.4</v>
      </c>
      <c r="K25" s="90">
        <v>0.4</v>
      </c>
      <c r="L25" s="90">
        <v>0.4</v>
      </c>
      <c r="M25" s="90">
        <v>0.5</v>
      </c>
      <c r="N25" s="90">
        <v>0.5</v>
      </c>
      <c r="O25" s="90">
        <v>0.6</v>
      </c>
      <c r="P25" s="90">
        <v>0.6</v>
      </c>
      <c r="Q25" s="90">
        <v>0.7</v>
      </c>
      <c r="R25" s="90">
        <v>0.8</v>
      </c>
      <c r="S25" s="90">
        <v>0.8</v>
      </c>
      <c r="T25" s="90">
        <v>1.1000000000000001</v>
      </c>
      <c r="U25" s="90">
        <v>1.3</v>
      </c>
      <c r="V25" s="90">
        <v>1.6</v>
      </c>
      <c r="W25" s="90">
        <v>1.6</v>
      </c>
      <c r="X25" s="90">
        <v>1.8</v>
      </c>
      <c r="Y25" s="90">
        <v>2.1</v>
      </c>
      <c r="Z25" s="90">
        <v>2.2999999999999998</v>
      </c>
      <c r="AA25" s="90">
        <v>2.5</v>
      </c>
      <c r="AB25" s="90">
        <v>2.6</v>
      </c>
      <c r="AC25" s="90">
        <v>2.8</v>
      </c>
      <c r="AD25" s="90">
        <v>3.2</v>
      </c>
      <c r="AE25" s="90">
        <v>3.5</v>
      </c>
      <c r="AF25" s="90">
        <v>3.5</v>
      </c>
      <c r="AG25" s="90">
        <v>4.0999999999999996</v>
      </c>
      <c r="AH25" s="90">
        <v>4.4000000000000004</v>
      </c>
      <c r="AI25" s="90">
        <v>4.8</v>
      </c>
      <c r="AJ25" s="90">
        <v>5.4</v>
      </c>
      <c r="AK25" s="90">
        <v>5.8</v>
      </c>
      <c r="AL25" s="90">
        <v>6.4</v>
      </c>
      <c r="AM25" s="90">
        <v>7.3</v>
      </c>
      <c r="AN25" s="90">
        <v>8.6</v>
      </c>
      <c r="AO25" s="90">
        <v>9.5</v>
      </c>
      <c r="AP25" s="90">
        <v>11.7</v>
      </c>
      <c r="AQ25" s="90">
        <v>13.3</v>
      </c>
      <c r="AR25" s="90">
        <v>14.8</v>
      </c>
      <c r="AS25" s="90">
        <v>16.600000000000001</v>
      </c>
      <c r="AT25" s="90">
        <v>18.899999999999999</v>
      </c>
      <c r="AU25" s="90">
        <v>21.1</v>
      </c>
      <c r="AV25" s="90">
        <v>23.9</v>
      </c>
      <c r="AW25" s="90">
        <v>25.8</v>
      </c>
      <c r="AX25" s="90">
        <v>29.3</v>
      </c>
      <c r="AY25" s="90">
        <v>33.1</v>
      </c>
      <c r="AZ25" s="90">
        <v>37.5</v>
      </c>
      <c r="BA25" s="90">
        <v>41.8</v>
      </c>
      <c r="BB25" s="90">
        <v>44.8</v>
      </c>
      <c r="BC25" s="90">
        <v>49</v>
      </c>
      <c r="BD25" s="90">
        <v>51.2</v>
      </c>
      <c r="BE25" s="90">
        <v>58.2</v>
      </c>
      <c r="BF25" s="90">
        <v>66.5</v>
      </c>
      <c r="BG25" s="90">
        <v>72.3</v>
      </c>
      <c r="BH25" s="90">
        <v>76.8</v>
      </c>
      <c r="BI25" s="90">
        <v>83</v>
      </c>
      <c r="BJ25" s="90">
        <v>91.2</v>
      </c>
      <c r="BK25" s="90">
        <v>96.3</v>
      </c>
      <c r="BL25" s="90">
        <v>103.4</v>
      </c>
      <c r="BM25" s="90">
        <v>105</v>
      </c>
      <c r="BN25" s="90">
        <v>112.1</v>
      </c>
      <c r="BO25" s="90">
        <v>118.2</v>
      </c>
      <c r="BP25" s="90">
        <v>127.9</v>
      </c>
      <c r="BQ25" s="90">
        <v>135.1</v>
      </c>
      <c r="BR25" s="90">
        <v>143.80000000000001</v>
      </c>
      <c r="BS25" s="90">
        <v>151.4</v>
      </c>
      <c r="BT25" s="90">
        <v>159.5</v>
      </c>
      <c r="BU25" s="90">
        <v>169.1</v>
      </c>
      <c r="BV25" s="90">
        <v>177.8</v>
      </c>
      <c r="BW25" s="90">
        <v>179.5</v>
      </c>
      <c r="BX25" s="90">
        <v>181.9</v>
      </c>
      <c r="BY25" s="90">
        <v>190</v>
      </c>
      <c r="BZ25" s="90">
        <v>204.6</v>
      </c>
      <c r="CA25" s="90">
        <v>221.5</v>
      </c>
      <c r="CB25" s="90">
        <v>235.1</v>
      </c>
      <c r="CC25" s="90">
        <v>241.1</v>
      </c>
      <c r="CD25" s="90">
        <v>236.9</v>
      </c>
      <c r="CE25" s="90">
        <v>219.3</v>
      </c>
      <c r="CF25" s="90">
        <v>229.8</v>
      </c>
      <c r="CG25" s="90">
        <v>239.8</v>
      </c>
      <c r="CH25" s="90">
        <v>247.7</v>
      </c>
      <c r="CI25" s="90">
        <v>263.3</v>
      </c>
      <c r="CJ25" s="90">
        <v>276.39999999999998</v>
      </c>
      <c r="CK25" s="90">
        <v>287.89999999999998</v>
      </c>
    </row>
    <row r="26" spans="1:89" x14ac:dyDescent="0.2">
      <c r="A26" s="90" t="s">
        <v>406</v>
      </c>
      <c r="B26" s="90" t="s">
        <v>405</v>
      </c>
      <c r="C26" s="90">
        <v>0.4</v>
      </c>
      <c r="D26" s="90">
        <v>0.5</v>
      </c>
      <c r="E26" s="90">
        <v>0.5</v>
      </c>
      <c r="F26" s="90">
        <v>0.5</v>
      </c>
      <c r="G26" s="90">
        <v>0.5</v>
      </c>
      <c r="H26" s="90">
        <v>0.6</v>
      </c>
      <c r="I26" s="90">
        <v>0.6</v>
      </c>
      <c r="J26" s="90">
        <v>0.7</v>
      </c>
      <c r="K26" s="90">
        <v>0.7</v>
      </c>
      <c r="L26" s="90">
        <v>0.8</v>
      </c>
      <c r="M26" s="90">
        <v>0.8</v>
      </c>
      <c r="N26" s="90">
        <v>0.9</v>
      </c>
      <c r="O26" s="90">
        <v>1</v>
      </c>
      <c r="P26" s="90">
        <v>0.9</v>
      </c>
      <c r="Q26" s="90">
        <v>0.7</v>
      </c>
      <c r="R26" s="90">
        <v>0.7</v>
      </c>
      <c r="S26" s="90">
        <v>0.8</v>
      </c>
      <c r="T26" s="90">
        <v>1</v>
      </c>
      <c r="U26" s="90">
        <v>1.2</v>
      </c>
      <c r="V26" s="90">
        <v>1.3</v>
      </c>
      <c r="W26" s="90">
        <v>1.5</v>
      </c>
      <c r="X26" s="90">
        <v>1.6</v>
      </c>
      <c r="Y26" s="90">
        <v>1.8</v>
      </c>
      <c r="Z26" s="90">
        <v>2</v>
      </c>
      <c r="AA26" s="90">
        <v>2.1</v>
      </c>
      <c r="AB26" s="90">
        <v>2.2999999999999998</v>
      </c>
      <c r="AC26" s="90">
        <v>2.5</v>
      </c>
      <c r="AD26" s="90">
        <v>2.8</v>
      </c>
      <c r="AE26" s="90">
        <v>2.9</v>
      </c>
      <c r="AF26" s="90">
        <v>3</v>
      </c>
      <c r="AG26" s="90">
        <v>3.2</v>
      </c>
      <c r="AH26" s="90">
        <v>3.4</v>
      </c>
      <c r="AI26" s="90">
        <v>3.6</v>
      </c>
      <c r="AJ26" s="90">
        <v>3.8</v>
      </c>
      <c r="AK26" s="90">
        <v>4</v>
      </c>
      <c r="AL26" s="90">
        <v>4.2</v>
      </c>
      <c r="AM26" s="90">
        <v>4.5</v>
      </c>
      <c r="AN26" s="90">
        <v>4.8</v>
      </c>
      <c r="AO26" s="90">
        <v>5</v>
      </c>
      <c r="AP26" s="90">
        <v>5.5</v>
      </c>
      <c r="AQ26" s="90">
        <v>6</v>
      </c>
      <c r="AR26" s="90">
        <v>6.4</v>
      </c>
      <c r="AS26" s="90">
        <v>6.9</v>
      </c>
      <c r="AT26" s="90">
        <v>7.6</v>
      </c>
      <c r="AU26" s="90">
        <v>8.3000000000000007</v>
      </c>
      <c r="AV26" s="90">
        <v>8.1</v>
      </c>
      <c r="AW26" s="90">
        <v>8.4</v>
      </c>
      <c r="AX26" s="90">
        <v>9</v>
      </c>
      <c r="AY26" s="90">
        <v>9.3000000000000007</v>
      </c>
      <c r="AZ26" s="90">
        <v>9.6999999999999993</v>
      </c>
      <c r="BA26" s="90">
        <v>9.6999999999999993</v>
      </c>
      <c r="BB26" s="90">
        <v>9.6</v>
      </c>
      <c r="BC26" s="90">
        <v>10.1</v>
      </c>
      <c r="BD26" s="90">
        <v>10.5</v>
      </c>
      <c r="BE26" s="90">
        <v>11.6</v>
      </c>
      <c r="BF26" s="90">
        <v>12.9</v>
      </c>
      <c r="BG26" s="90">
        <v>14</v>
      </c>
      <c r="BH26" s="90">
        <v>14.9</v>
      </c>
      <c r="BI26" s="90">
        <v>16.5</v>
      </c>
      <c r="BJ26" s="90">
        <v>17.600000000000001</v>
      </c>
      <c r="BK26" s="90">
        <v>18.600000000000001</v>
      </c>
      <c r="BL26" s="90">
        <v>20.100000000000001</v>
      </c>
      <c r="BM26" s="90">
        <v>21.4</v>
      </c>
      <c r="BN26" s="90">
        <v>22.9</v>
      </c>
      <c r="BO26" s="90">
        <v>24</v>
      </c>
      <c r="BP26" s="90">
        <v>25.2</v>
      </c>
      <c r="BQ26" s="90">
        <v>25.7</v>
      </c>
      <c r="BR26" s="90">
        <v>26.6</v>
      </c>
      <c r="BS26" s="90">
        <v>27.7</v>
      </c>
      <c r="BT26" s="90">
        <v>28.6</v>
      </c>
      <c r="BU26" s="90">
        <v>29.6</v>
      </c>
      <c r="BV26" s="90">
        <v>30.4</v>
      </c>
      <c r="BW26" s="90">
        <v>31.6</v>
      </c>
      <c r="BX26" s="90">
        <v>32.4</v>
      </c>
      <c r="BY26" s="90">
        <v>32.700000000000003</v>
      </c>
      <c r="BZ26" s="90">
        <v>33.9</v>
      </c>
      <c r="CA26" s="90">
        <v>35.1</v>
      </c>
      <c r="CB26" s="90">
        <v>36.299999999999997</v>
      </c>
      <c r="CC26" s="90">
        <v>37.4</v>
      </c>
      <c r="CD26" s="90">
        <v>36.9</v>
      </c>
      <c r="CE26" s="90">
        <v>36.4</v>
      </c>
      <c r="CF26" s="90">
        <v>38.299999999999997</v>
      </c>
      <c r="CG26" s="90">
        <v>39.9</v>
      </c>
      <c r="CH26" s="90">
        <v>40.200000000000003</v>
      </c>
      <c r="CI26" s="90">
        <v>40.700000000000003</v>
      </c>
      <c r="CJ26" s="90">
        <v>41.8</v>
      </c>
      <c r="CK26" s="90">
        <v>42.9</v>
      </c>
    </row>
    <row r="27" spans="1:89" x14ac:dyDescent="0.2">
      <c r="A27" s="90" t="s">
        <v>404</v>
      </c>
      <c r="B27" s="90" t="s">
        <v>403</v>
      </c>
      <c r="C27" s="90" t="s">
        <v>110</v>
      </c>
      <c r="D27" s="90" t="s">
        <v>110</v>
      </c>
      <c r="E27" s="90">
        <v>0</v>
      </c>
      <c r="F27" s="90">
        <v>0</v>
      </c>
      <c r="G27" s="90">
        <v>0</v>
      </c>
      <c r="H27" s="90">
        <v>0.1</v>
      </c>
      <c r="I27" s="90">
        <v>0.1</v>
      </c>
      <c r="J27" s="90">
        <v>0.2</v>
      </c>
      <c r="K27" s="90">
        <v>0.2</v>
      </c>
      <c r="L27" s="90">
        <v>0.2</v>
      </c>
      <c r="M27" s="90">
        <v>0.2</v>
      </c>
      <c r="N27" s="90">
        <v>0.2</v>
      </c>
      <c r="O27" s="90">
        <v>0.2</v>
      </c>
      <c r="P27" s="90">
        <v>0.3</v>
      </c>
      <c r="Q27" s="90">
        <v>0.3</v>
      </c>
      <c r="R27" s="90">
        <v>0.3</v>
      </c>
      <c r="S27" s="90">
        <v>0.4</v>
      </c>
      <c r="T27" s="90">
        <v>0.4</v>
      </c>
      <c r="U27" s="90">
        <v>0.4</v>
      </c>
      <c r="V27" s="90">
        <v>0.4</v>
      </c>
      <c r="W27" s="90">
        <v>0.4</v>
      </c>
      <c r="X27" s="90">
        <v>0.4</v>
      </c>
      <c r="Y27" s="90">
        <v>0.5</v>
      </c>
      <c r="Z27" s="90">
        <v>0.4</v>
      </c>
      <c r="AA27" s="90">
        <v>0.5</v>
      </c>
      <c r="AB27" s="90">
        <v>0.5</v>
      </c>
      <c r="AC27" s="90">
        <v>0.5</v>
      </c>
      <c r="AD27" s="90">
        <v>0.6</v>
      </c>
      <c r="AE27" s="90">
        <v>0.6</v>
      </c>
      <c r="AF27" s="90">
        <v>0.6</v>
      </c>
      <c r="AG27" s="90">
        <v>0.6</v>
      </c>
      <c r="AH27" s="90">
        <v>0.7</v>
      </c>
      <c r="AI27" s="90">
        <v>0.7</v>
      </c>
      <c r="AJ27" s="90">
        <v>0.8</v>
      </c>
      <c r="AK27" s="90">
        <v>0.8</v>
      </c>
      <c r="AL27" s="90">
        <v>0.9</v>
      </c>
      <c r="AM27" s="90">
        <v>0.9</v>
      </c>
      <c r="AN27" s="90">
        <v>1</v>
      </c>
      <c r="AO27" s="90">
        <v>1.1000000000000001</v>
      </c>
      <c r="AP27" s="90">
        <v>1.2</v>
      </c>
      <c r="AQ27" s="90">
        <v>1.3</v>
      </c>
      <c r="AR27" s="90">
        <v>1.5</v>
      </c>
      <c r="AS27" s="90">
        <v>1.6</v>
      </c>
      <c r="AT27" s="90">
        <v>1.7</v>
      </c>
      <c r="AU27" s="90">
        <v>1.9</v>
      </c>
      <c r="AV27" s="90">
        <v>2</v>
      </c>
      <c r="AW27" s="90">
        <v>2</v>
      </c>
      <c r="AX27" s="90">
        <v>2.1</v>
      </c>
      <c r="AY27" s="90">
        <v>2.2000000000000002</v>
      </c>
      <c r="AZ27" s="90">
        <v>2.2999999999999998</v>
      </c>
      <c r="BA27" s="90">
        <v>2.4</v>
      </c>
      <c r="BB27" s="90">
        <v>2.5</v>
      </c>
      <c r="BC27" s="90">
        <v>2.7</v>
      </c>
      <c r="BD27" s="90">
        <v>2.7</v>
      </c>
      <c r="BE27" s="90">
        <v>2.8</v>
      </c>
      <c r="BF27" s="90">
        <v>3</v>
      </c>
      <c r="BG27" s="90">
        <v>3.1</v>
      </c>
      <c r="BH27" s="90">
        <v>3.1</v>
      </c>
      <c r="BI27" s="90">
        <v>3.2</v>
      </c>
      <c r="BJ27" s="90">
        <v>3.1</v>
      </c>
      <c r="BK27" s="90">
        <v>3.1</v>
      </c>
      <c r="BL27" s="90">
        <v>3.3</v>
      </c>
      <c r="BM27" s="90">
        <v>3.5</v>
      </c>
      <c r="BN27" s="90">
        <v>3.6</v>
      </c>
      <c r="BO27" s="90">
        <v>3.6</v>
      </c>
      <c r="BP27" s="90">
        <v>3.6</v>
      </c>
      <c r="BQ27" s="90">
        <v>3.6</v>
      </c>
      <c r="BR27" s="90">
        <v>3.7</v>
      </c>
      <c r="BS27" s="90">
        <v>3.7</v>
      </c>
      <c r="BT27" s="90">
        <v>3.8</v>
      </c>
      <c r="BU27" s="90">
        <v>4</v>
      </c>
      <c r="BV27" s="90">
        <v>4.0999999999999996</v>
      </c>
      <c r="BW27" s="90">
        <v>4.2</v>
      </c>
      <c r="BX27" s="90">
        <v>4.3</v>
      </c>
      <c r="BY27" s="90">
        <v>4.5</v>
      </c>
      <c r="BZ27" s="90">
        <v>4.5999999999999996</v>
      </c>
      <c r="CA27" s="90">
        <v>4.8</v>
      </c>
      <c r="CB27" s="90">
        <v>5.0999999999999996</v>
      </c>
      <c r="CC27" s="90">
        <v>5.2</v>
      </c>
      <c r="CD27" s="90">
        <v>5.3</v>
      </c>
      <c r="CE27" s="90">
        <v>5.4</v>
      </c>
      <c r="CF27" s="90">
        <v>5.7</v>
      </c>
      <c r="CG27" s="90">
        <v>5.7</v>
      </c>
      <c r="CH27" s="90">
        <v>6</v>
      </c>
      <c r="CI27" s="90">
        <v>6.1</v>
      </c>
      <c r="CJ27" s="90">
        <v>6.3</v>
      </c>
      <c r="CK27" s="90">
        <v>6.4</v>
      </c>
    </row>
    <row r="28" spans="1:89" x14ac:dyDescent="0.2">
      <c r="A28" s="90" t="s">
        <v>402</v>
      </c>
      <c r="B28" s="90" t="s">
        <v>401</v>
      </c>
      <c r="C28" s="90" t="s">
        <v>110</v>
      </c>
      <c r="D28" s="90" t="s">
        <v>110</v>
      </c>
      <c r="E28" s="90">
        <v>0</v>
      </c>
      <c r="F28" s="90">
        <v>0</v>
      </c>
      <c r="G28" s="90">
        <v>0</v>
      </c>
      <c r="H28" s="90">
        <v>0</v>
      </c>
      <c r="I28" s="90">
        <v>0</v>
      </c>
      <c r="J28" s="90">
        <v>0</v>
      </c>
      <c r="K28" s="90">
        <v>0.1</v>
      </c>
      <c r="L28" s="90">
        <v>0.1</v>
      </c>
      <c r="M28" s="90">
        <v>0.1</v>
      </c>
      <c r="N28" s="90">
        <v>0.1</v>
      </c>
      <c r="O28" s="90">
        <v>0.1</v>
      </c>
      <c r="P28" s="90">
        <v>0.1</v>
      </c>
      <c r="Q28" s="90">
        <v>0.2</v>
      </c>
      <c r="R28" s="90">
        <v>0.2</v>
      </c>
      <c r="S28" s="90">
        <v>0.2</v>
      </c>
      <c r="T28" s="90">
        <v>0.2</v>
      </c>
      <c r="U28" s="90">
        <v>0.3</v>
      </c>
      <c r="V28" s="90">
        <v>0.4</v>
      </c>
      <c r="W28" s="90">
        <v>0.4</v>
      </c>
      <c r="X28" s="90">
        <v>0.4</v>
      </c>
      <c r="Y28" s="90">
        <v>0.4</v>
      </c>
      <c r="Z28" s="90">
        <v>0.5</v>
      </c>
      <c r="AA28" s="90">
        <v>0.5</v>
      </c>
      <c r="AB28" s="90">
        <v>0.5</v>
      </c>
      <c r="AC28" s="90">
        <v>0.5</v>
      </c>
      <c r="AD28" s="90">
        <v>0.5</v>
      </c>
      <c r="AE28" s="90">
        <v>0.6</v>
      </c>
      <c r="AF28" s="90">
        <v>0.6</v>
      </c>
      <c r="AG28" s="90">
        <v>0.8</v>
      </c>
      <c r="AH28" s="90">
        <v>1</v>
      </c>
      <c r="AI28" s="90">
        <v>1</v>
      </c>
      <c r="AJ28" s="90">
        <v>1.1000000000000001</v>
      </c>
      <c r="AK28" s="90">
        <v>1.2</v>
      </c>
      <c r="AL28" s="90">
        <v>1.2</v>
      </c>
      <c r="AM28" s="90">
        <v>1.4</v>
      </c>
      <c r="AN28" s="90">
        <v>1.6</v>
      </c>
      <c r="AO28" s="90">
        <v>1.7</v>
      </c>
      <c r="AP28" s="90">
        <v>2</v>
      </c>
      <c r="AQ28" s="90">
        <v>2.1</v>
      </c>
      <c r="AR28" s="90">
        <v>2.4</v>
      </c>
      <c r="AS28" s="90">
        <v>2.6</v>
      </c>
      <c r="AT28" s="90">
        <v>3</v>
      </c>
      <c r="AU28" s="90">
        <v>3.2</v>
      </c>
      <c r="AV28" s="90">
        <v>3.3</v>
      </c>
      <c r="AW28" s="90">
        <v>3.3</v>
      </c>
      <c r="AX28" s="90">
        <v>3.5</v>
      </c>
      <c r="AY28" s="90">
        <v>3.6</v>
      </c>
      <c r="AZ28" s="90">
        <v>3.7</v>
      </c>
      <c r="BA28" s="90">
        <v>3.7</v>
      </c>
      <c r="BB28" s="90">
        <v>3.8</v>
      </c>
      <c r="BC28" s="90">
        <v>3.9</v>
      </c>
      <c r="BD28" s="90">
        <v>4.0999999999999996</v>
      </c>
      <c r="BE28" s="90">
        <v>4</v>
      </c>
      <c r="BF28" s="90">
        <v>4.2</v>
      </c>
      <c r="BG28" s="90">
        <v>4.4000000000000004</v>
      </c>
      <c r="BH28" s="90">
        <v>4.5999999999999996</v>
      </c>
      <c r="BI28" s="90">
        <v>4.7</v>
      </c>
      <c r="BJ28" s="90">
        <v>4.8</v>
      </c>
      <c r="BK28" s="90">
        <v>5.4</v>
      </c>
      <c r="BL28" s="90">
        <v>5.8</v>
      </c>
      <c r="BM28" s="90">
        <v>6.1</v>
      </c>
      <c r="BN28" s="90">
        <v>6.1</v>
      </c>
      <c r="BO28" s="90">
        <v>6.5</v>
      </c>
      <c r="BP28" s="90">
        <v>7</v>
      </c>
      <c r="BQ28" s="90">
        <v>7.3</v>
      </c>
      <c r="BR28" s="90">
        <v>7.5</v>
      </c>
      <c r="BS28" s="90">
        <v>7.5</v>
      </c>
      <c r="BT28" s="90">
        <v>8.1</v>
      </c>
      <c r="BU28" s="90">
        <v>8.1999999999999993</v>
      </c>
      <c r="BV28" s="90">
        <v>8.5</v>
      </c>
      <c r="BW28" s="90">
        <v>8.6</v>
      </c>
      <c r="BX28" s="90">
        <v>10.4</v>
      </c>
      <c r="BY28" s="90">
        <v>11.8</v>
      </c>
      <c r="BZ28" s="90">
        <v>12.7</v>
      </c>
      <c r="CA28" s="90">
        <v>13.7</v>
      </c>
      <c r="CB28" s="90">
        <v>14.7</v>
      </c>
      <c r="CC28" s="90">
        <v>15.9</v>
      </c>
      <c r="CD28" s="90">
        <v>16.5</v>
      </c>
      <c r="CE28" s="90">
        <v>16.5</v>
      </c>
      <c r="CF28" s="90">
        <v>17.2</v>
      </c>
      <c r="CG28" s="90">
        <v>17.2</v>
      </c>
      <c r="CH28" s="90">
        <v>17.2</v>
      </c>
      <c r="CI28" s="90">
        <v>17</v>
      </c>
      <c r="CJ28" s="90">
        <v>16.899999999999999</v>
      </c>
      <c r="CK28" s="90">
        <v>16.8</v>
      </c>
    </row>
    <row r="29" spans="1:89" x14ac:dyDescent="0.2">
      <c r="A29" s="90" t="s">
        <v>400</v>
      </c>
      <c r="B29" s="90" t="s">
        <v>399</v>
      </c>
      <c r="C29" s="90" t="s">
        <v>110</v>
      </c>
      <c r="D29" s="90" t="s">
        <v>110</v>
      </c>
      <c r="E29" s="90" t="s">
        <v>110</v>
      </c>
      <c r="F29" s="90" t="s">
        <v>110</v>
      </c>
      <c r="G29" s="90" t="s">
        <v>110</v>
      </c>
      <c r="H29" s="90" t="s">
        <v>110</v>
      </c>
      <c r="I29" s="90" t="s">
        <v>110</v>
      </c>
      <c r="J29" s="90" t="s">
        <v>110</v>
      </c>
      <c r="K29" s="90" t="s">
        <v>110</v>
      </c>
      <c r="L29" s="90" t="s">
        <v>110</v>
      </c>
      <c r="M29" s="90" t="s">
        <v>110</v>
      </c>
      <c r="N29" s="90" t="s">
        <v>110</v>
      </c>
      <c r="O29" s="90" t="s">
        <v>110</v>
      </c>
      <c r="P29" s="90" t="s">
        <v>110</v>
      </c>
      <c r="Q29" s="90" t="s">
        <v>110</v>
      </c>
      <c r="R29" s="90" t="s">
        <v>110</v>
      </c>
      <c r="S29" s="90" t="s">
        <v>110</v>
      </c>
      <c r="T29" s="90" t="s">
        <v>110</v>
      </c>
      <c r="U29" s="90" t="s">
        <v>110</v>
      </c>
      <c r="V29" s="90" t="s">
        <v>110</v>
      </c>
      <c r="W29" s="90" t="s">
        <v>110</v>
      </c>
      <c r="X29" s="90" t="s">
        <v>110</v>
      </c>
      <c r="Y29" s="90" t="s">
        <v>110</v>
      </c>
      <c r="Z29" s="90" t="s">
        <v>110</v>
      </c>
      <c r="AA29" s="90" t="s">
        <v>110</v>
      </c>
      <c r="AB29" s="90" t="s">
        <v>110</v>
      </c>
      <c r="AC29" s="90" t="s">
        <v>110</v>
      </c>
      <c r="AD29" s="90" t="s">
        <v>110</v>
      </c>
      <c r="AE29" s="90" t="s">
        <v>110</v>
      </c>
      <c r="AF29" s="90">
        <v>0.3</v>
      </c>
      <c r="AG29" s="90">
        <v>0.4</v>
      </c>
      <c r="AH29" s="90">
        <v>0.4</v>
      </c>
      <c r="AI29" s="90">
        <v>0.4</v>
      </c>
      <c r="AJ29" s="90">
        <v>0.4</v>
      </c>
      <c r="AK29" s="90">
        <v>0.5</v>
      </c>
      <c r="AL29" s="90">
        <v>0.5</v>
      </c>
      <c r="AM29" s="90">
        <v>0.5</v>
      </c>
      <c r="AN29" s="90">
        <v>0.6</v>
      </c>
      <c r="AO29" s="90">
        <v>0.6</v>
      </c>
      <c r="AP29" s="90">
        <v>0.7</v>
      </c>
      <c r="AQ29" s="90">
        <v>0.8</v>
      </c>
      <c r="AR29" s="90">
        <v>0.9</v>
      </c>
      <c r="AS29" s="90">
        <v>1.2</v>
      </c>
      <c r="AT29" s="90">
        <v>1.3</v>
      </c>
      <c r="AU29" s="90">
        <v>1.4</v>
      </c>
      <c r="AV29" s="90">
        <v>1.5</v>
      </c>
      <c r="AW29" s="90">
        <v>1.9</v>
      </c>
      <c r="AX29" s="90">
        <v>2.1</v>
      </c>
      <c r="AY29" s="90">
        <v>2.4</v>
      </c>
      <c r="AZ29" s="90">
        <v>2.7</v>
      </c>
      <c r="BA29" s="90">
        <v>2.9</v>
      </c>
      <c r="BB29" s="90">
        <v>3.7</v>
      </c>
      <c r="BC29" s="90">
        <v>4.5999999999999996</v>
      </c>
      <c r="BD29" s="90">
        <v>5.4</v>
      </c>
      <c r="BE29" s="90">
        <v>5.9</v>
      </c>
      <c r="BF29" s="90">
        <v>5.9</v>
      </c>
      <c r="BG29" s="90">
        <v>6.2</v>
      </c>
      <c r="BH29" s="90">
        <v>6</v>
      </c>
      <c r="BI29" s="90">
        <v>6.1</v>
      </c>
      <c r="BJ29" s="90">
        <v>6.1</v>
      </c>
      <c r="BK29" s="90">
        <v>6.2</v>
      </c>
      <c r="BL29" s="90">
        <v>6.7</v>
      </c>
      <c r="BM29" s="90">
        <v>7</v>
      </c>
      <c r="BN29" s="90">
        <v>7.9</v>
      </c>
      <c r="BO29" s="90">
        <v>8</v>
      </c>
      <c r="BP29" s="90">
        <v>8.5</v>
      </c>
      <c r="BQ29" s="90">
        <v>7.9</v>
      </c>
      <c r="BR29" s="90">
        <v>8.9</v>
      </c>
      <c r="BS29" s="90">
        <v>8.9</v>
      </c>
      <c r="BT29" s="90">
        <v>8.8000000000000007</v>
      </c>
      <c r="BU29" s="90">
        <v>9.4</v>
      </c>
      <c r="BV29" s="90">
        <v>8.8000000000000007</v>
      </c>
      <c r="BW29" s="90">
        <v>9.8000000000000007</v>
      </c>
      <c r="BX29" s="90">
        <v>10.3</v>
      </c>
      <c r="BY29" s="90">
        <v>10.5</v>
      </c>
      <c r="BZ29" s="90">
        <v>10.6</v>
      </c>
      <c r="CA29" s="90">
        <v>11.7</v>
      </c>
      <c r="CB29" s="90">
        <v>14.1</v>
      </c>
      <c r="CC29" s="90">
        <v>14.7</v>
      </c>
      <c r="CD29" s="90">
        <v>14.8</v>
      </c>
      <c r="CE29" s="90">
        <v>14.8</v>
      </c>
      <c r="CF29" s="90">
        <v>14.7</v>
      </c>
      <c r="CG29" s="90">
        <v>14.7</v>
      </c>
      <c r="CH29" s="90">
        <v>14.6</v>
      </c>
      <c r="CI29" s="90">
        <v>14.4</v>
      </c>
      <c r="CJ29" s="90">
        <v>13.8</v>
      </c>
      <c r="CK29" s="90">
        <v>13.4</v>
      </c>
    </row>
    <row r="30" spans="1:89" x14ac:dyDescent="0.2">
      <c r="A30" s="90" t="s">
        <v>398</v>
      </c>
      <c r="B30" s="90" t="s">
        <v>397</v>
      </c>
      <c r="C30" s="90" t="s">
        <v>110</v>
      </c>
      <c r="D30" s="90" t="s">
        <v>110</v>
      </c>
      <c r="E30" s="90" t="s">
        <v>110</v>
      </c>
      <c r="F30" s="90" t="s">
        <v>110</v>
      </c>
      <c r="G30" s="90" t="s">
        <v>110</v>
      </c>
      <c r="H30" s="90" t="s">
        <v>110</v>
      </c>
      <c r="I30" s="90" t="s">
        <v>110</v>
      </c>
      <c r="J30" s="90" t="s">
        <v>110</v>
      </c>
      <c r="K30" s="90" t="s">
        <v>110</v>
      </c>
      <c r="L30" s="90" t="s">
        <v>110</v>
      </c>
      <c r="M30" s="90" t="s">
        <v>110</v>
      </c>
      <c r="N30" s="90" t="s">
        <v>110</v>
      </c>
      <c r="O30" s="90" t="s">
        <v>110</v>
      </c>
      <c r="P30" s="90" t="s">
        <v>110</v>
      </c>
      <c r="Q30" s="90" t="s">
        <v>110</v>
      </c>
      <c r="R30" s="90" t="s">
        <v>110</v>
      </c>
      <c r="S30" s="90" t="s">
        <v>110</v>
      </c>
      <c r="T30" s="90" t="s">
        <v>110</v>
      </c>
      <c r="U30" s="90" t="s">
        <v>110</v>
      </c>
      <c r="V30" s="90" t="s">
        <v>110</v>
      </c>
      <c r="W30" s="90" t="s">
        <v>110</v>
      </c>
      <c r="X30" s="90" t="s">
        <v>110</v>
      </c>
      <c r="Y30" s="90" t="s">
        <v>110</v>
      </c>
      <c r="Z30" s="90" t="s">
        <v>110</v>
      </c>
      <c r="AA30" s="90" t="s">
        <v>110</v>
      </c>
      <c r="AB30" s="90" t="s">
        <v>110</v>
      </c>
      <c r="AC30" s="90" t="s">
        <v>110</v>
      </c>
      <c r="AD30" s="90" t="s">
        <v>110</v>
      </c>
      <c r="AE30" s="90" t="s">
        <v>110</v>
      </c>
      <c r="AF30" s="90">
        <v>0.5</v>
      </c>
      <c r="AG30" s="90">
        <v>0.5</v>
      </c>
      <c r="AH30" s="90">
        <v>0.6</v>
      </c>
      <c r="AI30" s="90">
        <v>0.6</v>
      </c>
      <c r="AJ30" s="90">
        <v>0.6</v>
      </c>
      <c r="AK30" s="90">
        <v>0.6</v>
      </c>
      <c r="AL30" s="90">
        <v>0.7</v>
      </c>
      <c r="AM30" s="90">
        <v>0.8</v>
      </c>
      <c r="AN30" s="90">
        <v>0.8</v>
      </c>
      <c r="AO30" s="90">
        <v>0.8</v>
      </c>
      <c r="AP30" s="90">
        <v>0.9</v>
      </c>
      <c r="AQ30" s="90">
        <v>1.2</v>
      </c>
      <c r="AR30" s="90">
        <v>1.1000000000000001</v>
      </c>
      <c r="AS30" s="90">
        <v>1.4</v>
      </c>
      <c r="AT30" s="90">
        <v>1.4</v>
      </c>
      <c r="AU30" s="90">
        <v>1.6</v>
      </c>
      <c r="AV30" s="90">
        <v>1.7</v>
      </c>
      <c r="AW30" s="90">
        <v>1.7</v>
      </c>
      <c r="AX30" s="90">
        <v>2</v>
      </c>
      <c r="AY30" s="90">
        <v>2.4</v>
      </c>
      <c r="AZ30" s="90">
        <v>2.7</v>
      </c>
      <c r="BA30" s="90">
        <v>2.9</v>
      </c>
      <c r="BB30" s="90">
        <v>3.2</v>
      </c>
      <c r="BC30" s="90">
        <v>3.4</v>
      </c>
      <c r="BD30" s="90">
        <v>3.5</v>
      </c>
      <c r="BE30" s="90">
        <v>4</v>
      </c>
      <c r="BF30" s="90">
        <v>4.2</v>
      </c>
      <c r="BG30" s="90">
        <v>4.8</v>
      </c>
      <c r="BH30" s="90">
        <v>5.9</v>
      </c>
      <c r="BI30" s="90">
        <v>6.7</v>
      </c>
      <c r="BJ30" s="90">
        <v>7.3</v>
      </c>
      <c r="BK30" s="90">
        <v>7.3</v>
      </c>
      <c r="BL30" s="90">
        <v>7.5</v>
      </c>
      <c r="BM30" s="90">
        <v>7.9</v>
      </c>
      <c r="BN30" s="90">
        <v>7.9</v>
      </c>
      <c r="BO30" s="90">
        <v>8.1</v>
      </c>
      <c r="BP30" s="90">
        <v>8.5</v>
      </c>
      <c r="BQ30" s="90">
        <v>9</v>
      </c>
      <c r="BR30" s="90">
        <v>8.9</v>
      </c>
      <c r="BS30" s="90">
        <v>9.1999999999999993</v>
      </c>
      <c r="BT30" s="90">
        <v>9.6</v>
      </c>
      <c r="BU30" s="90">
        <v>9.6999999999999993</v>
      </c>
      <c r="BV30" s="90">
        <v>9.8000000000000007</v>
      </c>
      <c r="BW30" s="90">
        <v>10.4</v>
      </c>
      <c r="BX30" s="90">
        <v>11.6</v>
      </c>
      <c r="BY30" s="90">
        <v>13.1</v>
      </c>
      <c r="BZ30" s="90">
        <v>14.5</v>
      </c>
      <c r="CA30" s="90">
        <v>15.1</v>
      </c>
      <c r="CB30" s="90">
        <v>15.2</v>
      </c>
      <c r="CC30" s="90">
        <v>15.5</v>
      </c>
      <c r="CD30" s="90">
        <v>15.7</v>
      </c>
      <c r="CE30" s="90">
        <v>15.5</v>
      </c>
      <c r="CF30" s="90">
        <v>15.6</v>
      </c>
      <c r="CG30" s="90">
        <v>16.399999999999999</v>
      </c>
      <c r="CH30" s="90">
        <v>16.8</v>
      </c>
      <c r="CI30" s="90">
        <v>18</v>
      </c>
      <c r="CJ30" s="90">
        <v>19.8</v>
      </c>
      <c r="CK30" s="90">
        <v>21.4</v>
      </c>
    </row>
    <row r="31" spans="1:89" x14ac:dyDescent="0.2">
      <c r="A31" s="90" t="s">
        <v>396</v>
      </c>
      <c r="B31" s="90" t="s">
        <v>395</v>
      </c>
      <c r="C31" s="90" t="s">
        <v>110</v>
      </c>
      <c r="D31" s="90" t="s">
        <v>110</v>
      </c>
      <c r="E31" s="90" t="s">
        <v>110</v>
      </c>
      <c r="F31" s="90" t="s">
        <v>110</v>
      </c>
      <c r="G31" s="90" t="s">
        <v>110</v>
      </c>
      <c r="H31" s="90" t="s">
        <v>110</v>
      </c>
      <c r="I31" s="90" t="s">
        <v>110</v>
      </c>
      <c r="J31" s="90" t="s">
        <v>110</v>
      </c>
      <c r="K31" s="90" t="s">
        <v>110</v>
      </c>
      <c r="L31" s="90" t="s">
        <v>110</v>
      </c>
      <c r="M31" s="90" t="s">
        <v>110</v>
      </c>
      <c r="N31" s="90" t="s">
        <v>110</v>
      </c>
      <c r="O31" s="90" t="s">
        <v>110</v>
      </c>
      <c r="P31" s="90" t="s">
        <v>110</v>
      </c>
      <c r="Q31" s="90" t="s">
        <v>110</v>
      </c>
      <c r="R31" s="90" t="s">
        <v>110</v>
      </c>
      <c r="S31" s="90" t="s">
        <v>110</v>
      </c>
      <c r="T31" s="90" t="s">
        <v>110</v>
      </c>
      <c r="U31" s="90" t="s">
        <v>110</v>
      </c>
      <c r="V31" s="90" t="s">
        <v>110</v>
      </c>
      <c r="W31" s="90" t="s">
        <v>110</v>
      </c>
      <c r="X31" s="90" t="s">
        <v>110</v>
      </c>
      <c r="Y31" s="90" t="s">
        <v>110</v>
      </c>
      <c r="Z31" s="90" t="s">
        <v>110</v>
      </c>
      <c r="AA31" s="90" t="s">
        <v>110</v>
      </c>
      <c r="AB31" s="90" t="s">
        <v>110</v>
      </c>
      <c r="AC31" s="90" t="s">
        <v>110</v>
      </c>
      <c r="AD31" s="90" t="s">
        <v>110</v>
      </c>
      <c r="AE31" s="90" t="s">
        <v>110</v>
      </c>
      <c r="AF31" s="90" t="s">
        <v>110</v>
      </c>
      <c r="AG31" s="90">
        <v>0.4</v>
      </c>
      <c r="AH31" s="90">
        <v>0.4</v>
      </c>
      <c r="AI31" s="90">
        <v>0.4</v>
      </c>
      <c r="AJ31" s="90">
        <v>0.5</v>
      </c>
      <c r="AK31" s="90">
        <v>0.5</v>
      </c>
      <c r="AL31" s="90">
        <v>0.6</v>
      </c>
      <c r="AM31" s="90">
        <v>0.6</v>
      </c>
      <c r="AN31" s="90">
        <v>0.7</v>
      </c>
      <c r="AO31" s="90">
        <v>0.7</v>
      </c>
      <c r="AP31" s="90">
        <v>0.8</v>
      </c>
      <c r="AQ31" s="90">
        <v>0.9</v>
      </c>
      <c r="AR31" s="90">
        <v>1</v>
      </c>
      <c r="AS31" s="90">
        <v>1.2</v>
      </c>
      <c r="AT31" s="90">
        <v>1.3</v>
      </c>
      <c r="AU31" s="90">
        <v>1.5</v>
      </c>
      <c r="AV31" s="90">
        <v>1.5</v>
      </c>
      <c r="AW31" s="90">
        <v>1.6</v>
      </c>
      <c r="AX31" s="90">
        <v>1.9</v>
      </c>
      <c r="AY31" s="90">
        <v>2.1</v>
      </c>
      <c r="AZ31" s="90">
        <v>2.2000000000000002</v>
      </c>
      <c r="BA31" s="90">
        <v>2.2999999999999998</v>
      </c>
      <c r="BB31" s="90">
        <v>2.4</v>
      </c>
      <c r="BC31" s="90">
        <v>2.7</v>
      </c>
      <c r="BD31" s="90">
        <v>3</v>
      </c>
      <c r="BE31" s="90">
        <v>3.5</v>
      </c>
      <c r="BF31" s="90">
        <v>4.0999999999999996</v>
      </c>
      <c r="BG31" s="90">
        <v>4.3</v>
      </c>
      <c r="BH31" s="90">
        <v>4.4000000000000004</v>
      </c>
      <c r="BI31" s="90">
        <v>4.5</v>
      </c>
      <c r="BJ31" s="90">
        <v>5.0999999999999996</v>
      </c>
      <c r="BK31" s="90">
        <v>5.2</v>
      </c>
      <c r="BL31" s="90">
        <v>5.7</v>
      </c>
      <c r="BM31" s="90">
        <v>6.6</v>
      </c>
      <c r="BN31" s="90">
        <v>9.1999999999999993</v>
      </c>
      <c r="BO31" s="90">
        <v>10.9</v>
      </c>
      <c r="BP31" s="90">
        <v>11</v>
      </c>
      <c r="BQ31" s="90">
        <v>11.9</v>
      </c>
      <c r="BR31" s="90">
        <v>12.5</v>
      </c>
      <c r="BS31" s="90">
        <v>12.9</v>
      </c>
      <c r="BT31" s="90">
        <v>14.8</v>
      </c>
      <c r="BU31" s="90">
        <v>16</v>
      </c>
      <c r="BV31" s="90">
        <v>16</v>
      </c>
      <c r="BW31" s="90">
        <v>15.7</v>
      </c>
      <c r="BX31" s="90">
        <v>17.100000000000001</v>
      </c>
      <c r="BY31" s="90">
        <v>19.3</v>
      </c>
      <c r="BZ31" s="90">
        <v>19.5</v>
      </c>
      <c r="CA31" s="90">
        <v>23.7</v>
      </c>
      <c r="CB31" s="90">
        <v>26.2</v>
      </c>
      <c r="CC31" s="90">
        <v>29.1</v>
      </c>
      <c r="CD31" s="90">
        <v>28.2</v>
      </c>
      <c r="CE31" s="90">
        <v>27.6</v>
      </c>
      <c r="CF31" s="90">
        <v>33.4</v>
      </c>
      <c r="CG31" s="90">
        <v>36.9</v>
      </c>
      <c r="CH31" s="90">
        <v>39.799999999999997</v>
      </c>
      <c r="CI31" s="90">
        <v>42.7</v>
      </c>
      <c r="CJ31" s="90">
        <v>43</v>
      </c>
      <c r="CK31" s="90">
        <v>44.6</v>
      </c>
    </row>
    <row r="32" spans="1:89" x14ac:dyDescent="0.2">
      <c r="A32" s="90" t="s">
        <v>394</v>
      </c>
      <c r="B32" s="90" t="s">
        <v>393</v>
      </c>
      <c r="C32" s="90">
        <v>0</v>
      </c>
      <c r="D32" s="90">
        <v>0</v>
      </c>
      <c r="E32" s="90">
        <v>0</v>
      </c>
      <c r="F32" s="90">
        <v>0</v>
      </c>
      <c r="G32" s="90">
        <v>0</v>
      </c>
      <c r="H32" s="90">
        <v>0</v>
      </c>
      <c r="I32" s="90">
        <v>0.1</v>
      </c>
      <c r="J32" s="90">
        <v>0.1</v>
      </c>
      <c r="K32" s="90">
        <v>0.1</v>
      </c>
      <c r="L32" s="90">
        <v>0.1</v>
      </c>
      <c r="M32" s="90">
        <v>0.1</v>
      </c>
      <c r="N32" s="90">
        <v>0.1</v>
      </c>
      <c r="O32" s="90">
        <v>0.1</v>
      </c>
      <c r="P32" s="90">
        <v>0.1</v>
      </c>
      <c r="Q32" s="90">
        <v>0.1</v>
      </c>
      <c r="R32" s="90">
        <v>0.1</v>
      </c>
      <c r="S32" s="90">
        <v>0.2</v>
      </c>
      <c r="T32" s="90">
        <v>0.2</v>
      </c>
      <c r="U32" s="90">
        <v>0.3</v>
      </c>
      <c r="V32" s="90">
        <v>0.4</v>
      </c>
      <c r="W32" s="90">
        <v>0.5</v>
      </c>
      <c r="X32" s="90">
        <v>0.5</v>
      </c>
      <c r="Y32" s="90">
        <v>0.6</v>
      </c>
      <c r="Z32" s="90">
        <v>0.6</v>
      </c>
      <c r="AA32" s="90">
        <v>0.7</v>
      </c>
      <c r="AB32" s="90">
        <v>0.7</v>
      </c>
      <c r="AC32" s="90">
        <v>0.8</v>
      </c>
      <c r="AD32" s="90">
        <v>0.9</v>
      </c>
      <c r="AE32" s="90">
        <v>1</v>
      </c>
      <c r="AF32" s="90">
        <v>1.1000000000000001</v>
      </c>
      <c r="AG32" s="90">
        <v>1.2</v>
      </c>
      <c r="AH32" s="90">
        <v>1.3</v>
      </c>
      <c r="AI32" s="90">
        <v>1.4</v>
      </c>
      <c r="AJ32" s="90">
        <v>1.5</v>
      </c>
      <c r="AK32" s="90">
        <v>1.6</v>
      </c>
      <c r="AL32" s="90">
        <v>1.9</v>
      </c>
      <c r="AM32" s="90">
        <v>2.1</v>
      </c>
      <c r="AN32" s="90">
        <v>2</v>
      </c>
      <c r="AO32" s="90">
        <v>1.9</v>
      </c>
      <c r="AP32" s="90">
        <v>2.2999999999999998</v>
      </c>
      <c r="AQ32" s="90">
        <v>2.9</v>
      </c>
      <c r="AR32" s="90">
        <v>3.5</v>
      </c>
      <c r="AS32" s="90">
        <v>4</v>
      </c>
      <c r="AT32" s="90">
        <v>4.5999999999999996</v>
      </c>
      <c r="AU32" s="90">
        <v>5.2</v>
      </c>
      <c r="AV32" s="90">
        <v>6.1</v>
      </c>
      <c r="AW32" s="90">
        <v>7</v>
      </c>
      <c r="AX32" s="90">
        <v>7.9</v>
      </c>
      <c r="AY32" s="90">
        <v>9</v>
      </c>
      <c r="AZ32" s="90">
        <v>10.199999999999999</v>
      </c>
      <c r="BA32" s="90">
        <v>11.5</v>
      </c>
      <c r="BB32" s="90">
        <v>12.8</v>
      </c>
      <c r="BC32" s="90">
        <v>14.3</v>
      </c>
      <c r="BD32" s="90">
        <v>15.9</v>
      </c>
      <c r="BE32" s="90">
        <v>17.7</v>
      </c>
      <c r="BF32" s="90">
        <v>20.100000000000001</v>
      </c>
      <c r="BG32" s="90">
        <v>22.1</v>
      </c>
      <c r="BH32" s="90">
        <v>24.1</v>
      </c>
      <c r="BI32" s="90">
        <v>25.7</v>
      </c>
      <c r="BJ32" s="90">
        <v>27.2</v>
      </c>
      <c r="BK32" s="90">
        <v>30.1</v>
      </c>
      <c r="BL32" s="90">
        <v>31.8</v>
      </c>
      <c r="BM32" s="90">
        <v>33.200000000000003</v>
      </c>
      <c r="BN32" s="90">
        <v>34.6</v>
      </c>
      <c r="BO32" s="90">
        <v>37</v>
      </c>
      <c r="BP32" s="90">
        <v>39.700000000000003</v>
      </c>
      <c r="BQ32" s="90">
        <v>42.2</v>
      </c>
      <c r="BR32" s="90">
        <v>44.4</v>
      </c>
      <c r="BS32" s="90">
        <v>47.4</v>
      </c>
      <c r="BT32" s="90">
        <v>50.6</v>
      </c>
      <c r="BU32" s="90">
        <v>55.6</v>
      </c>
      <c r="BV32" s="90">
        <v>61.3</v>
      </c>
      <c r="BW32" s="90">
        <v>61.9</v>
      </c>
      <c r="BX32" s="90">
        <v>63.1</v>
      </c>
      <c r="BY32" s="90">
        <v>66.8</v>
      </c>
      <c r="BZ32" s="90">
        <v>70.5</v>
      </c>
      <c r="CA32" s="90">
        <v>76.8</v>
      </c>
      <c r="CB32" s="90">
        <v>85.2</v>
      </c>
      <c r="CC32" s="90">
        <v>90</v>
      </c>
      <c r="CD32" s="90">
        <v>90.4</v>
      </c>
      <c r="CE32" s="90">
        <v>88.3</v>
      </c>
      <c r="CF32" s="90">
        <v>91.2</v>
      </c>
      <c r="CG32" s="90">
        <v>96</v>
      </c>
      <c r="CH32" s="90">
        <v>100.4</v>
      </c>
      <c r="CI32" s="90">
        <v>102.9</v>
      </c>
      <c r="CJ32" s="90">
        <v>105.8</v>
      </c>
      <c r="CK32" s="90">
        <v>109.3</v>
      </c>
    </row>
    <row r="33" spans="1:89" x14ac:dyDescent="0.2">
      <c r="A33" s="90" t="s">
        <v>392</v>
      </c>
      <c r="B33" s="90" t="s">
        <v>391</v>
      </c>
      <c r="C33" s="90" t="s">
        <v>110</v>
      </c>
      <c r="D33" s="90" t="s">
        <v>110</v>
      </c>
      <c r="E33" s="90" t="s">
        <v>110</v>
      </c>
      <c r="F33" s="90" t="s">
        <v>110</v>
      </c>
      <c r="G33" s="90" t="s">
        <v>110</v>
      </c>
      <c r="H33" s="90" t="s">
        <v>110</v>
      </c>
      <c r="I33" s="90" t="s">
        <v>110</v>
      </c>
      <c r="J33" s="90" t="s">
        <v>110</v>
      </c>
      <c r="K33" s="90" t="s">
        <v>110</v>
      </c>
      <c r="L33" s="90" t="s">
        <v>110</v>
      </c>
      <c r="M33" s="90" t="s">
        <v>110</v>
      </c>
      <c r="N33" s="90" t="s">
        <v>110</v>
      </c>
      <c r="O33" s="90" t="s">
        <v>110</v>
      </c>
      <c r="P33" s="90" t="s">
        <v>110</v>
      </c>
      <c r="Q33" s="90" t="s">
        <v>110</v>
      </c>
      <c r="R33" s="90" t="s">
        <v>110</v>
      </c>
      <c r="S33" s="90" t="s">
        <v>110</v>
      </c>
      <c r="T33" s="90" t="s">
        <v>110</v>
      </c>
      <c r="U33" s="90" t="s">
        <v>110</v>
      </c>
      <c r="V33" s="90" t="s">
        <v>110</v>
      </c>
      <c r="W33" s="90" t="s">
        <v>110</v>
      </c>
      <c r="X33" s="90" t="s">
        <v>110</v>
      </c>
      <c r="Y33" s="90" t="s">
        <v>110</v>
      </c>
      <c r="Z33" s="90" t="s">
        <v>110</v>
      </c>
      <c r="AA33" s="90" t="s">
        <v>110</v>
      </c>
      <c r="AB33" s="90" t="s">
        <v>110</v>
      </c>
      <c r="AC33" s="90" t="s">
        <v>110</v>
      </c>
      <c r="AD33" s="90" t="s">
        <v>110</v>
      </c>
      <c r="AE33" s="90" t="s">
        <v>110</v>
      </c>
      <c r="AF33" s="90" t="s">
        <v>110</v>
      </c>
      <c r="AG33" s="90">
        <v>0.7</v>
      </c>
      <c r="AH33" s="90">
        <v>0.9</v>
      </c>
      <c r="AI33" s="90">
        <v>0.9</v>
      </c>
      <c r="AJ33" s="90">
        <v>1</v>
      </c>
      <c r="AK33" s="90">
        <v>1.1000000000000001</v>
      </c>
      <c r="AL33" s="90">
        <v>1.2</v>
      </c>
      <c r="AM33" s="90">
        <v>1.3</v>
      </c>
      <c r="AN33" s="90">
        <v>1.3</v>
      </c>
      <c r="AO33" s="90">
        <v>1.2</v>
      </c>
      <c r="AP33" s="90">
        <v>1.4</v>
      </c>
      <c r="AQ33" s="90">
        <v>1.8</v>
      </c>
      <c r="AR33" s="90">
        <v>2.2000000000000002</v>
      </c>
      <c r="AS33" s="90">
        <v>2.5</v>
      </c>
      <c r="AT33" s="90">
        <v>3</v>
      </c>
      <c r="AU33" s="90">
        <v>3.4</v>
      </c>
      <c r="AV33" s="90">
        <v>4.0999999999999996</v>
      </c>
      <c r="AW33" s="90">
        <v>4.5999999999999996</v>
      </c>
      <c r="AX33" s="90">
        <v>5.2</v>
      </c>
      <c r="AY33" s="90">
        <v>5.9</v>
      </c>
      <c r="AZ33" s="90">
        <v>6.7</v>
      </c>
      <c r="BA33" s="90">
        <v>7.7</v>
      </c>
      <c r="BB33" s="90">
        <v>8.8000000000000007</v>
      </c>
      <c r="BC33" s="90">
        <v>9.8000000000000007</v>
      </c>
      <c r="BD33" s="90">
        <v>10.8</v>
      </c>
      <c r="BE33" s="90">
        <v>12.2</v>
      </c>
      <c r="BF33" s="90">
        <v>14</v>
      </c>
      <c r="BG33" s="90">
        <v>15.5</v>
      </c>
      <c r="BH33" s="90">
        <v>16.899999999999999</v>
      </c>
      <c r="BI33" s="90">
        <v>17.899999999999999</v>
      </c>
      <c r="BJ33" s="90">
        <v>18.8</v>
      </c>
      <c r="BK33" s="90">
        <v>21</v>
      </c>
      <c r="BL33" s="90">
        <v>22.2</v>
      </c>
      <c r="BM33" s="90">
        <v>23</v>
      </c>
      <c r="BN33" s="90">
        <v>23.9</v>
      </c>
      <c r="BO33" s="90">
        <v>25.5</v>
      </c>
      <c r="BP33" s="90">
        <v>27.5</v>
      </c>
      <c r="BQ33" s="90">
        <v>29.3</v>
      </c>
      <c r="BR33" s="90">
        <v>30.6</v>
      </c>
      <c r="BS33" s="90">
        <v>32.799999999999997</v>
      </c>
      <c r="BT33" s="90">
        <v>35.4</v>
      </c>
      <c r="BU33" s="90">
        <v>39.5</v>
      </c>
      <c r="BV33" s="90">
        <v>43.6</v>
      </c>
      <c r="BW33" s="90">
        <v>43.6</v>
      </c>
      <c r="BX33" s="90">
        <v>44.1</v>
      </c>
      <c r="BY33" s="90">
        <v>46.7</v>
      </c>
      <c r="BZ33" s="90">
        <v>49.2</v>
      </c>
      <c r="CA33" s="90">
        <v>53.8</v>
      </c>
      <c r="CB33" s="90">
        <v>60.7</v>
      </c>
      <c r="CC33" s="90">
        <v>64.400000000000006</v>
      </c>
      <c r="CD33" s="90">
        <v>64.099999999999994</v>
      </c>
      <c r="CE33" s="90">
        <v>62.3</v>
      </c>
      <c r="CF33" s="90">
        <v>64.7</v>
      </c>
      <c r="CG33" s="90">
        <v>68.5</v>
      </c>
      <c r="CH33" s="90">
        <v>72</v>
      </c>
      <c r="CI33" s="90">
        <v>74.099999999999994</v>
      </c>
      <c r="CJ33" s="90">
        <v>76.5</v>
      </c>
      <c r="CK33" s="90">
        <v>79.3</v>
      </c>
    </row>
    <row r="34" spans="1:89" x14ac:dyDescent="0.2">
      <c r="A34" s="90" t="s">
        <v>390</v>
      </c>
      <c r="B34" s="90" t="s">
        <v>389</v>
      </c>
      <c r="C34" s="90" t="s">
        <v>110</v>
      </c>
      <c r="D34" s="90" t="s">
        <v>110</v>
      </c>
      <c r="E34" s="90" t="s">
        <v>110</v>
      </c>
      <c r="F34" s="90" t="s">
        <v>110</v>
      </c>
      <c r="G34" s="90" t="s">
        <v>110</v>
      </c>
      <c r="H34" s="90" t="s">
        <v>110</v>
      </c>
      <c r="I34" s="90" t="s">
        <v>110</v>
      </c>
      <c r="J34" s="90" t="s">
        <v>110</v>
      </c>
      <c r="K34" s="90" t="s">
        <v>110</v>
      </c>
      <c r="L34" s="90" t="s">
        <v>110</v>
      </c>
      <c r="M34" s="90" t="s">
        <v>110</v>
      </c>
      <c r="N34" s="90" t="s">
        <v>110</v>
      </c>
      <c r="O34" s="90" t="s">
        <v>110</v>
      </c>
      <c r="P34" s="90" t="s">
        <v>110</v>
      </c>
      <c r="Q34" s="90" t="s">
        <v>110</v>
      </c>
      <c r="R34" s="90" t="s">
        <v>110</v>
      </c>
      <c r="S34" s="90" t="s">
        <v>110</v>
      </c>
      <c r="T34" s="90" t="s">
        <v>110</v>
      </c>
      <c r="U34" s="90" t="s">
        <v>110</v>
      </c>
      <c r="V34" s="90" t="s">
        <v>110</v>
      </c>
      <c r="W34" s="90" t="s">
        <v>110</v>
      </c>
      <c r="X34" s="90" t="s">
        <v>110</v>
      </c>
      <c r="Y34" s="90" t="s">
        <v>110</v>
      </c>
      <c r="Z34" s="90" t="s">
        <v>110</v>
      </c>
      <c r="AA34" s="90" t="s">
        <v>110</v>
      </c>
      <c r="AB34" s="90" t="s">
        <v>110</v>
      </c>
      <c r="AC34" s="90" t="s">
        <v>110</v>
      </c>
      <c r="AD34" s="90" t="s">
        <v>110</v>
      </c>
      <c r="AE34" s="90" t="s">
        <v>110</v>
      </c>
      <c r="AF34" s="90" t="s">
        <v>110</v>
      </c>
      <c r="AG34" s="90">
        <v>0.2</v>
      </c>
      <c r="AH34" s="90">
        <v>0.3</v>
      </c>
      <c r="AI34" s="90">
        <v>0.3</v>
      </c>
      <c r="AJ34" s="90">
        <v>0.3</v>
      </c>
      <c r="AK34" s="90">
        <v>0.3</v>
      </c>
      <c r="AL34" s="90">
        <v>0.4</v>
      </c>
      <c r="AM34" s="90">
        <v>0.4</v>
      </c>
      <c r="AN34" s="90">
        <v>0.4</v>
      </c>
      <c r="AO34" s="90">
        <v>0.4</v>
      </c>
      <c r="AP34" s="90">
        <v>0.5</v>
      </c>
      <c r="AQ34" s="90">
        <v>0.6</v>
      </c>
      <c r="AR34" s="90">
        <v>0.7</v>
      </c>
      <c r="AS34" s="90">
        <v>0.9</v>
      </c>
      <c r="AT34" s="90">
        <v>1</v>
      </c>
      <c r="AU34" s="90">
        <v>1.1000000000000001</v>
      </c>
      <c r="AV34" s="90">
        <v>1.3</v>
      </c>
      <c r="AW34" s="90">
        <v>1.5</v>
      </c>
      <c r="AX34" s="90">
        <v>1.8</v>
      </c>
      <c r="AY34" s="90">
        <v>2</v>
      </c>
      <c r="AZ34" s="90">
        <v>2.2999999999999998</v>
      </c>
      <c r="BA34" s="90">
        <v>2.5</v>
      </c>
      <c r="BB34" s="90">
        <v>2.6</v>
      </c>
      <c r="BC34" s="90">
        <v>2.8</v>
      </c>
      <c r="BD34" s="90">
        <v>3.2</v>
      </c>
      <c r="BE34" s="90">
        <v>3.5</v>
      </c>
      <c r="BF34" s="90">
        <v>3.8</v>
      </c>
      <c r="BG34" s="90">
        <v>4</v>
      </c>
      <c r="BH34" s="90">
        <v>4.0999999999999996</v>
      </c>
      <c r="BI34" s="90">
        <v>4.3</v>
      </c>
      <c r="BJ34" s="90">
        <v>4.5</v>
      </c>
      <c r="BK34" s="90">
        <v>4.8</v>
      </c>
      <c r="BL34" s="90">
        <v>5.0999999999999996</v>
      </c>
      <c r="BM34" s="90">
        <v>5.6</v>
      </c>
      <c r="BN34" s="90">
        <v>6</v>
      </c>
      <c r="BO34" s="90">
        <v>6.5</v>
      </c>
      <c r="BP34" s="90">
        <v>6.8</v>
      </c>
      <c r="BQ34" s="90">
        <v>7.2</v>
      </c>
      <c r="BR34" s="90">
        <v>7.5</v>
      </c>
      <c r="BS34" s="90">
        <v>7.9</v>
      </c>
      <c r="BT34" s="90">
        <v>8.1999999999999993</v>
      </c>
      <c r="BU34" s="90">
        <v>8.5</v>
      </c>
      <c r="BV34" s="90">
        <v>9.1999999999999993</v>
      </c>
      <c r="BW34" s="90">
        <v>9.9</v>
      </c>
      <c r="BX34" s="90">
        <v>10.4</v>
      </c>
      <c r="BY34" s="90">
        <v>10.6</v>
      </c>
      <c r="BZ34" s="90">
        <v>11.3</v>
      </c>
      <c r="CA34" s="90">
        <v>12</v>
      </c>
      <c r="CB34" s="90">
        <v>12.7</v>
      </c>
      <c r="CC34" s="90">
        <v>13.2</v>
      </c>
      <c r="CD34" s="90">
        <v>13.7</v>
      </c>
      <c r="CE34" s="90">
        <v>13.7</v>
      </c>
      <c r="CF34" s="90">
        <v>14</v>
      </c>
      <c r="CG34" s="90">
        <v>14</v>
      </c>
      <c r="CH34" s="90">
        <v>13.9</v>
      </c>
      <c r="CI34" s="90">
        <v>13.9</v>
      </c>
      <c r="CJ34" s="90">
        <v>13.8</v>
      </c>
      <c r="CK34" s="90">
        <v>13.9</v>
      </c>
    </row>
    <row r="35" spans="1:89" x14ac:dyDescent="0.2">
      <c r="A35" s="90" t="s">
        <v>388</v>
      </c>
      <c r="B35" s="90" t="s">
        <v>387</v>
      </c>
      <c r="C35" s="90" t="s">
        <v>110</v>
      </c>
      <c r="D35" s="90" t="s">
        <v>110</v>
      </c>
      <c r="E35" s="90" t="s">
        <v>110</v>
      </c>
      <c r="F35" s="90" t="s">
        <v>110</v>
      </c>
      <c r="G35" s="90" t="s">
        <v>110</v>
      </c>
      <c r="H35" s="90" t="s">
        <v>110</v>
      </c>
      <c r="I35" s="90" t="s">
        <v>110</v>
      </c>
      <c r="J35" s="90" t="s">
        <v>110</v>
      </c>
      <c r="K35" s="90" t="s">
        <v>110</v>
      </c>
      <c r="L35" s="90" t="s">
        <v>110</v>
      </c>
      <c r="M35" s="90" t="s">
        <v>110</v>
      </c>
      <c r="N35" s="90" t="s">
        <v>110</v>
      </c>
      <c r="O35" s="90" t="s">
        <v>110</v>
      </c>
      <c r="P35" s="90" t="s">
        <v>110</v>
      </c>
      <c r="Q35" s="90" t="s">
        <v>110</v>
      </c>
      <c r="R35" s="90" t="s">
        <v>110</v>
      </c>
      <c r="S35" s="90" t="s">
        <v>110</v>
      </c>
      <c r="T35" s="90" t="s">
        <v>110</v>
      </c>
      <c r="U35" s="90" t="s">
        <v>110</v>
      </c>
      <c r="V35" s="90" t="s">
        <v>110</v>
      </c>
      <c r="W35" s="90" t="s">
        <v>110</v>
      </c>
      <c r="X35" s="90" t="s">
        <v>110</v>
      </c>
      <c r="Y35" s="90" t="s">
        <v>110</v>
      </c>
      <c r="Z35" s="90" t="s">
        <v>110</v>
      </c>
      <c r="AA35" s="90" t="s">
        <v>110</v>
      </c>
      <c r="AB35" s="90" t="s">
        <v>110</v>
      </c>
      <c r="AC35" s="90" t="s">
        <v>110</v>
      </c>
      <c r="AD35" s="90" t="s">
        <v>110</v>
      </c>
      <c r="AE35" s="90" t="s">
        <v>110</v>
      </c>
      <c r="AF35" s="90" t="s">
        <v>110</v>
      </c>
      <c r="AG35" s="90">
        <v>0.2</v>
      </c>
      <c r="AH35" s="90">
        <v>0.2</v>
      </c>
      <c r="AI35" s="90">
        <v>0.2</v>
      </c>
      <c r="AJ35" s="90">
        <v>0.2</v>
      </c>
      <c r="AK35" s="90">
        <v>0.2</v>
      </c>
      <c r="AL35" s="90">
        <v>0.4</v>
      </c>
      <c r="AM35" s="90">
        <v>0.4</v>
      </c>
      <c r="AN35" s="90">
        <v>0.3</v>
      </c>
      <c r="AO35" s="90">
        <v>0.4</v>
      </c>
      <c r="AP35" s="90">
        <v>0.4</v>
      </c>
      <c r="AQ35" s="90">
        <v>0.4</v>
      </c>
      <c r="AR35" s="90">
        <v>0.5</v>
      </c>
      <c r="AS35" s="90">
        <v>0.6</v>
      </c>
      <c r="AT35" s="90">
        <v>0.6</v>
      </c>
      <c r="AU35" s="90">
        <v>0.7</v>
      </c>
      <c r="AV35" s="90">
        <v>0.8</v>
      </c>
      <c r="AW35" s="90">
        <v>0.9</v>
      </c>
      <c r="AX35" s="90">
        <v>1</v>
      </c>
      <c r="AY35" s="90">
        <v>1.1000000000000001</v>
      </c>
      <c r="AZ35" s="90">
        <v>1.2</v>
      </c>
      <c r="BA35" s="90">
        <v>1.3</v>
      </c>
      <c r="BB35" s="90">
        <v>1.4</v>
      </c>
      <c r="BC35" s="90">
        <v>1.7</v>
      </c>
      <c r="BD35" s="90">
        <v>1.8</v>
      </c>
      <c r="BE35" s="90">
        <v>2</v>
      </c>
      <c r="BF35" s="90">
        <v>2.2999999999999998</v>
      </c>
      <c r="BG35" s="90">
        <v>2.6</v>
      </c>
      <c r="BH35" s="90">
        <v>3.1</v>
      </c>
      <c r="BI35" s="90">
        <v>3.5</v>
      </c>
      <c r="BJ35" s="90">
        <v>3.9</v>
      </c>
      <c r="BK35" s="90">
        <v>4.2</v>
      </c>
      <c r="BL35" s="90">
        <v>4.4000000000000004</v>
      </c>
      <c r="BM35" s="90">
        <v>4.5999999999999996</v>
      </c>
      <c r="BN35" s="90">
        <v>4.7</v>
      </c>
      <c r="BO35" s="90">
        <v>5</v>
      </c>
      <c r="BP35" s="90">
        <v>5.4</v>
      </c>
      <c r="BQ35" s="90">
        <v>5.7</v>
      </c>
      <c r="BR35" s="90">
        <v>6.2</v>
      </c>
      <c r="BS35" s="90">
        <v>6.7</v>
      </c>
      <c r="BT35" s="90">
        <v>7</v>
      </c>
      <c r="BU35" s="90">
        <v>7.6</v>
      </c>
      <c r="BV35" s="90">
        <v>8.5</v>
      </c>
      <c r="BW35" s="90">
        <v>8.4</v>
      </c>
      <c r="BX35" s="90">
        <v>8.6</v>
      </c>
      <c r="BY35" s="90">
        <v>9.4</v>
      </c>
      <c r="BZ35" s="90">
        <v>10</v>
      </c>
      <c r="CA35" s="90">
        <v>11</v>
      </c>
      <c r="CB35" s="90">
        <v>11.8</v>
      </c>
      <c r="CC35" s="90">
        <v>12.4</v>
      </c>
      <c r="CD35" s="90">
        <v>12.7</v>
      </c>
      <c r="CE35" s="90">
        <v>12.3</v>
      </c>
      <c r="CF35" s="90">
        <v>12.6</v>
      </c>
      <c r="CG35" s="90">
        <v>13.6</v>
      </c>
      <c r="CH35" s="90">
        <v>14.5</v>
      </c>
      <c r="CI35" s="90">
        <v>15</v>
      </c>
      <c r="CJ35" s="90">
        <v>15.5</v>
      </c>
      <c r="CK35" s="90">
        <v>16.100000000000001</v>
      </c>
    </row>
    <row r="36" spans="1:89" x14ac:dyDescent="0.2">
      <c r="A36" s="90" t="s">
        <v>386</v>
      </c>
      <c r="B36" s="90" t="s">
        <v>385</v>
      </c>
      <c r="C36" s="90">
        <v>4.5</v>
      </c>
      <c r="D36" s="90">
        <v>4.7</v>
      </c>
      <c r="E36" s="90">
        <v>4.5</v>
      </c>
      <c r="F36" s="90">
        <v>4.4000000000000004</v>
      </c>
      <c r="G36" s="90">
        <v>4</v>
      </c>
      <c r="H36" s="90">
        <v>3.9</v>
      </c>
      <c r="I36" s="90">
        <v>4</v>
      </c>
      <c r="J36" s="90">
        <v>4.0999999999999996</v>
      </c>
      <c r="K36" s="90">
        <v>4.2</v>
      </c>
      <c r="L36" s="90">
        <v>4.3</v>
      </c>
      <c r="M36" s="90">
        <v>4.3</v>
      </c>
      <c r="N36" s="90">
        <v>4.4000000000000004</v>
      </c>
      <c r="O36" s="90">
        <v>4.4000000000000004</v>
      </c>
      <c r="P36" s="90">
        <v>4.4000000000000004</v>
      </c>
      <c r="Q36" s="90">
        <v>4.5</v>
      </c>
      <c r="R36" s="90">
        <v>4.5999999999999996</v>
      </c>
      <c r="S36" s="90">
        <v>4.5999999999999996</v>
      </c>
      <c r="T36" s="90">
        <v>4.8</v>
      </c>
      <c r="U36" s="90">
        <v>5.3</v>
      </c>
      <c r="V36" s="90">
        <v>5.9</v>
      </c>
      <c r="W36" s="90">
        <v>6.6</v>
      </c>
      <c r="X36" s="90">
        <v>7.1</v>
      </c>
      <c r="Y36" s="90">
        <v>7.7</v>
      </c>
      <c r="Z36" s="90">
        <v>8.4</v>
      </c>
      <c r="AA36" s="90">
        <v>9.1</v>
      </c>
      <c r="AB36" s="90">
        <v>9.6999999999999993</v>
      </c>
      <c r="AC36" s="90">
        <v>10.4</v>
      </c>
      <c r="AD36" s="90">
        <v>11.5</v>
      </c>
      <c r="AE36" s="90">
        <v>12.6</v>
      </c>
      <c r="AF36" s="90">
        <v>13.8</v>
      </c>
      <c r="AG36" s="90">
        <v>14.8</v>
      </c>
      <c r="AH36" s="90">
        <v>16.2</v>
      </c>
      <c r="AI36" s="90">
        <v>17.600000000000001</v>
      </c>
      <c r="AJ36" s="90">
        <v>19</v>
      </c>
      <c r="AK36" s="90">
        <v>20.2</v>
      </c>
      <c r="AL36" s="90">
        <v>21.7</v>
      </c>
      <c r="AM36" s="90">
        <v>23.2</v>
      </c>
      <c r="AN36" s="90">
        <v>24.5</v>
      </c>
      <c r="AO36" s="90">
        <v>27</v>
      </c>
      <c r="AP36" s="90">
        <v>29.9</v>
      </c>
      <c r="AQ36" s="90">
        <v>32.799999999999997</v>
      </c>
      <c r="AR36" s="90">
        <v>36.700000000000003</v>
      </c>
      <c r="AS36" s="90">
        <v>40.4</v>
      </c>
      <c r="AT36" s="90">
        <v>43.2</v>
      </c>
      <c r="AU36" s="90">
        <v>46.4</v>
      </c>
      <c r="AV36" s="90">
        <v>49</v>
      </c>
      <c r="AW36" s="90">
        <v>53.4</v>
      </c>
      <c r="AX36" s="90">
        <v>58.2</v>
      </c>
      <c r="AY36" s="90">
        <v>63.2</v>
      </c>
      <c r="AZ36" s="90">
        <v>63.7</v>
      </c>
      <c r="BA36" s="90">
        <v>64.400000000000006</v>
      </c>
      <c r="BB36" s="90">
        <v>68.8</v>
      </c>
      <c r="BC36" s="90">
        <v>77.099999999999994</v>
      </c>
      <c r="BD36" s="90">
        <v>85.3</v>
      </c>
      <c r="BE36" s="90">
        <v>91.9</v>
      </c>
      <c r="BF36" s="90">
        <v>99.7</v>
      </c>
      <c r="BG36" s="90">
        <v>107.5</v>
      </c>
      <c r="BH36" s="90">
        <v>116.2</v>
      </c>
      <c r="BI36" s="90">
        <v>126.4</v>
      </c>
      <c r="BJ36" s="90">
        <v>136.5</v>
      </c>
      <c r="BK36" s="90">
        <v>149.9</v>
      </c>
      <c r="BL36" s="90">
        <v>161.5</v>
      </c>
      <c r="BM36" s="90">
        <v>176.1</v>
      </c>
      <c r="BN36" s="90">
        <v>184.7</v>
      </c>
      <c r="BO36" s="90">
        <v>187.3</v>
      </c>
      <c r="BP36" s="90">
        <v>199.4</v>
      </c>
      <c r="BQ36" s="90">
        <v>202.6</v>
      </c>
      <c r="BR36" s="90">
        <v>212.4</v>
      </c>
      <c r="BS36" s="90">
        <v>223.5</v>
      </c>
      <c r="BT36" s="90">
        <v>231</v>
      </c>
      <c r="BU36" s="90">
        <v>242.8</v>
      </c>
      <c r="BV36" s="90">
        <v>254.7</v>
      </c>
      <c r="BW36" s="90">
        <v>268</v>
      </c>
      <c r="BX36" s="90">
        <v>289.3</v>
      </c>
      <c r="BY36" s="90">
        <v>307</v>
      </c>
      <c r="BZ36" s="90">
        <v>326.2</v>
      </c>
      <c r="CA36" s="90">
        <v>351.3</v>
      </c>
      <c r="CB36" s="90">
        <v>375</v>
      </c>
      <c r="CC36" s="90">
        <v>403.8</v>
      </c>
      <c r="CD36" s="90">
        <v>413.8</v>
      </c>
      <c r="CE36" s="90">
        <v>435.1</v>
      </c>
      <c r="CF36" s="90">
        <v>435</v>
      </c>
      <c r="CG36" s="90">
        <v>439.2</v>
      </c>
      <c r="CH36" s="90">
        <v>442.2</v>
      </c>
      <c r="CI36" s="90">
        <v>448.8</v>
      </c>
      <c r="CJ36" s="90">
        <v>453.6</v>
      </c>
      <c r="CK36" s="90">
        <v>456.6</v>
      </c>
    </row>
    <row r="37" spans="1:89" x14ac:dyDescent="0.2">
      <c r="A37" s="90" t="s">
        <v>384</v>
      </c>
      <c r="B37" s="90" t="s">
        <v>383</v>
      </c>
      <c r="C37" s="90">
        <v>0.1</v>
      </c>
      <c r="D37" s="90">
        <v>0.1</v>
      </c>
      <c r="E37" s="90">
        <v>0.1</v>
      </c>
      <c r="F37" s="90">
        <v>0.1</v>
      </c>
      <c r="G37" s="90">
        <v>0.1</v>
      </c>
      <c r="H37" s="90">
        <v>0.1</v>
      </c>
      <c r="I37" s="90">
        <v>0.1</v>
      </c>
      <c r="J37" s="90">
        <v>0.1</v>
      </c>
      <c r="K37" s="90">
        <v>0.1</v>
      </c>
      <c r="L37" s="90">
        <v>0.2</v>
      </c>
      <c r="M37" s="90">
        <v>0.2</v>
      </c>
      <c r="N37" s="90">
        <v>0.2</v>
      </c>
      <c r="O37" s="90">
        <v>0.2</v>
      </c>
      <c r="P37" s="90">
        <v>0.2</v>
      </c>
      <c r="Q37" s="90">
        <v>0.2</v>
      </c>
      <c r="R37" s="90">
        <v>0.2</v>
      </c>
      <c r="S37" s="90">
        <v>0.2</v>
      </c>
      <c r="T37" s="90">
        <v>0.2</v>
      </c>
      <c r="U37" s="90">
        <v>0.3</v>
      </c>
      <c r="V37" s="90">
        <v>0.3</v>
      </c>
      <c r="W37" s="90">
        <v>0.4</v>
      </c>
      <c r="X37" s="90">
        <v>0.4</v>
      </c>
      <c r="Y37" s="90">
        <v>0.5</v>
      </c>
      <c r="Z37" s="90">
        <v>0.5</v>
      </c>
      <c r="AA37" s="90">
        <v>0.6</v>
      </c>
      <c r="AB37" s="90">
        <v>0.6</v>
      </c>
      <c r="AC37" s="90">
        <v>0.6</v>
      </c>
      <c r="AD37" s="90">
        <v>0.7</v>
      </c>
      <c r="AE37" s="90">
        <v>0.7</v>
      </c>
      <c r="AF37" s="90">
        <v>0.7</v>
      </c>
      <c r="AG37" s="90">
        <v>0.7</v>
      </c>
      <c r="AH37" s="90">
        <v>0.8</v>
      </c>
      <c r="AI37" s="90">
        <v>0.8</v>
      </c>
      <c r="AJ37" s="90">
        <v>0.8</v>
      </c>
      <c r="AK37" s="90">
        <v>0.9</v>
      </c>
      <c r="AL37" s="90">
        <v>0.9</v>
      </c>
      <c r="AM37" s="90">
        <v>1</v>
      </c>
      <c r="AN37" s="90">
        <v>1</v>
      </c>
      <c r="AO37" s="90">
        <v>1</v>
      </c>
      <c r="AP37" s="90">
        <v>1</v>
      </c>
      <c r="AQ37" s="90">
        <v>1.1000000000000001</v>
      </c>
      <c r="AR37" s="90">
        <v>1.1000000000000001</v>
      </c>
      <c r="AS37" s="90">
        <v>1.2</v>
      </c>
      <c r="AT37" s="90">
        <v>1.3</v>
      </c>
      <c r="AU37" s="90">
        <v>1.4</v>
      </c>
      <c r="AV37" s="90">
        <v>1.5</v>
      </c>
      <c r="AW37" s="90">
        <v>1.4</v>
      </c>
      <c r="AX37" s="90">
        <v>1.6</v>
      </c>
      <c r="AY37" s="90">
        <v>1.6</v>
      </c>
      <c r="AZ37" s="90">
        <v>1.7</v>
      </c>
      <c r="BA37" s="90">
        <v>1.8</v>
      </c>
      <c r="BB37" s="90">
        <v>2</v>
      </c>
      <c r="BC37" s="90">
        <v>2.1</v>
      </c>
      <c r="BD37" s="90">
        <v>2.1</v>
      </c>
      <c r="BE37" s="90">
        <v>2.1</v>
      </c>
      <c r="BF37" s="90">
        <v>2.2999999999999998</v>
      </c>
      <c r="BG37" s="90">
        <v>2.6</v>
      </c>
      <c r="BH37" s="90">
        <v>2.7</v>
      </c>
      <c r="BI37" s="90">
        <v>3</v>
      </c>
      <c r="BJ37" s="90">
        <v>3.2</v>
      </c>
      <c r="BK37" s="90">
        <v>3.4</v>
      </c>
      <c r="BL37" s="90">
        <v>3.6</v>
      </c>
      <c r="BM37" s="90">
        <v>3.7</v>
      </c>
      <c r="BN37" s="90">
        <v>4</v>
      </c>
      <c r="BO37" s="90">
        <v>4.5</v>
      </c>
      <c r="BP37" s="90">
        <v>4.9000000000000004</v>
      </c>
      <c r="BQ37" s="90">
        <v>5.5</v>
      </c>
      <c r="BR37" s="90">
        <v>5.4</v>
      </c>
      <c r="BS37" s="90">
        <v>5.8</v>
      </c>
      <c r="BT37" s="90">
        <v>6.1</v>
      </c>
      <c r="BU37" s="90">
        <v>6.3</v>
      </c>
      <c r="BV37" s="90">
        <v>6.7</v>
      </c>
      <c r="BW37" s="90">
        <v>6.6</v>
      </c>
      <c r="BX37" s="90">
        <v>6.9</v>
      </c>
      <c r="BY37" s="90">
        <v>7.2</v>
      </c>
      <c r="BZ37" s="90">
        <v>7.7</v>
      </c>
      <c r="CA37" s="90">
        <v>7.9</v>
      </c>
      <c r="CB37" s="90">
        <v>8.3000000000000007</v>
      </c>
      <c r="CC37" s="90">
        <v>8.5</v>
      </c>
      <c r="CD37" s="90">
        <v>8.4</v>
      </c>
      <c r="CE37" s="90">
        <v>8.6999999999999993</v>
      </c>
      <c r="CF37" s="90">
        <v>9.1</v>
      </c>
      <c r="CG37" s="90">
        <v>9.5</v>
      </c>
      <c r="CH37" s="90">
        <v>10</v>
      </c>
      <c r="CI37" s="90">
        <v>10.199999999999999</v>
      </c>
      <c r="CJ37" s="90">
        <v>10.4</v>
      </c>
      <c r="CK37" s="90">
        <v>10.7</v>
      </c>
    </row>
    <row r="38" spans="1:89" x14ac:dyDescent="0.2">
      <c r="A38" s="90" t="s">
        <v>382</v>
      </c>
      <c r="B38" s="90" t="s">
        <v>381</v>
      </c>
      <c r="C38" s="90" t="s">
        <v>110</v>
      </c>
      <c r="D38" s="90" t="s">
        <v>110</v>
      </c>
      <c r="E38" s="90" t="s">
        <v>110</v>
      </c>
      <c r="F38" s="90" t="s">
        <v>110</v>
      </c>
      <c r="G38" s="90" t="s">
        <v>110</v>
      </c>
      <c r="H38" s="90" t="s">
        <v>110</v>
      </c>
      <c r="I38" s="90" t="s">
        <v>110</v>
      </c>
      <c r="J38" s="90" t="s">
        <v>110</v>
      </c>
      <c r="K38" s="90" t="s">
        <v>110</v>
      </c>
      <c r="L38" s="90" t="s">
        <v>110</v>
      </c>
      <c r="M38" s="90" t="s">
        <v>110</v>
      </c>
      <c r="N38" s="90" t="s">
        <v>110</v>
      </c>
      <c r="O38" s="90" t="s">
        <v>110</v>
      </c>
      <c r="P38" s="90" t="s">
        <v>110</v>
      </c>
      <c r="Q38" s="90" t="s">
        <v>110</v>
      </c>
      <c r="R38" s="90" t="s">
        <v>110</v>
      </c>
      <c r="S38" s="90" t="s">
        <v>110</v>
      </c>
      <c r="T38" s="90" t="s">
        <v>110</v>
      </c>
      <c r="U38" s="90" t="s">
        <v>110</v>
      </c>
      <c r="V38" s="90" t="s">
        <v>110</v>
      </c>
      <c r="W38" s="90" t="s">
        <v>110</v>
      </c>
      <c r="X38" s="90" t="s">
        <v>110</v>
      </c>
      <c r="Y38" s="90" t="s">
        <v>110</v>
      </c>
      <c r="Z38" s="90" t="s">
        <v>110</v>
      </c>
      <c r="AA38" s="90" t="s">
        <v>110</v>
      </c>
      <c r="AB38" s="90" t="s">
        <v>110</v>
      </c>
      <c r="AC38" s="90" t="s">
        <v>110</v>
      </c>
      <c r="AD38" s="90" t="s">
        <v>110</v>
      </c>
      <c r="AE38" s="90" t="s">
        <v>110</v>
      </c>
      <c r="AF38" s="90" t="s">
        <v>110</v>
      </c>
      <c r="AG38" s="90">
        <v>0.4</v>
      </c>
      <c r="AH38" s="90">
        <v>0.4</v>
      </c>
      <c r="AI38" s="90">
        <v>0.5</v>
      </c>
      <c r="AJ38" s="90">
        <v>0.5</v>
      </c>
      <c r="AK38" s="90">
        <v>0.5</v>
      </c>
      <c r="AL38" s="90">
        <v>0.5</v>
      </c>
      <c r="AM38" s="90">
        <v>0.5</v>
      </c>
      <c r="AN38" s="90">
        <v>0.6</v>
      </c>
      <c r="AO38" s="90">
        <v>0.6</v>
      </c>
      <c r="AP38" s="90">
        <v>0.6</v>
      </c>
      <c r="AQ38" s="90">
        <v>0.7</v>
      </c>
      <c r="AR38" s="90">
        <v>0.7</v>
      </c>
      <c r="AS38" s="90">
        <v>0.7</v>
      </c>
      <c r="AT38" s="90">
        <v>0.8</v>
      </c>
      <c r="AU38" s="90">
        <v>0.9</v>
      </c>
      <c r="AV38" s="90">
        <v>1.6</v>
      </c>
      <c r="AW38" s="90">
        <v>1.8</v>
      </c>
      <c r="AX38" s="90">
        <v>2.1</v>
      </c>
      <c r="AY38" s="90">
        <v>2.2999999999999998</v>
      </c>
      <c r="AZ38" s="90">
        <v>2.6</v>
      </c>
      <c r="BA38" s="90">
        <v>3.5</v>
      </c>
      <c r="BB38" s="90">
        <v>5</v>
      </c>
      <c r="BC38" s="90">
        <v>7.5</v>
      </c>
      <c r="BD38" s="90">
        <v>7.8</v>
      </c>
      <c r="BE38" s="90">
        <v>7.1</v>
      </c>
      <c r="BF38" s="90">
        <v>7.3</v>
      </c>
      <c r="BG38" s="90">
        <v>7</v>
      </c>
      <c r="BH38" s="90">
        <v>5</v>
      </c>
      <c r="BI38" s="90">
        <v>4.3</v>
      </c>
      <c r="BJ38" s="90">
        <v>4.0999999999999996</v>
      </c>
      <c r="BK38" s="90">
        <v>4.4000000000000004</v>
      </c>
      <c r="BL38" s="90">
        <v>5.2</v>
      </c>
      <c r="BM38" s="90">
        <v>5.0999999999999996</v>
      </c>
      <c r="BN38" s="90">
        <v>4.8</v>
      </c>
      <c r="BO38" s="90">
        <v>4.4000000000000004</v>
      </c>
      <c r="BP38" s="90">
        <v>4.4000000000000004</v>
      </c>
      <c r="BQ38" s="90">
        <v>4</v>
      </c>
      <c r="BR38" s="90">
        <v>4.5</v>
      </c>
      <c r="BS38" s="90">
        <v>4.7</v>
      </c>
      <c r="BT38" s="90">
        <v>3.6</v>
      </c>
      <c r="BU38" s="90">
        <v>3.5</v>
      </c>
      <c r="BV38" s="90">
        <v>5.3</v>
      </c>
      <c r="BW38" s="90">
        <v>5.8</v>
      </c>
      <c r="BX38" s="90">
        <v>4.3</v>
      </c>
      <c r="BY38" s="90">
        <v>5.9</v>
      </c>
      <c r="BZ38" s="90">
        <v>7.1</v>
      </c>
      <c r="CA38" s="90">
        <v>9.1999999999999993</v>
      </c>
      <c r="CB38" s="90">
        <v>10.7</v>
      </c>
      <c r="CC38" s="90">
        <v>12.9</v>
      </c>
      <c r="CD38" s="90">
        <v>21.3</v>
      </c>
      <c r="CE38" s="90">
        <v>8.6999999999999993</v>
      </c>
      <c r="CF38" s="90">
        <v>11.8</v>
      </c>
      <c r="CG38" s="90">
        <v>16.600000000000001</v>
      </c>
      <c r="CH38" s="90">
        <v>17.100000000000001</v>
      </c>
      <c r="CI38" s="90">
        <v>18.2</v>
      </c>
      <c r="CJ38" s="90">
        <v>17.600000000000001</v>
      </c>
      <c r="CK38" s="90">
        <v>14</v>
      </c>
    </row>
    <row r="39" spans="1:89" x14ac:dyDescent="0.2">
      <c r="A39" s="90" t="s">
        <v>380</v>
      </c>
      <c r="B39" s="90" t="s">
        <v>379</v>
      </c>
      <c r="C39" s="90" t="s">
        <v>110</v>
      </c>
      <c r="D39" s="90" t="s">
        <v>110</v>
      </c>
      <c r="E39" s="90" t="s">
        <v>110</v>
      </c>
      <c r="F39" s="90" t="s">
        <v>110</v>
      </c>
      <c r="G39" s="90" t="s">
        <v>110</v>
      </c>
      <c r="H39" s="90" t="s">
        <v>110</v>
      </c>
      <c r="I39" s="90" t="s">
        <v>110</v>
      </c>
      <c r="J39" s="90" t="s">
        <v>110</v>
      </c>
      <c r="K39" s="90" t="s">
        <v>110</v>
      </c>
      <c r="L39" s="90" t="s">
        <v>110</v>
      </c>
      <c r="M39" s="90" t="s">
        <v>110</v>
      </c>
      <c r="N39" s="90" t="s">
        <v>110</v>
      </c>
      <c r="O39" s="90" t="s">
        <v>110</v>
      </c>
      <c r="P39" s="90" t="s">
        <v>110</v>
      </c>
      <c r="Q39" s="90" t="s">
        <v>110</v>
      </c>
      <c r="R39" s="90" t="s">
        <v>110</v>
      </c>
      <c r="S39" s="90" t="s">
        <v>110</v>
      </c>
      <c r="T39" s="90" t="s">
        <v>110</v>
      </c>
      <c r="U39" s="90" t="s">
        <v>110</v>
      </c>
      <c r="V39" s="90" t="s">
        <v>110</v>
      </c>
      <c r="W39" s="90" t="s">
        <v>110</v>
      </c>
      <c r="X39" s="90" t="s">
        <v>110</v>
      </c>
      <c r="Y39" s="90" t="s">
        <v>110</v>
      </c>
      <c r="Z39" s="90" t="s">
        <v>110</v>
      </c>
      <c r="AA39" s="90" t="s">
        <v>110</v>
      </c>
      <c r="AB39" s="90" t="s">
        <v>110</v>
      </c>
      <c r="AC39" s="90" t="s">
        <v>110</v>
      </c>
      <c r="AD39" s="90" t="s">
        <v>110</v>
      </c>
      <c r="AE39" s="90" t="s">
        <v>110</v>
      </c>
      <c r="AF39" s="90" t="s">
        <v>110</v>
      </c>
      <c r="AG39" s="90">
        <v>0.3</v>
      </c>
      <c r="AH39" s="90">
        <v>0.4</v>
      </c>
      <c r="AI39" s="90">
        <v>0.4</v>
      </c>
      <c r="AJ39" s="90">
        <v>0.4</v>
      </c>
      <c r="AK39" s="90">
        <v>0.4</v>
      </c>
      <c r="AL39" s="90">
        <v>0.5</v>
      </c>
      <c r="AM39" s="90">
        <v>0.5</v>
      </c>
      <c r="AN39" s="90">
        <v>0.5</v>
      </c>
      <c r="AO39" s="90">
        <v>0.4</v>
      </c>
      <c r="AP39" s="90">
        <v>0.5</v>
      </c>
      <c r="AQ39" s="90">
        <v>0.5</v>
      </c>
      <c r="AR39" s="90">
        <v>0.6</v>
      </c>
      <c r="AS39" s="90">
        <v>0.7</v>
      </c>
      <c r="AT39" s="90">
        <v>0.8</v>
      </c>
      <c r="AU39" s="90">
        <v>0.8</v>
      </c>
      <c r="AV39" s="90">
        <v>0.8</v>
      </c>
      <c r="AW39" s="90">
        <v>0.9</v>
      </c>
      <c r="AX39" s="90">
        <v>0.9</v>
      </c>
      <c r="AY39" s="90">
        <v>0.9</v>
      </c>
      <c r="AZ39" s="90">
        <v>1.1000000000000001</v>
      </c>
      <c r="BA39" s="90">
        <v>1.2</v>
      </c>
      <c r="BB39" s="90">
        <v>1.3</v>
      </c>
      <c r="BC39" s="90">
        <v>1.5</v>
      </c>
      <c r="BD39" s="90">
        <v>1.6</v>
      </c>
      <c r="BE39" s="90">
        <v>1.8</v>
      </c>
      <c r="BF39" s="90">
        <v>2</v>
      </c>
      <c r="BG39" s="90">
        <v>2.1</v>
      </c>
      <c r="BH39" s="90">
        <v>2.2999999999999998</v>
      </c>
      <c r="BI39" s="90">
        <v>2.5</v>
      </c>
      <c r="BJ39" s="90">
        <v>2.4</v>
      </c>
      <c r="BK39" s="90">
        <v>2.4</v>
      </c>
      <c r="BL39" s="90">
        <v>2.4</v>
      </c>
      <c r="BM39" s="90">
        <v>2.5</v>
      </c>
      <c r="BN39" s="90">
        <v>2.8</v>
      </c>
      <c r="BO39" s="90">
        <v>2.9</v>
      </c>
      <c r="BP39" s="90">
        <v>3.1</v>
      </c>
      <c r="BQ39" s="90">
        <v>3.1</v>
      </c>
      <c r="BR39" s="90">
        <v>3.4</v>
      </c>
      <c r="BS39" s="90">
        <v>3.7</v>
      </c>
      <c r="BT39" s="90">
        <v>3.7</v>
      </c>
      <c r="BU39" s="90">
        <v>3.8</v>
      </c>
      <c r="BV39" s="90">
        <v>3.9</v>
      </c>
      <c r="BW39" s="90">
        <v>4.5</v>
      </c>
      <c r="BX39" s="90">
        <v>5.6</v>
      </c>
      <c r="BY39" s="90">
        <v>6.2</v>
      </c>
      <c r="BZ39" s="90">
        <v>6.3</v>
      </c>
      <c r="CA39" s="90">
        <v>6.8</v>
      </c>
      <c r="CB39" s="90">
        <v>7.8</v>
      </c>
      <c r="CC39" s="90">
        <v>7.8</v>
      </c>
      <c r="CD39" s="90">
        <v>7.5</v>
      </c>
      <c r="CE39" s="90">
        <v>7.5</v>
      </c>
      <c r="CF39" s="90">
        <v>7.4</v>
      </c>
      <c r="CG39" s="90">
        <v>7.6</v>
      </c>
      <c r="CH39" s="90">
        <v>7.5</v>
      </c>
      <c r="CI39" s="90">
        <v>7.7</v>
      </c>
      <c r="CJ39" s="90">
        <v>8</v>
      </c>
      <c r="CK39" s="90">
        <v>8.3000000000000007</v>
      </c>
    </row>
    <row r="40" spans="1:89" x14ac:dyDescent="0.2">
      <c r="A40" s="90" t="s">
        <v>378</v>
      </c>
      <c r="B40" s="90" t="s">
        <v>377</v>
      </c>
      <c r="C40" s="90">
        <v>0.5</v>
      </c>
      <c r="D40" s="90">
        <v>0.5</v>
      </c>
      <c r="E40" s="90">
        <v>0.5</v>
      </c>
      <c r="F40" s="90">
        <v>0.5</v>
      </c>
      <c r="G40" s="90">
        <v>0.4</v>
      </c>
      <c r="H40" s="90">
        <v>0.4</v>
      </c>
      <c r="I40" s="90">
        <v>0.4</v>
      </c>
      <c r="J40" s="90">
        <v>0.5</v>
      </c>
      <c r="K40" s="90">
        <v>0.6</v>
      </c>
      <c r="L40" s="90">
        <v>0.6</v>
      </c>
      <c r="M40" s="90">
        <v>0.6</v>
      </c>
      <c r="N40" s="90">
        <v>0.7</v>
      </c>
      <c r="O40" s="90">
        <v>0.7</v>
      </c>
      <c r="P40" s="90">
        <v>0.8</v>
      </c>
      <c r="Q40" s="90">
        <v>0.8</v>
      </c>
      <c r="R40" s="90">
        <v>0.8</v>
      </c>
      <c r="S40" s="90">
        <v>0.9</v>
      </c>
      <c r="T40" s="90">
        <v>1</v>
      </c>
      <c r="U40" s="90">
        <v>1.2</v>
      </c>
      <c r="V40" s="90">
        <v>1.3</v>
      </c>
      <c r="W40" s="90">
        <v>1.5</v>
      </c>
      <c r="X40" s="90">
        <v>1.6</v>
      </c>
      <c r="Y40" s="90">
        <v>1.8</v>
      </c>
      <c r="Z40" s="90">
        <v>2</v>
      </c>
      <c r="AA40" s="90">
        <v>2.2000000000000002</v>
      </c>
      <c r="AB40" s="90">
        <v>2.2999999999999998</v>
      </c>
      <c r="AC40" s="90">
        <v>2.5</v>
      </c>
      <c r="AD40" s="90">
        <v>2.8</v>
      </c>
      <c r="AE40" s="90">
        <v>2.9</v>
      </c>
      <c r="AF40" s="90">
        <v>1.7</v>
      </c>
      <c r="AG40" s="90">
        <v>1.4</v>
      </c>
      <c r="AH40" s="90">
        <v>1.5</v>
      </c>
      <c r="AI40" s="90">
        <v>1.6</v>
      </c>
      <c r="AJ40" s="90">
        <v>1.6</v>
      </c>
      <c r="AK40" s="90">
        <v>1.7</v>
      </c>
      <c r="AL40" s="90">
        <v>1.8</v>
      </c>
      <c r="AM40" s="90">
        <v>1.9</v>
      </c>
      <c r="AN40" s="90">
        <v>2.2000000000000002</v>
      </c>
      <c r="AO40" s="90">
        <v>2.4</v>
      </c>
      <c r="AP40" s="90">
        <v>2.4</v>
      </c>
      <c r="AQ40" s="90">
        <v>2.5</v>
      </c>
      <c r="AR40" s="90">
        <v>2.6</v>
      </c>
      <c r="AS40" s="90">
        <v>3.1</v>
      </c>
      <c r="AT40" s="90">
        <v>3.6</v>
      </c>
      <c r="AU40" s="90">
        <v>3.9</v>
      </c>
      <c r="AV40" s="90">
        <v>3.8</v>
      </c>
      <c r="AW40" s="90">
        <v>4</v>
      </c>
      <c r="AX40" s="90">
        <v>4.4000000000000004</v>
      </c>
      <c r="AY40" s="90">
        <v>4.8</v>
      </c>
      <c r="AZ40" s="90">
        <v>5.5</v>
      </c>
      <c r="BA40" s="90">
        <v>6.2</v>
      </c>
      <c r="BB40" s="90">
        <v>6.8</v>
      </c>
      <c r="BC40" s="90">
        <v>6.8</v>
      </c>
      <c r="BD40" s="90">
        <v>7</v>
      </c>
      <c r="BE40" s="90">
        <v>8.4</v>
      </c>
      <c r="BF40" s="90">
        <v>10.1</v>
      </c>
      <c r="BG40" s="90">
        <v>11.8</v>
      </c>
      <c r="BH40" s="90">
        <v>13.6</v>
      </c>
      <c r="BI40" s="90">
        <v>15.1</v>
      </c>
      <c r="BJ40" s="90">
        <v>16</v>
      </c>
      <c r="BK40" s="90">
        <v>16.8</v>
      </c>
      <c r="BL40" s="90">
        <v>17.100000000000001</v>
      </c>
      <c r="BM40" s="90">
        <v>17.399999999999999</v>
      </c>
      <c r="BN40" s="90">
        <v>19.600000000000001</v>
      </c>
      <c r="BO40" s="90">
        <v>21.4</v>
      </c>
      <c r="BP40" s="90">
        <v>23.1</v>
      </c>
      <c r="BQ40" s="90">
        <v>24.4</v>
      </c>
      <c r="BR40" s="90">
        <v>26</v>
      </c>
      <c r="BS40" s="90">
        <v>27.4</v>
      </c>
      <c r="BT40" s="90">
        <v>30.6</v>
      </c>
      <c r="BU40" s="90">
        <v>32.200000000000003</v>
      </c>
      <c r="BV40" s="90">
        <v>33.9</v>
      </c>
      <c r="BW40" s="90">
        <v>35.700000000000003</v>
      </c>
      <c r="BX40" s="90">
        <v>38.700000000000003</v>
      </c>
      <c r="BY40" s="90">
        <v>42.7</v>
      </c>
      <c r="BZ40" s="90">
        <v>50.4</v>
      </c>
      <c r="CA40" s="90">
        <v>57.4</v>
      </c>
      <c r="CB40" s="90">
        <v>59.1</v>
      </c>
      <c r="CC40" s="90">
        <v>58.1</v>
      </c>
      <c r="CD40" s="90">
        <v>52.2</v>
      </c>
      <c r="CE40" s="90">
        <v>51</v>
      </c>
      <c r="CF40" s="90">
        <v>51</v>
      </c>
      <c r="CG40" s="90">
        <v>54.5</v>
      </c>
      <c r="CH40" s="90">
        <v>57.3</v>
      </c>
      <c r="CI40" s="90">
        <v>60.1</v>
      </c>
      <c r="CJ40" s="90">
        <v>62.4</v>
      </c>
      <c r="CK40" s="90">
        <v>66</v>
      </c>
    </row>
    <row r="41" spans="1:89" ht="19.5" x14ac:dyDescent="0.3">
      <c r="A41" s="314" t="s">
        <v>376</v>
      </c>
    </row>
    <row r="42" spans="1:89" x14ac:dyDescent="0.2">
      <c r="A42" s="315" t="s">
        <v>375</v>
      </c>
    </row>
    <row r="43" spans="1:89" x14ac:dyDescent="0.2">
      <c r="A43" s="315" t="s">
        <v>374</v>
      </c>
    </row>
    <row r="44" spans="1:89" x14ac:dyDescent="0.2">
      <c r="A44" s="315" t="s">
        <v>373</v>
      </c>
    </row>
    <row r="45" spans="1:89" x14ac:dyDescent="0.2">
      <c r="A45" s="315" t="s">
        <v>372</v>
      </c>
    </row>
    <row r="46" spans="1:89" x14ac:dyDescent="0.2">
      <c r="A46" s="315" t="s">
        <v>371</v>
      </c>
    </row>
    <row r="47" spans="1:89" x14ac:dyDescent="0.2">
      <c r="A47" s="315" t="s">
        <v>370</v>
      </c>
    </row>
  </sheetData>
  <pageMargins left="0.75" right="0.75" top="1" bottom="1" header="0.5" footer="0.5"/>
  <pageSetup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46"/>
  <sheetViews>
    <sheetView workbookViewId="0">
      <pane xSplit="2" ySplit="6" topLeftCell="BS35" activePane="bottomRight" state="frozen"/>
      <selection pane="topRight" activeCell="C1" sqref="C1"/>
      <selection pane="bottomLeft" activeCell="A7" sqref="A7"/>
      <selection pane="bottomRight" activeCell="A55" sqref="A55"/>
    </sheetView>
  </sheetViews>
  <sheetFormatPr defaultColWidth="9.140625" defaultRowHeight="12.75" x14ac:dyDescent="0.2"/>
  <cols>
    <col min="1" max="1" width="9.140625" style="90"/>
    <col min="2" max="2" width="45.7109375" style="90" customWidth="1"/>
    <col min="3" max="63" width="8.7109375" style="90" customWidth="1"/>
    <col min="64" max="16384" width="9.140625" style="90"/>
  </cols>
  <sheetData>
    <row r="1" spans="1:105" ht="18" x14ac:dyDescent="0.25">
      <c r="A1" s="89" t="s">
        <v>1266</v>
      </c>
    </row>
    <row r="2" spans="1:105" ht="16.5" x14ac:dyDescent="0.25">
      <c r="A2" s="91" t="s">
        <v>39</v>
      </c>
    </row>
    <row r="3" spans="1:105" x14ac:dyDescent="0.2">
      <c r="A3" s="90" t="s">
        <v>40</v>
      </c>
    </row>
    <row r="4" spans="1:105" x14ac:dyDescent="0.2">
      <c r="A4" s="90" t="s">
        <v>493</v>
      </c>
    </row>
    <row r="5" spans="1:105" x14ac:dyDescent="0.2">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row>
    <row r="6" spans="1:105"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2"/>
      <c r="CM6" s="322"/>
      <c r="CN6" s="322"/>
      <c r="CO6" s="322"/>
      <c r="CP6" s="322"/>
      <c r="CQ6" s="322"/>
      <c r="CR6" s="322"/>
      <c r="CS6" s="322"/>
      <c r="CT6" s="322"/>
      <c r="CU6" s="322"/>
      <c r="CV6" s="322"/>
      <c r="CW6" s="322"/>
      <c r="CX6" s="322"/>
      <c r="CY6" s="322"/>
      <c r="CZ6" s="322"/>
      <c r="DA6" s="322"/>
    </row>
    <row r="7" spans="1:105" x14ac:dyDescent="0.2">
      <c r="A7" s="322" t="s">
        <v>444</v>
      </c>
      <c r="B7" s="83" t="s">
        <v>1900</v>
      </c>
      <c r="C7" s="322">
        <v>0.1</v>
      </c>
      <c r="D7" s="322">
        <v>0.1</v>
      </c>
      <c r="E7" s="322">
        <v>0.1</v>
      </c>
      <c r="F7" s="322">
        <v>0.1</v>
      </c>
      <c r="G7" s="322">
        <v>0.1</v>
      </c>
      <c r="H7" s="322">
        <v>0.1</v>
      </c>
      <c r="I7" s="322">
        <v>0.1</v>
      </c>
      <c r="J7" s="322">
        <v>0.3</v>
      </c>
      <c r="K7" s="322">
        <v>1.5</v>
      </c>
      <c r="L7" s="322">
        <v>1.6</v>
      </c>
      <c r="M7" s="322">
        <v>1.8</v>
      </c>
      <c r="N7" s="322">
        <v>1.9</v>
      </c>
      <c r="O7" s="322">
        <v>2.2999999999999998</v>
      </c>
      <c r="P7" s="322">
        <v>2.9</v>
      </c>
      <c r="Q7" s="322">
        <v>3.8</v>
      </c>
      <c r="R7" s="322">
        <v>4.3</v>
      </c>
      <c r="S7" s="322">
        <v>5.3</v>
      </c>
      <c r="T7" s="322">
        <v>6.6</v>
      </c>
      <c r="U7" s="322">
        <v>5.6</v>
      </c>
      <c r="V7" s="322">
        <v>4.5999999999999996</v>
      </c>
      <c r="W7" s="322">
        <v>4.9000000000000004</v>
      </c>
      <c r="X7" s="322">
        <v>5.5</v>
      </c>
      <c r="Y7" s="322">
        <v>6.7</v>
      </c>
      <c r="Z7" s="322">
        <v>6.9</v>
      </c>
      <c r="AA7" s="322">
        <v>7.1</v>
      </c>
      <c r="AB7" s="322">
        <v>8.1</v>
      </c>
      <c r="AC7" s="322">
        <v>9.1</v>
      </c>
      <c r="AD7" s="322">
        <v>10</v>
      </c>
      <c r="AE7" s="322">
        <v>11.4</v>
      </c>
      <c r="AF7" s="322">
        <v>11.4</v>
      </c>
      <c r="AG7" s="322">
        <v>13.9</v>
      </c>
      <c r="AH7" s="322">
        <v>16.5</v>
      </c>
      <c r="AI7" s="322">
        <v>17.100000000000001</v>
      </c>
      <c r="AJ7" s="322">
        <v>19.2</v>
      </c>
      <c r="AK7" s="322">
        <v>21.7</v>
      </c>
      <c r="AL7" s="322">
        <v>22.5</v>
      </c>
      <c r="AM7" s="322">
        <v>23.5</v>
      </c>
      <c r="AN7" s="322">
        <v>31.4</v>
      </c>
      <c r="AO7" s="322">
        <v>35</v>
      </c>
      <c r="AP7" s="322">
        <v>38.799999999999997</v>
      </c>
      <c r="AQ7" s="322">
        <v>44.3</v>
      </c>
      <c r="AR7" s="322">
        <v>46.6</v>
      </c>
      <c r="AS7" s="322">
        <v>51.5</v>
      </c>
      <c r="AT7" s="322">
        <v>59.6</v>
      </c>
      <c r="AU7" s="322">
        <v>76</v>
      </c>
      <c r="AV7" s="322">
        <v>85.8</v>
      </c>
      <c r="AW7" s="322">
        <v>89.9</v>
      </c>
      <c r="AX7" s="322">
        <v>102</v>
      </c>
      <c r="AY7" s="322">
        <v>113.9</v>
      </c>
      <c r="AZ7" s="322">
        <v>132.1</v>
      </c>
      <c r="BA7" s="322">
        <v>153.69999999999999</v>
      </c>
      <c r="BB7" s="322">
        <v>167.2</v>
      </c>
      <c r="BC7" s="322">
        <v>196.9</v>
      </c>
      <c r="BD7" s="322">
        <v>210.1</v>
      </c>
      <c r="BE7" s="322">
        <v>227.2</v>
      </c>
      <c r="BF7" s="322">
        <v>258.8</v>
      </c>
      <c r="BG7" s="322">
        <v>282.8</v>
      </c>
      <c r="BH7" s="322">
        <v>304.89999999999998</v>
      </c>
      <c r="BI7" s="322">
        <v>324.60000000000002</v>
      </c>
      <c r="BJ7" s="322">
        <v>363.2</v>
      </c>
      <c r="BK7" s="322">
        <v>386.9</v>
      </c>
      <c r="BL7" s="322">
        <v>412.1</v>
      </c>
      <c r="BM7" s="322">
        <v>432.2</v>
      </c>
      <c r="BN7" s="322">
        <v>457.1</v>
      </c>
      <c r="BO7" s="322">
        <v>479.6</v>
      </c>
      <c r="BP7" s="322">
        <v>510.7</v>
      </c>
      <c r="BQ7" s="322">
        <v>535.5</v>
      </c>
      <c r="BR7" s="322">
        <v>557.9</v>
      </c>
      <c r="BS7" s="322">
        <v>590.29999999999995</v>
      </c>
      <c r="BT7" s="322">
        <v>627.79999999999995</v>
      </c>
      <c r="BU7" s="322">
        <v>664.6</v>
      </c>
      <c r="BV7" s="322">
        <v>709.4</v>
      </c>
      <c r="BW7" s="322">
        <v>736.9</v>
      </c>
      <c r="BX7" s="322">
        <v>755.2</v>
      </c>
      <c r="BY7" s="322">
        <v>783.2</v>
      </c>
      <c r="BZ7" s="322">
        <v>833.6</v>
      </c>
      <c r="CA7" s="322">
        <v>878</v>
      </c>
      <c r="CB7" s="322">
        <v>927.2</v>
      </c>
      <c r="CC7" s="322">
        <v>966.1</v>
      </c>
      <c r="CD7" s="322">
        <v>993.1</v>
      </c>
      <c r="CE7" s="322">
        <v>969.4</v>
      </c>
      <c r="CF7" s="322">
        <v>989</v>
      </c>
      <c r="CG7" s="322">
        <v>922.2</v>
      </c>
      <c r="CH7" s="322">
        <v>956.2</v>
      </c>
      <c r="CI7" s="322">
        <v>1109.8</v>
      </c>
      <c r="CJ7" s="322">
        <v>1160</v>
      </c>
      <c r="CK7" s="322">
        <v>1208.5999999999999</v>
      </c>
      <c r="CL7" s="322"/>
      <c r="CM7" s="322"/>
      <c r="CN7" s="322"/>
      <c r="CO7" s="322"/>
      <c r="CP7" s="322"/>
      <c r="CQ7" s="322"/>
      <c r="CR7" s="322"/>
      <c r="CS7" s="322"/>
      <c r="CT7" s="322"/>
      <c r="CU7" s="322"/>
      <c r="CV7" s="322"/>
      <c r="CW7" s="322"/>
      <c r="CX7" s="322"/>
      <c r="CY7" s="322"/>
      <c r="CZ7" s="322"/>
      <c r="DA7" s="322"/>
    </row>
    <row r="8" spans="1:105" x14ac:dyDescent="0.2">
      <c r="A8" s="322" t="s">
        <v>442</v>
      </c>
      <c r="B8" s="83" t="s">
        <v>1265</v>
      </c>
      <c r="C8" s="322">
        <v>0</v>
      </c>
      <c r="D8" s="322">
        <v>0</v>
      </c>
      <c r="E8" s="322">
        <v>0</v>
      </c>
      <c r="F8" s="322">
        <v>0</v>
      </c>
      <c r="G8" s="322">
        <v>0</v>
      </c>
      <c r="H8" s="322">
        <v>0</v>
      </c>
      <c r="I8" s="322">
        <v>0</v>
      </c>
      <c r="J8" s="322">
        <v>0.2</v>
      </c>
      <c r="K8" s="322">
        <v>1</v>
      </c>
      <c r="L8" s="322">
        <v>1.2</v>
      </c>
      <c r="M8" s="322">
        <v>1.3</v>
      </c>
      <c r="N8" s="322">
        <v>1.4</v>
      </c>
      <c r="O8" s="322">
        <v>1.7</v>
      </c>
      <c r="P8" s="322">
        <v>2</v>
      </c>
      <c r="Q8" s="322">
        <v>2.2999999999999998</v>
      </c>
      <c r="R8" s="322">
        <v>2.5</v>
      </c>
      <c r="S8" s="322">
        <v>3.5</v>
      </c>
      <c r="T8" s="322">
        <v>5.0999999999999996</v>
      </c>
      <c r="U8" s="322">
        <v>3.9</v>
      </c>
      <c r="V8" s="322">
        <v>3</v>
      </c>
      <c r="W8" s="322">
        <v>3.3</v>
      </c>
      <c r="X8" s="322">
        <v>3.4</v>
      </c>
      <c r="Y8" s="322">
        <v>4.0999999999999996</v>
      </c>
      <c r="Z8" s="322">
        <v>4.0999999999999996</v>
      </c>
      <c r="AA8" s="322">
        <v>4.2</v>
      </c>
      <c r="AB8" s="322">
        <v>4.5999999999999996</v>
      </c>
      <c r="AC8" s="322">
        <v>5.2</v>
      </c>
      <c r="AD8" s="322">
        <v>5.7</v>
      </c>
      <c r="AE8" s="322">
        <v>6.4</v>
      </c>
      <c r="AF8" s="322">
        <v>6.3</v>
      </c>
      <c r="AG8" s="322">
        <v>7.9</v>
      </c>
      <c r="AH8" s="322">
        <v>9.3000000000000007</v>
      </c>
      <c r="AI8" s="322">
        <v>9.6</v>
      </c>
      <c r="AJ8" s="322">
        <v>11.2</v>
      </c>
      <c r="AK8" s="322">
        <v>12.4</v>
      </c>
      <c r="AL8" s="322">
        <v>12.6</v>
      </c>
      <c r="AM8" s="322">
        <v>13.1</v>
      </c>
      <c r="AN8" s="322">
        <v>16.8</v>
      </c>
      <c r="AO8" s="322">
        <v>18</v>
      </c>
      <c r="AP8" s="322">
        <v>20</v>
      </c>
      <c r="AQ8" s="322">
        <v>22.8</v>
      </c>
      <c r="AR8" s="322">
        <v>23.8</v>
      </c>
      <c r="AS8" s="322">
        <v>26.4</v>
      </c>
      <c r="AT8" s="322">
        <v>31.2</v>
      </c>
      <c r="AU8" s="322">
        <v>39.799999999999997</v>
      </c>
      <c r="AV8" s="322">
        <v>44.7</v>
      </c>
      <c r="AW8" s="322">
        <v>46.7</v>
      </c>
      <c r="AX8" s="322">
        <v>54.4</v>
      </c>
      <c r="AY8" s="322">
        <v>61.1</v>
      </c>
      <c r="AZ8" s="322">
        <v>71.5</v>
      </c>
      <c r="BA8" s="322">
        <v>82.6</v>
      </c>
      <c r="BB8" s="322">
        <v>88.9</v>
      </c>
      <c r="BC8" s="322">
        <v>103.6</v>
      </c>
      <c r="BD8" s="322">
        <v>109.8</v>
      </c>
      <c r="BE8" s="322">
        <v>119.9</v>
      </c>
      <c r="BF8" s="322">
        <v>139</v>
      </c>
      <c r="BG8" s="322">
        <v>147.69999999999999</v>
      </c>
      <c r="BH8" s="322">
        <v>157.9</v>
      </c>
      <c r="BI8" s="322">
        <v>166.3</v>
      </c>
      <c r="BJ8" s="322">
        <v>184.6</v>
      </c>
      <c r="BK8" s="322">
        <v>193.7</v>
      </c>
      <c r="BL8" s="322">
        <v>206.5</v>
      </c>
      <c r="BM8" s="322">
        <v>215.1</v>
      </c>
      <c r="BN8" s="322">
        <v>228.4</v>
      </c>
      <c r="BO8" s="322">
        <v>239.7</v>
      </c>
      <c r="BP8" s="322">
        <v>254.1</v>
      </c>
      <c r="BQ8" s="322">
        <v>264.10000000000002</v>
      </c>
      <c r="BR8" s="322">
        <v>274.8</v>
      </c>
      <c r="BS8" s="322">
        <v>289.60000000000002</v>
      </c>
      <c r="BT8" s="322">
        <v>307.2</v>
      </c>
      <c r="BU8" s="322">
        <v>323.3</v>
      </c>
      <c r="BV8" s="322">
        <v>345.2</v>
      </c>
      <c r="BW8" s="322">
        <v>358</v>
      </c>
      <c r="BX8" s="322">
        <v>366</v>
      </c>
      <c r="BY8" s="322">
        <v>382.5</v>
      </c>
      <c r="BZ8" s="322">
        <v>408.7</v>
      </c>
      <c r="CA8" s="322">
        <v>428.1</v>
      </c>
      <c r="CB8" s="322">
        <v>447.4</v>
      </c>
      <c r="CC8" s="322">
        <v>461.7</v>
      </c>
      <c r="CD8" s="322">
        <v>471.3</v>
      </c>
      <c r="CE8" s="322">
        <v>458.1</v>
      </c>
      <c r="CF8" s="322">
        <v>469.4</v>
      </c>
      <c r="CG8" s="322">
        <v>493.9</v>
      </c>
      <c r="CH8" s="322">
        <v>514.29999999999995</v>
      </c>
      <c r="CI8" s="322">
        <v>526.79999999999995</v>
      </c>
      <c r="CJ8" s="322">
        <v>547.29999999999995</v>
      </c>
      <c r="CK8" s="322">
        <v>567.70000000000005</v>
      </c>
      <c r="CL8" s="322"/>
      <c r="CM8" s="322"/>
      <c r="CN8" s="322"/>
      <c r="CO8" s="322"/>
      <c r="CP8" s="322"/>
      <c r="CQ8" s="322"/>
      <c r="CR8" s="322"/>
      <c r="CS8" s="322"/>
      <c r="CT8" s="322"/>
      <c r="CU8" s="322"/>
      <c r="CV8" s="322"/>
      <c r="CW8" s="322"/>
      <c r="CX8" s="322"/>
      <c r="CY8" s="322"/>
      <c r="CZ8" s="322"/>
      <c r="DA8" s="322"/>
    </row>
    <row r="9" spans="1:105" s="316" customFormat="1" x14ac:dyDescent="0.2">
      <c r="A9" s="322" t="s">
        <v>440</v>
      </c>
      <c r="B9" s="322" t="s">
        <v>1901</v>
      </c>
      <c r="C9" s="322">
        <v>0</v>
      </c>
      <c r="D9" s="322">
        <v>0</v>
      </c>
      <c r="E9" s="322">
        <v>0</v>
      </c>
      <c r="F9" s="322">
        <v>0</v>
      </c>
      <c r="G9" s="322">
        <v>0</v>
      </c>
      <c r="H9" s="322">
        <v>0</v>
      </c>
      <c r="I9" s="322">
        <v>0</v>
      </c>
      <c r="J9" s="322">
        <v>0.2</v>
      </c>
      <c r="K9" s="322">
        <v>1</v>
      </c>
      <c r="L9" s="322">
        <v>1.2</v>
      </c>
      <c r="M9" s="322">
        <v>1.3</v>
      </c>
      <c r="N9" s="322">
        <v>1.4</v>
      </c>
      <c r="O9" s="322">
        <v>1.7</v>
      </c>
      <c r="P9" s="322">
        <v>2</v>
      </c>
      <c r="Q9" s="322">
        <v>2.2999999999999998</v>
      </c>
      <c r="R9" s="322">
        <v>2.5</v>
      </c>
      <c r="S9" s="322">
        <v>3.5</v>
      </c>
      <c r="T9" s="322">
        <v>5</v>
      </c>
      <c r="U9" s="322">
        <v>3.8</v>
      </c>
      <c r="V9" s="322">
        <v>2.9</v>
      </c>
      <c r="W9" s="322">
        <v>3.2</v>
      </c>
      <c r="X9" s="322">
        <v>3.2</v>
      </c>
      <c r="Y9" s="322">
        <v>3.9</v>
      </c>
      <c r="Z9" s="322">
        <v>3.9</v>
      </c>
      <c r="AA9" s="322">
        <v>4</v>
      </c>
      <c r="AB9" s="322">
        <v>4.3</v>
      </c>
      <c r="AC9" s="322">
        <v>4.9000000000000004</v>
      </c>
      <c r="AD9" s="322">
        <v>5.4</v>
      </c>
      <c r="AE9" s="322">
        <v>6</v>
      </c>
      <c r="AF9" s="322">
        <v>6</v>
      </c>
      <c r="AG9" s="322">
        <v>7.5</v>
      </c>
      <c r="AH9" s="322">
        <v>8.9</v>
      </c>
      <c r="AI9" s="322">
        <v>9.1999999999999993</v>
      </c>
      <c r="AJ9" s="322">
        <v>10.8</v>
      </c>
      <c r="AK9" s="322">
        <v>12</v>
      </c>
      <c r="AL9" s="322">
        <v>12.2</v>
      </c>
      <c r="AM9" s="322">
        <v>12.6</v>
      </c>
      <c r="AN9" s="322">
        <v>16.3</v>
      </c>
      <c r="AO9" s="322">
        <v>17.399999999999999</v>
      </c>
      <c r="AP9" s="322">
        <v>19.3</v>
      </c>
      <c r="AQ9" s="322">
        <v>22.1</v>
      </c>
      <c r="AR9" s="322">
        <v>23.1</v>
      </c>
      <c r="AS9" s="322">
        <v>25.6</v>
      </c>
      <c r="AT9" s="322">
        <v>30.2</v>
      </c>
      <c r="AU9" s="322">
        <v>38.700000000000003</v>
      </c>
      <c r="AV9" s="322">
        <v>43.5</v>
      </c>
      <c r="AW9" s="322">
        <v>45.4</v>
      </c>
      <c r="AX9" s="322">
        <v>52.7</v>
      </c>
      <c r="AY9" s="322">
        <v>59</v>
      </c>
      <c r="AZ9" s="322">
        <v>68.8</v>
      </c>
      <c r="BA9" s="322">
        <v>79.5</v>
      </c>
      <c r="BB9" s="322">
        <v>85.8</v>
      </c>
      <c r="BC9" s="322">
        <v>100.4</v>
      </c>
      <c r="BD9" s="322">
        <v>106.6</v>
      </c>
      <c r="BE9" s="322">
        <v>116.8</v>
      </c>
      <c r="BF9" s="322">
        <v>135.69999999999999</v>
      </c>
      <c r="BG9" s="322">
        <v>144</v>
      </c>
      <c r="BH9" s="322">
        <v>153.5</v>
      </c>
      <c r="BI9" s="322">
        <v>161.1</v>
      </c>
      <c r="BJ9" s="322">
        <v>178.5</v>
      </c>
      <c r="BK9" s="322">
        <v>186.6</v>
      </c>
      <c r="BL9" s="322">
        <v>198.4</v>
      </c>
      <c r="BM9" s="322">
        <v>205.9</v>
      </c>
      <c r="BN9" s="322">
        <v>218.1</v>
      </c>
      <c r="BO9" s="322">
        <v>228.6</v>
      </c>
      <c r="BP9" s="322">
        <v>242.7</v>
      </c>
      <c r="BQ9" s="322">
        <v>253.1</v>
      </c>
      <c r="BR9" s="322">
        <v>264.60000000000002</v>
      </c>
      <c r="BS9" s="322">
        <v>280.39999999999998</v>
      </c>
      <c r="BT9" s="322">
        <v>298.7</v>
      </c>
      <c r="BU9" s="322">
        <v>315.39999999999998</v>
      </c>
      <c r="BV9" s="322">
        <v>337</v>
      </c>
      <c r="BW9" s="322">
        <v>347.9</v>
      </c>
      <c r="BX9" s="322">
        <v>353.9</v>
      </c>
      <c r="BY9" s="322">
        <v>366.5</v>
      </c>
      <c r="BZ9" s="322">
        <v>389.4</v>
      </c>
      <c r="CA9" s="322">
        <v>408.9</v>
      </c>
      <c r="CB9" s="322">
        <v>430.3</v>
      </c>
      <c r="CC9" s="322">
        <v>446.5</v>
      </c>
      <c r="CD9" s="322">
        <v>457.3</v>
      </c>
      <c r="CE9" s="322">
        <v>445.4</v>
      </c>
      <c r="CF9" s="322">
        <v>457.5</v>
      </c>
      <c r="CG9" s="322">
        <v>482.1</v>
      </c>
      <c r="CH9" s="322">
        <v>502.2</v>
      </c>
      <c r="CI9" s="322">
        <v>514.5</v>
      </c>
      <c r="CJ9" s="322">
        <v>534.70000000000005</v>
      </c>
      <c r="CK9" s="322">
        <v>555</v>
      </c>
      <c r="CL9" s="322"/>
      <c r="CM9" s="322"/>
      <c r="CN9" s="322"/>
      <c r="CO9" s="322"/>
      <c r="CP9" s="322"/>
      <c r="CQ9" s="322"/>
      <c r="CR9" s="322"/>
      <c r="CS9" s="322"/>
      <c r="CT9" s="322"/>
      <c r="CU9" s="322"/>
      <c r="CV9" s="322"/>
      <c r="CW9" s="322"/>
      <c r="CX9" s="322"/>
      <c r="CY9" s="322"/>
      <c r="CZ9" s="322"/>
      <c r="DA9" s="322"/>
    </row>
    <row r="10" spans="1:105" s="317" customFormat="1" x14ac:dyDescent="0.2">
      <c r="A10" s="322" t="s">
        <v>438</v>
      </c>
      <c r="B10" s="322" t="s">
        <v>1902</v>
      </c>
      <c r="C10" s="322" t="s">
        <v>110</v>
      </c>
      <c r="D10" s="322" t="s">
        <v>110</v>
      </c>
      <c r="E10" s="322" t="s">
        <v>110</v>
      </c>
      <c r="F10" s="322" t="s">
        <v>110</v>
      </c>
      <c r="G10" s="322" t="s">
        <v>110</v>
      </c>
      <c r="H10" s="322" t="s">
        <v>110</v>
      </c>
      <c r="I10" s="322" t="s">
        <v>110</v>
      </c>
      <c r="J10" s="322" t="s">
        <v>110</v>
      </c>
      <c r="K10" s="322">
        <v>0.3</v>
      </c>
      <c r="L10" s="322">
        <v>0.3</v>
      </c>
      <c r="M10" s="322">
        <v>0.3</v>
      </c>
      <c r="N10" s="322">
        <v>0.3</v>
      </c>
      <c r="O10" s="322">
        <v>0.4</v>
      </c>
      <c r="P10" s="322">
        <v>0.5</v>
      </c>
      <c r="Q10" s="322">
        <v>0.6</v>
      </c>
      <c r="R10" s="322">
        <v>0.6</v>
      </c>
      <c r="S10" s="322">
        <v>0.6</v>
      </c>
      <c r="T10" s="322">
        <v>0.7</v>
      </c>
      <c r="U10" s="322">
        <v>0.8</v>
      </c>
      <c r="V10" s="322">
        <v>0.8</v>
      </c>
      <c r="W10" s="322">
        <v>0.8</v>
      </c>
      <c r="X10" s="322">
        <v>1.3</v>
      </c>
      <c r="Y10" s="322">
        <v>1.7</v>
      </c>
      <c r="Z10" s="322">
        <v>1.8</v>
      </c>
      <c r="AA10" s="322">
        <v>1.9</v>
      </c>
      <c r="AB10" s="322">
        <v>2.5</v>
      </c>
      <c r="AC10" s="322">
        <v>2.8</v>
      </c>
      <c r="AD10" s="322">
        <v>3</v>
      </c>
      <c r="AE10" s="322">
        <v>3.7</v>
      </c>
      <c r="AF10" s="322">
        <v>3.7</v>
      </c>
      <c r="AG10" s="322">
        <v>4.5999999999999996</v>
      </c>
      <c r="AH10" s="322">
        <v>5.6</v>
      </c>
      <c r="AI10" s="322">
        <v>5.7</v>
      </c>
      <c r="AJ10" s="322">
        <v>6.2</v>
      </c>
      <c r="AK10" s="322">
        <v>7.5</v>
      </c>
      <c r="AL10" s="322">
        <v>7.8</v>
      </c>
      <c r="AM10" s="322">
        <v>8.3000000000000007</v>
      </c>
      <c r="AN10" s="322">
        <v>12.1</v>
      </c>
      <c r="AO10" s="322">
        <v>13.4</v>
      </c>
      <c r="AP10" s="322">
        <v>15.2</v>
      </c>
      <c r="AQ10" s="322">
        <v>17.899999999999999</v>
      </c>
      <c r="AR10" s="322">
        <v>18.5</v>
      </c>
      <c r="AS10" s="322">
        <v>20.6</v>
      </c>
      <c r="AT10" s="322">
        <v>23.3</v>
      </c>
      <c r="AU10" s="322">
        <v>30.4</v>
      </c>
      <c r="AV10" s="322">
        <v>34.6</v>
      </c>
      <c r="AW10" s="322">
        <v>36.1</v>
      </c>
      <c r="AX10" s="322">
        <v>40.1</v>
      </c>
      <c r="AY10" s="322">
        <v>44.4</v>
      </c>
      <c r="AZ10" s="322">
        <v>51.5</v>
      </c>
      <c r="BA10" s="322">
        <v>60.9</v>
      </c>
      <c r="BB10" s="322">
        <v>67.2</v>
      </c>
      <c r="BC10" s="322">
        <v>80.900000000000006</v>
      </c>
      <c r="BD10" s="322">
        <v>86</v>
      </c>
      <c r="BE10" s="322">
        <v>92.1</v>
      </c>
      <c r="BF10" s="322">
        <v>106.3</v>
      </c>
      <c r="BG10" s="322">
        <v>114.3</v>
      </c>
      <c r="BH10" s="322">
        <v>124.2</v>
      </c>
      <c r="BI10" s="322">
        <v>131.80000000000001</v>
      </c>
      <c r="BJ10" s="322">
        <v>147.80000000000001</v>
      </c>
      <c r="BK10" s="322">
        <v>158.1</v>
      </c>
      <c r="BL10" s="322">
        <v>170.8</v>
      </c>
      <c r="BM10" s="322">
        <v>177.8</v>
      </c>
      <c r="BN10" s="322">
        <v>186</v>
      </c>
      <c r="BO10" s="322">
        <v>193.6</v>
      </c>
      <c r="BP10" s="322">
        <v>206.6</v>
      </c>
      <c r="BQ10" s="322">
        <v>217.5</v>
      </c>
      <c r="BR10" s="322">
        <v>229.3</v>
      </c>
      <c r="BS10" s="322">
        <v>245.7</v>
      </c>
      <c r="BT10" s="322">
        <v>264.39999999999998</v>
      </c>
      <c r="BU10" s="322">
        <v>281.39999999999998</v>
      </c>
      <c r="BV10" s="322">
        <v>301.89999999999998</v>
      </c>
      <c r="BW10" s="322">
        <v>312.89999999999998</v>
      </c>
      <c r="BX10" s="322">
        <v>317.5</v>
      </c>
      <c r="BY10" s="322">
        <v>324.8</v>
      </c>
      <c r="BZ10" s="322">
        <v>340</v>
      </c>
      <c r="CA10" s="322">
        <v>355.7</v>
      </c>
      <c r="CB10" s="322">
        <v>377</v>
      </c>
      <c r="CC10" s="322">
        <v>395.5</v>
      </c>
      <c r="CD10" s="322">
        <v>407.7</v>
      </c>
      <c r="CE10" s="322">
        <v>393.9</v>
      </c>
      <c r="CF10" s="322">
        <v>395.5</v>
      </c>
      <c r="CG10" s="322">
        <v>411.1</v>
      </c>
      <c r="CH10" s="322">
        <v>427.9</v>
      </c>
      <c r="CI10" s="322">
        <v>442.3</v>
      </c>
      <c r="CJ10" s="322">
        <v>463.8</v>
      </c>
      <c r="CK10" s="322">
        <v>486.8</v>
      </c>
      <c r="CL10" s="322"/>
      <c r="CM10" s="322"/>
      <c r="CN10" s="322"/>
      <c r="CO10" s="322"/>
      <c r="CP10" s="322"/>
      <c r="CQ10" s="322"/>
      <c r="CR10" s="322"/>
      <c r="CS10" s="322"/>
      <c r="CT10" s="322"/>
      <c r="CU10" s="322"/>
      <c r="CV10" s="322"/>
      <c r="CW10" s="322"/>
      <c r="CX10" s="322"/>
      <c r="CY10" s="322"/>
      <c r="CZ10" s="322"/>
      <c r="DA10" s="322"/>
    </row>
    <row r="11" spans="1:105" s="317" customFormat="1" x14ac:dyDescent="0.2">
      <c r="A11" s="322" t="s">
        <v>436</v>
      </c>
      <c r="B11" s="322" t="s">
        <v>1903</v>
      </c>
      <c r="C11" s="322" t="s">
        <v>110</v>
      </c>
      <c r="D11" s="322" t="s">
        <v>110</v>
      </c>
      <c r="E11" s="322" t="s">
        <v>110</v>
      </c>
      <c r="F11" s="322" t="s">
        <v>110</v>
      </c>
      <c r="G11" s="322" t="s">
        <v>110</v>
      </c>
      <c r="H11" s="322" t="s">
        <v>110</v>
      </c>
      <c r="I11" s="322" t="s">
        <v>110</v>
      </c>
      <c r="J11" s="322" t="s">
        <v>110</v>
      </c>
      <c r="K11" s="322">
        <v>0.3</v>
      </c>
      <c r="L11" s="322">
        <v>0.3</v>
      </c>
      <c r="M11" s="322">
        <v>0.3</v>
      </c>
      <c r="N11" s="322">
        <v>0.3</v>
      </c>
      <c r="O11" s="322">
        <v>0.4</v>
      </c>
      <c r="P11" s="322">
        <v>0.5</v>
      </c>
      <c r="Q11" s="322">
        <v>0.6</v>
      </c>
      <c r="R11" s="322">
        <v>0.6</v>
      </c>
      <c r="S11" s="322">
        <v>0.6</v>
      </c>
      <c r="T11" s="322">
        <v>0.7</v>
      </c>
      <c r="U11" s="322">
        <v>0.8</v>
      </c>
      <c r="V11" s="322">
        <v>0.8</v>
      </c>
      <c r="W11" s="322">
        <v>0.8</v>
      </c>
      <c r="X11" s="322">
        <v>1.3</v>
      </c>
      <c r="Y11" s="322">
        <v>1.7</v>
      </c>
      <c r="Z11" s="322">
        <v>1.8</v>
      </c>
      <c r="AA11" s="322">
        <v>1.9</v>
      </c>
      <c r="AB11" s="322">
        <v>2.5</v>
      </c>
      <c r="AC11" s="322">
        <v>2.8</v>
      </c>
      <c r="AD11" s="322">
        <v>3</v>
      </c>
      <c r="AE11" s="322">
        <v>3.7</v>
      </c>
      <c r="AF11" s="322">
        <v>3.7</v>
      </c>
      <c r="AG11" s="322">
        <v>4.5999999999999996</v>
      </c>
      <c r="AH11" s="322">
        <v>5.6</v>
      </c>
      <c r="AI11" s="322">
        <v>5.7</v>
      </c>
      <c r="AJ11" s="322">
        <v>6.2</v>
      </c>
      <c r="AK11" s="322">
        <v>7.5</v>
      </c>
      <c r="AL11" s="322">
        <v>7.8</v>
      </c>
      <c r="AM11" s="322">
        <v>8.3000000000000007</v>
      </c>
      <c r="AN11" s="322">
        <v>11</v>
      </c>
      <c r="AO11" s="322">
        <v>11.9</v>
      </c>
      <c r="AP11" s="322">
        <v>13.1</v>
      </c>
      <c r="AQ11" s="322">
        <v>15.6</v>
      </c>
      <c r="AR11" s="322">
        <v>16.2</v>
      </c>
      <c r="AS11" s="322">
        <v>18.2</v>
      </c>
      <c r="AT11" s="322">
        <v>20.6</v>
      </c>
      <c r="AU11" s="322">
        <v>25.2</v>
      </c>
      <c r="AV11" s="322">
        <v>29.2</v>
      </c>
      <c r="AW11" s="322">
        <v>30.5</v>
      </c>
      <c r="AX11" s="322">
        <v>33.799999999999997</v>
      </c>
      <c r="AY11" s="322">
        <v>37.5</v>
      </c>
      <c r="AZ11" s="322">
        <v>42.9</v>
      </c>
      <c r="BA11" s="322">
        <v>50.3</v>
      </c>
      <c r="BB11" s="322">
        <v>55.6</v>
      </c>
      <c r="BC11" s="322">
        <v>64.900000000000006</v>
      </c>
      <c r="BD11" s="322">
        <v>69.2</v>
      </c>
      <c r="BE11" s="322">
        <v>73.5</v>
      </c>
      <c r="BF11" s="322">
        <v>85.7</v>
      </c>
      <c r="BG11" s="322">
        <v>91.5</v>
      </c>
      <c r="BH11" s="322">
        <v>98.1</v>
      </c>
      <c r="BI11" s="322">
        <v>104.1</v>
      </c>
      <c r="BJ11" s="322">
        <v>118.3</v>
      </c>
      <c r="BK11" s="322">
        <v>126.6</v>
      </c>
      <c r="BL11" s="322">
        <v>137.30000000000001</v>
      </c>
      <c r="BM11" s="322">
        <v>141</v>
      </c>
      <c r="BN11" s="322">
        <v>147.4</v>
      </c>
      <c r="BO11" s="322">
        <v>153.19999999999999</v>
      </c>
      <c r="BP11" s="322">
        <v>161.9</v>
      </c>
      <c r="BQ11" s="322">
        <v>169.9</v>
      </c>
      <c r="BR11" s="322">
        <v>179</v>
      </c>
      <c r="BS11" s="322">
        <v>191.5</v>
      </c>
      <c r="BT11" s="322">
        <v>205.9</v>
      </c>
      <c r="BU11" s="322">
        <v>218.9</v>
      </c>
      <c r="BV11" s="322">
        <v>234.4</v>
      </c>
      <c r="BW11" s="322">
        <v>243.8</v>
      </c>
      <c r="BX11" s="322">
        <v>248.2</v>
      </c>
      <c r="BY11" s="322">
        <v>253.8</v>
      </c>
      <c r="BZ11" s="322">
        <v>264.89999999999998</v>
      </c>
      <c r="CA11" s="322">
        <v>276.8</v>
      </c>
      <c r="CB11" s="322">
        <v>293.10000000000002</v>
      </c>
      <c r="CC11" s="322">
        <v>306.89999999999998</v>
      </c>
      <c r="CD11" s="322">
        <v>317.2</v>
      </c>
      <c r="CE11" s="322">
        <v>307.60000000000002</v>
      </c>
      <c r="CF11" s="322">
        <v>307.5</v>
      </c>
      <c r="CG11" s="322">
        <v>319.39999999999998</v>
      </c>
      <c r="CH11" s="322">
        <v>332.1</v>
      </c>
      <c r="CI11" s="322">
        <v>344.2</v>
      </c>
      <c r="CJ11" s="322">
        <v>360.5</v>
      </c>
      <c r="CK11" s="322">
        <v>378.1</v>
      </c>
      <c r="CL11" s="322"/>
      <c r="CM11" s="322"/>
      <c r="CN11" s="322"/>
      <c r="CO11" s="322"/>
      <c r="CP11" s="322"/>
      <c r="CQ11" s="322"/>
      <c r="CR11" s="322"/>
      <c r="CS11" s="322"/>
      <c r="CT11" s="322"/>
      <c r="CU11" s="322"/>
      <c r="CV11" s="322"/>
      <c r="CW11" s="322"/>
      <c r="CX11" s="322"/>
      <c r="CY11" s="322"/>
      <c r="CZ11" s="322"/>
      <c r="DA11" s="322"/>
    </row>
    <row r="12" spans="1:105" s="317" customFormat="1" x14ac:dyDescent="0.2">
      <c r="A12" s="322" t="s">
        <v>434</v>
      </c>
      <c r="B12" s="322" t="s">
        <v>1904</v>
      </c>
      <c r="C12" s="322" t="s">
        <v>110</v>
      </c>
      <c r="D12" s="322" t="s">
        <v>110</v>
      </c>
      <c r="E12" s="322" t="s">
        <v>110</v>
      </c>
      <c r="F12" s="322" t="s">
        <v>110</v>
      </c>
      <c r="G12" s="322" t="s">
        <v>110</v>
      </c>
      <c r="H12" s="322" t="s">
        <v>110</v>
      </c>
      <c r="I12" s="322" t="s">
        <v>110</v>
      </c>
      <c r="J12" s="322" t="s">
        <v>110</v>
      </c>
      <c r="K12" s="322" t="s">
        <v>110</v>
      </c>
      <c r="L12" s="322" t="s">
        <v>110</v>
      </c>
      <c r="M12" s="322" t="s">
        <v>110</v>
      </c>
      <c r="N12" s="322" t="s">
        <v>110</v>
      </c>
      <c r="O12" s="322" t="s">
        <v>110</v>
      </c>
      <c r="P12" s="322" t="s">
        <v>110</v>
      </c>
      <c r="Q12" s="322" t="s">
        <v>110</v>
      </c>
      <c r="R12" s="322" t="s">
        <v>110</v>
      </c>
      <c r="S12" s="322" t="s">
        <v>110</v>
      </c>
      <c r="T12" s="322" t="s">
        <v>110</v>
      </c>
      <c r="U12" s="322" t="s">
        <v>110</v>
      </c>
      <c r="V12" s="322" t="s">
        <v>110</v>
      </c>
      <c r="W12" s="322" t="s">
        <v>110</v>
      </c>
      <c r="X12" s="322" t="s">
        <v>110</v>
      </c>
      <c r="Y12" s="322" t="s">
        <v>110</v>
      </c>
      <c r="Z12" s="322" t="s">
        <v>110</v>
      </c>
      <c r="AA12" s="322" t="s">
        <v>110</v>
      </c>
      <c r="AB12" s="322" t="s">
        <v>110</v>
      </c>
      <c r="AC12" s="322" t="s">
        <v>110</v>
      </c>
      <c r="AD12" s="322" t="s">
        <v>110</v>
      </c>
      <c r="AE12" s="322" t="s">
        <v>110</v>
      </c>
      <c r="AF12" s="322" t="s">
        <v>110</v>
      </c>
      <c r="AG12" s="322" t="s">
        <v>110</v>
      </c>
      <c r="AH12" s="322" t="s">
        <v>110</v>
      </c>
      <c r="AI12" s="322" t="s">
        <v>110</v>
      </c>
      <c r="AJ12" s="322" t="s">
        <v>110</v>
      </c>
      <c r="AK12" s="322" t="s">
        <v>110</v>
      </c>
      <c r="AL12" s="322" t="s">
        <v>110</v>
      </c>
      <c r="AM12" s="322" t="s">
        <v>110</v>
      </c>
      <c r="AN12" s="322">
        <v>1</v>
      </c>
      <c r="AO12" s="322">
        <v>1.5</v>
      </c>
      <c r="AP12" s="322">
        <v>2.1</v>
      </c>
      <c r="AQ12" s="322">
        <v>2.2999999999999998</v>
      </c>
      <c r="AR12" s="322">
        <v>2.2999999999999998</v>
      </c>
      <c r="AS12" s="322">
        <v>2.4</v>
      </c>
      <c r="AT12" s="322">
        <v>2.7</v>
      </c>
      <c r="AU12" s="322">
        <v>5.3</v>
      </c>
      <c r="AV12" s="322">
        <v>5.4</v>
      </c>
      <c r="AW12" s="322">
        <v>5.6</v>
      </c>
      <c r="AX12" s="322">
        <v>6.2</v>
      </c>
      <c r="AY12" s="322">
        <v>6.9</v>
      </c>
      <c r="AZ12" s="322">
        <v>8.6</v>
      </c>
      <c r="BA12" s="322">
        <v>10.5</v>
      </c>
      <c r="BB12" s="322">
        <v>11.6</v>
      </c>
      <c r="BC12" s="322">
        <v>15.9</v>
      </c>
      <c r="BD12" s="322">
        <v>16.8</v>
      </c>
      <c r="BE12" s="322">
        <v>18.7</v>
      </c>
      <c r="BF12" s="322">
        <v>20.6</v>
      </c>
      <c r="BG12" s="322">
        <v>22.7</v>
      </c>
      <c r="BH12" s="322">
        <v>26.1</v>
      </c>
      <c r="BI12" s="322">
        <v>27.7</v>
      </c>
      <c r="BJ12" s="322">
        <v>29.5</v>
      </c>
      <c r="BK12" s="322">
        <v>31.6</v>
      </c>
      <c r="BL12" s="322">
        <v>33.5</v>
      </c>
      <c r="BM12" s="322">
        <v>36.799999999999997</v>
      </c>
      <c r="BN12" s="322">
        <v>38.6</v>
      </c>
      <c r="BO12" s="322">
        <v>40.299999999999997</v>
      </c>
      <c r="BP12" s="322">
        <v>44.7</v>
      </c>
      <c r="BQ12" s="322">
        <v>47.5</v>
      </c>
      <c r="BR12" s="322">
        <v>50.3</v>
      </c>
      <c r="BS12" s="322">
        <v>54.1</v>
      </c>
      <c r="BT12" s="322">
        <v>58.5</v>
      </c>
      <c r="BU12" s="322">
        <v>62.5</v>
      </c>
      <c r="BV12" s="322">
        <v>67.5</v>
      </c>
      <c r="BW12" s="322">
        <v>69.099999999999994</v>
      </c>
      <c r="BX12" s="322">
        <v>69.3</v>
      </c>
      <c r="BY12" s="322">
        <v>71</v>
      </c>
      <c r="BZ12" s="322">
        <v>75</v>
      </c>
      <c r="CA12" s="322">
        <v>78.900000000000006</v>
      </c>
      <c r="CB12" s="322">
        <v>83.9</v>
      </c>
      <c r="CC12" s="322">
        <v>88.6</v>
      </c>
      <c r="CD12" s="322">
        <v>90.5</v>
      </c>
      <c r="CE12" s="322">
        <v>86.3</v>
      </c>
      <c r="CF12" s="322">
        <v>88.1</v>
      </c>
      <c r="CG12" s="322">
        <v>91.7</v>
      </c>
      <c r="CH12" s="322">
        <v>95.8</v>
      </c>
      <c r="CI12" s="322">
        <v>98.1</v>
      </c>
      <c r="CJ12" s="322">
        <v>103.3</v>
      </c>
      <c r="CK12" s="322">
        <v>108.7</v>
      </c>
      <c r="CL12" s="322"/>
      <c r="CM12" s="322"/>
      <c r="CN12" s="322"/>
      <c r="CO12" s="322"/>
      <c r="CP12" s="322"/>
      <c r="CQ12" s="322"/>
      <c r="CR12" s="322"/>
      <c r="CS12" s="322"/>
      <c r="CT12" s="322"/>
      <c r="CU12" s="322"/>
      <c r="CV12" s="322"/>
      <c r="CW12" s="322"/>
      <c r="CX12" s="322"/>
      <c r="CY12" s="322"/>
      <c r="CZ12" s="322"/>
      <c r="DA12" s="322"/>
    </row>
    <row r="13" spans="1:105" s="316" customFormat="1" x14ac:dyDescent="0.2">
      <c r="A13" s="322" t="s">
        <v>432</v>
      </c>
      <c r="B13" s="322" t="s">
        <v>1905</v>
      </c>
      <c r="C13" s="322" t="s">
        <v>110</v>
      </c>
      <c r="D13" s="322" t="s">
        <v>110</v>
      </c>
      <c r="E13" s="322" t="s">
        <v>110</v>
      </c>
      <c r="F13" s="322" t="s">
        <v>110</v>
      </c>
      <c r="G13" s="322" t="s">
        <v>110</v>
      </c>
      <c r="H13" s="322">
        <v>0</v>
      </c>
      <c r="I13" s="322">
        <v>0</v>
      </c>
      <c r="J13" s="322">
        <v>0.2</v>
      </c>
      <c r="K13" s="322">
        <v>0.7</v>
      </c>
      <c r="L13" s="322">
        <v>0.9</v>
      </c>
      <c r="M13" s="322">
        <v>1</v>
      </c>
      <c r="N13" s="322">
        <v>1</v>
      </c>
      <c r="O13" s="322">
        <v>1.2</v>
      </c>
      <c r="P13" s="322">
        <v>1.3</v>
      </c>
      <c r="Q13" s="322">
        <v>1.5</v>
      </c>
      <c r="R13" s="322">
        <v>1.5</v>
      </c>
      <c r="S13" s="322">
        <v>1.4</v>
      </c>
      <c r="T13" s="322">
        <v>2.7</v>
      </c>
      <c r="U13" s="322">
        <v>2.1</v>
      </c>
      <c r="V13" s="322">
        <v>1.6</v>
      </c>
      <c r="W13" s="322">
        <v>1.6</v>
      </c>
      <c r="X13" s="322">
        <v>1.5</v>
      </c>
      <c r="Y13" s="322">
        <v>1.8</v>
      </c>
      <c r="Z13" s="322">
        <v>1.6</v>
      </c>
      <c r="AA13" s="322">
        <v>1.6</v>
      </c>
      <c r="AB13" s="322">
        <v>1.5</v>
      </c>
      <c r="AC13" s="322">
        <v>1.6</v>
      </c>
      <c r="AD13" s="322">
        <v>1.9</v>
      </c>
      <c r="AE13" s="322">
        <v>2</v>
      </c>
      <c r="AF13" s="322">
        <v>2</v>
      </c>
      <c r="AG13" s="322">
        <v>2.6</v>
      </c>
      <c r="AH13" s="322">
        <v>2.9</v>
      </c>
      <c r="AI13" s="322">
        <v>3.2</v>
      </c>
      <c r="AJ13" s="322">
        <v>4.2</v>
      </c>
      <c r="AK13" s="322">
        <v>4.0999999999999996</v>
      </c>
      <c r="AL13" s="322">
        <v>3.9</v>
      </c>
      <c r="AM13" s="322">
        <v>3.8</v>
      </c>
      <c r="AN13" s="322">
        <v>3.8</v>
      </c>
      <c r="AO13" s="322">
        <v>3.4</v>
      </c>
      <c r="AP13" s="322">
        <v>3.4</v>
      </c>
      <c r="AQ13" s="322">
        <v>3.4</v>
      </c>
      <c r="AR13" s="322">
        <v>3.7</v>
      </c>
      <c r="AS13" s="322">
        <v>4</v>
      </c>
      <c r="AT13" s="322">
        <v>5.9</v>
      </c>
      <c r="AU13" s="322">
        <v>7</v>
      </c>
      <c r="AV13" s="322">
        <v>7.2</v>
      </c>
      <c r="AW13" s="322">
        <v>7.4</v>
      </c>
      <c r="AX13" s="322">
        <v>10.6</v>
      </c>
      <c r="AY13" s="322">
        <v>12.3</v>
      </c>
      <c r="AZ13" s="322">
        <v>14.9</v>
      </c>
      <c r="BA13" s="322">
        <v>15.8</v>
      </c>
      <c r="BB13" s="322">
        <v>15.7</v>
      </c>
      <c r="BC13" s="322">
        <v>16.3</v>
      </c>
      <c r="BD13" s="322">
        <v>17</v>
      </c>
      <c r="BE13" s="322">
        <v>21</v>
      </c>
      <c r="BF13" s="322">
        <v>25.4</v>
      </c>
      <c r="BG13" s="322">
        <v>25.5</v>
      </c>
      <c r="BH13" s="322">
        <v>24.4</v>
      </c>
      <c r="BI13" s="322">
        <v>24.2</v>
      </c>
      <c r="BJ13" s="322">
        <v>24.9</v>
      </c>
      <c r="BK13" s="322">
        <v>22.4</v>
      </c>
      <c r="BL13" s="322">
        <v>21.3</v>
      </c>
      <c r="BM13" s="322">
        <v>21.3</v>
      </c>
      <c r="BN13" s="322">
        <v>25</v>
      </c>
      <c r="BO13" s="322">
        <v>28</v>
      </c>
      <c r="BP13" s="322">
        <v>29.3</v>
      </c>
      <c r="BQ13" s="322">
        <v>29.2</v>
      </c>
      <c r="BR13" s="322">
        <v>28.7</v>
      </c>
      <c r="BS13" s="322">
        <v>28.1</v>
      </c>
      <c r="BT13" s="322">
        <v>27.5</v>
      </c>
      <c r="BU13" s="322">
        <v>27.1</v>
      </c>
      <c r="BV13" s="322">
        <v>28</v>
      </c>
      <c r="BW13" s="322">
        <v>27.7</v>
      </c>
      <c r="BX13" s="322">
        <v>29</v>
      </c>
      <c r="BY13" s="322">
        <v>33.6</v>
      </c>
      <c r="BZ13" s="322">
        <v>40.299999999999997</v>
      </c>
      <c r="CA13" s="322">
        <v>43.8</v>
      </c>
      <c r="CB13" s="322">
        <v>42.7</v>
      </c>
      <c r="CC13" s="322">
        <v>40.5</v>
      </c>
      <c r="CD13" s="322">
        <v>38.299999999999997</v>
      </c>
      <c r="CE13" s="322">
        <v>38.9</v>
      </c>
      <c r="CF13" s="322">
        <v>48.8</v>
      </c>
      <c r="CG13" s="322">
        <v>57.6</v>
      </c>
      <c r="CH13" s="322">
        <v>59.7</v>
      </c>
      <c r="CI13" s="322">
        <v>57.5</v>
      </c>
      <c r="CJ13" s="322">
        <v>55.2</v>
      </c>
      <c r="CK13" s="322">
        <v>51.7</v>
      </c>
      <c r="CL13" s="322"/>
      <c r="CM13" s="322"/>
      <c r="CN13" s="322"/>
      <c r="CO13" s="322"/>
      <c r="CP13" s="322"/>
      <c r="CQ13" s="322"/>
      <c r="CR13" s="322"/>
      <c r="CS13" s="322"/>
      <c r="CT13" s="322"/>
      <c r="CU13" s="322"/>
      <c r="CV13" s="322"/>
      <c r="CW13" s="322"/>
      <c r="CX13" s="322"/>
      <c r="CY13" s="322"/>
      <c r="CZ13" s="322"/>
      <c r="DA13" s="322"/>
    </row>
    <row r="14" spans="1:105" s="316" customFormat="1" x14ac:dyDescent="0.2">
      <c r="A14" s="322" t="s">
        <v>430</v>
      </c>
      <c r="B14" s="322" t="s">
        <v>1906</v>
      </c>
      <c r="C14" s="322" t="s">
        <v>110</v>
      </c>
      <c r="D14" s="322" t="s">
        <v>110</v>
      </c>
      <c r="E14" s="322" t="s">
        <v>110</v>
      </c>
      <c r="F14" s="322" t="s">
        <v>110</v>
      </c>
      <c r="G14" s="322" t="s">
        <v>110</v>
      </c>
      <c r="H14" s="322">
        <v>0</v>
      </c>
      <c r="I14" s="322">
        <v>0</v>
      </c>
      <c r="J14" s="322">
        <v>0.2</v>
      </c>
      <c r="K14" s="322">
        <v>0.6</v>
      </c>
      <c r="L14" s="322">
        <v>0.8</v>
      </c>
      <c r="M14" s="322">
        <v>0.8</v>
      </c>
      <c r="N14" s="322">
        <v>0.8</v>
      </c>
      <c r="O14" s="322">
        <v>1</v>
      </c>
      <c r="P14" s="322">
        <v>1.1000000000000001</v>
      </c>
      <c r="Q14" s="322">
        <v>1.2</v>
      </c>
      <c r="R14" s="322">
        <v>1.2</v>
      </c>
      <c r="S14" s="322">
        <v>1</v>
      </c>
      <c r="T14" s="322">
        <v>0.9</v>
      </c>
      <c r="U14" s="322">
        <v>1</v>
      </c>
      <c r="V14" s="322">
        <v>1</v>
      </c>
      <c r="W14" s="322">
        <v>1</v>
      </c>
      <c r="X14" s="322">
        <v>1.2</v>
      </c>
      <c r="Y14" s="322">
        <v>1.5</v>
      </c>
      <c r="Z14" s="322">
        <v>1.4</v>
      </c>
      <c r="AA14" s="322">
        <v>1.3</v>
      </c>
      <c r="AB14" s="322">
        <v>1.1000000000000001</v>
      </c>
      <c r="AC14" s="322">
        <v>1.2</v>
      </c>
      <c r="AD14" s="322">
        <v>1.4</v>
      </c>
      <c r="AE14" s="322">
        <v>1.5</v>
      </c>
      <c r="AF14" s="322">
        <v>1.4</v>
      </c>
      <c r="AG14" s="322">
        <v>2</v>
      </c>
      <c r="AH14" s="322">
        <v>2.2000000000000002</v>
      </c>
      <c r="AI14" s="322">
        <v>2.4</v>
      </c>
      <c r="AJ14" s="322">
        <v>2.9</v>
      </c>
      <c r="AK14" s="322">
        <v>3</v>
      </c>
      <c r="AL14" s="322">
        <v>3</v>
      </c>
      <c r="AM14" s="322">
        <v>3</v>
      </c>
      <c r="AN14" s="322">
        <v>3</v>
      </c>
      <c r="AO14" s="322">
        <v>2.6</v>
      </c>
      <c r="AP14" s="322">
        <v>2.5</v>
      </c>
      <c r="AQ14" s="322">
        <v>2.5</v>
      </c>
      <c r="AR14" s="322">
        <v>2.4</v>
      </c>
      <c r="AS14" s="322">
        <v>2.6</v>
      </c>
      <c r="AT14" s="322">
        <v>4.0999999999999996</v>
      </c>
      <c r="AU14" s="322">
        <v>5.0999999999999996</v>
      </c>
      <c r="AV14" s="322">
        <v>5.4</v>
      </c>
      <c r="AW14" s="322">
        <v>5.2</v>
      </c>
      <c r="AX14" s="322">
        <v>8.1</v>
      </c>
      <c r="AY14" s="322">
        <v>9.4</v>
      </c>
      <c r="AZ14" s="322">
        <v>11.5</v>
      </c>
      <c r="BA14" s="322">
        <v>12.2</v>
      </c>
      <c r="BB14" s="322">
        <v>11.6</v>
      </c>
      <c r="BC14" s="322">
        <v>12</v>
      </c>
      <c r="BD14" s="322">
        <v>12.8</v>
      </c>
      <c r="BE14" s="322">
        <v>15.5</v>
      </c>
      <c r="BF14" s="322">
        <v>19.399999999999999</v>
      </c>
      <c r="BG14" s="322">
        <v>19.5</v>
      </c>
      <c r="BH14" s="322">
        <v>18.2</v>
      </c>
      <c r="BI14" s="322">
        <v>17.8</v>
      </c>
      <c r="BJ14" s="322">
        <v>18</v>
      </c>
      <c r="BK14" s="322">
        <v>16.7</v>
      </c>
      <c r="BL14" s="322">
        <v>15.5</v>
      </c>
      <c r="BM14" s="322">
        <v>15.5</v>
      </c>
      <c r="BN14" s="322">
        <v>18.3</v>
      </c>
      <c r="BO14" s="322">
        <v>21.4</v>
      </c>
      <c r="BP14" s="322">
        <v>22.9</v>
      </c>
      <c r="BQ14" s="322">
        <v>22.7</v>
      </c>
      <c r="BR14" s="322">
        <v>22</v>
      </c>
      <c r="BS14" s="322">
        <v>21.3</v>
      </c>
      <c r="BT14" s="322">
        <v>20.399999999999999</v>
      </c>
      <c r="BU14" s="322">
        <v>19.8</v>
      </c>
      <c r="BV14" s="322">
        <v>20.5</v>
      </c>
      <c r="BW14" s="322">
        <v>20.100000000000001</v>
      </c>
      <c r="BX14" s="322">
        <v>21.4</v>
      </c>
      <c r="BY14" s="322">
        <v>26</v>
      </c>
      <c r="BZ14" s="322">
        <v>32.5</v>
      </c>
      <c r="CA14" s="322">
        <v>35.799999999999997</v>
      </c>
      <c r="CB14" s="322">
        <v>34.799999999999997</v>
      </c>
      <c r="CC14" s="322">
        <v>32.5</v>
      </c>
      <c r="CD14" s="322">
        <v>30.4</v>
      </c>
      <c r="CE14" s="322">
        <v>30.9</v>
      </c>
      <c r="CF14" s="322">
        <v>40.200000000000003</v>
      </c>
      <c r="CG14" s="322">
        <v>47.4</v>
      </c>
      <c r="CH14" s="322">
        <v>50</v>
      </c>
      <c r="CI14" s="322">
        <v>47.8</v>
      </c>
      <c r="CJ14" s="322">
        <v>45.6</v>
      </c>
      <c r="CK14" s="322">
        <v>42.7</v>
      </c>
      <c r="CL14" s="322"/>
      <c r="CM14" s="322"/>
      <c r="CN14" s="322"/>
      <c r="CO14" s="322"/>
      <c r="CP14" s="322"/>
      <c r="CQ14" s="322"/>
      <c r="CR14" s="322"/>
      <c r="CS14" s="322"/>
      <c r="CT14" s="322"/>
      <c r="CU14" s="322"/>
      <c r="CV14" s="322"/>
      <c r="CW14" s="322"/>
      <c r="CX14" s="322"/>
      <c r="CY14" s="322"/>
      <c r="CZ14" s="322"/>
      <c r="DA14" s="322"/>
    </row>
    <row r="15" spans="1:105" s="316" customFormat="1" x14ac:dyDescent="0.2">
      <c r="A15" s="322" t="s">
        <v>428</v>
      </c>
      <c r="B15" s="322" t="s">
        <v>1907</v>
      </c>
      <c r="C15" s="322" t="s">
        <v>110</v>
      </c>
      <c r="D15" s="322" t="s">
        <v>110</v>
      </c>
      <c r="E15" s="322" t="s">
        <v>110</v>
      </c>
      <c r="F15" s="322" t="s">
        <v>110</v>
      </c>
      <c r="G15" s="322" t="s">
        <v>110</v>
      </c>
      <c r="H15" s="322" t="s">
        <v>110</v>
      </c>
      <c r="I15" s="322" t="s">
        <v>110</v>
      </c>
      <c r="J15" s="322">
        <v>0.1</v>
      </c>
      <c r="K15" s="322">
        <v>0.1</v>
      </c>
      <c r="L15" s="322">
        <v>0.1</v>
      </c>
      <c r="M15" s="322">
        <v>0.1</v>
      </c>
      <c r="N15" s="322">
        <v>0.1</v>
      </c>
      <c r="O15" s="322">
        <v>0.1</v>
      </c>
      <c r="P15" s="322">
        <v>0.2</v>
      </c>
      <c r="Q15" s="322">
        <v>0.2</v>
      </c>
      <c r="R15" s="322">
        <v>0.2</v>
      </c>
      <c r="S15" s="322">
        <v>0.2</v>
      </c>
      <c r="T15" s="322">
        <v>0.2</v>
      </c>
      <c r="U15" s="322">
        <v>0.2</v>
      </c>
      <c r="V15" s="322">
        <v>0.2</v>
      </c>
      <c r="W15" s="322">
        <v>0.2</v>
      </c>
      <c r="X15" s="322">
        <v>0.2</v>
      </c>
      <c r="Y15" s="322">
        <v>0.3</v>
      </c>
      <c r="Z15" s="322">
        <v>0.3</v>
      </c>
      <c r="AA15" s="322">
        <v>0.3</v>
      </c>
      <c r="AB15" s="322">
        <v>0.3</v>
      </c>
      <c r="AC15" s="322">
        <v>0.3</v>
      </c>
      <c r="AD15" s="322">
        <v>0.3</v>
      </c>
      <c r="AE15" s="322">
        <v>0.3</v>
      </c>
      <c r="AF15" s="322">
        <v>0.3</v>
      </c>
      <c r="AG15" s="322">
        <v>0.3</v>
      </c>
      <c r="AH15" s="322">
        <v>0.3</v>
      </c>
      <c r="AI15" s="322">
        <v>0.5</v>
      </c>
      <c r="AJ15" s="322">
        <v>0.9</v>
      </c>
      <c r="AK15" s="322">
        <v>0.8</v>
      </c>
      <c r="AL15" s="322">
        <v>0.6</v>
      </c>
      <c r="AM15" s="322">
        <v>0.6</v>
      </c>
      <c r="AN15" s="322">
        <v>0.6</v>
      </c>
      <c r="AO15" s="322">
        <v>0.6</v>
      </c>
      <c r="AP15" s="322">
        <v>0.6</v>
      </c>
      <c r="AQ15" s="322">
        <v>0.7</v>
      </c>
      <c r="AR15" s="322">
        <v>0.9</v>
      </c>
      <c r="AS15" s="322">
        <v>0.9</v>
      </c>
      <c r="AT15" s="322">
        <v>1.2</v>
      </c>
      <c r="AU15" s="322">
        <v>1.5</v>
      </c>
      <c r="AV15" s="322">
        <v>1.3</v>
      </c>
      <c r="AW15" s="322">
        <v>1.3</v>
      </c>
      <c r="AX15" s="322">
        <v>1.4</v>
      </c>
      <c r="AY15" s="322">
        <v>2</v>
      </c>
      <c r="AZ15" s="322">
        <v>2.7</v>
      </c>
      <c r="BA15" s="322">
        <v>3</v>
      </c>
      <c r="BB15" s="322">
        <v>3.4</v>
      </c>
      <c r="BC15" s="322">
        <v>3.6</v>
      </c>
      <c r="BD15" s="322">
        <v>3.7</v>
      </c>
      <c r="BE15" s="322">
        <v>4.9000000000000004</v>
      </c>
      <c r="BF15" s="322">
        <v>5.5</v>
      </c>
      <c r="BG15" s="322">
        <v>5.4</v>
      </c>
      <c r="BH15" s="322">
        <v>5.7</v>
      </c>
      <c r="BI15" s="322">
        <v>5.9</v>
      </c>
      <c r="BJ15" s="322">
        <v>6.4</v>
      </c>
      <c r="BK15" s="322">
        <v>5.2</v>
      </c>
      <c r="BL15" s="322">
        <v>5.2</v>
      </c>
      <c r="BM15" s="322">
        <v>5.0999999999999996</v>
      </c>
      <c r="BN15" s="322">
        <v>5.4</v>
      </c>
      <c r="BO15" s="322">
        <v>5.3</v>
      </c>
      <c r="BP15" s="322">
        <v>5.6</v>
      </c>
      <c r="BQ15" s="322">
        <v>5.8</v>
      </c>
      <c r="BR15" s="322">
        <v>6</v>
      </c>
      <c r="BS15" s="322">
        <v>6.3</v>
      </c>
      <c r="BT15" s="322">
        <v>6.6</v>
      </c>
      <c r="BU15" s="322">
        <v>6.8</v>
      </c>
      <c r="BV15" s="322">
        <v>7.1</v>
      </c>
      <c r="BW15" s="322">
        <v>7</v>
      </c>
      <c r="BX15" s="322">
        <v>6.9</v>
      </c>
      <c r="BY15" s="322">
        <v>6.8</v>
      </c>
      <c r="BZ15" s="322">
        <v>7</v>
      </c>
      <c r="CA15" s="322">
        <v>7.2</v>
      </c>
      <c r="CB15" s="322">
        <v>7.2</v>
      </c>
      <c r="CC15" s="322">
        <v>7.3</v>
      </c>
      <c r="CD15" s="322">
        <v>7.1</v>
      </c>
      <c r="CE15" s="322">
        <v>6.6</v>
      </c>
      <c r="CF15" s="322">
        <v>6.8</v>
      </c>
      <c r="CG15" s="322">
        <v>8</v>
      </c>
      <c r="CH15" s="322">
        <v>7.9</v>
      </c>
      <c r="CI15" s="322">
        <v>8.4</v>
      </c>
      <c r="CJ15" s="322">
        <v>8.8000000000000007</v>
      </c>
      <c r="CK15" s="322">
        <v>8.3000000000000007</v>
      </c>
      <c r="CL15" s="322"/>
      <c r="CM15" s="322"/>
      <c r="CN15" s="322"/>
      <c r="CO15" s="322"/>
      <c r="CP15" s="322"/>
      <c r="CQ15" s="322"/>
      <c r="CR15" s="322"/>
      <c r="CS15" s="322"/>
      <c r="CT15" s="322"/>
      <c r="CU15" s="322"/>
      <c r="CV15" s="322"/>
      <c r="CW15" s="322"/>
      <c r="CX15" s="322"/>
      <c r="CY15" s="322"/>
      <c r="CZ15" s="322"/>
      <c r="DA15" s="322"/>
    </row>
    <row r="16" spans="1:105" s="316" customFormat="1" x14ac:dyDescent="0.2">
      <c r="A16" s="322" t="s">
        <v>426</v>
      </c>
      <c r="B16" s="322" t="s">
        <v>1908</v>
      </c>
      <c r="C16" s="322" t="s">
        <v>110</v>
      </c>
      <c r="D16" s="322" t="s">
        <v>110</v>
      </c>
      <c r="E16" s="322" t="s">
        <v>110</v>
      </c>
      <c r="F16" s="322" t="s">
        <v>110</v>
      </c>
      <c r="G16" s="322" t="s">
        <v>110</v>
      </c>
      <c r="H16" s="322" t="s">
        <v>110</v>
      </c>
      <c r="I16" s="322" t="s">
        <v>110</v>
      </c>
      <c r="J16" s="322" t="s">
        <v>110</v>
      </c>
      <c r="K16" s="322" t="s">
        <v>110</v>
      </c>
      <c r="L16" s="322" t="s">
        <v>110</v>
      </c>
      <c r="M16" s="322">
        <v>0</v>
      </c>
      <c r="N16" s="322">
        <v>0.1</v>
      </c>
      <c r="O16" s="322">
        <v>0.1</v>
      </c>
      <c r="P16" s="322">
        <v>0.1</v>
      </c>
      <c r="Q16" s="322">
        <v>0.1</v>
      </c>
      <c r="R16" s="322">
        <v>0.1</v>
      </c>
      <c r="S16" s="322">
        <v>0.1</v>
      </c>
      <c r="T16" s="322">
        <v>0.1</v>
      </c>
      <c r="U16" s="322">
        <v>0.1</v>
      </c>
      <c r="V16" s="322">
        <v>0</v>
      </c>
      <c r="W16" s="322">
        <v>0</v>
      </c>
      <c r="X16" s="322">
        <v>0</v>
      </c>
      <c r="Y16" s="322">
        <v>0</v>
      </c>
      <c r="Z16" s="322">
        <v>0</v>
      </c>
      <c r="AA16" s="322">
        <v>0</v>
      </c>
      <c r="AB16" s="322">
        <v>0</v>
      </c>
      <c r="AC16" s="322">
        <v>0</v>
      </c>
      <c r="AD16" s="322">
        <v>0.1</v>
      </c>
      <c r="AE16" s="322">
        <v>0.1</v>
      </c>
      <c r="AF16" s="322">
        <v>0.1</v>
      </c>
      <c r="AG16" s="322">
        <v>0.2</v>
      </c>
      <c r="AH16" s="322">
        <v>0.2</v>
      </c>
      <c r="AI16" s="322">
        <v>0.2</v>
      </c>
      <c r="AJ16" s="322">
        <v>0.2</v>
      </c>
      <c r="AK16" s="322">
        <v>0.2</v>
      </c>
      <c r="AL16" s="322">
        <v>0.2</v>
      </c>
      <c r="AM16" s="322">
        <v>0.1</v>
      </c>
      <c r="AN16" s="322">
        <v>0.1</v>
      </c>
      <c r="AO16" s="322">
        <v>0.1</v>
      </c>
      <c r="AP16" s="322">
        <v>0.1</v>
      </c>
      <c r="AQ16" s="322">
        <v>0.1</v>
      </c>
      <c r="AR16" s="322">
        <v>0.1</v>
      </c>
      <c r="AS16" s="322">
        <v>0.1</v>
      </c>
      <c r="AT16" s="322">
        <v>0.1</v>
      </c>
      <c r="AU16" s="322">
        <v>0.1</v>
      </c>
      <c r="AV16" s="322">
        <v>0.1</v>
      </c>
      <c r="AW16" s="322">
        <v>0.1</v>
      </c>
      <c r="AX16" s="322">
        <v>0.2</v>
      </c>
      <c r="AY16" s="322">
        <v>0.2</v>
      </c>
      <c r="AZ16" s="322">
        <v>0.2</v>
      </c>
      <c r="BA16" s="322">
        <v>0.2</v>
      </c>
      <c r="BB16" s="322">
        <v>0.1</v>
      </c>
      <c r="BC16" s="322">
        <v>0.2</v>
      </c>
      <c r="BD16" s="322">
        <v>0.2</v>
      </c>
      <c r="BE16" s="322">
        <v>0.2</v>
      </c>
      <c r="BF16" s="322">
        <v>0.2</v>
      </c>
      <c r="BG16" s="322">
        <v>0.2</v>
      </c>
      <c r="BH16" s="322">
        <v>0.2</v>
      </c>
      <c r="BI16" s="322">
        <v>0.2</v>
      </c>
      <c r="BJ16" s="322">
        <v>0.2</v>
      </c>
      <c r="BK16" s="322">
        <v>0.2</v>
      </c>
      <c r="BL16" s="322">
        <v>0.2</v>
      </c>
      <c r="BM16" s="322">
        <v>0.2</v>
      </c>
      <c r="BN16" s="322">
        <v>0.1</v>
      </c>
      <c r="BO16" s="322">
        <v>0</v>
      </c>
      <c r="BP16" s="322">
        <v>0</v>
      </c>
      <c r="BQ16" s="322">
        <v>0</v>
      </c>
      <c r="BR16" s="322">
        <v>0</v>
      </c>
      <c r="BS16" s="322">
        <v>0</v>
      </c>
      <c r="BT16" s="322">
        <v>0.1</v>
      </c>
      <c r="BU16" s="322">
        <v>0.1</v>
      </c>
      <c r="BV16" s="322">
        <v>0.1</v>
      </c>
      <c r="BW16" s="322">
        <v>0.1</v>
      </c>
      <c r="BX16" s="322">
        <v>0.1</v>
      </c>
      <c r="BY16" s="322">
        <v>0.2</v>
      </c>
      <c r="BZ16" s="322">
        <v>0.1</v>
      </c>
      <c r="CA16" s="322">
        <v>0.1</v>
      </c>
      <c r="CB16" s="322">
        <v>0.1</v>
      </c>
      <c r="CC16" s="322">
        <v>0.1</v>
      </c>
      <c r="CD16" s="322">
        <v>0.1</v>
      </c>
      <c r="CE16" s="322">
        <v>0.1</v>
      </c>
      <c r="CF16" s="322">
        <v>0.1</v>
      </c>
      <c r="CG16" s="322">
        <v>0.2</v>
      </c>
      <c r="CH16" s="322">
        <v>0.2</v>
      </c>
      <c r="CI16" s="322">
        <v>0</v>
      </c>
      <c r="CJ16" s="322">
        <v>0</v>
      </c>
      <c r="CK16" s="322">
        <v>0.1</v>
      </c>
      <c r="CL16" s="322"/>
      <c r="CM16" s="322"/>
      <c r="CN16" s="322"/>
      <c r="CO16" s="322"/>
      <c r="CP16" s="322"/>
      <c r="CQ16" s="322"/>
      <c r="CR16" s="322"/>
      <c r="CS16" s="322"/>
      <c r="CT16" s="322"/>
      <c r="CU16" s="322"/>
      <c r="CV16" s="322"/>
      <c r="CW16" s="322"/>
      <c r="CX16" s="322"/>
      <c r="CY16" s="322"/>
      <c r="CZ16" s="322"/>
      <c r="DA16" s="322"/>
    </row>
    <row r="17" spans="1:105" s="316" customFormat="1" x14ac:dyDescent="0.2">
      <c r="A17" s="322" t="s">
        <v>424</v>
      </c>
      <c r="B17" s="322" t="s">
        <v>1909</v>
      </c>
      <c r="C17" s="322" t="s">
        <v>110</v>
      </c>
      <c r="D17" s="322" t="s">
        <v>110</v>
      </c>
      <c r="E17" s="322" t="s">
        <v>110</v>
      </c>
      <c r="F17" s="322" t="s">
        <v>110</v>
      </c>
      <c r="G17" s="322" t="s">
        <v>110</v>
      </c>
      <c r="H17" s="322" t="s">
        <v>110</v>
      </c>
      <c r="I17" s="322" t="s">
        <v>110</v>
      </c>
      <c r="J17" s="322" t="s">
        <v>110</v>
      </c>
      <c r="K17" s="322" t="s">
        <v>110</v>
      </c>
      <c r="L17" s="322" t="s">
        <v>110</v>
      </c>
      <c r="M17" s="322" t="s">
        <v>110</v>
      </c>
      <c r="N17" s="322" t="s">
        <v>110</v>
      </c>
      <c r="O17" s="322" t="s">
        <v>110</v>
      </c>
      <c r="P17" s="322" t="s">
        <v>110</v>
      </c>
      <c r="Q17" s="322" t="s">
        <v>110</v>
      </c>
      <c r="R17" s="322">
        <v>0</v>
      </c>
      <c r="S17" s="322">
        <v>0.1</v>
      </c>
      <c r="T17" s="322">
        <v>1.5</v>
      </c>
      <c r="U17" s="322">
        <v>0.8</v>
      </c>
      <c r="V17" s="322">
        <v>0.4</v>
      </c>
      <c r="W17" s="322">
        <v>0.4</v>
      </c>
      <c r="X17" s="322">
        <v>0</v>
      </c>
      <c r="Y17" s="322">
        <v>0</v>
      </c>
      <c r="Z17" s="322">
        <v>0</v>
      </c>
      <c r="AA17" s="322">
        <v>0</v>
      </c>
      <c r="AB17" s="322">
        <v>0.1</v>
      </c>
      <c r="AC17" s="322">
        <v>0.1</v>
      </c>
      <c r="AD17" s="322">
        <v>0.1</v>
      </c>
      <c r="AE17" s="322">
        <v>0.1</v>
      </c>
      <c r="AF17" s="322">
        <v>0.2</v>
      </c>
      <c r="AG17" s="322">
        <v>0.2</v>
      </c>
      <c r="AH17" s="322">
        <v>0.1</v>
      </c>
      <c r="AI17" s="322">
        <v>0.2</v>
      </c>
      <c r="AJ17" s="322">
        <v>0.1</v>
      </c>
      <c r="AK17" s="322">
        <v>0.2</v>
      </c>
      <c r="AL17" s="322">
        <v>0.1</v>
      </c>
      <c r="AM17" s="322">
        <v>0.1</v>
      </c>
      <c r="AN17" s="322">
        <v>0.1</v>
      </c>
      <c r="AO17" s="322">
        <v>0.1</v>
      </c>
      <c r="AP17" s="322">
        <v>0.1</v>
      </c>
      <c r="AQ17" s="322">
        <v>0.1</v>
      </c>
      <c r="AR17" s="322">
        <v>0.3</v>
      </c>
      <c r="AS17" s="322">
        <v>0.5</v>
      </c>
      <c r="AT17" s="322">
        <v>0.5</v>
      </c>
      <c r="AU17" s="322">
        <v>0.3</v>
      </c>
      <c r="AV17" s="322">
        <v>0.4</v>
      </c>
      <c r="AW17" s="322">
        <v>0.8</v>
      </c>
      <c r="AX17" s="322">
        <v>0.9</v>
      </c>
      <c r="AY17" s="322">
        <v>0.7</v>
      </c>
      <c r="AZ17" s="322">
        <v>0.5</v>
      </c>
      <c r="BA17" s="322">
        <v>0.4</v>
      </c>
      <c r="BB17" s="322">
        <v>0.5</v>
      </c>
      <c r="BC17" s="322">
        <v>0.5</v>
      </c>
      <c r="BD17" s="322">
        <v>0.3</v>
      </c>
      <c r="BE17" s="322">
        <v>0.4</v>
      </c>
      <c r="BF17" s="322">
        <v>0.3</v>
      </c>
      <c r="BG17" s="322">
        <v>0.3</v>
      </c>
      <c r="BH17" s="322">
        <v>0.3</v>
      </c>
      <c r="BI17" s="322">
        <v>0.3</v>
      </c>
      <c r="BJ17" s="322">
        <v>0.3</v>
      </c>
      <c r="BK17" s="322">
        <v>0.3</v>
      </c>
      <c r="BL17" s="322">
        <v>0.4</v>
      </c>
      <c r="BM17" s="322">
        <v>0.5</v>
      </c>
      <c r="BN17" s="322">
        <v>1.2</v>
      </c>
      <c r="BO17" s="322">
        <v>1.3</v>
      </c>
      <c r="BP17" s="322">
        <v>0.8</v>
      </c>
      <c r="BQ17" s="322">
        <v>0.7</v>
      </c>
      <c r="BR17" s="322">
        <v>0.6</v>
      </c>
      <c r="BS17" s="322">
        <v>0.5</v>
      </c>
      <c r="BT17" s="322">
        <v>0.4</v>
      </c>
      <c r="BU17" s="322">
        <v>0.4</v>
      </c>
      <c r="BV17" s="322">
        <v>0.4</v>
      </c>
      <c r="BW17" s="322">
        <v>0.4</v>
      </c>
      <c r="BX17" s="322">
        <v>0.6</v>
      </c>
      <c r="BY17" s="322">
        <v>0.7</v>
      </c>
      <c r="BZ17" s="322">
        <v>0.7</v>
      </c>
      <c r="CA17" s="322">
        <v>0.7</v>
      </c>
      <c r="CB17" s="322">
        <v>0.7</v>
      </c>
      <c r="CC17" s="322">
        <v>0.6</v>
      </c>
      <c r="CD17" s="322">
        <v>0.7</v>
      </c>
      <c r="CE17" s="322">
        <v>1.3</v>
      </c>
      <c r="CF17" s="322">
        <v>1.7</v>
      </c>
      <c r="CG17" s="322">
        <v>1.9</v>
      </c>
      <c r="CH17" s="322">
        <v>1.6</v>
      </c>
      <c r="CI17" s="322">
        <v>1.3</v>
      </c>
      <c r="CJ17" s="322">
        <v>0.8</v>
      </c>
      <c r="CK17" s="322">
        <v>0.6</v>
      </c>
      <c r="CL17" s="322"/>
      <c r="CM17" s="322"/>
      <c r="CN17" s="322"/>
      <c r="CO17" s="322"/>
      <c r="CP17" s="322"/>
      <c r="CQ17" s="322"/>
      <c r="CR17" s="322"/>
      <c r="CS17" s="322"/>
      <c r="CT17" s="322"/>
      <c r="CU17" s="322"/>
      <c r="CV17" s="322"/>
      <c r="CW17" s="322"/>
      <c r="CX17" s="322"/>
      <c r="CY17" s="322"/>
      <c r="CZ17" s="322"/>
      <c r="DA17" s="322"/>
    </row>
    <row r="18" spans="1:105" s="316" customFormat="1" x14ac:dyDescent="0.2">
      <c r="A18" s="322" t="s">
        <v>422</v>
      </c>
      <c r="B18" s="322" t="s">
        <v>1910</v>
      </c>
      <c r="C18" s="322" t="s">
        <v>110</v>
      </c>
      <c r="D18" s="322" t="s">
        <v>110</v>
      </c>
      <c r="E18" s="322" t="s">
        <v>110</v>
      </c>
      <c r="F18" s="322" t="s">
        <v>110</v>
      </c>
      <c r="G18" s="322" t="s">
        <v>110</v>
      </c>
      <c r="H18" s="322" t="s">
        <v>110</v>
      </c>
      <c r="I18" s="322" t="s">
        <v>110</v>
      </c>
      <c r="J18" s="322" t="s">
        <v>110</v>
      </c>
      <c r="K18" s="322">
        <v>0.1</v>
      </c>
      <c r="L18" s="322">
        <v>0.1</v>
      </c>
      <c r="M18" s="322">
        <v>0.1</v>
      </c>
      <c r="N18" s="322">
        <v>0.1</v>
      </c>
      <c r="O18" s="322">
        <v>0.1</v>
      </c>
      <c r="P18" s="322">
        <v>0.1</v>
      </c>
      <c r="Q18" s="322">
        <v>0.1</v>
      </c>
      <c r="R18" s="322">
        <v>0.1</v>
      </c>
      <c r="S18" s="322">
        <v>0.1</v>
      </c>
      <c r="T18" s="322">
        <v>0.2</v>
      </c>
      <c r="U18" s="322">
        <v>0.3</v>
      </c>
      <c r="V18" s="322">
        <v>0.3</v>
      </c>
      <c r="W18" s="322">
        <v>0.3</v>
      </c>
      <c r="X18" s="322">
        <v>0.3</v>
      </c>
      <c r="Y18" s="322">
        <v>0.3</v>
      </c>
      <c r="Z18" s="322">
        <v>0.3</v>
      </c>
      <c r="AA18" s="322">
        <v>0.3</v>
      </c>
      <c r="AB18" s="322">
        <v>0.3</v>
      </c>
      <c r="AC18" s="322">
        <v>0.3</v>
      </c>
      <c r="AD18" s="322">
        <v>0.3</v>
      </c>
      <c r="AE18" s="322">
        <v>0.3</v>
      </c>
      <c r="AF18" s="322">
        <v>0.3</v>
      </c>
      <c r="AG18" s="322">
        <v>0.3</v>
      </c>
      <c r="AH18" s="322">
        <v>0.3</v>
      </c>
      <c r="AI18" s="322">
        <v>0.3</v>
      </c>
      <c r="AJ18" s="322">
        <v>0.3</v>
      </c>
      <c r="AK18" s="322">
        <v>0.3</v>
      </c>
      <c r="AL18" s="322">
        <v>0.3</v>
      </c>
      <c r="AM18" s="322">
        <v>0.3</v>
      </c>
      <c r="AN18" s="322">
        <v>0.4</v>
      </c>
      <c r="AO18" s="322">
        <v>0.4</v>
      </c>
      <c r="AP18" s="322">
        <v>0.4</v>
      </c>
      <c r="AQ18" s="322">
        <v>0.5</v>
      </c>
      <c r="AR18" s="322">
        <v>0.5</v>
      </c>
      <c r="AS18" s="322">
        <v>0.5</v>
      </c>
      <c r="AT18" s="322">
        <v>0.6</v>
      </c>
      <c r="AU18" s="322">
        <v>0.8</v>
      </c>
      <c r="AV18" s="322">
        <v>1.1000000000000001</v>
      </c>
      <c r="AW18" s="322">
        <v>1.1000000000000001</v>
      </c>
      <c r="AX18" s="322">
        <v>1.3</v>
      </c>
      <c r="AY18" s="322">
        <v>1.4</v>
      </c>
      <c r="AZ18" s="322">
        <v>1.5</v>
      </c>
      <c r="BA18" s="322">
        <v>1.7</v>
      </c>
      <c r="BB18" s="322">
        <v>1.7</v>
      </c>
      <c r="BC18" s="322">
        <v>1.9</v>
      </c>
      <c r="BD18" s="322">
        <v>2</v>
      </c>
      <c r="BE18" s="322">
        <v>1.9</v>
      </c>
      <c r="BF18" s="322">
        <v>2.2000000000000002</v>
      </c>
      <c r="BG18" s="322">
        <v>2.2999999999999998</v>
      </c>
      <c r="BH18" s="322">
        <v>2.5</v>
      </c>
      <c r="BI18" s="322">
        <v>2.5</v>
      </c>
      <c r="BJ18" s="322">
        <v>2.7</v>
      </c>
      <c r="BK18" s="322">
        <v>2.6</v>
      </c>
      <c r="BL18" s="322">
        <v>2.6</v>
      </c>
      <c r="BM18" s="322">
        <v>2.6</v>
      </c>
      <c r="BN18" s="322">
        <v>2.6</v>
      </c>
      <c r="BO18" s="322">
        <v>2.6</v>
      </c>
      <c r="BP18" s="322">
        <v>2.6</v>
      </c>
      <c r="BQ18" s="322">
        <v>2.5</v>
      </c>
      <c r="BR18" s="322">
        <v>2.6</v>
      </c>
      <c r="BS18" s="322">
        <v>2.7</v>
      </c>
      <c r="BT18" s="322">
        <v>2.8</v>
      </c>
      <c r="BU18" s="322">
        <v>2.8</v>
      </c>
      <c r="BV18" s="322">
        <v>2.9</v>
      </c>
      <c r="BW18" s="322">
        <v>2.8</v>
      </c>
      <c r="BX18" s="322">
        <v>2.7</v>
      </c>
      <c r="BY18" s="322">
        <v>2.5</v>
      </c>
      <c r="BZ18" s="322">
        <v>2.5</v>
      </c>
      <c r="CA18" s="322">
        <v>2.6</v>
      </c>
      <c r="CB18" s="322">
        <v>2.7</v>
      </c>
      <c r="CC18" s="322">
        <v>2.7</v>
      </c>
      <c r="CD18" s="322">
        <v>2.8</v>
      </c>
      <c r="CE18" s="322">
        <v>2.7</v>
      </c>
      <c r="CF18" s="322">
        <v>2.7</v>
      </c>
      <c r="CG18" s="322">
        <v>2.9</v>
      </c>
      <c r="CH18" s="322">
        <v>3</v>
      </c>
      <c r="CI18" s="322">
        <v>3.2</v>
      </c>
      <c r="CJ18" s="322">
        <v>3.4</v>
      </c>
      <c r="CK18" s="322">
        <v>3.6</v>
      </c>
      <c r="CL18" s="322"/>
      <c r="CM18" s="322"/>
      <c r="CN18" s="322"/>
      <c r="CO18" s="322"/>
      <c r="CP18" s="322"/>
      <c r="CQ18" s="322"/>
      <c r="CR18" s="322"/>
      <c r="CS18" s="322"/>
      <c r="CT18" s="322"/>
      <c r="CU18" s="322"/>
      <c r="CV18" s="322"/>
      <c r="CW18" s="322"/>
      <c r="CX18" s="322"/>
      <c r="CY18" s="322"/>
      <c r="CZ18" s="322"/>
      <c r="DA18" s="322"/>
    </row>
    <row r="19" spans="1:105" s="316" customFormat="1" x14ac:dyDescent="0.2">
      <c r="A19" s="322" t="s">
        <v>420</v>
      </c>
      <c r="B19" s="322" t="s">
        <v>1911</v>
      </c>
      <c r="C19" s="322" t="s">
        <v>110</v>
      </c>
      <c r="D19" s="322" t="s">
        <v>110</v>
      </c>
      <c r="E19" s="322" t="s">
        <v>110</v>
      </c>
      <c r="F19" s="322" t="s">
        <v>110</v>
      </c>
      <c r="G19" s="322" t="s">
        <v>110</v>
      </c>
      <c r="H19" s="322" t="s">
        <v>110</v>
      </c>
      <c r="I19" s="322" t="s">
        <v>110</v>
      </c>
      <c r="J19" s="322" t="s">
        <v>110</v>
      </c>
      <c r="K19" s="322" t="s">
        <v>110</v>
      </c>
      <c r="L19" s="322" t="s">
        <v>110</v>
      </c>
      <c r="M19" s="322" t="s">
        <v>110</v>
      </c>
      <c r="N19" s="322" t="s">
        <v>110</v>
      </c>
      <c r="O19" s="322" t="s">
        <v>110</v>
      </c>
      <c r="P19" s="322" t="s">
        <v>110</v>
      </c>
      <c r="Q19" s="322" t="s">
        <v>110</v>
      </c>
      <c r="R19" s="322" t="s">
        <v>110</v>
      </c>
      <c r="S19" s="322" t="s">
        <v>110</v>
      </c>
      <c r="T19" s="322" t="s">
        <v>110</v>
      </c>
      <c r="U19" s="322" t="s">
        <v>110</v>
      </c>
      <c r="V19" s="322" t="s">
        <v>110</v>
      </c>
      <c r="W19" s="322" t="s">
        <v>110</v>
      </c>
      <c r="X19" s="322" t="s">
        <v>110</v>
      </c>
      <c r="Y19" s="322" t="s">
        <v>110</v>
      </c>
      <c r="Z19" s="322" t="s">
        <v>110</v>
      </c>
      <c r="AA19" s="322" t="s">
        <v>110</v>
      </c>
      <c r="AB19" s="322" t="s">
        <v>110</v>
      </c>
      <c r="AC19" s="322" t="s">
        <v>110</v>
      </c>
      <c r="AD19" s="322" t="s">
        <v>110</v>
      </c>
      <c r="AE19" s="322" t="s">
        <v>110</v>
      </c>
      <c r="AF19" s="322" t="s">
        <v>110</v>
      </c>
      <c r="AG19" s="322" t="s">
        <v>110</v>
      </c>
      <c r="AH19" s="322" t="s">
        <v>110</v>
      </c>
      <c r="AI19" s="322" t="s">
        <v>110</v>
      </c>
      <c r="AJ19" s="322" t="s">
        <v>110</v>
      </c>
      <c r="AK19" s="322" t="s">
        <v>110</v>
      </c>
      <c r="AL19" s="322" t="s">
        <v>110</v>
      </c>
      <c r="AM19" s="322" t="s">
        <v>110</v>
      </c>
      <c r="AN19" s="322" t="s">
        <v>110</v>
      </c>
      <c r="AO19" s="322" t="s">
        <v>110</v>
      </c>
      <c r="AP19" s="322" t="s">
        <v>110</v>
      </c>
      <c r="AQ19" s="322" t="s">
        <v>110</v>
      </c>
      <c r="AR19" s="322" t="s">
        <v>110</v>
      </c>
      <c r="AS19" s="322" t="s">
        <v>110</v>
      </c>
      <c r="AT19" s="322" t="s">
        <v>110</v>
      </c>
      <c r="AU19" s="322" t="s">
        <v>110</v>
      </c>
      <c r="AV19" s="322">
        <v>0</v>
      </c>
      <c r="AW19" s="322">
        <v>0</v>
      </c>
      <c r="AX19" s="322">
        <v>0</v>
      </c>
      <c r="AY19" s="322">
        <v>0</v>
      </c>
      <c r="AZ19" s="322">
        <v>0.1</v>
      </c>
      <c r="BA19" s="322">
        <v>0.1</v>
      </c>
      <c r="BB19" s="322">
        <v>0.1</v>
      </c>
      <c r="BC19" s="322">
        <v>0.1</v>
      </c>
      <c r="BD19" s="322">
        <v>0.1</v>
      </c>
      <c r="BE19" s="322">
        <v>0.1</v>
      </c>
      <c r="BF19" s="322">
        <v>0.1</v>
      </c>
      <c r="BG19" s="322">
        <v>0.1</v>
      </c>
      <c r="BH19" s="322">
        <v>0.3</v>
      </c>
      <c r="BI19" s="322">
        <v>0.3</v>
      </c>
      <c r="BJ19" s="322">
        <v>0.5</v>
      </c>
      <c r="BK19" s="322">
        <v>0.6</v>
      </c>
      <c r="BL19" s="322">
        <v>0.7</v>
      </c>
      <c r="BM19" s="322">
        <v>0.8</v>
      </c>
      <c r="BN19" s="322">
        <v>0.9</v>
      </c>
      <c r="BO19" s="322">
        <v>0.9</v>
      </c>
      <c r="BP19" s="322">
        <v>1</v>
      </c>
      <c r="BQ19" s="322">
        <v>1</v>
      </c>
      <c r="BR19" s="322">
        <v>1.1000000000000001</v>
      </c>
      <c r="BS19" s="322">
        <v>1</v>
      </c>
      <c r="BT19" s="322">
        <v>1</v>
      </c>
      <c r="BU19" s="322">
        <v>0.9</v>
      </c>
      <c r="BV19" s="322">
        <v>0.8</v>
      </c>
      <c r="BW19" s="322">
        <v>0.9</v>
      </c>
      <c r="BX19" s="322">
        <v>0.8</v>
      </c>
      <c r="BY19" s="322">
        <v>1.1000000000000001</v>
      </c>
      <c r="BZ19" s="322">
        <v>1.6</v>
      </c>
      <c r="CA19" s="322">
        <v>1.2</v>
      </c>
      <c r="CB19" s="322">
        <v>1.6</v>
      </c>
      <c r="CC19" s="322">
        <v>1.3</v>
      </c>
      <c r="CD19" s="322">
        <v>1.6</v>
      </c>
      <c r="CE19" s="322">
        <v>2.4</v>
      </c>
      <c r="CF19" s="322">
        <v>2.6</v>
      </c>
      <c r="CG19" s="322">
        <v>2.2000000000000002</v>
      </c>
      <c r="CH19" s="322">
        <v>2.9</v>
      </c>
      <c r="CI19" s="322">
        <v>3.2</v>
      </c>
      <c r="CJ19" s="322">
        <v>3.5</v>
      </c>
      <c r="CK19" s="322">
        <v>3.9</v>
      </c>
      <c r="CL19" s="322"/>
      <c r="CM19" s="322"/>
      <c r="CN19" s="322"/>
      <c r="CO19" s="322"/>
      <c r="CP19" s="322"/>
      <c r="CQ19" s="322"/>
      <c r="CR19" s="322"/>
      <c r="CS19" s="322"/>
      <c r="CT19" s="322"/>
      <c r="CU19" s="322"/>
      <c r="CV19" s="322"/>
      <c r="CW19" s="322"/>
      <c r="CX19" s="322"/>
      <c r="CY19" s="322"/>
      <c r="CZ19" s="322"/>
      <c r="DA19" s="322"/>
    </row>
    <row r="20" spans="1:105" s="316" customFormat="1" x14ac:dyDescent="0.2">
      <c r="A20" s="322" t="s">
        <v>418</v>
      </c>
      <c r="B20" s="322" t="s">
        <v>1912</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v>0.3</v>
      </c>
      <c r="S20" s="322">
        <v>1.3</v>
      </c>
      <c r="T20" s="322">
        <v>1.4</v>
      </c>
      <c r="U20" s="322">
        <v>0.6</v>
      </c>
      <c r="V20" s="322">
        <v>0.1</v>
      </c>
      <c r="W20" s="322">
        <v>0.5</v>
      </c>
      <c r="X20" s="322">
        <v>0.1</v>
      </c>
      <c r="Y20" s="322">
        <v>0.1</v>
      </c>
      <c r="Z20" s="322">
        <v>0.1</v>
      </c>
      <c r="AA20" s="322">
        <v>0.1</v>
      </c>
      <c r="AB20" s="322">
        <v>0.1</v>
      </c>
      <c r="AC20" s="322">
        <v>0.1</v>
      </c>
      <c r="AD20" s="322">
        <v>0</v>
      </c>
      <c r="AE20" s="322">
        <v>0</v>
      </c>
      <c r="AF20" s="322">
        <v>0</v>
      </c>
      <c r="AG20" s="322">
        <v>0</v>
      </c>
      <c r="AH20" s="322">
        <v>0</v>
      </c>
      <c r="AI20" s="322">
        <v>0</v>
      </c>
      <c r="AJ20" s="322">
        <v>0</v>
      </c>
      <c r="AK20" s="322">
        <v>0</v>
      </c>
      <c r="AL20" s="322">
        <v>0</v>
      </c>
      <c r="AM20" s="322">
        <v>0</v>
      </c>
      <c r="AN20" s="322">
        <v>0</v>
      </c>
      <c r="AO20" s="322">
        <v>0</v>
      </c>
      <c r="AP20" s="322">
        <v>0</v>
      </c>
      <c r="AQ20" s="322">
        <v>0</v>
      </c>
      <c r="AR20" s="322">
        <v>0</v>
      </c>
      <c r="AS20" s="322">
        <v>0</v>
      </c>
      <c r="AT20" s="322">
        <v>0</v>
      </c>
      <c r="AU20" s="322">
        <v>0</v>
      </c>
      <c r="AV20" s="322">
        <v>0</v>
      </c>
      <c r="AW20" s="322">
        <v>0</v>
      </c>
      <c r="AX20" s="322">
        <v>0</v>
      </c>
      <c r="AY20" s="322">
        <v>0</v>
      </c>
      <c r="AZ20" s="322">
        <v>0</v>
      </c>
      <c r="BA20" s="322">
        <v>0</v>
      </c>
      <c r="BB20" s="322">
        <v>0</v>
      </c>
      <c r="BC20" s="322">
        <v>0</v>
      </c>
      <c r="BD20" s="322">
        <v>0</v>
      </c>
      <c r="BE20" s="322">
        <v>0</v>
      </c>
      <c r="BF20" s="322">
        <v>0</v>
      </c>
      <c r="BG20" s="322">
        <v>0</v>
      </c>
      <c r="BH20" s="322">
        <v>0</v>
      </c>
      <c r="BI20" s="322">
        <v>0</v>
      </c>
      <c r="BJ20" s="322">
        <v>0</v>
      </c>
      <c r="BK20" s="322">
        <v>0</v>
      </c>
      <c r="BL20" s="322">
        <v>0</v>
      </c>
      <c r="BM20" s="322">
        <v>0</v>
      </c>
      <c r="BN20" s="322">
        <v>0</v>
      </c>
      <c r="BO20" s="322">
        <v>0</v>
      </c>
      <c r="BP20" s="322">
        <v>0</v>
      </c>
      <c r="BQ20" s="322">
        <v>0</v>
      </c>
      <c r="BR20" s="322">
        <v>0</v>
      </c>
      <c r="BS20" s="322">
        <v>0</v>
      </c>
      <c r="BT20" s="322">
        <v>0</v>
      </c>
      <c r="BU20" s="322">
        <v>0</v>
      </c>
      <c r="BV20" s="322">
        <v>0</v>
      </c>
      <c r="BW20" s="322">
        <v>0</v>
      </c>
      <c r="BX20" s="322">
        <v>0</v>
      </c>
      <c r="BY20" s="322">
        <v>0</v>
      </c>
      <c r="BZ20" s="322">
        <v>0</v>
      </c>
      <c r="CA20" s="322">
        <v>0</v>
      </c>
      <c r="CB20" s="322">
        <v>0</v>
      </c>
      <c r="CC20" s="322">
        <v>0</v>
      </c>
      <c r="CD20" s="322">
        <v>0.1</v>
      </c>
      <c r="CE20" s="322">
        <v>0</v>
      </c>
      <c r="CF20" s="322">
        <v>0.1</v>
      </c>
      <c r="CG20" s="322">
        <v>0.1</v>
      </c>
      <c r="CH20" s="322">
        <v>0.1</v>
      </c>
      <c r="CI20" s="322">
        <v>0.1</v>
      </c>
      <c r="CJ20" s="322">
        <v>0.1</v>
      </c>
      <c r="CK20" s="322">
        <v>0.1</v>
      </c>
      <c r="CL20" s="322"/>
      <c r="CM20" s="322"/>
      <c r="CN20" s="322"/>
      <c r="CO20" s="322"/>
      <c r="CP20" s="322"/>
      <c r="CQ20" s="322"/>
      <c r="CR20" s="322"/>
      <c r="CS20" s="322"/>
      <c r="CT20" s="322"/>
      <c r="CU20" s="322"/>
      <c r="CV20" s="322"/>
      <c r="CW20" s="322"/>
      <c r="CX20" s="322"/>
      <c r="CY20" s="322"/>
      <c r="CZ20" s="322"/>
      <c r="DA20" s="322"/>
    </row>
    <row r="21" spans="1:105" s="316" customFormat="1" x14ac:dyDescent="0.2">
      <c r="A21" s="322" t="s">
        <v>416</v>
      </c>
      <c r="B21" s="322" t="s">
        <v>1913</v>
      </c>
      <c r="C21" s="322" t="s">
        <v>110</v>
      </c>
      <c r="D21" s="322" t="s">
        <v>110</v>
      </c>
      <c r="E21" s="322" t="s">
        <v>110</v>
      </c>
      <c r="F21" s="322" t="s">
        <v>110</v>
      </c>
      <c r="G21" s="322" t="s">
        <v>110</v>
      </c>
      <c r="H21" s="322" t="s">
        <v>110</v>
      </c>
      <c r="I21" s="322" t="s">
        <v>110</v>
      </c>
      <c r="J21" s="322" t="s">
        <v>110</v>
      </c>
      <c r="K21" s="322" t="s">
        <v>110</v>
      </c>
      <c r="L21" s="322" t="s">
        <v>110</v>
      </c>
      <c r="M21" s="322" t="s">
        <v>110</v>
      </c>
      <c r="N21" s="322" t="s">
        <v>110</v>
      </c>
      <c r="O21" s="322" t="s">
        <v>110</v>
      </c>
      <c r="P21" s="322" t="s">
        <v>110</v>
      </c>
      <c r="Q21" s="322" t="s">
        <v>110</v>
      </c>
      <c r="R21" s="322" t="s">
        <v>110</v>
      </c>
      <c r="S21" s="322" t="s">
        <v>110</v>
      </c>
      <c r="T21" s="322">
        <v>0</v>
      </c>
      <c r="U21" s="322">
        <v>0</v>
      </c>
      <c r="V21" s="322">
        <v>0</v>
      </c>
      <c r="W21" s="322">
        <v>0</v>
      </c>
      <c r="X21" s="322">
        <v>0</v>
      </c>
      <c r="Y21" s="322">
        <v>0</v>
      </c>
      <c r="Z21" s="322">
        <v>0</v>
      </c>
      <c r="AA21" s="322">
        <v>0</v>
      </c>
      <c r="AB21" s="322">
        <v>0</v>
      </c>
      <c r="AC21" s="322">
        <v>0</v>
      </c>
      <c r="AD21" s="322">
        <v>0.1</v>
      </c>
      <c r="AE21" s="322">
        <v>0.1</v>
      </c>
      <c r="AF21" s="322">
        <v>0.1</v>
      </c>
      <c r="AG21" s="322">
        <v>0.1</v>
      </c>
      <c r="AH21" s="322">
        <v>0.1</v>
      </c>
      <c r="AI21" s="322">
        <v>0.1</v>
      </c>
      <c r="AJ21" s="322">
        <v>0.1</v>
      </c>
      <c r="AK21" s="322">
        <v>0.1</v>
      </c>
      <c r="AL21" s="322">
        <v>0.1</v>
      </c>
      <c r="AM21" s="322">
        <v>0.1</v>
      </c>
      <c r="AN21" s="322">
        <v>0.1</v>
      </c>
      <c r="AO21" s="322">
        <v>0.1</v>
      </c>
      <c r="AP21" s="322">
        <v>0.1</v>
      </c>
      <c r="AQ21" s="322">
        <v>0.1</v>
      </c>
      <c r="AR21" s="322">
        <v>0.1</v>
      </c>
      <c r="AS21" s="322">
        <v>0.2</v>
      </c>
      <c r="AT21" s="322">
        <v>0.2</v>
      </c>
      <c r="AU21" s="322">
        <v>0.2</v>
      </c>
      <c r="AV21" s="322">
        <v>0.3</v>
      </c>
      <c r="AW21" s="322">
        <v>0.4</v>
      </c>
      <c r="AX21" s="322">
        <v>0.5</v>
      </c>
      <c r="AY21" s="322">
        <v>0.6</v>
      </c>
      <c r="AZ21" s="322">
        <v>0.6</v>
      </c>
      <c r="BA21" s="322">
        <v>0.7</v>
      </c>
      <c r="BB21" s="322">
        <v>0.8</v>
      </c>
      <c r="BC21" s="322">
        <v>0.9</v>
      </c>
      <c r="BD21" s="322">
        <v>0.9</v>
      </c>
      <c r="BE21" s="322">
        <v>0.9</v>
      </c>
      <c r="BF21" s="322">
        <v>1</v>
      </c>
      <c r="BG21" s="322">
        <v>1.1000000000000001</v>
      </c>
      <c r="BH21" s="322">
        <v>1.1000000000000001</v>
      </c>
      <c r="BI21" s="322">
        <v>1.2</v>
      </c>
      <c r="BJ21" s="322">
        <v>1.3</v>
      </c>
      <c r="BK21" s="322">
        <v>1.4</v>
      </c>
      <c r="BL21" s="322">
        <v>1.5</v>
      </c>
      <c r="BM21" s="322">
        <v>1.6</v>
      </c>
      <c r="BN21" s="322">
        <v>1.8</v>
      </c>
      <c r="BO21" s="322">
        <v>1.8</v>
      </c>
      <c r="BP21" s="322">
        <v>1.9</v>
      </c>
      <c r="BQ21" s="322">
        <v>1.9</v>
      </c>
      <c r="BR21" s="322">
        <v>1.9</v>
      </c>
      <c r="BS21" s="322">
        <v>1.9</v>
      </c>
      <c r="BT21" s="322">
        <v>2</v>
      </c>
      <c r="BU21" s="322">
        <v>2</v>
      </c>
      <c r="BV21" s="322">
        <v>2.2000000000000002</v>
      </c>
      <c r="BW21" s="322">
        <v>2.2999999999999998</v>
      </c>
      <c r="BX21" s="322">
        <v>2.2999999999999998</v>
      </c>
      <c r="BY21" s="322">
        <v>2.2999999999999998</v>
      </c>
      <c r="BZ21" s="322">
        <v>2.4</v>
      </c>
      <c r="CA21" s="322">
        <v>2.5</v>
      </c>
      <c r="CB21" s="322">
        <v>2.5</v>
      </c>
      <c r="CC21" s="322">
        <v>2.4</v>
      </c>
      <c r="CD21" s="322">
        <v>2.5</v>
      </c>
      <c r="CE21" s="322">
        <v>2.6</v>
      </c>
      <c r="CF21" s="322">
        <v>2.7</v>
      </c>
      <c r="CG21" s="322">
        <v>3</v>
      </c>
      <c r="CH21" s="322">
        <v>3</v>
      </c>
      <c r="CI21" s="322">
        <v>3.1</v>
      </c>
      <c r="CJ21" s="322">
        <v>3.4</v>
      </c>
      <c r="CK21" s="322">
        <v>3.4</v>
      </c>
      <c r="CL21" s="322"/>
      <c r="CM21" s="322"/>
      <c r="CN21" s="322"/>
      <c r="CO21" s="322"/>
      <c r="CP21" s="322"/>
      <c r="CQ21" s="322"/>
      <c r="CR21" s="322"/>
      <c r="CS21" s="322"/>
      <c r="CT21" s="322"/>
      <c r="CU21" s="322"/>
      <c r="CV21" s="322"/>
      <c r="CW21" s="322"/>
      <c r="CX21" s="322"/>
      <c r="CY21" s="322"/>
      <c r="CZ21" s="322"/>
      <c r="DA21" s="322"/>
    </row>
    <row r="22" spans="1:105" s="316" customFormat="1" x14ac:dyDescent="0.2">
      <c r="A22" s="322" t="s">
        <v>414</v>
      </c>
      <c r="B22" s="322" t="s">
        <v>1914</v>
      </c>
      <c r="C22" s="322" t="s">
        <v>110</v>
      </c>
      <c r="D22" s="322" t="s">
        <v>110</v>
      </c>
      <c r="E22" s="322" t="s">
        <v>110</v>
      </c>
      <c r="F22" s="322" t="s">
        <v>110</v>
      </c>
      <c r="G22" s="322" t="s">
        <v>110</v>
      </c>
      <c r="H22" s="322" t="s">
        <v>110</v>
      </c>
      <c r="I22" s="322" t="s">
        <v>110</v>
      </c>
      <c r="J22" s="322" t="s">
        <v>110</v>
      </c>
      <c r="K22" s="322" t="s">
        <v>110</v>
      </c>
      <c r="L22" s="322" t="s">
        <v>110</v>
      </c>
      <c r="M22" s="322" t="s">
        <v>110</v>
      </c>
      <c r="N22" s="322" t="s">
        <v>110</v>
      </c>
      <c r="O22" s="322" t="s">
        <v>110</v>
      </c>
      <c r="P22" s="322" t="s">
        <v>110</v>
      </c>
      <c r="Q22" s="322" t="s">
        <v>110</v>
      </c>
      <c r="R22" s="322" t="s">
        <v>110</v>
      </c>
      <c r="S22" s="322" t="s">
        <v>110</v>
      </c>
      <c r="T22" s="322" t="s">
        <v>110</v>
      </c>
      <c r="U22" s="322" t="s">
        <v>110</v>
      </c>
      <c r="V22" s="322" t="s">
        <v>110</v>
      </c>
      <c r="W22" s="322" t="s">
        <v>110</v>
      </c>
      <c r="X22" s="322" t="s">
        <v>110</v>
      </c>
      <c r="Y22" s="322" t="s">
        <v>110</v>
      </c>
      <c r="Z22" s="322" t="s">
        <v>110</v>
      </c>
      <c r="AA22" s="322" t="s">
        <v>110</v>
      </c>
      <c r="AB22" s="322" t="s">
        <v>110</v>
      </c>
      <c r="AC22" s="322" t="s">
        <v>110</v>
      </c>
      <c r="AD22" s="322" t="s">
        <v>110</v>
      </c>
      <c r="AE22" s="322" t="s">
        <v>110</v>
      </c>
      <c r="AF22" s="322" t="s">
        <v>110</v>
      </c>
      <c r="AG22" s="322" t="s">
        <v>110</v>
      </c>
      <c r="AH22" s="322" t="s">
        <v>110</v>
      </c>
      <c r="AI22" s="322" t="s">
        <v>110</v>
      </c>
      <c r="AJ22" s="322" t="s">
        <v>110</v>
      </c>
      <c r="AK22" s="322" t="s">
        <v>110</v>
      </c>
      <c r="AL22" s="322" t="s">
        <v>110</v>
      </c>
      <c r="AM22" s="322" t="s">
        <v>110</v>
      </c>
      <c r="AN22" s="322" t="s">
        <v>110</v>
      </c>
      <c r="AO22" s="322">
        <v>0.1</v>
      </c>
      <c r="AP22" s="322">
        <v>0.1</v>
      </c>
      <c r="AQ22" s="322">
        <v>0.2</v>
      </c>
      <c r="AR22" s="322">
        <v>0.2</v>
      </c>
      <c r="AS22" s="322">
        <v>0.2</v>
      </c>
      <c r="AT22" s="322">
        <v>0.3</v>
      </c>
      <c r="AU22" s="322">
        <v>0.3</v>
      </c>
      <c r="AV22" s="322">
        <v>0.3</v>
      </c>
      <c r="AW22" s="322">
        <v>0.3</v>
      </c>
      <c r="AX22" s="322">
        <v>0.3</v>
      </c>
      <c r="AY22" s="322">
        <v>0.3</v>
      </c>
      <c r="AZ22" s="322">
        <v>0.3</v>
      </c>
      <c r="BA22" s="322">
        <v>0.3</v>
      </c>
      <c r="BB22" s="322">
        <v>0.4</v>
      </c>
      <c r="BC22" s="322">
        <v>0.4</v>
      </c>
      <c r="BD22" s="322">
        <v>0.5</v>
      </c>
      <c r="BE22" s="322">
        <v>0.6</v>
      </c>
      <c r="BF22" s="322">
        <v>0.7</v>
      </c>
      <c r="BG22" s="322">
        <v>0.8</v>
      </c>
      <c r="BH22" s="322">
        <v>0.9</v>
      </c>
      <c r="BI22" s="322">
        <v>1.1000000000000001</v>
      </c>
      <c r="BJ22" s="322">
        <v>1.3</v>
      </c>
      <c r="BK22" s="322">
        <v>1.3</v>
      </c>
      <c r="BL22" s="322">
        <v>1.5</v>
      </c>
      <c r="BM22" s="322">
        <v>1.7</v>
      </c>
      <c r="BN22" s="322">
        <v>1.7</v>
      </c>
      <c r="BO22" s="322">
        <v>1.6</v>
      </c>
      <c r="BP22" s="322">
        <v>1.4</v>
      </c>
      <c r="BQ22" s="322">
        <v>1</v>
      </c>
      <c r="BR22" s="322">
        <v>1</v>
      </c>
      <c r="BS22" s="322">
        <v>0.9</v>
      </c>
      <c r="BT22" s="322">
        <v>1</v>
      </c>
      <c r="BU22" s="322">
        <v>1</v>
      </c>
      <c r="BV22" s="322">
        <v>1.2</v>
      </c>
      <c r="BW22" s="322">
        <v>1.3</v>
      </c>
      <c r="BX22" s="322">
        <v>1.5</v>
      </c>
      <c r="BY22" s="322">
        <v>2.1</v>
      </c>
      <c r="BZ22" s="322">
        <v>2.6</v>
      </c>
      <c r="CA22" s="322">
        <v>3.1</v>
      </c>
      <c r="CB22" s="322">
        <v>3.8</v>
      </c>
      <c r="CC22" s="322">
        <v>4</v>
      </c>
      <c r="CD22" s="322">
        <v>4.4000000000000004</v>
      </c>
      <c r="CE22" s="322">
        <v>4.9000000000000004</v>
      </c>
      <c r="CF22" s="322">
        <v>5</v>
      </c>
      <c r="CG22" s="322">
        <v>5.2</v>
      </c>
      <c r="CH22" s="322">
        <v>5.5</v>
      </c>
      <c r="CI22" s="322">
        <v>5.0999999999999996</v>
      </c>
      <c r="CJ22" s="322">
        <v>5.4</v>
      </c>
      <c r="CK22" s="322">
        <v>5.5</v>
      </c>
      <c r="CL22" s="322"/>
      <c r="CM22" s="322"/>
      <c r="CN22" s="322"/>
      <c r="CO22" s="322"/>
      <c r="CP22" s="322"/>
      <c r="CQ22" s="322"/>
      <c r="CR22" s="322"/>
      <c r="CS22" s="322"/>
      <c r="CT22" s="322"/>
      <c r="CU22" s="322"/>
      <c r="CV22" s="322"/>
      <c r="CW22" s="322"/>
      <c r="CX22" s="322"/>
      <c r="CY22" s="322"/>
      <c r="CZ22" s="322"/>
      <c r="DA22" s="322"/>
    </row>
    <row r="23" spans="1:105" x14ac:dyDescent="0.2">
      <c r="A23" s="322" t="s">
        <v>412</v>
      </c>
      <c r="B23" s="322" t="s">
        <v>1915</v>
      </c>
      <c r="C23" s="322" t="s">
        <v>110</v>
      </c>
      <c r="D23" s="322" t="s">
        <v>110</v>
      </c>
      <c r="E23" s="322" t="s">
        <v>110</v>
      </c>
      <c r="F23" s="322" t="s">
        <v>110</v>
      </c>
      <c r="G23" s="322" t="s">
        <v>110</v>
      </c>
      <c r="H23" s="322" t="s">
        <v>110</v>
      </c>
      <c r="I23" s="322" t="s">
        <v>110</v>
      </c>
      <c r="J23" s="322" t="s">
        <v>110</v>
      </c>
      <c r="K23" s="322" t="s">
        <v>110</v>
      </c>
      <c r="L23" s="322" t="s">
        <v>110</v>
      </c>
      <c r="M23" s="322" t="s">
        <v>110</v>
      </c>
      <c r="N23" s="322" t="s">
        <v>110</v>
      </c>
      <c r="O23" s="322" t="s">
        <v>110</v>
      </c>
      <c r="P23" s="322">
        <v>0</v>
      </c>
      <c r="Q23" s="322">
        <v>0</v>
      </c>
      <c r="R23" s="322">
        <v>0</v>
      </c>
      <c r="S23" s="322">
        <v>0</v>
      </c>
      <c r="T23" s="322">
        <v>0.1</v>
      </c>
      <c r="U23" s="322">
        <v>0.1</v>
      </c>
      <c r="V23" s="322">
        <v>0.1</v>
      </c>
      <c r="W23" s="322">
        <v>0.1</v>
      </c>
      <c r="X23" s="322">
        <v>0.2</v>
      </c>
      <c r="Y23" s="322">
        <v>0.2</v>
      </c>
      <c r="Z23" s="322">
        <v>0.2</v>
      </c>
      <c r="AA23" s="322">
        <v>0.3</v>
      </c>
      <c r="AB23" s="322">
        <v>0.3</v>
      </c>
      <c r="AC23" s="322">
        <v>0.3</v>
      </c>
      <c r="AD23" s="322">
        <v>0.3</v>
      </c>
      <c r="AE23" s="322">
        <v>0.3</v>
      </c>
      <c r="AF23" s="322">
        <v>0.3</v>
      </c>
      <c r="AG23" s="322">
        <v>0.3</v>
      </c>
      <c r="AH23" s="322">
        <v>0.4</v>
      </c>
      <c r="AI23" s="322">
        <v>0.4</v>
      </c>
      <c r="AJ23" s="322">
        <v>0.4</v>
      </c>
      <c r="AK23" s="322">
        <v>0.5</v>
      </c>
      <c r="AL23" s="322">
        <v>0.5</v>
      </c>
      <c r="AM23" s="322">
        <v>0.5</v>
      </c>
      <c r="AN23" s="322">
        <v>0.5</v>
      </c>
      <c r="AO23" s="322">
        <v>0.6</v>
      </c>
      <c r="AP23" s="322">
        <v>0.6</v>
      </c>
      <c r="AQ23" s="322">
        <v>0.7</v>
      </c>
      <c r="AR23" s="322">
        <v>0.8</v>
      </c>
      <c r="AS23" s="322">
        <v>0.8</v>
      </c>
      <c r="AT23" s="322">
        <v>0.9</v>
      </c>
      <c r="AU23" s="322">
        <v>1</v>
      </c>
      <c r="AV23" s="322">
        <v>1.2</v>
      </c>
      <c r="AW23" s="322">
        <v>1.4</v>
      </c>
      <c r="AX23" s="322">
        <v>1.7</v>
      </c>
      <c r="AY23" s="322">
        <v>2.2000000000000002</v>
      </c>
      <c r="AZ23" s="322">
        <v>2.7</v>
      </c>
      <c r="BA23" s="322">
        <v>3.1</v>
      </c>
      <c r="BB23" s="322">
        <v>3.1</v>
      </c>
      <c r="BC23" s="322">
        <v>3.2</v>
      </c>
      <c r="BD23" s="322">
        <v>3.2</v>
      </c>
      <c r="BE23" s="322">
        <v>3.1</v>
      </c>
      <c r="BF23" s="322">
        <v>3.3</v>
      </c>
      <c r="BG23" s="322">
        <v>3.8</v>
      </c>
      <c r="BH23" s="322">
        <v>4.4000000000000004</v>
      </c>
      <c r="BI23" s="322">
        <v>5.2</v>
      </c>
      <c r="BJ23" s="322">
        <v>6.2</v>
      </c>
      <c r="BK23" s="322">
        <v>7.1</v>
      </c>
      <c r="BL23" s="322">
        <v>8</v>
      </c>
      <c r="BM23" s="322">
        <v>9.1999999999999993</v>
      </c>
      <c r="BN23" s="322">
        <v>10.3</v>
      </c>
      <c r="BO23" s="322">
        <v>11.1</v>
      </c>
      <c r="BP23" s="322">
        <v>11.5</v>
      </c>
      <c r="BQ23" s="322">
        <v>11</v>
      </c>
      <c r="BR23" s="322">
        <v>10.199999999999999</v>
      </c>
      <c r="BS23" s="322">
        <v>9.1999999999999993</v>
      </c>
      <c r="BT23" s="322">
        <v>8.6</v>
      </c>
      <c r="BU23" s="322">
        <v>8</v>
      </c>
      <c r="BV23" s="322">
        <v>8.1999999999999993</v>
      </c>
      <c r="BW23" s="322">
        <v>10</v>
      </c>
      <c r="BX23" s="322">
        <v>12.2</v>
      </c>
      <c r="BY23" s="322">
        <v>16</v>
      </c>
      <c r="BZ23" s="322">
        <v>19.3</v>
      </c>
      <c r="CA23" s="322">
        <v>19.2</v>
      </c>
      <c r="CB23" s="322">
        <v>17</v>
      </c>
      <c r="CC23" s="322">
        <v>15.2</v>
      </c>
      <c r="CD23" s="322">
        <v>14</v>
      </c>
      <c r="CE23" s="322">
        <v>12.7</v>
      </c>
      <c r="CF23" s="322">
        <v>11.9</v>
      </c>
      <c r="CG23" s="322">
        <v>11.8</v>
      </c>
      <c r="CH23" s="322">
        <v>12.1</v>
      </c>
      <c r="CI23" s="322">
        <v>12.3</v>
      </c>
      <c r="CJ23" s="322">
        <v>12.6</v>
      </c>
      <c r="CK23" s="322">
        <v>12.7</v>
      </c>
      <c r="CL23" s="322"/>
      <c r="CM23" s="322"/>
      <c r="CN23" s="322"/>
      <c r="CO23" s="322"/>
      <c r="CP23" s="322"/>
      <c r="CQ23" s="322"/>
      <c r="CR23" s="322"/>
      <c r="CS23" s="322"/>
      <c r="CT23" s="322"/>
      <c r="CU23" s="322"/>
      <c r="CV23" s="322"/>
      <c r="CW23" s="322"/>
      <c r="CX23" s="322"/>
      <c r="CY23" s="322"/>
      <c r="CZ23" s="322"/>
      <c r="DA23" s="322"/>
    </row>
    <row r="24" spans="1:105" x14ac:dyDescent="0.2">
      <c r="A24" s="322" t="s">
        <v>410</v>
      </c>
      <c r="B24" s="322" t="s">
        <v>1916</v>
      </c>
      <c r="C24" s="322" t="s">
        <v>110</v>
      </c>
      <c r="D24" s="322" t="s">
        <v>110</v>
      </c>
      <c r="E24" s="322" t="s">
        <v>110</v>
      </c>
      <c r="F24" s="322" t="s">
        <v>110</v>
      </c>
      <c r="G24" s="322" t="s">
        <v>110</v>
      </c>
      <c r="H24" s="322" t="s">
        <v>110</v>
      </c>
      <c r="I24" s="322" t="s">
        <v>110</v>
      </c>
      <c r="J24" s="322" t="s">
        <v>110</v>
      </c>
      <c r="K24" s="322" t="s">
        <v>110</v>
      </c>
      <c r="L24" s="322" t="s">
        <v>110</v>
      </c>
      <c r="M24" s="322" t="s">
        <v>110</v>
      </c>
      <c r="N24" s="322" t="s">
        <v>110</v>
      </c>
      <c r="O24" s="322" t="s">
        <v>110</v>
      </c>
      <c r="P24" s="322">
        <v>0</v>
      </c>
      <c r="Q24" s="322">
        <v>0</v>
      </c>
      <c r="R24" s="322">
        <v>0</v>
      </c>
      <c r="S24" s="322">
        <v>0</v>
      </c>
      <c r="T24" s="322">
        <v>0</v>
      </c>
      <c r="U24" s="322">
        <v>0</v>
      </c>
      <c r="V24" s="322">
        <v>0</v>
      </c>
      <c r="W24" s="322">
        <v>0</v>
      </c>
      <c r="X24" s="322">
        <v>0</v>
      </c>
      <c r="Y24" s="322">
        <v>0</v>
      </c>
      <c r="Z24" s="322">
        <v>0</v>
      </c>
      <c r="AA24" s="322">
        <v>0</v>
      </c>
      <c r="AB24" s="322">
        <v>0</v>
      </c>
      <c r="AC24" s="322">
        <v>0</v>
      </c>
      <c r="AD24" s="322">
        <v>0</v>
      </c>
      <c r="AE24" s="322">
        <v>0</v>
      </c>
      <c r="AF24" s="322">
        <v>0</v>
      </c>
      <c r="AG24" s="322">
        <v>0</v>
      </c>
      <c r="AH24" s="322">
        <v>0</v>
      </c>
      <c r="AI24" s="322">
        <v>0</v>
      </c>
      <c r="AJ24" s="322">
        <v>0</v>
      </c>
      <c r="AK24" s="322">
        <v>0</v>
      </c>
      <c r="AL24" s="322">
        <v>0</v>
      </c>
      <c r="AM24" s="322">
        <v>0</v>
      </c>
      <c r="AN24" s="322">
        <v>0</v>
      </c>
      <c r="AO24" s="322">
        <v>0</v>
      </c>
      <c r="AP24" s="322">
        <v>0</v>
      </c>
      <c r="AQ24" s="322">
        <v>0</v>
      </c>
      <c r="AR24" s="322">
        <v>0</v>
      </c>
      <c r="AS24" s="322">
        <v>0</v>
      </c>
      <c r="AT24" s="322">
        <v>0</v>
      </c>
      <c r="AU24" s="322">
        <v>0</v>
      </c>
      <c r="AV24" s="322">
        <v>0</v>
      </c>
      <c r="AW24" s="322">
        <v>0</v>
      </c>
      <c r="AX24" s="322">
        <v>0</v>
      </c>
      <c r="AY24" s="322">
        <v>0</v>
      </c>
      <c r="AZ24" s="322">
        <v>0</v>
      </c>
      <c r="BA24" s="322">
        <v>0.1</v>
      </c>
      <c r="BB24" s="322">
        <v>0.1</v>
      </c>
      <c r="BC24" s="322">
        <v>0.1</v>
      </c>
      <c r="BD24" s="322">
        <v>0.1</v>
      </c>
      <c r="BE24" s="322">
        <v>0.1</v>
      </c>
      <c r="BF24" s="322">
        <v>0.1</v>
      </c>
      <c r="BG24" s="322">
        <v>0</v>
      </c>
      <c r="BH24" s="322">
        <v>0</v>
      </c>
      <c r="BI24" s="322">
        <v>0</v>
      </c>
      <c r="BJ24" s="322">
        <v>0</v>
      </c>
      <c r="BK24" s="322">
        <v>0</v>
      </c>
      <c r="BL24" s="322">
        <v>0</v>
      </c>
      <c r="BM24" s="322">
        <v>0</v>
      </c>
      <c r="BN24" s="322">
        <v>0</v>
      </c>
      <c r="BO24" s="322">
        <v>0</v>
      </c>
      <c r="BP24" s="322">
        <v>0</v>
      </c>
      <c r="BQ24" s="322">
        <v>0</v>
      </c>
      <c r="BR24" s="322">
        <v>0</v>
      </c>
      <c r="BS24" s="322">
        <v>0</v>
      </c>
      <c r="BT24" s="322">
        <v>0</v>
      </c>
      <c r="BU24" s="322">
        <v>0</v>
      </c>
      <c r="BV24" s="322">
        <v>0</v>
      </c>
      <c r="BW24" s="322">
        <v>0</v>
      </c>
      <c r="BX24" s="322">
        <v>0</v>
      </c>
      <c r="BY24" s="322">
        <v>0</v>
      </c>
      <c r="BZ24" s="322">
        <v>0</v>
      </c>
      <c r="CA24" s="322">
        <v>0</v>
      </c>
      <c r="CB24" s="322">
        <v>0</v>
      </c>
      <c r="CC24" s="322">
        <v>0</v>
      </c>
      <c r="CD24" s="322">
        <v>0</v>
      </c>
      <c r="CE24" s="322">
        <v>0</v>
      </c>
      <c r="CF24" s="322">
        <v>0</v>
      </c>
      <c r="CG24" s="322">
        <v>0</v>
      </c>
      <c r="CH24" s="322">
        <v>0</v>
      </c>
      <c r="CI24" s="322">
        <v>0</v>
      </c>
      <c r="CJ24" s="322">
        <v>0</v>
      </c>
      <c r="CK24" s="322">
        <v>0</v>
      </c>
      <c r="CL24" s="322"/>
      <c r="CM24" s="322"/>
      <c r="CN24" s="322"/>
      <c r="CO24" s="322"/>
      <c r="CP24" s="322"/>
      <c r="CQ24" s="322"/>
      <c r="CR24" s="322"/>
      <c r="CS24" s="322"/>
      <c r="CT24" s="322"/>
      <c r="CU24" s="322"/>
      <c r="CV24" s="322"/>
      <c r="CW24" s="322"/>
      <c r="CX24" s="322"/>
      <c r="CY24" s="322"/>
      <c r="CZ24" s="322"/>
      <c r="DA24" s="322"/>
    </row>
    <row r="25" spans="1:105" x14ac:dyDescent="0.2">
      <c r="A25" s="322" t="s">
        <v>408</v>
      </c>
      <c r="B25" s="322" t="s">
        <v>1913</v>
      </c>
      <c r="C25" s="322" t="s">
        <v>110</v>
      </c>
      <c r="D25" s="322" t="s">
        <v>110</v>
      </c>
      <c r="E25" s="322" t="s">
        <v>110</v>
      </c>
      <c r="F25" s="322" t="s">
        <v>110</v>
      </c>
      <c r="G25" s="322" t="s">
        <v>110</v>
      </c>
      <c r="H25" s="322" t="s">
        <v>110</v>
      </c>
      <c r="I25" s="322" t="s">
        <v>110</v>
      </c>
      <c r="J25" s="322" t="s">
        <v>110</v>
      </c>
      <c r="K25" s="322" t="s">
        <v>110</v>
      </c>
      <c r="L25" s="322" t="s">
        <v>110</v>
      </c>
      <c r="M25" s="322" t="s">
        <v>110</v>
      </c>
      <c r="N25" s="322" t="s">
        <v>110</v>
      </c>
      <c r="O25" s="322" t="s">
        <v>110</v>
      </c>
      <c r="P25" s="322" t="s">
        <v>110</v>
      </c>
      <c r="Q25" s="322" t="s">
        <v>110</v>
      </c>
      <c r="R25" s="322" t="s">
        <v>110</v>
      </c>
      <c r="S25" s="322" t="s">
        <v>110</v>
      </c>
      <c r="T25" s="322">
        <v>0.1</v>
      </c>
      <c r="U25" s="322">
        <v>0.1</v>
      </c>
      <c r="V25" s="322">
        <v>0.1</v>
      </c>
      <c r="W25" s="322">
        <v>0.1</v>
      </c>
      <c r="X25" s="322">
        <v>0.2</v>
      </c>
      <c r="Y25" s="322">
        <v>0.2</v>
      </c>
      <c r="Z25" s="322">
        <v>0.2</v>
      </c>
      <c r="AA25" s="322">
        <v>0.2</v>
      </c>
      <c r="AB25" s="322">
        <v>0.3</v>
      </c>
      <c r="AC25" s="322">
        <v>0.3</v>
      </c>
      <c r="AD25" s="322">
        <v>0.3</v>
      </c>
      <c r="AE25" s="322">
        <v>0.3</v>
      </c>
      <c r="AF25" s="322">
        <v>0.3</v>
      </c>
      <c r="AG25" s="322">
        <v>0.3</v>
      </c>
      <c r="AH25" s="322">
        <v>0.4</v>
      </c>
      <c r="AI25" s="322">
        <v>0.4</v>
      </c>
      <c r="AJ25" s="322">
        <v>0.4</v>
      </c>
      <c r="AK25" s="322">
        <v>0.4</v>
      </c>
      <c r="AL25" s="322">
        <v>0.5</v>
      </c>
      <c r="AM25" s="322">
        <v>0.5</v>
      </c>
      <c r="AN25" s="322">
        <v>0.5</v>
      </c>
      <c r="AO25" s="322">
        <v>0.6</v>
      </c>
      <c r="AP25" s="322">
        <v>0.6</v>
      </c>
      <c r="AQ25" s="322">
        <v>0.7</v>
      </c>
      <c r="AR25" s="322">
        <v>0.7</v>
      </c>
      <c r="AS25" s="322">
        <v>0.8</v>
      </c>
      <c r="AT25" s="322">
        <v>0.9</v>
      </c>
      <c r="AU25" s="322">
        <v>1</v>
      </c>
      <c r="AV25" s="322">
        <v>1.2</v>
      </c>
      <c r="AW25" s="322">
        <v>1.3</v>
      </c>
      <c r="AX25" s="322">
        <v>1.7</v>
      </c>
      <c r="AY25" s="322">
        <v>2.1</v>
      </c>
      <c r="AZ25" s="322">
        <v>2.7</v>
      </c>
      <c r="BA25" s="322">
        <v>3</v>
      </c>
      <c r="BB25" s="322">
        <v>3</v>
      </c>
      <c r="BC25" s="322">
        <v>3.1</v>
      </c>
      <c r="BD25" s="322">
        <v>3.1</v>
      </c>
      <c r="BE25" s="322">
        <v>3</v>
      </c>
      <c r="BF25" s="322">
        <v>3.3</v>
      </c>
      <c r="BG25" s="322">
        <v>3.7</v>
      </c>
      <c r="BH25" s="322">
        <v>4.4000000000000004</v>
      </c>
      <c r="BI25" s="322">
        <v>5.2</v>
      </c>
      <c r="BJ25" s="322">
        <v>6.1</v>
      </c>
      <c r="BK25" s="322">
        <v>7.1</v>
      </c>
      <c r="BL25" s="322">
        <v>8</v>
      </c>
      <c r="BM25" s="322">
        <v>9.1999999999999993</v>
      </c>
      <c r="BN25" s="322">
        <v>10.3</v>
      </c>
      <c r="BO25" s="322">
        <v>11.1</v>
      </c>
      <c r="BP25" s="322">
        <v>11.4</v>
      </c>
      <c r="BQ25" s="322">
        <v>11</v>
      </c>
      <c r="BR25" s="322">
        <v>10.199999999999999</v>
      </c>
      <c r="BS25" s="322">
        <v>9.1999999999999993</v>
      </c>
      <c r="BT25" s="322">
        <v>8.6</v>
      </c>
      <c r="BU25" s="322">
        <v>7.9</v>
      </c>
      <c r="BV25" s="322">
        <v>8.1999999999999993</v>
      </c>
      <c r="BW25" s="322">
        <v>10</v>
      </c>
      <c r="BX25" s="322">
        <v>12.2</v>
      </c>
      <c r="BY25" s="322">
        <v>16</v>
      </c>
      <c r="BZ25" s="322">
        <v>19.3</v>
      </c>
      <c r="CA25" s="322">
        <v>19.100000000000001</v>
      </c>
      <c r="CB25" s="322">
        <v>17</v>
      </c>
      <c r="CC25" s="322">
        <v>15.1</v>
      </c>
      <c r="CD25" s="322">
        <v>14</v>
      </c>
      <c r="CE25" s="322">
        <v>12.6</v>
      </c>
      <c r="CF25" s="322">
        <v>11.9</v>
      </c>
      <c r="CG25" s="322">
        <v>11.7</v>
      </c>
      <c r="CH25" s="322">
        <v>12.1</v>
      </c>
      <c r="CI25" s="322">
        <v>12.3</v>
      </c>
      <c r="CJ25" s="322">
        <v>12.6</v>
      </c>
      <c r="CK25" s="322">
        <v>12.7</v>
      </c>
      <c r="CL25" s="322"/>
      <c r="CM25" s="322"/>
      <c r="CN25" s="322"/>
      <c r="CO25" s="322"/>
      <c r="CP25" s="322"/>
      <c r="CQ25" s="322"/>
      <c r="CR25" s="322"/>
      <c r="CS25" s="322"/>
      <c r="CT25" s="322"/>
      <c r="CU25" s="322"/>
      <c r="CV25" s="322"/>
      <c r="CW25" s="322"/>
      <c r="CX25" s="322"/>
      <c r="CY25" s="322"/>
      <c r="CZ25" s="322"/>
      <c r="DA25" s="322"/>
    </row>
    <row r="26" spans="1:105" x14ac:dyDescent="0.2">
      <c r="A26" s="322" t="s">
        <v>406</v>
      </c>
      <c r="B26" s="83" t="s">
        <v>1264</v>
      </c>
      <c r="C26" s="322">
        <v>0.1</v>
      </c>
      <c r="D26" s="322">
        <v>0.1</v>
      </c>
      <c r="E26" s="322">
        <v>0.1</v>
      </c>
      <c r="F26" s="322">
        <v>0.1</v>
      </c>
      <c r="G26" s="322">
        <v>0.1</v>
      </c>
      <c r="H26" s="322">
        <v>0.1</v>
      </c>
      <c r="I26" s="322">
        <v>0.1</v>
      </c>
      <c r="J26" s="322">
        <v>0.1</v>
      </c>
      <c r="K26" s="322">
        <v>0.4</v>
      </c>
      <c r="L26" s="322">
        <v>0.4</v>
      </c>
      <c r="M26" s="322">
        <v>0.4</v>
      </c>
      <c r="N26" s="322">
        <v>0.5</v>
      </c>
      <c r="O26" s="322">
        <v>0.6</v>
      </c>
      <c r="P26" s="322">
        <v>0.9</v>
      </c>
      <c r="Q26" s="322">
        <v>1.5</v>
      </c>
      <c r="R26" s="322">
        <v>1.8</v>
      </c>
      <c r="S26" s="322">
        <v>1.9</v>
      </c>
      <c r="T26" s="322">
        <v>1.6</v>
      </c>
      <c r="U26" s="322">
        <v>1.6</v>
      </c>
      <c r="V26" s="322">
        <v>1.6</v>
      </c>
      <c r="W26" s="322">
        <v>1.5</v>
      </c>
      <c r="X26" s="322">
        <v>2.1</v>
      </c>
      <c r="Y26" s="322">
        <v>2.5</v>
      </c>
      <c r="Z26" s="322">
        <v>2.8</v>
      </c>
      <c r="AA26" s="322">
        <v>2.9</v>
      </c>
      <c r="AB26" s="322">
        <v>3.5</v>
      </c>
      <c r="AC26" s="322">
        <v>3.9</v>
      </c>
      <c r="AD26" s="322">
        <v>4.3</v>
      </c>
      <c r="AE26" s="322">
        <v>5</v>
      </c>
      <c r="AF26" s="322">
        <v>5</v>
      </c>
      <c r="AG26" s="322">
        <v>6</v>
      </c>
      <c r="AH26" s="322">
        <v>7.2</v>
      </c>
      <c r="AI26" s="322">
        <v>7.4</v>
      </c>
      <c r="AJ26" s="322">
        <v>7.9</v>
      </c>
      <c r="AK26" s="322">
        <v>9.3000000000000007</v>
      </c>
      <c r="AL26" s="322">
        <v>9.8000000000000007</v>
      </c>
      <c r="AM26" s="322">
        <v>10.3</v>
      </c>
      <c r="AN26" s="322">
        <v>14.5</v>
      </c>
      <c r="AO26" s="322">
        <v>16.8</v>
      </c>
      <c r="AP26" s="322">
        <v>18.7</v>
      </c>
      <c r="AQ26" s="322">
        <v>21.4</v>
      </c>
      <c r="AR26" s="322">
        <v>22.5</v>
      </c>
      <c r="AS26" s="322">
        <v>24.7</v>
      </c>
      <c r="AT26" s="322">
        <v>28</v>
      </c>
      <c r="AU26" s="322">
        <v>35.700000000000003</v>
      </c>
      <c r="AV26" s="322">
        <v>40.5</v>
      </c>
      <c r="AW26" s="322">
        <v>42.6</v>
      </c>
      <c r="AX26" s="322">
        <v>46.9</v>
      </c>
      <c r="AY26" s="322">
        <v>52</v>
      </c>
      <c r="AZ26" s="322">
        <v>59.7</v>
      </c>
      <c r="BA26" s="322">
        <v>70.2</v>
      </c>
      <c r="BB26" s="322">
        <v>77.2</v>
      </c>
      <c r="BC26" s="322">
        <v>92.1</v>
      </c>
      <c r="BD26" s="322">
        <v>99.1</v>
      </c>
      <c r="BE26" s="322">
        <v>106.1</v>
      </c>
      <c r="BF26" s="322">
        <v>118.4</v>
      </c>
      <c r="BG26" s="322">
        <v>133.6</v>
      </c>
      <c r="BH26" s="322">
        <v>145.6</v>
      </c>
      <c r="BI26" s="322">
        <v>156.9</v>
      </c>
      <c r="BJ26" s="322">
        <v>176.8</v>
      </c>
      <c r="BK26" s="322">
        <v>191.6</v>
      </c>
      <c r="BL26" s="322">
        <v>203.7</v>
      </c>
      <c r="BM26" s="322">
        <v>215.1</v>
      </c>
      <c r="BN26" s="322">
        <v>226.6</v>
      </c>
      <c r="BO26" s="322">
        <v>237.7</v>
      </c>
      <c r="BP26" s="322">
        <v>254</v>
      </c>
      <c r="BQ26" s="322">
        <v>268.7</v>
      </c>
      <c r="BR26" s="322">
        <v>280.3</v>
      </c>
      <c r="BS26" s="322">
        <v>297.60000000000002</v>
      </c>
      <c r="BT26" s="322">
        <v>317.39999999999998</v>
      </c>
      <c r="BU26" s="322">
        <v>337.9</v>
      </c>
      <c r="BV26" s="322">
        <v>360.6</v>
      </c>
      <c r="BW26" s="322">
        <v>375.2</v>
      </c>
      <c r="BX26" s="322">
        <v>385.5</v>
      </c>
      <c r="BY26" s="322">
        <v>396.7</v>
      </c>
      <c r="BZ26" s="322">
        <v>420.5</v>
      </c>
      <c r="CA26" s="322">
        <v>445.3</v>
      </c>
      <c r="CB26" s="322">
        <v>475.2</v>
      </c>
      <c r="CC26" s="322">
        <v>499.7</v>
      </c>
      <c r="CD26" s="322">
        <v>516.9</v>
      </c>
      <c r="CE26" s="322">
        <v>506.3</v>
      </c>
      <c r="CF26" s="322">
        <v>514.70000000000005</v>
      </c>
      <c r="CG26" s="322">
        <v>423.9</v>
      </c>
      <c r="CH26" s="322">
        <v>437.2</v>
      </c>
      <c r="CI26" s="322">
        <v>577.79999999999995</v>
      </c>
      <c r="CJ26" s="322">
        <v>607.6</v>
      </c>
      <c r="CK26" s="322">
        <v>635.70000000000005</v>
      </c>
      <c r="CL26" s="322"/>
      <c r="CM26" s="322"/>
      <c r="CN26" s="322"/>
      <c r="CO26" s="322"/>
      <c r="CP26" s="322"/>
      <c r="CQ26" s="322"/>
      <c r="CR26" s="322"/>
      <c r="CS26" s="322"/>
      <c r="CT26" s="322"/>
      <c r="CU26" s="322"/>
      <c r="CV26" s="322"/>
      <c r="CW26" s="322"/>
      <c r="CX26" s="322"/>
      <c r="CY26" s="322"/>
      <c r="CZ26" s="322"/>
      <c r="DA26" s="322"/>
    </row>
    <row r="27" spans="1:105" s="316" customFormat="1" x14ac:dyDescent="0.2">
      <c r="A27" s="322" t="s">
        <v>404</v>
      </c>
      <c r="B27" s="322" t="s">
        <v>1901</v>
      </c>
      <c r="C27" s="322">
        <v>0.1</v>
      </c>
      <c r="D27" s="322">
        <v>0.1</v>
      </c>
      <c r="E27" s="322">
        <v>0.1</v>
      </c>
      <c r="F27" s="322">
        <v>0.1</v>
      </c>
      <c r="G27" s="322">
        <v>0.1</v>
      </c>
      <c r="H27" s="322">
        <v>0.1</v>
      </c>
      <c r="I27" s="322">
        <v>0.1</v>
      </c>
      <c r="J27" s="322">
        <v>0.1</v>
      </c>
      <c r="K27" s="322">
        <v>0.4</v>
      </c>
      <c r="L27" s="322">
        <v>0.4</v>
      </c>
      <c r="M27" s="322">
        <v>0.4</v>
      </c>
      <c r="N27" s="322">
        <v>0.5</v>
      </c>
      <c r="O27" s="322">
        <v>0.6</v>
      </c>
      <c r="P27" s="322">
        <v>0.9</v>
      </c>
      <c r="Q27" s="322">
        <v>1.4</v>
      </c>
      <c r="R27" s="322">
        <v>1.8</v>
      </c>
      <c r="S27" s="322">
        <v>1.9</v>
      </c>
      <c r="T27" s="322">
        <v>1.5</v>
      </c>
      <c r="U27" s="322">
        <v>1.6</v>
      </c>
      <c r="V27" s="322">
        <v>1.5</v>
      </c>
      <c r="W27" s="322">
        <v>1.5</v>
      </c>
      <c r="X27" s="322">
        <v>2.1</v>
      </c>
      <c r="Y27" s="322">
        <v>2.5</v>
      </c>
      <c r="Z27" s="322">
        <v>2.7</v>
      </c>
      <c r="AA27" s="322">
        <v>2.8</v>
      </c>
      <c r="AB27" s="322">
        <v>3.4</v>
      </c>
      <c r="AC27" s="322">
        <v>3.9</v>
      </c>
      <c r="AD27" s="322">
        <v>4.3</v>
      </c>
      <c r="AE27" s="322">
        <v>5</v>
      </c>
      <c r="AF27" s="322">
        <v>5</v>
      </c>
      <c r="AG27" s="322">
        <v>5.9</v>
      </c>
      <c r="AH27" s="322">
        <v>7.1</v>
      </c>
      <c r="AI27" s="322">
        <v>7.3</v>
      </c>
      <c r="AJ27" s="322">
        <v>7.8</v>
      </c>
      <c r="AK27" s="322">
        <v>9.1</v>
      </c>
      <c r="AL27" s="322">
        <v>9.6</v>
      </c>
      <c r="AM27" s="322">
        <v>10.1</v>
      </c>
      <c r="AN27" s="322">
        <v>14.2</v>
      </c>
      <c r="AO27" s="322">
        <v>16.600000000000001</v>
      </c>
      <c r="AP27" s="322">
        <v>18.399999999999999</v>
      </c>
      <c r="AQ27" s="322">
        <v>21</v>
      </c>
      <c r="AR27" s="322">
        <v>22.2</v>
      </c>
      <c r="AS27" s="322">
        <v>24.4</v>
      </c>
      <c r="AT27" s="322">
        <v>27.6</v>
      </c>
      <c r="AU27" s="322">
        <v>35.299999999999997</v>
      </c>
      <c r="AV27" s="322">
        <v>40</v>
      </c>
      <c r="AW27" s="322">
        <v>42.1</v>
      </c>
      <c r="AX27" s="322">
        <v>46.4</v>
      </c>
      <c r="AY27" s="322">
        <v>51.4</v>
      </c>
      <c r="AZ27" s="322">
        <v>59</v>
      </c>
      <c r="BA27" s="322">
        <v>69.400000000000006</v>
      </c>
      <c r="BB27" s="322">
        <v>76.8</v>
      </c>
      <c r="BC27" s="322">
        <v>91.4</v>
      </c>
      <c r="BD27" s="322">
        <v>98.3</v>
      </c>
      <c r="BE27" s="322">
        <v>105</v>
      </c>
      <c r="BF27" s="322">
        <v>117.1</v>
      </c>
      <c r="BG27" s="322">
        <v>132.5</v>
      </c>
      <c r="BH27" s="322">
        <v>144</v>
      </c>
      <c r="BI27" s="322">
        <v>154.80000000000001</v>
      </c>
      <c r="BJ27" s="322">
        <v>174.6</v>
      </c>
      <c r="BK27" s="322">
        <v>189.7</v>
      </c>
      <c r="BL27" s="322">
        <v>201.7</v>
      </c>
      <c r="BM27" s="322">
        <v>212.7</v>
      </c>
      <c r="BN27" s="322">
        <v>223.7</v>
      </c>
      <c r="BO27" s="322">
        <v>234.7</v>
      </c>
      <c r="BP27" s="322">
        <v>251</v>
      </c>
      <c r="BQ27" s="322">
        <v>266.10000000000002</v>
      </c>
      <c r="BR27" s="322">
        <v>278.10000000000002</v>
      </c>
      <c r="BS27" s="322">
        <v>296</v>
      </c>
      <c r="BT27" s="322">
        <v>315.60000000000002</v>
      </c>
      <c r="BU27" s="322">
        <v>336.2</v>
      </c>
      <c r="BV27" s="322">
        <v>358</v>
      </c>
      <c r="BW27" s="322">
        <v>371.6</v>
      </c>
      <c r="BX27" s="322">
        <v>381.8</v>
      </c>
      <c r="BY27" s="322">
        <v>392.8</v>
      </c>
      <c r="BZ27" s="322">
        <v>415.1</v>
      </c>
      <c r="CA27" s="322">
        <v>439.8</v>
      </c>
      <c r="CB27" s="322">
        <v>470.8</v>
      </c>
      <c r="CC27" s="322">
        <v>496</v>
      </c>
      <c r="CD27" s="322">
        <v>512.29999999999995</v>
      </c>
      <c r="CE27" s="322">
        <v>500.4</v>
      </c>
      <c r="CF27" s="322">
        <v>508.5</v>
      </c>
      <c r="CG27" s="322">
        <v>417.5</v>
      </c>
      <c r="CH27" s="322">
        <v>431.3</v>
      </c>
      <c r="CI27" s="322">
        <v>571.6</v>
      </c>
      <c r="CJ27" s="322">
        <v>601</v>
      </c>
      <c r="CK27" s="322">
        <v>629.4</v>
      </c>
      <c r="CL27" s="322"/>
      <c r="CM27" s="322"/>
      <c r="CN27" s="322"/>
      <c r="CO27" s="322"/>
      <c r="CP27" s="322"/>
      <c r="CQ27" s="322"/>
      <c r="CR27" s="322"/>
      <c r="CS27" s="322"/>
      <c r="CT27" s="322"/>
      <c r="CU27" s="322"/>
      <c r="CV27" s="322"/>
      <c r="CW27" s="322"/>
      <c r="CX27" s="322"/>
      <c r="CY27" s="322"/>
      <c r="CZ27" s="322"/>
      <c r="DA27" s="322"/>
    </row>
    <row r="28" spans="1:105" s="317" customFormat="1" x14ac:dyDescent="0.2">
      <c r="A28" s="322" t="s">
        <v>402</v>
      </c>
      <c r="B28" s="322" t="s">
        <v>1902</v>
      </c>
      <c r="C28" s="322" t="s">
        <v>110</v>
      </c>
      <c r="D28" s="322" t="s">
        <v>110</v>
      </c>
      <c r="E28" s="322" t="s">
        <v>110</v>
      </c>
      <c r="F28" s="322" t="s">
        <v>110</v>
      </c>
      <c r="G28" s="322" t="s">
        <v>110</v>
      </c>
      <c r="H28" s="322" t="s">
        <v>110</v>
      </c>
      <c r="I28" s="322" t="s">
        <v>110</v>
      </c>
      <c r="J28" s="322" t="s">
        <v>110</v>
      </c>
      <c r="K28" s="322">
        <v>0.3</v>
      </c>
      <c r="L28" s="322">
        <v>0.3</v>
      </c>
      <c r="M28" s="322">
        <v>0.3</v>
      </c>
      <c r="N28" s="322">
        <v>0.3</v>
      </c>
      <c r="O28" s="322">
        <v>0.4</v>
      </c>
      <c r="P28" s="322">
        <v>0.5</v>
      </c>
      <c r="Q28" s="322">
        <v>0.6</v>
      </c>
      <c r="R28" s="322">
        <v>0.6</v>
      </c>
      <c r="S28" s="322">
        <v>0.6</v>
      </c>
      <c r="T28" s="322">
        <v>0.7</v>
      </c>
      <c r="U28" s="322">
        <v>0.8</v>
      </c>
      <c r="V28" s="322">
        <v>0.8</v>
      </c>
      <c r="W28" s="322">
        <v>0.8</v>
      </c>
      <c r="X28" s="322">
        <v>1.3</v>
      </c>
      <c r="Y28" s="322">
        <v>1.6</v>
      </c>
      <c r="Z28" s="322">
        <v>2</v>
      </c>
      <c r="AA28" s="322">
        <v>2.1</v>
      </c>
      <c r="AB28" s="322">
        <v>2.6</v>
      </c>
      <c r="AC28" s="322">
        <v>3.1</v>
      </c>
      <c r="AD28" s="322">
        <v>3.4</v>
      </c>
      <c r="AE28" s="322">
        <v>4.0999999999999996</v>
      </c>
      <c r="AF28" s="322">
        <v>4.2</v>
      </c>
      <c r="AG28" s="322">
        <v>5.0999999999999996</v>
      </c>
      <c r="AH28" s="322">
        <v>6.2</v>
      </c>
      <c r="AI28" s="322">
        <v>6.4</v>
      </c>
      <c r="AJ28" s="322">
        <v>6.9</v>
      </c>
      <c r="AK28" s="322">
        <v>8.1999999999999993</v>
      </c>
      <c r="AL28" s="322">
        <v>8.6999999999999993</v>
      </c>
      <c r="AM28" s="322">
        <v>9.1999999999999993</v>
      </c>
      <c r="AN28" s="322">
        <v>12.9</v>
      </c>
      <c r="AO28" s="322">
        <v>14.9</v>
      </c>
      <c r="AP28" s="322">
        <v>16.600000000000001</v>
      </c>
      <c r="AQ28" s="322">
        <v>19.100000000000001</v>
      </c>
      <c r="AR28" s="322">
        <v>20</v>
      </c>
      <c r="AS28" s="322">
        <v>22</v>
      </c>
      <c r="AT28" s="322">
        <v>25</v>
      </c>
      <c r="AU28" s="322">
        <v>32.5</v>
      </c>
      <c r="AV28" s="322">
        <v>37.200000000000003</v>
      </c>
      <c r="AW28" s="322">
        <v>39.1</v>
      </c>
      <c r="AX28" s="322">
        <v>43.2</v>
      </c>
      <c r="AY28" s="322">
        <v>47.9</v>
      </c>
      <c r="AZ28" s="322">
        <v>55.3</v>
      </c>
      <c r="BA28" s="322">
        <v>65.3</v>
      </c>
      <c r="BB28" s="322">
        <v>72.400000000000006</v>
      </c>
      <c r="BC28" s="322">
        <v>86.4</v>
      </c>
      <c r="BD28" s="322">
        <v>92.6</v>
      </c>
      <c r="BE28" s="322">
        <v>99.1</v>
      </c>
      <c r="BF28" s="322">
        <v>110</v>
      </c>
      <c r="BG28" s="322">
        <v>124.8</v>
      </c>
      <c r="BH28" s="322">
        <v>136.1</v>
      </c>
      <c r="BI28" s="322">
        <v>145.9</v>
      </c>
      <c r="BJ28" s="322">
        <v>162.9</v>
      </c>
      <c r="BK28" s="322">
        <v>174.7</v>
      </c>
      <c r="BL28" s="322">
        <v>188.7</v>
      </c>
      <c r="BM28" s="322">
        <v>198.5</v>
      </c>
      <c r="BN28" s="322">
        <v>208.1</v>
      </c>
      <c r="BO28" s="322">
        <v>217.3</v>
      </c>
      <c r="BP28" s="322">
        <v>231.5</v>
      </c>
      <c r="BQ28" s="322">
        <v>244.4</v>
      </c>
      <c r="BR28" s="322">
        <v>257.2</v>
      </c>
      <c r="BS28" s="322">
        <v>274.8</v>
      </c>
      <c r="BT28" s="322">
        <v>294.2</v>
      </c>
      <c r="BU28" s="322">
        <v>313.7</v>
      </c>
      <c r="BV28" s="322">
        <v>335.5</v>
      </c>
      <c r="BW28" s="322">
        <v>346.9</v>
      </c>
      <c r="BX28" s="322">
        <v>355</v>
      </c>
      <c r="BY28" s="322">
        <v>363.6</v>
      </c>
      <c r="BZ28" s="322">
        <v>381.8</v>
      </c>
      <c r="CA28" s="322">
        <v>400.4</v>
      </c>
      <c r="CB28" s="322">
        <v>424.7</v>
      </c>
      <c r="CC28" s="322">
        <v>445.6</v>
      </c>
      <c r="CD28" s="322">
        <v>458.3</v>
      </c>
      <c r="CE28" s="322">
        <v>443.9</v>
      </c>
      <c r="CF28" s="322">
        <v>448.5</v>
      </c>
      <c r="CG28" s="322">
        <v>355.7</v>
      </c>
      <c r="CH28" s="322">
        <v>368.7</v>
      </c>
      <c r="CI28" s="322">
        <v>503.5</v>
      </c>
      <c r="CJ28" s="322">
        <v>530</v>
      </c>
      <c r="CK28" s="322">
        <v>555.70000000000005</v>
      </c>
      <c r="CL28" s="322"/>
      <c r="CM28" s="322"/>
      <c r="CN28" s="322"/>
      <c r="CO28" s="322"/>
      <c r="CP28" s="322"/>
      <c r="CQ28" s="322"/>
      <c r="CR28" s="322"/>
      <c r="CS28" s="322"/>
      <c r="CT28" s="322"/>
      <c r="CU28" s="322"/>
      <c r="CV28" s="322"/>
      <c r="CW28" s="322"/>
      <c r="CX28" s="322"/>
      <c r="CY28" s="322"/>
      <c r="CZ28" s="322"/>
      <c r="DA28" s="322"/>
    </row>
    <row r="29" spans="1:105" s="317" customFormat="1" x14ac:dyDescent="0.2">
      <c r="A29" s="322" t="s">
        <v>400</v>
      </c>
      <c r="B29" s="322" t="s">
        <v>1917</v>
      </c>
      <c r="C29" s="322" t="s">
        <v>110</v>
      </c>
      <c r="D29" s="322" t="s">
        <v>110</v>
      </c>
      <c r="E29" s="322" t="s">
        <v>110</v>
      </c>
      <c r="F29" s="322" t="s">
        <v>110</v>
      </c>
      <c r="G29" s="322" t="s">
        <v>110</v>
      </c>
      <c r="H29" s="322" t="s">
        <v>110</v>
      </c>
      <c r="I29" s="322" t="s">
        <v>110</v>
      </c>
      <c r="J29" s="322" t="s">
        <v>110</v>
      </c>
      <c r="K29" s="322">
        <v>0.3</v>
      </c>
      <c r="L29" s="322">
        <v>0.3</v>
      </c>
      <c r="M29" s="322">
        <v>0.3</v>
      </c>
      <c r="N29" s="322">
        <v>0.3</v>
      </c>
      <c r="O29" s="322">
        <v>0.4</v>
      </c>
      <c r="P29" s="322">
        <v>0.5</v>
      </c>
      <c r="Q29" s="322">
        <v>0.6</v>
      </c>
      <c r="R29" s="322">
        <v>0.6</v>
      </c>
      <c r="S29" s="322">
        <v>0.6</v>
      </c>
      <c r="T29" s="322">
        <v>0.7</v>
      </c>
      <c r="U29" s="322">
        <v>0.8</v>
      </c>
      <c r="V29" s="322">
        <v>0.8</v>
      </c>
      <c r="W29" s="322">
        <v>0.8</v>
      </c>
      <c r="X29" s="322">
        <v>1.3</v>
      </c>
      <c r="Y29" s="322">
        <v>1.6</v>
      </c>
      <c r="Z29" s="322">
        <v>1.8</v>
      </c>
      <c r="AA29" s="322">
        <v>1.8</v>
      </c>
      <c r="AB29" s="322">
        <v>2.4</v>
      </c>
      <c r="AC29" s="322">
        <v>2.8</v>
      </c>
      <c r="AD29" s="322">
        <v>3</v>
      </c>
      <c r="AE29" s="322">
        <v>3.6</v>
      </c>
      <c r="AF29" s="322">
        <v>3.6</v>
      </c>
      <c r="AG29" s="322">
        <v>4.5</v>
      </c>
      <c r="AH29" s="322">
        <v>5.5</v>
      </c>
      <c r="AI29" s="322">
        <v>5.6</v>
      </c>
      <c r="AJ29" s="322">
        <v>6.1</v>
      </c>
      <c r="AK29" s="322">
        <v>7.3</v>
      </c>
      <c r="AL29" s="322">
        <v>7.7</v>
      </c>
      <c r="AM29" s="322">
        <v>8.1</v>
      </c>
      <c r="AN29" s="322">
        <v>11.8</v>
      </c>
      <c r="AO29" s="322">
        <v>13.1</v>
      </c>
      <c r="AP29" s="322">
        <v>15</v>
      </c>
      <c r="AQ29" s="322">
        <v>17.3</v>
      </c>
      <c r="AR29" s="322">
        <v>18.2</v>
      </c>
      <c r="AS29" s="322">
        <v>20.100000000000001</v>
      </c>
      <c r="AT29" s="322">
        <v>22.9</v>
      </c>
      <c r="AU29" s="322">
        <v>30</v>
      </c>
      <c r="AV29" s="322">
        <v>34.1</v>
      </c>
      <c r="AW29" s="322">
        <v>35.799999999999997</v>
      </c>
      <c r="AX29" s="322">
        <v>39.700000000000003</v>
      </c>
      <c r="AY29" s="322">
        <v>44.1</v>
      </c>
      <c r="AZ29" s="322">
        <v>51</v>
      </c>
      <c r="BA29" s="322">
        <v>60.3</v>
      </c>
      <c r="BB29" s="322">
        <v>66.8</v>
      </c>
      <c r="BC29" s="322">
        <v>80.400000000000006</v>
      </c>
      <c r="BD29" s="322">
        <v>85.8</v>
      </c>
      <c r="BE29" s="322">
        <v>91.9</v>
      </c>
      <c r="BF29" s="322">
        <v>101.6</v>
      </c>
      <c r="BG29" s="322">
        <v>113.9</v>
      </c>
      <c r="BH29" s="322">
        <v>123.7</v>
      </c>
      <c r="BI29" s="322">
        <v>131.6</v>
      </c>
      <c r="BJ29" s="322">
        <v>147.1</v>
      </c>
      <c r="BK29" s="322">
        <v>157.1</v>
      </c>
      <c r="BL29" s="322">
        <v>169.8</v>
      </c>
      <c r="BM29" s="322">
        <v>177.4</v>
      </c>
      <c r="BN29" s="322">
        <v>185.7</v>
      </c>
      <c r="BO29" s="322">
        <v>193.7</v>
      </c>
      <c r="BP29" s="322">
        <v>206.6</v>
      </c>
      <c r="BQ29" s="322">
        <v>217.7</v>
      </c>
      <c r="BR29" s="322">
        <v>229.6</v>
      </c>
      <c r="BS29" s="322">
        <v>245.9</v>
      </c>
      <c r="BT29" s="322">
        <v>263.7</v>
      </c>
      <c r="BU29" s="322">
        <v>281.3</v>
      </c>
      <c r="BV29" s="322">
        <v>301.39999999999998</v>
      </c>
      <c r="BW29" s="322">
        <v>311.2</v>
      </c>
      <c r="BX29" s="322">
        <v>318</v>
      </c>
      <c r="BY29" s="322">
        <v>324.7</v>
      </c>
      <c r="BZ29" s="322">
        <v>340.5</v>
      </c>
      <c r="CA29" s="322">
        <v>356</v>
      </c>
      <c r="CB29" s="322">
        <v>377.5</v>
      </c>
      <c r="CC29" s="322">
        <v>396.1</v>
      </c>
      <c r="CD29" s="322">
        <v>408.2</v>
      </c>
      <c r="CE29" s="322">
        <v>394.3</v>
      </c>
      <c r="CF29" s="322">
        <v>399.5</v>
      </c>
      <c r="CG29" s="322">
        <v>309.3</v>
      </c>
      <c r="CH29" s="322">
        <v>321.89999999999998</v>
      </c>
      <c r="CI29" s="322">
        <v>449.5</v>
      </c>
      <c r="CJ29" s="322">
        <v>471.4</v>
      </c>
      <c r="CK29" s="322">
        <v>494.9</v>
      </c>
      <c r="CL29" s="322"/>
      <c r="CM29" s="322"/>
      <c r="CN29" s="322"/>
      <c r="CO29" s="322"/>
      <c r="CP29" s="322"/>
      <c r="CQ29" s="322"/>
      <c r="CR29" s="322"/>
      <c r="CS29" s="322"/>
      <c r="CT29" s="322"/>
      <c r="CU29" s="322"/>
      <c r="CV29" s="322"/>
      <c r="CW29" s="322"/>
      <c r="CX29" s="322"/>
      <c r="CY29" s="322"/>
      <c r="CZ29" s="322"/>
      <c r="DA29" s="322"/>
    </row>
    <row r="30" spans="1:105" s="317" customFormat="1" x14ac:dyDescent="0.2">
      <c r="A30" s="322" t="s">
        <v>398</v>
      </c>
      <c r="B30" s="322" t="s">
        <v>1918</v>
      </c>
      <c r="C30" s="322" t="s">
        <v>110</v>
      </c>
      <c r="D30" s="322" t="s">
        <v>110</v>
      </c>
      <c r="E30" s="322" t="s">
        <v>110</v>
      </c>
      <c r="F30" s="322" t="s">
        <v>110</v>
      </c>
      <c r="G30" s="322" t="s">
        <v>110</v>
      </c>
      <c r="H30" s="322" t="s">
        <v>110</v>
      </c>
      <c r="I30" s="322" t="s">
        <v>110</v>
      </c>
      <c r="J30" s="322" t="s">
        <v>110</v>
      </c>
      <c r="K30" s="322">
        <v>0.3</v>
      </c>
      <c r="L30" s="322">
        <v>0.3</v>
      </c>
      <c r="M30" s="322">
        <v>0.3</v>
      </c>
      <c r="N30" s="322">
        <v>0.3</v>
      </c>
      <c r="O30" s="322">
        <v>0.4</v>
      </c>
      <c r="P30" s="322">
        <v>0.5</v>
      </c>
      <c r="Q30" s="322">
        <v>0.6</v>
      </c>
      <c r="R30" s="322">
        <v>0.6</v>
      </c>
      <c r="S30" s="322">
        <v>0.6</v>
      </c>
      <c r="T30" s="322">
        <v>0.7</v>
      </c>
      <c r="U30" s="322">
        <v>0.8</v>
      </c>
      <c r="V30" s="322">
        <v>0.8</v>
      </c>
      <c r="W30" s="322">
        <v>0.8</v>
      </c>
      <c r="X30" s="322">
        <v>1.3</v>
      </c>
      <c r="Y30" s="322">
        <v>1.6</v>
      </c>
      <c r="Z30" s="322">
        <v>1.8</v>
      </c>
      <c r="AA30" s="322">
        <v>1.8</v>
      </c>
      <c r="AB30" s="322">
        <v>2.4</v>
      </c>
      <c r="AC30" s="322">
        <v>2.8</v>
      </c>
      <c r="AD30" s="322">
        <v>3</v>
      </c>
      <c r="AE30" s="322">
        <v>3.6</v>
      </c>
      <c r="AF30" s="322">
        <v>3.6</v>
      </c>
      <c r="AG30" s="322">
        <v>4.5</v>
      </c>
      <c r="AH30" s="322">
        <v>5.5</v>
      </c>
      <c r="AI30" s="322">
        <v>5.6</v>
      </c>
      <c r="AJ30" s="322">
        <v>6.1</v>
      </c>
      <c r="AK30" s="322">
        <v>7.3</v>
      </c>
      <c r="AL30" s="322">
        <v>7.7</v>
      </c>
      <c r="AM30" s="322">
        <v>8.1</v>
      </c>
      <c r="AN30" s="322">
        <v>10.8</v>
      </c>
      <c r="AO30" s="322">
        <v>11.6</v>
      </c>
      <c r="AP30" s="322">
        <v>12.9</v>
      </c>
      <c r="AQ30" s="322">
        <v>15.1</v>
      </c>
      <c r="AR30" s="322">
        <v>15.9</v>
      </c>
      <c r="AS30" s="322">
        <v>17.8</v>
      </c>
      <c r="AT30" s="322">
        <v>20.2</v>
      </c>
      <c r="AU30" s="322">
        <v>24.8</v>
      </c>
      <c r="AV30" s="322">
        <v>28.8</v>
      </c>
      <c r="AW30" s="322">
        <v>30.2</v>
      </c>
      <c r="AX30" s="322">
        <v>33.5</v>
      </c>
      <c r="AY30" s="322">
        <v>37.200000000000003</v>
      </c>
      <c r="AZ30" s="322">
        <v>42.5</v>
      </c>
      <c r="BA30" s="322">
        <v>49.9</v>
      </c>
      <c r="BB30" s="322">
        <v>55.2</v>
      </c>
      <c r="BC30" s="322">
        <v>64.599999999999994</v>
      </c>
      <c r="BD30" s="322">
        <v>69</v>
      </c>
      <c r="BE30" s="322">
        <v>73.3</v>
      </c>
      <c r="BF30" s="322">
        <v>81</v>
      </c>
      <c r="BG30" s="322">
        <v>91.2</v>
      </c>
      <c r="BH30" s="322">
        <v>97.7</v>
      </c>
      <c r="BI30" s="322">
        <v>103.9</v>
      </c>
      <c r="BJ30" s="322">
        <v>117.8</v>
      </c>
      <c r="BK30" s="322">
        <v>125.7</v>
      </c>
      <c r="BL30" s="322">
        <v>136.4</v>
      </c>
      <c r="BM30" s="322">
        <v>140.4</v>
      </c>
      <c r="BN30" s="322">
        <v>146.6</v>
      </c>
      <c r="BO30" s="322">
        <v>152.69999999999999</v>
      </c>
      <c r="BP30" s="322">
        <v>161.1</v>
      </c>
      <c r="BQ30" s="322">
        <v>169.2</v>
      </c>
      <c r="BR30" s="322">
        <v>178.1</v>
      </c>
      <c r="BS30" s="322">
        <v>190.5</v>
      </c>
      <c r="BT30" s="322">
        <v>203.8</v>
      </c>
      <c r="BU30" s="322">
        <v>217.3</v>
      </c>
      <c r="BV30" s="322">
        <v>232.4</v>
      </c>
      <c r="BW30" s="322">
        <v>240.7</v>
      </c>
      <c r="BX30" s="322">
        <v>247.1</v>
      </c>
      <c r="BY30" s="322">
        <v>252.1</v>
      </c>
      <c r="BZ30" s="322">
        <v>263.5</v>
      </c>
      <c r="CA30" s="322">
        <v>274.7</v>
      </c>
      <c r="CB30" s="322">
        <v>290.89999999999998</v>
      </c>
      <c r="CC30" s="322">
        <v>304.7</v>
      </c>
      <c r="CD30" s="322">
        <v>314.8</v>
      </c>
      <c r="CE30" s="322">
        <v>305.10000000000002</v>
      </c>
      <c r="CF30" s="322">
        <v>308.10000000000002</v>
      </c>
      <c r="CG30" s="322">
        <v>214.3</v>
      </c>
      <c r="CH30" s="322">
        <v>222.7</v>
      </c>
      <c r="CI30" s="322">
        <v>341.7</v>
      </c>
      <c r="CJ30" s="322">
        <v>358</v>
      </c>
      <c r="CK30" s="322">
        <v>375.3</v>
      </c>
      <c r="CL30" s="322"/>
      <c r="CM30" s="322"/>
      <c r="CN30" s="322"/>
      <c r="CO30" s="322"/>
      <c r="CP30" s="322"/>
      <c r="CQ30" s="322"/>
      <c r="CR30" s="322"/>
      <c r="CS30" s="322"/>
      <c r="CT30" s="322"/>
      <c r="CU30" s="322"/>
      <c r="CV30" s="322"/>
      <c r="CW30" s="322"/>
      <c r="CX30" s="322"/>
      <c r="CY30" s="322"/>
      <c r="CZ30" s="322"/>
      <c r="DA30" s="322"/>
    </row>
    <row r="31" spans="1:105" s="317" customFormat="1" x14ac:dyDescent="0.2">
      <c r="A31" s="322" t="s">
        <v>396</v>
      </c>
      <c r="B31" s="322" t="s">
        <v>1919</v>
      </c>
      <c r="C31" s="322" t="s">
        <v>110</v>
      </c>
      <c r="D31" s="322" t="s">
        <v>110</v>
      </c>
      <c r="E31" s="322" t="s">
        <v>110</v>
      </c>
      <c r="F31" s="322" t="s">
        <v>110</v>
      </c>
      <c r="G31" s="322" t="s">
        <v>110</v>
      </c>
      <c r="H31" s="322" t="s">
        <v>110</v>
      </c>
      <c r="I31" s="322" t="s">
        <v>110</v>
      </c>
      <c r="J31" s="322" t="s">
        <v>110</v>
      </c>
      <c r="K31" s="322" t="s">
        <v>110</v>
      </c>
      <c r="L31" s="322" t="s">
        <v>110</v>
      </c>
      <c r="M31" s="322" t="s">
        <v>110</v>
      </c>
      <c r="N31" s="322" t="s">
        <v>110</v>
      </c>
      <c r="O31" s="322" t="s">
        <v>110</v>
      </c>
      <c r="P31" s="322" t="s">
        <v>110</v>
      </c>
      <c r="Q31" s="322" t="s">
        <v>110</v>
      </c>
      <c r="R31" s="322" t="s">
        <v>110</v>
      </c>
      <c r="S31" s="322" t="s">
        <v>110</v>
      </c>
      <c r="T31" s="322" t="s">
        <v>110</v>
      </c>
      <c r="U31" s="322" t="s">
        <v>110</v>
      </c>
      <c r="V31" s="322" t="s">
        <v>110</v>
      </c>
      <c r="W31" s="322" t="s">
        <v>110</v>
      </c>
      <c r="X31" s="322" t="s">
        <v>110</v>
      </c>
      <c r="Y31" s="322" t="s">
        <v>110</v>
      </c>
      <c r="Z31" s="322" t="s">
        <v>110</v>
      </c>
      <c r="AA31" s="322" t="s">
        <v>110</v>
      </c>
      <c r="AB31" s="322" t="s">
        <v>110</v>
      </c>
      <c r="AC31" s="322" t="s">
        <v>110</v>
      </c>
      <c r="AD31" s="322" t="s">
        <v>110</v>
      </c>
      <c r="AE31" s="322" t="s">
        <v>110</v>
      </c>
      <c r="AF31" s="322" t="s">
        <v>110</v>
      </c>
      <c r="AG31" s="322" t="s">
        <v>110</v>
      </c>
      <c r="AH31" s="322" t="s">
        <v>110</v>
      </c>
      <c r="AI31" s="322" t="s">
        <v>110</v>
      </c>
      <c r="AJ31" s="322" t="s">
        <v>110</v>
      </c>
      <c r="AK31" s="322" t="s">
        <v>110</v>
      </c>
      <c r="AL31" s="322" t="s">
        <v>110</v>
      </c>
      <c r="AM31" s="322" t="s">
        <v>110</v>
      </c>
      <c r="AN31" s="322">
        <v>1</v>
      </c>
      <c r="AO31" s="322">
        <v>1.5</v>
      </c>
      <c r="AP31" s="322">
        <v>2.1</v>
      </c>
      <c r="AQ31" s="322">
        <v>2.2000000000000002</v>
      </c>
      <c r="AR31" s="322">
        <v>2.2999999999999998</v>
      </c>
      <c r="AS31" s="322">
        <v>2.2999999999999998</v>
      </c>
      <c r="AT31" s="322">
        <v>2.7</v>
      </c>
      <c r="AU31" s="322">
        <v>5.2</v>
      </c>
      <c r="AV31" s="322">
        <v>5.3</v>
      </c>
      <c r="AW31" s="322">
        <v>5.6</v>
      </c>
      <c r="AX31" s="322">
        <v>6.2</v>
      </c>
      <c r="AY31" s="322">
        <v>6.9</v>
      </c>
      <c r="AZ31" s="322">
        <v>8.5</v>
      </c>
      <c r="BA31" s="322">
        <v>10.5</v>
      </c>
      <c r="BB31" s="322">
        <v>11.6</v>
      </c>
      <c r="BC31" s="322">
        <v>15.9</v>
      </c>
      <c r="BD31" s="322">
        <v>16.8</v>
      </c>
      <c r="BE31" s="322">
        <v>18.7</v>
      </c>
      <c r="BF31" s="322">
        <v>20.6</v>
      </c>
      <c r="BG31" s="322">
        <v>22.7</v>
      </c>
      <c r="BH31" s="322">
        <v>26.1</v>
      </c>
      <c r="BI31" s="322">
        <v>27.7</v>
      </c>
      <c r="BJ31" s="322">
        <v>29.4</v>
      </c>
      <c r="BK31" s="322">
        <v>31.4</v>
      </c>
      <c r="BL31" s="322">
        <v>33.4</v>
      </c>
      <c r="BM31" s="322">
        <v>37.1</v>
      </c>
      <c r="BN31" s="322">
        <v>39.1</v>
      </c>
      <c r="BO31" s="322">
        <v>41</v>
      </c>
      <c r="BP31" s="322">
        <v>45.5</v>
      </c>
      <c r="BQ31" s="322">
        <v>48.5</v>
      </c>
      <c r="BR31" s="322">
        <v>51.5</v>
      </c>
      <c r="BS31" s="322">
        <v>55.5</v>
      </c>
      <c r="BT31" s="322">
        <v>59.9</v>
      </c>
      <c r="BU31" s="322">
        <v>64</v>
      </c>
      <c r="BV31" s="322">
        <v>68.900000000000006</v>
      </c>
      <c r="BW31" s="322">
        <v>70.5</v>
      </c>
      <c r="BX31" s="322">
        <v>70.900000000000006</v>
      </c>
      <c r="BY31" s="322">
        <v>72.599999999999994</v>
      </c>
      <c r="BZ31" s="322">
        <v>77</v>
      </c>
      <c r="CA31" s="322">
        <v>81.3</v>
      </c>
      <c r="CB31" s="322">
        <v>86.6</v>
      </c>
      <c r="CC31" s="322">
        <v>91.5</v>
      </c>
      <c r="CD31" s="322">
        <v>93.4</v>
      </c>
      <c r="CE31" s="322">
        <v>89.2</v>
      </c>
      <c r="CF31" s="322">
        <v>91.4</v>
      </c>
      <c r="CG31" s="322">
        <v>95</v>
      </c>
      <c r="CH31" s="322">
        <v>99.2</v>
      </c>
      <c r="CI31" s="322">
        <v>107.8</v>
      </c>
      <c r="CJ31" s="322">
        <v>113.4</v>
      </c>
      <c r="CK31" s="322">
        <v>119.5</v>
      </c>
      <c r="CL31" s="322"/>
      <c r="CM31" s="322"/>
      <c r="CN31" s="322"/>
      <c r="CO31" s="322"/>
      <c r="CP31" s="322"/>
      <c r="CQ31" s="322"/>
      <c r="CR31" s="322"/>
      <c r="CS31" s="322"/>
      <c r="CT31" s="322"/>
      <c r="CU31" s="322"/>
      <c r="CV31" s="322"/>
      <c r="CW31" s="322"/>
      <c r="CX31" s="322"/>
      <c r="CY31" s="322"/>
      <c r="CZ31" s="322"/>
      <c r="DA31" s="322"/>
    </row>
    <row r="32" spans="1:105" s="317" customFormat="1" x14ac:dyDescent="0.2">
      <c r="A32" s="322" t="s">
        <v>394</v>
      </c>
      <c r="B32" s="322" t="s">
        <v>1920</v>
      </c>
      <c r="C32" s="322" t="s">
        <v>110</v>
      </c>
      <c r="D32" s="322" t="s">
        <v>110</v>
      </c>
      <c r="E32" s="322" t="s">
        <v>110</v>
      </c>
      <c r="F32" s="322" t="s">
        <v>110</v>
      </c>
      <c r="G32" s="322" t="s">
        <v>110</v>
      </c>
      <c r="H32" s="322" t="s">
        <v>110</v>
      </c>
      <c r="I32" s="322" t="s">
        <v>110</v>
      </c>
      <c r="J32" s="322" t="s">
        <v>110</v>
      </c>
      <c r="K32" s="322" t="s">
        <v>110</v>
      </c>
      <c r="L32" s="322" t="s">
        <v>110</v>
      </c>
      <c r="M32" s="322" t="s">
        <v>110</v>
      </c>
      <c r="N32" s="322" t="s">
        <v>110</v>
      </c>
      <c r="O32" s="322" t="s">
        <v>110</v>
      </c>
      <c r="P32" s="322" t="s">
        <v>110</v>
      </c>
      <c r="Q32" s="322" t="s">
        <v>110</v>
      </c>
      <c r="R32" s="322" t="s">
        <v>110</v>
      </c>
      <c r="S32" s="322" t="s">
        <v>110</v>
      </c>
      <c r="T32" s="322" t="s">
        <v>110</v>
      </c>
      <c r="U32" s="322" t="s">
        <v>110</v>
      </c>
      <c r="V32" s="322" t="s">
        <v>110</v>
      </c>
      <c r="W32" s="322" t="s">
        <v>110</v>
      </c>
      <c r="X32" s="322" t="s">
        <v>110</v>
      </c>
      <c r="Y32" s="322" t="s">
        <v>110</v>
      </c>
      <c r="Z32" s="322">
        <v>0.2</v>
      </c>
      <c r="AA32" s="322">
        <v>0.2</v>
      </c>
      <c r="AB32" s="322">
        <v>0.2</v>
      </c>
      <c r="AC32" s="322">
        <v>0.3</v>
      </c>
      <c r="AD32" s="322">
        <v>0.5</v>
      </c>
      <c r="AE32" s="322">
        <v>0.5</v>
      </c>
      <c r="AF32" s="322">
        <v>0.6</v>
      </c>
      <c r="AG32" s="322">
        <v>0.6</v>
      </c>
      <c r="AH32" s="322">
        <v>0.7</v>
      </c>
      <c r="AI32" s="322">
        <v>0.8</v>
      </c>
      <c r="AJ32" s="322">
        <v>0.8</v>
      </c>
      <c r="AK32" s="322">
        <v>0.9</v>
      </c>
      <c r="AL32" s="322">
        <v>1</v>
      </c>
      <c r="AM32" s="322">
        <v>1</v>
      </c>
      <c r="AN32" s="322">
        <v>1.1000000000000001</v>
      </c>
      <c r="AO32" s="322">
        <v>1.8</v>
      </c>
      <c r="AP32" s="322">
        <v>1.6</v>
      </c>
      <c r="AQ32" s="322">
        <v>1.8</v>
      </c>
      <c r="AR32" s="322">
        <v>1.9</v>
      </c>
      <c r="AS32" s="322">
        <v>1.9</v>
      </c>
      <c r="AT32" s="322">
        <v>2.1</v>
      </c>
      <c r="AU32" s="322">
        <v>2.5</v>
      </c>
      <c r="AV32" s="322">
        <v>3.1</v>
      </c>
      <c r="AW32" s="322">
        <v>3.4</v>
      </c>
      <c r="AX32" s="322">
        <v>3.5</v>
      </c>
      <c r="AY32" s="322">
        <v>3.9</v>
      </c>
      <c r="AZ32" s="322">
        <v>4.3</v>
      </c>
      <c r="BA32" s="322">
        <v>5</v>
      </c>
      <c r="BB32" s="322">
        <v>5.6</v>
      </c>
      <c r="BC32" s="322">
        <v>5.9</v>
      </c>
      <c r="BD32" s="322">
        <v>6.8</v>
      </c>
      <c r="BE32" s="322">
        <v>7.1</v>
      </c>
      <c r="BF32" s="322">
        <v>8.4</v>
      </c>
      <c r="BG32" s="322">
        <v>10.9</v>
      </c>
      <c r="BH32" s="322">
        <v>12.4</v>
      </c>
      <c r="BI32" s="322">
        <v>14.2</v>
      </c>
      <c r="BJ32" s="322">
        <v>15.7</v>
      </c>
      <c r="BK32" s="322">
        <v>17.7</v>
      </c>
      <c r="BL32" s="322">
        <v>18.899999999999999</v>
      </c>
      <c r="BM32" s="322">
        <v>21.1</v>
      </c>
      <c r="BN32" s="322">
        <v>22.4</v>
      </c>
      <c r="BO32" s="322">
        <v>23.6</v>
      </c>
      <c r="BP32" s="322">
        <v>24.8</v>
      </c>
      <c r="BQ32" s="322">
        <v>26.7</v>
      </c>
      <c r="BR32" s="322">
        <v>27.6</v>
      </c>
      <c r="BS32" s="322">
        <v>28.9</v>
      </c>
      <c r="BT32" s="322">
        <v>30.5</v>
      </c>
      <c r="BU32" s="322">
        <v>32.4</v>
      </c>
      <c r="BV32" s="322">
        <v>34.200000000000003</v>
      </c>
      <c r="BW32" s="322">
        <v>35.6</v>
      </c>
      <c r="BX32" s="322">
        <v>37</v>
      </c>
      <c r="BY32" s="322">
        <v>38.799999999999997</v>
      </c>
      <c r="BZ32" s="322">
        <v>41.3</v>
      </c>
      <c r="CA32" s="322">
        <v>44.4</v>
      </c>
      <c r="CB32" s="322">
        <v>47.3</v>
      </c>
      <c r="CC32" s="322">
        <v>49.5</v>
      </c>
      <c r="CD32" s="322">
        <v>50.1</v>
      </c>
      <c r="CE32" s="322">
        <v>49.6</v>
      </c>
      <c r="CF32" s="322">
        <v>49</v>
      </c>
      <c r="CG32" s="322">
        <v>46.4</v>
      </c>
      <c r="CH32" s="322">
        <v>46.8</v>
      </c>
      <c r="CI32" s="322">
        <v>54</v>
      </c>
      <c r="CJ32" s="322">
        <v>58.6</v>
      </c>
      <c r="CK32" s="322">
        <v>60.9</v>
      </c>
      <c r="CL32" s="322"/>
      <c r="CM32" s="322"/>
      <c r="CN32" s="322"/>
      <c r="CO32" s="322"/>
      <c r="CP32" s="322"/>
      <c r="CQ32" s="322"/>
      <c r="CR32" s="322"/>
      <c r="CS32" s="322"/>
      <c r="CT32" s="322"/>
      <c r="CU32" s="322"/>
      <c r="CV32" s="322"/>
      <c r="CW32" s="322"/>
      <c r="CX32" s="322"/>
      <c r="CY32" s="322"/>
      <c r="CZ32" s="322"/>
      <c r="DA32" s="322"/>
    </row>
    <row r="33" spans="1:105" s="317" customFormat="1" x14ac:dyDescent="0.2">
      <c r="A33" s="322" t="s">
        <v>392</v>
      </c>
      <c r="B33" s="322" t="s">
        <v>1921</v>
      </c>
      <c r="C33" s="322" t="s">
        <v>110</v>
      </c>
      <c r="D33" s="322" t="s">
        <v>110</v>
      </c>
      <c r="E33" s="322" t="s">
        <v>110</v>
      </c>
      <c r="F33" s="322" t="s">
        <v>110</v>
      </c>
      <c r="G33" s="322" t="s">
        <v>110</v>
      </c>
      <c r="H33" s="322" t="s">
        <v>110</v>
      </c>
      <c r="I33" s="322" t="s">
        <v>110</v>
      </c>
      <c r="J33" s="322" t="s">
        <v>110</v>
      </c>
      <c r="K33" s="322" t="s">
        <v>110</v>
      </c>
      <c r="L33" s="322" t="s">
        <v>110</v>
      </c>
      <c r="M33" s="322" t="s">
        <v>110</v>
      </c>
      <c r="N33" s="322" t="s">
        <v>110</v>
      </c>
      <c r="O33" s="322" t="s">
        <v>110</v>
      </c>
      <c r="P33" s="322" t="s">
        <v>110</v>
      </c>
      <c r="Q33" s="322" t="s">
        <v>110</v>
      </c>
      <c r="R33" s="322" t="s">
        <v>110</v>
      </c>
      <c r="S33" s="322" t="s">
        <v>110</v>
      </c>
      <c r="T33" s="322" t="s">
        <v>110</v>
      </c>
      <c r="U33" s="322" t="s">
        <v>110</v>
      </c>
      <c r="V33" s="322" t="s">
        <v>110</v>
      </c>
      <c r="W33" s="322" t="s">
        <v>110</v>
      </c>
      <c r="X33" s="322" t="s">
        <v>110</v>
      </c>
      <c r="Y33" s="322" t="s">
        <v>110</v>
      </c>
      <c r="Z33" s="322" t="s">
        <v>110</v>
      </c>
      <c r="AA33" s="322" t="s">
        <v>110</v>
      </c>
      <c r="AB33" s="322" t="s">
        <v>110</v>
      </c>
      <c r="AC33" s="322" t="s">
        <v>110</v>
      </c>
      <c r="AD33" s="322" t="s">
        <v>110</v>
      </c>
      <c r="AE33" s="322" t="s">
        <v>110</v>
      </c>
      <c r="AF33" s="322" t="s">
        <v>110</v>
      </c>
      <c r="AG33" s="322" t="s">
        <v>110</v>
      </c>
      <c r="AH33" s="322" t="s">
        <v>110</v>
      </c>
      <c r="AI33" s="322" t="s">
        <v>110</v>
      </c>
      <c r="AJ33" s="322" t="s">
        <v>110</v>
      </c>
      <c r="AK33" s="322" t="s">
        <v>110</v>
      </c>
      <c r="AL33" s="322" t="s">
        <v>110</v>
      </c>
      <c r="AM33" s="322" t="s">
        <v>110</v>
      </c>
      <c r="AN33" s="322">
        <v>0.3</v>
      </c>
      <c r="AO33" s="322">
        <v>0.6</v>
      </c>
      <c r="AP33" s="322">
        <v>0.8</v>
      </c>
      <c r="AQ33" s="322">
        <v>0.9</v>
      </c>
      <c r="AR33" s="322">
        <v>1.1000000000000001</v>
      </c>
      <c r="AS33" s="322">
        <v>1.3</v>
      </c>
      <c r="AT33" s="322">
        <v>1.4</v>
      </c>
      <c r="AU33" s="322">
        <v>1.5</v>
      </c>
      <c r="AV33" s="322">
        <v>1.8</v>
      </c>
      <c r="AW33" s="322">
        <v>1.9</v>
      </c>
      <c r="AX33" s="322">
        <v>2</v>
      </c>
      <c r="AY33" s="322">
        <v>2.2000000000000002</v>
      </c>
      <c r="AZ33" s="322">
        <v>2.5</v>
      </c>
      <c r="BA33" s="322">
        <v>2.7</v>
      </c>
      <c r="BB33" s="322">
        <v>3</v>
      </c>
      <c r="BC33" s="322">
        <v>3.4</v>
      </c>
      <c r="BD33" s="322">
        <v>3.9</v>
      </c>
      <c r="BE33" s="322">
        <v>4.2</v>
      </c>
      <c r="BF33" s="322">
        <v>5.0999999999999996</v>
      </c>
      <c r="BG33" s="322">
        <v>5.6</v>
      </c>
      <c r="BH33" s="322">
        <v>5.7</v>
      </c>
      <c r="BI33" s="322">
        <v>6.7</v>
      </c>
      <c r="BJ33" s="322">
        <v>9.4</v>
      </c>
      <c r="BK33" s="322">
        <v>12.7</v>
      </c>
      <c r="BL33" s="322">
        <v>10.7</v>
      </c>
      <c r="BM33" s="322">
        <v>11.9</v>
      </c>
      <c r="BN33" s="322">
        <v>12.9</v>
      </c>
      <c r="BO33" s="322">
        <v>15.2</v>
      </c>
      <c r="BP33" s="322">
        <v>17.3</v>
      </c>
      <c r="BQ33" s="322">
        <v>19.5</v>
      </c>
      <c r="BR33" s="322">
        <v>18.600000000000001</v>
      </c>
      <c r="BS33" s="322">
        <v>19.100000000000001</v>
      </c>
      <c r="BT33" s="322">
        <v>19.2</v>
      </c>
      <c r="BU33" s="322">
        <v>20.3</v>
      </c>
      <c r="BV33" s="322">
        <v>20.3</v>
      </c>
      <c r="BW33" s="322">
        <v>22.6</v>
      </c>
      <c r="BX33" s="322">
        <v>24.7</v>
      </c>
      <c r="BY33" s="322">
        <v>27.1</v>
      </c>
      <c r="BZ33" s="322">
        <v>31</v>
      </c>
      <c r="CA33" s="322">
        <v>37.1</v>
      </c>
      <c r="CB33" s="322">
        <v>43.6</v>
      </c>
      <c r="CC33" s="322">
        <v>47.9</v>
      </c>
      <c r="CD33" s="322">
        <v>51.6</v>
      </c>
      <c r="CE33" s="322">
        <v>54.2</v>
      </c>
      <c r="CF33" s="322">
        <v>57.7</v>
      </c>
      <c r="CG33" s="322">
        <v>59.7</v>
      </c>
      <c r="CH33" s="322">
        <v>60.4</v>
      </c>
      <c r="CI33" s="322">
        <v>65.7</v>
      </c>
      <c r="CJ33" s="322">
        <v>68.400000000000006</v>
      </c>
      <c r="CK33" s="322">
        <v>71</v>
      </c>
      <c r="CL33" s="322"/>
      <c r="CM33" s="322"/>
      <c r="CN33" s="322"/>
      <c r="CO33" s="322"/>
      <c r="CP33" s="322"/>
      <c r="CQ33" s="322"/>
      <c r="CR33" s="322"/>
      <c r="CS33" s="322"/>
      <c r="CT33" s="322"/>
      <c r="CU33" s="322"/>
      <c r="CV33" s="322"/>
      <c r="CW33" s="322"/>
      <c r="CX33" s="322"/>
      <c r="CY33" s="322"/>
      <c r="CZ33" s="322"/>
      <c r="DA33" s="322"/>
    </row>
    <row r="34" spans="1:105" s="316" customFormat="1" x14ac:dyDescent="0.2">
      <c r="A34" s="322" t="s">
        <v>390</v>
      </c>
      <c r="B34" s="322" t="s">
        <v>1922</v>
      </c>
      <c r="C34" s="322" t="s">
        <v>110</v>
      </c>
      <c r="D34" s="322" t="s">
        <v>110</v>
      </c>
      <c r="E34" s="322" t="s">
        <v>110</v>
      </c>
      <c r="F34" s="322" t="s">
        <v>110</v>
      </c>
      <c r="G34" s="322" t="s">
        <v>110</v>
      </c>
      <c r="H34" s="322" t="s">
        <v>110</v>
      </c>
      <c r="I34" s="322" t="s">
        <v>110</v>
      </c>
      <c r="J34" s="322">
        <v>0</v>
      </c>
      <c r="K34" s="322">
        <v>0</v>
      </c>
      <c r="L34" s="322">
        <v>0</v>
      </c>
      <c r="M34" s="322">
        <v>0</v>
      </c>
      <c r="N34" s="322">
        <v>0</v>
      </c>
      <c r="O34" s="322">
        <v>0.1</v>
      </c>
      <c r="P34" s="322">
        <v>0.1</v>
      </c>
      <c r="Q34" s="322">
        <v>0.1</v>
      </c>
      <c r="R34" s="322">
        <v>0.1</v>
      </c>
      <c r="S34" s="322">
        <v>0.1</v>
      </c>
      <c r="T34" s="322">
        <v>0</v>
      </c>
      <c r="U34" s="322">
        <v>0</v>
      </c>
      <c r="V34" s="322">
        <v>0</v>
      </c>
      <c r="W34" s="322">
        <v>0</v>
      </c>
      <c r="X34" s="322">
        <v>0</v>
      </c>
      <c r="Y34" s="322">
        <v>0</v>
      </c>
      <c r="Z34" s="322">
        <v>0</v>
      </c>
      <c r="AA34" s="322">
        <v>0</v>
      </c>
      <c r="AB34" s="322">
        <v>0</v>
      </c>
      <c r="AC34" s="322">
        <v>0</v>
      </c>
      <c r="AD34" s="322">
        <v>0</v>
      </c>
      <c r="AE34" s="322">
        <v>0</v>
      </c>
      <c r="AF34" s="322">
        <v>0</v>
      </c>
      <c r="AG34" s="322">
        <v>0</v>
      </c>
      <c r="AH34" s="322">
        <v>0</v>
      </c>
      <c r="AI34" s="322">
        <v>0</v>
      </c>
      <c r="AJ34" s="322">
        <v>0</v>
      </c>
      <c r="AK34" s="322">
        <v>0</v>
      </c>
      <c r="AL34" s="322">
        <v>0</v>
      </c>
      <c r="AM34" s="322">
        <v>0</v>
      </c>
      <c r="AN34" s="322">
        <v>0</v>
      </c>
      <c r="AO34" s="322">
        <v>0</v>
      </c>
      <c r="AP34" s="322">
        <v>0</v>
      </c>
      <c r="AQ34" s="322">
        <v>0</v>
      </c>
      <c r="AR34" s="322">
        <v>0</v>
      </c>
      <c r="AS34" s="322">
        <v>0</v>
      </c>
      <c r="AT34" s="322">
        <v>0</v>
      </c>
      <c r="AU34" s="322">
        <v>0</v>
      </c>
      <c r="AV34" s="322">
        <v>0</v>
      </c>
      <c r="AW34" s="322">
        <v>0.1</v>
      </c>
      <c r="AX34" s="322">
        <v>0.1</v>
      </c>
      <c r="AY34" s="322">
        <v>0.1</v>
      </c>
      <c r="AZ34" s="322">
        <v>0.1</v>
      </c>
      <c r="BA34" s="322">
        <v>0.1</v>
      </c>
      <c r="BB34" s="322">
        <v>0.1</v>
      </c>
      <c r="BC34" s="322">
        <v>0.1</v>
      </c>
      <c r="BD34" s="322">
        <v>0.1</v>
      </c>
      <c r="BE34" s="322">
        <v>0.2</v>
      </c>
      <c r="BF34" s="322">
        <v>0.3</v>
      </c>
      <c r="BG34" s="322">
        <v>0.3</v>
      </c>
      <c r="BH34" s="322">
        <v>0.3</v>
      </c>
      <c r="BI34" s="322">
        <v>0.3</v>
      </c>
      <c r="BJ34" s="322">
        <v>0.4</v>
      </c>
      <c r="BK34" s="322">
        <v>0.2</v>
      </c>
      <c r="BL34" s="322">
        <v>0.2</v>
      </c>
      <c r="BM34" s="322">
        <v>0.2</v>
      </c>
      <c r="BN34" s="322">
        <v>0.3</v>
      </c>
      <c r="BO34" s="322">
        <v>0.2</v>
      </c>
      <c r="BP34" s="322">
        <v>0.2</v>
      </c>
      <c r="BQ34" s="322">
        <v>0.2</v>
      </c>
      <c r="BR34" s="322">
        <v>0.2</v>
      </c>
      <c r="BS34" s="322">
        <v>0</v>
      </c>
      <c r="BT34" s="322">
        <v>0.1</v>
      </c>
      <c r="BU34" s="322">
        <v>0.1</v>
      </c>
      <c r="BV34" s="322">
        <v>0.1</v>
      </c>
      <c r="BW34" s="322">
        <v>0.1</v>
      </c>
      <c r="BX34" s="322">
        <v>0.1</v>
      </c>
      <c r="BY34" s="322">
        <v>0.2</v>
      </c>
      <c r="BZ34" s="322">
        <v>0.4</v>
      </c>
      <c r="CA34" s="322">
        <v>0.5</v>
      </c>
      <c r="CB34" s="322">
        <v>0.6</v>
      </c>
      <c r="CC34" s="322">
        <v>0.6</v>
      </c>
      <c r="CD34" s="322">
        <v>0.5</v>
      </c>
      <c r="CE34" s="322">
        <v>0.5</v>
      </c>
      <c r="CF34" s="322">
        <v>0.5</v>
      </c>
      <c r="CG34" s="322">
        <v>0.6</v>
      </c>
      <c r="CH34" s="322">
        <v>0.6</v>
      </c>
      <c r="CI34" s="322">
        <v>0.6</v>
      </c>
      <c r="CJ34" s="322">
        <v>0.6</v>
      </c>
      <c r="CK34" s="322">
        <v>0.6</v>
      </c>
      <c r="CL34" s="322"/>
      <c r="CM34" s="322"/>
      <c r="CN34" s="322"/>
      <c r="CO34" s="322"/>
      <c r="CP34" s="322"/>
      <c r="CQ34" s="322"/>
      <c r="CR34" s="322"/>
      <c r="CS34" s="322"/>
      <c r="CT34" s="322"/>
      <c r="CU34" s="322"/>
      <c r="CV34" s="322"/>
      <c r="CW34" s="322"/>
      <c r="CX34" s="322"/>
      <c r="CY34" s="322"/>
      <c r="CZ34" s="322"/>
      <c r="DA34" s="322"/>
    </row>
    <row r="35" spans="1:105" s="316" customFormat="1" x14ac:dyDescent="0.2">
      <c r="A35" s="322" t="s">
        <v>388</v>
      </c>
      <c r="B35" s="322" t="s">
        <v>1910</v>
      </c>
      <c r="C35" s="322" t="s">
        <v>110</v>
      </c>
      <c r="D35" s="322" t="s">
        <v>110</v>
      </c>
      <c r="E35" s="322" t="s">
        <v>110</v>
      </c>
      <c r="F35" s="322" t="s">
        <v>110</v>
      </c>
      <c r="G35" s="322" t="s">
        <v>110</v>
      </c>
      <c r="H35" s="322" t="s">
        <v>110</v>
      </c>
      <c r="I35" s="322" t="s">
        <v>110</v>
      </c>
      <c r="J35" s="322" t="s">
        <v>110</v>
      </c>
      <c r="K35" s="322">
        <v>0.1</v>
      </c>
      <c r="L35" s="322">
        <v>0.1</v>
      </c>
      <c r="M35" s="322">
        <v>0.1</v>
      </c>
      <c r="N35" s="322">
        <v>0.1</v>
      </c>
      <c r="O35" s="322">
        <v>0.1</v>
      </c>
      <c r="P35" s="322">
        <v>0.1</v>
      </c>
      <c r="Q35" s="322">
        <v>0.1</v>
      </c>
      <c r="R35" s="322">
        <v>0.1</v>
      </c>
      <c r="S35" s="322">
        <v>0.1</v>
      </c>
      <c r="T35" s="322">
        <v>0.2</v>
      </c>
      <c r="U35" s="322">
        <v>0.3</v>
      </c>
      <c r="V35" s="322">
        <v>0.3</v>
      </c>
      <c r="W35" s="322">
        <v>0.3</v>
      </c>
      <c r="X35" s="322">
        <v>0.3</v>
      </c>
      <c r="Y35" s="322">
        <v>0.3</v>
      </c>
      <c r="Z35" s="322">
        <v>0.3</v>
      </c>
      <c r="AA35" s="322">
        <v>0.3</v>
      </c>
      <c r="AB35" s="322">
        <v>0.3</v>
      </c>
      <c r="AC35" s="322">
        <v>0.3</v>
      </c>
      <c r="AD35" s="322">
        <v>0.3</v>
      </c>
      <c r="AE35" s="322">
        <v>0.3</v>
      </c>
      <c r="AF35" s="322">
        <v>0.3</v>
      </c>
      <c r="AG35" s="322">
        <v>0.3</v>
      </c>
      <c r="AH35" s="322">
        <v>0.3</v>
      </c>
      <c r="AI35" s="322">
        <v>0.3</v>
      </c>
      <c r="AJ35" s="322">
        <v>0.3</v>
      </c>
      <c r="AK35" s="322">
        <v>0.3</v>
      </c>
      <c r="AL35" s="322">
        <v>0.3</v>
      </c>
      <c r="AM35" s="322">
        <v>0.3</v>
      </c>
      <c r="AN35" s="322">
        <v>0.4</v>
      </c>
      <c r="AO35" s="322">
        <v>0.4</v>
      </c>
      <c r="AP35" s="322">
        <v>0.4</v>
      </c>
      <c r="AQ35" s="322">
        <v>0.4</v>
      </c>
      <c r="AR35" s="322">
        <v>0.4</v>
      </c>
      <c r="AS35" s="322">
        <v>0.5</v>
      </c>
      <c r="AT35" s="322">
        <v>0.5</v>
      </c>
      <c r="AU35" s="322">
        <v>0.5</v>
      </c>
      <c r="AV35" s="322">
        <v>0.4</v>
      </c>
      <c r="AW35" s="322">
        <v>0.4</v>
      </c>
      <c r="AX35" s="322">
        <v>0.4</v>
      </c>
      <c r="AY35" s="322">
        <v>0.4</v>
      </c>
      <c r="AZ35" s="322">
        <v>0.5</v>
      </c>
      <c r="BA35" s="322">
        <v>0.6</v>
      </c>
      <c r="BB35" s="322">
        <v>0.6</v>
      </c>
      <c r="BC35" s="322">
        <v>0.7</v>
      </c>
      <c r="BD35" s="322">
        <v>0.8</v>
      </c>
      <c r="BE35" s="322">
        <v>0.8</v>
      </c>
      <c r="BF35" s="322">
        <v>1</v>
      </c>
      <c r="BG35" s="322">
        <v>1.1000000000000001</v>
      </c>
      <c r="BH35" s="322">
        <v>1.1000000000000001</v>
      </c>
      <c r="BI35" s="322">
        <v>1.1000000000000001</v>
      </c>
      <c r="BJ35" s="322">
        <v>1.2</v>
      </c>
      <c r="BK35" s="322">
        <v>1.2</v>
      </c>
      <c r="BL35" s="322">
        <v>1.2</v>
      </c>
      <c r="BM35" s="322">
        <v>1.2</v>
      </c>
      <c r="BN35" s="322">
        <v>1.3</v>
      </c>
      <c r="BO35" s="322">
        <v>1.2</v>
      </c>
      <c r="BP35" s="322">
        <v>1.3</v>
      </c>
      <c r="BQ35" s="322">
        <v>1.3</v>
      </c>
      <c r="BR35" s="322">
        <v>1.3</v>
      </c>
      <c r="BS35" s="322">
        <v>1.3</v>
      </c>
      <c r="BT35" s="322">
        <v>1.4</v>
      </c>
      <c r="BU35" s="322">
        <v>1.4</v>
      </c>
      <c r="BV35" s="322">
        <v>1.4</v>
      </c>
      <c r="BW35" s="322">
        <v>1.4</v>
      </c>
      <c r="BX35" s="322">
        <v>1.4</v>
      </c>
      <c r="BY35" s="322">
        <v>1.4</v>
      </c>
      <c r="BZ35" s="322">
        <v>1.5</v>
      </c>
      <c r="CA35" s="322">
        <v>1.5</v>
      </c>
      <c r="CB35" s="322">
        <v>1.5</v>
      </c>
      <c r="CC35" s="322">
        <v>1.5</v>
      </c>
      <c r="CD35" s="322">
        <v>1.6</v>
      </c>
      <c r="CE35" s="322">
        <v>1.5</v>
      </c>
      <c r="CF35" s="322">
        <v>1.5</v>
      </c>
      <c r="CG35" s="322">
        <v>1.3</v>
      </c>
      <c r="CH35" s="322">
        <v>1.4</v>
      </c>
      <c r="CI35" s="322">
        <v>1.7</v>
      </c>
      <c r="CJ35" s="322">
        <v>1.9</v>
      </c>
      <c r="CK35" s="322">
        <v>2</v>
      </c>
      <c r="CL35" s="322"/>
      <c r="CM35" s="322"/>
      <c r="CN35" s="322"/>
      <c r="CO35" s="322"/>
      <c r="CP35" s="322"/>
      <c r="CQ35" s="322"/>
      <c r="CR35" s="322"/>
      <c r="CS35" s="322"/>
      <c r="CT35" s="322"/>
      <c r="CU35" s="322"/>
      <c r="CV35" s="322"/>
      <c r="CW35" s="322"/>
      <c r="CX35" s="322"/>
      <c r="CY35" s="322"/>
      <c r="CZ35" s="322"/>
      <c r="DA35" s="322"/>
    </row>
    <row r="36" spans="1:105" s="316" customFormat="1" x14ac:dyDescent="0.2">
      <c r="A36" s="322" t="s">
        <v>386</v>
      </c>
      <c r="B36" s="322" t="s">
        <v>1912</v>
      </c>
      <c r="C36" s="322">
        <v>0.1</v>
      </c>
      <c r="D36" s="322">
        <v>0.1</v>
      </c>
      <c r="E36" s="322">
        <v>0.1</v>
      </c>
      <c r="F36" s="322">
        <v>0.1</v>
      </c>
      <c r="G36" s="322">
        <v>0.1</v>
      </c>
      <c r="H36" s="322">
        <v>0.1</v>
      </c>
      <c r="I36" s="322">
        <v>0.1</v>
      </c>
      <c r="J36" s="322">
        <v>0.1</v>
      </c>
      <c r="K36" s="322">
        <v>0.1</v>
      </c>
      <c r="L36" s="322">
        <v>0.1</v>
      </c>
      <c r="M36" s="322">
        <v>0.1</v>
      </c>
      <c r="N36" s="322">
        <v>0.1</v>
      </c>
      <c r="O36" s="322">
        <v>0.1</v>
      </c>
      <c r="P36" s="322">
        <v>0.2</v>
      </c>
      <c r="Q36" s="322">
        <v>0.6</v>
      </c>
      <c r="R36" s="322">
        <v>0.9</v>
      </c>
      <c r="S36" s="322">
        <v>1</v>
      </c>
      <c r="T36" s="322">
        <v>0.6</v>
      </c>
      <c r="U36" s="322">
        <v>0.5</v>
      </c>
      <c r="V36" s="322">
        <v>0.4</v>
      </c>
      <c r="W36" s="322">
        <v>0.4</v>
      </c>
      <c r="X36" s="322">
        <v>0.5</v>
      </c>
      <c r="Y36" s="322">
        <v>0.5</v>
      </c>
      <c r="Z36" s="322">
        <v>0.4</v>
      </c>
      <c r="AA36" s="322">
        <v>0.4</v>
      </c>
      <c r="AB36" s="322">
        <v>0.5</v>
      </c>
      <c r="AC36" s="322">
        <v>0.5</v>
      </c>
      <c r="AD36" s="322">
        <v>0.5</v>
      </c>
      <c r="AE36" s="322">
        <v>0.5</v>
      </c>
      <c r="AF36" s="322">
        <v>0.5</v>
      </c>
      <c r="AG36" s="322">
        <v>0.5</v>
      </c>
      <c r="AH36" s="322">
        <v>0.5</v>
      </c>
      <c r="AI36" s="322">
        <v>0.6</v>
      </c>
      <c r="AJ36" s="322">
        <v>0.6</v>
      </c>
      <c r="AK36" s="322">
        <v>0.6</v>
      </c>
      <c r="AL36" s="322">
        <v>0.5</v>
      </c>
      <c r="AM36" s="322">
        <v>0.6</v>
      </c>
      <c r="AN36" s="322">
        <v>0.6</v>
      </c>
      <c r="AO36" s="322">
        <v>0.6</v>
      </c>
      <c r="AP36" s="322">
        <v>0.6</v>
      </c>
      <c r="AQ36" s="322">
        <v>0.6</v>
      </c>
      <c r="AR36" s="322">
        <v>0.6</v>
      </c>
      <c r="AS36" s="322">
        <v>0.6</v>
      </c>
      <c r="AT36" s="322">
        <v>0.7</v>
      </c>
      <c r="AU36" s="322">
        <v>0.6</v>
      </c>
      <c r="AV36" s="322">
        <v>0.7</v>
      </c>
      <c r="AW36" s="322">
        <v>0.7</v>
      </c>
      <c r="AX36" s="322">
        <v>0.7</v>
      </c>
      <c r="AY36" s="322">
        <v>0.7</v>
      </c>
      <c r="AZ36" s="322">
        <v>0.7</v>
      </c>
      <c r="BA36" s="322">
        <v>0.7</v>
      </c>
      <c r="BB36" s="322">
        <v>0.7</v>
      </c>
      <c r="BC36" s="322">
        <v>0.7</v>
      </c>
      <c r="BD36" s="322">
        <v>0.7</v>
      </c>
      <c r="BE36" s="322">
        <v>0.7</v>
      </c>
      <c r="BF36" s="322">
        <v>0.7</v>
      </c>
      <c r="BG36" s="322">
        <v>0.8</v>
      </c>
      <c r="BH36" s="322">
        <v>0.8</v>
      </c>
      <c r="BI36" s="322">
        <v>0.8</v>
      </c>
      <c r="BJ36" s="322">
        <v>0.8</v>
      </c>
      <c r="BK36" s="322">
        <v>0.8</v>
      </c>
      <c r="BL36" s="322">
        <v>0.8</v>
      </c>
      <c r="BM36" s="322">
        <v>0.8</v>
      </c>
      <c r="BN36" s="322">
        <v>1.1000000000000001</v>
      </c>
      <c r="BO36" s="322">
        <v>0.8</v>
      </c>
      <c r="BP36" s="322">
        <v>0.8</v>
      </c>
      <c r="BQ36" s="322">
        <v>0.8</v>
      </c>
      <c r="BR36" s="322">
        <v>0.8</v>
      </c>
      <c r="BS36" s="322">
        <v>0.8</v>
      </c>
      <c r="BT36" s="322">
        <v>0.7</v>
      </c>
      <c r="BU36" s="322">
        <v>0.7</v>
      </c>
      <c r="BV36" s="322">
        <v>0.6</v>
      </c>
      <c r="BW36" s="322">
        <v>0.6</v>
      </c>
      <c r="BX36" s="322">
        <v>0.6</v>
      </c>
      <c r="BY36" s="322">
        <v>0.5</v>
      </c>
      <c r="BZ36" s="322">
        <v>0.5</v>
      </c>
      <c r="CA36" s="322">
        <v>0.4</v>
      </c>
      <c r="CB36" s="322">
        <v>0.4</v>
      </c>
      <c r="CC36" s="322">
        <v>0.4</v>
      </c>
      <c r="CD36" s="322">
        <v>0.4</v>
      </c>
      <c r="CE36" s="322">
        <v>0.3</v>
      </c>
      <c r="CF36" s="322">
        <v>0.3</v>
      </c>
      <c r="CG36" s="322">
        <v>0.3</v>
      </c>
      <c r="CH36" s="322">
        <v>0.2</v>
      </c>
      <c r="CI36" s="322">
        <v>0.2</v>
      </c>
      <c r="CJ36" s="322">
        <v>0.2</v>
      </c>
      <c r="CK36" s="322">
        <v>0.2</v>
      </c>
      <c r="CL36" s="322"/>
      <c r="CM36" s="322"/>
      <c r="CN36" s="322"/>
      <c r="CO36" s="322"/>
      <c r="CP36" s="322"/>
      <c r="CQ36" s="322"/>
      <c r="CR36" s="322"/>
      <c r="CS36" s="322"/>
      <c r="CT36" s="322"/>
      <c r="CU36" s="322"/>
      <c r="CV36" s="322"/>
      <c r="CW36" s="322"/>
      <c r="CX36" s="322"/>
      <c r="CY36" s="322"/>
      <c r="CZ36" s="322"/>
      <c r="DA36" s="322"/>
    </row>
    <row r="37" spans="1:105" x14ac:dyDescent="0.2">
      <c r="A37" s="322" t="s">
        <v>384</v>
      </c>
      <c r="B37" s="322" t="s">
        <v>1923</v>
      </c>
      <c r="C37" s="322" t="s">
        <v>110</v>
      </c>
      <c r="D37" s="322" t="s">
        <v>110</v>
      </c>
      <c r="E37" s="322" t="s">
        <v>110</v>
      </c>
      <c r="F37" s="322" t="s">
        <v>110</v>
      </c>
      <c r="G37" s="322" t="s">
        <v>110</v>
      </c>
      <c r="H37" s="322" t="s">
        <v>110</v>
      </c>
      <c r="I37" s="322" t="s">
        <v>110</v>
      </c>
      <c r="J37" s="322" t="s">
        <v>110</v>
      </c>
      <c r="K37" s="322" t="s">
        <v>110</v>
      </c>
      <c r="L37" s="322" t="s">
        <v>110</v>
      </c>
      <c r="M37" s="322" t="s">
        <v>110</v>
      </c>
      <c r="N37" s="322" t="s">
        <v>110</v>
      </c>
      <c r="O37" s="322" t="s">
        <v>110</v>
      </c>
      <c r="P37" s="322">
        <v>0</v>
      </c>
      <c r="Q37" s="322">
        <v>0</v>
      </c>
      <c r="R37" s="322">
        <v>0</v>
      </c>
      <c r="S37" s="322">
        <v>0</v>
      </c>
      <c r="T37" s="322">
        <v>0</v>
      </c>
      <c r="U37" s="322">
        <v>0.1</v>
      </c>
      <c r="V37" s="322">
        <v>0.1</v>
      </c>
      <c r="W37" s="322">
        <v>0</v>
      </c>
      <c r="X37" s="322">
        <v>0.1</v>
      </c>
      <c r="Y37" s="322">
        <v>0</v>
      </c>
      <c r="Z37" s="322">
        <v>0.1</v>
      </c>
      <c r="AA37" s="322">
        <v>0.1</v>
      </c>
      <c r="AB37" s="322">
        <v>0.1</v>
      </c>
      <c r="AC37" s="322">
        <v>0.1</v>
      </c>
      <c r="AD37" s="322">
        <v>0.1</v>
      </c>
      <c r="AE37" s="322">
        <v>0.1</v>
      </c>
      <c r="AF37" s="322">
        <v>0.1</v>
      </c>
      <c r="AG37" s="322">
        <v>0.1</v>
      </c>
      <c r="AH37" s="322">
        <v>0.1</v>
      </c>
      <c r="AI37" s="322">
        <v>0.1</v>
      </c>
      <c r="AJ37" s="322">
        <v>0.1</v>
      </c>
      <c r="AK37" s="322">
        <v>0.2</v>
      </c>
      <c r="AL37" s="322">
        <v>0.2</v>
      </c>
      <c r="AM37" s="322">
        <v>0.3</v>
      </c>
      <c r="AN37" s="322">
        <v>0.3</v>
      </c>
      <c r="AO37" s="322">
        <v>0.3</v>
      </c>
      <c r="AP37" s="322">
        <v>0.3</v>
      </c>
      <c r="AQ37" s="322">
        <v>0.3</v>
      </c>
      <c r="AR37" s="322">
        <v>0.3</v>
      </c>
      <c r="AS37" s="322">
        <v>0.4</v>
      </c>
      <c r="AT37" s="322">
        <v>0.4</v>
      </c>
      <c r="AU37" s="322">
        <v>0.5</v>
      </c>
      <c r="AV37" s="322">
        <v>0.5</v>
      </c>
      <c r="AW37" s="322">
        <v>0.5</v>
      </c>
      <c r="AX37" s="322">
        <v>0.5</v>
      </c>
      <c r="AY37" s="322">
        <v>0.6</v>
      </c>
      <c r="AZ37" s="322">
        <v>0.7</v>
      </c>
      <c r="BA37" s="322">
        <v>0.8</v>
      </c>
      <c r="BB37" s="322">
        <v>0.5</v>
      </c>
      <c r="BC37" s="322">
        <v>0.7</v>
      </c>
      <c r="BD37" s="322">
        <v>0.9</v>
      </c>
      <c r="BE37" s="322">
        <v>1</v>
      </c>
      <c r="BF37" s="322">
        <v>1.3</v>
      </c>
      <c r="BG37" s="322">
        <v>1.1000000000000001</v>
      </c>
      <c r="BH37" s="322">
        <v>1.6</v>
      </c>
      <c r="BI37" s="322">
        <v>2</v>
      </c>
      <c r="BJ37" s="322">
        <v>2.2000000000000002</v>
      </c>
      <c r="BK37" s="322">
        <v>1.9</v>
      </c>
      <c r="BL37" s="322">
        <v>2</v>
      </c>
      <c r="BM37" s="322">
        <v>2.4</v>
      </c>
      <c r="BN37" s="322">
        <v>2.8</v>
      </c>
      <c r="BO37" s="322">
        <v>3</v>
      </c>
      <c r="BP37" s="322">
        <v>3.1</v>
      </c>
      <c r="BQ37" s="322">
        <v>2.6</v>
      </c>
      <c r="BR37" s="322">
        <v>2.2000000000000002</v>
      </c>
      <c r="BS37" s="322">
        <v>1.6</v>
      </c>
      <c r="BT37" s="322">
        <v>1.8</v>
      </c>
      <c r="BU37" s="322">
        <v>1.8</v>
      </c>
      <c r="BV37" s="322">
        <v>2.6</v>
      </c>
      <c r="BW37" s="322">
        <v>3.6</v>
      </c>
      <c r="BX37" s="322">
        <v>3.6</v>
      </c>
      <c r="BY37" s="322">
        <v>3.9</v>
      </c>
      <c r="BZ37" s="322">
        <v>5.4</v>
      </c>
      <c r="CA37" s="322">
        <v>5.5</v>
      </c>
      <c r="CB37" s="322">
        <v>4.4000000000000004</v>
      </c>
      <c r="CC37" s="322">
        <v>3.7</v>
      </c>
      <c r="CD37" s="322">
        <v>4.7</v>
      </c>
      <c r="CE37" s="322">
        <v>5.9</v>
      </c>
      <c r="CF37" s="322">
        <v>6.2</v>
      </c>
      <c r="CG37" s="322">
        <v>6.4</v>
      </c>
      <c r="CH37" s="322">
        <v>5.9</v>
      </c>
      <c r="CI37" s="322">
        <v>6.2</v>
      </c>
      <c r="CJ37" s="322">
        <v>6.5</v>
      </c>
      <c r="CK37" s="322">
        <v>6.3</v>
      </c>
      <c r="CL37" s="322"/>
      <c r="CM37" s="322"/>
      <c r="CN37" s="322"/>
      <c r="CO37" s="322"/>
      <c r="CP37" s="322"/>
      <c r="CQ37" s="322"/>
      <c r="CR37" s="322"/>
      <c r="CS37" s="322"/>
      <c r="CT37" s="322"/>
      <c r="CU37" s="322"/>
      <c r="CV37" s="322"/>
      <c r="CW37" s="322"/>
      <c r="CX37" s="322"/>
      <c r="CY37" s="322"/>
      <c r="CZ37" s="322"/>
      <c r="DA37" s="322"/>
    </row>
    <row r="38" spans="1:105" x14ac:dyDescent="0.2">
      <c r="A38" s="322" t="s">
        <v>382</v>
      </c>
      <c r="B38" s="83" t="s">
        <v>1263</v>
      </c>
      <c r="C38" s="322" t="s">
        <v>110</v>
      </c>
      <c r="D38" s="322" t="s">
        <v>110</v>
      </c>
      <c r="E38" s="322" t="s">
        <v>110</v>
      </c>
      <c r="F38" s="322" t="s">
        <v>110</v>
      </c>
      <c r="G38" s="322" t="s">
        <v>110</v>
      </c>
      <c r="H38" s="322" t="s">
        <v>110</v>
      </c>
      <c r="I38" s="322" t="s">
        <v>110</v>
      </c>
      <c r="J38" s="322" t="s">
        <v>110</v>
      </c>
      <c r="K38" s="322" t="s">
        <v>110</v>
      </c>
      <c r="L38" s="322" t="s">
        <v>110</v>
      </c>
      <c r="M38" s="322" t="s">
        <v>110</v>
      </c>
      <c r="N38" s="322" t="s">
        <v>110</v>
      </c>
      <c r="O38" s="322" t="s">
        <v>110</v>
      </c>
      <c r="P38" s="322" t="s">
        <v>110</v>
      </c>
      <c r="Q38" s="322" t="s">
        <v>110</v>
      </c>
      <c r="R38" s="322" t="s">
        <v>110</v>
      </c>
      <c r="S38" s="322" t="s">
        <v>110</v>
      </c>
      <c r="T38" s="322" t="s">
        <v>110</v>
      </c>
      <c r="U38" s="322" t="s">
        <v>110</v>
      </c>
      <c r="V38" s="322" t="s">
        <v>110</v>
      </c>
      <c r="W38" s="322" t="s">
        <v>110</v>
      </c>
      <c r="X38" s="322" t="s">
        <v>110</v>
      </c>
      <c r="Y38" s="322">
        <v>0</v>
      </c>
      <c r="Z38" s="322">
        <v>0</v>
      </c>
      <c r="AA38" s="322">
        <v>0</v>
      </c>
      <c r="AB38" s="322">
        <v>0</v>
      </c>
      <c r="AC38" s="322">
        <v>0</v>
      </c>
      <c r="AD38" s="322">
        <v>0</v>
      </c>
      <c r="AE38" s="322">
        <v>0</v>
      </c>
      <c r="AF38" s="322">
        <v>0</v>
      </c>
      <c r="AG38" s="322">
        <v>0</v>
      </c>
      <c r="AH38" s="322">
        <v>0</v>
      </c>
      <c r="AI38" s="322">
        <v>0.1</v>
      </c>
      <c r="AJ38" s="322">
        <v>0.1</v>
      </c>
      <c r="AK38" s="322">
        <v>0.1</v>
      </c>
      <c r="AL38" s="322">
        <v>0.1</v>
      </c>
      <c r="AM38" s="322">
        <v>0.1</v>
      </c>
      <c r="AN38" s="322">
        <v>0.1</v>
      </c>
      <c r="AO38" s="322">
        <v>0.1</v>
      </c>
      <c r="AP38" s="322">
        <v>0.1</v>
      </c>
      <c r="AQ38" s="322">
        <v>0.2</v>
      </c>
      <c r="AR38" s="322">
        <v>0.2</v>
      </c>
      <c r="AS38" s="322">
        <v>0.3</v>
      </c>
      <c r="AT38" s="322">
        <v>0.4</v>
      </c>
      <c r="AU38" s="322">
        <v>0.5</v>
      </c>
      <c r="AV38" s="322">
        <v>0.6</v>
      </c>
      <c r="AW38" s="322">
        <v>0.6</v>
      </c>
      <c r="AX38" s="322">
        <v>0.6</v>
      </c>
      <c r="AY38" s="322">
        <v>0.8</v>
      </c>
      <c r="AZ38" s="322">
        <v>0.9</v>
      </c>
      <c r="BA38" s="322">
        <v>0.9</v>
      </c>
      <c r="BB38" s="322">
        <v>1</v>
      </c>
      <c r="BC38" s="322">
        <v>1.2</v>
      </c>
      <c r="BD38" s="322">
        <v>1.2</v>
      </c>
      <c r="BE38" s="322">
        <v>1.3</v>
      </c>
      <c r="BF38" s="322">
        <v>1.3</v>
      </c>
      <c r="BG38" s="322">
        <v>1.4</v>
      </c>
      <c r="BH38" s="322">
        <v>1.5</v>
      </c>
      <c r="BI38" s="322">
        <v>1.5</v>
      </c>
      <c r="BJ38" s="322">
        <v>1.7</v>
      </c>
      <c r="BK38" s="322">
        <v>1.7</v>
      </c>
      <c r="BL38" s="322">
        <v>2</v>
      </c>
      <c r="BM38" s="322">
        <v>2.1</v>
      </c>
      <c r="BN38" s="322">
        <v>2.1</v>
      </c>
      <c r="BO38" s="322">
        <v>2.2000000000000002</v>
      </c>
      <c r="BP38" s="322">
        <v>2.5</v>
      </c>
      <c r="BQ38" s="322">
        <v>2.7</v>
      </c>
      <c r="BR38" s="322">
        <v>2.8</v>
      </c>
      <c r="BS38" s="322">
        <v>3</v>
      </c>
      <c r="BT38" s="322">
        <v>3.1</v>
      </c>
      <c r="BU38" s="322">
        <v>3.3</v>
      </c>
      <c r="BV38" s="322">
        <v>3.6</v>
      </c>
      <c r="BW38" s="322">
        <v>3.7</v>
      </c>
      <c r="BX38" s="322">
        <v>3.8</v>
      </c>
      <c r="BY38" s="322">
        <v>3.9</v>
      </c>
      <c r="BZ38" s="322">
        <v>4.4000000000000004</v>
      </c>
      <c r="CA38" s="322">
        <v>4.7</v>
      </c>
      <c r="CB38" s="322">
        <v>4.5999999999999996</v>
      </c>
      <c r="CC38" s="322">
        <v>4.7</v>
      </c>
      <c r="CD38" s="322">
        <v>4.8</v>
      </c>
      <c r="CE38" s="322">
        <v>5</v>
      </c>
      <c r="CF38" s="322">
        <v>4.9000000000000004</v>
      </c>
      <c r="CG38" s="322">
        <v>4.4000000000000004</v>
      </c>
      <c r="CH38" s="322">
        <v>4.5999999999999996</v>
      </c>
      <c r="CI38" s="322">
        <v>5.2</v>
      </c>
      <c r="CJ38" s="322">
        <v>5.0999999999999996</v>
      </c>
      <c r="CK38" s="322">
        <v>5.0999999999999996</v>
      </c>
      <c r="CL38" s="322"/>
      <c r="CM38" s="322"/>
      <c r="CN38" s="322"/>
      <c r="CO38" s="322"/>
      <c r="CP38" s="322"/>
      <c r="CQ38" s="322"/>
      <c r="CR38" s="322"/>
      <c r="CS38" s="322"/>
      <c r="CT38" s="322"/>
      <c r="CU38" s="322"/>
      <c r="CV38" s="322"/>
      <c r="CW38" s="322"/>
      <c r="CX38" s="322"/>
      <c r="CY38" s="322"/>
      <c r="CZ38" s="322"/>
      <c r="DA38" s="322"/>
    </row>
    <row r="39" spans="1:105" ht="19.5" x14ac:dyDescent="0.3">
      <c r="A39" s="314" t="s">
        <v>376</v>
      </c>
      <c r="CL39" s="322"/>
      <c r="CM39" s="322"/>
      <c r="CN39" s="322"/>
      <c r="CO39" s="322"/>
      <c r="CP39" s="322"/>
      <c r="CQ39" s="322"/>
      <c r="CR39" s="322"/>
      <c r="CS39" s="322"/>
      <c r="CT39" s="322"/>
      <c r="CU39" s="322"/>
      <c r="CV39" s="322"/>
      <c r="CW39" s="322"/>
      <c r="CX39" s="322"/>
      <c r="CY39" s="322"/>
      <c r="CZ39" s="322"/>
      <c r="DA39" s="322"/>
    </row>
    <row r="40" spans="1:105" x14ac:dyDescent="0.2">
      <c r="A40" s="315" t="s">
        <v>1262</v>
      </c>
      <c r="CL40" s="322"/>
      <c r="CM40" s="322"/>
      <c r="CN40" s="322"/>
      <c r="CO40" s="322"/>
      <c r="CP40" s="322"/>
      <c r="CQ40" s="322"/>
      <c r="CR40" s="322"/>
      <c r="CS40" s="322"/>
      <c r="CT40" s="322"/>
      <c r="CU40" s="322"/>
      <c r="CV40" s="322"/>
      <c r="CW40" s="322"/>
      <c r="CX40" s="322"/>
      <c r="CY40" s="322"/>
      <c r="CZ40" s="322"/>
      <c r="DA40" s="322"/>
    </row>
    <row r="41" spans="1:105" x14ac:dyDescent="0.2">
      <c r="A41" s="315" t="s">
        <v>1261</v>
      </c>
      <c r="CL41" s="322"/>
      <c r="CM41" s="322"/>
      <c r="CN41" s="322"/>
      <c r="CO41" s="322"/>
      <c r="CP41" s="322"/>
      <c r="CQ41" s="322"/>
      <c r="CR41" s="322"/>
      <c r="CS41" s="322"/>
      <c r="CT41" s="322"/>
      <c r="CU41" s="322"/>
      <c r="CV41" s="322"/>
      <c r="CW41" s="322"/>
      <c r="CX41" s="322"/>
      <c r="CY41" s="322"/>
      <c r="CZ41" s="322"/>
      <c r="DA41" s="322"/>
    </row>
    <row r="42" spans="1:105" x14ac:dyDescent="0.2">
      <c r="A42" s="315" t="s">
        <v>1260</v>
      </c>
      <c r="CL42" s="322"/>
      <c r="CM42" s="322"/>
      <c r="CN42" s="322"/>
      <c r="CO42" s="322"/>
      <c r="CP42" s="322"/>
      <c r="CQ42" s="322"/>
      <c r="CR42" s="322"/>
      <c r="CS42" s="322"/>
      <c r="CT42" s="322"/>
      <c r="CU42" s="322"/>
      <c r="CV42" s="322"/>
      <c r="CW42" s="322"/>
      <c r="CX42" s="322"/>
      <c r="CY42" s="322"/>
      <c r="CZ42" s="322"/>
      <c r="DA42" s="322"/>
    </row>
    <row r="45" spans="1:105" x14ac:dyDescent="0.2">
      <c r="A45" s="90" t="s">
        <v>1259</v>
      </c>
      <c r="BL45" s="90">
        <f>BL27+BL9</f>
        <v>400.1</v>
      </c>
    </row>
    <row r="46" spans="1:105" x14ac:dyDescent="0.2">
      <c r="A46" s="90" t="s">
        <v>1237</v>
      </c>
    </row>
  </sheetData>
  <pageMargins left="0.75" right="0.75" top="1" bottom="1" header="0.5" footer="0.5"/>
  <pageSetup orientation="portrait" horizontalDpi="300" verticalDpi="30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63"/>
  <sheetViews>
    <sheetView workbookViewId="0">
      <pane xSplit="2" ySplit="6" topLeftCell="BT62" activePane="bottomRight" state="frozen"/>
      <selection pane="topRight" activeCell="C1" sqref="C1"/>
      <selection pane="bottomLeft" activeCell="A7" sqref="A7"/>
      <selection pane="bottomRight" activeCell="A63" sqref="A63"/>
    </sheetView>
  </sheetViews>
  <sheetFormatPr defaultRowHeight="12.75" x14ac:dyDescent="0.2"/>
  <cols>
    <col min="1" max="1" width="9.140625" style="98"/>
    <col min="2" max="2" width="40.7109375" style="98" customWidth="1"/>
    <col min="3" max="88" width="9.140625" style="98" customWidth="1"/>
    <col min="89" max="89" width="9.140625" style="98"/>
    <col min="90" max="16384" width="9.140625" style="94"/>
  </cols>
  <sheetData>
    <row r="1" spans="1:92" ht="18" x14ac:dyDescent="0.25">
      <c r="A1" s="97" t="s">
        <v>571</v>
      </c>
    </row>
    <row r="2" spans="1:92" ht="16.5" x14ac:dyDescent="0.25">
      <c r="A2" s="99" t="s">
        <v>39</v>
      </c>
    </row>
    <row r="3" spans="1:92" x14ac:dyDescent="0.2">
      <c r="A3" s="98" t="s">
        <v>40</v>
      </c>
    </row>
    <row r="4" spans="1:92" x14ac:dyDescent="0.2">
      <c r="A4" s="98" t="s">
        <v>493</v>
      </c>
    </row>
    <row r="5" spans="1:92"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row>
    <row r="6" spans="1:92" x14ac:dyDescent="0.2">
      <c r="A6" s="390" t="s">
        <v>41</v>
      </c>
      <c r="B6" s="390" t="s">
        <v>445</v>
      </c>
      <c r="C6" s="390" t="s">
        <v>492</v>
      </c>
      <c r="D6" s="390" t="s">
        <v>491</v>
      </c>
      <c r="E6" s="390" t="s">
        <v>490</v>
      </c>
      <c r="F6" s="390" t="s">
        <v>489</v>
      </c>
      <c r="G6" s="390" t="s">
        <v>488</v>
      </c>
      <c r="H6" s="390" t="s">
        <v>487</v>
      </c>
      <c r="I6" s="390" t="s">
        <v>486</v>
      </c>
      <c r="J6" s="390" t="s">
        <v>485</v>
      </c>
      <c r="K6" s="390" t="s">
        <v>484</v>
      </c>
      <c r="L6" s="390" t="s">
        <v>483</v>
      </c>
      <c r="M6" s="390" t="s">
        <v>482</v>
      </c>
      <c r="N6" s="390" t="s">
        <v>481</v>
      </c>
      <c r="O6" s="390" t="s">
        <v>480</v>
      </c>
      <c r="P6" s="390" t="s">
        <v>479</v>
      </c>
      <c r="Q6" s="390" t="s">
        <v>478</v>
      </c>
      <c r="R6" s="390" t="s">
        <v>477</v>
      </c>
      <c r="S6" s="390" t="s">
        <v>476</v>
      </c>
      <c r="T6" s="390" t="s">
        <v>475</v>
      </c>
      <c r="U6" s="390" t="s">
        <v>474</v>
      </c>
      <c r="V6" s="390" t="s">
        <v>473</v>
      </c>
      <c r="W6" s="390" t="s">
        <v>472</v>
      </c>
      <c r="X6" s="390" t="s">
        <v>471</v>
      </c>
      <c r="Y6" s="390" t="s">
        <v>470</v>
      </c>
      <c r="Z6" s="390" t="s">
        <v>469</v>
      </c>
      <c r="AA6" s="390" t="s">
        <v>468</v>
      </c>
      <c r="AB6" s="390" t="s">
        <v>467</v>
      </c>
      <c r="AC6" s="390" t="s">
        <v>466</v>
      </c>
      <c r="AD6" s="390" t="s">
        <v>465</v>
      </c>
      <c r="AE6" s="390" t="s">
        <v>464</v>
      </c>
      <c r="AF6" s="390" t="s">
        <v>463</v>
      </c>
      <c r="AG6" s="390" t="s">
        <v>462</v>
      </c>
      <c r="AH6" s="390" t="s">
        <v>461</v>
      </c>
      <c r="AI6" s="390" t="s">
        <v>460</v>
      </c>
      <c r="AJ6" s="390" t="s">
        <v>459</v>
      </c>
      <c r="AK6" s="390" t="s">
        <v>458</v>
      </c>
      <c r="AL6" s="390" t="s">
        <v>457</v>
      </c>
      <c r="AM6" s="390" t="s">
        <v>456</v>
      </c>
      <c r="AN6" s="390" t="s">
        <v>455</v>
      </c>
      <c r="AO6" s="390" t="s">
        <v>454</v>
      </c>
      <c r="AP6" s="390" t="s">
        <v>453</v>
      </c>
      <c r="AQ6" s="390" t="s">
        <v>452</v>
      </c>
      <c r="AR6" s="390" t="s">
        <v>114</v>
      </c>
      <c r="AS6" s="390" t="s">
        <v>115</v>
      </c>
      <c r="AT6" s="390" t="s">
        <v>116</v>
      </c>
      <c r="AU6" s="390" t="s">
        <v>117</v>
      </c>
      <c r="AV6" s="390" t="s">
        <v>118</v>
      </c>
      <c r="AW6" s="390" t="s">
        <v>119</v>
      </c>
      <c r="AX6" s="390" t="s">
        <v>120</v>
      </c>
      <c r="AY6" s="390" t="s">
        <v>121</v>
      </c>
      <c r="AZ6" s="390" t="s">
        <v>122</v>
      </c>
      <c r="BA6" s="390" t="s">
        <v>123</v>
      </c>
      <c r="BB6" s="390" t="s">
        <v>124</v>
      </c>
      <c r="BC6" s="390" t="s">
        <v>125</v>
      </c>
      <c r="BD6" s="390" t="s">
        <v>126</v>
      </c>
      <c r="BE6" s="390" t="s">
        <v>127</v>
      </c>
      <c r="BF6" s="390" t="s">
        <v>128</v>
      </c>
      <c r="BG6" s="390" t="s">
        <v>129</v>
      </c>
      <c r="BH6" s="390" t="s">
        <v>130</v>
      </c>
      <c r="BI6" s="390" t="s">
        <v>131</v>
      </c>
      <c r="BJ6" s="390" t="s">
        <v>132</v>
      </c>
      <c r="BK6" s="390" t="s">
        <v>133</v>
      </c>
      <c r="BL6" s="390" t="s">
        <v>134</v>
      </c>
      <c r="BM6" s="390" t="s">
        <v>135</v>
      </c>
      <c r="BN6" s="390" t="s">
        <v>136</v>
      </c>
      <c r="BO6" s="390" t="s">
        <v>137</v>
      </c>
      <c r="BP6" s="390" t="s">
        <v>138</v>
      </c>
      <c r="BQ6" s="390" t="s">
        <v>139</v>
      </c>
      <c r="BR6" s="390" t="s">
        <v>140</v>
      </c>
      <c r="BS6" s="390" t="s">
        <v>141</v>
      </c>
      <c r="BT6" s="390" t="s">
        <v>142</v>
      </c>
      <c r="BU6" s="390" t="s">
        <v>143</v>
      </c>
      <c r="BV6" s="390" t="s">
        <v>144</v>
      </c>
      <c r="BW6" s="390" t="s">
        <v>145</v>
      </c>
      <c r="BX6" s="390" t="s">
        <v>146</v>
      </c>
      <c r="BY6" s="390" t="s">
        <v>147</v>
      </c>
      <c r="BZ6" s="390" t="s">
        <v>148</v>
      </c>
      <c r="CA6" s="390" t="s">
        <v>149</v>
      </c>
      <c r="CB6" s="390" t="s">
        <v>150</v>
      </c>
      <c r="CC6" s="390" t="s">
        <v>151</v>
      </c>
      <c r="CD6" s="390" t="s">
        <v>152</v>
      </c>
      <c r="CE6" s="390" t="s">
        <v>153</v>
      </c>
      <c r="CF6" s="390" t="s">
        <v>154</v>
      </c>
      <c r="CG6" s="390" t="s">
        <v>155</v>
      </c>
      <c r="CH6" s="390" t="s">
        <v>156</v>
      </c>
      <c r="CI6" s="390" t="s">
        <v>157</v>
      </c>
      <c r="CJ6" s="390" t="s">
        <v>158</v>
      </c>
      <c r="CK6" s="390" t="s">
        <v>159</v>
      </c>
    </row>
    <row r="7" spans="1:92" x14ac:dyDescent="0.2">
      <c r="A7" s="94" t="s">
        <v>444</v>
      </c>
      <c r="B7" s="96" t="s">
        <v>570</v>
      </c>
      <c r="C7" s="94">
        <v>0.8</v>
      </c>
      <c r="D7" s="94">
        <v>0.9</v>
      </c>
      <c r="E7" s="94">
        <v>1.9</v>
      </c>
      <c r="F7" s="94">
        <v>1.3</v>
      </c>
      <c r="G7" s="94">
        <v>1.3</v>
      </c>
      <c r="H7" s="94">
        <v>1.3</v>
      </c>
      <c r="I7" s="94">
        <v>1.6</v>
      </c>
      <c r="J7" s="94">
        <v>2.7</v>
      </c>
      <c r="K7" s="94">
        <v>1.6</v>
      </c>
      <c r="L7" s="94">
        <v>2.1</v>
      </c>
      <c r="M7" s="94">
        <v>2.2000000000000002</v>
      </c>
      <c r="N7" s="94">
        <v>2.4</v>
      </c>
      <c r="O7" s="94">
        <v>2.2999999999999998</v>
      </c>
      <c r="P7" s="94">
        <v>2.2999999999999998</v>
      </c>
      <c r="Q7" s="94">
        <v>2.1</v>
      </c>
      <c r="R7" s="94">
        <v>2.7</v>
      </c>
      <c r="S7" s="94">
        <v>5.0999999999999996</v>
      </c>
      <c r="T7" s="94">
        <v>10.1</v>
      </c>
      <c r="U7" s="94">
        <v>10.4</v>
      </c>
      <c r="V7" s="94">
        <v>9.9</v>
      </c>
      <c r="W7" s="94">
        <v>10.9</v>
      </c>
      <c r="X7" s="94">
        <v>13.4</v>
      </c>
      <c r="Y7" s="94">
        <v>10.5</v>
      </c>
      <c r="Z7" s="94">
        <v>11</v>
      </c>
      <c r="AA7" s="94">
        <v>11.7</v>
      </c>
      <c r="AB7" s="94">
        <v>13.7</v>
      </c>
      <c r="AC7" s="94">
        <v>14.8</v>
      </c>
      <c r="AD7" s="94">
        <v>15.6</v>
      </c>
      <c r="AE7" s="94">
        <v>18.100000000000001</v>
      </c>
      <c r="AF7" s="94">
        <v>22.2</v>
      </c>
      <c r="AG7" s="94">
        <v>22.9</v>
      </c>
      <c r="AH7" s="94">
        <v>24.7</v>
      </c>
      <c r="AI7" s="94">
        <v>28.4</v>
      </c>
      <c r="AJ7" s="94">
        <v>29.1</v>
      </c>
      <c r="AK7" s="94">
        <v>30.7</v>
      </c>
      <c r="AL7" s="94">
        <v>31.7</v>
      </c>
      <c r="AM7" s="94">
        <v>34.4</v>
      </c>
      <c r="AN7" s="94">
        <v>38</v>
      </c>
      <c r="AO7" s="94">
        <v>46.3</v>
      </c>
      <c r="AP7" s="94">
        <v>53.9</v>
      </c>
      <c r="AQ7" s="94">
        <v>59.6</v>
      </c>
      <c r="AR7" s="94">
        <v>72.5</v>
      </c>
      <c r="AS7" s="94">
        <v>86.2</v>
      </c>
      <c r="AT7" s="94">
        <v>95.8</v>
      </c>
      <c r="AU7" s="94">
        <v>109.8</v>
      </c>
      <c r="AV7" s="94">
        <v>129.9</v>
      </c>
      <c r="AW7" s="94">
        <v>165.1</v>
      </c>
      <c r="AX7" s="94">
        <v>180.1</v>
      </c>
      <c r="AY7" s="94">
        <v>192.1</v>
      </c>
      <c r="AZ7" s="94">
        <v>206.2</v>
      </c>
      <c r="BA7" s="94">
        <v>230.4</v>
      </c>
      <c r="BB7" s="94">
        <v>275</v>
      </c>
      <c r="BC7" s="94">
        <v>312.10000000000002</v>
      </c>
      <c r="BD7" s="94">
        <v>347.2</v>
      </c>
      <c r="BE7" s="94">
        <v>374.1</v>
      </c>
      <c r="BF7" s="94">
        <v>384.6</v>
      </c>
      <c r="BG7" s="94">
        <v>407.1</v>
      </c>
      <c r="BH7" s="94">
        <v>433</v>
      </c>
      <c r="BI7" s="94">
        <v>452.2</v>
      </c>
      <c r="BJ7" s="94">
        <v>481.4</v>
      </c>
      <c r="BK7" s="94">
        <v>526.20000000000005</v>
      </c>
      <c r="BL7" s="94">
        <v>580.79999999999995</v>
      </c>
      <c r="BM7" s="94">
        <v>656.8</v>
      </c>
      <c r="BN7" s="94">
        <v>738</v>
      </c>
      <c r="BO7" s="94">
        <v>785.1</v>
      </c>
      <c r="BP7" s="94">
        <v>822.5</v>
      </c>
      <c r="BQ7" s="94">
        <v>871.5</v>
      </c>
      <c r="BR7" s="94">
        <v>913.9</v>
      </c>
      <c r="BS7" s="94">
        <v>943.3</v>
      </c>
      <c r="BT7" s="94">
        <v>966.1</v>
      </c>
      <c r="BU7" s="94">
        <v>1000.7</v>
      </c>
      <c r="BV7" s="94">
        <v>1053.5</v>
      </c>
      <c r="BW7" s="94">
        <v>1155.3</v>
      </c>
      <c r="BX7" s="94">
        <v>1260.0999999999999</v>
      </c>
      <c r="BY7" s="94">
        <v>1331.2</v>
      </c>
      <c r="BZ7" s="94">
        <v>1415.2</v>
      </c>
      <c r="CA7" s="94">
        <v>1502.3</v>
      </c>
      <c r="CB7" s="94">
        <v>1605.5</v>
      </c>
      <c r="CC7" s="94">
        <v>1710.8</v>
      </c>
      <c r="CD7" s="94">
        <v>1935.4</v>
      </c>
      <c r="CE7" s="94">
        <v>2124.9</v>
      </c>
      <c r="CF7" s="94">
        <v>2298.3000000000002</v>
      </c>
      <c r="CG7" s="94">
        <v>2327.3000000000002</v>
      </c>
      <c r="CH7" s="94">
        <v>2341.5</v>
      </c>
      <c r="CI7" s="94">
        <v>2405.6999999999998</v>
      </c>
      <c r="CJ7" s="94">
        <v>2514.4</v>
      </c>
      <c r="CK7" s="94">
        <v>2647.6</v>
      </c>
    </row>
    <row r="8" spans="1:92" x14ac:dyDescent="0.2">
      <c r="A8" s="94" t="s">
        <v>442</v>
      </c>
      <c r="B8" s="96" t="s">
        <v>569</v>
      </c>
      <c r="C8" s="94">
        <v>0.8</v>
      </c>
      <c r="D8" s="94">
        <v>0.9</v>
      </c>
      <c r="E8" s="94">
        <v>1.9</v>
      </c>
      <c r="F8" s="94">
        <v>1.3</v>
      </c>
      <c r="G8" s="94">
        <v>1.3</v>
      </c>
      <c r="H8" s="94">
        <v>1.3</v>
      </c>
      <c r="I8" s="94">
        <v>1.6</v>
      </c>
      <c r="J8" s="94">
        <v>2.7</v>
      </c>
      <c r="K8" s="94">
        <v>1.6</v>
      </c>
      <c r="L8" s="94">
        <v>2.1</v>
      </c>
      <c r="M8" s="94">
        <v>2.2000000000000002</v>
      </c>
      <c r="N8" s="94">
        <v>2.4</v>
      </c>
      <c r="O8" s="94">
        <v>2.2999999999999998</v>
      </c>
      <c r="P8" s="94">
        <v>2.2999999999999998</v>
      </c>
      <c r="Q8" s="94">
        <v>2.1</v>
      </c>
      <c r="R8" s="94">
        <v>2.7</v>
      </c>
      <c r="S8" s="94">
        <v>5.0999999999999996</v>
      </c>
      <c r="T8" s="94">
        <v>10.1</v>
      </c>
      <c r="U8" s="94">
        <v>10.4</v>
      </c>
      <c r="V8" s="94">
        <v>9.9</v>
      </c>
      <c r="W8" s="94">
        <v>10.9</v>
      </c>
      <c r="X8" s="94">
        <v>13.4</v>
      </c>
      <c r="Y8" s="94">
        <v>10.5</v>
      </c>
      <c r="Z8" s="94">
        <v>11</v>
      </c>
      <c r="AA8" s="94">
        <v>11.7</v>
      </c>
      <c r="AB8" s="94">
        <v>13.7</v>
      </c>
      <c r="AC8" s="94">
        <v>14.8</v>
      </c>
      <c r="AD8" s="94">
        <v>15.6</v>
      </c>
      <c r="AE8" s="94">
        <v>18.100000000000001</v>
      </c>
      <c r="AF8" s="94">
        <v>22.2</v>
      </c>
      <c r="AG8" s="94">
        <v>22.9</v>
      </c>
      <c r="AH8" s="94">
        <v>24.4</v>
      </c>
      <c r="AI8" s="94">
        <v>28.1</v>
      </c>
      <c r="AJ8" s="94">
        <v>28.8</v>
      </c>
      <c r="AK8" s="94">
        <v>30.3</v>
      </c>
      <c r="AL8" s="94">
        <v>31.3</v>
      </c>
      <c r="AM8" s="94">
        <v>33.9</v>
      </c>
      <c r="AN8" s="94">
        <v>37.5</v>
      </c>
      <c r="AO8" s="94">
        <v>45.8</v>
      </c>
      <c r="AP8" s="94">
        <v>53.3</v>
      </c>
      <c r="AQ8" s="94">
        <v>59</v>
      </c>
      <c r="AR8" s="94">
        <v>71.7</v>
      </c>
      <c r="AS8" s="94">
        <v>85.4</v>
      </c>
      <c r="AT8" s="94">
        <v>94.8</v>
      </c>
      <c r="AU8" s="94">
        <v>108.6</v>
      </c>
      <c r="AV8" s="94">
        <v>128.6</v>
      </c>
      <c r="AW8" s="94">
        <v>163.1</v>
      </c>
      <c r="AX8" s="94">
        <v>177.6</v>
      </c>
      <c r="AY8" s="94">
        <v>189.5</v>
      </c>
      <c r="AZ8" s="94">
        <v>203.4</v>
      </c>
      <c r="BA8" s="94">
        <v>227.3</v>
      </c>
      <c r="BB8" s="94">
        <v>271.5</v>
      </c>
      <c r="BC8" s="94">
        <v>307.8</v>
      </c>
      <c r="BD8" s="94">
        <v>343.1</v>
      </c>
      <c r="BE8" s="94">
        <v>370.5</v>
      </c>
      <c r="BF8" s="94">
        <v>380.9</v>
      </c>
      <c r="BG8" s="94">
        <v>403.1</v>
      </c>
      <c r="BH8" s="94">
        <v>428.6</v>
      </c>
      <c r="BI8" s="94">
        <v>447.9</v>
      </c>
      <c r="BJ8" s="94">
        <v>476.9</v>
      </c>
      <c r="BK8" s="94">
        <v>521.1</v>
      </c>
      <c r="BL8" s="94">
        <v>574.70000000000005</v>
      </c>
      <c r="BM8" s="94">
        <v>650.5</v>
      </c>
      <c r="BN8" s="94">
        <v>731.8</v>
      </c>
      <c r="BO8" s="94">
        <v>778.9</v>
      </c>
      <c r="BP8" s="94">
        <v>815.7</v>
      </c>
      <c r="BQ8" s="94">
        <v>864.7</v>
      </c>
      <c r="BR8" s="94">
        <v>906.3</v>
      </c>
      <c r="BS8" s="94">
        <v>935.4</v>
      </c>
      <c r="BT8" s="94">
        <v>957.9</v>
      </c>
      <c r="BU8" s="94">
        <v>992.2</v>
      </c>
      <c r="BV8" s="94">
        <v>1044.9000000000001</v>
      </c>
      <c r="BW8" s="94">
        <v>1145.8</v>
      </c>
      <c r="BX8" s="94">
        <v>1250.5</v>
      </c>
      <c r="BY8" s="94">
        <v>1321.1</v>
      </c>
      <c r="BZ8" s="94">
        <v>1404.6</v>
      </c>
      <c r="CA8" s="94">
        <v>1491</v>
      </c>
      <c r="CB8" s="94">
        <v>1593.1</v>
      </c>
      <c r="CC8" s="94">
        <v>1697.5</v>
      </c>
      <c r="CD8" s="94">
        <v>1920</v>
      </c>
      <c r="CE8" s="94">
        <v>2108.8000000000002</v>
      </c>
      <c r="CF8" s="94">
        <v>2281.6999999999998</v>
      </c>
      <c r="CG8" s="94">
        <v>2310.1999999999998</v>
      </c>
      <c r="CH8" s="94">
        <v>2323.6</v>
      </c>
      <c r="CI8" s="94">
        <v>2386.9</v>
      </c>
      <c r="CJ8" s="94">
        <v>2494.9</v>
      </c>
      <c r="CK8" s="94">
        <v>2627.2</v>
      </c>
      <c r="CM8" s="94">
        <f>CK8</f>
        <v>2627.2</v>
      </c>
      <c r="CN8" s="94">
        <f>CM8-SUM(CM12:CM38)</f>
        <v>1447.1999999999998</v>
      </c>
    </row>
    <row r="9" spans="1:92" x14ac:dyDescent="0.2">
      <c r="A9" s="94" t="s">
        <v>440</v>
      </c>
      <c r="B9" s="96" t="s">
        <v>568</v>
      </c>
      <c r="C9" s="94">
        <v>0.6</v>
      </c>
      <c r="D9" s="94">
        <v>0.7</v>
      </c>
      <c r="E9" s="94">
        <v>1.7</v>
      </c>
      <c r="F9" s="94">
        <v>0.9</v>
      </c>
      <c r="G9" s="94">
        <v>0.6</v>
      </c>
      <c r="H9" s="94">
        <v>0.5</v>
      </c>
      <c r="I9" s="94">
        <v>0.5</v>
      </c>
      <c r="J9" s="94">
        <v>2</v>
      </c>
      <c r="K9" s="94">
        <v>0.7</v>
      </c>
      <c r="L9" s="94">
        <v>1.1000000000000001</v>
      </c>
      <c r="M9" s="94">
        <v>1.1000000000000001</v>
      </c>
      <c r="N9" s="94">
        <v>1.3</v>
      </c>
      <c r="O9" s="94">
        <v>1.2</v>
      </c>
      <c r="P9" s="94">
        <v>1.3</v>
      </c>
      <c r="Q9" s="94">
        <v>1.1000000000000001</v>
      </c>
      <c r="R9" s="94">
        <v>1.7</v>
      </c>
      <c r="S9" s="94">
        <v>4.0999999999999996</v>
      </c>
      <c r="T9" s="94">
        <v>8.6999999999999993</v>
      </c>
      <c r="U9" s="94">
        <v>8.4</v>
      </c>
      <c r="V9" s="94">
        <v>7.2</v>
      </c>
      <c r="W9" s="94">
        <v>8.1999999999999993</v>
      </c>
      <c r="X9" s="94">
        <v>10.199999999999999</v>
      </c>
      <c r="Y9" s="94">
        <v>7.9</v>
      </c>
      <c r="Z9" s="94">
        <v>8.1</v>
      </c>
      <c r="AA9" s="94">
        <v>8.6999999999999993</v>
      </c>
      <c r="AB9" s="94">
        <v>10.7</v>
      </c>
      <c r="AC9" s="94">
        <v>11.5</v>
      </c>
      <c r="AD9" s="94">
        <v>12.3</v>
      </c>
      <c r="AE9" s="94">
        <v>14.5</v>
      </c>
      <c r="AF9" s="94">
        <v>18.2</v>
      </c>
      <c r="AG9" s="94">
        <v>18.600000000000001</v>
      </c>
      <c r="AH9" s="94">
        <v>19.899999999999999</v>
      </c>
      <c r="AI9" s="94">
        <v>23.1</v>
      </c>
      <c r="AJ9" s="94">
        <v>23.5</v>
      </c>
      <c r="AK9" s="94">
        <v>24.6</v>
      </c>
      <c r="AL9" s="94">
        <v>25.2</v>
      </c>
      <c r="AM9" s="94">
        <v>27.3</v>
      </c>
      <c r="AN9" s="94">
        <v>29.9</v>
      </c>
      <c r="AO9" s="94">
        <v>36.5</v>
      </c>
      <c r="AP9" s="94">
        <v>41.9</v>
      </c>
      <c r="AQ9" s="94">
        <v>45.8</v>
      </c>
      <c r="AR9" s="94">
        <v>55.6</v>
      </c>
      <c r="AS9" s="94">
        <v>66.099999999999994</v>
      </c>
      <c r="AT9" s="94">
        <v>72.900000000000006</v>
      </c>
      <c r="AU9" s="94">
        <v>84.5</v>
      </c>
      <c r="AV9" s="94">
        <v>103.3</v>
      </c>
      <c r="AW9" s="94">
        <v>132.30000000000001</v>
      </c>
      <c r="AX9" s="94">
        <v>143.5</v>
      </c>
      <c r="AY9" s="94">
        <v>152.4</v>
      </c>
      <c r="AZ9" s="94">
        <v>162.69999999999999</v>
      </c>
      <c r="BA9" s="94">
        <v>183</v>
      </c>
      <c r="BB9" s="94">
        <v>220.3</v>
      </c>
      <c r="BC9" s="94">
        <v>250.7</v>
      </c>
      <c r="BD9" s="94">
        <v>281.89999999999998</v>
      </c>
      <c r="BE9" s="94">
        <v>303.60000000000002</v>
      </c>
      <c r="BF9" s="94">
        <v>309.7</v>
      </c>
      <c r="BG9" s="94">
        <v>325.89999999999998</v>
      </c>
      <c r="BH9" s="94">
        <v>344.3</v>
      </c>
      <c r="BI9" s="94">
        <v>357.2</v>
      </c>
      <c r="BJ9" s="94">
        <v>378.4</v>
      </c>
      <c r="BK9" s="94">
        <v>411.7</v>
      </c>
      <c r="BL9" s="94">
        <v>447</v>
      </c>
      <c r="BM9" s="94">
        <v>494</v>
      </c>
      <c r="BN9" s="94">
        <v>551.79999999999995</v>
      </c>
      <c r="BO9" s="94">
        <v>583.70000000000005</v>
      </c>
      <c r="BP9" s="94">
        <v>609</v>
      </c>
      <c r="BQ9" s="94">
        <v>647.1</v>
      </c>
      <c r="BR9" s="94">
        <v>682.1</v>
      </c>
      <c r="BS9" s="94">
        <v>707.9</v>
      </c>
      <c r="BT9" s="94">
        <v>722.1</v>
      </c>
      <c r="BU9" s="94">
        <v>739.9</v>
      </c>
      <c r="BV9" s="94">
        <v>773.4</v>
      </c>
      <c r="BW9" s="94">
        <v>840.8</v>
      </c>
      <c r="BX9" s="94">
        <v>917.5</v>
      </c>
      <c r="BY9" s="94">
        <v>967.5</v>
      </c>
      <c r="BZ9" s="94">
        <v>1019.5</v>
      </c>
      <c r="CA9" s="94">
        <v>1084.4000000000001</v>
      </c>
      <c r="CB9" s="94">
        <v>1189.2</v>
      </c>
      <c r="CC9" s="94">
        <v>1264.2</v>
      </c>
      <c r="CD9" s="94">
        <v>1464.6</v>
      </c>
      <c r="CE9" s="94">
        <v>1616.2</v>
      </c>
      <c r="CF9" s="94">
        <v>1757.9</v>
      </c>
      <c r="CG9" s="94">
        <v>1779.9</v>
      </c>
      <c r="CH9" s="94">
        <v>1783.6</v>
      </c>
      <c r="CI9" s="94">
        <v>1823.5</v>
      </c>
      <c r="CJ9" s="94">
        <v>1882</v>
      </c>
      <c r="CK9" s="94">
        <v>1961.3</v>
      </c>
    </row>
    <row r="10" spans="1:92" x14ac:dyDescent="0.2">
      <c r="A10" s="94" t="s">
        <v>438</v>
      </c>
      <c r="B10" s="94" t="s">
        <v>546</v>
      </c>
      <c r="C10" s="94">
        <v>0</v>
      </c>
      <c r="D10" s="94">
        <v>0</v>
      </c>
      <c r="E10" s="94">
        <v>0</v>
      </c>
      <c r="F10" s="94">
        <v>0</v>
      </c>
      <c r="G10" s="94">
        <v>0</v>
      </c>
      <c r="H10" s="94">
        <v>0</v>
      </c>
      <c r="I10" s="94">
        <v>0</v>
      </c>
      <c r="J10" s="94">
        <v>0</v>
      </c>
      <c r="K10" s="94">
        <v>0.1</v>
      </c>
      <c r="L10" s="94">
        <v>0.5</v>
      </c>
      <c r="M10" s="94">
        <v>0.6</v>
      </c>
      <c r="N10" s="94">
        <v>0.8</v>
      </c>
      <c r="O10" s="94">
        <v>0.6</v>
      </c>
      <c r="P10" s="94">
        <v>0.7</v>
      </c>
      <c r="Q10" s="94">
        <v>0.4</v>
      </c>
      <c r="R10" s="94">
        <v>0.5</v>
      </c>
      <c r="S10" s="94">
        <v>1.2</v>
      </c>
      <c r="T10" s="94">
        <v>3.5</v>
      </c>
      <c r="U10" s="94">
        <v>2.6</v>
      </c>
      <c r="V10" s="94">
        <v>2.4</v>
      </c>
      <c r="W10" s="94">
        <v>3.6</v>
      </c>
      <c r="X10" s="94">
        <v>5.9</v>
      </c>
      <c r="Y10" s="94">
        <v>4.0999999999999996</v>
      </c>
      <c r="Z10" s="94">
        <v>4.5</v>
      </c>
      <c r="AA10" s="94">
        <v>5.3</v>
      </c>
      <c r="AB10" s="94">
        <v>7.2</v>
      </c>
      <c r="AC10" s="94">
        <v>7.7</v>
      </c>
      <c r="AD10" s="94">
        <v>8.5</v>
      </c>
      <c r="AE10" s="94">
        <v>10.6</v>
      </c>
      <c r="AF10" s="94">
        <v>14.2</v>
      </c>
      <c r="AG10" s="94">
        <v>14.6</v>
      </c>
      <c r="AH10" s="94">
        <v>15.9</v>
      </c>
      <c r="AI10" s="94">
        <v>19</v>
      </c>
      <c r="AJ10" s="94">
        <v>19.3</v>
      </c>
      <c r="AK10" s="94">
        <v>20.3</v>
      </c>
      <c r="AL10" s="94">
        <v>20.6</v>
      </c>
      <c r="AM10" s="94">
        <v>22.3</v>
      </c>
      <c r="AN10" s="94">
        <v>24.7</v>
      </c>
      <c r="AO10" s="94">
        <v>30.3</v>
      </c>
      <c r="AP10" s="94">
        <v>35.1</v>
      </c>
      <c r="AQ10" s="94">
        <v>38</v>
      </c>
      <c r="AR10" s="94">
        <v>45.7</v>
      </c>
      <c r="AS10" s="94">
        <v>54</v>
      </c>
      <c r="AT10" s="94">
        <v>59.2</v>
      </c>
      <c r="AU10" s="94">
        <v>69.400000000000006</v>
      </c>
      <c r="AV10" s="94">
        <v>81.599999999999994</v>
      </c>
      <c r="AW10" s="94">
        <v>104.5</v>
      </c>
      <c r="AX10" s="94">
        <v>114.9</v>
      </c>
      <c r="AY10" s="94">
        <v>124.1</v>
      </c>
      <c r="AZ10" s="94">
        <v>132.30000000000001</v>
      </c>
      <c r="BA10" s="94">
        <v>148.69999999999999</v>
      </c>
      <c r="BB10" s="94">
        <v>178.1</v>
      </c>
      <c r="BC10" s="94">
        <v>206</v>
      </c>
      <c r="BD10" s="94">
        <v>238.5</v>
      </c>
      <c r="BE10" s="94">
        <v>257.7</v>
      </c>
      <c r="BF10" s="94">
        <v>263</v>
      </c>
      <c r="BG10" s="94">
        <v>278.60000000000002</v>
      </c>
      <c r="BH10" s="94">
        <v>295.60000000000002</v>
      </c>
      <c r="BI10" s="94">
        <v>307.8</v>
      </c>
      <c r="BJ10" s="94">
        <v>324.89999999999998</v>
      </c>
      <c r="BK10" s="94">
        <v>351.7</v>
      </c>
      <c r="BL10" s="94">
        <v>382.3</v>
      </c>
      <c r="BM10" s="94">
        <v>421.4</v>
      </c>
      <c r="BN10" s="94">
        <v>467.5</v>
      </c>
      <c r="BO10" s="94">
        <v>493.2</v>
      </c>
      <c r="BP10" s="94">
        <v>514.1</v>
      </c>
      <c r="BQ10" s="94">
        <v>544</v>
      </c>
      <c r="BR10" s="94">
        <v>572.79999999999995</v>
      </c>
      <c r="BS10" s="94">
        <v>597</v>
      </c>
      <c r="BT10" s="94">
        <v>607.9</v>
      </c>
      <c r="BU10" s="94">
        <v>622.9</v>
      </c>
      <c r="BV10" s="94">
        <v>654.9</v>
      </c>
      <c r="BW10" s="94">
        <v>713.7</v>
      </c>
      <c r="BX10" s="94">
        <v>775</v>
      </c>
      <c r="BY10" s="94">
        <v>810.4</v>
      </c>
      <c r="BZ10" s="94">
        <v>844.3</v>
      </c>
      <c r="CA10" s="94">
        <v>895.7</v>
      </c>
      <c r="CB10" s="94">
        <v>993.7</v>
      </c>
      <c r="CC10" s="94">
        <v>1057.8</v>
      </c>
      <c r="CD10" s="94">
        <v>1140.3</v>
      </c>
      <c r="CE10" s="94">
        <v>1312.1</v>
      </c>
      <c r="CF10" s="94">
        <v>1365.2</v>
      </c>
      <c r="CG10" s="94">
        <v>1379.4</v>
      </c>
      <c r="CH10" s="94">
        <v>1425.9</v>
      </c>
      <c r="CI10" s="94">
        <v>1459.3</v>
      </c>
      <c r="CJ10" s="94">
        <v>1496.1</v>
      </c>
      <c r="CK10" s="94">
        <v>1558.3</v>
      </c>
    </row>
    <row r="11" spans="1:92" x14ac:dyDescent="0.2">
      <c r="A11" s="94" t="s">
        <v>436</v>
      </c>
      <c r="B11" s="94" t="s">
        <v>567</v>
      </c>
      <c r="C11" s="94" t="s">
        <v>110</v>
      </c>
      <c r="D11" s="94" t="s">
        <v>110</v>
      </c>
      <c r="E11" s="94" t="s">
        <v>110</v>
      </c>
      <c r="F11" s="94" t="s">
        <v>110</v>
      </c>
      <c r="G11" s="94" t="s">
        <v>110</v>
      </c>
      <c r="H11" s="94" t="s">
        <v>110</v>
      </c>
      <c r="I11" s="94" t="s">
        <v>110</v>
      </c>
      <c r="J11" s="94" t="s">
        <v>110</v>
      </c>
      <c r="K11" s="94">
        <v>0</v>
      </c>
      <c r="L11" s="94">
        <v>0</v>
      </c>
      <c r="M11" s="94">
        <v>0</v>
      </c>
      <c r="N11" s="94">
        <v>0</v>
      </c>
      <c r="O11" s="94">
        <v>0.1</v>
      </c>
      <c r="P11" s="94">
        <v>0.1</v>
      </c>
      <c r="Q11" s="94">
        <v>0.2</v>
      </c>
      <c r="R11" s="94">
        <v>0.2</v>
      </c>
      <c r="S11" s="94">
        <v>0.3</v>
      </c>
      <c r="T11" s="94">
        <v>0.4</v>
      </c>
      <c r="U11" s="94">
        <v>0.5</v>
      </c>
      <c r="V11" s="94">
        <v>0.6</v>
      </c>
      <c r="W11" s="94">
        <v>0.7</v>
      </c>
      <c r="X11" s="94">
        <v>1</v>
      </c>
      <c r="Y11" s="94">
        <v>1.9</v>
      </c>
      <c r="Z11" s="94">
        <v>2.2000000000000002</v>
      </c>
      <c r="AA11" s="94">
        <v>3</v>
      </c>
      <c r="AB11" s="94">
        <v>3.6</v>
      </c>
      <c r="AC11" s="94">
        <v>4.9000000000000004</v>
      </c>
      <c r="AD11" s="94">
        <v>5.7</v>
      </c>
      <c r="AE11" s="94">
        <v>7.3</v>
      </c>
      <c r="AF11" s="94">
        <v>8.5</v>
      </c>
      <c r="AG11" s="94">
        <v>10.199999999999999</v>
      </c>
      <c r="AH11" s="94">
        <v>11.1</v>
      </c>
      <c r="AI11" s="94">
        <v>12.6</v>
      </c>
      <c r="AJ11" s="94">
        <v>14.3</v>
      </c>
      <c r="AK11" s="94">
        <v>15.2</v>
      </c>
      <c r="AL11" s="94">
        <v>16</v>
      </c>
      <c r="AM11" s="94">
        <v>18.100000000000001</v>
      </c>
      <c r="AN11" s="94">
        <v>19.8</v>
      </c>
      <c r="AO11" s="94">
        <v>21.1</v>
      </c>
      <c r="AP11" s="94">
        <v>24.6</v>
      </c>
      <c r="AQ11" s="94">
        <v>26.4</v>
      </c>
      <c r="AR11" s="94">
        <v>31.4</v>
      </c>
      <c r="AS11" s="94">
        <v>36.6</v>
      </c>
      <c r="AT11" s="94">
        <v>40.9</v>
      </c>
      <c r="AU11" s="94">
        <v>50.7</v>
      </c>
      <c r="AV11" s="94">
        <v>57.6</v>
      </c>
      <c r="AW11" s="94">
        <v>65.900000000000006</v>
      </c>
      <c r="AX11" s="94">
        <v>74.5</v>
      </c>
      <c r="AY11" s="94">
        <v>83.2</v>
      </c>
      <c r="AZ11" s="94">
        <v>91.4</v>
      </c>
      <c r="BA11" s="94">
        <v>102.6</v>
      </c>
      <c r="BB11" s="94">
        <v>118.6</v>
      </c>
      <c r="BC11" s="94">
        <v>138.6</v>
      </c>
      <c r="BD11" s="94">
        <v>153.69999999999999</v>
      </c>
      <c r="BE11" s="94">
        <v>164.4</v>
      </c>
      <c r="BF11" s="94">
        <v>173</v>
      </c>
      <c r="BG11" s="94">
        <v>183.3</v>
      </c>
      <c r="BH11" s="94">
        <v>193.6</v>
      </c>
      <c r="BI11" s="94">
        <v>201</v>
      </c>
      <c r="BJ11" s="94">
        <v>213.9</v>
      </c>
      <c r="BK11" s="94">
        <v>227.4</v>
      </c>
      <c r="BL11" s="94">
        <v>244.1</v>
      </c>
      <c r="BM11" s="94">
        <v>264.2</v>
      </c>
      <c r="BN11" s="94">
        <v>281.8</v>
      </c>
      <c r="BO11" s="94">
        <v>297.89999999999998</v>
      </c>
      <c r="BP11" s="94">
        <v>312.2</v>
      </c>
      <c r="BQ11" s="94">
        <v>327.7</v>
      </c>
      <c r="BR11" s="94">
        <v>342</v>
      </c>
      <c r="BS11" s="94">
        <v>356.6</v>
      </c>
      <c r="BT11" s="94">
        <v>369.2</v>
      </c>
      <c r="BU11" s="94">
        <v>379.9</v>
      </c>
      <c r="BV11" s="94">
        <v>401.4</v>
      </c>
      <c r="BW11" s="94">
        <v>425.1</v>
      </c>
      <c r="BX11" s="94">
        <v>446.9</v>
      </c>
      <c r="BY11" s="94">
        <v>463.5</v>
      </c>
      <c r="BZ11" s="94">
        <v>485.5</v>
      </c>
      <c r="CA11" s="94">
        <v>512.70000000000005</v>
      </c>
      <c r="CB11" s="94">
        <v>544.1</v>
      </c>
      <c r="CC11" s="94">
        <v>575.70000000000005</v>
      </c>
      <c r="CD11" s="94">
        <v>605.5</v>
      </c>
      <c r="CE11" s="94">
        <v>664.5</v>
      </c>
      <c r="CF11" s="94">
        <v>690.2</v>
      </c>
      <c r="CG11" s="94">
        <v>713.3</v>
      </c>
      <c r="CH11" s="94">
        <v>762.1</v>
      </c>
      <c r="CI11" s="94">
        <v>799</v>
      </c>
      <c r="CJ11" s="94">
        <v>834.6</v>
      </c>
      <c r="CK11" s="94">
        <v>871.8</v>
      </c>
    </row>
    <row r="12" spans="1:92" x14ac:dyDescent="0.2">
      <c r="A12" s="94" t="s">
        <v>434</v>
      </c>
      <c r="B12" s="94" t="s">
        <v>566</v>
      </c>
      <c r="C12" s="94" t="s">
        <v>110</v>
      </c>
      <c r="D12" s="94" t="s">
        <v>110</v>
      </c>
      <c r="E12" s="94" t="s">
        <v>110</v>
      </c>
      <c r="F12" s="94" t="s">
        <v>110</v>
      </c>
      <c r="G12" s="94" t="s">
        <v>110</v>
      </c>
      <c r="H12" s="94" t="s">
        <v>110</v>
      </c>
      <c r="I12" s="94" t="s">
        <v>110</v>
      </c>
      <c r="J12" s="94" t="s">
        <v>110</v>
      </c>
      <c r="K12" s="94" t="s">
        <v>110</v>
      </c>
      <c r="L12" s="94" t="s">
        <v>110</v>
      </c>
      <c r="M12" s="94" t="s">
        <v>110</v>
      </c>
      <c r="N12" s="94" t="s">
        <v>110</v>
      </c>
      <c r="O12" s="94" t="s">
        <v>110</v>
      </c>
      <c r="P12" s="94" t="s">
        <v>110</v>
      </c>
      <c r="Q12" s="94" t="s">
        <v>110</v>
      </c>
      <c r="R12" s="94" t="s">
        <v>110</v>
      </c>
      <c r="S12" s="94" t="s">
        <v>110</v>
      </c>
      <c r="T12" s="94" t="s">
        <v>110</v>
      </c>
      <c r="U12" s="94" t="s">
        <v>110</v>
      </c>
      <c r="V12" s="94" t="s">
        <v>110</v>
      </c>
      <c r="W12" s="94" t="s">
        <v>110</v>
      </c>
      <c r="X12" s="94" t="s">
        <v>110</v>
      </c>
      <c r="Y12" s="94" t="s">
        <v>110</v>
      </c>
      <c r="Z12" s="94" t="s">
        <v>110</v>
      </c>
      <c r="AA12" s="94" t="s">
        <v>110</v>
      </c>
      <c r="AB12" s="94" t="s">
        <v>110</v>
      </c>
      <c r="AC12" s="94" t="s">
        <v>110</v>
      </c>
      <c r="AD12" s="94" t="s">
        <v>110</v>
      </c>
      <c r="AE12" s="94" t="s">
        <v>110</v>
      </c>
      <c r="AF12" s="94" t="s">
        <v>110</v>
      </c>
      <c r="AG12" s="94" t="s">
        <v>110</v>
      </c>
      <c r="AH12" s="94" t="s">
        <v>110</v>
      </c>
      <c r="AI12" s="94" t="s">
        <v>110</v>
      </c>
      <c r="AJ12" s="94" t="s">
        <v>110</v>
      </c>
      <c r="AK12" s="94" t="s">
        <v>110</v>
      </c>
      <c r="AL12" s="94" t="s">
        <v>110</v>
      </c>
      <c r="AM12" s="94" t="s">
        <v>110</v>
      </c>
      <c r="AN12" s="94">
        <v>1</v>
      </c>
      <c r="AO12" s="94">
        <v>4.7</v>
      </c>
      <c r="AP12" s="94">
        <v>5.9</v>
      </c>
      <c r="AQ12" s="94">
        <v>6.7</v>
      </c>
      <c r="AR12" s="94">
        <v>7.3</v>
      </c>
      <c r="AS12" s="94">
        <v>8</v>
      </c>
      <c r="AT12" s="94">
        <v>8.8000000000000007</v>
      </c>
      <c r="AU12" s="94">
        <v>10.199999999999999</v>
      </c>
      <c r="AV12" s="94">
        <v>12.7</v>
      </c>
      <c r="AW12" s="94">
        <v>15.6</v>
      </c>
      <c r="AX12" s="94">
        <v>18.8</v>
      </c>
      <c r="AY12" s="94">
        <v>22.1</v>
      </c>
      <c r="AZ12" s="94">
        <v>25.5</v>
      </c>
      <c r="BA12" s="94">
        <v>29.9</v>
      </c>
      <c r="BB12" s="94">
        <v>36.200000000000003</v>
      </c>
      <c r="BC12" s="94">
        <v>43.5</v>
      </c>
      <c r="BD12" s="94">
        <v>50.9</v>
      </c>
      <c r="BE12" s="94">
        <v>57.8</v>
      </c>
      <c r="BF12" s="94">
        <v>64.7</v>
      </c>
      <c r="BG12" s="94">
        <v>69.7</v>
      </c>
      <c r="BH12" s="94">
        <v>75.3</v>
      </c>
      <c r="BI12" s="94">
        <v>81.599999999999994</v>
      </c>
      <c r="BJ12" s="94">
        <v>86.3</v>
      </c>
      <c r="BK12" s="94">
        <v>98.2</v>
      </c>
      <c r="BL12" s="94">
        <v>107.6</v>
      </c>
      <c r="BM12" s="94">
        <v>117.5</v>
      </c>
      <c r="BN12" s="94">
        <v>132.6</v>
      </c>
      <c r="BO12" s="94">
        <v>146.80000000000001</v>
      </c>
      <c r="BP12" s="94">
        <v>164.4</v>
      </c>
      <c r="BQ12" s="94">
        <v>181.2</v>
      </c>
      <c r="BR12" s="94">
        <v>194.9</v>
      </c>
      <c r="BS12" s="94">
        <v>206.9</v>
      </c>
      <c r="BT12" s="94">
        <v>205.6</v>
      </c>
      <c r="BU12" s="94">
        <v>208.7</v>
      </c>
      <c r="BV12" s="94">
        <v>219.1</v>
      </c>
      <c r="BW12" s="94">
        <v>242.6</v>
      </c>
      <c r="BX12" s="94">
        <v>259.2</v>
      </c>
      <c r="BY12" s="94">
        <v>276.7</v>
      </c>
      <c r="BZ12" s="94">
        <v>304.39999999999998</v>
      </c>
      <c r="CA12" s="94">
        <v>332.2</v>
      </c>
      <c r="CB12" s="94">
        <v>399.2</v>
      </c>
      <c r="CC12" s="94">
        <v>429</v>
      </c>
      <c r="CD12" s="94">
        <v>462.9</v>
      </c>
      <c r="CE12" s="94">
        <v>494.6</v>
      </c>
      <c r="CF12" s="94">
        <v>513.79999999999995</v>
      </c>
      <c r="CG12" s="94">
        <v>536</v>
      </c>
      <c r="CH12" s="94">
        <v>556.29999999999995</v>
      </c>
      <c r="CI12" s="94">
        <v>575</v>
      </c>
      <c r="CJ12" s="94">
        <v>601.1</v>
      </c>
      <c r="CK12" s="94">
        <v>628.20000000000005</v>
      </c>
      <c r="CM12" s="94">
        <f>CK12</f>
        <v>628.20000000000005</v>
      </c>
    </row>
    <row r="13" spans="1:92" x14ac:dyDescent="0.2">
      <c r="A13" s="94" t="s">
        <v>432</v>
      </c>
      <c r="B13" s="94" t="s">
        <v>565</v>
      </c>
      <c r="C13" s="94" t="s">
        <v>110</v>
      </c>
      <c r="D13" s="94" t="s">
        <v>110</v>
      </c>
      <c r="E13" s="94" t="s">
        <v>110</v>
      </c>
      <c r="F13" s="94" t="s">
        <v>110</v>
      </c>
      <c r="G13" s="94" t="s">
        <v>110</v>
      </c>
      <c r="H13" s="94" t="s">
        <v>110</v>
      </c>
      <c r="I13" s="94" t="s">
        <v>110</v>
      </c>
      <c r="J13" s="94" t="s">
        <v>110</v>
      </c>
      <c r="K13" s="94">
        <v>0</v>
      </c>
      <c r="L13" s="94">
        <v>0.4</v>
      </c>
      <c r="M13" s="94">
        <v>0.4</v>
      </c>
      <c r="N13" s="94">
        <v>0.5</v>
      </c>
      <c r="O13" s="94">
        <v>0.4</v>
      </c>
      <c r="P13" s="94">
        <v>0.4</v>
      </c>
      <c r="Q13" s="94">
        <v>0.1</v>
      </c>
      <c r="R13" s="94">
        <v>0.1</v>
      </c>
      <c r="S13" s="94">
        <v>0.6</v>
      </c>
      <c r="T13" s="94">
        <v>2.6</v>
      </c>
      <c r="U13" s="94">
        <v>1.6</v>
      </c>
      <c r="V13" s="94">
        <v>1.3</v>
      </c>
      <c r="W13" s="94">
        <v>2.2000000000000002</v>
      </c>
      <c r="X13" s="94">
        <v>1.5</v>
      </c>
      <c r="Y13" s="94">
        <v>0.9</v>
      </c>
      <c r="Z13" s="94">
        <v>1.1000000000000001</v>
      </c>
      <c r="AA13" s="94">
        <v>1.1000000000000001</v>
      </c>
      <c r="AB13" s="94">
        <v>2.2999999999999998</v>
      </c>
      <c r="AC13" s="94">
        <v>1.6</v>
      </c>
      <c r="AD13" s="94">
        <v>1.6</v>
      </c>
      <c r="AE13" s="94">
        <v>1.9</v>
      </c>
      <c r="AF13" s="94">
        <v>4.2</v>
      </c>
      <c r="AG13" s="94">
        <v>2.9</v>
      </c>
      <c r="AH13" s="94">
        <v>3.1</v>
      </c>
      <c r="AI13" s="94">
        <v>4.4000000000000004</v>
      </c>
      <c r="AJ13" s="94">
        <v>3.2</v>
      </c>
      <c r="AK13" s="94">
        <v>3.1</v>
      </c>
      <c r="AL13" s="94">
        <v>2.8</v>
      </c>
      <c r="AM13" s="94">
        <v>2.4</v>
      </c>
      <c r="AN13" s="94">
        <v>1.9</v>
      </c>
      <c r="AO13" s="94">
        <v>2.2000000000000002</v>
      </c>
      <c r="AP13" s="94">
        <v>2.2000000000000002</v>
      </c>
      <c r="AQ13" s="94">
        <v>2.2999999999999998</v>
      </c>
      <c r="AR13" s="94">
        <v>4.2</v>
      </c>
      <c r="AS13" s="94">
        <v>6.2</v>
      </c>
      <c r="AT13" s="94">
        <v>6</v>
      </c>
      <c r="AU13" s="94">
        <v>4.5999999999999996</v>
      </c>
      <c r="AV13" s="94">
        <v>7</v>
      </c>
      <c r="AW13" s="94">
        <v>18.100000000000001</v>
      </c>
      <c r="AX13" s="94">
        <v>16.399999999999999</v>
      </c>
      <c r="AY13" s="94">
        <v>13.1</v>
      </c>
      <c r="AZ13" s="94">
        <v>9.4</v>
      </c>
      <c r="BA13" s="94">
        <v>9.6999999999999993</v>
      </c>
      <c r="BB13" s="94">
        <v>16.100000000000001</v>
      </c>
      <c r="BC13" s="94">
        <v>15.9</v>
      </c>
      <c r="BD13" s="94">
        <v>25.2</v>
      </c>
      <c r="BE13" s="94">
        <v>26.4</v>
      </c>
      <c r="BF13" s="94">
        <v>16</v>
      </c>
      <c r="BG13" s="94">
        <v>15.9</v>
      </c>
      <c r="BH13" s="94">
        <v>16.5</v>
      </c>
      <c r="BI13" s="94">
        <v>14.6</v>
      </c>
      <c r="BJ13" s="94">
        <v>13.3</v>
      </c>
      <c r="BK13" s="94">
        <v>14.4</v>
      </c>
      <c r="BL13" s="94">
        <v>18.2</v>
      </c>
      <c r="BM13" s="94">
        <v>26.8</v>
      </c>
      <c r="BN13" s="94">
        <v>39.6</v>
      </c>
      <c r="BO13" s="94">
        <v>34.799999999999997</v>
      </c>
      <c r="BP13" s="94">
        <v>23.9</v>
      </c>
      <c r="BQ13" s="94">
        <v>21.7</v>
      </c>
      <c r="BR13" s="94">
        <v>22.3</v>
      </c>
      <c r="BS13" s="94">
        <v>20.100000000000001</v>
      </c>
      <c r="BT13" s="94">
        <v>19.7</v>
      </c>
      <c r="BU13" s="94">
        <v>20.5</v>
      </c>
      <c r="BV13" s="94">
        <v>20.7</v>
      </c>
      <c r="BW13" s="94">
        <v>31.9</v>
      </c>
      <c r="BX13" s="94">
        <v>53.5</v>
      </c>
      <c r="BY13" s="94">
        <v>53.2</v>
      </c>
      <c r="BZ13" s="94">
        <v>36.4</v>
      </c>
      <c r="CA13" s="94">
        <v>31.8</v>
      </c>
      <c r="CB13" s="94">
        <v>30.4</v>
      </c>
      <c r="CC13" s="94">
        <v>32.700000000000003</v>
      </c>
      <c r="CD13" s="94">
        <v>51.1</v>
      </c>
      <c r="CE13" s="94">
        <v>131.19999999999999</v>
      </c>
      <c r="CF13" s="94">
        <v>138.9</v>
      </c>
      <c r="CG13" s="94">
        <v>107.2</v>
      </c>
      <c r="CH13" s="94">
        <v>83.8</v>
      </c>
      <c r="CI13" s="94">
        <v>62.3</v>
      </c>
      <c r="CJ13" s="94">
        <v>35.5</v>
      </c>
      <c r="CK13" s="94">
        <v>32.200000000000003</v>
      </c>
    </row>
    <row r="14" spans="1:92" x14ac:dyDescent="0.2">
      <c r="A14" s="94" t="s">
        <v>430</v>
      </c>
      <c r="B14" s="94" t="s">
        <v>564</v>
      </c>
      <c r="C14" s="94" t="s">
        <v>110</v>
      </c>
      <c r="D14" s="94" t="s">
        <v>110</v>
      </c>
      <c r="E14" s="94" t="s">
        <v>110</v>
      </c>
      <c r="F14" s="94" t="s">
        <v>110</v>
      </c>
      <c r="G14" s="94" t="s">
        <v>110</v>
      </c>
      <c r="H14" s="94" t="s">
        <v>110</v>
      </c>
      <c r="I14" s="94" t="s">
        <v>110</v>
      </c>
      <c r="J14" s="94" t="s">
        <v>110</v>
      </c>
      <c r="K14" s="94">
        <v>0</v>
      </c>
      <c r="L14" s="94">
        <v>0.4</v>
      </c>
      <c r="M14" s="94">
        <v>0.4</v>
      </c>
      <c r="N14" s="94">
        <v>0.5</v>
      </c>
      <c r="O14" s="94">
        <v>0.3</v>
      </c>
      <c r="P14" s="94">
        <v>0.3</v>
      </c>
      <c r="Q14" s="94">
        <v>0.1</v>
      </c>
      <c r="R14" s="94">
        <v>0.1</v>
      </c>
      <c r="S14" s="94">
        <v>0.4</v>
      </c>
      <c r="T14" s="94">
        <v>1.1000000000000001</v>
      </c>
      <c r="U14" s="94">
        <v>0.8</v>
      </c>
      <c r="V14" s="94">
        <v>0.8</v>
      </c>
      <c r="W14" s="94">
        <v>1.7</v>
      </c>
      <c r="X14" s="94">
        <v>1.4</v>
      </c>
      <c r="Y14" s="94">
        <v>0.8</v>
      </c>
      <c r="Z14" s="94">
        <v>1</v>
      </c>
      <c r="AA14" s="94">
        <v>1</v>
      </c>
      <c r="AB14" s="94">
        <v>2</v>
      </c>
      <c r="AC14" s="94">
        <v>1.3</v>
      </c>
      <c r="AD14" s="94">
        <v>1.4</v>
      </c>
      <c r="AE14" s="94">
        <v>1.7</v>
      </c>
      <c r="AF14" s="94">
        <v>3.8</v>
      </c>
      <c r="AG14" s="94">
        <v>2.4</v>
      </c>
      <c r="AH14" s="94">
        <v>2.7</v>
      </c>
      <c r="AI14" s="94">
        <v>4</v>
      </c>
      <c r="AJ14" s="94">
        <v>2.9</v>
      </c>
      <c r="AK14" s="94">
        <v>2.8</v>
      </c>
      <c r="AL14" s="94">
        <v>2.5</v>
      </c>
      <c r="AM14" s="94">
        <v>2.1</v>
      </c>
      <c r="AN14" s="94">
        <v>1.8</v>
      </c>
      <c r="AO14" s="94">
        <v>2.1</v>
      </c>
      <c r="AP14" s="94">
        <v>2</v>
      </c>
      <c r="AQ14" s="94">
        <v>2.1</v>
      </c>
      <c r="AR14" s="94">
        <v>3.8</v>
      </c>
      <c r="AS14" s="94">
        <v>5.6</v>
      </c>
      <c r="AT14" s="94">
        <v>5.5</v>
      </c>
      <c r="AU14" s="94">
        <v>4.2</v>
      </c>
      <c r="AV14" s="94">
        <v>6.6</v>
      </c>
      <c r="AW14" s="94">
        <v>16.5</v>
      </c>
      <c r="AX14" s="94">
        <v>14.3</v>
      </c>
      <c r="AY14" s="94">
        <v>11.5</v>
      </c>
      <c r="AZ14" s="94">
        <v>8.6</v>
      </c>
      <c r="BA14" s="94">
        <v>9.1</v>
      </c>
      <c r="BB14" s="94">
        <v>15.3</v>
      </c>
      <c r="BC14" s="94">
        <v>15.1</v>
      </c>
      <c r="BD14" s="94">
        <v>23.4</v>
      </c>
      <c r="BE14" s="94">
        <v>20.100000000000001</v>
      </c>
      <c r="BF14" s="94">
        <v>13.2</v>
      </c>
      <c r="BG14" s="94">
        <v>14.6</v>
      </c>
      <c r="BH14" s="94">
        <v>16</v>
      </c>
      <c r="BI14" s="94">
        <v>14.2</v>
      </c>
      <c r="BJ14" s="94">
        <v>12.9</v>
      </c>
      <c r="BK14" s="94">
        <v>14</v>
      </c>
      <c r="BL14" s="94">
        <v>17.7</v>
      </c>
      <c r="BM14" s="94">
        <v>25.4</v>
      </c>
      <c r="BN14" s="94">
        <v>24.8</v>
      </c>
      <c r="BO14" s="94">
        <v>21.6</v>
      </c>
      <c r="BP14" s="94">
        <v>21.4</v>
      </c>
      <c r="BQ14" s="94">
        <v>21</v>
      </c>
      <c r="BR14" s="94">
        <v>21.6</v>
      </c>
      <c r="BS14" s="94">
        <v>19.5</v>
      </c>
      <c r="BT14" s="94">
        <v>19.2</v>
      </c>
      <c r="BU14" s="94">
        <v>20</v>
      </c>
      <c r="BV14" s="94">
        <v>20.3</v>
      </c>
      <c r="BW14" s="94">
        <v>31.4</v>
      </c>
      <c r="BX14" s="94">
        <v>42.1</v>
      </c>
      <c r="BY14" s="94">
        <v>41.5</v>
      </c>
      <c r="BZ14" s="94">
        <v>34.299999999999997</v>
      </c>
      <c r="CA14" s="94">
        <v>31</v>
      </c>
      <c r="CB14" s="94">
        <v>29.6</v>
      </c>
      <c r="CC14" s="94">
        <v>32</v>
      </c>
      <c r="CD14" s="94">
        <v>42.5</v>
      </c>
      <c r="CE14" s="94">
        <v>85.7</v>
      </c>
      <c r="CF14" s="94">
        <v>67.2</v>
      </c>
      <c r="CG14" s="94">
        <v>56.9</v>
      </c>
      <c r="CH14" s="94">
        <v>45.4</v>
      </c>
      <c r="CI14" s="94">
        <v>38.6</v>
      </c>
      <c r="CJ14" s="94">
        <v>34.4</v>
      </c>
      <c r="CK14" s="94">
        <v>31.5</v>
      </c>
    </row>
    <row r="15" spans="1:92" x14ac:dyDescent="0.2">
      <c r="A15" s="94" t="s">
        <v>428</v>
      </c>
      <c r="B15" s="94" t="s">
        <v>563</v>
      </c>
      <c r="C15" s="94" t="s">
        <v>110</v>
      </c>
      <c r="D15" s="94" t="s">
        <v>110</v>
      </c>
      <c r="E15" s="94" t="s">
        <v>110</v>
      </c>
      <c r="F15" s="94" t="s">
        <v>110</v>
      </c>
      <c r="G15" s="94" t="s">
        <v>110</v>
      </c>
      <c r="H15" s="94" t="s">
        <v>110</v>
      </c>
      <c r="I15" s="94" t="s">
        <v>110</v>
      </c>
      <c r="J15" s="94" t="s">
        <v>110</v>
      </c>
      <c r="K15" s="94" t="s">
        <v>110</v>
      </c>
      <c r="L15" s="94" t="s">
        <v>110</v>
      </c>
      <c r="M15" s="94">
        <v>0</v>
      </c>
      <c r="N15" s="94">
        <v>0</v>
      </c>
      <c r="O15" s="94">
        <v>0</v>
      </c>
      <c r="P15" s="94">
        <v>0</v>
      </c>
      <c r="Q15" s="94">
        <v>0</v>
      </c>
      <c r="R15" s="94">
        <v>0</v>
      </c>
      <c r="S15" s="94">
        <v>0</v>
      </c>
      <c r="T15" s="94">
        <v>0</v>
      </c>
      <c r="U15" s="94">
        <v>0.1</v>
      </c>
      <c r="V15" s="94">
        <v>0.1</v>
      </c>
      <c r="W15" s="94">
        <v>0.1</v>
      </c>
      <c r="X15" s="94">
        <v>0.1</v>
      </c>
      <c r="Y15" s="94">
        <v>0</v>
      </c>
      <c r="Z15" s="94">
        <v>0.1</v>
      </c>
      <c r="AA15" s="94">
        <v>0.1</v>
      </c>
      <c r="AB15" s="94">
        <v>0.2</v>
      </c>
      <c r="AC15" s="94">
        <v>0.1</v>
      </c>
      <c r="AD15" s="94">
        <v>0.1</v>
      </c>
      <c r="AE15" s="94">
        <v>0.1</v>
      </c>
      <c r="AF15" s="94">
        <v>0.3</v>
      </c>
      <c r="AG15" s="94">
        <v>0.3</v>
      </c>
      <c r="AH15" s="94">
        <v>0.2</v>
      </c>
      <c r="AI15" s="94">
        <v>0.3</v>
      </c>
      <c r="AJ15" s="94">
        <v>0.2</v>
      </c>
      <c r="AK15" s="94">
        <v>0.1</v>
      </c>
      <c r="AL15" s="94">
        <v>0.1</v>
      </c>
      <c r="AM15" s="94">
        <v>0.1</v>
      </c>
      <c r="AN15" s="94">
        <v>0.1</v>
      </c>
      <c r="AO15" s="94">
        <v>0.1</v>
      </c>
      <c r="AP15" s="94">
        <v>0.1</v>
      </c>
      <c r="AQ15" s="94">
        <v>0.1</v>
      </c>
      <c r="AR15" s="94">
        <v>0.1</v>
      </c>
      <c r="AS15" s="94">
        <v>0.1</v>
      </c>
      <c r="AT15" s="94">
        <v>0.1</v>
      </c>
      <c r="AU15" s="94">
        <v>0.1</v>
      </c>
      <c r="AV15" s="94">
        <v>0.1</v>
      </c>
      <c r="AW15" s="94">
        <v>0.1</v>
      </c>
      <c r="AX15" s="94">
        <v>0.2</v>
      </c>
      <c r="AY15" s="94">
        <v>0.2</v>
      </c>
      <c r="AZ15" s="94">
        <v>0.2</v>
      </c>
      <c r="BA15" s="94">
        <v>0.1</v>
      </c>
      <c r="BB15" s="94">
        <v>0.2</v>
      </c>
      <c r="BC15" s="94">
        <v>0.3</v>
      </c>
      <c r="BD15" s="94">
        <v>0.4</v>
      </c>
      <c r="BE15" s="94">
        <v>0.4</v>
      </c>
      <c r="BF15" s="94">
        <v>0.2</v>
      </c>
      <c r="BG15" s="94">
        <v>0.2</v>
      </c>
      <c r="BH15" s="94">
        <v>0.2</v>
      </c>
      <c r="BI15" s="94">
        <v>0.1</v>
      </c>
      <c r="BJ15" s="94">
        <v>0.1</v>
      </c>
      <c r="BK15" s="94">
        <v>0.1</v>
      </c>
      <c r="BL15" s="94">
        <v>0.1</v>
      </c>
      <c r="BM15" s="94">
        <v>0.1</v>
      </c>
      <c r="BN15" s="94">
        <v>0.1</v>
      </c>
      <c r="BO15" s="94">
        <v>0.1</v>
      </c>
      <c r="BP15" s="94">
        <v>0.1</v>
      </c>
      <c r="BQ15" s="94">
        <v>0.1</v>
      </c>
      <c r="BR15" s="94">
        <v>0.1</v>
      </c>
      <c r="BS15" s="94">
        <v>0.1</v>
      </c>
      <c r="BT15" s="94">
        <v>0.1</v>
      </c>
      <c r="BU15" s="94">
        <v>0.1</v>
      </c>
      <c r="BV15" s="94">
        <v>0.1</v>
      </c>
      <c r="BW15" s="94">
        <v>0.1</v>
      </c>
      <c r="BX15" s="94">
        <v>0.1</v>
      </c>
      <c r="BY15" s="94">
        <v>0.1</v>
      </c>
      <c r="BZ15" s="94">
        <v>0.1</v>
      </c>
      <c r="CA15" s="94">
        <v>0.1</v>
      </c>
      <c r="CB15" s="94">
        <v>0.1</v>
      </c>
      <c r="CC15" s="94">
        <v>0.1</v>
      </c>
      <c r="CD15" s="94">
        <v>0.1</v>
      </c>
      <c r="CE15" s="94">
        <v>0.2</v>
      </c>
      <c r="CF15" s="94">
        <v>0.1</v>
      </c>
      <c r="CG15" s="94">
        <v>0.1</v>
      </c>
      <c r="CH15" s="94">
        <v>0.1</v>
      </c>
      <c r="CI15" s="94">
        <v>0.1</v>
      </c>
      <c r="CJ15" s="94">
        <v>0.1</v>
      </c>
      <c r="CK15" s="94">
        <v>0.1</v>
      </c>
    </row>
    <row r="16" spans="1:92" x14ac:dyDescent="0.2">
      <c r="A16" s="94" t="s">
        <v>426</v>
      </c>
      <c r="B16" s="94" t="s">
        <v>562</v>
      </c>
      <c r="C16" s="94" t="s">
        <v>110</v>
      </c>
      <c r="D16" s="94" t="s">
        <v>110</v>
      </c>
      <c r="E16" s="94" t="s">
        <v>110</v>
      </c>
      <c r="F16" s="94" t="s">
        <v>110</v>
      </c>
      <c r="G16" s="94" t="s">
        <v>110</v>
      </c>
      <c r="H16" s="94" t="s">
        <v>110</v>
      </c>
      <c r="I16" s="94" t="s">
        <v>110</v>
      </c>
      <c r="J16" s="94" t="s">
        <v>110</v>
      </c>
      <c r="K16" s="94" t="s">
        <v>110</v>
      </c>
      <c r="L16" s="94" t="s">
        <v>110</v>
      </c>
      <c r="M16" s="94" t="s">
        <v>110</v>
      </c>
      <c r="N16" s="94" t="s">
        <v>110</v>
      </c>
      <c r="O16" s="94" t="s">
        <v>110</v>
      </c>
      <c r="P16" s="94" t="s">
        <v>110</v>
      </c>
      <c r="Q16" s="94" t="s">
        <v>110</v>
      </c>
      <c r="R16" s="94">
        <v>0</v>
      </c>
      <c r="S16" s="94">
        <v>0.1</v>
      </c>
      <c r="T16" s="94">
        <v>1.5</v>
      </c>
      <c r="U16" s="94">
        <v>0.8</v>
      </c>
      <c r="V16" s="94">
        <v>0.4</v>
      </c>
      <c r="W16" s="94">
        <v>0.4</v>
      </c>
      <c r="X16" s="94">
        <v>0</v>
      </c>
      <c r="Y16" s="94">
        <v>0</v>
      </c>
      <c r="Z16" s="94">
        <v>0</v>
      </c>
      <c r="AA16" s="94">
        <v>0</v>
      </c>
      <c r="AB16" s="94">
        <v>0.1</v>
      </c>
      <c r="AC16" s="94">
        <v>0.1</v>
      </c>
      <c r="AD16" s="94">
        <v>0.1</v>
      </c>
      <c r="AE16" s="94">
        <v>0.1</v>
      </c>
      <c r="AF16" s="94">
        <v>0.2</v>
      </c>
      <c r="AG16" s="94">
        <v>0.2</v>
      </c>
      <c r="AH16" s="94">
        <v>0.1</v>
      </c>
      <c r="AI16" s="94">
        <v>0.2</v>
      </c>
      <c r="AJ16" s="94">
        <v>0.1</v>
      </c>
      <c r="AK16" s="94">
        <v>0.2</v>
      </c>
      <c r="AL16" s="94">
        <v>0.1</v>
      </c>
      <c r="AM16" s="94">
        <v>0.1</v>
      </c>
      <c r="AN16" s="94">
        <v>0.1</v>
      </c>
      <c r="AO16" s="94">
        <v>0.1</v>
      </c>
      <c r="AP16" s="94">
        <v>0.1</v>
      </c>
      <c r="AQ16" s="94">
        <v>0.1</v>
      </c>
      <c r="AR16" s="94">
        <v>0.3</v>
      </c>
      <c r="AS16" s="94">
        <v>0.5</v>
      </c>
      <c r="AT16" s="94">
        <v>0.5</v>
      </c>
      <c r="AU16" s="94">
        <v>0.3</v>
      </c>
      <c r="AV16" s="94">
        <v>0.4</v>
      </c>
      <c r="AW16" s="94">
        <v>0.8</v>
      </c>
      <c r="AX16" s="94">
        <v>0.9</v>
      </c>
      <c r="AY16" s="94">
        <v>0.7</v>
      </c>
      <c r="AZ16" s="94">
        <v>0.5</v>
      </c>
      <c r="BA16" s="94">
        <v>0.4</v>
      </c>
      <c r="BB16" s="94">
        <v>0.5</v>
      </c>
      <c r="BC16" s="94">
        <v>0.5</v>
      </c>
      <c r="BD16" s="94">
        <v>0.3</v>
      </c>
      <c r="BE16" s="94">
        <v>0.4</v>
      </c>
      <c r="BF16" s="94">
        <v>0.3</v>
      </c>
      <c r="BG16" s="94">
        <v>0.3</v>
      </c>
      <c r="BH16" s="94">
        <v>0.3</v>
      </c>
      <c r="BI16" s="94">
        <v>0.3</v>
      </c>
      <c r="BJ16" s="94">
        <v>0.3</v>
      </c>
      <c r="BK16" s="94">
        <v>0.3</v>
      </c>
      <c r="BL16" s="94">
        <v>0.4</v>
      </c>
      <c r="BM16" s="94">
        <v>0.5</v>
      </c>
      <c r="BN16" s="94">
        <v>1.2</v>
      </c>
      <c r="BO16" s="94">
        <v>1.3</v>
      </c>
      <c r="BP16" s="94">
        <v>0.8</v>
      </c>
      <c r="BQ16" s="94">
        <v>0.7</v>
      </c>
      <c r="BR16" s="94">
        <v>0.6</v>
      </c>
      <c r="BS16" s="94">
        <v>0.5</v>
      </c>
      <c r="BT16" s="94">
        <v>0.4</v>
      </c>
      <c r="BU16" s="94">
        <v>0.4</v>
      </c>
      <c r="BV16" s="94">
        <v>0.4</v>
      </c>
      <c r="BW16" s="94">
        <v>0.4</v>
      </c>
      <c r="BX16" s="94">
        <v>0.6</v>
      </c>
      <c r="BY16" s="94">
        <v>0.7</v>
      </c>
      <c r="BZ16" s="94">
        <v>0.7</v>
      </c>
      <c r="CA16" s="94">
        <v>0.7</v>
      </c>
      <c r="CB16" s="94">
        <v>0.7</v>
      </c>
      <c r="CC16" s="94">
        <v>0.6</v>
      </c>
      <c r="CD16" s="94">
        <v>0.7</v>
      </c>
      <c r="CE16" s="94">
        <v>1.3</v>
      </c>
      <c r="CF16" s="94">
        <v>1.7</v>
      </c>
      <c r="CG16" s="94">
        <v>1.9</v>
      </c>
      <c r="CH16" s="94">
        <v>1.6</v>
      </c>
      <c r="CI16" s="94">
        <v>1.3</v>
      </c>
      <c r="CJ16" s="94">
        <v>0.8</v>
      </c>
      <c r="CK16" s="94">
        <v>0.6</v>
      </c>
    </row>
    <row r="17" spans="1:89" x14ac:dyDescent="0.2">
      <c r="A17" s="94" t="s">
        <v>424</v>
      </c>
      <c r="B17" s="94" t="s">
        <v>561</v>
      </c>
      <c r="C17" s="94" t="s">
        <v>110</v>
      </c>
      <c r="D17" s="94" t="s">
        <v>110</v>
      </c>
      <c r="E17" s="94" t="s">
        <v>110</v>
      </c>
      <c r="F17" s="94" t="s">
        <v>110</v>
      </c>
      <c r="G17" s="94" t="s">
        <v>110</v>
      </c>
      <c r="H17" s="94" t="s">
        <v>110</v>
      </c>
      <c r="I17" s="94" t="s">
        <v>110</v>
      </c>
      <c r="J17" s="94" t="s">
        <v>110</v>
      </c>
      <c r="K17" s="94" t="s">
        <v>110</v>
      </c>
      <c r="L17" s="94" t="s">
        <v>110</v>
      </c>
      <c r="M17" s="94" t="s">
        <v>110</v>
      </c>
      <c r="N17" s="94" t="s">
        <v>110</v>
      </c>
      <c r="O17" s="94" t="s">
        <v>110</v>
      </c>
      <c r="P17" s="94" t="s">
        <v>110</v>
      </c>
      <c r="Q17" s="94" t="s">
        <v>110</v>
      </c>
      <c r="R17" s="94" t="s">
        <v>110</v>
      </c>
      <c r="S17" s="94" t="s">
        <v>110</v>
      </c>
      <c r="T17" s="94" t="s">
        <v>110</v>
      </c>
      <c r="U17" s="94" t="s">
        <v>110</v>
      </c>
      <c r="V17" s="94" t="s">
        <v>110</v>
      </c>
      <c r="W17" s="94" t="s">
        <v>110</v>
      </c>
      <c r="X17" s="94" t="s">
        <v>110</v>
      </c>
      <c r="Y17" s="94" t="s">
        <v>110</v>
      </c>
      <c r="Z17" s="94" t="s">
        <v>110</v>
      </c>
      <c r="AA17" s="94" t="s">
        <v>110</v>
      </c>
      <c r="AB17" s="94" t="s">
        <v>110</v>
      </c>
      <c r="AC17" s="94" t="s">
        <v>110</v>
      </c>
      <c r="AD17" s="94" t="s">
        <v>110</v>
      </c>
      <c r="AE17" s="94" t="s">
        <v>110</v>
      </c>
      <c r="AF17" s="94" t="s">
        <v>110</v>
      </c>
      <c r="AG17" s="94" t="s">
        <v>110</v>
      </c>
      <c r="AH17" s="94" t="s">
        <v>110</v>
      </c>
      <c r="AI17" s="94" t="s">
        <v>110</v>
      </c>
      <c r="AJ17" s="94" t="s">
        <v>110</v>
      </c>
      <c r="AK17" s="94" t="s">
        <v>110</v>
      </c>
      <c r="AL17" s="94" t="s">
        <v>110</v>
      </c>
      <c r="AM17" s="94" t="s">
        <v>110</v>
      </c>
      <c r="AN17" s="94" t="s">
        <v>110</v>
      </c>
      <c r="AO17" s="94" t="s">
        <v>110</v>
      </c>
      <c r="AP17" s="94" t="s">
        <v>110</v>
      </c>
      <c r="AQ17" s="94" t="s">
        <v>110</v>
      </c>
      <c r="AR17" s="94" t="s">
        <v>110</v>
      </c>
      <c r="AS17" s="94" t="s">
        <v>110</v>
      </c>
      <c r="AT17" s="94" t="s">
        <v>110</v>
      </c>
      <c r="AU17" s="94" t="s">
        <v>110</v>
      </c>
      <c r="AV17" s="94" t="s">
        <v>110</v>
      </c>
      <c r="AW17" s="94">
        <v>0.7</v>
      </c>
      <c r="AX17" s="94">
        <v>1</v>
      </c>
      <c r="AY17" s="94">
        <v>0.7</v>
      </c>
      <c r="AZ17" s="94">
        <v>0.2</v>
      </c>
      <c r="BA17" s="94">
        <v>0</v>
      </c>
      <c r="BB17" s="94">
        <v>0</v>
      </c>
      <c r="BC17" s="94">
        <v>0</v>
      </c>
      <c r="BD17" s="94">
        <v>1.1000000000000001</v>
      </c>
      <c r="BE17" s="94">
        <v>5.5</v>
      </c>
      <c r="BF17" s="94">
        <v>2.2999999999999998</v>
      </c>
      <c r="BG17" s="94">
        <v>0.8</v>
      </c>
      <c r="BH17" s="94">
        <v>0</v>
      </c>
      <c r="BI17" s="94">
        <v>0</v>
      </c>
      <c r="BJ17" s="94">
        <v>0</v>
      </c>
      <c r="BK17" s="94">
        <v>0</v>
      </c>
      <c r="BL17" s="94">
        <v>0</v>
      </c>
      <c r="BM17" s="94">
        <v>0.8</v>
      </c>
      <c r="BN17" s="94">
        <v>13.5</v>
      </c>
      <c r="BO17" s="94">
        <v>11.9</v>
      </c>
      <c r="BP17" s="94">
        <v>1.7</v>
      </c>
      <c r="BQ17" s="94">
        <v>0</v>
      </c>
      <c r="BR17" s="94">
        <v>0</v>
      </c>
      <c r="BS17" s="94">
        <v>0</v>
      </c>
      <c r="BT17" s="94">
        <v>0</v>
      </c>
      <c r="BU17" s="94">
        <v>0</v>
      </c>
      <c r="BV17" s="94">
        <v>0</v>
      </c>
      <c r="BW17" s="94">
        <v>0</v>
      </c>
      <c r="BX17" s="94">
        <v>10.7</v>
      </c>
      <c r="BY17" s="94">
        <v>10.9</v>
      </c>
      <c r="BZ17" s="94">
        <v>1.4</v>
      </c>
      <c r="CA17" s="94">
        <v>0</v>
      </c>
      <c r="CB17" s="94">
        <v>0</v>
      </c>
      <c r="CC17" s="94">
        <v>0</v>
      </c>
      <c r="CD17" s="94">
        <v>7.8</v>
      </c>
      <c r="CE17" s="94">
        <v>44</v>
      </c>
      <c r="CF17" s="94">
        <v>69.900000000000006</v>
      </c>
      <c r="CG17" s="94">
        <v>48.3</v>
      </c>
      <c r="CH17" s="94">
        <v>36.6</v>
      </c>
      <c r="CI17" s="94">
        <v>22.4</v>
      </c>
      <c r="CJ17" s="94">
        <v>0.2</v>
      </c>
      <c r="CK17" s="94">
        <v>0</v>
      </c>
    </row>
    <row r="18" spans="1:89" x14ac:dyDescent="0.2">
      <c r="A18" s="94" t="s">
        <v>422</v>
      </c>
      <c r="B18" s="94" t="s">
        <v>560</v>
      </c>
      <c r="C18" s="94" t="s">
        <v>110</v>
      </c>
      <c r="D18" s="94" t="s">
        <v>110</v>
      </c>
      <c r="E18" s="94" t="s">
        <v>110</v>
      </c>
      <c r="F18" s="94" t="s">
        <v>110</v>
      </c>
      <c r="G18" s="94" t="s">
        <v>110</v>
      </c>
      <c r="H18" s="94" t="s">
        <v>110</v>
      </c>
      <c r="I18" s="94" t="s">
        <v>110</v>
      </c>
      <c r="J18" s="94">
        <v>0</v>
      </c>
      <c r="K18" s="94">
        <v>0</v>
      </c>
      <c r="L18" s="94">
        <v>0.1</v>
      </c>
      <c r="M18" s="94">
        <v>0.1</v>
      </c>
      <c r="N18" s="94">
        <v>0.1</v>
      </c>
      <c r="O18" s="94">
        <v>0.1</v>
      </c>
      <c r="P18" s="94">
        <v>0.1</v>
      </c>
      <c r="Q18" s="94">
        <v>0.1</v>
      </c>
      <c r="R18" s="94">
        <v>0.1</v>
      </c>
      <c r="S18" s="94">
        <v>0.1</v>
      </c>
      <c r="T18" s="94">
        <v>0.2</v>
      </c>
      <c r="U18" s="94">
        <v>0.2</v>
      </c>
      <c r="V18" s="94">
        <v>0.3</v>
      </c>
      <c r="W18" s="94">
        <v>0.3</v>
      </c>
      <c r="X18" s="94">
        <v>0.3</v>
      </c>
      <c r="Y18" s="94">
        <v>0.3</v>
      </c>
      <c r="Z18" s="94">
        <v>0.4</v>
      </c>
      <c r="AA18" s="94">
        <v>0.5</v>
      </c>
      <c r="AB18" s="94">
        <v>0.5</v>
      </c>
      <c r="AC18" s="94">
        <v>0.6</v>
      </c>
      <c r="AD18" s="94">
        <v>0.6</v>
      </c>
      <c r="AE18" s="94">
        <v>0.7</v>
      </c>
      <c r="AF18" s="94">
        <v>0.7</v>
      </c>
      <c r="AG18" s="94">
        <v>0.8</v>
      </c>
      <c r="AH18" s="94">
        <v>0.9</v>
      </c>
      <c r="AI18" s="94">
        <v>1</v>
      </c>
      <c r="AJ18" s="94">
        <v>1</v>
      </c>
      <c r="AK18" s="94">
        <v>1.1000000000000001</v>
      </c>
      <c r="AL18" s="94">
        <v>1.1000000000000001</v>
      </c>
      <c r="AM18" s="94">
        <v>1.1000000000000001</v>
      </c>
      <c r="AN18" s="94">
        <v>1.2</v>
      </c>
      <c r="AO18" s="94">
        <v>1.3</v>
      </c>
      <c r="AP18" s="94">
        <v>1.5</v>
      </c>
      <c r="AQ18" s="94">
        <v>1.5</v>
      </c>
      <c r="AR18" s="94">
        <v>1.7</v>
      </c>
      <c r="AS18" s="94">
        <v>2</v>
      </c>
      <c r="AT18" s="94">
        <v>2.2000000000000002</v>
      </c>
      <c r="AU18" s="94">
        <v>2.6</v>
      </c>
      <c r="AV18" s="94">
        <v>2.8</v>
      </c>
      <c r="AW18" s="94">
        <v>3.3</v>
      </c>
      <c r="AX18" s="94">
        <v>3.6</v>
      </c>
      <c r="AY18" s="94">
        <v>3.8</v>
      </c>
      <c r="AZ18" s="94">
        <v>4</v>
      </c>
      <c r="BA18" s="94">
        <v>4.3</v>
      </c>
      <c r="BB18" s="94">
        <v>4.8</v>
      </c>
      <c r="BC18" s="94">
        <v>5.3</v>
      </c>
      <c r="BD18" s="94">
        <v>5.8</v>
      </c>
      <c r="BE18" s="94">
        <v>6</v>
      </c>
      <c r="BF18" s="94">
        <v>6.1</v>
      </c>
      <c r="BG18" s="94">
        <v>6.2</v>
      </c>
      <c r="BH18" s="94">
        <v>6.4</v>
      </c>
      <c r="BI18" s="94">
        <v>6.5</v>
      </c>
      <c r="BJ18" s="94">
        <v>6.7</v>
      </c>
      <c r="BK18" s="94">
        <v>7</v>
      </c>
      <c r="BL18" s="94">
        <v>7.2</v>
      </c>
      <c r="BM18" s="94">
        <v>7.5</v>
      </c>
      <c r="BN18" s="94">
        <v>7.7</v>
      </c>
      <c r="BO18" s="94">
        <v>7.8</v>
      </c>
      <c r="BP18" s="94">
        <v>8</v>
      </c>
      <c r="BQ18" s="94">
        <v>8</v>
      </c>
      <c r="BR18" s="94">
        <v>8.1</v>
      </c>
      <c r="BS18" s="94">
        <v>8.1999999999999993</v>
      </c>
      <c r="BT18" s="94">
        <v>8.1999999999999993</v>
      </c>
      <c r="BU18" s="94">
        <v>8.1999999999999993</v>
      </c>
      <c r="BV18" s="94">
        <v>8.3000000000000007</v>
      </c>
      <c r="BW18" s="94">
        <v>8.4</v>
      </c>
      <c r="BX18" s="94">
        <v>8.6999999999999993</v>
      </c>
      <c r="BY18" s="94">
        <v>8.9</v>
      </c>
      <c r="BZ18" s="94">
        <v>9</v>
      </c>
      <c r="CA18" s="94">
        <v>9.1999999999999993</v>
      </c>
      <c r="CB18" s="94">
        <v>9.5</v>
      </c>
      <c r="CC18" s="94">
        <v>9.8000000000000007</v>
      </c>
      <c r="CD18" s="94">
        <v>10.1</v>
      </c>
      <c r="CE18" s="94">
        <v>10.6</v>
      </c>
      <c r="CF18" s="94">
        <v>10.8</v>
      </c>
      <c r="CG18" s="94">
        <v>11</v>
      </c>
      <c r="CH18" s="94">
        <v>11.4</v>
      </c>
      <c r="CI18" s="94">
        <v>11.7</v>
      </c>
      <c r="CJ18" s="94">
        <v>12</v>
      </c>
      <c r="CK18" s="94">
        <v>12.2</v>
      </c>
    </row>
    <row r="19" spans="1:89" x14ac:dyDescent="0.2">
      <c r="A19" s="94" t="s">
        <v>420</v>
      </c>
      <c r="B19" s="94" t="s">
        <v>559</v>
      </c>
      <c r="C19" s="94" t="s">
        <v>110</v>
      </c>
      <c r="D19" s="94" t="s">
        <v>110</v>
      </c>
      <c r="E19" s="94" t="s">
        <v>110</v>
      </c>
      <c r="F19" s="94" t="s">
        <v>110</v>
      </c>
      <c r="G19" s="94" t="s">
        <v>110</v>
      </c>
      <c r="H19" s="94" t="s">
        <v>110</v>
      </c>
      <c r="I19" s="94" t="s">
        <v>110</v>
      </c>
      <c r="J19" s="94" t="s">
        <v>110</v>
      </c>
      <c r="K19" s="94" t="s">
        <v>110</v>
      </c>
      <c r="L19" s="94" t="s">
        <v>110</v>
      </c>
      <c r="M19" s="94" t="s">
        <v>110</v>
      </c>
      <c r="N19" s="94" t="s">
        <v>110</v>
      </c>
      <c r="O19" s="94" t="s">
        <v>110</v>
      </c>
      <c r="P19" s="94" t="s">
        <v>110</v>
      </c>
      <c r="Q19" s="94" t="s">
        <v>110</v>
      </c>
      <c r="R19" s="94" t="s">
        <v>110</v>
      </c>
      <c r="S19" s="94" t="s">
        <v>110</v>
      </c>
      <c r="T19" s="94" t="s">
        <v>110</v>
      </c>
      <c r="U19" s="94" t="s">
        <v>110</v>
      </c>
      <c r="V19" s="94" t="s">
        <v>110</v>
      </c>
      <c r="W19" s="94" t="s">
        <v>110</v>
      </c>
      <c r="X19" s="94" t="s">
        <v>110</v>
      </c>
      <c r="Y19" s="94" t="s">
        <v>110</v>
      </c>
      <c r="Z19" s="94" t="s">
        <v>110</v>
      </c>
      <c r="AA19" s="94" t="s">
        <v>110</v>
      </c>
      <c r="AB19" s="94" t="s">
        <v>110</v>
      </c>
      <c r="AC19" s="94" t="s">
        <v>110</v>
      </c>
      <c r="AD19" s="94" t="s">
        <v>110</v>
      </c>
      <c r="AE19" s="94" t="s">
        <v>110</v>
      </c>
      <c r="AF19" s="94" t="s">
        <v>110</v>
      </c>
      <c r="AG19" s="94" t="s">
        <v>110</v>
      </c>
      <c r="AH19" s="94" t="s">
        <v>110</v>
      </c>
      <c r="AI19" s="94" t="s">
        <v>110</v>
      </c>
      <c r="AJ19" s="94" t="s">
        <v>110</v>
      </c>
      <c r="AK19" s="94" t="s">
        <v>110</v>
      </c>
      <c r="AL19" s="94" t="s">
        <v>110</v>
      </c>
      <c r="AM19" s="94" t="s">
        <v>110</v>
      </c>
      <c r="AN19" s="94" t="s">
        <v>110</v>
      </c>
      <c r="AO19" s="94" t="s">
        <v>110</v>
      </c>
      <c r="AP19" s="94" t="s">
        <v>110</v>
      </c>
      <c r="AQ19" s="94" t="s">
        <v>110</v>
      </c>
      <c r="AR19" s="94" t="s">
        <v>110</v>
      </c>
      <c r="AS19" s="94" t="s">
        <v>110</v>
      </c>
      <c r="AT19" s="94" t="s">
        <v>110</v>
      </c>
      <c r="AU19" s="94" t="s">
        <v>110</v>
      </c>
      <c r="AV19" s="94" t="s">
        <v>110</v>
      </c>
      <c r="AW19" s="94" t="s">
        <v>110</v>
      </c>
      <c r="AX19" s="94">
        <v>0</v>
      </c>
      <c r="AY19" s="94">
        <v>0</v>
      </c>
      <c r="AZ19" s="94">
        <v>0</v>
      </c>
      <c r="BA19" s="94">
        <v>0</v>
      </c>
      <c r="BB19" s="94">
        <v>0</v>
      </c>
      <c r="BC19" s="94">
        <v>0</v>
      </c>
      <c r="BD19" s="94">
        <v>0</v>
      </c>
      <c r="BE19" s="94">
        <v>0.1</v>
      </c>
      <c r="BF19" s="94">
        <v>0.1</v>
      </c>
      <c r="BG19" s="94">
        <v>0.1</v>
      </c>
      <c r="BH19" s="94">
        <v>0.2</v>
      </c>
      <c r="BI19" s="94">
        <v>0.2</v>
      </c>
      <c r="BJ19" s="94">
        <v>0.4</v>
      </c>
      <c r="BK19" s="94">
        <v>0.2</v>
      </c>
      <c r="BL19" s="94">
        <v>0.3</v>
      </c>
      <c r="BM19" s="94">
        <v>0.3</v>
      </c>
      <c r="BN19" s="94">
        <v>0.4</v>
      </c>
      <c r="BO19" s="94">
        <v>0.4</v>
      </c>
      <c r="BP19" s="94">
        <v>0.4</v>
      </c>
      <c r="BQ19" s="94">
        <v>0.4</v>
      </c>
      <c r="BR19" s="94">
        <v>0.6</v>
      </c>
      <c r="BS19" s="94">
        <v>0.4</v>
      </c>
      <c r="BT19" s="94">
        <v>0.4</v>
      </c>
      <c r="BU19" s="94">
        <v>0.7</v>
      </c>
      <c r="BV19" s="94">
        <v>0.3</v>
      </c>
      <c r="BW19" s="94">
        <v>0.3</v>
      </c>
      <c r="BX19" s="94">
        <v>1.1000000000000001</v>
      </c>
      <c r="BY19" s="94">
        <v>1.9</v>
      </c>
      <c r="BZ19" s="94">
        <v>2.2000000000000002</v>
      </c>
      <c r="CA19" s="94">
        <v>2.7</v>
      </c>
      <c r="CB19" s="94">
        <v>2.8</v>
      </c>
      <c r="CC19" s="94">
        <v>2.5</v>
      </c>
      <c r="CD19" s="94">
        <v>2.2000000000000002</v>
      </c>
      <c r="CE19" s="94">
        <v>2.1</v>
      </c>
      <c r="CF19" s="94">
        <v>2.4</v>
      </c>
      <c r="CG19" s="94">
        <v>2.4</v>
      </c>
      <c r="CH19" s="94">
        <v>2.4</v>
      </c>
      <c r="CI19" s="94">
        <v>1.7</v>
      </c>
      <c r="CJ19" s="94">
        <v>3</v>
      </c>
      <c r="CK19" s="94">
        <v>3.8</v>
      </c>
    </row>
    <row r="20" spans="1:89" x14ac:dyDescent="0.2">
      <c r="A20" s="94" t="s">
        <v>418</v>
      </c>
      <c r="B20" s="94" t="s">
        <v>558</v>
      </c>
      <c r="C20" s="94">
        <v>0</v>
      </c>
      <c r="D20" s="94">
        <v>0</v>
      </c>
      <c r="E20" s="94">
        <v>0</v>
      </c>
      <c r="F20" s="94">
        <v>0</v>
      </c>
      <c r="G20" s="94">
        <v>0</v>
      </c>
      <c r="H20" s="94">
        <v>0</v>
      </c>
      <c r="I20" s="94">
        <v>0</v>
      </c>
      <c r="J20" s="94">
        <v>0</v>
      </c>
      <c r="K20" s="94">
        <v>0</v>
      </c>
      <c r="L20" s="94">
        <v>0</v>
      </c>
      <c r="M20" s="94">
        <v>0.1</v>
      </c>
      <c r="N20" s="94">
        <v>0.1</v>
      </c>
      <c r="O20" s="94">
        <v>0.1</v>
      </c>
      <c r="P20" s="94">
        <v>0.1</v>
      </c>
      <c r="Q20" s="94">
        <v>0.1</v>
      </c>
      <c r="R20" s="94">
        <v>0.1</v>
      </c>
      <c r="S20" s="94">
        <v>0.3</v>
      </c>
      <c r="T20" s="94">
        <v>0.3</v>
      </c>
      <c r="U20" s="94">
        <v>0.4</v>
      </c>
      <c r="V20" s="94">
        <v>0.4</v>
      </c>
      <c r="W20" s="94">
        <v>0.4</v>
      </c>
      <c r="X20" s="94">
        <v>3.1</v>
      </c>
      <c r="Y20" s="94">
        <v>1</v>
      </c>
      <c r="Z20" s="94">
        <v>0.8</v>
      </c>
      <c r="AA20" s="94">
        <v>0.7</v>
      </c>
      <c r="AB20" s="94">
        <v>0.7</v>
      </c>
      <c r="AC20" s="94">
        <v>0.6</v>
      </c>
      <c r="AD20" s="94">
        <v>0.6</v>
      </c>
      <c r="AE20" s="94">
        <v>0.6</v>
      </c>
      <c r="AF20" s="94">
        <v>0.7</v>
      </c>
      <c r="AG20" s="94">
        <v>0.7</v>
      </c>
      <c r="AH20" s="94">
        <v>0.7</v>
      </c>
      <c r="AI20" s="94">
        <v>0.9</v>
      </c>
      <c r="AJ20" s="94">
        <v>0.7</v>
      </c>
      <c r="AK20" s="94">
        <v>0.8</v>
      </c>
      <c r="AL20" s="94">
        <v>0.6</v>
      </c>
      <c r="AM20" s="94">
        <v>0.6</v>
      </c>
      <c r="AN20" s="94">
        <v>0.7</v>
      </c>
      <c r="AO20" s="94">
        <v>0.8</v>
      </c>
      <c r="AP20" s="94">
        <v>0.7</v>
      </c>
      <c r="AQ20" s="94">
        <v>0.7</v>
      </c>
      <c r="AR20" s="94">
        <v>0.8</v>
      </c>
      <c r="AS20" s="94">
        <v>0.8</v>
      </c>
      <c r="AT20" s="94">
        <v>0.8</v>
      </c>
      <c r="AU20" s="94">
        <v>0.8</v>
      </c>
      <c r="AV20" s="94">
        <v>0.9</v>
      </c>
      <c r="AW20" s="94">
        <v>0.9</v>
      </c>
      <c r="AX20" s="94">
        <v>0.9</v>
      </c>
      <c r="AY20" s="94">
        <v>1</v>
      </c>
      <c r="AZ20" s="94">
        <v>1</v>
      </c>
      <c r="BA20" s="94">
        <v>1.1000000000000001</v>
      </c>
      <c r="BB20" s="94">
        <v>1.2</v>
      </c>
      <c r="BC20" s="94">
        <v>1.3</v>
      </c>
      <c r="BD20" s="94">
        <v>1.4</v>
      </c>
      <c r="BE20" s="94">
        <v>1.4</v>
      </c>
      <c r="BF20" s="94">
        <v>1.4</v>
      </c>
      <c r="BG20" s="94">
        <v>1.6</v>
      </c>
      <c r="BH20" s="94">
        <v>1.7</v>
      </c>
      <c r="BI20" s="94">
        <v>1.7</v>
      </c>
      <c r="BJ20" s="94">
        <v>1.7</v>
      </c>
      <c r="BK20" s="94">
        <v>1.8</v>
      </c>
      <c r="BL20" s="94">
        <v>1.9</v>
      </c>
      <c r="BM20" s="94">
        <v>1.9</v>
      </c>
      <c r="BN20" s="94">
        <v>1.9</v>
      </c>
      <c r="BO20" s="94">
        <v>1.9</v>
      </c>
      <c r="BP20" s="94">
        <v>1.9</v>
      </c>
      <c r="BQ20" s="94">
        <v>1.9</v>
      </c>
      <c r="BR20" s="94">
        <v>2</v>
      </c>
      <c r="BS20" s="94">
        <v>1.9</v>
      </c>
      <c r="BT20" s="94">
        <v>1.9</v>
      </c>
      <c r="BU20" s="94">
        <v>1.8</v>
      </c>
      <c r="BV20" s="94">
        <v>1.7</v>
      </c>
      <c r="BW20" s="94">
        <v>1.7</v>
      </c>
      <c r="BX20" s="94">
        <v>1.7</v>
      </c>
      <c r="BY20" s="94">
        <v>1.7</v>
      </c>
      <c r="BZ20" s="94">
        <v>1.7</v>
      </c>
      <c r="CA20" s="94">
        <v>1.6</v>
      </c>
      <c r="CB20" s="94">
        <v>1.6</v>
      </c>
      <c r="CC20" s="94">
        <v>1.5</v>
      </c>
      <c r="CD20" s="94">
        <v>1.5</v>
      </c>
      <c r="CE20" s="94">
        <v>1.5</v>
      </c>
      <c r="CF20" s="94">
        <v>1.4</v>
      </c>
      <c r="CG20" s="94">
        <v>1.4</v>
      </c>
      <c r="CH20" s="94">
        <v>1.3</v>
      </c>
      <c r="CI20" s="94">
        <v>1.3</v>
      </c>
      <c r="CJ20" s="94">
        <v>1.2</v>
      </c>
      <c r="CK20" s="94">
        <v>1.2</v>
      </c>
    </row>
    <row r="21" spans="1:89" x14ac:dyDescent="0.2">
      <c r="A21" s="94" t="s">
        <v>416</v>
      </c>
      <c r="B21" s="94" t="s">
        <v>544</v>
      </c>
      <c r="C21" s="94" t="s">
        <v>110</v>
      </c>
      <c r="D21" s="94" t="s">
        <v>110</v>
      </c>
      <c r="E21" s="94" t="s">
        <v>110</v>
      </c>
      <c r="F21" s="94" t="s">
        <v>110</v>
      </c>
      <c r="G21" s="94" t="s">
        <v>110</v>
      </c>
      <c r="H21" s="94" t="s">
        <v>110</v>
      </c>
      <c r="I21" s="94" t="s">
        <v>110</v>
      </c>
      <c r="J21" s="94" t="s">
        <v>110</v>
      </c>
      <c r="K21" s="94" t="s">
        <v>110</v>
      </c>
      <c r="L21" s="94" t="s">
        <v>110</v>
      </c>
      <c r="M21" s="94" t="s">
        <v>110</v>
      </c>
      <c r="N21" s="94" t="s">
        <v>110</v>
      </c>
      <c r="O21" s="94" t="s">
        <v>110</v>
      </c>
      <c r="P21" s="94" t="s">
        <v>110</v>
      </c>
      <c r="Q21" s="94" t="s">
        <v>110</v>
      </c>
      <c r="R21" s="94" t="s">
        <v>110</v>
      </c>
      <c r="S21" s="94" t="s">
        <v>110</v>
      </c>
      <c r="T21" s="94">
        <v>0</v>
      </c>
      <c r="U21" s="94">
        <v>0</v>
      </c>
      <c r="V21" s="94">
        <v>0</v>
      </c>
      <c r="W21" s="94">
        <v>0</v>
      </c>
      <c r="X21" s="94">
        <v>0</v>
      </c>
      <c r="Y21" s="94">
        <v>0</v>
      </c>
      <c r="Z21" s="94">
        <v>0</v>
      </c>
      <c r="AA21" s="94">
        <v>0</v>
      </c>
      <c r="AB21" s="94">
        <v>0</v>
      </c>
      <c r="AC21" s="94">
        <v>0</v>
      </c>
      <c r="AD21" s="94">
        <v>0.1</v>
      </c>
      <c r="AE21" s="94">
        <v>0.1</v>
      </c>
      <c r="AF21" s="94">
        <v>0.1</v>
      </c>
      <c r="AG21" s="94">
        <v>0.1</v>
      </c>
      <c r="AH21" s="94">
        <v>0.1</v>
      </c>
      <c r="AI21" s="94">
        <v>0.1</v>
      </c>
      <c r="AJ21" s="94">
        <v>0.1</v>
      </c>
      <c r="AK21" s="94">
        <v>0.1</v>
      </c>
      <c r="AL21" s="94">
        <v>0.1</v>
      </c>
      <c r="AM21" s="94">
        <v>0.1</v>
      </c>
      <c r="AN21" s="94">
        <v>0.1</v>
      </c>
      <c r="AO21" s="94">
        <v>0.1</v>
      </c>
      <c r="AP21" s="94">
        <v>0.1</v>
      </c>
      <c r="AQ21" s="94">
        <v>0.1</v>
      </c>
      <c r="AR21" s="94">
        <v>0.1</v>
      </c>
      <c r="AS21" s="94">
        <v>0.2</v>
      </c>
      <c r="AT21" s="94">
        <v>0.2</v>
      </c>
      <c r="AU21" s="94">
        <v>0.2</v>
      </c>
      <c r="AV21" s="94">
        <v>0.3</v>
      </c>
      <c r="AW21" s="94">
        <v>0.4</v>
      </c>
      <c r="AX21" s="94">
        <v>0.5</v>
      </c>
      <c r="AY21" s="94">
        <v>0.6</v>
      </c>
      <c r="AZ21" s="94">
        <v>0.6</v>
      </c>
      <c r="BA21" s="94">
        <v>0.7</v>
      </c>
      <c r="BB21" s="94">
        <v>0.8</v>
      </c>
      <c r="BC21" s="94">
        <v>0.9</v>
      </c>
      <c r="BD21" s="94">
        <v>0.9</v>
      </c>
      <c r="BE21" s="94">
        <v>0.9</v>
      </c>
      <c r="BF21" s="94">
        <v>1</v>
      </c>
      <c r="BG21" s="94">
        <v>1.1000000000000001</v>
      </c>
      <c r="BH21" s="94">
        <v>1.1000000000000001</v>
      </c>
      <c r="BI21" s="94">
        <v>1.2</v>
      </c>
      <c r="BJ21" s="94">
        <v>1.3</v>
      </c>
      <c r="BK21" s="94">
        <v>1.4</v>
      </c>
      <c r="BL21" s="94">
        <v>1.5</v>
      </c>
      <c r="BM21" s="94">
        <v>1.6</v>
      </c>
      <c r="BN21" s="94">
        <v>1.8</v>
      </c>
      <c r="BO21" s="94">
        <v>1.8</v>
      </c>
      <c r="BP21" s="94">
        <v>1.9</v>
      </c>
      <c r="BQ21" s="94">
        <v>1.9</v>
      </c>
      <c r="BR21" s="94">
        <v>2</v>
      </c>
      <c r="BS21" s="94">
        <v>1.9</v>
      </c>
      <c r="BT21" s="94">
        <v>2</v>
      </c>
      <c r="BU21" s="94">
        <v>2</v>
      </c>
      <c r="BV21" s="94">
        <v>2.2000000000000002</v>
      </c>
      <c r="BW21" s="94">
        <v>2.2999999999999998</v>
      </c>
      <c r="BX21" s="94">
        <v>2.2999999999999998</v>
      </c>
      <c r="BY21" s="94">
        <v>2.4</v>
      </c>
      <c r="BZ21" s="94">
        <v>2.4</v>
      </c>
      <c r="CA21" s="94">
        <v>2.5</v>
      </c>
      <c r="CB21" s="94">
        <v>2.4</v>
      </c>
      <c r="CC21" s="94">
        <v>2.5</v>
      </c>
      <c r="CD21" s="94">
        <v>2.6</v>
      </c>
      <c r="CE21" s="94">
        <v>2.7</v>
      </c>
      <c r="CF21" s="94">
        <v>2.7</v>
      </c>
      <c r="CG21" s="94">
        <v>3</v>
      </c>
      <c r="CH21" s="94">
        <v>3</v>
      </c>
      <c r="CI21" s="94">
        <v>3.1</v>
      </c>
      <c r="CJ21" s="94">
        <v>3.4</v>
      </c>
      <c r="CK21" s="94">
        <v>3.4</v>
      </c>
    </row>
    <row r="22" spans="1:89" x14ac:dyDescent="0.2">
      <c r="A22" s="94" t="s">
        <v>414</v>
      </c>
      <c r="B22" s="94" t="s">
        <v>557</v>
      </c>
      <c r="C22" s="94" t="s">
        <v>110</v>
      </c>
      <c r="D22" s="94" t="s">
        <v>110</v>
      </c>
      <c r="E22" s="94" t="s">
        <v>110</v>
      </c>
      <c r="F22" s="94" t="s">
        <v>110</v>
      </c>
      <c r="G22" s="94" t="s">
        <v>110</v>
      </c>
      <c r="H22" s="94" t="s">
        <v>110</v>
      </c>
      <c r="I22" s="94" t="s">
        <v>110</v>
      </c>
      <c r="J22" s="94" t="s">
        <v>110</v>
      </c>
      <c r="K22" s="94" t="s">
        <v>110</v>
      </c>
      <c r="L22" s="94" t="s">
        <v>110</v>
      </c>
      <c r="M22" s="94" t="s">
        <v>110</v>
      </c>
      <c r="N22" s="94" t="s">
        <v>110</v>
      </c>
      <c r="O22" s="94" t="s">
        <v>110</v>
      </c>
      <c r="P22" s="94" t="s">
        <v>110</v>
      </c>
      <c r="Q22" s="94" t="s">
        <v>110</v>
      </c>
      <c r="R22" s="94" t="s">
        <v>110</v>
      </c>
      <c r="S22" s="94" t="s">
        <v>110</v>
      </c>
      <c r="T22" s="94" t="s">
        <v>110</v>
      </c>
      <c r="U22" s="94" t="s">
        <v>110</v>
      </c>
      <c r="V22" s="94" t="s">
        <v>110</v>
      </c>
      <c r="W22" s="94" t="s">
        <v>110</v>
      </c>
      <c r="X22" s="94" t="s">
        <v>110</v>
      </c>
      <c r="Y22" s="94" t="s">
        <v>110</v>
      </c>
      <c r="Z22" s="94" t="s">
        <v>110</v>
      </c>
      <c r="AA22" s="94" t="s">
        <v>110</v>
      </c>
      <c r="AB22" s="94" t="s">
        <v>110</v>
      </c>
      <c r="AC22" s="94" t="s">
        <v>110</v>
      </c>
      <c r="AD22" s="94" t="s">
        <v>110</v>
      </c>
      <c r="AE22" s="94" t="s">
        <v>110</v>
      </c>
      <c r="AF22" s="94" t="s">
        <v>110</v>
      </c>
      <c r="AG22" s="94" t="s">
        <v>110</v>
      </c>
      <c r="AH22" s="94" t="s">
        <v>110</v>
      </c>
      <c r="AI22" s="94" t="s">
        <v>110</v>
      </c>
      <c r="AJ22" s="94" t="s">
        <v>110</v>
      </c>
      <c r="AK22" s="94" t="s">
        <v>110</v>
      </c>
      <c r="AL22" s="94" t="s">
        <v>110</v>
      </c>
      <c r="AM22" s="94" t="s">
        <v>110</v>
      </c>
      <c r="AN22" s="94" t="s">
        <v>110</v>
      </c>
      <c r="AO22" s="94">
        <v>0.1</v>
      </c>
      <c r="AP22" s="94">
        <v>0.1</v>
      </c>
      <c r="AQ22" s="94">
        <v>0.2</v>
      </c>
      <c r="AR22" s="94">
        <v>0.2</v>
      </c>
      <c r="AS22" s="94">
        <v>0.2</v>
      </c>
      <c r="AT22" s="94">
        <v>0.3</v>
      </c>
      <c r="AU22" s="94">
        <v>0.3</v>
      </c>
      <c r="AV22" s="94">
        <v>0.3</v>
      </c>
      <c r="AW22" s="94">
        <v>0.3</v>
      </c>
      <c r="AX22" s="94">
        <v>0.3</v>
      </c>
      <c r="AY22" s="94">
        <v>0.3</v>
      </c>
      <c r="AZ22" s="94">
        <v>0.3</v>
      </c>
      <c r="BA22" s="94">
        <v>0.3</v>
      </c>
      <c r="BB22" s="94">
        <v>0.4</v>
      </c>
      <c r="BC22" s="94">
        <v>0.4</v>
      </c>
      <c r="BD22" s="94">
        <v>0.5</v>
      </c>
      <c r="BE22" s="94">
        <v>0.6</v>
      </c>
      <c r="BF22" s="94">
        <v>0.7</v>
      </c>
      <c r="BG22" s="94">
        <v>0.8</v>
      </c>
      <c r="BH22" s="94">
        <v>0.9</v>
      </c>
      <c r="BI22" s="94">
        <v>1.1000000000000001</v>
      </c>
      <c r="BJ22" s="94">
        <v>1.3</v>
      </c>
      <c r="BK22" s="94">
        <v>1.3</v>
      </c>
      <c r="BL22" s="94">
        <v>1.5</v>
      </c>
      <c r="BM22" s="94">
        <v>1.7</v>
      </c>
      <c r="BN22" s="94">
        <v>1.7</v>
      </c>
      <c r="BO22" s="94">
        <v>1.6</v>
      </c>
      <c r="BP22" s="94">
        <v>1.4</v>
      </c>
      <c r="BQ22" s="94">
        <v>1</v>
      </c>
      <c r="BR22" s="94">
        <v>1</v>
      </c>
      <c r="BS22" s="94">
        <v>0.9</v>
      </c>
      <c r="BT22" s="94">
        <v>1</v>
      </c>
      <c r="BU22" s="94">
        <v>1</v>
      </c>
      <c r="BV22" s="94">
        <v>1.2</v>
      </c>
      <c r="BW22" s="94">
        <v>1.3</v>
      </c>
      <c r="BX22" s="94">
        <v>1.5</v>
      </c>
      <c r="BY22" s="94">
        <v>2.1</v>
      </c>
      <c r="BZ22" s="94">
        <v>2.6</v>
      </c>
      <c r="CA22" s="94">
        <v>3.1</v>
      </c>
      <c r="CB22" s="94">
        <v>3.8</v>
      </c>
      <c r="CC22" s="94">
        <v>4</v>
      </c>
      <c r="CD22" s="94">
        <v>4.4000000000000004</v>
      </c>
      <c r="CE22" s="94">
        <v>4.9000000000000004</v>
      </c>
      <c r="CF22" s="94">
        <v>5</v>
      </c>
      <c r="CG22" s="94">
        <v>5.2</v>
      </c>
      <c r="CH22" s="94">
        <v>5.5</v>
      </c>
      <c r="CI22" s="94">
        <v>5.0999999999999996</v>
      </c>
      <c r="CJ22" s="94">
        <v>5.4</v>
      </c>
      <c r="CK22" s="94">
        <v>5.5</v>
      </c>
    </row>
    <row r="23" spans="1:89" x14ac:dyDescent="0.2">
      <c r="A23" s="94" t="s">
        <v>412</v>
      </c>
      <c r="B23" s="94" t="s">
        <v>556</v>
      </c>
      <c r="C23" s="94">
        <v>0.5</v>
      </c>
      <c r="D23" s="94">
        <v>0.5</v>
      </c>
      <c r="E23" s="94">
        <v>1.5</v>
      </c>
      <c r="F23" s="94">
        <v>0.7</v>
      </c>
      <c r="G23" s="94">
        <v>0.5</v>
      </c>
      <c r="H23" s="94">
        <v>0.4</v>
      </c>
      <c r="I23" s="94">
        <v>0.4</v>
      </c>
      <c r="J23" s="94">
        <v>1.8</v>
      </c>
      <c r="K23" s="94">
        <v>0.5</v>
      </c>
      <c r="L23" s="94">
        <v>0.5</v>
      </c>
      <c r="M23" s="94">
        <v>0.4</v>
      </c>
      <c r="N23" s="94">
        <v>0.5</v>
      </c>
      <c r="O23" s="94">
        <v>0.4</v>
      </c>
      <c r="P23" s="94">
        <v>0.4</v>
      </c>
      <c r="Q23" s="94">
        <v>0.4</v>
      </c>
      <c r="R23" s="94">
        <v>0.8</v>
      </c>
      <c r="S23" s="94">
        <v>2.6</v>
      </c>
      <c r="T23" s="94">
        <v>5</v>
      </c>
      <c r="U23" s="94">
        <v>5.5</v>
      </c>
      <c r="V23" s="94">
        <v>4.4000000000000004</v>
      </c>
      <c r="W23" s="94">
        <v>4.2</v>
      </c>
      <c r="X23" s="94">
        <v>4</v>
      </c>
      <c r="Y23" s="94">
        <v>3.5</v>
      </c>
      <c r="Z23" s="94">
        <v>3.3</v>
      </c>
      <c r="AA23" s="94">
        <v>3.2</v>
      </c>
      <c r="AB23" s="94">
        <v>3.3</v>
      </c>
      <c r="AC23" s="94">
        <v>3.7</v>
      </c>
      <c r="AD23" s="94">
        <v>3.7</v>
      </c>
      <c r="AE23" s="94">
        <v>3.8</v>
      </c>
      <c r="AF23" s="94">
        <v>3.8</v>
      </c>
      <c r="AG23" s="94">
        <v>3.8</v>
      </c>
      <c r="AH23" s="94">
        <v>3.7</v>
      </c>
      <c r="AI23" s="94">
        <v>3.8</v>
      </c>
      <c r="AJ23" s="94">
        <v>3.8</v>
      </c>
      <c r="AK23" s="94">
        <v>3.9</v>
      </c>
      <c r="AL23" s="94">
        <v>4</v>
      </c>
      <c r="AM23" s="94">
        <v>4.2</v>
      </c>
      <c r="AN23" s="94">
        <v>4.0999999999999996</v>
      </c>
      <c r="AO23" s="94">
        <v>4.8</v>
      </c>
      <c r="AP23" s="94">
        <v>5.0999999999999996</v>
      </c>
      <c r="AQ23" s="94">
        <v>5.8</v>
      </c>
      <c r="AR23" s="94">
        <v>6.6</v>
      </c>
      <c r="AS23" s="94">
        <v>7.5</v>
      </c>
      <c r="AT23" s="94">
        <v>8.5</v>
      </c>
      <c r="AU23" s="94">
        <v>9.3000000000000007</v>
      </c>
      <c r="AV23" s="94">
        <v>10.5</v>
      </c>
      <c r="AW23" s="94">
        <v>12.9</v>
      </c>
      <c r="AX23" s="94">
        <v>12.8</v>
      </c>
      <c r="AY23" s="94">
        <v>12.3</v>
      </c>
      <c r="AZ23" s="94">
        <v>12.5</v>
      </c>
      <c r="BA23" s="94">
        <v>13</v>
      </c>
      <c r="BB23" s="94">
        <v>13.4</v>
      </c>
      <c r="BC23" s="94">
        <v>14.4</v>
      </c>
      <c r="BD23" s="94">
        <v>14.9</v>
      </c>
      <c r="BE23" s="94">
        <v>15</v>
      </c>
      <c r="BF23" s="94">
        <v>14.8</v>
      </c>
      <c r="BG23" s="94">
        <v>15</v>
      </c>
      <c r="BH23" s="94">
        <v>14.9</v>
      </c>
      <c r="BI23" s="94">
        <v>14.8</v>
      </c>
      <c r="BJ23" s="94">
        <v>15</v>
      </c>
      <c r="BK23" s="94">
        <v>15.4</v>
      </c>
      <c r="BL23" s="94">
        <v>15.8</v>
      </c>
      <c r="BM23" s="94">
        <v>16.2</v>
      </c>
      <c r="BN23" s="94">
        <v>16.7</v>
      </c>
      <c r="BO23" s="94">
        <v>17.399999999999999</v>
      </c>
      <c r="BP23" s="94">
        <v>17.8</v>
      </c>
      <c r="BQ23" s="94">
        <v>18.600000000000001</v>
      </c>
      <c r="BR23" s="94">
        <v>19.399999999999999</v>
      </c>
      <c r="BS23" s="94">
        <v>20.399999999999999</v>
      </c>
      <c r="BT23" s="94">
        <v>21.4</v>
      </c>
      <c r="BU23" s="94">
        <v>22.3</v>
      </c>
      <c r="BV23" s="94">
        <v>23.3</v>
      </c>
      <c r="BW23" s="94">
        <v>24.9</v>
      </c>
      <c r="BX23" s="94">
        <v>27.8</v>
      </c>
      <c r="BY23" s="94">
        <v>30.1</v>
      </c>
      <c r="BZ23" s="94">
        <v>32.4</v>
      </c>
      <c r="CA23" s="94">
        <v>34.799999999999997</v>
      </c>
      <c r="CB23" s="94">
        <v>37.299999999999997</v>
      </c>
      <c r="CC23" s="94">
        <v>40.1</v>
      </c>
      <c r="CD23" s="94">
        <v>43.5</v>
      </c>
      <c r="CE23" s="94">
        <v>50</v>
      </c>
      <c r="CF23" s="94">
        <v>56.4</v>
      </c>
      <c r="CG23" s="94">
        <v>61.8</v>
      </c>
      <c r="CH23" s="94">
        <v>68.7</v>
      </c>
      <c r="CI23" s="94">
        <v>77.7</v>
      </c>
      <c r="CJ23" s="94">
        <v>82.4</v>
      </c>
      <c r="CK23" s="94">
        <v>88.5</v>
      </c>
    </row>
    <row r="24" spans="1:89" x14ac:dyDescent="0.2">
      <c r="A24" s="94" t="s">
        <v>410</v>
      </c>
      <c r="B24" s="94" t="s">
        <v>555</v>
      </c>
      <c r="C24" s="94">
        <v>0.4</v>
      </c>
      <c r="D24" s="94">
        <v>0.4</v>
      </c>
      <c r="E24" s="94">
        <v>0.5</v>
      </c>
      <c r="F24" s="94">
        <v>0.5</v>
      </c>
      <c r="G24" s="94">
        <v>0.4</v>
      </c>
      <c r="H24" s="94">
        <v>0.3</v>
      </c>
      <c r="I24" s="94">
        <v>0.4</v>
      </c>
      <c r="J24" s="94">
        <v>0.4</v>
      </c>
      <c r="K24" s="94">
        <v>0.4</v>
      </c>
      <c r="L24" s="94">
        <v>0.4</v>
      </c>
      <c r="M24" s="94">
        <v>0.4</v>
      </c>
      <c r="N24" s="94">
        <v>0.4</v>
      </c>
      <c r="O24" s="94">
        <v>0.4</v>
      </c>
      <c r="P24" s="94">
        <v>0.4</v>
      </c>
      <c r="Q24" s="94">
        <v>0.4</v>
      </c>
      <c r="R24" s="94">
        <v>0.6</v>
      </c>
      <c r="S24" s="94">
        <v>0.9</v>
      </c>
      <c r="T24" s="94">
        <v>1.6</v>
      </c>
      <c r="U24" s="94">
        <v>2</v>
      </c>
      <c r="V24" s="94">
        <v>2.1</v>
      </c>
      <c r="W24" s="94">
        <v>2.1</v>
      </c>
      <c r="X24" s="94">
        <v>2.2000000000000002</v>
      </c>
      <c r="Y24" s="94">
        <v>2.1</v>
      </c>
      <c r="Z24" s="94">
        <v>2.2000000000000002</v>
      </c>
      <c r="AA24" s="94">
        <v>2.4</v>
      </c>
      <c r="AB24" s="94">
        <v>2.5</v>
      </c>
      <c r="AC24" s="94">
        <v>2.7</v>
      </c>
      <c r="AD24" s="94">
        <v>2.8</v>
      </c>
      <c r="AE24" s="94">
        <v>2.9</v>
      </c>
      <c r="AF24" s="94">
        <v>3.1</v>
      </c>
      <c r="AG24" s="94">
        <v>3.3</v>
      </c>
      <c r="AH24" s="94">
        <v>3.4</v>
      </c>
      <c r="AI24" s="94">
        <v>3.6</v>
      </c>
      <c r="AJ24" s="94">
        <v>3.7</v>
      </c>
      <c r="AK24" s="94">
        <v>3.9</v>
      </c>
      <c r="AL24" s="94">
        <v>4</v>
      </c>
      <c r="AM24" s="94">
        <v>4.2</v>
      </c>
      <c r="AN24" s="94">
        <v>4</v>
      </c>
      <c r="AO24" s="94">
        <v>4.4000000000000004</v>
      </c>
      <c r="AP24" s="94">
        <v>4.5999999999999996</v>
      </c>
      <c r="AQ24" s="94">
        <v>5.0999999999999996</v>
      </c>
      <c r="AR24" s="94">
        <v>5.4</v>
      </c>
      <c r="AS24" s="94">
        <v>5.9</v>
      </c>
      <c r="AT24" s="94">
        <v>6.3</v>
      </c>
      <c r="AU24" s="94">
        <v>6.5</v>
      </c>
      <c r="AV24" s="94">
        <v>7.1</v>
      </c>
      <c r="AW24" s="94">
        <v>7.8</v>
      </c>
      <c r="AX24" s="94">
        <v>8.5</v>
      </c>
      <c r="AY24" s="94">
        <v>9.1999999999999993</v>
      </c>
      <c r="AZ24" s="94">
        <v>9.6999999999999993</v>
      </c>
      <c r="BA24" s="94">
        <v>10.6</v>
      </c>
      <c r="BB24" s="94">
        <v>11.4</v>
      </c>
      <c r="BC24" s="94">
        <v>12.5</v>
      </c>
      <c r="BD24" s="94">
        <v>13.3</v>
      </c>
      <c r="BE24" s="94">
        <v>13.7</v>
      </c>
      <c r="BF24" s="94">
        <v>13.7</v>
      </c>
      <c r="BG24" s="94">
        <v>14</v>
      </c>
      <c r="BH24" s="94">
        <v>14.2</v>
      </c>
      <c r="BI24" s="94">
        <v>14.2</v>
      </c>
      <c r="BJ24" s="94">
        <v>14.6</v>
      </c>
      <c r="BK24" s="94">
        <v>15</v>
      </c>
      <c r="BL24" s="94">
        <v>15.6</v>
      </c>
      <c r="BM24" s="94">
        <v>15.9</v>
      </c>
      <c r="BN24" s="94">
        <v>16.2</v>
      </c>
      <c r="BO24" s="94">
        <v>16.7</v>
      </c>
      <c r="BP24" s="94">
        <v>16.899999999999999</v>
      </c>
      <c r="BQ24" s="94">
        <v>17.5</v>
      </c>
      <c r="BR24" s="94">
        <v>18.3</v>
      </c>
      <c r="BS24" s="94">
        <v>19.100000000000001</v>
      </c>
      <c r="BT24" s="94">
        <v>20.100000000000001</v>
      </c>
      <c r="BU24" s="94">
        <v>21</v>
      </c>
      <c r="BV24" s="94">
        <v>22</v>
      </c>
      <c r="BW24" s="94">
        <v>23.4</v>
      </c>
      <c r="BX24" s="94">
        <v>26.1</v>
      </c>
      <c r="BY24" s="94">
        <v>28.2</v>
      </c>
      <c r="BZ24" s="94">
        <v>30.2</v>
      </c>
      <c r="CA24" s="94">
        <v>32.5</v>
      </c>
      <c r="CB24" s="94">
        <v>35</v>
      </c>
      <c r="CC24" s="94">
        <v>37.700000000000003</v>
      </c>
      <c r="CD24" s="94">
        <v>40.700000000000003</v>
      </c>
      <c r="CE24" s="94">
        <v>45.5</v>
      </c>
      <c r="CF24" s="94">
        <v>48.5</v>
      </c>
      <c r="CG24" s="94">
        <v>52.1</v>
      </c>
      <c r="CH24" s="94">
        <v>58.4</v>
      </c>
      <c r="CI24" s="94">
        <v>65.8</v>
      </c>
      <c r="CJ24" s="94">
        <v>70.3</v>
      </c>
      <c r="CK24" s="94">
        <v>75.900000000000006</v>
      </c>
    </row>
    <row r="25" spans="1:89" x14ac:dyDescent="0.2">
      <c r="A25" s="94" t="s">
        <v>408</v>
      </c>
      <c r="B25" s="94" t="s">
        <v>554</v>
      </c>
      <c r="C25" s="94" t="s">
        <v>110</v>
      </c>
      <c r="D25" s="94" t="s">
        <v>110</v>
      </c>
      <c r="E25" s="94" t="s">
        <v>110</v>
      </c>
      <c r="F25" s="94" t="s">
        <v>110</v>
      </c>
      <c r="G25" s="94" t="s">
        <v>110</v>
      </c>
      <c r="H25" s="94" t="s">
        <v>110</v>
      </c>
      <c r="I25" s="94" t="s">
        <v>110</v>
      </c>
      <c r="J25" s="94" t="s">
        <v>110</v>
      </c>
      <c r="K25" s="94" t="s">
        <v>110</v>
      </c>
      <c r="L25" s="94" t="s">
        <v>110</v>
      </c>
      <c r="M25" s="94" t="s">
        <v>110</v>
      </c>
      <c r="N25" s="94" t="s">
        <v>110</v>
      </c>
      <c r="O25" s="94" t="s">
        <v>110</v>
      </c>
      <c r="P25" s="94" t="s">
        <v>110</v>
      </c>
      <c r="Q25" s="94" t="s">
        <v>110</v>
      </c>
      <c r="R25" s="94">
        <v>0</v>
      </c>
      <c r="S25" s="94">
        <v>0</v>
      </c>
      <c r="T25" s="94">
        <v>1.3</v>
      </c>
      <c r="U25" s="94">
        <v>1.8</v>
      </c>
      <c r="V25" s="94">
        <v>1.9</v>
      </c>
      <c r="W25" s="94">
        <v>1.9</v>
      </c>
      <c r="X25" s="94">
        <v>1.7</v>
      </c>
      <c r="Y25" s="94">
        <v>1.2</v>
      </c>
      <c r="Z25" s="94">
        <v>0.7</v>
      </c>
      <c r="AA25" s="94">
        <v>0.5</v>
      </c>
      <c r="AB25" s="94">
        <v>0.5</v>
      </c>
      <c r="AC25" s="94">
        <v>0.6</v>
      </c>
      <c r="AD25" s="94">
        <v>0.7</v>
      </c>
      <c r="AE25" s="94">
        <v>0.7</v>
      </c>
      <c r="AF25" s="94">
        <v>0.6</v>
      </c>
      <c r="AG25" s="94">
        <v>0.5</v>
      </c>
      <c r="AH25" s="94">
        <v>0.3</v>
      </c>
      <c r="AI25" s="94">
        <v>0.2</v>
      </c>
      <c r="AJ25" s="94">
        <v>0.1</v>
      </c>
      <c r="AK25" s="94">
        <v>0.1</v>
      </c>
      <c r="AL25" s="94">
        <v>0</v>
      </c>
      <c r="AM25" s="94">
        <v>0</v>
      </c>
      <c r="AN25" s="94">
        <v>0.1</v>
      </c>
      <c r="AO25" s="94">
        <v>0.3</v>
      </c>
      <c r="AP25" s="94">
        <v>0.5</v>
      </c>
      <c r="AQ25" s="94">
        <v>0.7</v>
      </c>
      <c r="AR25" s="94">
        <v>1.2</v>
      </c>
      <c r="AS25" s="94">
        <v>1.7</v>
      </c>
      <c r="AT25" s="94">
        <v>2.2000000000000002</v>
      </c>
      <c r="AU25" s="94">
        <v>2.8</v>
      </c>
      <c r="AV25" s="94">
        <v>3.4</v>
      </c>
      <c r="AW25" s="94">
        <v>5.0999999999999996</v>
      </c>
      <c r="AX25" s="94">
        <v>4.3</v>
      </c>
      <c r="AY25" s="94">
        <v>3.1</v>
      </c>
      <c r="AZ25" s="94">
        <v>2.8</v>
      </c>
      <c r="BA25" s="94">
        <v>2.4</v>
      </c>
      <c r="BB25" s="94">
        <v>2</v>
      </c>
      <c r="BC25" s="94">
        <v>1.9</v>
      </c>
      <c r="BD25" s="94">
        <v>1.6</v>
      </c>
      <c r="BE25" s="94">
        <v>1.4</v>
      </c>
      <c r="BF25" s="94">
        <v>1.1000000000000001</v>
      </c>
      <c r="BG25" s="94">
        <v>0.9</v>
      </c>
      <c r="BH25" s="94">
        <v>0.7</v>
      </c>
      <c r="BI25" s="94">
        <v>0.6</v>
      </c>
      <c r="BJ25" s="94">
        <v>0.4</v>
      </c>
      <c r="BK25" s="94">
        <v>0.4</v>
      </c>
      <c r="BL25" s="94">
        <v>0.3</v>
      </c>
      <c r="BM25" s="94">
        <v>0.4</v>
      </c>
      <c r="BN25" s="94">
        <v>0.5</v>
      </c>
      <c r="BO25" s="94">
        <v>0.7</v>
      </c>
      <c r="BP25" s="94">
        <v>0.9</v>
      </c>
      <c r="BQ25" s="94">
        <v>1.1000000000000001</v>
      </c>
      <c r="BR25" s="94">
        <v>1.1000000000000001</v>
      </c>
      <c r="BS25" s="94">
        <v>1.2</v>
      </c>
      <c r="BT25" s="94">
        <v>1.2</v>
      </c>
      <c r="BU25" s="94">
        <v>1.3</v>
      </c>
      <c r="BV25" s="94">
        <v>1.3</v>
      </c>
      <c r="BW25" s="94">
        <v>1.5</v>
      </c>
      <c r="BX25" s="94">
        <v>1.7</v>
      </c>
      <c r="BY25" s="94">
        <v>1.9</v>
      </c>
      <c r="BZ25" s="94">
        <v>2.2000000000000002</v>
      </c>
      <c r="CA25" s="94">
        <v>2.2999999999999998</v>
      </c>
      <c r="CB25" s="94">
        <v>2.2999999999999998</v>
      </c>
      <c r="CC25" s="94">
        <v>2.4</v>
      </c>
      <c r="CD25" s="94">
        <v>2.7</v>
      </c>
      <c r="CE25" s="94">
        <v>4.4000000000000004</v>
      </c>
      <c r="CF25" s="94">
        <v>8</v>
      </c>
      <c r="CG25" s="94">
        <v>9.6999999999999993</v>
      </c>
      <c r="CH25" s="94">
        <v>10.3</v>
      </c>
      <c r="CI25" s="94">
        <v>11.9</v>
      </c>
      <c r="CJ25" s="94">
        <v>12.1</v>
      </c>
      <c r="CK25" s="94">
        <v>12.7</v>
      </c>
    </row>
    <row r="26" spans="1:89" x14ac:dyDescent="0.2">
      <c r="A26" s="94" t="s">
        <v>406</v>
      </c>
      <c r="B26" s="94" t="s">
        <v>395</v>
      </c>
      <c r="C26" s="94">
        <v>0.1</v>
      </c>
      <c r="D26" s="94">
        <v>0.1</v>
      </c>
      <c r="E26" s="94">
        <v>1</v>
      </c>
      <c r="F26" s="94">
        <v>0.2</v>
      </c>
      <c r="G26" s="94">
        <v>0.1</v>
      </c>
      <c r="H26" s="94">
        <v>0</v>
      </c>
      <c r="I26" s="94">
        <v>0</v>
      </c>
      <c r="J26" s="94">
        <v>1.4</v>
      </c>
      <c r="K26" s="94">
        <v>0.1</v>
      </c>
      <c r="L26" s="94">
        <v>0.1</v>
      </c>
      <c r="M26" s="94">
        <v>0</v>
      </c>
      <c r="N26" s="94">
        <v>0</v>
      </c>
      <c r="O26" s="94">
        <v>0</v>
      </c>
      <c r="P26" s="94">
        <v>0</v>
      </c>
      <c r="Q26" s="94">
        <v>0</v>
      </c>
      <c r="R26" s="94">
        <v>0.2</v>
      </c>
      <c r="S26" s="94">
        <v>1.6</v>
      </c>
      <c r="T26" s="94">
        <v>2.1</v>
      </c>
      <c r="U26" s="94">
        <v>1.6</v>
      </c>
      <c r="V26" s="94">
        <v>0.4</v>
      </c>
      <c r="W26" s="94">
        <v>0.2</v>
      </c>
      <c r="X26" s="94">
        <v>0.1</v>
      </c>
      <c r="Y26" s="94">
        <v>0.2</v>
      </c>
      <c r="Z26" s="94">
        <v>0.5</v>
      </c>
      <c r="AA26" s="94">
        <v>0.4</v>
      </c>
      <c r="AB26" s="94">
        <v>0.3</v>
      </c>
      <c r="AC26" s="94">
        <v>0.3</v>
      </c>
      <c r="AD26" s="94">
        <v>0.2</v>
      </c>
      <c r="AE26" s="94">
        <v>0.1</v>
      </c>
      <c r="AF26" s="94">
        <v>0.1</v>
      </c>
      <c r="AG26" s="94">
        <v>0</v>
      </c>
      <c r="AH26" s="94">
        <v>0</v>
      </c>
      <c r="AI26" s="94">
        <v>0</v>
      </c>
      <c r="AJ26" s="94">
        <v>0</v>
      </c>
      <c r="AK26" s="94">
        <v>0</v>
      </c>
      <c r="AL26" s="94">
        <v>0</v>
      </c>
      <c r="AM26" s="94" t="s">
        <v>110</v>
      </c>
      <c r="AN26" s="94" t="s">
        <v>110</v>
      </c>
      <c r="AO26" s="94" t="s">
        <v>110</v>
      </c>
      <c r="AP26" s="94" t="s">
        <v>110</v>
      </c>
      <c r="AQ26" s="94" t="s">
        <v>110</v>
      </c>
      <c r="AR26" s="94" t="s">
        <v>110</v>
      </c>
      <c r="AS26" s="94" t="s">
        <v>110</v>
      </c>
      <c r="AT26" s="94" t="s">
        <v>110</v>
      </c>
      <c r="AU26" s="94" t="s">
        <v>110</v>
      </c>
      <c r="AV26" s="94" t="s">
        <v>110</v>
      </c>
      <c r="AW26" s="94" t="s">
        <v>110</v>
      </c>
      <c r="AX26" s="94" t="s">
        <v>110</v>
      </c>
      <c r="AY26" s="94" t="s">
        <v>110</v>
      </c>
      <c r="AZ26" s="94" t="s">
        <v>110</v>
      </c>
      <c r="BA26" s="94" t="s">
        <v>110</v>
      </c>
      <c r="BB26" s="94" t="s">
        <v>110</v>
      </c>
      <c r="BC26" s="94" t="s">
        <v>110</v>
      </c>
      <c r="BD26" s="94" t="s">
        <v>110</v>
      </c>
      <c r="BE26" s="94" t="s">
        <v>110</v>
      </c>
      <c r="BF26" s="94" t="s">
        <v>110</v>
      </c>
      <c r="BG26" s="94" t="s">
        <v>110</v>
      </c>
      <c r="BH26" s="94" t="s">
        <v>110</v>
      </c>
      <c r="BI26" s="94" t="s">
        <v>110</v>
      </c>
      <c r="BJ26" s="94" t="s">
        <v>110</v>
      </c>
      <c r="BK26" s="94" t="s">
        <v>110</v>
      </c>
      <c r="BL26" s="94" t="s">
        <v>110</v>
      </c>
      <c r="BM26" s="94" t="s">
        <v>110</v>
      </c>
      <c r="BN26" s="94" t="s">
        <v>110</v>
      </c>
      <c r="BO26" s="94" t="s">
        <v>110</v>
      </c>
      <c r="BP26" s="94" t="s">
        <v>110</v>
      </c>
      <c r="BQ26" s="94" t="s">
        <v>110</v>
      </c>
      <c r="BR26" s="94" t="s">
        <v>110</v>
      </c>
      <c r="BS26" s="94" t="s">
        <v>110</v>
      </c>
      <c r="BT26" s="94" t="s">
        <v>110</v>
      </c>
      <c r="BU26" s="94" t="s">
        <v>110</v>
      </c>
      <c r="BV26" s="94" t="s">
        <v>110</v>
      </c>
      <c r="BW26" s="94" t="s">
        <v>110</v>
      </c>
      <c r="BX26" s="94" t="s">
        <v>110</v>
      </c>
      <c r="BY26" s="94" t="s">
        <v>110</v>
      </c>
      <c r="BZ26" s="94" t="s">
        <v>110</v>
      </c>
      <c r="CA26" s="94" t="s">
        <v>110</v>
      </c>
      <c r="CB26" s="94" t="s">
        <v>110</v>
      </c>
      <c r="CC26" s="94" t="s">
        <v>110</v>
      </c>
      <c r="CD26" s="94" t="s">
        <v>110</v>
      </c>
      <c r="CE26" s="94" t="s">
        <v>110</v>
      </c>
      <c r="CF26" s="94" t="s">
        <v>110</v>
      </c>
      <c r="CG26" s="94" t="s">
        <v>110</v>
      </c>
      <c r="CH26" s="94" t="s">
        <v>110</v>
      </c>
      <c r="CI26" s="94" t="s">
        <v>110</v>
      </c>
      <c r="CJ26" s="94" t="s">
        <v>110</v>
      </c>
      <c r="CK26" s="94" t="s">
        <v>110</v>
      </c>
    </row>
    <row r="27" spans="1:89" x14ac:dyDescent="0.2">
      <c r="A27" s="94" t="s">
        <v>404</v>
      </c>
      <c r="B27" s="94" t="s">
        <v>553</v>
      </c>
      <c r="C27" s="94" t="s">
        <v>110</v>
      </c>
      <c r="D27" s="94" t="s">
        <v>110</v>
      </c>
      <c r="E27" s="94" t="s">
        <v>110</v>
      </c>
      <c r="F27" s="94" t="s">
        <v>110</v>
      </c>
      <c r="G27" s="94" t="s">
        <v>110</v>
      </c>
      <c r="H27" s="94" t="s">
        <v>110</v>
      </c>
      <c r="I27" s="94" t="s">
        <v>110</v>
      </c>
      <c r="J27" s="94" t="s">
        <v>110</v>
      </c>
      <c r="K27" s="94" t="s">
        <v>110</v>
      </c>
      <c r="L27" s="94" t="s">
        <v>110</v>
      </c>
      <c r="M27" s="94" t="s">
        <v>110</v>
      </c>
      <c r="N27" s="94" t="s">
        <v>110</v>
      </c>
      <c r="O27" s="94" t="s">
        <v>110</v>
      </c>
      <c r="P27" s="94" t="s">
        <v>110</v>
      </c>
      <c r="Q27" s="94" t="s">
        <v>110</v>
      </c>
      <c r="R27" s="94" t="s">
        <v>110</v>
      </c>
      <c r="S27" s="94" t="s">
        <v>110</v>
      </c>
      <c r="T27" s="94" t="s">
        <v>110</v>
      </c>
      <c r="U27" s="94" t="s">
        <v>110</v>
      </c>
      <c r="V27" s="94" t="s">
        <v>110</v>
      </c>
      <c r="W27" s="94" t="s">
        <v>110</v>
      </c>
      <c r="X27" s="94" t="s">
        <v>110</v>
      </c>
      <c r="Y27" s="94" t="s">
        <v>110</v>
      </c>
      <c r="Z27" s="94" t="s">
        <v>110</v>
      </c>
      <c r="AA27" s="94" t="s">
        <v>110</v>
      </c>
      <c r="AB27" s="94" t="s">
        <v>110</v>
      </c>
      <c r="AC27" s="94" t="s">
        <v>110</v>
      </c>
      <c r="AD27" s="94" t="s">
        <v>110</v>
      </c>
      <c r="AE27" s="94" t="s">
        <v>110</v>
      </c>
      <c r="AF27" s="94" t="s">
        <v>110</v>
      </c>
      <c r="AG27" s="94" t="s">
        <v>110</v>
      </c>
      <c r="AH27" s="94" t="s">
        <v>110</v>
      </c>
      <c r="AI27" s="94">
        <v>0</v>
      </c>
      <c r="AJ27" s="94">
        <v>0</v>
      </c>
      <c r="AK27" s="94">
        <v>0</v>
      </c>
      <c r="AL27" s="94">
        <v>0</v>
      </c>
      <c r="AM27" s="94">
        <v>0</v>
      </c>
      <c r="AN27" s="94">
        <v>0.1</v>
      </c>
      <c r="AO27" s="94">
        <v>0.1</v>
      </c>
      <c r="AP27" s="94">
        <v>0.2</v>
      </c>
      <c r="AQ27" s="94">
        <v>0.3</v>
      </c>
      <c r="AR27" s="94">
        <v>1.1000000000000001</v>
      </c>
      <c r="AS27" s="94">
        <v>1.7</v>
      </c>
      <c r="AT27" s="94">
        <v>2</v>
      </c>
      <c r="AU27" s="94">
        <v>2.2000000000000002</v>
      </c>
      <c r="AV27" s="94">
        <v>3.4</v>
      </c>
      <c r="AW27" s="94">
        <v>4.5999999999999996</v>
      </c>
      <c r="AX27" s="94">
        <v>4.5999999999999996</v>
      </c>
      <c r="AY27" s="94">
        <v>4.4000000000000004</v>
      </c>
      <c r="AZ27" s="94">
        <v>4.5999999999999996</v>
      </c>
      <c r="BA27" s="94">
        <v>6.3</v>
      </c>
      <c r="BB27" s="94">
        <v>8.1999999999999993</v>
      </c>
      <c r="BC27" s="94">
        <v>10.1</v>
      </c>
      <c r="BD27" s="94">
        <v>9.9</v>
      </c>
      <c r="BE27" s="94">
        <v>11.1</v>
      </c>
      <c r="BF27" s="94">
        <v>10.7</v>
      </c>
      <c r="BG27" s="94">
        <v>10.7</v>
      </c>
      <c r="BH27" s="94">
        <v>10.6</v>
      </c>
      <c r="BI27" s="94">
        <v>10.6</v>
      </c>
      <c r="BJ27" s="94">
        <v>11.2</v>
      </c>
      <c r="BK27" s="94">
        <v>12.3</v>
      </c>
      <c r="BL27" s="94">
        <v>14.7</v>
      </c>
      <c r="BM27" s="94">
        <v>18.3</v>
      </c>
      <c r="BN27" s="94">
        <v>21.3</v>
      </c>
      <c r="BO27" s="94">
        <v>22.2</v>
      </c>
      <c r="BP27" s="94">
        <v>22.8</v>
      </c>
      <c r="BQ27" s="94">
        <v>22.4</v>
      </c>
      <c r="BR27" s="94">
        <v>22</v>
      </c>
      <c r="BS27" s="94">
        <v>18.7</v>
      </c>
      <c r="BT27" s="94">
        <v>16.5</v>
      </c>
      <c r="BU27" s="94">
        <v>15.5</v>
      </c>
      <c r="BV27" s="94">
        <v>14.6</v>
      </c>
      <c r="BW27" s="94">
        <v>16</v>
      </c>
      <c r="BX27" s="94">
        <v>18.600000000000001</v>
      </c>
      <c r="BY27" s="94">
        <v>22.1</v>
      </c>
      <c r="BZ27" s="94">
        <v>25.9</v>
      </c>
      <c r="CA27" s="94">
        <v>29.5</v>
      </c>
      <c r="CB27" s="94">
        <v>29.4</v>
      </c>
      <c r="CC27" s="94">
        <v>30.9</v>
      </c>
      <c r="CD27" s="94">
        <v>37</v>
      </c>
      <c r="CE27" s="94">
        <v>54.8</v>
      </c>
      <c r="CF27" s="94">
        <v>66.5</v>
      </c>
      <c r="CG27" s="94">
        <v>72.7</v>
      </c>
      <c r="CH27" s="94">
        <v>74.900000000000006</v>
      </c>
      <c r="CI27" s="94">
        <v>74.7</v>
      </c>
      <c r="CJ27" s="94">
        <v>69.400000000000006</v>
      </c>
      <c r="CK27" s="94">
        <v>68.7</v>
      </c>
    </row>
    <row r="28" spans="1:89" x14ac:dyDescent="0.2">
      <c r="A28" s="94" t="s">
        <v>402</v>
      </c>
      <c r="B28" s="94" t="s">
        <v>552</v>
      </c>
      <c r="C28" s="94" t="s">
        <v>110</v>
      </c>
      <c r="D28" s="94" t="s">
        <v>110</v>
      </c>
      <c r="E28" s="94" t="s">
        <v>110</v>
      </c>
      <c r="F28" s="94" t="s">
        <v>110</v>
      </c>
      <c r="G28" s="94" t="s">
        <v>110</v>
      </c>
      <c r="H28" s="94" t="s">
        <v>110</v>
      </c>
      <c r="I28" s="94" t="s">
        <v>110</v>
      </c>
      <c r="J28" s="94" t="s">
        <v>110</v>
      </c>
      <c r="K28" s="94" t="s">
        <v>110</v>
      </c>
      <c r="L28" s="94" t="s">
        <v>110</v>
      </c>
      <c r="M28" s="94" t="s">
        <v>110</v>
      </c>
      <c r="N28" s="94" t="s">
        <v>110</v>
      </c>
      <c r="O28" s="94" t="s">
        <v>110</v>
      </c>
      <c r="P28" s="94" t="s">
        <v>110</v>
      </c>
      <c r="Q28" s="94" t="s">
        <v>110</v>
      </c>
      <c r="R28" s="94" t="s">
        <v>110</v>
      </c>
      <c r="S28" s="94" t="s">
        <v>110</v>
      </c>
      <c r="T28" s="94" t="s">
        <v>110</v>
      </c>
      <c r="U28" s="94" t="s">
        <v>110</v>
      </c>
      <c r="V28" s="94" t="s">
        <v>110</v>
      </c>
      <c r="W28" s="94" t="s">
        <v>110</v>
      </c>
      <c r="X28" s="94" t="s">
        <v>110</v>
      </c>
      <c r="Y28" s="94" t="s">
        <v>110</v>
      </c>
      <c r="Z28" s="94" t="s">
        <v>110</v>
      </c>
      <c r="AA28" s="94" t="s">
        <v>110</v>
      </c>
      <c r="AB28" s="94" t="s">
        <v>110</v>
      </c>
      <c r="AC28" s="94" t="s">
        <v>110</v>
      </c>
      <c r="AD28" s="94" t="s">
        <v>110</v>
      </c>
      <c r="AE28" s="94" t="s">
        <v>110</v>
      </c>
      <c r="AF28" s="94" t="s">
        <v>110</v>
      </c>
      <c r="AG28" s="94" t="s">
        <v>110</v>
      </c>
      <c r="AH28" s="94" t="s">
        <v>110</v>
      </c>
      <c r="AI28" s="94" t="s">
        <v>110</v>
      </c>
      <c r="AJ28" s="94" t="s">
        <v>110</v>
      </c>
      <c r="AK28" s="94" t="s">
        <v>110</v>
      </c>
      <c r="AL28" s="94" t="s">
        <v>110</v>
      </c>
      <c r="AM28" s="94" t="s">
        <v>110</v>
      </c>
      <c r="AN28" s="94" t="s">
        <v>110</v>
      </c>
      <c r="AO28" s="94" t="s">
        <v>110</v>
      </c>
      <c r="AP28" s="94" t="s">
        <v>110</v>
      </c>
      <c r="AQ28" s="94" t="s">
        <v>110</v>
      </c>
      <c r="AR28" s="94">
        <v>0.1</v>
      </c>
      <c r="AS28" s="94">
        <v>0.4</v>
      </c>
      <c r="AT28" s="94">
        <v>0.6</v>
      </c>
      <c r="AU28" s="94">
        <v>1.1000000000000001</v>
      </c>
      <c r="AV28" s="94">
        <v>1</v>
      </c>
      <c r="AW28" s="94">
        <v>1</v>
      </c>
      <c r="AX28" s="94">
        <v>1</v>
      </c>
      <c r="AY28" s="94">
        <v>1</v>
      </c>
      <c r="AZ28" s="94">
        <v>1</v>
      </c>
      <c r="BA28" s="94">
        <v>1.7</v>
      </c>
      <c r="BB28" s="94">
        <v>1.8</v>
      </c>
      <c r="BC28" s="94">
        <v>1.7</v>
      </c>
      <c r="BD28" s="94">
        <v>1.7</v>
      </c>
      <c r="BE28" s="94">
        <v>1.7</v>
      </c>
      <c r="BF28" s="94">
        <v>1.6</v>
      </c>
      <c r="BG28" s="94">
        <v>1.6</v>
      </c>
      <c r="BH28" s="94">
        <v>1.6</v>
      </c>
      <c r="BI28" s="94">
        <v>1.5</v>
      </c>
      <c r="BJ28" s="94">
        <v>1.5</v>
      </c>
      <c r="BK28" s="94">
        <v>1.5</v>
      </c>
      <c r="BL28" s="94">
        <v>1.4</v>
      </c>
      <c r="BM28" s="94">
        <v>1.4</v>
      </c>
      <c r="BN28" s="94">
        <v>1.4</v>
      </c>
      <c r="BO28" s="94">
        <v>1.4</v>
      </c>
      <c r="BP28" s="94">
        <v>1.3</v>
      </c>
      <c r="BQ28" s="94">
        <v>1.2</v>
      </c>
      <c r="BR28" s="94">
        <v>1.2</v>
      </c>
      <c r="BS28" s="94">
        <v>1.1000000000000001</v>
      </c>
      <c r="BT28" s="94">
        <v>1</v>
      </c>
      <c r="BU28" s="94">
        <v>1</v>
      </c>
      <c r="BV28" s="94">
        <v>0.9</v>
      </c>
      <c r="BW28" s="94">
        <v>0.9</v>
      </c>
      <c r="BX28" s="94">
        <v>0.8</v>
      </c>
      <c r="BY28" s="94">
        <v>0.8</v>
      </c>
      <c r="BZ28" s="94">
        <v>0.7</v>
      </c>
      <c r="CA28" s="94">
        <v>0.7</v>
      </c>
      <c r="CB28" s="94">
        <v>0.6</v>
      </c>
      <c r="CC28" s="94">
        <v>0.6</v>
      </c>
      <c r="CD28" s="94">
        <v>0.5</v>
      </c>
      <c r="CE28" s="94">
        <v>0.5</v>
      </c>
      <c r="CF28" s="94">
        <v>0.4</v>
      </c>
      <c r="CG28" s="94">
        <v>0.4</v>
      </c>
      <c r="CH28" s="94">
        <v>0.4</v>
      </c>
      <c r="CI28" s="94">
        <v>0.3</v>
      </c>
      <c r="CJ28" s="94">
        <v>0.3</v>
      </c>
      <c r="CK28" s="94">
        <v>0.3</v>
      </c>
    </row>
    <row r="29" spans="1:89" x14ac:dyDescent="0.2">
      <c r="A29" s="94" t="s">
        <v>400</v>
      </c>
      <c r="B29" s="94" t="s">
        <v>551</v>
      </c>
      <c r="C29" s="94" t="s">
        <v>110</v>
      </c>
      <c r="D29" s="94" t="s">
        <v>110</v>
      </c>
      <c r="E29" s="94" t="s">
        <v>110</v>
      </c>
      <c r="F29" s="94" t="s">
        <v>110</v>
      </c>
      <c r="G29" s="94" t="s">
        <v>110</v>
      </c>
      <c r="H29" s="94" t="s">
        <v>110</v>
      </c>
      <c r="I29" s="94" t="s">
        <v>110</v>
      </c>
      <c r="J29" s="94" t="s">
        <v>110</v>
      </c>
      <c r="K29" s="94" t="s">
        <v>110</v>
      </c>
      <c r="L29" s="94" t="s">
        <v>110</v>
      </c>
      <c r="M29" s="94" t="s">
        <v>110</v>
      </c>
      <c r="N29" s="94" t="s">
        <v>110</v>
      </c>
      <c r="O29" s="94" t="s">
        <v>110</v>
      </c>
      <c r="P29" s="94" t="s">
        <v>110</v>
      </c>
      <c r="Q29" s="94" t="s">
        <v>110</v>
      </c>
      <c r="R29" s="94" t="s">
        <v>110</v>
      </c>
      <c r="S29" s="94" t="s">
        <v>110</v>
      </c>
      <c r="T29" s="94" t="s">
        <v>110</v>
      </c>
      <c r="U29" s="94" t="s">
        <v>110</v>
      </c>
      <c r="V29" s="94" t="s">
        <v>110</v>
      </c>
      <c r="W29" s="94" t="s">
        <v>110</v>
      </c>
      <c r="X29" s="94" t="s">
        <v>110</v>
      </c>
      <c r="Y29" s="94" t="s">
        <v>110</v>
      </c>
      <c r="Z29" s="94" t="s">
        <v>110</v>
      </c>
      <c r="AA29" s="94" t="s">
        <v>110</v>
      </c>
      <c r="AB29" s="94" t="s">
        <v>110</v>
      </c>
      <c r="AC29" s="94" t="s">
        <v>110</v>
      </c>
      <c r="AD29" s="94" t="s">
        <v>110</v>
      </c>
      <c r="AE29" s="94" t="s">
        <v>110</v>
      </c>
      <c r="AF29" s="94" t="s">
        <v>110</v>
      </c>
      <c r="AG29" s="94" t="s">
        <v>110</v>
      </c>
      <c r="AH29" s="94" t="s">
        <v>110</v>
      </c>
      <c r="AI29" s="94" t="s">
        <v>110</v>
      </c>
      <c r="AJ29" s="94" t="s">
        <v>110</v>
      </c>
      <c r="AK29" s="94" t="s">
        <v>110</v>
      </c>
      <c r="AL29" s="94" t="s">
        <v>110</v>
      </c>
      <c r="AM29" s="94" t="s">
        <v>110</v>
      </c>
      <c r="AN29" s="94" t="s">
        <v>110</v>
      </c>
      <c r="AO29" s="94" t="s">
        <v>110</v>
      </c>
      <c r="AP29" s="94" t="s">
        <v>110</v>
      </c>
      <c r="AQ29" s="94" t="s">
        <v>110</v>
      </c>
      <c r="AR29" s="94"/>
      <c r="AS29" s="94"/>
      <c r="AT29" s="94"/>
      <c r="AU29" s="94"/>
      <c r="AV29" s="94">
        <v>4</v>
      </c>
      <c r="AW29" s="94">
        <v>4.4000000000000004</v>
      </c>
      <c r="AX29" s="94">
        <v>4.5999999999999996</v>
      </c>
      <c r="AY29" s="94">
        <v>4.7</v>
      </c>
      <c r="AZ29" s="94">
        <v>4.9000000000000004</v>
      </c>
      <c r="BA29" s="94">
        <v>5.3</v>
      </c>
      <c r="BB29" s="94">
        <v>5.9</v>
      </c>
      <c r="BC29" s="94">
        <v>6.6</v>
      </c>
      <c r="BD29" s="94">
        <v>6.9</v>
      </c>
      <c r="BE29" s="94">
        <v>7.4</v>
      </c>
      <c r="BF29" s="94">
        <v>8.3000000000000007</v>
      </c>
      <c r="BG29" s="94">
        <v>8.8000000000000007</v>
      </c>
      <c r="BH29" s="94">
        <v>9.5</v>
      </c>
      <c r="BI29" s="94">
        <v>10</v>
      </c>
      <c r="BJ29" s="94">
        <v>10.7</v>
      </c>
      <c r="BK29" s="94">
        <v>11.6</v>
      </c>
      <c r="BL29" s="94">
        <v>12.9</v>
      </c>
      <c r="BM29" s="94">
        <v>14.8</v>
      </c>
      <c r="BN29" s="94">
        <v>18.2</v>
      </c>
      <c r="BO29" s="94">
        <v>20.7</v>
      </c>
      <c r="BP29" s="94">
        <v>22.5</v>
      </c>
      <c r="BQ29" s="94">
        <v>23.9</v>
      </c>
      <c r="BR29" s="94">
        <v>25.3</v>
      </c>
      <c r="BS29" s="94">
        <v>25.5</v>
      </c>
      <c r="BT29" s="94">
        <v>26.4</v>
      </c>
      <c r="BU29" s="94">
        <v>26.8</v>
      </c>
      <c r="BV29" s="94">
        <v>27.3</v>
      </c>
      <c r="BW29" s="94">
        <v>28.7</v>
      </c>
      <c r="BX29" s="94">
        <v>29.9</v>
      </c>
      <c r="BY29" s="94">
        <v>30.7</v>
      </c>
      <c r="BZ29" s="94">
        <v>31.9</v>
      </c>
      <c r="CA29" s="94">
        <v>33.1</v>
      </c>
      <c r="CB29" s="94">
        <v>34.700000000000003</v>
      </c>
      <c r="CC29" s="94">
        <v>36.9</v>
      </c>
      <c r="CD29" s="94">
        <v>38.700000000000003</v>
      </c>
      <c r="CE29" s="94">
        <v>42.6</v>
      </c>
      <c r="CF29" s="94">
        <v>44.6</v>
      </c>
      <c r="CG29" s="94">
        <v>46</v>
      </c>
      <c r="CH29" s="94">
        <v>48.8</v>
      </c>
      <c r="CI29" s="94">
        <v>50.6</v>
      </c>
      <c r="CJ29" s="94">
        <v>51.6</v>
      </c>
      <c r="CK29" s="94">
        <v>52.3</v>
      </c>
    </row>
    <row r="30" spans="1:89" x14ac:dyDescent="0.2">
      <c r="A30" s="94" t="s">
        <v>398</v>
      </c>
      <c r="B30" s="94" t="s">
        <v>550</v>
      </c>
      <c r="C30" s="94" t="s">
        <v>110</v>
      </c>
      <c r="D30" s="94" t="s">
        <v>110</v>
      </c>
      <c r="E30" s="94" t="s">
        <v>110</v>
      </c>
      <c r="F30" s="94" t="s">
        <v>110</v>
      </c>
      <c r="G30" s="94" t="s">
        <v>110</v>
      </c>
      <c r="H30" s="94" t="s">
        <v>110</v>
      </c>
      <c r="I30" s="94">
        <v>0</v>
      </c>
      <c r="J30" s="94">
        <v>0</v>
      </c>
      <c r="K30" s="94">
        <v>0</v>
      </c>
      <c r="L30" s="94">
        <v>0</v>
      </c>
      <c r="M30" s="94">
        <v>0</v>
      </c>
      <c r="N30" s="94">
        <v>0.1</v>
      </c>
      <c r="O30" s="94">
        <v>0.1</v>
      </c>
      <c r="P30" s="94">
        <v>0.1</v>
      </c>
      <c r="Q30" s="94">
        <v>0</v>
      </c>
      <c r="R30" s="94" t="s">
        <v>110</v>
      </c>
      <c r="S30" s="94" t="s">
        <v>110</v>
      </c>
      <c r="T30" s="94" t="s">
        <v>110</v>
      </c>
      <c r="U30" s="94" t="s">
        <v>110</v>
      </c>
      <c r="V30" s="94" t="s">
        <v>110</v>
      </c>
      <c r="W30" s="94" t="s">
        <v>110</v>
      </c>
      <c r="X30" s="94" t="s">
        <v>110</v>
      </c>
      <c r="Y30" s="94" t="s">
        <v>110</v>
      </c>
      <c r="Z30" s="94" t="s">
        <v>110</v>
      </c>
      <c r="AA30" s="94" t="s">
        <v>110</v>
      </c>
      <c r="AB30" s="94" t="s">
        <v>110</v>
      </c>
      <c r="AC30" s="94" t="s">
        <v>110</v>
      </c>
      <c r="AD30" s="94" t="s">
        <v>110</v>
      </c>
      <c r="AE30" s="94" t="s">
        <v>110</v>
      </c>
      <c r="AF30" s="94" t="s">
        <v>110</v>
      </c>
      <c r="AG30" s="94" t="s">
        <v>110</v>
      </c>
      <c r="AH30" s="94" t="s">
        <v>110</v>
      </c>
      <c r="AI30" s="94" t="s">
        <v>110</v>
      </c>
      <c r="AJ30" s="94" t="s">
        <v>110</v>
      </c>
      <c r="AK30" s="94" t="s">
        <v>110</v>
      </c>
      <c r="AL30" s="94" t="s">
        <v>110</v>
      </c>
      <c r="AM30" s="94" t="s">
        <v>110</v>
      </c>
      <c r="AN30" s="94" t="s">
        <v>110</v>
      </c>
      <c r="AO30" s="94" t="s">
        <v>110</v>
      </c>
      <c r="AP30" s="94" t="s">
        <v>110</v>
      </c>
      <c r="AQ30" s="94" t="s">
        <v>110</v>
      </c>
      <c r="AR30" s="94" t="s">
        <v>110</v>
      </c>
      <c r="AS30" s="94" t="s">
        <v>110</v>
      </c>
      <c r="AT30" s="94" t="s">
        <v>110</v>
      </c>
      <c r="AU30" s="94" t="s">
        <v>110</v>
      </c>
      <c r="AV30" s="94" t="s">
        <v>110</v>
      </c>
      <c r="AW30" s="94" t="s">
        <v>110</v>
      </c>
      <c r="AX30" s="94" t="s">
        <v>110</v>
      </c>
      <c r="AY30" s="94" t="s">
        <v>110</v>
      </c>
      <c r="AZ30" s="94" t="s">
        <v>110</v>
      </c>
      <c r="BA30" s="94" t="s">
        <v>110</v>
      </c>
      <c r="BB30" s="94" t="s">
        <v>110</v>
      </c>
      <c r="BC30" s="94" t="s">
        <v>110</v>
      </c>
      <c r="BD30" s="94" t="s">
        <v>110</v>
      </c>
      <c r="BE30" s="94" t="s">
        <v>110</v>
      </c>
      <c r="BF30" s="94" t="s">
        <v>110</v>
      </c>
      <c r="BG30" s="94" t="s">
        <v>110</v>
      </c>
      <c r="BH30" s="94" t="s">
        <v>110</v>
      </c>
      <c r="BI30" s="94" t="s">
        <v>110</v>
      </c>
      <c r="BJ30" s="94" t="s">
        <v>110</v>
      </c>
      <c r="BK30" s="94" t="s">
        <v>110</v>
      </c>
      <c r="BL30" s="94" t="s">
        <v>110</v>
      </c>
      <c r="BM30" s="94" t="s">
        <v>110</v>
      </c>
      <c r="BN30" s="94" t="s">
        <v>110</v>
      </c>
      <c r="BO30" s="94" t="s">
        <v>110</v>
      </c>
      <c r="BP30" s="94" t="s">
        <v>110</v>
      </c>
      <c r="BQ30" s="94" t="s">
        <v>110</v>
      </c>
      <c r="BR30" s="94" t="s">
        <v>110</v>
      </c>
      <c r="BS30" s="94" t="s">
        <v>110</v>
      </c>
      <c r="BT30" s="94" t="s">
        <v>110</v>
      </c>
      <c r="BU30" s="94" t="s">
        <v>110</v>
      </c>
      <c r="BV30" s="94" t="s">
        <v>110</v>
      </c>
      <c r="BW30" s="94" t="s">
        <v>110</v>
      </c>
      <c r="BX30" s="94" t="s">
        <v>110</v>
      </c>
      <c r="BY30" s="94" t="s">
        <v>110</v>
      </c>
      <c r="BZ30" s="94" t="s">
        <v>110</v>
      </c>
      <c r="CA30" s="94" t="s">
        <v>110</v>
      </c>
      <c r="CB30" s="94" t="s">
        <v>110</v>
      </c>
      <c r="CC30" s="94" t="s">
        <v>110</v>
      </c>
      <c r="CD30" s="94" t="s">
        <v>110</v>
      </c>
      <c r="CE30" s="94" t="s">
        <v>110</v>
      </c>
      <c r="CF30" s="94" t="s">
        <v>110</v>
      </c>
      <c r="CG30" s="94" t="s">
        <v>110</v>
      </c>
      <c r="CH30" s="94" t="s">
        <v>110</v>
      </c>
      <c r="CI30" s="94" t="s">
        <v>110</v>
      </c>
      <c r="CJ30" s="94" t="s">
        <v>110</v>
      </c>
      <c r="CK30" s="94" t="s">
        <v>110</v>
      </c>
    </row>
    <row r="31" spans="1:89" x14ac:dyDescent="0.2">
      <c r="A31" s="94" t="s">
        <v>396</v>
      </c>
      <c r="B31" s="94" t="s">
        <v>549</v>
      </c>
      <c r="C31" s="94" t="s">
        <v>110</v>
      </c>
      <c r="D31" s="94" t="s">
        <v>110</v>
      </c>
      <c r="E31" s="94" t="s">
        <v>110</v>
      </c>
      <c r="F31" s="94" t="s">
        <v>110</v>
      </c>
      <c r="G31" s="94" t="s">
        <v>110</v>
      </c>
      <c r="H31" s="94" t="s">
        <v>110</v>
      </c>
      <c r="I31" s="94" t="s">
        <v>110</v>
      </c>
      <c r="J31" s="94" t="s">
        <v>110</v>
      </c>
      <c r="K31" s="94" t="s">
        <v>110</v>
      </c>
      <c r="L31" s="94" t="s">
        <v>110</v>
      </c>
      <c r="M31" s="94" t="s">
        <v>110</v>
      </c>
      <c r="N31" s="94" t="s">
        <v>110</v>
      </c>
      <c r="O31" s="94" t="s">
        <v>110</v>
      </c>
      <c r="P31" s="94" t="s">
        <v>110</v>
      </c>
      <c r="Q31" s="94" t="s">
        <v>110</v>
      </c>
      <c r="R31" s="94" t="s">
        <v>110</v>
      </c>
      <c r="S31" s="94" t="s">
        <v>110</v>
      </c>
      <c r="T31" s="94" t="s">
        <v>110</v>
      </c>
      <c r="U31" s="94" t="s">
        <v>110</v>
      </c>
      <c r="V31" s="94" t="s">
        <v>110</v>
      </c>
      <c r="W31" s="94" t="s">
        <v>110</v>
      </c>
      <c r="X31" s="94" t="s">
        <v>110</v>
      </c>
      <c r="Y31" s="94" t="s">
        <v>110</v>
      </c>
      <c r="Z31" s="94" t="s">
        <v>110</v>
      </c>
      <c r="AA31" s="94" t="s">
        <v>110</v>
      </c>
      <c r="AB31" s="94" t="s">
        <v>110</v>
      </c>
      <c r="AC31" s="94" t="s">
        <v>110</v>
      </c>
      <c r="AD31" s="94" t="s">
        <v>110</v>
      </c>
      <c r="AE31" s="94" t="s">
        <v>110</v>
      </c>
      <c r="AF31" s="94" t="s">
        <v>110</v>
      </c>
      <c r="AG31" s="94" t="s">
        <v>110</v>
      </c>
      <c r="AH31" s="94" t="s">
        <v>110</v>
      </c>
      <c r="AI31" s="94" t="s">
        <v>110</v>
      </c>
      <c r="AJ31" s="94" t="s">
        <v>110</v>
      </c>
      <c r="AK31" s="94" t="s">
        <v>110</v>
      </c>
      <c r="AL31" s="94" t="s">
        <v>110</v>
      </c>
      <c r="AM31" s="94" t="s">
        <v>110</v>
      </c>
      <c r="AN31" s="94" t="s">
        <v>110</v>
      </c>
      <c r="AO31" s="94" t="s">
        <v>110</v>
      </c>
      <c r="AP31" s="94" t="s">
        <v>110</v>
      </c>
      <c r="AQ31" s="94" t="s">
        <v>110</v>
      </c>
      <c r="AR31" s="94" t="s">
        <v>110</v>
      </c>
      <c r="AS31" s="94" t="s">
        <v>110</v>
      </c>
      <c r="AT31" s="94" t="s">
        <v>110</v>
      </c>
      <c r="AU31" s="94" t="s">
        <v>110</v>
      </c>
      <c r="AV31" s="94" t="s">
        <v>110</v>
      </c>
      <c r="AW31" s="94" t="s">
        <v>110</v>
      </c>
      <c r="AX31" s="94">
        <v>1.3</v>
      </c>
      <c r="AY31" s="94">
        <v>1.3</v>
      </c>
      <c r="AZ31" s="94">
        <v>1.1000000000000001</v>
      </c>
      <c r="BA31" s="94">
        <v>1.1000000000000001</v>
      </c>
      <c r="BB31" s="94">
        <v>2</v>
      </c>
      <c r="BC31" s="94">
        <v>1.9</v>
      </c>
      <c r="BD31" s="94">
        <v>1.8</v>
      </c>
      <c r="BE31" s="94">
        <v>1.8</v>
      </c>
      <c r="BF31" s="94">
        <v>1.7</v>
      </c>
      <c r="BG31" s="94">
        <v>1.6</v>
      </c>
      <c r="BH31" s="94">
        <v>2</v>
      </c>
      <c r="BI31" s="94">
        <v>1.9</v>
      </c>
      <c r="BJ31" s="94">
        <v>3.7</v>
      </c>
      <c r="BK31" s="94">
        <v>5.6</v>
      </c>
      <c r="BL31" s="94">
        <v>6.3</v>
      </c>
      <c r="BM31" s="94">
        <v>7.2</v>
      </c>
      <c r="BN31" s="94">
        <v>10.5</v>
      </c>
      <c r="BO31" s="94">
        <v>11.6</v>
      </c>
      <c r="BP31" s="94">
        <v>14</v>
      </c>
      <c r="BQ31" s="94">
        <v>19.899999999999999</v>
      </c>
      <c r="BR31" s="94">
        <v>24.3</v>
      </c>
      <c r="BS31" s="94">
        <v>27.4</v>
      </c>
      <c r="BT31" s="94">
        <v>29.2</v>
      </c>
      <c r="BU31" s="94">
        <v>30.7</v>
      </c>
      <c r="BV31" s="94">
        <v>31.3</v>
      </c>
      <c r="BW31" s="94">
        <v>31.2</v>
      </c>
      <c r="BX31" s="94">
        <v>37.299999999999997</v>
      </c>
      <c r="BY31" s="94">
        <v>42.9</v>
      </c>
      <c r="BZ31" s="94">
        <v>46.7</v>
      </c>
      <c r="CA31" s="94">
        <v>54.1</v>
      </c>
      <c r="CB31" s="94">
        <v>56.7</v>
      </c>
      <c r="CC31" s="94">
        <v>60.1</v>
      </c>
      <c r="CD31" s="94">
        <v>159.9</v>
      </c>
      <c r="CE31" s="94">
        <v>76.8</v>
      </c>
      <c r="CF31" s="94">
        <v>144.30000000000001</v>
      </c>
      <c r="CG31" s="94">
        <v>151.4</v>
      </c>
      <c r="CH31" s="94">
        <v>98.7</v>
      </c>
      <c r="CI31" s="94">
        <v>97.6</v>
      </c>
      <c r="CJ31" s="94">
        <v>115</v>
      </c>
      <c r="CK31" s="94">
        <v>125.8</v>
      </c>
    </row>
    <row r="32" spans="1:89" x14ac:dyDescent="0.2">
      <c r="A32" s="94" t="s">
        <v>394</v>
      </c>
      <c r="B32" s="94" t="s">
        <v>548</v>
      </c>
      <c r="C32" s="94">
        <v>0.1</v>
      </c>
      <c r="D32" s="94">
        <v>0.1</v>
      </c>
      <c r="E32" s="94">
        <v>0.1</v>
      </c>
      <c r="F32" s="94">
        <v>0.1</v>
      </c>
      <c r="G32" s="94">
        <v>0.1</v>
      </c>
      <c r="H32" s="94">
        <v>0.1</v>
      </c>
      <c r="I32" s="94">
        <v>0.1</v>
      </c>
      <c r="J32" s="94">
        <v>0.1</v>
      </c>
      <c r="K32" s="94">
        <v>0.1</v>
      </c>
      <c r="L32" s="94">
        <v>0.1</v>
      </c>
      <c r="M32" s="94">
        <v>0</v>
      </c>
      <c r="N32" s="94">
        <v>0</v>
      </c>
      <c r="O32" s="94">
        <v>0</v>
      </c>
      <c r="P32" s="94">
        <v>0.1</v>
      </c>
      <c r="Q32" s="94">
        <v>0.2</v>
      </c>
      <c r="R32" s="94">
        <v>0.3</v>
      </c>
      <c r="S32" s="94">
        <v>0.2</v>
      </c>
      <c r="T32" s="94">
        <v>0.1</v>
      </c>
      <c r="U32" s="94">
        <v>0.3</v>
      </c>
      <c r="V32" s="94">
        <v>0.3</v>
      </c>
      <c r="W32" s="94">
        <v>0.3</v>
      </c>
      <c r="X32" s="94">
        <v>0.4</v>
      </c>
      <c r="Y32" s="94">
        <v>0.3</v>
      </c>
      <c r="Z32" s="94">
        <v>0.2</v>
      </c>
      <c r="AA32" s="94">
        <v>0.2</v>
      </c>
      <c r="AB32" s="94">
        <v>0.1</v>
      </c>
      <c r="AC32" s="94">
        <v>0.1</v>
      </c>
      <c r="AD32" s="94">
        <v>0.1</v>
      </c>
      <c r="AE32" s="94">
        <v>0.1</v>
      </c>
      <c r="AF32" s="94">
        <v>0.2</v>
      </c>
      <c r="AG32" s="94">
        <v>0.2</v>
      </c>
      <c r="AH32" s="94">
        <v>0.2</v>
      </c>
      <c r="AI32" s="94">
        <v>0.3</v>
      </c>
      <c r="AJ32" s="94">
        <v>0.4</v>
      </c>
      <c r="AK32" s="94">
        <v>0.4</v>
      </c>
      <c r="AL32" s="94">
        <v>0.6</v>
      </c>
      <c r="AM32" s="94">
        <v>0.7</v>
      </c>
      <c r="AN32" s="94">
        <v>1</v>
      </c>
      <c r="AO32" s="94">
        <v>1.3</v>
      </c>
      <c r="AP32" s="94">
        <v>1.4</v>
      </c>
      <c r="AQ32" s="94">
        <v>1.7</v>
      </c>
      <c r="AR32" s="94">
        <v>2.1</v>
      </c>
      <c r="AS32" s="94">
        <v>2.4</v>
      </c>
      <c r="AT32" s="94">
        <v>2.6</v>
      </c>
      <c r="AU32" s="94">
        <v>2.6</v>
      </c>
      <c r="AV32" s="94">
        <v>2.9</v>
      </c>
      <c r="AW32" s="94">
        <v>5</v>
      </c>
      <c r="AX32" s="94">
        <v>4.3</v>
      </c>
      <c r="AY32" s="94">
        <v>4.7</v>
      </c>
      <c r="AZ32" s="94">
        <v>6.1</v>
      </c>
      <c r="BA32" s="94">
        <v>6.8</v>
      </c>
      <c r="BB32" s="94">
        <v>10.9</v>
      </c>
      <c r="BC32" s="94">
        <v>10</v>
      </c>
      <c r="BD32" s="94">
        <v>8.1999999999999993</v>
      </c>
      <c r="BE32" s="94">
        <v>8.9</v>
      </c>
      <c r="BF32" s="94">
        <v>9.6</v>
      </c>
      <c r="BG32" s="94">
        <v>9.6</v>
      </c>
      <c r="BH32" s="94">
        <v>10.1</v>
      </c>
      <c r="BI32" s="94">
        <v>10.5</v>
      </c>
      <c r="BJ32" s="94">
        <v>11.3</v>
      </c>
      <c r="BK32" s="94">
        <v>13.6</v>
      </c>
      <c r="BL32" s="94">
        <v>13.5</v>
      </c>
      <c r="BM32" s="94">
        <v>14.7</v>
      </c>
      <c r="BN32" s="94">
        <v>16.100000000000001</v>
      </c>
      <c r="BO32" s="94">
        <v>17.2</v>
      </c>
      <c r="BP32" s="94">
        <v>16.600000000000001</v>
      </c>
      <c r="BQ32" s="94">
        <v>17</v>
      </c>
      <c r="BR32" s="94">
        <v>17.2</v>
      </c>
      <c r="BS32" s="94">
        <v>17.8</v>
      </c>
      <c r="BT32" s="94">
        <v>19.8</v>
      </c>
      <c r="BU32" s="94">
        <v>20.7</v>
      </c>
      <c r="BV32" s="94">
        <v>21.2</v>
      </c>
      <c r="BW32" s="94">
        <v>25.5</v>
      </c>
      <c r="BX32" s="94">
        <v>28.1</v>
      </c>
      <c r="BY32" s="94">
        <v>30.4</v>
      </c>
      <c r="BZ32" s="94">
        <v>37.700000000000003</v>
      </c>
      <c r="CA32" s="94">
        <v>36.700000000000003</v>
      </c>
      <c r="CB32" s="94">
        <v>36.799999999999997</v>
      </c>
      <c r="CC32" s="94">
        <v>37.799999999999997</v>
      </c>
      <c r="CD32" s="94">
        <v>44.6</v>
      </c>
      <c r="CE32" s="94">
        <v>79.5</v>
      </c>
      <c r="CF32" s="94">
        <v>80.400000000000006</v>
      </c>
      <c r="CG32" s="94">
        <v>68.099999999999994</v>
      </c>
      <c r="CH32" s="94">
        <v>66.3</v>
      </c>
      <c r="CI32" s="94">
        <v>63.3</v>
      </c>
      <c r="CJ32" s="94">
        <v>67.3</v>
      </c>
      <c r="CK32" s="94">
        <v>67.2</v>
      </c>
    </row>
    <row r="33" spans="1:91" x14ac:dyDescent="0.2">
      <c r="A33" s="98" t="s">
        <v>392</v>
      </c>
      <c r="B33" s="310" t="s">
        <v>547</v>
      </c>
      <c r="C33" s="98">
        <v>0.1</v>
      </c>
      <c r="D33" s="98">
        <v>0.2</v>
      </c>
      <c r="E33" s="98">
        <v>0.3</v>
      </c>
      <c r="F33" s="98">
        <v>0.4</v>
      </c>
      <c r="G33" s="98">
        <v>0.6</v>
      </c>
      <c r="H33" s="98">
        <v>0.8</v>
      </c>
      <c r="I33" s="98">
        <v>1</v>
      </c>
      <c r="J33" s="98">
        <v>0.7</v>
      </c>
      <c r="K33" s="98">
        <v>0.9</v>
      </c>
      <c r="L33" s="98">
        <v>1.1000000000000001</v>
      </c>
      <c r="M33" s="98">
        <v>1.1000000000000001</v>
      </c>
      <c r="N33" s="98">
        <v>1.1000000000000001</v>
      </c>
      <c r="O33" s="98">
        <v>1.1000000000000001</v>
      </c>
      <c r="P33" s="98">
        <v>1</v>
      </c>
      <c r="Q33" s="98">
        <v>1</v>
      </c>
      <c r="R33" s="98">
        <v>1</v>
      </c>
      <c r="S33" s="98">
        <v>1.1000000000000001</v>
      </c>
      <c r="T33" s="98">
        <v>1.5</v>
      </c>
      <c r="U33" s="98">
        <v>2</v>
      </c>
      <c r="V33" s="98">
        <v>2.7</v>
      </c>
      <c r="W33" s="98">
        <v>2.7</v>
      </c>
      <c r="X33" s="98">
        <v>3.2</v>
      </c>
      <c r="Y33" s="98">
        <v>2.6</v>
      </c>
      <c r="Z33" s="98">
        <v>2.9</v>
      </c>
      <c r="AA33" s="98">
        <v>3</v>
      </c>
      <c r="AB33" s="98">
        <v>3.1</v>
      </c>
      <c r="AC33" s="98">
        <v>3.3</v>
      </c>
      <c r="AD33" s="98">
        <v>3.3</v>
      </c>
      <c r="AE33" s="98">
        <v>3.6</v>
      </c>
      <c r="AF33" s="98">
        <v>4</v>
      </c>
      <c r="AG33" s="98">
        <v>4.3</v>
      </c>
      <c r="AH33" s="98">
        <v>4.5999999999999996</v>
      </c>
      <c r="AI33" s="98">
        <v>5</v>
      </c>
      <c r="AJ33" s="98">
        <v>5.3</v>
      </c>
      <c r="AK33" s="98">
        <v>5.7</v>
      </c>
      <c r="AL33" s="98">
        <v>6.2</v>
      </c>
      <c r="AM33" s="98">
        <v>6.7</v>
      </c>
      <c r="AN33" s="98">
        <v>7.6</v>
      </c>
      <c r="AO33" s="98">
        <v>9.1999999999999993</v>
      </c>
      <c r="AP33" s="98">
        <v>11.4</v>
      </c>
      <c r="AQ33" s="98">
        <v>13.2</v>
      </c>
      <c r="AR33" s="98">
        <v>16.100000000000001</v>
      </c>
      <c r="AS33" s="98">
        <v>19.3</v>
      </c>
      <c r="AT33" s="98">
        <v>22</v>
      </c>
      <c r="AU33" s="98">
        <v>24.1</v>
      </c>
      <c r="AV33" s="98">
        <v>25.3</v>
      </c>
      <c r="AW33" s="98">
        <v>30.8</v>
      </c>
      <c r="AX33" s="98">
        <v>34.1</v>
      </c>
      <c r="AY33" s="98">
        <v>37</v>
      </c>
      <c r="AZ33" s="98">
        <v>40.799999999999997</v>
      </c>
      <c r="BA33" s="98">
        <v>44.3</v>
      </c>
      <c r="BB33" s="98">
        <v>51.2</v>
      </c>
      <c r="BC33" s="98">
        <v>57.1</v>
      </c>
      <c r="BD33" s="98">
        <v>61.2</v>
      </c>
      <c r="BE33" s="98">
        <v>66.900000000000006</v>
      </c>
      <c r="BF33" s="98">
        <v>71.2</v>
      </c>
      <c r="BG33" s="98">
        <v>77.3</v>
      </c>
      <c r="BH33" s="98">
        <v>84.3</v>
      </c>
      <c r="BI33" s="98">
        <v>90.7</v>
      </c>
      <c r="BJ33" s="98">
        <v>98.5</v>
      </c>
      <c r="BK33" s="98">
        <v>109.3</v>
      </c>
      <c r="BL33" s="98">
        <v>127.7</v>
      </c>
      <c r="BM33" s="98">
        <v>156.5</v>
      </c>
      <c r="BN33" s="98">
        <v>180</v>
      </c>
      <c r="BO33" s="98">
        <v>195.2</v>
      </c>
      <c r="BP33" s="98">
        <v>206.7</v>
      </c>
      <c r="BQ33" s="98">
        <v>217.6</v>
      </c>
      <c r="BR33" s="98">
        <v>224.3</v>
      </c>
      <c r="BS33" s="98">
        <v>227.6</v>
      </c>
      <c r="BT33" s="98">
        <v>235.8</v>
      </c>
      <c r="BU33" s="98">
        <v>252.3</v>
      </c>
      <c r="BV33" s="98">
        <v>271.39999999999998</v>
      </c>
      <c r="BW33" s="98">
        <v>305.10000000000002</v>
      </c>
      <c r="BX33" s="98">
        <v>333</v>
      </c>
      <c r="BY33" s="98">
        <v>353.6</v>
      </c>
      <c r="BZ33" s="98">
        <v>385</v>
      </c>
      <c r="CA33" s="98">
        <v>406.6</v>
      </c>
      <c r="CB33" s="98">
        <v>403.9</v>
      </c>
      <c r="CC33" s="98">
        <v>433.3</v>
      </c>
      <c r="CD33" s="98">
        <v>455.4</v>
      </c>
      <c r="CE33" s="98">
        <v>492.6</v>
      </c>
      <c r="CF33" s="98">
        <v>523.79999999999995</v>
      </c>
      <c r="CG33" s="98">
        <v>530.4</v>
      </c>
      <c r="CH33" s="98">
        <v>540</v>
      </c>
      <c r="CI33" s="98">
        <v>563.4</v>
      </c>
      <c r="CJ33" s="98">
        <v>612.9</v>
      </c>
      <c r="CK33" s="98">
        <v>666</v>
      </c>
    </row>
    <row r="34" spans="1:91" x14ac:dyDescent="0.2">
      <c r="A34" s="98" t="s">
        <v>390</v>
      </c>
      <c r="B34" s="98" t="s">
        <v>546</v>
      </c>
      <c r="C34" s="98" t="s">
        <v>110</v>
      </c>
      <c r="D34" s="98" t="s">
        <v>110</v>
      </c>
      <c r="E34" s="98" t="s">
        <v>110</v>
      </c>
      <c r="F34" s="98" t="s">
        <v>110</v>
      </c>
      <c r="G34" s="98" t="s">
        <v>110</v>
      </c>
      <c r="H34" s="98" t="s">
        <v>110</v>
      </c>
      <c r="I34" s="98" t="s">
        <v>110</v>
      </c>
      <c r="J34" s="98" t="s">
        <v>110</v>
      </c>
      <c r="K34" s="98" t="s">
        <v>110</v>
      </c>
      <c r="L34" s="98" t="s">
        <v>110</v>
      </c>
      <c r="M34" s="98" t="s">
        <v>110</v>
      </c>
      <c r="N34" s="98" t="s">
        <v>110</v>
      </c>
      <c r="O34" s="98" t="s">
        <v>110</v>
      </c>
      <c r="P34" s="98">
        <v>0</v>
      </c>
      <c r="Q34" s="98">
        <v>0</v>
      </c>
      <c r="R34" s="98">
        <v>0</v>
      </c>
      <c r="S34" s="98">
        <v>0</v>
      </c>
      <c r="T34" s="98">
        <v>0.1</v>
      </c>
      <c r="U34" s="98">
        <v>0.1</v>
      </c>
      <c r="V34" s="98">
        <v>0.1</v>
      </c>
      <c r="W34" s="98">
        <v>0.1</v>
      </c>
      <c r="X34" s="98">
        <v>0.2</v>
      </c>
      <c r="Y34" s="98">
        <v>0.2</v>
      </c>
      <c r="Z34" s="98">
        <v>0.2</v>
      </c>
      <c r="AA34" s="98">
        <v>0.2</v>
      </c>
      <c r="AB34" s="98">
        <v>0.2</v>
      </c>
      <c r="AC34" s="98">
        <v>0.3</v>
      </c>
      <c r="AD34" s="98">
        <v>0.3</v>
      </c>
      <c r="AE34" s="98">
        <v>0.3</v>
      </c>
      <c r="AF34" s="98">
        <v>0.4</v>
      </c>
      <c r="AG34" s="98">
        <v>0.4</v>
      </c>
      <c r="AH34" s="98">
        <v>0.4</v>
      </c>
      <c r="AI34" s="98">
        <v>0.5</v>
      </c>
      <c r="AJ34" s="98">
        <v>0.5</v>
      </c>
      <c r="AK34" s="98">
        <v>0.6</v>
      </c>
      <c r="AL34" s="98">
        <v>0.6</v>
      </c>
      <c r="AM34" s="98">
        <v>0.7</v>
      </c>
      <c r="AN34" s="98">
        <v>0.7</v>
      </c>
      <c r="AO34" s="98">
        <v>0.8</v>
      </c>
      <c r="AP34" s="98">
        <v>0.8</v>
      </c>
      <c r="AQ34" s="98">
        <v>0.9</v>
      </c>
      <c r="AR34" s="98">
        <v>0.9</v>
      </c>
      <c r="AS34" s="98">
        <v>1</v>
      </c>
      <c r="AT34" s="98">
        <v>1.1000000000000001</v>
      </c>
      <c r="AU34" s="98">
        <v>1.2</v>
      </c>
      <c r="AV34" s="98">
        <v>1.4</v>
      </c>
      <c r="AW34" s="98">
        <v>1.5</v>
      </c>
      <c r="AX34" s="98">
        <v>1.7</v>
      </c>
      <c r="AY34" s="98">
        <v>1.9</v>
      </c>
      <c r="AZ34" s="98">
        <v>2.2000000000000002</v>
      </c>
      <c r="BA34" s="98">
        <v>2.5</v>
      </c>
      <c r="BB34" s="98">
        <v>2.8</v>
      </c>
      <c r="BC34" s="98">
        <v>3.2</v>
      </c>
      <c r="BD34" s="98">
        <v>3.7</v>
      </c>
      <c r="BE34" s="98">
        <v>4</v>
      </c>
      <c r="BF34" s="98">
        <v>4.4000000000000004</v>
      </c>
      <c r="BG34" s="98">
        <v>4.9000000000000004</v>
      </c>
      <c r="BH34" s="98">
        <v>5.5</v>
      </c>
      <c r="BI34" s="98">
        <v>6.4</v>
      </c>
      <c r="BJ34" s="98">
        <v>7.2</v>
      </c>
      <c r="BK34" s="98">
        <v>7.9</v>
      </c>
      <c r="BL34" s="98">
        <v>9.1999999999999993</v>
      </c>
      <c r="BM34" s="98">
        <v>10.5</v>
      </c>
      <c r="BN34" s="98">
        <v>11.5</v>
      </c>
      <c r="BO34" s="98">
        <v>11.4</v>
      </c>
      <c r="BP34" s="98">
        <v>11</v>
      </c>
      <c r="BQ34" s="98">
        <v>10.7</v>
      </c>
      <c r="BR34" s="98">
        <v>11</v>
      </c>
      <c r="BS34" s="98">
        <v>10.7</v>
      </c>
      <c r="BT34" s="98">
        <v>10.4</v>
      </c>
      <c r="BU34" s="98">
        <v>10.6</v>
      </c>
      <c r="BV34" s="98">
        <v>11.4</v>
      </c>
      <c r="BW34" s="98">
        <v>12.7</v>
      </c>
      <c r="BX34" s="98">
        <v>14.2</v>
      </c>
      <c r="BY34" s="98">
        <v>15.7</v>
      </c>
      <c r="BZ34" s="98">
        <v>16.8</v>
      </c>
      <c r="CA34" s="98">
        <v>17</v>
      </c>
      <c r="CB34" s="98">
        <v>16.899999999999999</v>
      </c>
      <c r="CC34" s="98">
        <v>16.7</v>
      </c>
      <c r="CD34" s="98">
        <v>17</v>
      </c>
      <c r="CE34" s="98">
        <v>17.2</v>
      </c>
      <c r="CF34" s="98">
        <v>17.2</v>
      </c>
      <c r="CG34" s="98">
        <v>16.600000000000001</v>
      </c>
      <c r="CH34" s="98">
        <v>16.2</v>
      </c>
      <c r="CI34" s="98">
        <v>16.2</v>
      </c>
      <c r="CJ34" s="98">
        <v>16.600000000000001</v>
      </c>
      <c r="CK34" s="98">
        <v>16.7</v>
      </c>
    </row>
    <row r="35" spans="1:91" x14ac:dyDescent="0.2">
      <c r="A35" s="98" t="s">
        <v>388</v>
      </c>
      <c r="B35" s="98" t="s">
        <v>545</v>
      </c>
      <c r="C35" s="98" t="s">
        <v>110</v>
      </c>
      <c r="D35" s="98" t="s">
        <v>110</v>
      </c>
      <c r="E35" s="98" t="s">
        <v>110</v>
      </c>
      <c r="F35" s="98" t="s">
        <v>110</v>
      </c>
      <c r="G35" s="98" t="s">
        <v>110</v>
      </c>
      <c r="H35" s="98" t="s">
        <v>110</v>
      </c>
      <c r="I35" s="98" t="s">
        <v>110</v>
      </c>
      <c r="J35" s="98" t="s">
        <v>110</v>
      </c>
      <c r="K35" s="98" t="s">
        <v>110</v>
      </c>
      <c r="L35" s="98" t="s">
        <v>110</v>
      </c>
      <c r="M35" s="98" t="s">
        <v>110</v>
      </c>
      <c r="N35" s="98" t="s">
        <v>110</v>
      </c>
      <c r="O35" s="98" t="s">
        <v>110</v>
      </c>
      <c r="P35" s="98">
        <v>0</v>
      </c>
      <c r="Q35" s="98">
        <v>0</v>
      </c>
      <c r="R35" s="98">
        <v>0</v>
      </c>
      <c r="S35" s="98">
        <v>0</v>
      </c>
      <c r="T35" s="98">
        <v>0</v>
      </c>
      <c r="U35" s="98">
        <v>0</v>
      </c>
      <c r="V35" s="98">
        <v>0</v>
      </c>
      <c r="W35" s="98">
        <v>0</v>
      </c>
      <c r="X35" s="98">
        <v>0</v>
      </c>
      <c r="Y35" s="98">
        <v>0</v>
      </c>
      <c r="Z35" s="98">
        <v>0</v>
      </c>
      <c r="AA35" s="98">
        <v>0</v>
      </c>
      <c r="AB35" s="98">
        <v>0.1</v>
      </c>
      <c r="AC35" s="98">
        <v>0.1</v>
      </c>
      <c r="AD35" s="98">
        <v>0.1</v>
      </c>
      <c r="AE35" s="98">
        <v>0.1</v>
      </c>
      <c r="AF35" s="98">
        <v>0.1</v>
      </c>
      <c r="AG35" s="98">
        <v>0.1</v>
      </c>
      <c r="AH35" s="98">
        <v>0.1</v>
      </c>
      <c r="AI35" s="98">
        <v>0.2</v>
      </c>
      <c r="AJ35" s="98">
        <v>0.2</v>
      </c>
      <c r="AK35" s="98">
        <v>0.2</v>
      </c>
      <c r="AL35" s="98">
        <v>0.2</v>
      </c>
      <c r="AM35" s="98">
        <v>0.3</v>
      </c>
      <c r="AN35" s="98">
        <v>0.3</v>
      </c>
      <c r="AO35" s="98">
        <v>0.3</v>
      </c>
      <c r="AP35" s="98">
        <v>0.3</v>
      </c>
      <c r="AQ35" s="98">
        <v>0.4</v>
      </c>
      <c r="AR35" s="98">
        <v>0.4</v>
      </c>
      <c r="AS35" s="98">
        <v>0.4</v>
      </c>
      <c r="AT35" s="98">
        <v>0.4</v>
      </c>
      <c r="AU35" s="98">
        <v>0.5</v>
      </c>
      <c r="AV35" s="98">
        <v>0.5</v>
      </c>
      <c r="AW35" s="98">
        <v>0.5</v>
      </c>
      <c r="AX35" s="98">
        <v>0.5</v>
      </c>
      <c r="AY35" s="98">
        <v>0.6</v>
      </c>
      <c r="AZ35" s="98">
        <v>0.6</v>
      </c>
      <c r="BA35" s="98">
        <v>0.7</v>
      </c>
      <c r="BB35" s="98">
        <v>0.8</v>
      </c>
      <c r="BC35" s="98">
        <v>0.9</v>
      </c>
      <c r="BD35" s="98">
        <v>1</v>
      </c>
      <c r="BE35" s="98">
        <v>1</v>
      </c>
      <c r="BF35" s="98">
        <v>1.1000000000000001</v>
      </c>
      <c r="BG35" s="98">
        <v>1.4</v>
      </c>
      <c r="BH35" s="98">
        <v>1.5</v>
      </c>
      <c r="BI35" s="98">
        <v>1.6</v>
      </c>
      <c r="BJ35" s="98">
        <v>1.7</v>
      </c>
      <c r="BK35" s="98">
        <v>1.9</v>
      </c>
      <c r="BL35" s="98">
        <v>2.2000000000000002</v>
      </c>
      <c r="BM35" s="98">
        <v>2.8</v>
      </c>
      <c r="BN35" s="98">
        <v>2.9</v>
      </c>
      <c r="BO35" s="98">
        <v>2.2999999999999998</v>
      </c>
      <c r="BP35" s="98">
        <v>2.2000000000000002</v>
      </c>
      <c r="BQ35" s="98">
        <v>2.1</v>
      </c>
      <c r="BR35" s="98">
        <v>2</v>
      </c>
      <c r="BS35" s="98">
        <v>2</v>
      </c>
      <c r="BT35" s="98">
        <v>2.1</v>
      </c>
      <c r="BU35" s="98">
        <v>2.2000000000000002</v>
      </c>
      <c r="BV35" s="98">
        <v>2.7</v>
      </c>
      <c r="BW35" s="98">
        <v>3.1</v>
      </c>
      <c r="BX35" s="98">
        <v>3.4</v>
      </c>
      <c r="BY35" s="98">
        <v>3.6</v>
      </c>
      <c r="BZ35" s="98">
        <v>4</v>
      </c>
      <c r="CA35" s="98">
        <v>4.3</v>
      </c>
      <c r="CB35" s="98">
        <v>4.5999999999999996</v>
      </c>
      <c r="CC35" s="98">
        <v>4.8</v>
      </c>
      <c r="CD35" s="98">
        <v>5.2</v>
      </c>
      <c r="CE35" s="98">
        <v>5.5</v>
      </c>
      <c r="CF35" s="98">
        <v>5.6</v>
      </c>
      <c r="CG35" s="98">
        <v>5.5</v>
      </c>
      <c r="CH35" s="98">
        <v>5.5</v>
      </c>
      <c r="CI35" s="98">
        <v>5.6</v>
      </c>
      <c r="CJ35" s="98">
        <v>6.2</v>
      </c>
      <c r="CK35" s="98">
        <v>6.4</v>
      </c>
    </row>
    <row r="36" spans="1:91" x14ac:dyDescent="0.2">
      <c r="A36" s="98" t="s">
        <v>386</v>
      </c>
      <c r="B36" s="98" t="s">
        <v>544</v>
      </c>
      <c r="C36" s="98" t="s">
        <v>110</v>
      </c>
      <c r="D36" s="98" t="s">
        <v>110</v>
      </c>
      <c r="E36" s="98" t="s">
        <v>110</v>
      </c>
      <c r="F36" s="98" t="s">
        <v>110</v>
      </c>
      <c r="G36" s="98" t="s">
        <v>110</v>
      </c>
      <c r="H36" s="98" t="s">
        <v>110</v>
      </c>
      <c r="I36" s="98" t="s">
        <v>110</v>
      </c>
      <c r="J36" s="98" t="s">
        <v>110</v>
      </c>
      <c r="K36" s="98" t="s">
        <v>110</v>
      </c>
      <c r="L36" s="98" t="s">
        <v>110</v>
      </c>
      <c r="M36" s="98" t="s">
        <v>110</v>
      </c>
      <c r="N36" s="98" t="s">
        <v>110</v>
      </c>
      <c r="O36" s="98" t="s">
        <v>110</v>
      </c>
      <c r="P36" s="98" t="s">
        <v>110</v>
      </c>
      <c r="Q36" s="98" t="s">
        <v>110</v>
      </c>
      <c r="R36" s="98" t="s">
        <v>110</v>
      </c>
      <c r="S36" s="98" t="s">
        <v>110</v>
      </c>
      <c r="T36" s="98">
        <v>0.1</v>
      </c>
      <c r="U36" s="98">
        <v>0.1</v>
      </c>
      <c r="V36" s="98">
        <v>0.1</v>
      </c>
      <c r="W36" s="98">
        <v>0.1</v>
      </c>
      <c r="X36" s="98">
        <v>0.1</v>
      </c>
      <c r="Y36" s="98">
        <v>0.1</v>
      </c>
      <c r="Z36" s="98">
        <v>0.2</v>
      </c>
      <c r="AA36" s="98">
        <v>0.2</v>
      </c>
      <c r="AB36" s="98">
        <v>0.2</v>
      </c>
      <c r="AC36" s="98">
        <v>0.2</v>
      </c>
      <c r="AD36" s="98">
        <v>0.2</v>
      </c>
      <c r="AE36" s="98">
        <v>0.2</v>
      </c>
      <c r="AF36" s="98">
        <v>0.3</v>
      </c>
      <c r="AG36" s="98">
        <v>0.3</v>
      </c>
      <c r="AH36" s="98">
        <v>0.3</v>
      </c>
      <c r="AI36" s="98">
        <v>0.3</v>
      </c>
      <c r="AJ36" s="98">
        <v>0.3</v>
      </c>
      <c r="AK36" s="98">
        <v>0.4</v>
      </c>
      <c r="AL36" s="98">
        <v>0.4</v>
      </c>
      <c r="AM36" s="98">
        <v>0.4</v>
      </c>
      <c r="AN36" s="98">
        <v>0.4</v>
      </c>
      <c r="AO36" s="98">
        <v>0.5</v>
      </c>
      <c r="AP36" s="98">
        <v>0.5</v>
      </c>
      <c r="AQ36" s="98">
        <v>0.5</v>
      </c>
      <c r="AR36" s="98">
        <v>0.5</v>
      </c>
      <c r="AS36" s="98">
        <v>0.6</v>
      </c>
      <c r="AT36" s="98">
        <v>0.7</v>
      </c>
      <c r="AU36" s="98">
        <v>0.8</v>
      </c>
      <c r="AV36" s="98">
        <v>0.9</v>
      </c>
      <c r="AW36" s="98">
        <v>1</v>
      </c>
      <c r="AX36" s="98">
        <v>1.2</v>
      </c>
      <c r="AY36" s="98">
        <v>1.4</v>
      </c>
      <c r="AZ36" s="98">
        <v>1.6</v>
      </c>
      <c r="BA36" s="98">
        <v>1.8</v>
      </c>
      <c r="BB36" s="98">
        <v>2</v>
      </c>
      <c r="BC36" s="98">
        <v>2.2999999999999998</v>
      </c>
      <c r="BD36" s="98">
        <v>2.7</v>
      </c>
      <c r="BE36" s="98">
        <v>3</v>
      </c>
      <c r="BF36" s="98">
        <v>3.3</v>
      </c>
      <c r="BG36" s="98">
        <v>3.5</v>
      </c>
      <c r="BH36" s="98">
        <v>3.9</v>
      </c>
      <c r="BI36" s="98">
        <v>4.7</v>
      </c>
      <c r="BJ36" s="98">
        <v>5.5</v>
      </c>
      <c r="BK36" s="98">
        <v>6</v>
      </c>
      <c r="BL36" s="98">
        <v>7</v>
      </c>
      <c r="BM36" s="98">
        <v>7.8</v>
      </c>
      <c r="BN36" s="98">
        <v>8.5</v>
      </c>
      <c r="BO36" s="98">
        <v>9.1</v>
      </c>
      <c r="BP36" s="98">
        <v>8.8000000000000007</v>
      </c>
      <c r="BQ36" s="98">
        <v>8.6</v>
      </c>
      <c r="BR36" s="98">
        <v>8.9</v>
      </c>
      <c r="BS36" s="98">
        <v>8.6999999999999993</v>
      </c>
      <c r="BT36" s="98">
        <v>8.3000000000000007</v>
      </c>
      <c r="BU36" s="98">
        <v>8.4</v>
      </c>
      <c r="BV36" s="98">
        <v>8.6999999999999993</v>
      </c>
      <c r="BW36" s="98">
        <v>9.6</v>
      </c>
      <c r="BX36" s="98">
        <v>10.8</v>
      </c>
      <c r="BY36" s="98">
        <v>12</v>
      </c>
      <c r="BZ36" s="98">
        <v>12.8</v>
      </c>
      <c r="CA36" s="98">
        <v>12.7</v>
      </c>
      <c r="CB36" s="98">
        <v>12.3</v>
      </c>
      <c r="CC36" s="98">
        <v>11.9</v>
      </c>
      <c r="CD36" s="98">
        <v>11.8</v>
      </c>
      <c r="CE36" s="98">
        <v>11.7</v>
      </c>
      <c r="CF36" s="98">
        <v>11.6</v>
      </c>
      <c r="CG36" s="98">
        <v>11.1</v>
      </c>
      <c r="CH36" s="98">
        <v>10.7</v>
      </c>
      <c r="CI36" s="98">
        <v>10.5</v>
      </c>
      <c r="CJ36" s="98">
        <v>10.4</v>
      </c>
      <c r="CK36" s="98">
        <v>10.3</v>
      </c>
    </row>
    <row r="37" spans="1:91" x14ac:dyDescent="0.2">
      <c r="A37" s="98" t="s">
        <v>384</v>
      </c>
      <c r="B37" s="98" t="s">
        <v>543</v>
      </c>
      <c r="C37" s="98">
        <v>0.1</v>
      </c>
      <c r="D37" s="98">
        <v>0.2</v>
      </c>
      <c r="E37" s="98">
        <v>0.2</v>
      </c>
      <c r="F37" s="98">
        <v>0.4</v>
      </c>
      <c r="G37" s="98">
        <v>0.6</v>
      </c>
      <c r="H37" s="98">
        <v>0.8</v>
      </c>
      <c r="I37" s="98">
        <v>1</v>
      </c>
      <c r="J37" s="98">
        <v>0.7</v>
      </c>
      <c r="K37" s="98">
        <v>0.9</v>
      </c>
      <c r="L37" s="98">
        <v>1</v>
      </c>
      <c r="M37" s="98">
        <v>1.1000000000000001</v>
      </c>
      <c r="N37" s="98">
        <v>1.1000000000000001</v>
      </c>
      <c r="O37" s="98">
        <v>1.1000000000000001</v>
      </c>
      <c r="P37" s="98">
        <v>1</v>
      </c>
      <c r="Q37" s="98">
        <v>1</v>
      </c>
      <c r="R37" s="98">
        <v>1</v>
      </c>
      <c r="S37" s="98">
        <v>1.1000000000000001</v>
      </c>
      <c r="T37" s="98">
        <v>1.2</v>
      </c>
      <c r="U37" s="98">
        <v>1.6</v>
      </c>
      <c r="V37" s="98">
        <v>1.8</v>
      </c>
      <c r="W37" s="98">
        <v>2.2999999999999998</v>
      </c>
      <c r="X37" s="98">
        <v>2.4</v>
      </c>
      <c r="Y37" s="98">
        <v>2.4</v>
      </c>
      <c r="Z37" s="98">
        <v>2.5</v>
      </c>
      <c r="AA37" s="98">
        <v>2.6</v>
      </c>
      <c r="AB37" s="98">
        <v>2.7</v>
      </c>
      <c r="AC37" s="98">
        <v>2.8</v>
      </c>
      <c r="AD37" s="98">
        <v>2.9</v>
      </c>
      <c r="AE37" s="98">
        <v>3.1</v>
      </c>
      <c r="AF37" s="98">
        <v>3.5</v>
      </c>
      <c r="AG37" s="98">
        <v>3.8</v>
      </c>
      <c r="AH37" s="98">
        <v>3.9</v>
      </c>
      <c r="AI37" s="98">
        <v>4.2</v>
      </c>
      <c r="AJ37" s="98">
        <v>4.5999999999999996</v>
      </c>
      <c r="AK37" s="98">
        <v>4.9000000000000004</v>
      </c>
      <c r="AL37" s="98">
        <v>5.3</v>
      </c>
      <c r="AM37" s="98">
        <v>5.7</v>
      </c>
      <c r="AN37" s="98">
        <v>6.6</v>
      </c>
      <c r="AO37" s="98">
        <v>8</v>
      </c>
      <c r="AP37" s="98">
        <v>10</v>
      </c>
      <c r="AQ37" s="98">
        <v>11.6</v>
      </c>
      <c r="AR37" s="98">
        <v>14.3</v>
      </c>
      <c r="AS37" s="98">
        <v>17.3</v>
      </c>
      <c r="AT37" s="98">
        <v>19.600000000000001</v>
      </c>
      <c r="AU37" s="98">
        <v>21.5</v>
      </c>
      <c r="AV37" s="98">
        <v>22.1</v>
      </c>
      <c r="AW37" s="98">
        <v>26.9</v>
      </c>
      <c r="AX37" s="98">
        <v>29.6</v>
      </c>
      <c r="AY37" s="98">
        <v>32</v>
      </c>
      <c r="AZ37" s="98">
        <v>34.299999999999997</v>
      </c>
      <c r="BA37" s="98">
        <v>37.6</v>
      </c>
      <c r="BB37" s="98">
        <v>44</v>
      </c>
      <c r="BC37" s="98">
        <v>49.6</v>
      </c>
      <c r="BD37" s="98">
        <v>53.1</v>
      </c>
      <c r="BE37" s="98">
        <v>58.4</v>
      </c>
      <c r="BF37" s="98">
        <v>62.3</v>
      </c>
      <c r="BG37" s="98">
        <v>67.2</v>
      </c>
      <c r="BH37" s="98">
        <v>73.3</v>
      </c>
      <c r="BI37" s="98">
        <v>78.5</v>
      </c>
      <c r="BJ37" s="98">
        <v>85.3</v>
      </c>
      <c r="BK37" s="98">
        <v>94.9</v>
      </c>
      <c r="BL37" s="98">
        <v>111.1</v>
      </c>
      <c r="BM37" s="98">
        <v>138.19999999999999</v>
      </c>
      <c r="BN37" s="98">
        <v>160.19999999999999</v>
      </c>
      <c r="BO37" s="98">
        <v>174.9</v>
      </c>
      <c r="BP37" s="98">
        <v>185.8</v>
      </c>
      <c r="BQ37" s="98">
        <v>195.8</v>
      </c>
      <c r="BR37" s="98">
        <v>201.9</v>
      </c>
      <c r="BS37" s="98">
        <v>205.2</v>
      </c>
      <c r="BT37" s="98">
        <v>212.9</v>
      </c>
      <c r="BU37" s="98">
        <v>228.3</v>
      </c>
      <c r="BV37" s="98">
        <v>245.4</v>
      </c>
      <c r="BW37" s="98">
        <v>275.89999999999998</v>
      </c>
      <c r="BX37" s="98">
        <v>301.2</v>
      </c>
      <c r="BY37" s="98">
        <v>319.39999999999998</v>
      </c>
      <c r="BZ37" s="98">
        <v>348.3</v>
      </c>
      <c r="CA37" s="98">
        <v>368.2</v>
      </c>
      <c r="CB37" s="98">
        <v>364.1</v>
      </c>
      <c r="CC37" s="98">
        <v>392.6</v>
      </c>
      <c r="CD37" s="98">
        <v>411.8</v>
      </c>
      <c r="CE37" s="98">
        <v>447.9</v>
      </c>
      <c r="CF37" s="98">
        <v>477.3</v>
      </c>
      <c r="CG37" s="98">
        <v>483.7</v>
      </c>
      <c r="CH37" s="98">
        <v>493.1</v>
      </c>
      <c r="CI37" s="98">
        <v>514.5</v>
      </c>
      <c r="CJ37" s="98">
        <v>561.1</v>
      </c>
      <c r="CK37" s="98">
        <v>612.9</v>
      </c>
    </row>
    <row r="38" spans="1:91" x14ac:dyDescent="0.2">
      <c r="A38" s="98" t="s">
        <v>382</v>
      </c>
      <c r="B38" s="98" t="s">
        <v>542</v>
      </c>
      <c r="C38" s="98" t="s">
        <v>110</v>
      </c>
      <c r="D38" s="98" t="s">
        <v>110</v>
      </c>
      <c r="E38" s="98" t="s">
        <v>110</v>
      </c>
      <c r="F38" s="98" t="s">
        <v>110</v>
      </c>
      <c r="G38" s="98" t="s">
        <v>110</v>
      </c>
      <c r="H38" s="98" t="s">
        <v>110</v>
      </c>
      <c r="I38" s="98" t="s">
        <v>110</v>
      </c>
      <c r="J38" s="98" t="s">
        <v>110</v>
      </c>
      <c r="K38" s="98" t="s">
        <v>110</v>
      </c>
      <c r="L38" s="98" t="s">
        <v>110</v>
      </c>
      <c r="M38" s="98" t="s">
        <v>110</v>
      </c>
      <c r="N38" s="98" t="s">
        <v>110</v>
      </c>
      <c r="O38" s="98" t="s">
        <v>110</v>
      </c>
      <c r="P38" s="98" t="s">
        <v>110</v>
      </c>
      <c r="Q38" s="98" t="s">
        <v>110</v>
      </c>
      <c r="R38" s="98" t="s">
        <v>110</v>
      </c>
      <c r="S38" s="98" t="s">
        <v>110</v>
      </c>
      <c r="T38" s="98" t="s">
        <v>110</v>
      </c>
      <c r="U38" s="98" t="s">
        <v>110</v>
      </c>
      <c r="V38" s="98" t="s">
        <v>110</v>
      </c>
      <c r="W38" s="98" t="s">
        <v>110</v>
      </c>
      <c r="X38" s="98" t="s">
        <v>110</v>
      </c>
      <c r="Y38" s="98" t="s">
        <v>110</v>
      </c>
      <c r="Z38" s="98">
        <v>0.1</v>
      </c>
      <c r="AA38" s="98">
        <v>0.1</v>
      </c>
      <c r="AB38" s="98">
        <v>0.2</v>
      </c>
      <c r="AC38" s="98">
        <v>0.2</v>
      </c>
      <c r="AD38" s="98">
        <v>0.2</v>
      </c>
      <c r="AE38" s="98">
        <v>0.2</v>
      </c>
      <c r="AF38" s="98">
        <v>0.3</v>
      </c>
      <c r="AG38" s="98">
        <v>0.5</v>
      </c>
      <c r="AH38" s="98">
        <v>0.5</v>
      </c>
      <c r="AI38" s="98">
        <v>0.7</v>
      </c>
      <c r="AJ38" s="98">
        <v>0.9</v>
      </c>
      <c r="AK38" s="98">
        <v>1.1000000000000001</v>
      </c>
      <c r="AL38" s="98">
        <v>1.3</v>
      </c>
      <c r="AM38" s="98">
        <v>1.5</v>
      </c>
      <c r="AN38" s="98">
        <v>2</v>
      </c>
      <c r="AO38" s="98">
        <v>2.8</v>
      </c>
      <c r="AP38" s="98">
        <v>4.0999999999999996</v>
      </c>
      <c r="AQ38" s="98">
        <v>4.5999999999999996</v>
      </c>
      <c r="AR38" s="98">
        <v>5.5</v>
      </c>
      <c r="AS38" s="98">
        <v>6.8</v>
      </c>
      <c r="AT38" s="98">
        <v>8.3000000000000007</v>
      </c>
      <c r="AU38" s="98">
        <v>9.6999999999999993</v>
      </c>
      <c r="AV38" s="98">
        <v>11.5</v>
      </c>
      <c r="AW38" s="98">
        <v>14.2</v>
      </c>
      <c r="AX38" s="98">
        <v>15.9</v>
      </c>
      <c r="AY38" s="98">
        <v>17.3</v>
      </c>
      <c r="AZ38" s="98">
        <v>19.3</v>
      </c>
      <c r="BA38" s="98">
        <v>21.8</v>
      </c>
      <c r="BB38" s="98">
        <v>24.9</v>
      </c>
      <c r="BC38" s="98">
        <v>29.2</v>
      </c>
      <c r="BD38" s="98">
        <v>32.1</v>
      </c>
      <c r="BE38" s="98">
        <v>35.9</v>
      </c>
      <c r="BF38" s="98">
        <v>38.799999999999997</v>
      </c>
      <c r="BG38" s="98">
        <v>42.4</v>
      </c>
      <c r="BH38" s="98">
        <v>46.9</v>
      </c>
      <c r="BI38" s="98">
        <v>51.4</v>
      </c>
      <c r="BJ38" s="98">
        <v>56.8</v>
      </c>
      <c r="BK38" s="98">
        <v>65</v>
      </c>
      <c r="BL38" s="98">
        <v>78.2</v>
      </c>
      <c r="BM38" s="98">
        <v>102.1</v>
      </c>
      <c r="BN38" s="98">
        <v>121.8</v>
      </c>
      <c r="BO38" s="98">
        <v>135.1</v>
      </c>
      <c r="BP38" s="98">
        <v>144.9</v>
      </c>
      <c r="BQ38" s="98">
        <v>155</v>
      </c>
      <c r="BR38" s="98">
        <v>163.6</v>
      </c>
      <c r="BS38" s="98">
        <v>168.3</v>
      </c>
      <c r="BT38" s="98">
        <v>175.3</v>
      </c>
      <c r="BU38" s="98">
        <v>189.3</v>
      </c>
      <c r="BV38" s="98">
        <v>205</v>
      </c>
      <c r="BW38" s="98">
        <v>234.6</v>
      </c>
      <c r="BX38" s="98">
        <v>258.5</v>
      </c>
      <c r="BY38" s="98">
        <v>274</v>
      </c>
      <c r="BZ38" s="98">
        <v>300.10000000000002</v>
      </c>
      <c r="CA38" s="98">
        <v>315.2</v>
      </c>
      <c r="CB38" s="98">
        <v>311.2</v>
      </c>
      <c r="CC38" s="98">
        <v>336.8</v>
      </c>
      <c r="CD38" s="98">
        <v>351.7</v>
      </c>
      <c r="CE38" s="98">
        <v>383.5</v>
      </c>
      <c r="CF38" s="98">
        <v>410.8</v>
      </c>
      <c r="CG38" s="98">
        <v>419.5</v>
      </c>
      <c r="CH38" s="98">
        <v>431.3</v>
      </c>
      <c r="CI38" s="98">
        <v>453.5</v>
      </c>
      <c r="CJ38" s="98">
        <v>500</v>
      </c>
      <c r="CK38" s="98">
        <v>551.79999999999995</v>
      </c>
      <c r="CM38" s="94">
        <f>CK38</f>
        <v>551.79999999999995</v>
      </c>
    </row>
    <row r="39" spans="1:91" x14ac:dyDescent="0.2">
      <c r="A39" s="98" t="s">
        <v>380</v>
      </c>
      <c r="B39" s="98" t="s">
        <v>541</v>
      </c>
      <c r="C39" s="98" t="s">
        <v>110</v>
      </c>
      <c r="D39" s="98" t="s">
        <v>110</v>
      </c>
      <c r="E39" s="98" t="s">
        <v>110</v>
      </c>
      <c r="F39" s="98" t="s">
        <v>110</v>
      </c>
      <c r="G39" s="98" t="s">
        <v>110</v>
      </c>
      <c r="H39" s="98" t="s">
        <v>110</v>
      </c>
      <c r="I39" s="98" t="s">
        <v>110</v>
      </c>
      <c r="J39" s="98" t="s">
        <v>110</v>
      </c>
      <c r="K39" s="98" t="s">
        <v>110</v>
      </c>
      <c r="L39" s="98" t="s">
        <v>110</v>
      </c>
      <c r="M39" s="98" t="s">
        <v>110</v>
      </c>
      <c r="N39" s="98" t="s">
        <v>110</v>
      </c>
      <c r="O39" s="98" t="s">
        <v>110</v>
      </c>
      <c r="P39" s="98" t="s">
        <v>110</v>
      </c>
      <c r="Q39" s="98" t="s">
        <v>110</v>
      </c>
      <c r="R39" s="98" t="s">
        <v>110</v>
      </c>
      <c r="S39" s="98" t="s">
        <v>110</v>
      </c>
      <c r="T39" s="98" t="s">
        <v>110</v>
      </c>
      <c r="U39" s="98" t="s">
        <v>110</v>
      </c>
      <c r="V39" s="98" t="s">
        <v>110</v>
      </c>
      <c r="W39" s="98" t="s">
        <v>110</v>
      </c>
      <c r="X39" s="98" t="s">
        <v>110</v>
      </c>
      <c r="Y39" s="98" t="s">
        <v>110</v>
      </c>
      <c r="Z39" s="98" t="s">
        <v>110</v>
      </c>
      <c r="AA39" s="98" t="s">
        <v>110</v>
      </c>
      <c r="AB39" s="98" t="s">
        <v>110</v>
      </c>
      <c r="AC39" s="98" t="s">
        <v>110</v>
      </c>
      <c r="AD39" s="98" t="s">
        <v>110</v>
      </c>
      <c r="AE39" s="98" t="s">
        <v>110</v>
      </c>
      <c r="AF39" s="98" t="s">
        <v>110</v>
      </c>
      <c r="AG39" s="98" t="s">
        <v>110</v>
      </c>
      <c r="AH39" s="98" t="s">
        <v>110</v>
      </c>
      <c r="AI39" s="98" t="s">
        <v>110</v>
      </c>
      <c r="AJ39" s="98" t="s">
        <v>110</v>
      </c>
      <c r="AK39" s="98" t="s">
        <v>110</v>
      </c>
      <c r="AL39" s="98" t="s">
        <v>110</v>
      </c>
      <c r="AM39" s="98" t="s">
        <v>110</v>
      </c>
      <c r="AN39" s="98">
        <v>1.9</v>
      </c>
      <c r="AO39" s="98">
        <v>2.7</v>
      </c>
      <c r="AP39" s="98">
        <v>4</v>
      </c>
      <c r="AQ39" s="98">
        <v>4.5999999999999996</v>
      </c>
      <c r="AR39" s="98">
        <v>5.5</v>
      </c>
      <c r="AS39" s="98">
        <v>6.7</v>
      </c>
      <c r="AT39" s="98">
        <v>8.1999999999999993</v>
      </c>
      <c r="AU39" s="98">
        <v>9.6</v>
      </c>
      <c r="AV39" s="98">
        <v>11.2</v>
      </c>
      <c r="AW39" s="98">
        <v>13.9</v>
      </c>
      <c r="AX39" s="98">
        <v>15.5</v>
      </c>
      <c r="AY39" s="98">
        <v>16.7</v>
      </c>
      <c r="AZ39" s="98">
        <v>18.600000000000001</v>
      </c>
      <c r="BA39" s="98">
        <v>21.1</v>
      </c>
      <c r="BB39" s="98">
        <v>23.9</v>
      </c>
      <c r="BC39" s="98">
        <v>27.7</v>
      </c>
      <c r="BD39" s="98">
        <v>30.2</v>
      </c>
      <c r="BE39" s="98">
        <v>33.9</v>
      </c>
      <c r="BF39" s="98">
        <v>36.6</v>
      </c>
      <c r="BG39" s="98">
        <v>39.700000000000003</v>
      </c>
      <c r="BH39" s="98">
        <v>43.6</v>
      </c>
      <c r="BI39" s="98">
        <v>47.8</v>
      </c>
      <c r="BJ39" s="98">
        <v>53</v>
      </c>
      <c r="BK39" s="98">
        <v>60.8</v>
      </c>
      <c r="BL39" s="98">
        <v>73.099999999999994</v>
      </c>
      <c r="BM39" s="98">
        <v>96.9</v>
      </c>
      <c r="BN39" s="98">
        <v>116.2</v>
      </c>
      <c r="BO39" s="98">
        <v>130.1</v>
      </c>
      <c r="BP39" s="98">
        <v>139.4</v>
      </c>
      <c r="BQ39" s="98">
        <v>149.6</v>
      </c>
      <c r="BR39" s="98">
        <v>158.19999999999999</v>
      </c>
      <c r="BS39" s="98">
        <v>163.1</v>
      </c>
      <c r="BT39" s="98">
        <v>170.2</v>
      </c>
      <c r="BU39" s="98">
        <v>184.6</v>
      </c>
      <c r="BV39" s="98">
        <v>199.5</v>
      </c>
      <c r="BW39" s="98">
        <v>227.3</v>
      </c>
      <c r="BX39" s="98">
        <v>250</v>
      </c>
      <c r="BY39" s="98">
        <v>264.5</v>
      </c>
      <c r="BZ39" s="98">
        <v>289.8</v>
      </c>
      <c r="CA39" s="98">
        <v>304.39999999999998</v>
      </c>
      <c r="CB39" s="98">
        <v>299.10000000000002</v>
      </c>
      <c r="CC39" s="98">
        <v>324.2</v>
      </c>
      <c r="CD39" s="98">
        <v>338.3</v>
      </c>
      <c r="CE39" s="98">
        <v>369.2</v>
      </c>
      <c r="CF39" s="98">
        <v>396.6</v>
      </c>
      <c r="CG39" s="98">
        <v>405.7</v>
      </c>
      <c r="CH39" s="98">
        <v>417.3</v>
      </c>
      <c r="CI39" s="98">
        <v>439.7</v>
      </c>
      <c r="CJ39" s="98">
        <v>487.4</v>
      </c>
      <c r="CK39" s="98">
        <v>539.6</v>
      </c>
    </row>
    <row r="40" spans="1:91" x14ac:dyDescent="0.2">
      <c r="A40" s="98" t="s">
        <v>378</v>
      </c>
      <c r="B40" s="98" t="s">
        <v>540</v>
      </c>
      <c r="C40" s="98" t="s">
        <v>110</v>
      </c>
      <c r="D40" s="98" t="s">
        <v>110</v>
      </c>
      <c r="E40" s="98" t="s">
        <v>110</v>
      </c>
      <c r="F40" s="98" t="s">
        <v>110</v>
      </c>
      <c r="G40" s="98" t="s">
        <v>110</v>
      </c>
      <c r="H40" s="98" t="s">
        <v>110</v>
      </c>
      <c r="I40" s="98" t="s">
        <v>110</v>
      </c>
      <c r="J40" s="98" t="s">
        <v>110</v>
      </c>
      <c r="K40" s="98" t="s">
        <v>110</v>
      </c>
      <c r="L40" s="98" t="s">
        <v>110</v>
      </c>
      <c r="M40" s="98" t="s">
        <v>110</v>
      </c>
      <c r="N40" s="98" t="s">
        <v>110</v>
      </c>
      <c r="O40" s="98" t="s">
        <v>110</v>
      </c>
      <c r="P40" s="98" t="s">
        <v>110</v>
      </c>
      <c r="Q40" s="98" t="s">
        <v>110</v>
      </c>
      <c r="R40" s="98" t="s">
        <v>110</v>
      </c>
      <c r="S40" s="98" t="s">
        <v>110</v>
      </c>
      <c r="T40" s="98" t="s">
        <v>110</v>
      </c>
      <c r="U40" s="98" t="s">
        <v>110</v>
      </c>
      <c r="V40" s="98" t="s">
        <v>110</v>
      </c>
      <c r="W40" s="98" t="s">
        <v>110</v>
      </c>
      <c r="X40" s="98" t="s">
        <v>110</v>
      </c>
      <c r="Y40" s="98" t="s">
        <v>110</v>
      </c>
      <c r="Z40" s="98" t="s">
        <v>110</v>
      </c>
      <c r="AA40" s="98" t="s">
        <v>110</v>
      </c>
      <c r="AB40" s="98" t="s">
        <v>110</v>
      </c>
      <c r="AC40" s="98" t="s">
        <v>110</v>
      </c>
      <c r="AD40" s="98" t="s">
        <v>110</v>
      </c>
      <c r="AE40" s="98" t="s">
        <v>110</v>
      </c>
      <c r="AF40" s="98" t="s">
        <v>110</v>
      </c>
      <c r="AG40" s="98">
        <v>0.5</v>
      </c>
      <c r="AH40" s="98">
        <v>0.5</v>
      </c>
      <c r="AI40" s="98">
        <v>0.7</v>
      </c>
      <c r="AJ40" s="98">
        <v>0.9</v>
      </c>
      <c r="AK40" s="98">
        <v>1.1000000000000001</v>
      </c>
      <c r="AL40" s="98">
        <v>1.3</v>
      </c>
      <c r="AM40" s="98">
        <v>1.5</v>
      </c>
      <c r="AN40" s="98">
        <v>0.1</v>
      </c>
      <c r="AO40" s="98">
        <v>0.1</v>
      </c>
      <c r="AP40" s="98">
        <v>0.1</v>
      </c>
      <c r="AQ40" s="98">
        <v>0.1</v>
      </c>
      <c r="AR40" s="98">
        <v>0.1</v>
      </c>
      <c r="AS40" s="98">
        <v>0.1</v>
      </c>
      <c r="AT40" s="98">
        <v>0.1</v>
      </c>
      <c r="AU40" s="98">
        <v>0.1</v>
      </c>
      <c r="AV40" s="98">
        <v>0.3</v>
      </c>
      <c r="AW40" s="98">
        <v>0.4</v>
      </c>
      <c r="AX40" s="98">
        <v>0.4</v>
      </c>
      <c r="AY40" s="98">
        <v>0.6</v>
      </c>
      <c r="AZ40" s="98">
        <v>0.7</v>
      </c>
      <c r="BA40" s="98">
        <v>0.7</v>
      </c>
      <c r="BB40" s="98">
        <v>1.1000000000000001</v>
      </c>
      <c r="BC40" s="98">
        <v>1.5</v>
      </c>
      <c r="BD40" s="98">
        <v>1.9</v>
      </c>
      <c r="BE40" s="98">
        <v>2.1</v>
      </c>
      <c r="BF40" s="98">
        <v>2.2000000000000002</v>
      </c>
      <c r="BG40" s="98">
        <v>2.8</v>
      </c>
      <c r="BH40" s="98">
        <v>3.2</v>
      </c>
      <c r="BI40" s="98">
        <v>3.6</v>
      </c>
      <c r="BJ40" s="98">
        <v>3.7</v>
      </c>
      <c r="BK40" s="98">
        <v>4.0999999999999996</v>
      </c>
      <c r="BL40" s="98">
        <v>5</v>
      </c>
      <c r="BM40" s="98">
        <v>5.2</v>
      </c>
      <c r="BN40" s="98">
        <v>5.5</v>
      </c>
      <c r="BO40" s="98">
        <v>5</v>
      </c>
      <c r="BP40" s="98">
        <v>5.5</v>
      </c>
      <c r="BQ40" s="98">
        <v>5.4</v>
      </c>
      <c r="BR40" s="98">
        <v>5.4</v>
      </c>
      <c r="BS40" s="98">
        <v>5.2</v>
      </c>
      <c r="BT40" s="98">
        <v>5.0999999999999996</v>
      </c>
      <c r="BU40" s="98">
        <v>4.7</v>
      </c>
      <c r="BV40" s="98">
        <v>5.5</v>
      </c>
      <c r="BW40" s="98">
        <v>7.4</v>
      </c>
      <c r="BX40" s="98">
        <v>8.5</v>
      </c>
      <c r="BY40" s="98">
        <v>9.5</v>
      </c>
      <c r="BZ40" s="98">
        <v>10.3</v>
      </c>
      <c r="CA40" s="98">
        <v>10.8</v>
      </c>
      <c r="CB40" s="98">
        <v>12.1</v>
      </c>
      <c r="CC40" s="98">
        <v>12.7</v>
      </c>
      <c r="CD40" s="98">
        <v>13.4</v>
      </c>
      <c r="CE40" s="98">
        <v>14.2</v>
      </c>
      <c r="CF40" s="98">
        <v>14.2</v>
      </c>
      <c r="CG40" s="98">
        <v>13.9</v>
      </c>
      <c r="CH40" s="98">
        <v>14</v>
      </c>
      <c r="CI40" s="98">
        <v>13.8</v>
      </c>
      <c r="CJ40" s="98">
        <v>12.6</v>
      </c>
      <c r="CK40" s="98">
        <v>12.3</v>
      </c>
    </row>
    <row r="41" spans="1:91" x14ac:dyDescent="0.2">
      <c r="A41" s="98" t="s">
        <v>539</v>
      </c>
      <c r="B41" s="98" t="s">
        <v>538</v>
      </c>
      <c r="C41" s="98" t="s">
        <v>110</v>
      </c>
      <c r="D41" s="98" t="s">
        <v>110</v>
      </c>
      <c r="E41" s="98" t="s">
        <v>110</v>
      </c>
      <c r="F41" s="98" t="s">
        <v>110</v>
      </c>
      <c r="G41" s="98">
        <v>0.1</v>
      </c>
      <c r="H41" s="98">
        <v>0.1</v>
      </c>
      <c r="I41" s="98">
        <v>0.1</v>
      </c>
      <c r="J41" s="98">
        <v>0.2</v>
      </c>
      <c r="K41" s="98">
        <v>0.4</v>
      </c>
      <c r="L41" s="98">
        <v>0.5</v>
      </c>
      <c r="M41" s="98">
        <v>0.6</v>
      </c>
      <c r="N41" s="98">
        <v>0.6</v>
      </c>
      <c r="O41" s="98">
        <v>0.7</v>
      </c>
      <c r="P41" s="98">
        <v>0.8</v>
      </c>
      <c r="Q41" s="98">
        <v>0.8</v>
      </c>
      <c r="R41" s="98">
        <v>0.9</v>
      </c>
      <c r="S41" s="98">
        <v>0.9</v>
      </c>
      <c r="T41" s="98">
        <v>1.1000000000000001</v>
      </c>
      <c r="U41" s="98">
        <v>0.3</v>
      </c>
      <c r="V41" s="98">
        <v>0.4</v>
      </c>
      <c r="W41" s="98">
        <v>0.5</v>
      </c>
      <c r="X41" s="98">
        <v>0.6</v>
      </c>
      <c r="Y41" s="98">
        <v>0.6</v>
      </c>
      <c r="Z41" s="98">
        <v>0.5</v>
      </c>
      <c r="AA41" s="98">
        <v>0.5</v>
      </c>
      <c r="AB41" s="98">
        <v>0.6</v>
      </c>
      <c r="AC41" s="98">
        <v>0.6</v>
      </c>
      <c r="AD41" s="98">
        <v>0.6</v>
      </c>
      <c r="AE41" s="98">
        <v>0.7</v>
      </c>
      <c r="AF41" s="98">
        <v>0.8</v>
      </c>
      <c r="AG41" s="98">
        <v>0.9</v>
      </c>
      <c r="AH41" s="98">
        <v>1</v>
      </c>
      <c r="AI41" s="98">
        <v>1.1000000000000001</v>
      </c>
      <c r="AJ41" s="98">
        <v>1.3</v>
      </c>
      <c r="AK41" s="98">
        <v>1.4</v>
      </c>
      <c r="AL41" s="98">
        <v>1.5</v>
      </c>
      <c r="AM41" s="98">
        <v>1.7</v>
      </c>
      <c r="AN41" s="98">
        <v>1.9</v>
      </c>
      <c r="AO41" s="98">
        <v>2.2999999999999998</v>
      </c>
      <c r="AP41" s="98">
        <v>2.8</v>
      </c>
      <c r="AQ41" s="98">
        <v>3.5</v>
      </c>
      <c r="AR41" s="98">
        <v>4.8</v>
      </c>
      <c r="AS41" s="98">
        <v>6.2</v>
      </c>
      <c r="AT41" s="98">
        <v>6.9</v>
      </c>
      <c r="AU41" s="98">
        <v>7.2</v>
      </c>
      <c r="AV41" s="98">
        <v>8</v>
      </c>
      <c r="AW41" s="98">
        <v>9.3000000000000007</v>
      </c>
      <c r="AX41" s="98">
        <v>10.1</v>
      </c>
      <c r="AY41" s="98">
        <v>10.6</v>
      </c>
      <c r="AZ41" s="98">
        <v>10.8</v>
      </c>
      <c r="BA41" s="98">
        <v>11.1</v>
      </c>
      <c r="BB41" s="98">
        <v>12.5</v>
      </c>
      <c r="BC41" s="98">
        <v>13.1</v>
      </c>
      <c r="BD41" s="98">
        <v>12.9</v>
      </c>
      <c r="BE41" s="98">
        <v>13.8</v>
      </c>
      <c r="BF41" s="98">
        <v>14.5</v>
      </c>
      <c r="BG41" s="98">
        <v>15.2</v>
      </c>
      <c r="BH41" s="98">
        <v>16.100000000000001</v>
      </c>
      <c r="BI41" s="98">
        <v>16.399999999999999</v>
      </c>
      <c r="BJ41" s="98">
        <v>16.899999999999999</v>
      </c>
      <c r="BK41" s="98">
        <v>17.5</v>
      </c>
      <c r="BL41" s="98">
        <v>19.2</v>
      </c>
      <c r="BM41" s="98">
        <v>21.1</v>
      </c>
      <c r="BN41" s="98">
        <v>22.2</v>
      </c>
      <c r="BO41" s="98">
        <v>22.8</v>
      </c>
      <c r="BP41" s="98">
        <v>23.2</v>
      </c>
      <c r="BQ41" s="98">
        <v>22.6</v>
      </c>
      <c r="BR41" s="98">
        <v>20.3</v>
      </c>
      <c r="BS41" s="98">
        <v>17.899999999999999</v>
      </c>
      <c r="BT41" s="98">
        <v>17.399999999999999</v>
      </c>
      <c r="BU41" s="98">
        <v>17.899999999999999</v>
      </c>
      <c r="BV41" s="98">
        <v>18.399999999999999</v>
      </c>
      <c r="BW41" s="98">
        <v>18.100000000000001</v>
      </c>
      <c r="BX41" s="98">
        <v>17.7</v>
      </c>
      <c r="BY41" s="98">
        <v>18.399999999999999</v>
      </c>
      <c r="BZ41" s="98">
        <v>18.399999999999999</v>
      </c>
      <c r="CA41" s="98">
        <v>18.399999999999999</v>
      </c>
      <c r="CB41" s="98">
        <v>18.2</v>
      </c>
      <c r="CC41" s="98">
        <v>18.399999999999999</v>
      </c>
      <c r="CD41" s="98">
        <v>19.100000000000001</v>
      </c>
      <c r="CE41" s="98">
        <v>21.3</v>
      </c>
      <c r="CF41" s="98">
        <v>22.4</v>
      </c>
      <c r="CG41" s="98">
        <v>20.8</v>
      </c>
      <c r="CH41" s="98">
        <v>19.8</v>
      </c>
      <c r="CI41" s="98">
        <v>19.7</v>
      </c>
      <c r="CJ41" s="98">
        <v>19.8</v>
      </c>
      <c r="CK41" s="98">
        <v>19.899999999999999</v>
      </c>
    </row>
    <row r="42" spans="1:91" x14ac:dyDescent="0.2">
      <c r="A42" s="98" t="s">
        <v>537</v>
      </c>
      <c r="B42" s="98" t="s">
        <v>536</v>
      </c>
      <c r="C42" s="98" t="s">
        <v>110</v>
      </c>
      <c r="D42" s="98" t="s">
        <v>110</v>
      </c>
      <c r="E42" s="98" t="s">
        <v>110</v>
      </c>
      <c r="F42" s="98" t="s">
        <v>110</v>
      </c>
      <c r="G42" s="98" t="s">
        <v>110</v>
      </c>
      <c r="H42" s="98" t="s">
        <v>110</v>
      </c>
      <c r="I42" s="98" t="s">
        <v>110</v>
      </c>
      <c r="J42" s="98" t="s">
        <v>110</v>
      </c>
      <c r="K42" s="98" t="s">
        <v>110</v>
      </c>
      <c r="L42" s="98" t="s">
        <v>110</v>
      </c>
      <c r="M42" s="98" t="s">
        <v>110</v>
      </c>
      <c r="N42" s="98" t="s">
        <v>110</v>
      </c>
      <c r="O42" s="98" t="s">
        <v>110</v>
      </c>
      <c r="P42" s="98" t="s">
        <v>110</v>
      </c>
      <c r="Q42" s="98" t="s">
        <v>110</v>
      </c>
      <c r="R42" s="98" t="s">
        <v>110</v>
      </c>
      <c r="S42" s="98" t="s">
        <v>110</v>
      </c>
      <c r="T42" s="98" t="s">
        <v>110</v>
      </c>
      <c r="U42" s="98">
        <v>1</v>
      </c>
      <c r="V42" s="98">
        <v>1.2</v>
      </c>
      <c r="W42" s="98">
        <v>1.4</v>
      </c>
      <c r="X42" s="98">
        <v>1.5</v>
      </c>
      <c r="Y42" s="98">
        <v>1.5</v>
      </c>
      <c r="Z42" s="98">
        <v>1.6</v>
      </c>
      <c r="AA42" s="98">
        <v>1.7</v>
      </c>
      <c r="AB42" s="98">
        <v>1.7</v>
      </c>
      <c r="AC42" s="98">
        <v>1.7</v>
      </c>
      <c r="AD42" s="98">
        <v>1.7</v>
      </c>
      <c r="AE42" s="98">
        <v>1.8</v>
      </c>
      <c r="AF42" s="98">
        <v>1.9</v>
      </c>
      <c r="AG42" s="98">
        <v>1.9</v>
      </c>
      <c r="AH42" s="98">
        <v>1.9</v>
      </c>
      <c r="AI42" s="98">
        <v>1.9</v>
      </c>
      <c r="AJ42" s="98">
        <v>1.9</v>
      </c>
      <c r="AK42" s="98">
        <v>2</v>
      </c>
      <c r="AL42" s="98">
        <v>2.1</v>
      </c>
      <c r="AM42" s="98">
        <v>2.1</v>
      </c>
      <c r="AN42" s="98">
        <v>2.2000000000000002</v>
      </c>
      <c r="AO42" s="98">
        <v>2.4</v>
      </c>
      <c r="AP42" s="98">
        <v>2.4</v>
      </c>
      <c r="AQ42" s="98">
        <v>2.6</v>
      </c>
      <c r="AR42" s="98">
        <v>3</v>
      </c>
      <c r="AS42" s="98">
        <v>3.2</v>
      </c>
      <c r="AT42" s="98">
        <v>3.4</v>
      </c>
      <c r="AU42" s="98">
        <v>3.4</v>
      </c>
      <c r="AV42" s="98">
        <v>1.3</v>
      </c>
      <c r="AW42" s="98">
        <v>1.5</v>
      </c>
      <c r="AX42" s="98">
        <v>1.5</v>
      </c>
      <c r="AY42" s="98">
        <v>1.6</v>
      </c>
      <c r="AZ42" s="98">
        <v>1.6</v>
      </c>
      <c r="BA42" s="98">
        <v>1.8</v>
      </c>
      <c r="BB42" s="98">
        <v>2</v>
      </c>
      <c r="BC42" s="98">
        <v>2</v>
      </c>
      <c r="BD42" s="98">
        <v>2.1</v>
      </c>
      <c r="BE42" s="98">
        <v>2</v>
      </c>
      <c r="BF42" s="98">
        <v>2.1</v>
      </c>
      <c r="BG42" s="98">
        <v>2.2999999999999998</v>
      </c>
      <c r="BH42" s="98">
        <v>2.6</v>
      </c>
      <c r="BI42" s="98">
        <v>2.9</v>
      </c>
      <c r="BJ42" s="98">
        <v>3.1</v>
      </c>
      <c r="BK42" s="98">
        <v>3.4</v>
      </c>
      <c r="BL42" s="98">
        <v>3.8</v>
      </c>
      <c r="BM42" s="98">
        <v>3.8</v>
      </c>
      <c r="BN42" s="98">
        <v>4.0999999999999996</v>
      </c>
      <c r="BO42" s="98">
        <v>3.9</v>
      </c>
      <c r="BP42" s="98">
        <v>3.8</v>
      </c>
      <c r="BQ42" s="98">
        <v>3.8</v>
      </c>
      <c r="BR42" s="98">
        <v>3.6</v>
      </c>
      <c r="BS42" s="98">
        <v>3.7</v>
      </c>
      <c r="BT42" s="98">
        <v>3.9</v>
      </c>
      <c r="BU42" s="98">
        <v>4.2</v>
      </c>
      <c r="BV42" s="98">
        <v>4.4000000000000004</v>
      </c>
      <c r="BW42" s="98">
        <v>4.5</v>
      </c>
      <c r="BX42" s="98">
        <v>4.8</v>
      </c>
      <c r="BY42" s="98">
        <v>5</v>
      </c>
      <c r="BZ42" s="98">
        <v>5.2</v>
      </c>
      <c r="CA42" s="98">
        <v>5.2</v>
      </c>
      <c r="CB42" s="98">
        <v>5.2</v>
      </c>
      <c r="CC42" s="98">
        <v>5.3</v>
      </c>
      <c r="CD42" s="98">
        <v>5.4</v>
      </c>
      <c r="CE42" s="98">
        <v>5</v>
      </c>
      <c r="CF42" s="98">
        <v>4.5999999999999996</v>
      </c>
      <c r="CG42" s="98">
        <v>4.5</v>
      </c>
      <c r="CH42" s="98">
        <v>4.3</v>
      </c>
      <c r="CI42" s="98">
        <v>4.2</v>
      </c>
      <c r="CJ42" s="98">
        <v>4.2</v>
      </c>
      <c r="CK42" s="98">
        <v>4.4000000000000004</v>
      </c>
    </row>
    <row r="43" spans="1:91" x14ac:dyDescent="0.2">
      <c r="A43" s="98" t="s">
        <v>535</v>
      </c>
      <c r="B43" s="98" t="s">
        <v>534</v>
      </c>
      <c r="C43" s="98" t="s">
        <v>110</v>
      </c>
      <c r="D43" s="98" t="s">
        <v>110</v>
      </c>
      <c r="E43" s="98" t="s">
        <v>110</v>
      </c>
      <c r="F43" s="98" t="s">
        <v>110</v>
      </c>
      <c r="G43" s="98">
        <v>0.5</v>
      </c>
      <c r="H43" s="98">
        <v>0.7</v>
      </c>
      <c r="I43" s="98">
        <v>0.8</v>
      </c>
      <c r="J43" s="98">
        <v>0.4</v>
      </c>
      <c r="K43" s="98">
        <v>0.4</v>
      </c>
      <c r="L43" s="98">
        <v>0.5</v>
      </c>
      <c r="M43" s="98">
        <v>0.5</v>
      </c>
      <c r="N43" s="98">
        <v>0.4</v>
      </c>
      <c r="O43" s="98">
        <v>0.3</v>
      </c>
      <c r="P43" s="98">
        <v>0.2</v>
      </c>
      <c r="Q43" s="98">
        <v>0.1</v>
      </c>
      <c r="R43" s="98">
        <v>0.1</v>
      </c>
      <c r="S43" s="98">
        <v>0.1</v>
      </c>
      <c r="T43" s="98">
        <v>0.1</v>
      </c>
      <c r="U43" s="98">
        <v>0.2</v>
      </c>
      <c r="V43" s="98">
        <v>0.2</v>
      </c>
      <c r="W43" s="98">
        <v>0.3</v>
      </c>
      <c r="X43" s="98">
        <v>0.3</v>
      </c>
      <c r="Y43" s="98">
        <v>0.2</v>
      </c>
      <c r="Z43" s="98">
        <v>0.2</v>
      </c>
      <c r="AA43" s="98">
        <v>0.2</v>
      </c>
      <c r="AB43" s="98">
        <v>0.2</v>
      </c>
      <c r="AC43" s="98">
        <v>0.2</v>
      </c>
      <c r="AD43" s="98">
        <v>0.2</v>
      </c>
      <c r="AE43" s="98">
        <v>0.2</v>
      </c>
      <c r="AF43" s="98">
        <v>0.3</v>
      </c>
      <c r="AG43" s="98">
        <v>0.3</v>
      </c>
      <c r="AH43" s="98">
        <v>0.3</v>
      </c>
      <c r="AI43" s="98">
        <v>0.4</v>
      </c>
      <c r="AJ43" s="98">
        <v>0.3</v>
      </c>
      <c r="AK43" s="98">
        <v>0.3</v>
      </c>
      <c r="AL43" s="98">
        <v>0.3</v>
      </c>
      <c r="AM43" s="98">
        <v>0.3</v>
      </c>
      <c r="AN43" s="98">
        <v>0.3</v>
      </c>
      <c r="AO43" s="98">
        <v>0.3</v>
      </c>
      <c r="AP43" s="98">
        <v>0.4</v>
      </c>
      <c r="AQ43" s="98">
        <v>0.5</v>
      </c>
      <c r="AR43" s="98">
        <v>0.6</v>
      </c>
      <c r="AS43" s="98">
        <v>0.8</v>
      </c>
      <c r="AT43" s="98">
        <v>0.7</v>
      </c>
      <c r="AU43" s="98">
        <v>0.7</v>
      </c>
      <c r="AV43" s="98">
        <v>0.8</v>
      </c>
      <c r="AW43" s="98">
        <v>1.1000000000000001</v>
      </c>
      <c r="AX43" s="98">
        <v>1.2</v>
      </c>
      <c r="AY43" s="98">
        <v>1.2</v>
      </c>
      <c r="AZ43" s="98">
        <v>1.2</v>
      </c>
      <c r="BA43" s="98">
        <v>1.2</v>
      </c>
      <c r="BB43" s="98">
        <v>1.4</v>
      </c>
      <c r="BC43" s="98">
        <v>1.6</v>
      </c>
      <c r="BD43" s="98">
        <v>1.7</v>
      </c>
      <c r="BE43" s="98">
        <v>1.9</v>
      </c>
      <c r="BF43" s="98">
        <v>2</v>
      </c>
      <c r="BG43" s="98">
        <v>2.2000000000000002</v>
      </c>
      <c r="BH43" s="98">
        <v>2.2999999999999998</v>
      </c>
      <c r="BI43" s="98">
        <v>2.5</v>
      </c>
      <c r="BJ43" s="98">
        <v>2.6</v>
      </c>
      <c r="BK43" s="98">
        <v>2.9</v>
      </c>
      <c r="BL43" s="98">
        <v>2.9</v>
      </c>
      <c r="BM43" s="98">
        <v>3.2</v>
      </c>
      <c r="BN43" s="98">
        <v>3.5</v>
      </c>
      <c r="BO43" s="98">
        <v>3.6</v>
      </c>
      <c r="BP43" s="98">
        <v>3.5</v>
      </c>
      <c r="BQ43" s="98">
        <v>3.6</v>
      </c>
      <c r="BR43" s="98">
        <v>3.4</v>
      </c>
      <c r="BS43" s="98">
        <v>3.3</v>
      </c>
      <c r="BT43" s="98">
        <v>3.5</v>
      </c>
      <c r="BU43" s="98">
        <v>3.6</v>
      </c>
      <c r="BV43" s="98">
        <v>3.6</v>
      </c>
      <c r="BW43" s="98">
        <v>2.9</v>
      </c>
      <c r="BX43" s="98">
        <v>4.8</v>
      </c>
      <c r="BY43" s="98">
        <v>6.1</v>
      </c>
      <c r="BZ43" s="98">
        <v>8</v>
      </c>
      <c r="CA43" s="98">
        <v>12.5</v>
      </c>
      <c r="CB43" s="98">
        <v>12.1</v>
      </c>
      <c r="CC43" s="98">
        <v>14.3</v>
      </c>
      <c r="CD43" s="98">
        <v>16.3</v>
      </c>
      <c r="CE43" s="98">
        <v>16.7</v>
      </c>
      <c r="CF43" s="98">
        <v>18.2</v>
      </c>
      <c r="CG43" s="98">
        <v>18</v>
      </c>
      <c r="CH43" s="98">
        <v>17.7</v>
      </c>
      <c r="CI43" s="98">
        <v>17.7</v>
      </c>
      <c r="CJ43" s="98">
        <v>17.899999999999999</v>
      </c>
      <c r="CK43" s="98">
        <v>18.100000000000001</v>
      </c>
    </row>
    <row r="44" spans="1:91" x14ac:dyDescent="0.2">
      <c r="A44" s="98" t="s">
        <v>533</v>
      </c>
      <c r="B44" s="98" t="s">
        <v>532</v>
      </c>
      <c r="C44" s="98" t="s">
        <v>110</v>
      </c>
      <c r="D44" s="98" t="s">
        <v>110</v>
      </c>
      <c r="E44" s="98" t="s">
        <v>110</v>
      </c>
      <c r="F44" s="98" t="s">
        <v>110</v>
      </c>
      <c r="G44" s="98" t="s">
        <v>110</v>
      </c>
      <c r="H44" s="98" t="s">
        <v>110</v>
      </c>
      <c r="I44" s="98" t="s">
        <v>110</v>
      </c>
      <c r="J44" s="98" t="s">
        <v>110</v>
      </c>
      <c r="K44" s="98" t="s">
        <v>110</v>
      </c>
      <c r="L44" s="98" t="s">
        <v>110</v>
      </c>
      <c r="M44" s="98" t="s">
        <v>110</v>
      </c>
      <c r="N44" s="98" t="s">
        <v>110</v>
      </c>
      <c r="O44" s="98" t="s">
        <v>110</v>
      </c>
      <c r="P44" s="98" t="s">
        <v>110</v>
      </c>
      <c r="Q44" s="98" t="s">
        <v>110</v>
      </c>
      <c r="R44" s="98" t="s">
        <v>110</v>
      </c>
      <c r="S44" s="98" t="s">
        <v>110</v>
      </c>
      <c r="T44" s="98" t="s">
        <v>110</v>
      </c>
      <c r="U44" s="98" t="s">
        <v>110</v>
      </c>
      <c r="V44" s="98" t="s">
        <v>110</v>
      </c>
      <c r="W44" s="98" t="s">
        <v>110</v>
      </c>
      <c r="X44" s="98" t="s">
        <v>110</v>
      </c>
      <c r="Y44" s="98" t="s">
        <v>110</v>
      </c>
      <c r="Z44" s="98" t="s">
        <v>110</v>
      </c>
      <c r="AA44" s="98" t="s">
        <v>110</v>
      </c>
      <c r="AB44" s="98" t="s">
        <v>110</v>
      </c>
      <c r="AC44" s="98" t="s">
        <v>110</v>
      </c>
      <c r="AD44" s="98" t="s">
        <v>110</v>
      </c>
      <c r="AE44" s="98" t="s">
        <v>110</v>
      </c>
      <c r="AF44" s="98" t="s">
        <v>110</v>
      </c>
      <c r="AG44" s="98" t="s">
        <v>110</v>
      </c>
      <c r="AH44" s="98" t="s">
        <v>110</v>
      </c>
      <c r="AI44" s="98" t="s">
        <v>110</v>
      </c>
      <c r="AJ44" s="98" t="s">
        <v>110</v>
      </c>
      <c r="AK44" s="98" t="s">
        <v>110</v>
      </c>
      <c r="AL44" s="98" t="s">
        <v>110</v>
      </c>
      <c r="AM44" s="98" t="s">
        <v>110</v>
      </c>
      <c r="AN44" s="98" t="s">
        <v>110</v>
      </c>
      <c r="AO44" s="98" t="s">
        <v>110</v>
      </c>
      <c r="AP44" s="98" t="s">
        <v>110</v>
      </c>
      <c r="AQ44" s="98" t="s">
        <v>110</v>
      </c>
      <c r="AR44" s="98" t="s">
        <v>110</v>
      </c>
      <c r="AS44" s="98" t="s">
        <v>110</v>
      </c>
      <c r="AT44" s="98" t="s">
        <v>110</v>
      </c>
      <c r="AU44" s="98" t="s">
        <v>110</v>
      </c>
      <c r="AV44" s="98" t="s">
        <v>110</v>
      </c>
      <c r="AW44" s="98" t="s">
        <v>110</v>
      </c>
      <c r="AX44" s="98" t="s">
        <v>110</v>
      </c>
      <c r="AY44" s="98">
        <v>0.2</v>
      </c>
      <c r="AZ44" s="98">
        <v>0.1</v>
      </c>
      <c r="BA44" s="98">
        <v>0.3</v>
      </c>
      <c r="BB44" s="98">
        <v>1.3</v>
      </c>
      <c r="BC44" s="98">
        <v>1.6</v>
      </c>
      <c r="BD44" s="98">
        <v>1.6</v>
      </c>
      <c r="BE44" s="98">
        <v>1.7</v>
      </c>
      <c r="BF44" s="98">
        <v>1.9</v>
      </c>
      <c r="BG44" s="98">
        <v>2.1</v>
      </c>
      <c r="BH44" s="98">
        <v>2</v>
      </c>
      <c r="BI44" s="98">
        <v>1.7</v>
      </c>
      <c r="BJ44" s="98">
        <v>1.8</v>
      </c>
      <c r="BK44" s="98">
        <v>1.4</v>
      </c>
      <c r="BL44" s="98">
        <v>1.6</v>
      </c>
      <c r="BM44" s="98">
        <v>1.6</v>
      </c>
      <c r="BN44" s="98">
        <v>1.6</v>
      </c>
      <c r="BO44" s="98">
        <v>1.6</v>
      </c>
      <c r="BP44" s="98">
        <v>1.8</v>
      </c>
      <c r="BQ44" s="98">
        <v>1.4</v>
      </c>
      <c r="BR44" s="98">
        <v>1.2</v>
      </c>
      <c r="BS44" s="98">
        <v>1.4</v>
      </c>
      <c r="BT44" s="98">
        <v>1.2</v>
      </c>
      <c r="BU44" s="98">
        <v>1.4</v>
      </c>
      <c r="BV44" s="98">
        <v>1.7</v>
      </c>
      <c r="BW44" s="98">
        <v>2.5</v>
      </c>
      <c r="BX44" s="98">
        <v>1.9</v>
      </c>
      <c r="BY44" s="98">
        <v>2.2999999999999998</v>
      </c>
      <c r="BZ44" s="98">
        <v>2.1</v>
      </c>
      <c r="CA44" s="98">
        <v>2.4</v>
      </c>
      <c r="CB44" s="98">
        <v>3</v>
      </c>
      <c r="CC44" s="98">
        <v>2.7</v>
      </c>
      <c r="CD44" s="98">
        <v>3.4</v>
      </c>
      <c r="CE44" s="98">
        <v>5.0999999999999996</v>
      </c>
      <c r="CF44" s="98">
        <v>4.9000000000000004</v>
      </c>
      <c r="CG44" s="98">
        <v>4.8</v>
      </c>
      <c r="CH44" s="98">
        <v>4.0999999999999996</v>
      </c>
      <c r="CI44" s="98">
        <v>3.8</v>
      </c>
      <c r="CJ44" s="98">
        <v>4</v>
      </c>
      <c r="CK44" s="98">
        <v>3.7</v>
      </c>
    </row>
    <row r="45" spans="1:91" x14ac:dyDescent="0.2">
      <c r="A45" s="98" t="s">
        <v>531</v>
      </c>
      <c r="B45" s="98" t="s">
        <v>530</v>
      </c>
      <c r="C45" s="98" t="s">
        <v>110</v>
      </c>
      <c r="D45" s="98" t="s">
        <v>110</v>
      </c>
      <c r="E45" s="98" t="s">
        <v>110</v>
      </c>
      <c r="F45" s="98" t="s">
        <v>110</v>
      </c>
      <c r="G45" s="98" t="s">
        <v>110</v>
      </c>
      <c r="H45" s="98" t="s">
        <v>110</v>
      </c>
      <c r="I45" s="98" t="s">
        <v>110</v>
      </c>
      <c r="J45" s="98" t="s">
        <v>110</v>
      </c>
      <c r="K45" s="98" t="s">
        <v>110</v>
      </c>
      <c r="L45" s="98" t="s">
        <v>110</v>
      </c>
      <c r="M45" s="98" t="s">
        <v>110</v>
      </c>
      <c r="N45" s="98" t="s">
        <v>110</v>
      </c>
      <c r="O45" s="98" t="s">
        <v>110</v>
      </c>
      <c r="P45" s="98" t="s">
        <v>110</v>
      </c>
      <c r="Q45" s="98" t="s">
        <v>110</v>
      </c>
      <c r="R45" s="98" t="s">
        <v>110</v>
      </c>
      <c r="S45" s="98" t="s">
        <v>110</v>
      </c>
      <c r="T45" s="98" t="s">
        <v>110</v>
      </c>
      <c r="U45" s="98" t="s">
        <v>110</v>
      </c>
      <c r="V45" s="98" t="s">
        <v>110</v>
      </c>
      <c r="W45" s="98" t="s">
        <v>110</v>
      </c>
      <c r="X45" s="98" t="s">
        <v>110</v>
      </c>
      <c r="Y45" s="98" t="s">
        <v>110</v>
      </c>
      <c r="Z45" s="98" t="s">
        <v>110</v>
      </c>
      <c r="AA45" s="98" t="s">
        <v>110</v>
      </c>
      <c r="AB45" s="98" t="s">
        <v>110</v>
      </c>
      <c r="AC45" s="98" t="s">
        <v>110</v>
      </c>
      <c r="AD45" s="98" t="s">
        <v>110</v>
      </c>
      <c r="AE45" s="98" t="s">
        <v>110</v>
      </c>
      <c r="AF45" s="98" t="s">
        <v>110</v>
      </c>
      <c r="AG45" s="98">
        <v>0.1</v>
      </c>
      <c r="AH45" s="98">
        <v>0.1</v>
      </c>
      <c r="AI45" s="98">
        <v>0.1</v>
      </c>
      <c r="AJ45" s="98">
        <v>0.2</v>
      </c>
      <c r="AK45" s="98">
        <v>0.2</v>
      </c>
      <c r="AL45" s="98">
        <v>0.2</v>
      </c>
      <c r="AM45" s="98">
        <v>0.2</v>
      </c>
      <c r="AN45" s="98">
        <v>0.2</v>
      </c>
      <c r="AO45" s="98">
        <v>0.3</v>
      </c>
      <c r="AP45" s="98">
        <v>0.3</v>
      </c>
      <c r="AQ45" s="98">
        <v>0.3</v>
      </c>
      <c r="AR45" s="98">
        <v>0.3</v>
      </c>
      <c r="AS45" s="98">
        <v>0.3</v>
      </c>
      <c r="AT45" s="98">
        <v>0.3</v>
      </c>
      <c r="AU45" s="98">
        <v>0.4</v>
      </c>
      <c r="AV45" s="98">
        <v>0.5</v>
      </c>
      <c r="AW45" s="98">
        <v>0.7</v>
      </c>
      <c r="AX45" s="98">
        <v>0.9</v>
      </c>
      <c r="AY45" s="98">
        <v>1.1000000000000001</v>
      </c>
      <c r="AZ45" s="98">
        <v>1.3</v>
      </c>
      <c r="BA45" s="98">
        <v>1.5</v>
      </c>
      <c r="BB45" s="98">
        <v>1.7</v>
      </c>
      <c r="BC45" s="98">
        <v>1.9</v>
      </c>
      <c r="BD45" s="98">
        <v>2.7</v>
      </c>
      <c r="BE45" s="98">
        <v>3.1</v>
      </c>
      <c r="BF45" s="98">
        <v>3</v>
      </c>
      <c r="BG45" s="98">
        <v>3</v>
      </c>
      <c r="BH45" s="98">
        <v>3.3</v>
      </c>
      <c r="BI45" s="98">
        <v>3.6</v>
      </c>
      <c r="BJ45" s="98">
        <v>4.2</v>
      </c>
      <c r="BK45" s="98">
        <v>4.7</v>
      </c>
      <c r="BL45" s="98">
        <v>5.4</v>
      </c>
      <c r="BM45" s="98">
        <v>6.3</v>
      </c>
      <c r="BN45" s="98">
        <v>7</v>
      </c>
      <c r="BO45" s="98">
        <v>7.8</v>
      </c>
      <c r="BP45" s="98">
        <v>8.6</v>
      </c>
      <c r="BQ45" s="98">
        <v>9.4</v>
      </c>
      <c r="BR45" s="98">
        <v>9.6999999999999993</v>
      </c>
      <c r="BS45" s="98">
        <v>10.6</v>
      </c>
      <c r="BT45" s="98">
        <v>11.4</v>
      </c>
      <c r="BU45" s="98">
        <v>11.9</v>
      </c>
      <c r="BV45" s="98">
        <v>12.3</v>
      </c>
      <c r="BW45" s="98">
        <v>13.2</v>
      </c>
      <c r="BX45" s="98">
        <v>13.5</v>
      </c>
      <c r="BY45" s="98">
        <v>13.7</v>
      </c>
      <c r="BZ45" s="98">
        <v>14.4</v>
      </c>
      <c r="CA45" s="98">
        <v>14.5</v>
      </c>
      <c r="CB45" s="98">
        <v>14.5</v>
      </c>
      <c r="CC45" s="98">
        <v>15</v>
      </c>
      <c r="CD45" s="98">
        <v>15.9</v>
      </c>
      <c r="CE45" s="98">
        <v>16.5</v>
      </c>
      <c r="CF45" s="98">
        <v>16.3</v>
      </c>
      <c r="CG45" s="98">
        <v>16.100000000000001</v>
      </c>
      <c r="CH45" s="98">
        <v>15.8</v>
      </c>
      <c r="CI45" s="98">
        <v>15.6</v>
      </c>
      <c r="CJ45" s="98">
        <v>15.2</v>
      </c>
      <c r="CK45" s="98">
        <v>15</v>
      </c>
    </row>
    <row r="46" spans="1:91" x14ac:dyDescent="0.2">
      <c r="A46" s="98" t="s">
        <v>529</v>
      </c>
      <c r="B46" s="98" t="s">
        <v>528</v>
      </c>
      <c r="C46" s="98" t="s">
        <v>110</v>
      </c>
      <c r="D46" s="98" t="s">
        <v>110</v>
      </c>
      <c r="E46" s="98" t="s">
        <v>110</v>
      </c>
      <c r="F46" s="98" t="s">
        <v>110</v>
      </c>
      <c r="G46" s="98" t="s">
        <v>110</v>
      </c>
      <c r="H46" s="98" t="s">
        <v>110</v>
      </c>
      <c r="I46" s="98" t="s">
        <v>110</v>
      </c>
      <c r="J46" s="98" t="s">
        <v>110</v>
      </c>
      <c r="K46" s="98" t="s">
        <v>110</v>
      </c>
      <c r="L46" s="98" t="s">
        <v>110</v>
      </c>
      <c r="M46" s="98" t="s">
        <v>110</v>
      </c>
      <c r="N46" s="98" t="s">
        <v>110</v>
      </c>
      <c r="O46" s="98" t="s">
        <v>110</v>
      </c>
      <c r="P46" s="98" t="s">
        <v>110</v>
      </c>
      <c r="Q46" s="98" t="s">
        <v>110</v>
      </c>
      <c r="R46" s="98" t="s">
        <v>110</v>
      </c>
      <c r="S46" s="98" t="s">
        <v>110</v>
      </c>
      <c r="T46" s="98" t="s">
        <v>110</v>
      </c>
      <c r="U46" s="98" t="s">
        <v>110</v>
      </c>
      <c r="V46" s="98" t="s">
        <v>110</v>
      </c>
      <c r="W46" s="98" t="s">
        <v>110</v>
      </c>
      <c r="X46" s="98" t="s">
        <v>110</v>
      </c>
      <c r="Y46" s="98" t="s">
        <v>110</v>
      </c>
      <c r="Z46" s="98">
        <v>0</v>
      </c>
      <c r="AA46" s="98">
        <v>0</v>
      </c>
      <c r="AB46" s="98">
        <v>0</v>
      </c>
      <c r="AC46" s="98">
        <v>0</v>
      </c>
      <c r="AD46" s="98">
        <v>0.1</v>
      </c>
      <c r="AE46" s="98">
        <v>0.1</v>
      </c>
      <c r="AF46" s="98">
        <v>0.1</v>
      </c>
      <c r="AG46" s="98">
        <v>0.1</v>
      </c>
      <c r="AH46" s="98">
        <v>0.1</v>
      </c>
      <c r="AI46" s="98">
        <v>0.1</v>
      </c>
      <c r="AJ46" s="98">
        <v>0.1</v>
      </c>
      <c r="AK46" s="98">
        <v>0.2</v>
      </c>
      <c r="AL46" s="98">
        <v>0.2</v>
      </c>
      <c r="AM46" s="98">
        <v>0.2</v>
      </c>
      <c r="AN46" s="98">
        <v>0.3</v>
      </c>
      <c r="AO46" s="98">
        <v>0.4</v>
      </c>
      <c r="AP46" s="98">
        <v>0.5</v>
      </c>
      <c r="AQ46" s="98">
        <v>0.6</v>
      </c>
      <c r="AR46" s="98">
        <v>0.8</v>
      </c>
      <c r="AS46" s="98">
        <v>1</v>
      </c>
      <c r="AT46" s="98">
        <v>1.1000000000000001</v>
      </c>
      <c r="AU46" s="98">
        <v>1.2</v>
      </c>
      <c r="AV46" s="98">
        <v>1.3</v>
      </c>
      <c r="AW46" s="98">
        <v>1.6</v>
      </c>
      <c r="AX46" s="98">
        <v>1.7</v>
      </c>
      <c r="AY46" s="98">
        <v>1.9</v>
      </c>
      <c r="AZ46" s="98">
        <v>2.1</v>
      </c>
      <c r="BA46" s="98">
        <v>2.2000000000000002</v>
      </c>
      <c r="BB46" s="98">
        <v>2.4</v>
      </c>
      <c r="BC46" s="98">
        <v>2.6</v>
      </c>
      <c r="BD46" s="98">
        <v>2.7</v>
      </c>
      <c r="BE46" s="98">
        <v>2.9</v>
      </c>
      <c r="BF46" s="98">
        <v>3.1</v>
      </c>
      <c r="BG46" s="98">
        <v>3.5</v>
      </c>
      <c r="BH46" s="98">
        <v>3.9</v>
      </c>
      <c r="BI46" s="98">
        <v>4</v>
      </c>
      <c r="BJ46" s="98">
        <v>4.2</v>
      </c>
      <c r="BK46" s="98">
        <v>4.5999999999999996</v>
      </c>
      <c r="BL46" s="98">
        <v>5.3</v>
      </c>
      <c r="BM46" s="98">
        <v>5.7</v>
      </c>
      <c r="BN46" s="98">
        <v>6</v>
      </c>
      <c r="BO46" s="98">
        <v>6.6</v>
      </c>
      <c r="BP46" s="98">
        <v>7.6</v>
      </c>
      <c r="BQ46" s="98">
        <v>8.6999999999999993</v>
      </c>
      <c r="BR46" s="98">
        <v>9.1</v>
      </c>
      <c r="BS46" s="98">
        <v>9.1</v>
      </c>
      <c r="BT46" s="98">
        <v>9.8000000000000007</v>
      </c>
      <c r="BU46" s="98">
        <v>10.5</v>
      </c>
      <c r="BV46" s="98">
        <v>11.5</v>
      </c>
      <c r="BW46" s="98">
        <v>13</v>
      </c>
      <c r="BX46" s="98">
        <v>14.1</v>
      </c>
      <c r="BY46" s="98">
        <v>15.4</v>
      </c>
      <c r="BZ46" s="98">
        <v>17.100000000000001</v>
      </c>
      <c r="CA46" s="98">
        <v>18.8</v>
      </c>
      <c r="CB46" s="98">
        <v>19.8</v>
      </c>
      <c r="CC46" s="98">
        <v>20.8</v>
      </c>
      <c r="CD46" s="98">
        <v>22.3</v>
      </c>
      <c r="CE46" s="98">
        <v>24</v>
      </c>
      <c r="CF46" s="98">
        <v>25.8</v>
      </c>
      <c r="CG46" s="98">
        <v>26.9</v>
      </c>
      <c r="CH46" s="98">
        <v>27.9</v>
      </c>
      <c r="CI46" s="98">
        <v>29.9</v>
      </c>
      <c r="CJ46" s="98">
        <v>31.8</v>
      </c>
      <c r="CK46" s="98">
        <v>33</v>
      </c>
    </row>
    <row r="47" spans="1:91" x14ac:dyDescent="0.2">
      <c r="A47" s="98" t="s">
        <v>527</v>
      </c>
      <c r="B47" s="98" t="s">
        <v>526</v>
      </c>
      <c r="C47" s="98" t="s">
        <v>110</v>
      </c>
      <c r="D47" s="98" t="s">
        <v>110</v>
      </c>
      <c r="E47" s="98" t="s">
        <v>110</v>
      </c>
      <c r="F47" s="98" t="s">
        <v>110</v>
      </c>
      <c r="G47" s="98" t="s">
        <v>110</v>
      </c>
      <c r="H47" s="98" t="s">
        <v>110</v>
      </c>
      <c r="I47" s="98" t="s">
        <v>110</v>
      </c>
      <c r="J47" s="98" t="s">
        <v>110</v>
      </c>
      <c r="K47" s="98" t="s">
        <v>110</v>
      </c>
      <c r="L47" s="98" t="s">
        <v>110</v>
      </c>
      <c r="M47" s="98" t="s">
        <v>110</v>
      </c>
      <c r="N47" s="98" t="s">
        <v>110</v>
      </c>
      <c r="O47" s="98" t="s">
        <v>110</v>
      </c>
      <c r="P47" s="98" t="s">
        <v>110</v>
      </c>
      <c r="Q47" s="98" t="s">
        <v>110</v>
      </c>
      <c r="R47" s="98" t="s">
        <v>110</v>
      </c>
      <c r="S47" s="98" t="s">
        <v>110</v>
      </c>
      <c r="T47" s="98" t="s">
        <v>110</v>
      </c>
      <c r="U47" s="98" t="s">
        <v>110</v>
      </c>
      <c r="V47" s="98" t="s">
        <v>110</v>
      </c>
      <c r="W47" s="98" t="s">
        <v>110</v>
      </c>
      <c r="X47" s="98" t="s">
        <v>110</v>
      </c>
      <c r="Y47" s="98" t="s">
        <v>110</v>
      </c>
      <c r="Z47" s="98" t="s">
        <v>110</v>
      </c>
      <c r="AA47" s="98" t="s">
        <v>110</v>
      </c>
      <c r="AB47" s="98" t="s">
        <v>110</v>
      </c>
      <c r="AC47" s="98" t="s">
        <v>110</v>
      </c>
      <c r="AD47" s="98" t="s">
        <v>110</v>
      </c>
      <c r="AE47" s="98" t="s">
        <v>110</v>
      </c>
      <c r="AF47" s="98" t="s">
        <v>110</v>
      </c>
      <c r="AG47" s="98" t="s">
        <v>110</v>
      </c>
      <c r="AH47" s="98" t="s">
        <v>110</v>
      </c>
      <c r="AI47" s="98" t="s">
        <v>110</v>
      </c>
      <c r="AJ47" s="98" t="s">
        <v>110</v>
      </c>
      <c r="AK47" s="98" t="s">
        <v>110</v>
      </c>
      <c r="AL47" s="98" t="s">
        <v>110</v>
      </c>
      <c r="AM47" s="98" t="s">
        <v>110</v>
      </c>
      <c r="AN47" s="98" t="s">
        <v>110</v>
      </c>
      <c r="AO47" s="98" t="s">
        <v>110</v>
      </c>
      <c r="AP47" s="98" t="s">
        <v>110</v>
      </c>
      <c r="AQ47" s="98" t="s">
        <v>110</v>
      </c>
      <c r="AR47" s="98" t="s">
        <v>110</v>
      </c>
      <c r="AS47" s="98" t="s">
        <v>110</v>
      </c>
      <c r="AT47" s="98" t="s">
        <v>110</v>
      </c>
      <c r="AU47" s="98" t="s">
        <v>110</v>
      </c>
      <c r="AV47" s="98">
        <v>0.2</v>
      </c>
      <c r="AW47" s="98">
        <v>0.6</v>
      </c>
      <c r="AX47" s="98">
        <v>0.9</v>
      </c>
      <c r="AY47" s="98">
        <v>0.9</v>
      </c>
      <c r="AZ47" s="98">
        <v>1.9</v>
      </c>
      <c r="BA47" s="98">
        <v>1.7</v>
      </c>
      <c r="BB47" s="98">
        <v>1.7</v>
      </c>
      <c r="BC47" s="98">
        <v>1.4</v>
      </c>
      <c r="BD47" s="98">
        <v>1.1000000000000001</v>
      </c>
      <c r="BE47" s="98">
        <v>1</v>
      </c>
      <c r="BF47" s="98">
        <v>0.8</v>
      </c>
      <c r="BG47" s="98">
        <v>0.9</v>
      </c>
      <c r="BH47" s="98">
        <v>0.9</v>
      </c>
      <c r="BI47" s="98">
        <v>0.9</v>
      </c>
      <c r="BJ47" s="98">
        <v>0.9</v>
      </c>
      <c r="BK47" s="98">
        <v>0.9</v>
      </c>
      <c r="BL47" s="98">
        <v>0.9</v>
      </c>
      <c r="BM47" s="98">
        <v>0.9</v>
      </c>
      <c r="BN47" s="98">
        <v>1.1000000000000001</v>
      </c>
      <c r="BO47" s="98">
        <v>1.1000000000000001</v>
      </c>
      <c r="BP47" s="98">
        <v>1.1000000000000001</v>
      </c>
      <c r="BQ47" s="98">
        <v>1.1000000000000001</v>
      </c>
      <c r="BR47" s="98">
        <v>0.9</v>
      </c>
      <c r="BS47" s="98">
        <v>1</v>
      </c>
      <c r="BT47" s="98">
        <v>1.1000000000000001</v>
      </c>
      <c r="BU47" s="98">
        <v>1.1000000000000001</v>
      </c>
      <c r="BV47" s="98">
        <v>1</v>
      </c>
      <c r="BW47" s="98">
        <v>1.4</v>
      </c>
      <c r="BX47" s="98">
        <v>1.6</v>
      </c>
      <c r="BY47" s="98">
        <v>1.4</v>
      </c>
      <c r="BZ47" s="98">
        <v>1.3</v>
      </c>
      <c r="CA47" s="98">
        <v>1.2</v>
      </c>
      <c r="CB47" s="98">
        <v>1.3</v>
      </c>
      <c r="CC47" s="98">
        <v>1</v>
      </c>
      <c r="CD47" s="98">
        <v>1.1000000000000001</v>
      </c>
      <c r="CE47" s="98">
        <v>1.4</v>
      </c>
      <c r="CF47" s="98">
        <v>1.5</v>
      </c>
      <c r="CG47" s="98">
        <v>1.2</v>
      </c>
      <c r="CH47" s="98">
        <v>1</v>
      </c>
      <c r="CI47" s="98">
        <v>1</v>
      </c>
      <c r="CJ47" s="98">
        <v>0.9</v>
      </c>
      <c r="CK47" s="98">
        <v>0.9</v>
      </c>
    </row>
    <row r="48" spans="1:91" x14ac:dyDescent="0.2">
      <c r="A48" s="98" t="s">
        <v>525</v>
      </c>
      <c r="B48" s="98" t="s">
        <v>524</v>
      </c>
      <c r="C48" s="98">
        <v>0</v>
      </c>
      <c r="D48" s="98">
        <v>0</v>
      </c>
      <c r="E48" s="98">
        <v>0</v>
      </c>
      <c r="F48" s="98">
        <v>0</v>
      </c>
      <c r="G48" s="98">
        <v>0</v>
      </c>
      <c r="H48" s="98">
        <v>0</v>
      </c>
      <c r="I48" s="98">
        <v>0</v>
      </c>
      <c r="J48" s="98">
        <v>0</v>
      </c>
      <c r="K48" s="98">
        <v>0</v>
      </c>
      <c r="L48" s="98">
        <v>0</v>
      </c>
      <c r="M48" s="98">
        <v>0</v>
      </c>
      <c r="N48" s="98">
        <v>0</v>
      </c>
      <c r="O48" s="98">
        <v>0</v>
      </c>
      <c r="P48" s="98">
        <v>0</v>
      </c>
      <c r="Q48" s="98">
        <v>0</v>
      </c>
      <c r="R48" s="98">
        <v>0</v>
      </c>
      <c r="S48" s="98">
        <v>0</v>
      </c>
      <c r="T48" s="98">
        <v>0.1</v>
      </c>
      <c r="U48" s="98">
        <v>0.4</v>
      </c>
      <c r="V48" s="98">
        <v>0.8</v>
      </c>
      <c r="W48" s="98">
        <v>0.3</v>
      </c>
      <c r="X48" s="98">
        <v>0.6</v>
      </c>
      <c r="Y48" s="98">
        <v>0.1</v>
      </c>
      <c r="Z48" s="98">
        <v>0.2</v>
      </c>
      <c r="AA48" s="98">
        <v>0.1</v>
      </c>
      <c r="AB48" s="98">
        <v>0</v>
      </c>
      <c r="AC48" s="98">
        <v>0.1</v>
      </c>
      <c r="AD48" s="98">
        <v>0</v>
      </c>
      <c r="AE48" s="98">
        <v>0.1</v>
      </c>
      <c r="AF48" s="98">
        <v>0.1</v>
      </c>
      <c r="AG48" s="98">
        <v>0.1</v>
      </c>
      <c r="AH48" s="98">
        <v>0.1</v>
      </c>
      <c r="AI48" s="98">
        <v>0.1</v>
      </c>
      <c r="AJ48" s="98">
        <v>0.1</v>
      </c>
      <c r="AK48" s="98">
        <v>0</v>
      </c>
      <c r="AL48" s="98">
        <v>0</v>
      </c>
      <c r="AM48" s="98">
        <v>0</v>
      </c>
      <c r="AN48" s="98">
        <v>0</v>
      </c>
      <c r="AO48" s="98">
        <v>0.1</v>
      </c>
      <c r="AP48" s="98">
        <v>0.1</v>
      </c>
      <c r="AQ48" s="98">
        <v>0.1</v>
      </c>
      <c r="AR48" s="98">
        <v>0.1</v>
      </c>
      <c r="AS48" s="98">
        <v>0.1</v>
      </c>
      <c r="AT48" s="98">
        <v>0.1</v>
      </c>
      <c r="AU48" s="98">
        <v>0.2</v>
      </c>
      <c r="AV48" s="98">
        <v>0.3</v>
      </c>
      <c r="AW48" s="98">
        <v>0.3</v>
      </c>
      <c r="AX48" s="98">
        <v>0.2</v>
      </c>
      <c r="AY48" s="98">
        <v>0.3</v>
      </c>
      <c r="AZ48" s="98">
        <v>0.3</v>
      </c>
      <c r="BA48" s="98">
        <v>0.3</v>
      </c>
      <c r="BB48" s="98">
        <v>0.3</v>
      </c>
      <c r="BC48" s="98">
        <v>0.3</v>
      </c>
      <c r="BD48" s="98">
        <v>0.7</v>
      </c>
      <c r="BE48" s="98">
        <v>0.7</v>
      </c>
      <c r="BF48" s="98">
        <v>0.5</v>
      </c>
      <c r="BG48" s="98">
        <v>0.7</v>
      </c>
      <c r="BH48" s="98">
        <v>0.8</v>
      </c>
      <c r="BI48" s="98">
        <v>0.8</v>
      </c>
      <c r="BJ48" s="98">
        <v>0.9</v>
      </c>
      <c r="BK48" s="98">
        <v>1</v>
      </c>
      <c r="BL48" s="98">
        <v>1.1000000000000001</v>
      </c>
      <c r="BM48" s="98">
        <v>1.1000000000000001</v>
      </c>
      <c r="BN48" s="98">
        <v>1.2</v>
      </c>
      <c r="BO48" s="98">
        <v>1.2</v>
      </c>
      <c r="BP48" s="98">
        <v>1.3</v>
      </c>
      <c r="BQ48" s="98">
        <v>1.3</v>
      </c>
      <c r="BR48" s="98">
        <v>1.4</v>
      </c>
      <c r="BS48" s="98">
        <v>1.5</v>
      </c>
      <c r="BT48" s="98">
        <v>1.6</v>
      </c>
      <c r="BU48" s="98">
        <v>1.8</v>
      </c>
      <c r="BV48" s="98">
        <v>2.1</v>
      </c>
      <c r="BW48" s="98">
        <v>2.1</v>
      </c>
      <c r="BX48" s="98">
        <v>1.9</v>
      </c>
      <c r="BY48" s="98">
        <v>1.6</v>
      </c>
      <c r="BZ48" s="98">
        <v>1.5</v>
      </c>
      <c r="CA48" s="98">
        <v>1.5</v>
      </c>
      <c r="CB48" s="98">
        <v>1.7</v>
      </c>
      <c r="CC48" s="98">
        <v>2.1</v>
      </c>
      <c r="CD48" s="98">
        <v>3.2</v>
      </c>
      <c r="CE48" s="98">
        <v>2.1</v>
      </c>
      <c r="CF48" s="98">
        <v>2.1</v>
      </c>
      <c r="CG48" s="98">
        <v>2</v>
      </c>
      <c r="CH48" s="98">
        <v>1.8</v>
      </c>
      <c r="CI48" s="98">
        <v>1.8</v>
      </c>
      <c r="CJ48" s="98">
        <v>2.4</v>
      </c>
      <c r="CK48" s="98">
        <v>2.5</v>
      </c>
    </row>
    <row r="49" spans="1:89" x14ac:dyDescent="0.2">
      <c r="A49" s="98" t="s">
        <v>523</v>
      </c>
      <c r="B49" s="310" t="s">
        <v>522</v>
      </c>
      <c r="C49" s="98" t="s">
        <v>110</v>
      </c>
      <c r="D49" s="98" t="s">
        <v>110</v>
      </c>
      <c r="E49" s="98" t="s">
        <v>110</v>
      </c>
      <c r="F49" s="98" t="s">
        <v>110</v>
      </c>
      <c r="G49" s="98" t="s">
        <v>110</v>
      </c>
      <c r="H49" s="98" t="s">
        <v>110</v>
      </c>
      <c r="I49" s="98" t="s">
        <v>110</v>
      </c>
      <c r="J49" s="98" t="s">
        <v>110</v>
      </c>
      <c r="K49" s="98" t="s">
        <v>110</v>
      </c>
      <c r="L49" s="98" t="s">
        <v>110</v>
      </c>
      <c r="M49" s="98" t="s">
        <v>110</v>
      </c>
      <c r="N49" s="98" t="s">
        <v>110</v>
      </c>
      <c r="O49" s="98" t="s">
        <v>110</v>
      </c>
      <c r="P49" s="98" t="s">
        <v>110</v>
      </c>
      <c r="Q49" s="98" t="s">
        <v>110</v>
      </c>
      <c r="R49" s="98" t="s">
        <v>110</v>
      </c>
      <c r="S49" s="98" t="s">
        <v>110</v>
      </c>
      <c r="T49" s="98" t="s">
        <v>110</v>
      </c>
      <c r="U49" s="98" t="s">
        <v>110</v>
      </c>
      <c r="V49" s="98" t="s">
        <v>110</v>
      </c>
      <c r="W49" s="98" t="s">
        <v>110</v>
      </c>
      <c r="X49" s="98" t="s">
        <v>110</v>
      </c>
      <c r="Y49" s="98" t="s">
        <v>110</v>
      </c>
      <c r="Z49" s="98" t="s">
        <v>110</v>
      </c>
      <c r="AA49" s="98" t="s">
        <v>110</v>
      </c>
      <c r="AB49" s="98" t="s">
        <v>110</v>
      </c>
      <c r="AC49" s="98" t="s">
        <v>110</v>
      </c>
      <c r="AD49" s="98" t="s">
        <v>110</v>
      </c>
      <c r="AE49" s="98" t="s">
        <v>110</v>
      </c>
      <c r="AF49" s="98" t="s">
        <v>110</v>
      </c>
      <c r="AG49" s="98" t="s">
        <v>110</v>
      </c>
      <c r="AH49" s="98">
        <v>0.2</v>
      </c>
      <c r="AI49" s="98">
        <v>0.3</v>
      </c>
      <c r="AJ49" s="98">
        <v>0.3</v>
      </c>
      <c r="AK49" s="98">
        <v>0.3</v>
      </c>
      <c r="AL49" s="98">
        <v>0.3</v>
      </c>
      <c r="AM49" s="98">
        <v>0.5</v>
      </c>
      <c r="AN49" s="98">
        <v>0.5</v>
      </c>
      <c r="AO49" s="98">
        <v>0.6</v>
      </c>
      <c r="AP49" s="98">
        <v>0.6</v>
      </c>
      <c r="AQ49" s="98">
        <v>0.6</v>
      </c>
      <c r="AR49" s="98">
        <v>0.7</v>
      </c>
      <c r="AS49" s="98">
        <v>0.8</v>
      </c>
      <c r="AT49" s="98">
        <v>1</v>
      </c>
      <c r="AU49" s="98">
        <v>1.2</v>
      </c>
      <c r="AV49" s="98">
        <v>1.3</v>
      </c>
      <c r="AW49" s="98">
        <v>2</v>
      </c>
      <c r="AX49" s="98">
        <v>2.5</v>
      </c>
      <c r="AY49" s="98">
        <v>2.6</v>
      </c>
      <c r="AZ49" s="98">
        <v>2.7</v>
      </c>
      <c r="BA49" s="98">
        <v>3</v>
      </c>
      <c r="BB49" s="98">
        <v>3.5</v>
      </c>
      <c r="BC49" s="98">
        <v>4.3</v>
      </c>
      <c r="BD49" s="98">
        <v>4.0999999999999996</v>
      </c>
      <c r="BE49" s="98">
        <v>3.6</v>
      </c>
      <c r="BF49" s="98">
        <v>3.7</v>
      </c>
      <c r="BG49" s="98">
        <v>4</v>
      </c>
      <c r="BH49" s="98">
        <v>4.4000000000000004</v>
      </c>
      <c r="BI49" s="98">
        <v>4.3</v>
      </c>
      <c r="BJ49" s="98">
        <v>4.5999999999999996</v>
      </c>
      <c r="BK49" s="98">
        <v>5.0999999999999996</v>
      </c>
      <c r="BL49" s="98">
        <v>6.2</v>
      </c>
      <c r="BM49" s="98">
        <v>6.3</v>
      </c>
      <c r="BN49" s="98">
        <v>6.2</v>
      </c>
      <c r="BO49" s="98">
        <v>6.2</v>
      </c>
      <c r="BP49" s="98">
        <v>6.8</v>
      </c>
      <c r="BQ49" s="98">
        <v>6.8</v>
      </c>
      <c r="BR49" s="98">
        <v>7.6</v>
      </c>
      <c r="BS49" s="98">
        <v>7.9</v>
      </c>
      <c r="BT49" s="98">
        <v>8.1999999999999993</v>
      </c>
      <c r="BU49" s="98">
        <v>8.5</v>
      </c>
      <c r="BV49" s="98">
        <v>8.6999999999999993</v>
      </c>
      <c r="BW49" s="98">
        <v>9.4</v>
      </c>
      <c r="BX49" s="98">
        <v>9.6999999999999993</v>
      </c>
      <c r="BY49" s="98">
        <v>10.1</v>
      </c>
      <c r="BZ49" s="98">
        <v>10.7</v>
      </c>
      <c r="CA49" s="98">
        <v>11.2</v>
      </c>
      <c r="CB49" s="98">
        <v>12.4</v>
      </c>
      <c r="CC49" s="98">
        <v>13.3</v>
      </c>
      <c r="CD49" s="98">
        <v>15.5</v>
      </c>
      <c r="CE49" s="98">
        <v>16</v>
      </c>
      <c r="CF49" s="98">
        <v>16.5</v>
      </c>
      <c r="CG49" s="98">
        <v>17.100000000000001</v>
      </c>
      <c r="CH49" s="98">
        <v>18</v>
      </c>
      <c r="CI49" s="98">
        <v>18.899999999999999</v>
      </c>
      <c r="CJ49" s="98">
        <v>19.5</v>
      </c>
      <c r="CK49" s="98">
        <v>20.399999999999999</v>
      </c>
    </row>
    <row r="50" spans="1:89" ht="19.5" x14ac:dyDescent="0.3">
      <c r="A50" s="327" t="s">
        <v>376</v>
      </c>
    </row>
    <row r="51" spans="1:89" x14ac:dyDescent="0.2">
      <c r="A51" s="328" t="s">
        <v>521</v>
      </c>
    </row>
    <row r="52" spans="1:89" x14ac:dyDescent="0.2">
      <c r="A52" s="328" t="s">
        <v>520</v>
      </c>
    </row>
    <row r="53" spans="1:89" x14ac:dyDescent="0.2">
      <c r="A53" s="328" t="s">
        <v>519</v>
      </c>
    </row>
    <row r="54" spans="1:89" x14ac:dyDescent="0.2">
      <c r="A54" s="328" t="s">
        <v>518</v>
      </c>
    </row>
    <row r="55" spans="1:89" x14ac:dyDescent="0.2">
      <c r="A55" s="328" t="s">
        <v>517</v>
      </c>
    </row>
    <row r="56" spans="1:89" x14ac:dyDescent="0.2">
      <c r="A56" s="328" t="s">
        <v>516</v>
      </c>
    </row>
    <row r="57" spans="1:89" x14ac:dyDescent="0.2">
      <c r="A57" s="328" t="s">
        <v>515</v>
      </c>
    </row>
    <row r="58" spans="1:89" x14ac:dyDescent="0.2">
      <c r="A58" s="328" t="s">
        <v>514</v>
      </c>
    </row>
    <row r="59" spans="1:89" x14ac:dyDescent="0.2">
      <c r="A59" s="328" t="s">
        <v>513</v>
      </c>
    </row>
    <row r="60" spans="1:89" x14ac:dyDescent="0.2">
      <c r="A60" s="328" t="s">
        <v>512</v>
      </c>
    </row>
    <row r="61" spans="1:89" x14ac:dyDescent="0.2">
      <c r="A61" s="328" t="s">
        <v>511</v>
      </c>
    </row>
    <row r="62" spans="1:89" x14ac:dyDescent="0.2">
      <c r="A62" s="328" t="s">
        <v>510</v>
      </c>
    </row>
    <row r="63" spans="1:89" x14ac:dyDescent="0.2">
      <c r="A63" s="328" t="s">
        <v>509</v>
      </c>
    </row>
  </sheetData>
  <mergeCells count="89">
    <mergeCell ref="CK6"/>
    <mergeCell ref="CA6"/>
    <mergeCell ref="CB6"/>
    <mergeCell ref="CC6"/>
    <mergeCell ref="CD6"/>
    <mergeCell ref="CE6"/>
    <mergeCell ref="CF6"/>
    <mergeCell ref="BX6"/>
    <mergeCell ref="BY6"/>
    <mergeCell ref="CH6"/>
    <mergeCell ref="CI6"/>
    <mergeCell ref="CJ6"/>
    <mergeCell ref="BF6"/>
    <mergeCell ref="BG6"/>
    <mergeCell ref="BZ6"/>
    <mergeCell ref="CG6"/>
    <mergeCell ref="BL6"/>
    <mergeCell ref="BM6"/>
    <mergeCell ref="BN6"/>
    <mergeCell ref="BO6"/>
    <mergeCell ref="BP6"/>
    <mergeCell ref="BQ6"/>
    <mergeCell ref="BR6"/>
    <mergeCell ref="BS6"/>
    <mergeCell ref="BT6"/>
    <mergeCell ref="BU6"/>
    <mergeCell ref="BV6"/>
    <mergeCell ref="BW6"/>
    <mergeCell ref="BH6"/>
    <mergeCell ref="BI6"/>
    <mergeCell ref="BJ6"/>
    <mergeCell ref="BK6"/>
    <mergeCell ref="AT6"/>
    <mergeCell ref="AU6"/>
    <mergeCell ref="AV6"/>
    <mergeCell ref="AW6"/>
    <mergeCell ref="AX6"/>
    <mergeCell ref="AY6"/>
    <mergeCell ref="AZ6"/>
    <mergeCell ref="BA6"/>
    <mergeCell ref="BB6"/>
    <mergeCell ref="BC6"/>
    <mergeCell ref="BD6"/>
    <mergeCell ref="BE6"/>
    <mergeCell ref="AS6"/>
    <mergeCell ref="AB6"/>
    <mergeCell ref="AC6"/>
    <mergeCell ref="AD6"/>
    <mergeCell ref="AE6"/>
    <mergeCell ref="AF6"/>
    <mergeCell ref="AG6"/>
    <mergeCell ref="AH6"/>
    <mergeCell ref="AI6"/>
    <mergeCell ref="AJ6"/>
    <mergeCell ref="AK6"/>
    <mergeCell ref="AL6"/>
    <mergeCell ref="AM6"/>
    <mergeCell ref="AN6"/>
    <mergeCell ref="AO6"/>
    <mergeCell ref="V6"/>
    <mergeCell ref="W6"/>
    <mergeCell ref="AP6"/>
    <mergeCell ref="AQ6"/>
    <mergeCell ref="AR6"/>
    <mergeCell ref="X6"/>
    <mergeCell ref="Y6"/>
    <mergeCell ref="Z6"/>
    <mergeCell ref="AA6"/>
    <mergeCell ref="T6"/>
    <mergeCell ref="U6"/>
    <mergeCell ref="F6"/>
    <mergeCell ref="G6"/>
    <mergeCell ref="H6"/>
    <mergeCell ref="I6"/>
    <mergeCell ref="O6"/>
    <mergeCell ref="P6"/>
    <mergeCell ref="Q6"/>
    <mergeCell ref="R6"/>
    <mergeCell ref="S6"/>
    <mergeCell ref="J6"/>
    <mergeCell ref="K6"/>
    <mergeCell ref="L6"/>
    <mergeCell ref="M6"/>
    <mergeCell ref="N6"/>
    <mergeCell ref="A6"/>
    <mergeCell ref="B6"/>
    <mergeCell ref="C6"/>
    <mergeCell ref="D6"/>
    <mergeCell ref="E6"/>
  </mergeCells>
  <pageMargins left="0.75" right="0.75" top="1" bottom="1" header="0.5" footer="0.5"/>
  <pageSetup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9"/>
  <sheetViews>
    <sheetView workbookViewId="0">
      <pane xSplit="2" ySplit="6" topLeftCell="C36" activePane="bottomRight" state="frozen"/>
      <selection pane="topRight" activeCell="C1" sqref="C1"/>
      <selection pane="bottomLeft" activeCell="A7" sqref="A7"/>
      <selection pane="bottomRight" activeCell="A127" sqref="A127"/>
    </sheetView>
  </sheetViews>
  <sheetFormatPr defaultRowHeight="12.75" x14ac:dyDescent="0.2"/>
  <cols>
    <col min="1" max="1" width="9.140625" style="98"/>
    <col min="2" max="2" width="40.7109375" style="98" customWidth="1"/>
    <col min="3" max="16384" width="9.140625" style="98"/>
  </cols>
  <sheetData>
    <row r="1" spans="1:59" ht="18" x14ac:dyDescent="0.25">
      <c r="A1" s="146" t="s">
        <v>1227</v>
      </c>
    </row>
    <row r="2" spans="1:59" ht="16.5" x14ac:dyDescent="0.25">
      <c r="A2" s="145" t="s">
        <v>39</v>
      </c>
    </row>
    <row r="3" spans="1:59" x14ac:dyDescent="0.2">
      <c r="A3" s="98" t="s">
        <v>40</v>
      </c>
    </row>
    <row r="4" spans="1:59" x14ac:dyDescent="0.2">
      <c r="A4" s="98" t="s">
        <v>1226</v>
      </c>
    </row>
    <row r="6" spans="1:59" x14ac:dyDescent="0.2">
      <c r="A6" s="159" t="s">
        <v>41</v>
      </c>
      <c r="B6" s="159" t="s">
        <v>445</v>
      </c>
      <c r="C6" s="159" t="s">
        <v>462</v>
      </c>
      <c r="D6" s="159" t="s">
        <v>461</v>
      </c>
      <c r="E6" s="159" t="s">
        <v>460</v>
      </c>
      <c r="F6" s="159" t="s">
        <v>459</v>
      </c>
      <c r="G6" s="159" t="s">
        <v>458</v>
      </c>
      <c r="H6" s="159" t="s">
        <v>457</v>
      </c>
      <c r="I6" s="159" t="s">
        <v>456</v>
      </c>
      <c r="J6" s="159" t="s">
        <v>455</v>
      </c>
      <c r="K6" s="159" t="s">
        <v>454</v>
      </c>
      <c r="L6" s="159" t="s">
        <v>453</v>
      </c>
      <c r="M6" s="159" t="s">
        <v>452</v>
      </c>
      <c r="N6" s="159" t="s">
        <v>114</v>
      </c>
      <c r="O6" s="159" t="s">
        <v>115</v>
      </c>
      <c r="P6" s="159" t="s">
        <v>116</v>
      </c>
      <c r="Q6" s="159" t="s">
        <v>117</v>
      </c>
      <c r="R6" s="159" t="s">
        <v>118</v>
      </c>
      <c r="S6" s="159" t="s">
        <v>119</v>
      </c>
      <c r="T6" s="159" t="s">
        <v>120</v>
      </c>
      <c r="U6" s="159" t="s">
        <v>121</v>
      </c>
      <c r="V6" s="159" t="s">
        <v>122</v>
      </c>
      <c r="W6" s="159" t="s">
        <v>123</v>
      </c>
      <c r="X6" s="159" t="s">
        <v>124</v>
      </c>
      <c r="Y6" s="159" t="s">
        <v>125</v>
      </c>
      <c r="Z6" s="159" t="s">
        <v>126</v>
      </c>
      <c r="AA6" s="159" t="s">
        <v>127</v>
      </c>
      <c r="AB6" s="159" t="s">
        <v>128</v>
      </c>
      <c r="AC6" s="159" t="s">
        <v>129</v>
      </c>
      <c r="AD6" s="159" t="s">
        <v>130</v>
      </c>
      <c r="AE6" s="159" t="s">
        <v>131</v>
      </c>
      <c r="AF6" s="159" t="s">
        <v>132</v>
      </c>
      <c r="AG6" s="159" t="s">
        <v>133</v>
      </c>
      <c r="AH6" s="159" t="s">
        <v>134</v>
      </c>
      <c r="AI6" s="159" t="s">
        <v>135</v>
      </c>
      <c r="AJ6" s="159" t="s">
        <v>136</v>
      </c>
      <c r="AK6" s="159" t="s">
        <v>137</v>
      </c>
      <c r="AL6" s="159" t="s">
        <v>138</v>
      </c>
      <c r="AM6" s="159" t="s">
        <v>139</v>
      </c>
      <c r="AN6" s="159" t="s">
        <v>140</v>
      </c>
      <c r="AO6" s="159" t="s">
        <v>141</v>
      </c>
      <c r="AP6" s="159" t="s">
        <v>142</v>
      </c>
      <c r="AQ6" s="159" t="s">
        <v>143</v>
      </c>
      <c r="AR6" s="159" t="s">
        <v>144</v>
      </c>
      <c r="AS6" s="159" t="s">
        <v>145</v>
      </c>
      <c r="AT6" s="159" t="s">
        <v>146</v>
      </c>
      <c r="AU6" s="159" t="s">
        <v>147</v>
      </c>
      <c r="AV6" s="159" t="s">
        <v>148</v>
      </c>
      <c r="AW6" s="159" t="s">
        <v>149</v>
      </c>
      <c r="AX6" s="159" t="s">
        <v>150</v>
      </c>
      <c r="AY6" s="159" t="s">
        <v>151</v>
      </c>
      <c r="AZ6" s="159" t="s">
        <v>152</v>
      </c>
      <c r="BA6" s="159" t="s">
        <v>153</v>
      </c>
      <c r="BB6" s="159" t="s">
        <v>154</v>
      </c>
      <c r="BC6" s="159" t="s">
        <v>155</v>
      </c>
      <c r="BD6" s="159" t="s">
        <v>156</v>
      </c>
      <c r="BE6" s="159" t="s">
        <v>157</v>
      </c>
      <c r="BF6" s="159" t="s">
        <v>158</v>
      </c>
      <c r="BG6" s="159" t="s">
        <v>159</v>
      </c>
    </row>
    <row r="7" spans="1:59" x14ac:dyDescent="0.2">
      <c r="A7" s="98" t="s">
        <v>444</v>
      </c>
      <c r="B7" s="310" t="s">
        <v>1225</v>
      </c>
      <c r="C7" s="98">
        <v>124.2</v>
      </c>
      <c r="D7" s="98">
        <v>131.19999999999999</v>
      </c>
      <c r="E7" s="98">
        <v>141</v>
      </c>
      <c r="F7" s="98">
        <v>152</v>
      </c>
      <c r="G7" s="98">
        <v>160</v>
      </c>
      <c r="H7" s="98">
        <v>168.6</v>
      </c>
      <c r="I7" s="98">
        <v>181</v>
      </c>
      <c r="J7" s="98">
        <v>203.9</v>
      </c>
      <c r="K7" s="98">
        <v>231.7</v>
      </c>
      <c r="L7" s="98">
        <v>260.7</v>
      </c>
      <c r="M7" s="98">
        <v>283.5</v>
      </c>
      <c r="N7" s="98">
        <v>317.5</v>
      </c>
      <c r="O7" s="98">
        <v>352.4</v>
      </c>
      <c r="P7" s="98">
        <v>385.9</v>
      </c>
      <c r="Q7" s="98">
        <v>416.6</v>
      </c>
      <c r="R7" s="98">
        <v>468.3</v>
      </c>
      <c r="S7" s="98">
        <v>543.5</v>
      </c>
      <c r="T7" s="98">
        <v>582.4</v>
      </c>
      <c r="U7" s="98">
        <v>630.5</v>
      </c>
      <c r="V7" s="98">
        <v>692</v>
      </c>
      <c r="W7" s="98">
        <v>765.1</v>
      </c>
      <c r="X7" s="98">
        <v>880.2</v>
      </c>
      <c r="Y7" s="98">
        <v>1000.3</v>
      </c>
      <c r="Z7" s="98">
        <v>1110.3</v>
      </c>
      <c r="AA7" s="98">
        <v>1205.4000000000001</v>
      </c>
      <c r="AB7" s="98">
        <v>1285.9000000000001</v>
      </c>
      <c r="AC7" s="98">
        <v>1391.8</v>
      </c>
      <c r="AD7" s="98">
        <v>1484.5</v>
      </c>
      <c r="AE7" s="98">
        <v>1557.2</v>
      </c>
      <c r="AF7" s="98">
        <v>1646.9</v>
      </c>
      <c r="AG7" s="98">
        <v>1780.6</v>
      </c>
      <c r="AH7" s="98">
        <v>1920.2</v>
      </c>
      <c r="AI7" s="98">
        <v>2034.6</v>
      </c>
      <c r="AJ7" s="98">
        <v>2218.4</v>
      </c>
      <c r="AK7" s="98">
        <v>2301.4</v>
      </c>
      <c r="AL7" s="98">
        <v>2377.1999999999998</v>
      </c>
      <c r="AM7" s="98">
        <v>2495.1</v>
      </c>
      <c r="AN7" s="98">
        <v>2578.3000000000002</v>
      </c>
      <c r="AO7" s="98">
        <v>2654.5</v>
      </c>
      <c r="AP7" s="98">
        <v>2719.6</v>
      </c>
      <c r="AQ7" s="98">
        <v>2832.2</v>
      </c>
      <c r="AR7" s="98">
        <v>2971.8</v>
      </c>
      <c r="AS7" s="98">
        <v>3174</v>
      </c>
      <c r="AT7" s="98">
        <v>3363.3</v>
      </c>
      <c r="AU7" s="98">
        <v>3572.2</v>
      </c>
      <c r="AV7" s="98">
        <v>3777.9</v>
      </c>
      <c r="AW7" s="98">
        <v>4040.3</v>
      </c>
      <c r="AX7" s="98">
        <v>4274.3</v>
      </c>
      <c r="AY7" s="98">
        <v>4547.2</v>
      </c>
      <c r="AZ7" s="98">
        <v>4916.6000000000004</v>
      </c>
      <c r="BA7" s="98">
        <v>5220.3</v>
      </c>
      <c r="BB7" s="98">
        <v>5502.5</v>
      </c>
      <c r="BC7" s="98">
        <v>5592.2</v>
      </c>
      <c r="BD7" s="98">
        <v>5623.1</v>
      </c>
      <c r="BE7" s="98">
        <v>5659.5</v>
      </c>
      <c r="BF7" s="98">
        <v>5804.1</v>
      </c>
      <c r="BG7" s="98">
        <v>5984.5</v>
      </c>
    </row>
    <row r="8" spans="1:59" x14ac:dyDescent="0.2">
      <c r="A8" s="98" t="s">
        <v>442</v>
      </c>
      <c r="B8" s="310" t="s">
        <v>1200</v>
      </c>
      <c r="C8" s="98">
        <v>20.8</v>
      </c>
      <c r="D8" s="98">
        <v>23.8</v>
      </c>
      <c r="E8" s="98">
        <v>25</v>
      </c>
      <c r="F8" s="98">
        <v>26.7</v>
      </c>
      <c r="G8" s="98">
        <v>28.5</v>
      </c>
      <c r="H8" s="98">
        <v>30.5</v>
      </c>
      <c r="I8" s="98">
        <v>32.700000000000003</v>
      </c>
      <c r="J8" s="98">
        <v>35.299999999999997</v>
      </c>
      <c r="K8" s="98">
        <v>37.6</v>
      </c>
      <c r="L8" s="98">
        <v>42.1</v>
      </c>
      <c r="M8" s="98">
        <v>47.4</v>
      </c>
      <c r="N8" s="98">
        <v>56.8</v>
      </c>
      <c r="O8" s="98">
        <v>62.9</v>
      </c>
      <c r="P8" s="98">
        <v>69.400000000000006</v>
      </c>
      <c r="Q8" s="98">
        <v>77.8</v>
      </c>
      <c r="R8" s="98">
        <v>88.9</v>
      </c>
      <c r="S8" s="98">
        <v>100.2</v>
      </c>
      <c r="T8" s="98">
        <v>109.7</v>
      </c>
      <c r="U8" s="98">
        <v>120.6</v>
      </c>
      <c r="V8" s="98">
        <v>138.69999999999999</v>
      </c>
      <c r="W8" s="98">
        <v>156.6</v>
      </c>
      <c r="X8" s="98">
        <v>179.9</v>
      </c>
      <c r="Y8" s="98">
        <v>211.3</v>
      </c>
      <c r="Z8" s="98">
        <v>240.6</v>
      </c>
      <c r="AA8" s="98">
        <v>265.10000000000002</v>
      </c>
      <c r="AB8" s="98">
        <v>300.60000000000002</v>
      </c>
      <c r="AC8" s="98">
        <v>334.9</v>
      </c>
      <c r="AD8" s="98">
        <v>354.7</v>
      </c>
      <c r="AE8" s="98">
        <v>366.9</v>
      </c>
      <c r="AF8" s="98">
        <v>387.6</v>
      </c>
      <c r="AG8" s="98">
        <v>422.2</v>
      </c>
      <c r="AH8" s="98">
        <v>447.4</v>
      </c>
      <c r="AI8" s="98">
        <v>434.2</v>
      </c>
      <c r="AJ8" s="98">
        <v>495.6</v>
      </c>
      <c r="AK8" s="98">
        <v>499.7</v>
      </c>
      <c r="AL8" s="98">
        <v>511.1</v>
      </c>
      <c r="AM8" s="98">
        <v>546.20000000000005</v>
      </c>
      <c r="AN8" s="98">
        <v>554.79999999999995</v>
      </c>
      <c r="AO8" s="98">
        <v>562.6</v>
      </c>
      <c r="AP8" s="98">
        <v>561.6</v>
      </c>
      <c r="AQ8" s="98">
        <v>554.29999999999995</v>
      </c>
      <c r="AR8" s="98">
        <v>559</v>
      </c>
      <c r="AS8" s="98">
        <v>557.29999999999995</v>
      </c>
      <c r="AT8" s="98">
        <v>562.9</v>
      </c>
      <c r="AU8" s="98">
        <v>594.70000000000005</v>
      </c>
      <c r="AV8" s="98">
        <v>617.79999999999995</v>
      </c>
      <c r="AW8" s="98">
        <v>679.9</v>
      </c>
      <c r="AX8" s="98">
        <v>723.4</v>
      </c>
      <c r="AY8" s="98">
        <v>776.1</v>
      </c>
      <c r="AZ8" s="98">
        <v>777.7</v>
      </c>
      <c r="BA8" s="98">
        <v>819.8</v>
      </c>
      <c r="BB8" s="98">
        <v>855</v>
      </c>
      <c r="BC8" s="98">
        <v>900</v>
      </c>
      <c r="BD8" s="98">
        <v>906</v>
      </c>
      <c r="BE8" s="98">
        <v>895.6</v>
      </c>
      <c r="BF8" s="98">
        <v>902</v>
      </c>
      <c r="BG8" s="98">
        <v>905.9</v>
      </c>
    </row>
    <row r="9" spans="1:59" x14ac:dyDescent="0.2">
      <c r="A9" s="98" t="s">
        <v>440</v>
      </c>
      <c r="B9" s="98" t="s">
        <v>1199</v>
      </c>
      <c r="C9" s="98">
        <v>4.4000000000000004</v>
      </c>
      <c r="D9" s="98">
        <v>4.5</v>
      </c>
      <c r="E9" s="98">
        <v>5</v>
      </c>
      <c r="F9" s="98">
        <v>5.0999999999999996</v>
      </c>
      <c r="G9" s="98">
        <v>5.3</v>
      </c>
      <c r="H9" s="98">
        <v>5.5</v>
      </c>
      <c r="I9" s="98">
        <v>5.8</v>
      </c>
      <c r="J9" s="98">
        <v>5.8</v>
      </c>
      <c r="K9" s="98">
        <v>5.6</v>
      </c>
      <c r="L9" s="98">
        <v>4.5</v>
      </c>
      <c r="M9" s="98">
        <v>5.0999999999999996</v>
      </c>
      <c r="N9" s="98">
        <v>6.1</v>
      </c>
      <c r="O9" s="98">
        <v>7.5</v>
      </c>
      <c r="P9" s="98">
        <v>8.6</v>
      </c>
      <c r="Q9" s="98">
        <v>8.1999999999999993</v>
      </c>
      <c r="R9" s="98">
        <v>9.6</v>
      </c>
      <c r="S9" s="98">
        <v>11.7</v>
      </c>
      <c r="T9" s="98">
        <v>12.6</v>
      </c>
      <c r="U9" s="98">
        <v>12.6</v>
      </c>
      <c r="V9" s="98">
        <v>13.1</v>
      </c>
      <c r="W9" s="98">
        <v>14.4</v>
      </c>
      <c r="X9" s="98">
        <v>16.600000000000001</v>
      </c>
      <c r="Y9" s="98">
        <v>16.7</v>
      </c>
      <c r="Z9" s="98">
        <v>19.2</v>
      </c>
      <c r="AA9" s="98">
        <v>18.600000000000001</v>
      </c>
      <c r="AB9" s="98">
        <v>22.1</v>
      </c>
      <c r="AC9" s="98">
        <v>25.8</v>
      </c>
      <c r="AD9" s="98">
        <v>27.6</v>
      </c>
      <c r="AE9" s="98">
        <v>26.4</v>
      </c>
      <c r="AF9" s="98">
        <v>26.8</v>
      </c>
      <c r="AG9" s="98">
        <v>27.9</v>
      </c>
      <c r="AH9" s="98">
        <v>30.7</v>
      </c>
      <c r="AI9" s="98">
        <v>-6.8</v>
      </c>
      <c r="AJ9" s="98">
        <v>39.1</v>
      </c>
      <c r="AK9" s="98">
        <v>40.200000000000003</v>
      </c>
      <c r="AL9" s="98">
        <v>39.799999999999997</v>
      </c>
      <c r="AM9" s="98">
        <v>36.799999999999997</v>
      </c>
      <c r="AN9" s="98">
        <v>41.1</v>
      </c>
      <c r="AO9" s="98">
        <v>39.9</v>
      </c>
      <c r="AP9" s="98">
        <v>42.2</v>
      </c>
      <c r="AQ9" s="98">
        <v>44.2</v>
      </c>
      <c r="AR9" s="98">
        <v>50.1</v>
      </c>
      <c r="AS9" s="98">
        <v>47.5</v>
      </c>
      <c r="AT9" s="98">
        <v>58.4</v>
      </c>
      <c r="AU9" s="98">
        <v>67.599999999999994</v>
      </c>
      <c r="AV9" s="98">
        <v>78.400000000000006</v>
      </c>
      <c r="AW9" s="98">
        <v>90.6</v>
      </c>
      <c r="AX9" s="98">
        <v>87.9</v>
      </c>
      <c r="AY9" s="98">
        <v>100.1</v>
      </c>
      <c r="AZ9" s="98">
        <v>107.9</v>
      </c>
      <c r="BA9" s="98">
        <v>119.3</v>
      </c>
      <c r="BB9" s="98">
        <v>121.3</v>
      </c>
      <c r="BC9" s="98">
        <v>129.80000000000001</v>
      </c>
      <c r="BD9" s="98">
        <v>126.7</v>
      </c>
      <c r="BE9" s="98">
        <v>123.3</v>
      </c>
      <c r="BF9" s="98">
        <v>123.7</v>
      </c>
      <c r="BG9" s="98">
        <v>124.6</v>
      </c>
    </row>
    <row r="10" spans="1:59" x14ac:dyDescent="0.2">
      <c r="A10" s="98" t="s">
        <v>438</v>
      </c>
      <c r="B10" s="98" t="s">
        <v>1198</v>
      </c>
      <c r="C10" s="98">
        <v>1.2</v>
      </c>
      <c r="D10" s="98">
        <v>1.3</v>
      </c>
      <c r="E10" s="98">
        <v>1.4</v>
      </c>
      <c r="F10" s="98">
        <v>1.5</v>
      </c>
      <c r="G10" s="98">
        <v>1.5</v>
      </c>
      <c r="H10" s="98">
        <v>1.6</v>
      </c>
      <c r="I10" s="98">
        <v>1.6</v>
      </c>
      <c r="J10" s="98">
        <v>1.8</v>
      </c>
      <c r="K10" s="98">
        <v>2.1</v>
      </c>
      <c r="L10" s="98">
        <v>3.5</v>
      </c>
      <c r="M10" s="98">
        <v>4.4000000000000004</v>
      </c>
      <c r="N10" s="98">
        <v>5.0999999999999996</v>
      </c>
      <c r="O10" s="98">
        <v>5.5</v>
      </c>
      <c r="P10" s="98">
        <v>6</v>
      </c>
      <c r="Q10" s="98">
        <v>6.3</v>
      </c>
      <c r="R10" s="98">
        <v>7.2</v>
      </c>
      <c r="S10" s="98">
        <v>8.3000000000000007</v>
      </c>
      <c r="T10" s="98">
        <v>8.3000000000000007</v>
      </c>
      <c r="U10" s="98">
        <v>9.5</v>
      </c>
      <c r="V10" s="98">
        <v>10.199999999999999</v>
      </c>
      <c r="W10" s="98">
        <v>10.5</v>
      </c>
      <c r="X10" s="98">
        <v>11.1</v>
      </c>
      <c r="Y10" s="98">
        <v>11.6</v>
      </c>
      <c r="Z10" s="98">
        <v>13.4</v>
      </c>
      <c r="AA10" s="98">
        <v>16.3</v>
      </c>
      <c r="AB10" s="98">
        <v>16.399999999999999</v>
      </c>
      <c r="AC10" s="98">
        <v>20.6</v>
      </c>
      <c r="AD10" s="98">
        <v>21.6</v>
      </c>
      <c r="AE10" s="98">
        <v>22</v>
      </c>
      <c r="AF10" s="98">
        <v>24.4</v>
      </c>
      <c r="AG10" s="98">
        <v>25.8</v>
      </c>
      <c r="AH10" s="98">
        <v>26.9</v>
      </c>
      <c r="AI10" s="98">
        <v>28.6</v>
      </c>
      <c r="AJ10" s="98">
        <v>31.2</v>
      </c>
      <c r="AK10" s="98">
        <v>29.9</v>
      </c>
      <c r="AL10" s="98">
        <v>31.2</v>
      </c>
      <c r="AM10" s="98">
        <v>32.1</v>
      </c>
      <c r="AN10" s="98">
        <v>31.5</v>
      </c>
      <c r="AO10" s="98">
        <v>33.799999999999997</v>
      </c>
      <c r="AP10" s="98">
        <v>34.4</v>
      </c>
      <c r="AQ10" s="98">
        <v>37.799999999999997</v>
      </c>
      <c r="AR10" s="98">
        <v>36.700000000000003</v>
      </c>
      <c r="AS10" s="98">
        <v>40.799999999999997</v>
      </c>
      <c r="AT10" s="98">
        <v>40.9</v>
      </c>
      <c r="AU10" s="98">
        <v>41.1</v>
      </c>
      <c r="AV10" s="98">
        <v>42.5</v>
      </c>
      <c r="AW10" s="98">
        <v>43.3</v>
      </c>
      <c r="AX10" s="98">
        <v>44</v>
      </c>
      <c r="AY10" s="98">
        <v>45.4</v>
      </c>
      <c r="AZ10" s="98">
        <v>52.3</v>
      </c>
      <c r="BA10" s="98">
        <v>51.8</v>
      </c>
      <c r="BB10" s="98">
        <v>53.6</v>
      </c>
      <c r="BC10" s="98">
        <v>48.1</v>
      </c>
      <c r="BD10" s="98">
        <v>48.9</v>
      </c>
      <c r="BE10" s="98">
        <v>48.7</v>
      </c>
      <c r="BF10" s="98">
        <v>47.7</v>
      </c>
      <c r="BG10" s="98">
        <v>50.4</v>
      </c>
    </row>
    <row r="11" spans="1:59" x14ac:dyDescent="0.2">
      <c r="A11" s="98" t="s">
        <v>436</v>
      </c>
      <c r="B11" s="98" t="s">
        <v>1219</v>
      </c>
      <c r="C11" s="98">
        <v>14.1</v>
      </c>
      <c r="D11" s="98">
        <v>16.899999999999999</v>
      </c>
      <c r="E11" s="98">
        <v>17.2</v>
      </c>
      <c r="F11" s="98">
        <v>18.600000000000001</v>
      </c>
      <c r="G11" s="98">
        <v>20.100000000000001</v>
      </c>
      <c r="H11" s="98">
        <v>21.6</v>
      </c>
      <c r="I11" s="98">
        <v>23.1</v>
      </c>
      <c r="J11" s="98">
        <v>25.2</v>
      </c>
      <c r="K11" s="98">
        <v>27.2</v>
      </c>
      <c r="L11" s="98">
        <v>30.6</v>
      </c>
      <c r="M11" s="98">
        <v>34</v>
      </c>
      <c r="N11" s="98">
        <v>41</v>
      </c>
      <c r="O11" s="98">
        <v>44.6</v>
      </c>
      <c r="P11" s="98">
        <v>48.7</v>
      </c>
      <c r="Q11" s="98">
        <v>55.5</v>
      </c>
      <c r="R11" s="98">
        <v>62.2</v>
      </c>
      <c r="S11" s="98">
        <v>69.2</v>
      </c>
      <c r="T11" s="98">
        <v>76.400000000000006</v>
      </c>
      <c r="U11" s="98">
        <v>84.5</v>
      </c>
      <c r="V11" s="98">
        <v>100.1</v>
      </c>
      <c r="W11" s="98">
        <v>114.9</v>
      </c>
      <c r="X11" s="98">
        <v>133.1</v>
      </c>
      <c r="Y11" s="98">
        <v>162.69999999999999</v>
      </c>
      <c r="Z11" s="98">
        <v>186.9</v>
      </c>
      <c r="AA11" s="98">
        <v>206.5</v>
      </c>
      <c r="AB11" s="98">
        <v>237</v>
      </c>
      <c r="AC11" s="98">
        <v>261</v>
      </c>
      <c r="AD11" s="98">
        <v>276</v>
      </c>
      <c r="AE11" s="98">
        <v>285.8</v>
      </c>
      <c r="AF11" s="98">
        <v>303</v>
      </c>
      <c r="AG11" s="98">
        <v>332</v>
      </c>
      <c r="AH11" s="98">
        <v>350.9</v>
      </c>
      <c r="AI11" s="98">
        <v>371.9</v>
      </c>
      <c r="AJ11" s="98">
        <v>380.5</v>
      </c>
      <c r="AK11" s="98">
        <v>383.7</v>
      </c>
      <c r="AL11" s="98">
        <v>392.6</v>
      </c>
      <c r="AM11" s="98">
        <v>428.9</v>
      </c>
      <c r="AN11" s="98">
        <v>432.3</v>
      </c>
      <c r="AO11" s="98">
        <v>435.8</v>
      </c>
      <c r="AP11" s="98">
        <v>427</v>
      </c>
      <c r="AQ11" s="98">
        <v>410</v>
      </c>
      <c r="AR11" s="98">
        <v>405.8</v>
      </c>
      <c r="AS11" s="98">
        <v>396.7</v>
      </c>
      <c r="AT11" s="98">
        <v>387</v>
      </c>
      <c r="AU11" s="98">
        <v>407.8</v>
      </c>
      <c r="AV11" s="98">
        <v>416.6</v>
      </c>
      <c r="AW11" s="98">
        <v>456.2</v>
      </c>
      <c r="AX11" s="98">
        <v>492.4</v>
      </c>
      <c r="AY11" s="98">
        <v>529.79999999999995</v>
      </c>
      <c r="AZ11" s="98">
        <v>515</v>
      </c>
      <c r="BA11" s="98">
        <v>542.4</v>
      </c>
      <c r="BB11" s="98">
        <v>572.70000000000005</v>
      </c>
      <c r="BC11" s="98">
        <v>616.4</v>
      </c>
      <c r="BD11" s="98">
        <v>624</v>
      </c>
      <c r="BE11" s="98">
        <v>616.9</v>
      </c>
      <c r="BF11" s="98">
        <v>623.1</v>
      </c>
      <c r="BG11" s="98">
        <v>623.4</v>
      </c>
    </row>
    <row r="12" spans="1:59" x14ac:dyDescent="0.2">
      <c r="A12" s="98" t="s">
        <v>434</v>
      </c>
      <c r="B12" s="98" t="s">
        <v>1224</v>
      </c>
      <c r="C12" s="98">
        <v>1.1000000000000001</v>
      </c>
      <c r="D12" s="98">
        <v>1.2</v>
      </c>
      <c r="E12" s="98">
        <v>1.5</v>
      </c>
      <c r="F12" s="98">
        <v>1.6</v>
      </c>
      <c r="G12" s="98">
        <v>1.6</v>
      </c>
      <c r="H12" s="98">
        <v>1.9</v>
      </c>
      <c r="I12" s="98">
        <v>2.2000000000000002</v>
      </c>
      <c r="J12" s="98">
        <v>2.5</v>
      </c>
      <c r="K12" s="98">
        <v>2.8</v>
      </c>
      <c r="L12" s="98">
        <v>3.4</v>
      </c>
      <c r="M12" s="98">
        <v>3.9</v>
      </c>
      <c r="N12" s="98">
        <v>4.5</v>
      </c>
      <c r="O12" s="98">
        <v>5.4</v>
      </c>
      <c r="P12" s="98">
        <v>6.1</v>
      </c>
      <c r="Q12" s="98">
        <v>7.8</v>
      </c>
      <c r="R12" s="98">
        <v>9.9</v>
      </c>
      <c r="S12" s="98">
        <v>11.1</v>
      </c>
      <c r="T12" s="98">
        <v>12.3</v>
      </c>
      <c r="U12" s="98">
        <v>14.1</v>
      </c>
      <c r="V12" s="98">
        <v>15.3</v>
      </c>
      <c r="W12" s="98">
        <v>16.8</v>
      </c>
      <c r="X12" s="98">
        <v>19</v>
      </c>
      <c r="Y12" s="98">
        <v>20.3</v>
      </c>
      <c r="Z12" s="98">
        <v>21.2</v>
      </c>
      <c r="AA12" s="98">
        <v>23.7</v>
      </c>
      <c r="AB12" s="98">
        <v>25.1</v>
      </c>
      <c r="AC12" s="98">
        <v>27.5</v>
      </c>
      <c r="AD12" s="98">
        <v>29.5</v>
      </c>
      <c r="AE12" s="98">
        <v>32.700000000000003</v>
      </c>
      <c r="AF12" s="98">
        <v>33.5</v>
      </c>
      <c r="AG12" s="98">
        <v>36.5</v>
      </c>
      <c r="AH12" s="98">
        <v>38.9</v>
      </c>
      <c r="AI12" s="98">
        <v>40.5</v>
      </c>
      <c r="AJ12" s="98">
        <v>44.7</v>
      </c>
      <c r="AK12" s="98">
        <v>45.9</v>
      </c>
      <c r="AL12" s="98">
        <v>47.5</v>
      </c>
      <c r="AM12" s="98">
        <v>48.4</v>
      </c>
      <c r="AN12" s="98">
        <v>49.9</v>
      </c>
      <c r="AO12" s="98">
        <v>53</v>
      </c>
      <c r="AP12" s="98">
        <v>57.9</v>
      </c>
      <c r="AQ12" s="98">
        <v>62.3</v>
      </c>
      <c r="AR12" s="98">
        <v>66.400000000000006</v>
      </c>
      <c r="AS12" s="98">
        <v>72.3</v>
      </c>
      <c r="AT12" s="98">
        <v>76.5</v>
      </c>
      <c r="AU12" s="98">
        <v>78.099999999999994</v>
      </c>
      <c r="AV12" s="98">
        <v>80.400000000000006</v>
      </c>
      <c r="AW12" s="98">
        <v>89.7</v>
      </c>
      <c r="AX12" s="98">
        <v>99</v>
      </c>
      <c r="AY12" s="98">
        <v>100.8</v>
      </c>
      <c r="AZ12" s="98">
        <v>102.5</v>
      </c>
      <c r="BA12" s="98">
        <v>106.2</v>
      </c>
      <c r="BB12" s="98">
        <v>107.4</v>
      </c>
      <c r="BC12" s="98">
        <v>105.8</v>
      </c>
      <c r="BD12" s="98">
        <v>106.3</v>
      </c>
      <c r="BE12" s="98">
        <v>106.6</v>
      </c>
      <c r="BF12" s="98">
        <v>107.6</v>
      </c>
      <c r="BG12" s="98">
        <v>107.5</v>
      </c>
    </row>
    <row r="13" spans="1:59" x14ac:dyDescent="0.2">
      <c r="A13" s="98" t="s">
        <v>432</v>
      </c>
      <c r="B13" s="310" t="s">
        <v>1215</v>
      </c>
      <c r="C13" s="98">
        <v>44</v>
      </c>
      <c r="D13" s="98">
        <v>44.3</v>
      </c>
      <c r="E13" s="98">
        <v>45.6</v>
      </c>
      <c r="F13" s="98">
        <v>50.1</v>
      </c>
      <c r="G13" s="98">
        <v>52.1</v>
      </c>
      <c r="H13" s="98">
        <v>52.7</v>
      </c>
      <c r="I13" s="98">
        <v>55.5</v>
      </c>
      <c r="J13" s="98">
        <v>65.599999999999994</v>
      </c>
      <c r="K13" s="98">
        <v>75.8</v>
      </c>
      <c r="L13" s="98">
        <v>84</v>
      </c>
      <c r="M13" s="98">
        <v>85.2</v>
      </c>
      <c r="N13" s="98">
        <v>84.5</v>
      </c>
      <c r="O13" s="98">
        <v>85.9</v>
      </c>
      <c r="P13" s="98">
        <v>88.9</v>
      </c>
      <c r="Q13" s="98">
        <v>87.1</v>
      </c>
      <c r="R13" s="98">
        <v>91.5</v>
      </c>
      <c r="S13" s="98">
        <v>96.5</v>
      </c>
      <c r="T13" s="98">
        <v>98.5</v>
      </c>
      <c r="U13" s="98">
        <v>105.1</v>
      </c>
      <c r="V13" s="98">
        <v>113.2</v>
      </c>
      <c r="W13" s="98">
        <v>123.4</v>
      </c>
      <c r="X13" s="98">
        <v>141.5</v>
      </c>
      <c r="Y13" s="98">
        <v>163.6</v>
      </c>
      <c r="Z13" s="98">
        <v>185.2</v>
      </c>
      <c r="AA13" s="98">
        <v>199.8</v>
      </c>
      <c r="AB13" s="98">
        <v>213.7</v>
      </c>
      <c r="AC13" s="98">
        <v>230.6</v>
      </c>
      <c r="AD13" s="98">
        <v>245.9</v>
      </c>
      <c r="AE13" s="98">
        <v>259.2</v>
      </c>
      <c r="AF13" s="98">
        <v>274.2</v>
      </c>
      <c r="AG13" s="98">
        <v>283.5</v>
      </c>
      <c r="AH13" s="98">
        <v>295.5</v>
      </c>
      <c r="AI13" s="98">
        <v>311.10000000000002</v>
      </c>
      <c r="AJ13" s="98">
        <v>308.5</v>
      </c>
      <c r="AK13" s="98">
        <v>301.89999999999998</v>
      </c>
      <c r="AL13" s="98">
        <v>295</v>
      </c>
      <c r="AM13" s="98">
        <v>291.3</v>
      </c>
      <c r="AN13" s="98">
        <v>292</v>
      </c>
      <c r="AO13" s="98">
        <v>292.8</v>
      </c>
      <c r="AP13" s="98">
        <v>288.7</v>
      </c>
      <c r="AQ13" s="98">
        <v>301.5</v>
      </c>
      <c r="AR13" s="98">
        <v>308.5</v>
      </c>
      <c r="AS13" s="98">
        <v>325.2</v>
      </c>
      <c r="AT13" s="98">
        <v>358.5</v>
      </c>
      <c r="AU13" s="98">
        <v>409.4</v>
      </c>
      <c r="AV13" s="98">
        <v>446.9</v>
      </c>
      <c r="AW13" s="98">
        <v>476.3</v>
      </c>
      <c r="AX13" s="98">
        <v>500.8</v>
      </c>
      <c r="AY13" s="98">
        <v>526.5</v>
      </c>
      <c r="AZ13" s="98">
        <v>583.29999999999995</v>
      </c>
      <c r="BA13" s="98">
        <v>613.79999999999995</v>
      </c>
      <c r="BB13" s="98">
        <v>653.6</v>
      </c>
      <c r="BC13" s="98">
        <v>662.7</v>
      </c>
      <c r="BD13" s="98">
        <v>654.5</v>
      </c>
      <c r="BE13" s="98">
        <v>614.4</v>
      </c>
      <c r="BF13" s="98">
        <v>601.1</v>
      </c>
      <c r="BG13" s="98">
        <v>592.5</v>
      </c>
    </row>
    <row r="14" spans="1:59" x14ac:dyDescent="0.2">
      <c r="A14" s="98" t="s">
        <v>430</v>
      </c>
      <c r="B14" s="310" t="s">
        <v>1015</v>
      </c>
      <c r="C14" s="98">
        <v>4.4000000000000004</v>
      </c>
      <c r="D14" s="98">
        <v>4.8</v>
      </c>
      <c r="E14" s="98">
        <v>5.2</v>
      </c>
      <c r="F14" s="98">
        <v>5.4</v>
      </c>
      <c r="G14" s="98">
        <v>5.7</v>
      </c>
      <c r="H14" s="98">
        <v>6.1</v>
      </c>
      <c r="I14" s="98">
        <v>6.6</v>
      </c>
      <c r="J14" s="98">
        <v>7.2</v>
      </c>
      <c r="K14" s="98">
        <v>8</v>
      </c>
      <c r="L14" s="98">
        <v>9.3000000000000007</v>
      </c>
      <c r="M14" s="98">
        <v>10.3</v>
      </c>
      <c r="N14" s="98">
        <v>11.8</v>
      </c>
      <c r="O14" s="98">
        <v>13.7</v>
      </c>
      <c r="P14" s="98">
        <v>15.4</v>
      </c>
      <c r="Q14" s="98">
        <v>17.100000000000001</v>
      </c>
      <c r="R14" s="98">
        <v>19.399999999999999</v>
      </c>
      <c r="S14" s="98">
        <v>22.1</v>
      </c>
      <c r="T14" s="98">
        <v>23.9</v>
      </c>
      <c r="U14" s="98">
        <v>26.1</v>
      </c>
      <c r="V14" s="98">
        <v>28.9</v>
      </c>
      <c r="W14" s="98">
        <v>32.1</v>
      </c>
      <c r="X14" s="98">
        <v>35.6</v>
      </c>
      <c r="Y14" s="98">
        <v>39.9</v>
      </c>
      <c r="Z14" s="98">
        <v>44.4</v>
      </c>
      <c r="AA14" s="98">
        <v>48.5</v>
      </c>
      <c r="AB14" s="98">
        <v>52.6</v>
      </c>
      <c r="AC14" s="98">
        <v>58.3</v>
      </c>
      <c r="AD14" s="98">
        <v>63.4</v>
      </c>
      <c r="AE14" s="98">
        <v>68.7</v>
      </c>
      <c r="AF14" s="98">
        <v>75.8</v>
      </c>
      <c r="AG14" s="98">
        <v>84.9</v>
      </c>
      <c r="AH14" s="98">
        <v>94.3</v>
      </c>
      <c r="AI14" s="98">
        <v>103.2</v>
      </c>
      <c r="AJ14" s="98">
        <v>113.3</v>
      </c>
      <c r="AK14" s="98">
        <v>122.1</v>
      </c>
      <c r="AL14" s="98">
        <v>131</v>
      </c>
      <c r="AM14" s="98">
        <v>140.1</v>
      </c>
      <c r="AN14" s="98">
        <v>149.19999999999999</v>
      </c>
      <c r="AO14" s="98">
        <v>157.19999999999999</v>
      </c>
      <c r="AP14" s="98">
        <v>167.4</v>
      </c>
      <c r="AQ14" s="98">
        <v>182.3</v>
      </c>
      <c r="AR14" s="98">
        <v>197.5</v>
      </c>
      <c r="AS14" s="98">
        <v>214.4</v>
      </c>
      <c r="AT14" s="98">
        <v>228.9</v>
      </c>
      <c r="AU14" s="98">
        <v>237.5</v>
      </c>
      <c r="AV14" s="98">
        <v>252.7</v>
      </c>
      <c r="AW14" s="98">
        <v>266.2</v>
      </c>
      <c r="AX14" s="98">
        <v>281.7</v>
      </c>
      <c r="AY14" s="98">
        <v>300.7</v>
      </c>
      <c r="AZ14" s="98">
        <v>321.60000000000002</v>
      </c>
      <c r="BA14" s="98">
        <v>328.8</v>
      </c>
      <c r="BB14" s="98">
        <v>331.8</v>
      </c>
      <c r="BC14" s="98">
        <v>336.2</v>
      </c>
      <c r="BD14" s="98">
        <v>342.9</v>
      </c>
      <c r="BE14" s="98">
        <v>343.2</v>
      </c>
      <c r="BF14" s="98">
        <v>351.4</v>
      </c>
      <c r="BG14" s="98">
        <v>360.4</v>
      </c>
    </row>
    <row r="15" spans="1:59" x14ac:dyDescent="0.2">
      <c r="A15" s="98" t="s">
        <v>428</v>
      </c>
      <c r="B15" s="98" t="s">
        <v>1195</v>
      </c>
      <c r="C15" s="98">
        <v>2.1</v>
      </c>
      <c r="D15" s="98">
        <v>2.2999999999999998</v>
      </c>
      <c r="E15" s="98">
        <v>2.4</v>
      </c>
      <c r="F15" s="98">
        <v>2.6</v>
      </c>
      <c r="G15" s="98">
        <v>2.8</v>
      </c>
      <c r="H15" s="98">
        <v>2.9</v>
      </c>
      <c r="I15" s="98">
        <v>3.2</v>
      </c>
      <c r="J15" s="98">
        <v>3.5</v>
      </c>
      <c r="K15" s="98">
        <v>3.8</v>
      </c>
      <c r="L15" s="98">
        <v>4.7</v>
      </c>
      <c r="M15" s="98">
        <v>5.0999999999999996</v>
      </c>
      <c r="N15" s="98">
        <v>5.8</v>
      </c>
      <c r="O15" s="98">
        <v>6.8</v>
      </c>
      <c r="P15" s="98">
        <v>7.7</v>
      </c>
      <c r="Q15" s="98">
        <v>8.5</v>
      </c>
      <c r="R15" s="98">
        <v>9.5</v>
      </c>
      <c r="S15" s="98">
        <v>10.7</v>
      </c>
      <c r="T15" s="98">
        <v>11.5</v>
      </c>
      <c r="U15" s="98">
        <v>12.5</v>
      </c>
      <c r="V15" s="98">
        <v>13.7</v>
      </c>
      <c r="W15" s="98">
        <v>14.9</v>
      </c>
      <c r="X15" s="98">
        <v>16.3</v>
      </c>
      <c r="Y15" s="98">
        <v>18.2</v>
      </c>
      <c r="Z15" s="98">
        <v>20</v>
      </c>
      <c r="AA15" s="98">
        <v>21.6</v>
      </c>
      <c r="AB15" s="98">
        <v>23.2</v>
      </c>
      <c r="AC15" s="98">
        <v>25.5</v>
      </c>
      <c r="AD15" s="98">
        <v>27.2</v>
      </c>
      <c r="AE15" s="98">
        <v>29</v>
      </c>
      <c r="AF15" s="98">
        <v>31.6</v>
      </c>
      <c r="AG15" s="98">
        <v>34.700000000000003</v>
      </c>
      <c r="AH15" s="98">
        <v>38</v>
      </c>
      <c r="AI15" s="98">
        <v>41.6</v>
      </c>
      <c r="AJ15" s="98">
        <v>45.8</v>
      </c>
      <c r="AK15" s="98">
        <v>50</v>
      </c>
      <c r="AL15" s="98">
        <v>52.6</v>
      </c>
      <c r="AM15" s="98">
        <v>55.5</v>
      </c>
      <c r="AN15" s="98">
        <v>59.8</v>
      </c>
      <c r="AO15" s="98">
        <v>64.099999999999994</v>
      </c>
      <c r="AP15" s="98">
        <v>68</v>
      </c>
      <c r="AQ15" s="98">
        <v>73.400000000000006</v>
      </c>
      <c r="AR15" s="98">
        <v>79.2</v>
      </c>
      <c r="AS15" s="98">
        <v>85.5</v>
      </c>
      <c r="AT15" s="98">
        <v>92.5</v>
      </c>
      <c r="AU15" s="98">
        <v>98.1</v>
      </c>
      <c r="AV15" s="98">
        <v>106.2</v>
      </c>
      <c r="AW15" s="98">
        <v>111.8</v>
      </c>
      <c r="AX15" s="98">
        <v>118</v>
      </c>
      <c r="AY15" s="98">
        <v>126.9</v>
      </c>
      <c r="AZ15" s="98">
        <v>137.69999999999999</v>
      </c>
      <c r="BA15" s="98">
        <v>141.5</v>
      </c>
      <c r="BB15" s="98">
        <v>145.19999999999999</v>
      </c>
      <c r="BC15" s="98">
        <v>149.1</v>
      </c>
      <c r="BD15" s="98">
        <v>155.9</v>
      </c>
      <c r="BE15" s="98">
        <v>155.5</v>
      </c>
      <c r="BF15" s="98">
        <v>159.69999999999999</v>
      </c>
      <c r="BG15" s="98">
        <v>163.4</v>
      </c>
    </row>
    <row r="16" spans="1:59" x14ac:dyDescent="0.2">
      <c r="A16" s="98" t="s">
        <v>426</v>
      </c>
      <c r="B16" s="98" t="s">
        <v>1194</v>
      </c>
      <c r="C16" s="98">
        <v>1</v>
      </c>
      <c r="D16" s="98">
        <v>1.1000000000000001</v>
      </c>
      <c r="E16" s="98">
        <v>1.2</v>
      </c>
      <c r="F16" s="98">
        <v>1.2</v>
      </c>
      <c r="G16" s="98">
        <v>1.3</v>
      </c>
      <c r="H16" s="98">
        <v>1.4</v>
      </c>
      <c r="I16" s="98">
        <v>1.5</v>
      </c>
      <c r="J16" s="98">
        <v>1.6</v>
      </c>
      <c r="K16" s="98">
        <v>1.7</v>
      </c>
      <c r="L16" s="98">
        <v>1.9</v>
      </c>
      <c r="M16" s="98">
        <v>2.2000000000000002</v>
      </c>
      <c r="N16" s="98">
        <v>2.5</v>
      </c>
      <c r="O16" s="98">
        <v>2.8</v>
      </c>
      <c r="P16" s="98">
        <v>3</v>
      </c>
      <c r="Q16" s="98">
        <v>3.3</v>
      </c>
      <c r="R16" s="98">
        <v>3.6</v>
      </c>
      <c r="S16" s="98">
        <v>4.2</v>
      </c>
      <c r="T16" s="98">
        <v>4.4000000000000004</v>
      </c>
      <c r="U16" s="98">
        <v>4.8</v>
      </c>
      <c r="V16" s="98">
        <v>5.2</v>
      </c>
      <c r="W16" s="98">
        <v>5.7</v>
      </c>
      <c r="X16" s="98">
        <v>6.3</v>
      </c>
      <c r="Y16" s="98">
        <v>7</v>
      </c>
      <c r="Z16" s="98">
        <v>7.8</v>
      </c>
      <c r="AA16" s="98">
        <v>8.4</v>
      </c>
      <c r="AB16" s="98">
        <v>9</v>
      </c>
      <c r="AC16" s="98">
        <v>9.8000000000000007</v>
      </c>
      <c r="AD16" s="98">
        <v>10.8</v>
      </c>
      <c r="AE16" s="98">
        <v>11.6</v>
      </c>
      <c r="AF16" s="98">
        <v>12.1</v>
      </c>
      <c r="AG16" s="98">
        <v>13.4</v>
      </c>
      <c r="AH16" s="98">
        <v>14.6</v>
      </c>
      <c r="AI16" s="98">
        <v>15.6</v>
      </c>
      <c r="AJ16" s="98">
        <v>17.399999999999999</v>
      </c>
      <c r="AK16" s="98">
        <v>17.899999999999999</v>
      </c>
      <c r="AL16" s="98">
        <v>18.899999999999999</v>
      </c>
      <c r="AM16" s="98">
        <v>19.7</v>
      </c>
      <c r="AN16" s="98">
        <v>20.6</v>
      </c>
      <c r="AO16" s="98">
        <v>21.5</v>
      </c>
      <c r="AP16" s="98">
        <v>22.9</v>
      </c>
      <c r="AQ16" s="98">
        <v>24.5</v>
      </c>
      <c r="AR16" s="98">
        <v>26.7</v>
      </c>
      <c r="AS16" s="98">
        <v>28.4</v>
      </c>
      <c r="AT16" s="98">
        <v>30.7</v>
      </c>
      <c r="AU16" s="98">
        <v>32.4</v>
      </c>
      <c r="AV16" s="98">
        <v>34.6</v>
      </c>
      <c r="AW16" s="98">
        <v>36.9</v>
      </c>
      <c r="AX16" s="98">
        <v>39.9</v>
      </c>
      <c r="AY16" s="98">
        <v>42.7</v>
      </c>
      <c r="AZ16" s="98">
        <v>45.9</v>
      </c>
      <c r="BA16" s="98">
        <v>47.8</v>
      </c>
      <c r="BB16" s="98">
        <v>48.5</v>
      </c>
      <c r="BC16" s="98">
        <v>49.6</v>
      </c>
      <c r="BD16" s="98">
        <v>50</v>
      </c>
      <c r="BE16" s="98">
        <v>50.8</v>
      </c>
      <c r="BF16" s="98">
        <v>51.6</v>
      </c>
      <c r="BG16" s="98">
        <v>52.8</v>
      </c>
    </row>
    <row r="17" spans="1:59" x14ac:dyDescent="0.2">
      <c r="A17" s="98" t="s">
        <v>424</v>
      </c>
      <c r="B17" s="98" t="s">
        <v>1193</v>
      </c>
      <c r="C17" s="98">
        <v>0.7</v>
      </c>
      <c r="D17" s="98">
        <v>0.7</v>
      </c>
      <c r="E17" s="98">
        <v>0.8</v>
      </c>
      <c r="F17" s="98">
        <v>0.8</v>
      </c>
      <c r="G17" s="98">
        <v>0.9</v>
      </c>
      <c r="H17" s="98">
        <v>0.9</v>
      </c>
      <c r="I17" s="98">
        <v>1</v>
      </c>
      <c r="J17" s="98">
        <v>1.1000000000000001</v>
      </c>
      <c r="K17" s="98">
        <v>1.2</v>
      </c>
      <c r="L17" s="98">
        <v>1.4</v>
      </c>
      <c r="M17" s="98">
        <v>1.6</v>
      </c>
      <c r="N17" s="98">
        <v>1.8</v>
      </c>
      <c r="O17" s="98">
        <v>2.1</v>
      </c>
      <c r="P17" s="98">
        <v>2.4</v>
      </c>
      <c r="Q17" s="98">
        <v>2.7</v>
      </c>
      <c r="R17" s="98">
        <v>3.1</v>
      </c>
      <c r="S17" s="98">
        <v>3.6</v>
      </c>
      <c r="T17" s="98">
        <v>3.9</v>
      </c>
      <c r="U17" s="98">
        <v>4.3</v>
      </c>
      <c r="V17" s="98">
        <v>4.9000000000000004</v>
      </c>
      <c r="W17" s="98">
        <v>5.6</v>
      </c>
      <c r="X17" s="98">
        <v>6.5</v>
      </c>
      <c r="Y17" s="98">
        <v>7.2</v>
      </c>
      <c r="Z17" s="98">
        <v>7.9</v>
      </c>
      <c r="AA17" s="98">
        <v>8.5</v>
      </c>
      <c r="AB17" s="98">
        <v>9.1</v>
      </c>
      <c r="AC17" s="98">
        <v>10</v>
      </c>
      <c r="AD17" s="98">
        <v>10.6</v>
      </c>
      <c r="AE17" s="98">
        <v>11.5</v>
      </c>
      <c r="AF17" s="98">
        <v>13.3</v>
      </c>
      <c r="AG17" s="98">
        <v>15</v>
      </c>
      <c r="AH17" s="98">
        <v>16.899999999999999</v>
      </c>
      <c r="AI17" s="98">
        <v>18.7</v>
      </c>
      <c r="AJ17" s="98">
        <v>20.3</v>
      </c>
      <c r="AK17" s="98">
        <v>22.6</v>
      </c>
      <c r="AL17" s="98">
        <v>23.6</v>
      </c>
      <c r="AM17" s="98">
        <v>25.8</v>
      </c>
      <c r="AN17" s="98">
        <v>26.9</v>
      </c>
      <c r="AO17" s="98">
        <v>28.6</v>
      </c>
      <c r="AP17" s="98">
        <v>31.1</v>
      </c>
      <c r="AQ17" s="98">
        <v>34.200000000000003</v>
      </c>
      <c r="AR17" s="98">
        <v>36.6</v>
      </c>
      <c r="AS17" s="98">
        <v>40.1</v>
      </c>
      <c r="AT17" s="98">
        <v>43.1</v>
      </c>
      <c r="AU17" s="98">
        <v>42.8</v>
      </c>
      <c r="AV17" s="98">
        <v>44.7</v>
      </c>
      <c r="AW17" s="98">
        <v>46.9</v>
      </c>
      <c r="AX17" s="98">
        <v>49</v>
      </c>
      <c r="AY17" s="98">
        <v>51.5</v>
      </c>
      <c r="AZ17" s="98">
        <v>54.1</v>
      </c>
      <c r="BA17" s="98">
        <v>55.3</v>
      </c>
      <c r="BB17" s="98">
        <v>55.7</v>
      </c>
      <c r="BC17" s="98">
        <v>55.5</v>
      </c>
      <c r="BD17" s="98">
        <v>55.2</v>
      </c>
      <c r="BE17" s="98">
        <v>53.9</v>
      </c>
      <c r="BF17" s="98">
        <v>55.1</v>
      </c>
      <c r="BG17" s="98">
        <v>56.9</v>
      </c>
    </row>
    <row r="18" spans="1:59" x14ac:dyDescent="0.2">
      <c r="A18" s="98" t="s">
        <v>422</v>
      </c>
      <c r="B18" s="98" t="s">
        <v>1192</v>
      </c>
      <c r="C18" s="98">
        <v>0.6</v>
      </c>
      <c r="D18" s="98">
        <v>0.7</v>
      </c>
      <c r="E18" s="98">
        <v>0.7</v>
      </c>
      <c r="F18" s="98">
        <v>0.7</v>
      </c>
      <c r="G18" s="98">
        <v>0.8</v>
      </c>
      <c r="H18" s="98">
        <v>0.9</v>
      </c>
      <c r="I18" s="98">
        <v>0.9</v>
      </c>
      <c r="J18" s="98">
        <v>1</v>
      </c>
      <c r="K18" s="98">
        <v>1.2</v>
      </c>
      <c r="L18" s="98">
        <v>1.3</v>
      </c>
      <c r="M18" s="98">
        <v>1.5</v>
      </c>
      <c r="N18" s="98">
        <v>1.7</v>
      </c>
      <c r="O18" s="98">
        <v>2</v>
      </c>
      <c r="P18" s="98">
        <v>2.2999999999999998</v>
      </c>
      <c r="Q18" s="98">
        <v>2.6</v>
      </c>
      <c r="R18" s="98">
        <v>3.2</v>
      </c>
      <c r="S18" s="98">
        <v>3.7</v>
      </c>
      <c r="T18" s="98">
        <v>4.0999999999999996</v>
      </c>
      <c r="U18" s="98">
        <v>4.5999999999999996</v>
      </c>
      <c r="V18" s="98">
        <v>5.0999999999999996</v>
      </c>
      <c r="W18" s="98">
        <v>5.8</v>
      </c>
      <c r="X18" s="98">
        <v>6.6</v>
      </c>
      <c r="Y18" s="98">
        <v>7.5</v>
      </c>
      <c r="Z18" s="98">
        <v>8.8000000000000007</v>
      </c>
      <c r="AA18" s="98">
        <v>10</v>
      </c>
      <c r="AB18" s="98">
        <v>11.3</v>
      </c>
      <c r="AC18" s="98">
        <v>13</v>
      </c>
      <c r="AD18" s="98">
        <v>14.7</v>
      </c>
      <c r="AE18" s="98">
        <v>16.600000000000001</v>
      </c>
      <c r="AF18" s="98">
        <v>18.8</v>
      </c>
      <c r="AG18" s="98">
        <v>21.7</v>
      </c>
      <c r="AH18" s="98">
        <v>24.8</v>
      </c>
      <c r="AI18" s="98">
        <v>27.2</v>
      </c>
      <c r="AJ18" s="98">
        <v>29.8</v>
      </c>
      <c r="AK18" s="98">
        <v>31.6</v>
      </c>
      <c r="AL18" s="98">
        <v>35.9</v>
      </c>
      <c r="AM18" s="98">
        <v>39.1</v>
      </c>
      <c r="AN18" s="98">
        <v>41.9</v>
      </c>
      <c r="AO18" s="98">
        <v>43.1</v>
      </c>
      <c r="AP18" s="98">
        <v>45.4</v>
      </c>
      <c r="AQ18" s="98">
        <v>50.2</v>
      </c>
      <c r="AR18" s="98">
        <v>55.1</v>
      </c>
      <c r="AS18" s="98">
        <v>60.3</v>
      </c>
      <c r="AT18" s="98">
        <v>62.6</v>
      </c>
      <c r="AU18" s="98">
        <v>64.2</v>
      </c>
      <c r="AV18" s="98">
        <v>67.2</v>
      </c>
      <c r="AW18" s="98">
        <v>70.5</v>
      </c>
      <c r="AX18" s="98">
        <v>74.8</v>
      </c>
      <c r="AY18" s="98">
        <v>79.7</v>
      </c>
      <c r="AZ18" s="98">
        <v>84</v>
      </c>
      <c r="BA18" s="98">
        <v>84.2</v>
      </c>
      <c r="BB18" s="98">
        <v>82.4</v>
      </c>
      <c r="BC18" s="98">
        <v>82.1</v>
      </c>
      <c r="BD18" s="98">
        <v>81.8</v>
      </c>
      <c r="BE18" s="98">
        <v>82.9</v>
      </c>
      <c r="BF18" s="98">
        <v>85.1</v>
      </c>
      <c r="BG18" s="98">
        <v>87.3</v>
      </c>
    </row>
    <row r="19" spans="1:59" x14ac:dyDescent="0.2">
      <c r="A19" s="98" t="s">
        <v>420</v>
      </c>
      <c r="B19" s="310" t="s">
        <v>1013</v>
      </c>
      <c r="C19" s="98">
        <v>12.7</v>
      </c>
      <c r="D19" s="98">
        <v>11.4</v>
      </c>
      <c r="E19" s="98">
        <v>12.5</v>
      </c>
      <c r="F19" s="98">
        <v>14.5</v>
      </c>
      <c r="G19" s="98">
        <v>14.8</v>
      </c>
      <c r="H19" s="98">
        <v>16.600000000000001</v>
      </c>
      <c r="I19" s="98">
        <v>17.899999999999999</v>
      </c>
      <c r="J19" s="98">
        <v>19.3</v>
      </c>
      <c r="K19" s="98">
        <v>21.2</v>
      </c>
      <c r="L19" s="98">
        <v>23.4</v>
      </c>
      <c r="M19" s="98">
        <v>26.2</v>
      </c>
      <c r="N19" s="98">
        <v>28</v>
      </c>
      <c r="O19" s="98">
        <v>30.9</v>
      </c>
      <c r="P19" s="98">
        <v>34.6</v>
      </c>
      <c r="Q19" s="98">
        <v>35</v>
      </c>
      <c r="R19" s="98">
        <v>37.4</v>
      </c>
      <c r="S19" s="98">
        <v>44.1</v>
      </c>
      <c r="T19" s="98">
        <v>46.4</v>
      </c>
      <c r="U19" s="98">
        <v>51.4</v>
      </c>
      <c r="V19" s="98">
        <v>59.1</v>
      </c>
      <c r="W19" s="98">
        <v>62.3</v>
      </c>
      <c r="X19" s="98">
        <v>71.8</v>
      </c>
      <c r="Y19" s="98">
        <v>81.5</v>
      </c>
      <c r="Z19" s="98">
        <v>86.7</v>
      </c>
      <c r="AA19" s="98">
        <v>98.4</v>
      </c>
      <c r="AB19" s="98">
        <v>96.6</v>
      </c>
      <c r="AC19" s="98">
        <v>103.8</v>
      </c>
      <c r="AD19" s="98">
        <v>113.8</v>
      </c>
      <c r="AE19" s="98">
        <v>117.9</v>
      </c>
      <c r="AF19" s="98">
        <v>112.8</v>
      </c>
      <c r="AG19" s="98">
        <v>119.1</v>
      </c>
      <c r="AH19" s="98">
        <v>125.7</v>
      </c>
      <c r="AI19" s="98">
        <v>129.6</v>
      </c>
      <c r="AJ19" s="98">
        <v>139.1</v>
      </c>
      <c r="AK19" s="98">
        <v>147.1</v>
      </c>
      <c r="AL19" s="98">
        <v>147.80000000000001</v>
      </c>
      <c r="AM19" s="98">
        <v>151.6</v>
      </c>
      <c r="AN19" s="98">
        <v>154.9</v>
      </c>
      <c r="AO19" s="98">
        <v>162.69999999999999</v>
      </c>
      <c r="AP19" s="98">
        <v>170.6</v>
      </c>
      <c r="AQ19" s="98">
        <v>189.8</v>
      </c>
      <c r="AR19" s="98">
        <v>203.8</v>
      </c>
      <c r="AS19" s="98">
        <v>226.1</v>
      </c>
      <c r="AT19" s="98">
        <v>219.8</v>
      </c>
      <c r="AU19" s="98">
        <v>232.8</v>
      </c>
      <c r="AV19" s="98">
        <v>237.5</v>
      </c>
      <c r="AW19" s="98">
        <v>259.10000000000002</v>
      </c>
      <c r="AX19" s="98">
        <v>264.5</v>
      </c>
      <c r="AY19" s="98">
        <v>276.89999999999998</v>
      </c>
      <c r="AZ19" s="98">
        <v>295.7</v>
      </c>
      <c r="BA19" s="98">
        <v>310.10000000000002</v>
      </c>
      <c r="BB19" s="98">
        <v>321.8</v>
      </c>
      <c r="BC19" s="98">
        <v>316.39999999999998</v>
      </c>
      <c r="BD19" s="98">
        <v>320.5</v>
      </c>
      <c r="BE19" s="98">
        <v>319.89999999999998</v>
      </c>
      <c r="BF19" s="98">
        <v>320.3</v>
      </c>
      <c r="BG19" s="98">
        <v>327.9</v>
      </c>
    </row>
    <row r="20" spans="1:59" x14ac:dyDescent="0.2">
      <c r="A20" s="98" t="s">
        <v>418</v>
      </c>
      <c r="B20" s="98" t="s">
        <v>1191</v>
      </c>
      <c r="C20" s="98">
        <v>5.8</v>
      </c>
      <c r="D20" s="98">
        <v>6.1</v>
      </c>
      <c r="E20" s="98">
        <v>6.6</v>
      </c>
      <c r="F20" s="98">
        <v>6.9</v>
      </c>
      <c r="G20" s="98">
        <v>7.3</v>
      </c>
      <c r="H20" s="98">
        <v>7.7</v>
      </c>
      <c r="I20" s="98">
        <v>8.1</v>
      </c>
      <c r="J20" s="98">
        <v>8.8000000000000007</v>
      </c>
      <c r="K20" s="98">
        <v>9.6</v>
      </c>
      <c r="L20" s="98">
        <v>10.3</v>
      </c>
      <c r="M20" s="98">
        <v>11.3</v>
      </c>
      <c r="N20" s="98">
        <v>12.7</v>
      </c>
      <c r="O20" s="98">
        <v>14</v>
      </c>
      <c r="P20" s="98">
        <v>15.1</v>
      </c>
      <c r="Q20" s="98">
        <v>16.7</v>
      </c>
      <c r="R20" s="98">
        <v>19.8</v>
      </c>
      <c r="S20" s="98">
        <v>22.7</v>
      </c>
      <c r="T20" s="98">
        <v>23.7</v>
      </c>
      <c r="U20" s="98">
        <v>25.4</v>
      </c>
      <c r="V20" s="98">
        <v>27.6</v>
      </c>
      <c r="W20" s="98">
        <v>30.4</v>
      </c>
      <c r="X20" s="98">
        <v>34.299999999999997</v>
      </c>
      <c r="Y20" s="98">
        <v>37.6</v>
      </c>
      <c r="Z20" s="98">
        <v>40.6</v>
      </c>
      <c r="AA20" s="98">
        <v>42.6</v>
      </c>
      <c r="AB20" s="98">
        <v>44.3</v>
      </c>
      <c r="AC20" s="98">
        <v>46.7</v>
      </c>
      <c r="AD20" s="98">
        <v>48.3</v>
      </c>
      <c r="AE20" s="98">
        <v>49.8</v>
      </c>
      <c r="AF20" s="98">
        <v>52.4</v>
      </c>
      <c r="AG20" s="98">
        <v>54.4</v>
      </c>
      <c r="AH20" s="98">
        <v>57.6</v>
      </c>
      <c r="AI20" s="98">
        <v>61.3</v>
      </c>
      <c r="AJ20" s="98">
        <v>64.400000000000006</v>
      </c>
      <c r="AK20" s="98">
        <v>66.7</v>
      </c>
      <c r="AL20" s="98">
        <v>70.5</v>
      </c>
      <c r="AM20" s="98">
        <v>72.3</v>
      </c>
      <c r="AN20" s="98">
        <v>75</v>
      </c>
      <c r="AO20" s="98">
        <v>79.400000000000006</v>
      </c>
      <c r="AP20" s="98">
        <v>82.6</v>
      </c>
      <c r="AQ20" s="98">
        <v>87.3</v>
      </c>
      <c r="AR20" s="98">
        <v>92.7</v>
      </c>
      <c r="AS20" s="98">
        <v>103.9</v>
      </c>
      <c r="AT20" s="98">
        <v>106.6</v>
      </c>
      <c r="AU20" s="98">
        <v>114.7</v>
      </c>
      <c r="AV20" s="98">
        <v>117.1</v>
      </c>
      <c r="AW20" s="98">
        <v>125.7</v>
      </c>
      <c r="AX20" s="98">
        <v>134.30000000000001</v>
      </c>
      <c r="AY20" s="98">
        <v>143.80000000000001</v>
      </c>
      <c r="AZ20" s="98">
        <v>154.80000000000001</v>
      </c>
      <c r="BA20" s="98">
        <v>157.80000000000001</v>
      </c>
      <c r="BB20" s="98">
        <v>161.30000000000001</v>
      </c>
      <c r="BC20" s="98">
        <v>164.7</v>
      </c>
      <c r="BD20" s="98">
        <v>169.1</v>
      </c>
      <c r="BE20" s="98">
        <v>170.1</v>
      </c>
      <c r="BF20" s="98">
        <v>173.1</v>
      </c>
      <c r="BG20" s="98">
        <v>177</v>
      </c>
    </row>
    <row r="21" spans="1:59" x14ac:dyDescent="0.2">
      <c r="A21" s="98" t="s">
        <v>416</v>
      </c>
      <c r="B21" s="98" t="s">
        <v>1190</v>
      </c>
      <c r="C21" s="98">
        <v>4.5999999999999996</v>
      </c>
      <c r="D21" s="98">
        <v>4.9000000000000004</v>
      </c>
      <c r="E21" s="98">
        <v>5.0999999999999996</v>
      </c>
      <c r="F21" s="98">
        <v>5.4</v>
      </c>
      <c r="G21" s="98">
        <v>5.7</v>
      </c>
      <c r="H21" s="98">
        <v>6</v>
      </c>
      <c r="I21" s="98">
        <v>6.5</v>
      </c>
      <c r="J21" s="98">
        <v>7</v>
      </c>
      <c r="K21" s="98">
        <v>7.6</v>
      </c>
      <c r="L21" s="98">
        <v>8.1999999999999993</v>
      </c>
      <c r="M21" s="98">
        <v>9.1</v>
      </c>
      <c r="N21" s="98">
        <v>10.1</v>
      </c>
      <c r="O21" s="98">
        <v>11</v>
      </c>
      <c r="P21" s="98">
        <v>11.8</v>
      </c>
      <c r="Q21" s="98">
        <v>13</v>
      </c>
      <c r="R21" s="98">
        <v>15.7</v>
      </c>
      <c r="S21" s="98">
        <v>17.600000000000001</v>
      </c>
      <c r="T21" s="98">
        <v>18.100000000000001</v>
      </c>
      <c r="U21" s="98">
        <v>18.899999999999999</v>
      </c>
      <c r="V21" s="98">
        <v>20.5</v>
      </c>
      <c r="W21" s="98">
        <v>22.4</v>
      </c>
      <c r="X21" s="98">
        <v>25.4</v>
      </c>
      <c r="Y21" s="98">
        <v>28.5</v>
      </c>
      <c r="Z21" s="98">
        <v>31.2</v>
      </c>
      <c r="AA21" s="98">
        <v>32.200000000000003</v>
      </c>
      <c r="AB21" s="98">
        <v>33.5</v>
      </c>
      <c r="AC21" s="98">
        <v>35.700000000000003</v>
      </c>
      <c r="AD21" s="98">
        <v>38</v>
      </c>
      <c r="AE21" s="98">
        <v>39.5</v>
      </c>
      <c r="AF21" s="98">
        <v>40.9</v>
      </c>
      <c r="AG21" s="98">
        <v>42.7</v>
      </c>
      <c r="AH21" s="98">
        <v>45.5</v>
      </c>
      <c r="AI21" s="98">
        <v>48</v>
      </c>
      <c r="AJ21" s="98">
        <v>50.2</v>
      </c>
      <c r="AK21" s="98">
        <v>52.3</v>
      </c>
      <c r="AL21" s="98">
        <v>55.4</v>
      </c>
      <c r="AM21" s="98">
        <v>58</v>
      </c>
      <c r="AN21" s="98">
        <v>60.5</v>
      </c>
      <c r="AO21" s="98">
        <v>63</v>
      </c>
      <c r="AP21" s="98">
        <v>66</v>
      </c>
      <c r="AQ21" s="98">
        <v>70.900000000000006</v>
      </c>
      <c r="AR21" s="98">
        <v>75.400000000000006</v>
      </c>
      <c r="AS21" s="98">
        <v>79.7</v>
      </c>
      <c r="AT21" s="98">
        <v>83.3</v>
      </c>
      <c r="AU21" s="98">
        <v>86</v>
      </c>
      <c r="AV21" s="98">
        <v>90.3</v>
      </c>
      <c r="AW21" s="98">
        <v>98.1</v>
      </c>
      <c r="AX21" s="98">
        <v>105.4</v>
      </c>
      <c r="AY21" s="98">
        <v>115.1</v>
      </c>
      <c r="AZ21" s="98">
        <v>122.9</v>
      </c>
      <c r="BA21" s="98">
        <v>124.3</v>
      </c>
      <c r="BB21" s="98">
        <v>125.3</v>
      </c>
      <c r="BC21" s="98">
        <v>130.30000000000001</v>
      </c>
      <c r="BD21" s="98">
        <v>133.9</v>
      </c>
      <c r="BE21" s="98">
        <v>136.69999999999999</v>
      </c>
      <c r="BF21" s="98">
        <v>139.69999999999999</v>
      </c>
      <c r="BG21" s="98">
        <v>142.19999999999999</v>
      </c>
    </row>
    <row r="22" spans="1:59" x14ac:dyDescent="0.2">
      <c r="A22" s="98" t="s">
        <v>414</v>
      </c>
      <c r="B22" s="98" t="s">
        <v>1209</v>
      </c>
      <c r="C22" s="98">
        <v>0.5</v>
      </c>
      <c r="D22" s="98">
        <v>0.5</v>
      </c>
      <c r="E22" s="98">
        <v>0.7</v>
      </c>
      <c r="F22" s="98">
        <v>0.7</v>
      </c>
      <c r="G22" s="98">
        <v>0.7</v>
      </c>
      <c r="H22" s="98">
        <v>0.8</v>
      </c>
      <c r="I22" s="98">
        <v>0.7</v>
      </c>
      <c r="J22" s="98">
        <v>0.8</v>
      </c>
      <c r="K22" s="98">
        <v>0.9</v>
      </c>
      <c r="L22" s="98">
        <v>0.9</v>
      </c>
      <c r="M22" s="98">
        <v>1</v>
      </c>
      <c r="N22" s="98">
        <v>1.3</v>
      </c>
      <c r="O22" s="98">
        <v>1.5</v>
      </c>
      <c r="P22" s="98">
        <v>1.5</v>
      </c>
      <c r="Q22" s="98">
        <v>1.6</v>
      </c>
      <c r="R22" s="98">
        <v>1.8</v>
      </c>
      <c r="S22" s="98">
        <v>1.9</v>
      </c>
      <c r="T22" s="98">
        <v>2</v>
      </c>
      <c r="U22" s="98">
        <v>2.2000000000000002</v>
      </c>
      <c r="V22" s="98">
        <v>2.2999999999999998</v>
      </c>
      <c r="W22" s="98">
        <v>2.4</v>
      </c>
      <c r="X22" s="98">
        <v>2.6</v>
      </c>
      <c r="Y22" s="98">
        <v>2.7</v>
      </c>
      <c r="Z22" s="98">
        <v>2.7</v>
      </c>
      <c r="AA22" s="98">
        <v>3.4</v>
      </c>
      <c r="AB22" s="98">
        <v>3.6</v>
      </c>
      <c r="AC22" s="98">
        <v>4.0999999999999996</v>
      </c>
      <c r="AD22" s="98">
        <v>4.0999999999999996</v>
      </c>
      <c r="AE22" s="98">
        <v>4</v>
      </c>
      <c r="AF22" s="98">
        <v>4.5</v>
      </c>
      <c r="AG22" s="98">
        <v>4.8</v>
      </c>
      <c r="AH22" s="98">
        <v>5.0999999999999996</v>
      </c>
      <c r="AI22" s="98">
        <v>5.4</v>
      </c>
      <c r="AJ22" s="98">
        <v>6.1</v>
      </c>
      <c r="AK22" s="98">
        <v>6.1</v>
      </c>
      <c r="AL22" s="98">
        <v>6</v>
      </c>
      <c r="AM22" s="98">
        <v>5.7</v>
      </c>
      <c r="AN22" s="98">
        <v>6.1</v>
      </c>
      <c r="AO22" s="98">
        <v>8.1</v>
      </c>
      <c r="AP22" s="98">
        <v>8.3000000000000007</v>
      </c>
      <c r="AQ22" s="98">
        <v>8.4</v>
      </c>
      <c r="AR22" s="98">
        <v>8.6</v>
      </c>
      <c r="AS22" s="98">
        <v>14.7</v>
      </c>
      <c r="AT22" s="98">
        <v>14.1</v>
      </c>
      <c r="AU22" s="98">
        <v>18</v>
      </c>
      <c r="AV22" s="98">
        <v>15.2</v>
      </c>
      <c r="AW22" s="98">
        <v>15.5</v>
      </c>
      <c r="AX22" s="98">
        <v>16.600000000000001</v>
      </c>
      <c r="AY22" s="98">
        <v>16.8</v>
      </c>
      <c r="AZ22" s="98">
        <v>18.3</v>
      </c>
      <c r="BA22" s="98">
        <v>18.899999999999999</v>
      </c>
      <c r="BB22" s="98">
        <v>19.7</v>
      </c>
      <c r="BC22" s="98">
        <v>19</v>
      </c>
      <c r="BD22" s="98">
        <v>19.899999999999999</v>
      </c>
      <c r="BE22" s="98">
        <v>19</v>
      </c>
      <c r="BF22" s="98">
        <v>18.8</v>
      </c>
      <c r="BG22" s="98">
        <v>20.3</v>
      </c>
    </row>
    <row r="23" spans="1:59" x14ac:dyDescent="0.2">
      <c r="A23" s="98" t="s">
        <v>412</v>
      </c>
      <c r="B23" s="98" t="s">
        <v>1208</v>
      </c>
      <c r="C23" s="98">
        <v>0.7</v>
      </c>
      <c r="D23" s="98">
        <v>0.7</v>
      </c>
      <c r="E23" s="98">
        <v>0.8</v>
      </c>
      <c r="F23" s="98">
        <v>0.8</v>
      </c>
      <c r="G23" s="98">
        <v>0.8</v>
      </c>
      <c r="H23" s="98">
        <v>0.9</v>
      </c>
      <c r="I23" s="98">
        <v>0.9</v>
      </c>
      <c r="J23" s="98">
        <v>0.9</v>
      </c>
      <c r="K23" s="98">
        <v>1.1000000000000001</v>
      </c>
      <c r="L23" s="98">
        <v>1.1000000000000001</v>
      </c>
      <c r="M23" s="98">
        <v>1.1000000000000001</v>
      </c>
      <c r="N23" s="98">
        <v>1.2</v>
      </c>
      <c r="O23" s="98">
        <v>1.4</v>
      </c>
      <c r="P23" s="98">
        <v>1.5</v>
      </c>
      <c r="Q23" s="98">
        <v>1.7</v>
      </c>
      <c r="R23" s="98">
        <v>1.9</v>
      </c>
      <c r="S23" s="98">
        <v>2</v>
      </c>
      <c r="T23" s="98">
        <v>2.1</v>
      </c>
      <c r="U23" s="98">
        <v>2.2999999999999998</v>
      </c>
      <c r="V23" s="98">
        <v>2.6</v>
      </c>
      <c r="W23" s="98">
        <v>3</v>
      </c>
      <c r="X23" s="98">
        <v>3.3</v>
      </c>
      <c r="Y23" s="98">
        <v>3.6</v>
      </c>
      <c r="Z23" s="98">
        <v>3.9</v>
      </c>
      <c r="AA23" s="98">
        <v>4.4000000000000004</v>
      </c>
      <c r="AB23" s="98">
        <v>4.7</v>
      </c>
      <c r="AC23" s="98">
        <v>4.7</v>
      </c>
      <c r="AD23" s="98">
        <v>4.4000000000000004</v>
      </c>
      <c r="AE23" s="98">
        <v>4.5999999999999996</v>
      </c>
      <c r="AF23" s="98">
        <v>4.9000000000000004</v>
      </c>
      <c r="AG23" s="98">
        <v>5</v>
      </c>
      <c r="AH23" s="98">
        <v>5.3</v>
      </c>
      <c r="AI23" s="98">
        <v>6</v>
      </c>
      <c r="AJ23" s="98">
        <v>6</v>
      </c>
      <c r="AK23" s="98">
        <v>6.1</v>
      </c>
      <c r="AL23" s="98">
        <v>6.2</v>
      </c>
      <c r="AM23" s="98">
        <v>6</v>
      </c>
      <c r="AN23" s="98">
        <v>6.1</v>
      </c>
      <c r="AO23" s="98">
        <v>6</v>
      </c>
      <c r="AP23" s="98">
        <v>6.4</v>
      </c>
      <c r="AQ23" s="98">
        <v>6.6</v>
      </c>
      <c r="AR23" s="98">
        <v>7.2</v>
      </c>
      <c r="AS23" s="98">
        <v>7.6</v>
      </c>
      <c r="AT23" s="98">
        <v>7.1</v>
      </c>
      <c r="AU23" s="98">
        <v>8.6999999999999993</v>
      </c>
      <c r="AV23" s="98">
        <v>9.4</v>
      </c>
      <c r="AW23" s="98">
        <v>9.8000000000000007</v>
      </c>
      <c r="AX23" s="98">
        <v>10.199999999999999</v>
      </c>
      <c r="AY23" s="98">
        <v>9.9</v>
      </c>
      <c r="AZ23" s="98">
        <v>11.4</v>
      </c>
      <c r="BA23" s="98">
        <v>11.9</v>
      </c>
      <c r="BB23" s="98">
        <v>13</v>
      </c>
      <c r="BC23" s="98">
        <v>12.4</v>
      </c>
      <c r="BD23" s="98">
        <v>12.6</v>
      </c>
      <c r="BE23" s="98">
        <v>12.1</v>
      </c>
      <c r="BF23" s="98">
        <v>12.3</v>
      </c>
      <c r="BG23" s="98">
        <v>12.1</v>
      </c>
    </row>
    <row r="24" spans="1:59" x14ac:dyDescent="0.2">
      <c r="A24" s="98" t="s">
        <v>410</v>
      </c>
      <c r="B24" s="98" t="s">
        <v>1189</v>
      </c>
      <c r="C24" s="98">
        <v>0</v>
      </c>
      <c r="D24" s="98">
        <v>0</v>
      </c>
      <c r="E24" s="98">
        <v>0</v>
      </c>
      <c r="F24" s="98">
        <v>0</v>
      </c>
      <c r="G24" s="98">
        <v>0</v>
      </c>
      <c r="H24" s="98">
        <v>0</v>
      </c>
      <c r="I24" s="98">
        <v>0</v>
      </c>
      <c r="J24" s="98">
        <v>0</v>
      </c>
      <c r="K24" s="98">
        <v>0</v>
      </c>
      <c r="L24" s="98">
        <v>0</v>
      </c>
      <c r="M24" s="98">
        <v>0.1</v>
      </c>
      <c r="N24" s="98">
        <v>0.1</v>
      </c>
      <c r="O24" s="98">
        <v>0.2</v>
      </c>
      <c r="P24" s="98">
        <v>0.3</v>
      </c>
      <c r="Q24" s="98">
        <v>0.4</v>
      </c>
      <c r="R24" s="98">
        <v>0.5</v>
      </c>
      <c r="S24" s="98">
        <v>1.2</v>
      </c>
      <c r="T24" s="98">
        <v>1.5</v>
      </c>
      <c r="U24" s="98">
        <v>2</v>
      </c>
      <c r="V24" s="98">
        <v>2.1</v>
      </c>
      <c r="W24" s="98">
        <v>2.6</v>
      </c>
      <c r="X24" s="98">
        <v>3.1</v>
      </c>
      <c r="Y24" s="98">
        <v>2.8</v>
      </c>
      <c r="Z24" s="98">
        <v>2.9</v>
      </c>
      <c r="AA24" s="98">
        <v>2.5</v>
      </c>
      <c r="AB24" s="98">
        <v>2.5</v>
      </c>
      <c r="AC24" s="98">
        <v>2.2000000000000002</v>
      </c>
      <c r="AD24" s="98">
        <v>1.8</v>
      </c>
      <c r="AE24" s="98">
        <v>1.8</v>
      </c>
      <c r="AF24" s="98">
        <v>2</v>
      </c>
      <c r="AG24" s="98">
        <v>1.9</v>
      </c>
      <c r="AH24" s="98">
        <v>1.7</v>
      </c>
      <c r="AI24" s="98">
        <v>1.8</v>
      </c>
      <c r="AJ24" s="98">
        <v>2.2000000000000002</v>
      </c>
      <c r="AK24" s="98">
        <v>2.2999999999999998</v>
      </c>
      <c r="AL24" s="98">
        <v>2.8</v>
      </c>
      <c r="AM24" s="98">
        <v>2.5</v>
      </c>
      <c r="AN24" s="98">
        <v>2.2999999999999998</v>
      </c>
      <c r="AO24" s="98">
        <v>2.2999999999999998</v>
      </c>
      <c r="AP24" s="98">
        <v>1.8</v>
      </c>
      <c r="AQ24" s="98">
        <v>1.5</v>
      </c>
      <c r="AR24" s="98">
        <v>1.6</v>
      </c>
      <c r="AS24" s="98">
        <v>1.8</v>
      </c>
      <c r="AT24" s="98">
        <v>2.1</v>
      </c>
      <c r="AU24" s="98">
        <v>2</v>
      </c>
      <c r="AV24" s="98">
        <v>2.2000000000000002</v>
      </c>
      <c r="AW24" s="98">
        <v>2.2999999999999998</v>
      </c>
      <c r="AX24" s="98">
        <v>2.1</v>
      </c>
      <c r="AY24" s="98">
        <v>2</v>
      </c>
      <c r="AZ24" s="98">
        <v>2.2000000000000002</v>
      </c>
      <c r="BA24" s="98">
        <v>2.7</v>
      </c>
      <c r="BB24" s="98">
        <v>3.4</v>
      </c>
      <c r="BC24" s="98">
        <v>3</v>
      </c>
      <c r="BD24" s="98">
        <v>2.7</v>
      </c>
      <c r="BE24" s="98">
        <v>2.4</v>
      </c>
      <c r="BF24" s="98">
        <v>2.2999999999999998</v>
      </c>
      <c r="BG24" s="98">
        <v>2.4</v>
      </c>
    </row>
    <row r="25" spans="1:59" x14ac:dyDescent="0.2">
      <c r="A25" s="98" t="s">
        <v>408</v>
      </c>
      <c r="B25" s="98" t="s">
        <v>1207</v>
      </c>
      <c r="C25" s="98">
        <v>0.2</v>
      </c>
      <c r="D25" s="98">
        <v>0.3</v>
      </c>
      <c r="E25" s="98">
        <v>0.4</v>
      </c>
      <c r="F25" s="98">
        <v>0.9</v>
      </c>
      <c r="G25" s="98">
        <v>1.8</v>
      </c>
      <c r="H25" s="98">
        <v>2.2999999999999998</v>
      </c>
      <c r="I25" s="98">
        <v>2.7</v>
      </c>
      <c r="J25" s="98">
        <v>2.6</v>
      </c>
      <c r="K25" s="98">
        <v>1.9</v>
      </c>
      <c r="L25" s="98">
        <v>1.9</v>
      </c>
      <c r="M25" s="98">
        <v>1.8</v>
      </c>
      <c r="N25" s="98">
        <v>2.2000000000000002</v>
      </c>
      <c r="O25" s="98">
        <v>2.6</v>
      </c>
      <c r="P25" s="98">
        <v>2.6</v>
      </c>
      <c r="Q25" s="98">
        <v>2.6</v>
      </c>
      <c r="R25" s="98">
        <v>3.2</v>
      </c>
      <c r="S25" s="98">
        <v>3.6</v>
      </c>
      <c r="T25" s="98">
        <v>3.4</v>
      </c>
      <c r="U25" s="98">
        <v>3.4</v>
      </c>
      <c r="V25" s="98">
        <v>3.5</v>
      </c>
      <c r="W25" s="98">
        <v>3.8</v>
      </c>
      <c r="X25" s="98">
        <v>4.7</v>
      </c>
      <c r="Y25" s="98">
        <v>5.4</v>
      </c>
      <c r="Z25" s="98">
        <v>6.1</v>
      </c>
      <c r="AA25" s="98">
        <v>7</v>
      </c>
      <c r="AB25" s="98">
        <v>7.3</v>
      </c>
      <c r="AC25" s="98">
        <v>7.6</v>
      </c>
      <c r="AD25" s="98">
        <v>7.3</v>
      </c>
      <c r="AE25" s="98">
        <v>7.8</v>
      </c>
      <c r="AF25" s="98">
        <v>8.9</v>
      </c>
      <c r="AG25" s="98">
        <v>10.4</v>
      </c>
      <c r="AH25" s="98">
        <v>11.6</v>
      </c>
      <c r="AI25" s="98">
        <v>12</v>
      </c>
      <c r="AJ25" s="98">
        <v>12.1</v>
      </c>
      <c r="AK25" s="98">
        <v>12.8</v>
      </c>
      <c r="AL25" s="98">
        <v>12.5</v>
      </c>
      <c r="AM25" s="98">
        <v>12.7</v>
      </c>
      <c r="AN25" s="98">
        <v>13.5</v>
      </c>
      <c r="AO25" s="98">
        <v>14.3</v>
      </c>
      <c r="AP25" s="98">
        <v>13.9</v>
      </c>
      <c r="AQ25" s="98">
        <v>13.6</v>
      </c>
      <c r="AR25" s="98">
        <v>13.8</v>
      </c>
      <c r="AS25" s="98">
        <v>14.4</v>
      </c>
      <c r="AT25" s="98">
        <v>13.8</v>
      </c>
      <c r="AU25" s="98">
        <v>14.3</v>
      </c>
      <c r="AV25" s="98">
        <v>15.6</v>
      </c>
      <c r="AW25" s="98">
        <v>15.7</v>
      </c>
      <c r="AX25" s="98">
        <v>15.7</v>
      </c>
      <c r="AY25" s="98">
        <v>17.899999999999999</v>
      </c>
      <c r="AZ25" s="98">
        <v>19.899999999999999</v>
      </c>
      <c r="BA25" s="98">
        <v>21.2</v>
      </c>
      <c r="BB25" s="98">
        <v>20.6</v>
      </c>
      <c r="BC25" s="98">
        <v>17.899999999999999</v>
      </c>
      <c r="BD25" s="98">
        <v>17.5</v>
      </c>
      <c r="BE25" s="98">
        <v>16.600000000000001</v>
      </c>
      <c r="BF25" s="98">
        <v>17.2</v>
      </c>
      <c r="BG25" s="98">
        <v>18</v>
      </c>
    </row>
    <row r="26" spans="1:59" x14ac:dyDescent="0.2">
      <c r="A26" s="98" t="s">
        <v>406</v>
      </c>
      <c r="B26" s="98" t="s">
        <v>1188</v>
      </c>
      <c r="C26" s="98">
        <v>6.8</v>
      </c>
      <c r="D26" s="98">
        <v>5</v>
      </c>
      <c r="E26" s="98">
        <v>5.4</v>
      </c>
      <c r="F26" s="98">
        <v>6.6</v>
      </c>
      <c r="G26" s="98">
        <v>5.7</v>
      </c>
      <c r="H26" s="98">
        <v>6.6</v>
      </c>
      <c r="I26" s="98">
        <v>7.1</v>
      </c>
      <c r="J26" s="98">
        <v>7.9</v>
      </c>
      <c r="K26" s="98">
        <v>9.6999999999999993</v>
      </c>
      <c r="L26" s="98">
        <v>11.2</v>
      </c>
      <c r="M26" s="98">
        <v>13.1</v>
      </c>
      <c r="N26" s="98">
        <v>13.2</v>
      </c>
      <c r="O26" s="98">
        <v>14.3</v>
      </c>
      <c r="P26" s="98">
        <v>16.899999999999999</v>
      </c>
      <c r="Q26" s="98">
        <v>15.8</v>
      </c>
      <c r="R26" s="98">
        <v>14.4</v>
      </c>
      <c r="S26" s="98">
        <v>17.8</v>
      </c>
      <c r="T26" s="98">
        <v>19.3</v>
      </c>
      <c r="U26" s="98">
        <v>22.6</v>
      </c>
      <c r="V26" s="98">
        <v>28</v>
      </c>
      <c r="W26" s="98">
        <v>28.1</v>
      </c>
      <c r="X26" s="98">
        <v>32.700000000000003</v>
      </c>
      <c r="Y26" s="98">
        <v>38.5</v>
      </c>
      <c r="Z26" s="98">
        <v>40.1</v>
      </c>
      <c r="AA26" s="98">
        <v>48.8</v>
      </c>
      <c r="AB26" s="98">
        <v>44.9</v>
      </c>
      <c r="AC26" s="98">
        <v>49.5</v>
      </c>
      <c r="AD26" s="98">
        <v>58.3</v>
      </c>
      <c r="AE26" s="98">
        <v>60.2</v>
      </c>
      <c r="AF26" s="98">
        <v>51.5</v>
      </c>
      <c r="AG26" s="98">
        <v>54.3</v>
      </c>
      <c r="AH26" s="98">
        <v>56.5</v>
      </c>
      <c r="AI26" s="98">
        <v>56.3</v>
      </c>
      <c r="AJ26" s="98">
        <v>62.6</v>
      </c>
      <c r="AK26" s="98">
        <v>67.599999999999994</v>
      </c>
      <c r="AL26" s="98">
        <v>64.900000000000006</v>
      </c>
      <c r="AM26" s="98">
        <v>66.599999999999994</v>
      </c>
      <c r="AN26" s="98">
        <v>66.400000000000006</v>
      </c>
      <c r="AO26" s="98">
        <v>69</v>
      </c>
      <c r="AP26" s="98">
        <v>74.2</v>
      </c>
      <c r="AQ26" s="98">
        <v>88.9</v>
      </c>
      <c r="AR26" s="98">
        <v>97.3</v>
      </c>
      <c r="AS26" s="98">
        <v>107.7</v>
      </c>
      <c r="AT26" s="98">
        <v>99.3</v>
      </c>
      <c r="AU26" s="98">
        <v>103.9</v>
      </c>
      <c r="AV26" s="98">
        <v>104.8</v>
      </c>
      <c r="AW26" s="98">
        <v>117.7</v>
      </c>
      <c r="AX26" s="98">
        <v>114.5</v>
      </c>
      <c r="AY26" s="98">
        <v>115.2</v>
      </c>
      <c r="AZ26" s="98">
        <v>121</v>
      </c>
      <c r="BA26" s="98">
        <v>131.19999999999999</v>
      </c>
      <c r="BB26" s="98">
        <v>140</v>
      </c>
      <c r="BC26" s="98">
        <v>133.80000000000001</v>
      </c>
      <c r="BD26" s="98">
        <v>133.9</v>
      </c>
      <c r="BE26" s="98">
        <v>133.19999999999999</v>
      </c>
      <c r="BF26" s="98">
        <v>130</v>
      </c>
      <c r="BG26" s="98">
        <v>132.9</v>
      </c>
    </row>
    <row r="27" spans="1:59" x14ac:dyDescent="0.2">
      <c r="A27" s="98" t="s">
        <v>404</v>
      </c>
      <c r="B27" s="98" t="s">
        <v>1187</v>
      </c>
      <c r="C27" s="98">
        <v>1.2</v>
      </c>
      <c r="D27" s="98">
        <v>1.5</v>
      </c>
      <c r="E27" s="98">
        <v>1.7</v>
      </c>
      <c r="F27" s="98">
        <v>2.1</v>
      </c>
      <c r="G27" s="98">
        <v>2.2999999999999998</v>
      </c>
      <c r="H27" s="98">
        <v>2.2999999999999998</v>
      </c>
      <c r="I27" s="98">
        <v>2.8</v>
      </c>
      <c r="J27" s="98">
        <v>3.5</v>
      </c>
      <c r="K27" s="98">
        <v>4.3</v>
      </c>
      <c r="L27" s="98">
        <v>4.3</v>
      </c>
      <c r="M27" s="98">
        <v>4.4000000000000004</v>
      </c>
      <c r="N27" s="98">
        <v>4.8</v>
      </c>
      <c r="O27" s="98">
        <v>5.9</v>
      </c>
      <c r="P27" s="98">
        <v>6.7</v>
      </c>
      <c r="Q27" s="98">
        <v>7.2</v>
      </c>
      <c r="R27" s="98">
        <v>7</v>
      </c>
      <c r="S27" s="98">
        <v>7.6</v>
      </c>
      <c r="T27" s="98">
        <v>8.9</v>
      </c>
      <c r="U27" s="98">
        <v>9.6</v>
      </c>
      <c r="V27" s="98">
        <v>11.4</v>
      </c>
      <c r="W27" s="98">
        <v>12.4</v>
      </c>
      <c r="X27" s="98">
        <v>14.5</v>
      </c>
      <c r="Y27" s="98">
        <v>14</v>
      </c>
      <c r="Z27" s="98">
        <v>13.7</v>
      </c>
      <c r="AA27" s="98">
        <v>13.2</v>
      </c>
      <c r="AB27" s="98">
        <v>13.5</v>
      </c>
      <c r="AC27" s="98">
        <v>15</v>
      </c>
      <c r="AD27" s="98">
        <v>15.7</v>
      </c>
      <c r="AE27" s="98">
        <v>17.2</v>
      </c>
      <c r="AF27" s="98">
        <v>17.899999999999999</v>
      </c>
      <c r="AG27" s="98">
        <v>20.2</v>
      </c>
      <c r="AH27" s="98">
        <v>23.7</v>
      </c>
      <c r="AI27" s="98">
        <v>21.6</v>
      </c>
      <c r="AJ27" s="98">
        <v>24.1</v>
      </c>
      <c r="AK27" s="98">
        <v>21.5</v>
      </c>
      <c r="AL27" s="98">
        <v>21.8</v>
      </c>
      <c r="AM27" s="98">
        <v>23.5</v>
      </c>
      <c r="AN27" s="98">
        <v>24.5</v>
      </c>
      <c r="AO27" s="98">
        <v>25.4</v>
      </c>
      <c r="AP27" s="98">
        <v>26</v>
      </c>
      <c r="AQ27" s="98">
        <v>27.6</v>
      </c>
      <c r="AR27" s="98">
        <v>32.1</v>
      </c>
      <c r="AS27" s="98">
        <v>33.1</v>
      </c>
      <c r="AT27" s="98">
        <v>30.6</v>
      </c>
      <c r="AU27" s="98">
        <v>30.6</v>
      </c>
      <c r="AV27" s="98">
        <v>31.7</v>
      </c>
      <c r="AW27" s="98">
        <v>34.200000000000003</v>
      </c>
      <c r="AX27" s="98">
        <v>35.200000000000003</v>
      </c>
      <c r="AY27" s="98">
        <v>37</v>
      </c>
      <c r="AZ27" s="98">
        <v>40.4</v>
      </c>
      <c r="BA27" s="98">
        <v>49.6</v>
      </c>
      <c r="BB27" s="98">
        <v>47.9</v>
      </c>
      <c r="BC27" s="98">
        <v>54.6</v>
      </c>
      <c r="BD27" s="98">
        <v>54.6</v>
      </c>
      <c r="BE27" s="98">
        <v>55.5</v>
      </c>
      <c r="BF27" s="98">
        <v>52.7</v>
      </c>
      <c r="BG27" s="98">
        <v>55.5</v>
      </c>
    </row>
    <row r="28" spans="1:59" x14ac:dyDescent="0.2">
      <c r="A28" s="98" t="s">
        <v>402</v>
      </c>
      <c r="B28" s="98" t="s">
        <v>1186</v>
      </c>
      <c r="C28" s="98">
        <v>4.5999999999999996</v>
      </c>
      <c r="D28" s="98">
        <v>2.7</v>
      </c>
      <c r="E28" s="98">
        <v>2.8</v>
      </c>
      <c r="F28" s="98">
        <v>3.8</v>
      </c>
      <c r="G28" s="98">
        <v>3</v>
      </c>
      <c r="H28" s="98">
        <v>3.6</v>
      </c>
      <c r="I28" s="98">
        <v>3.6</v>
      </c>
      <c r="J28" s="98">
        <v>3.5</v>
      </c>
      <c r="K28" s="98">
        <v>3.9</v>
      </c>
      <c r="L28" s="98">
        <v>5.6</v>
      </c>
      <c r="M28" s="98">
        <v>6.8</v>
      </c>
      <c r="N28" s="98">
        <v>6.1</v>
      </c>
      <c r="O28" s="98">
        <v>5.7</v>
      </c>
      <c r="P28" s="98">
        <v>7</v>
      </c>
      <c r="Q28" s="98">
        <v>5.5</v>
      </c>
      <c r="R28" s="98">
        <v>3.2</v>
      </c>
      <c r="S28" s="98">
        <v>4.4000000000000004</v>
      </c>
      <c r="T28" s="98">
        <v>4.3</v>
      </c>
      <c r="U28" s="98">
        <v>5.6</v>
      </c>
      <c r="V28" s="98">
        <v>7.4</v>
      </c>
      <c r="W28" s="98">
        <v>6.1</v>
      </c>
      <c r="X28" s="98">
        <v>8</v>
      </c>
      <c r="Y28" s="98">
        <v>8.8000000000000007</v>
      </c>
      <c r="Z28" s="98">
        <v>12.7</v>
      </c>
      <c r="AA28" s="98">
        <v>20.3</v>
      </c>
      <c r="AB28" s="98">
        <v>15.9</v>
      </c>
      <c r="AC28" s="98">
        <v>19.3</v>
      </c>
      <c r="AD28" s="98">
        <v>28.1</v>
      </c>
      <c r="AE28" s="98">
        <v>27.6</v>
      </c>
      <c r="AF28" s="98">
        <v>18.100000000000001</v>
      </c>
      <c r="AG28" s="98">
        <v>19</v>
      </c>
      <c r="AH28" s="98">
        <v>16.899999999999999</v>
      </c>
      <c r="AI28" s="98">
        <v>17.7</v>
      </c>
      <c r="AJ28" s="98">
        <v>19.7</v>
      </c>
      <c r="AK28" s="98">
        <v>23.7</v>
      </c>
      <c r="AL28" s="98">
        <v>17.399999999999999</v>
      </c>
      <c r="AM28" s="98">
        <v>16.399999999999999</v>
      </c>
      <c r="AN28" s="98">
        <v>16.600000000000001</v>
      </c>
      <c r="AO28" s="98">
        <v>18.3</v>
      </c>
      <c r="AP28" s="98">
        <v>22.4</v>
      </c>
      <c r="AQ28" s="98">
        <v>33.5</v>
      </c>
      <c r="AR28" s="98">
        <v>35.9</v>
      </c>
      <c r="AS28" s="98">
        <v>36.700000000000003</v>
      </c>
      <c r="AT28" s="98">
        <v>27.9</v>
      </c>
      <c r="AU28" s="98">
        <v>31.1</v>
      </c>
      <c r="AV28" s="98">
        <v>27.4</v>
      </c>
      <c r="AW28" s="98">
        <v>38.6</v>
      </c>
      <c r="AX28" s="98">
        <v>32.200000000000003</v>
      </c>
      <c r="AY28" s="98">
        <v>26.5</v>
      </c>
      <c r="AZ28" s="98">
        <v>27.7</v>
      </c>
      <c r="BA28" s="98">
        <v>27.1</v>
      </c>
      <c r="BB28" s="98">
        <v>30.7</v>
      </c>
      <c r="BC28" s="98">
        <v>25.8</v>
      </c>
      <c r="BD28" s="98">
        <v>25.8</v>
      </c>
      <c r="BE28" s="98">
        <v>25.7</v>
      </c>
      <c r="BF28" s="98">
        <v>25.4</v>
      </c>
      <c r="BG28" s="98">
        <v>23.8</v>
      </c>
    </row>
    <row r="29" spans="1:59" x14ac:dyDescent="0.2">
      <c r="A29" s="98" t="s">
        <v>400</v>
      </c>
      <c r="B29" s="98" t="s">
        <v>1185</v>
      </c>
      <c r="C29" s="98">
        <v>0.4</v>
      </c>
      <c r="D29" s="98">
        <v>0.3</v>
      </c>
      <c r="E29" s="98">
        <v>0.4</v>
      </c>
      <c r="F29" s="98">
        <v>0.4</v>
      </c>
      <c r="G29" s="98">
        <v>0.2</v>
      </c>
      <c r="H29" s="98">
        <v>0.3</v>
      </c>
      <c r="I29" s="98">
        <v>0.2</v>
      </c>
      <c r="J29" s="98">
        <v>0.2</v>
      </c>
      <c r="K29" s="98">
        <v>0.4</v>
      </c>
      <c r="L29" s="98">
        <v>0.3</v>
      </c>
      <c r="M29" s="98">
        <v>0.5</v>
      </c>
      <c r="N29" s="98">
        <v>0.5</v>
      </c>
      <c r="O29" s="98">
        <v>0.6</v>
      </c>
      <c r="P29" s="98">
        <v>0.7</v>
      </c>
      <c r="Q29" s="98">
        <v>0.7</v>
      </c>
      <c r="R29" s="98">
        <v>1.4</v>
      </c>
      <c r="S29" s="98">
        <v>2.2999999999999998</v>
      </c>
      <c r="T29" s="98">
        <v>2.7</v>
      </c>
      <c r="U29" s="98">
        <v>3.7</v>
      </c>
      <c r="V29" s="98">
        <v>5.2</v>
      </c>
      <c r="W29" s="98">
        <v>4.5</v>
      </c>
      <c r="X29" s="98">
        <v>4.5</v>
      </c>
      <c r="Y29" s="98">
        <v>8.6999999999999993</v>
      </c>
      <c r="Z29" s="98">
        <v>6.1</v>
      </c>
      <c r="AA29" s="98">
        <v>6.8</v>
      </c>
      <c r="AB29" s="98">
        <v>6.8</v>
      </c>
      <c r="AC29" s="98">
        <v>6.2</v>
      </c>
      <c r="AD29" s="98">
        <v>5.2</v>
      </c>
      <c r="AE29" s="98">
        <v>5.5</v>
      </c>
      <c r="AF29" s="98">
        <v>5.5</v>
      </c>
      <c r="AG29" s="98">
        <v>4.8</v>
      </c>
      <c r="AH29" s="98">
        <v>5</v>
      </c>
      <c r="AI29" s="98">
        <v>4.7</v>
      </c>
      <c r="AJ29" s="98">
        <v>5.7</v>
      </c>
      <c r="AK29" s="98">
        <v>9.9</v>
      </c>
      <c r="AL29" s="98">
        <v>9.9</v>
      </c>
      <c r="AM29" s="98">
        <v>11.2</v>
      </c>
      <c r="AN29" s="98">
        <v>9.1</v>
      </c>
      <c r="AO29" s="98">
        <v>8.6999999999999993</v>
      </c>
      <c r="AP29" s="98">
        <v>8.1</v>
      </c>
      <c r="AQ29" s="98">
        <v>9.6999999999999993</v>
      </c>
      <c r="AR29" s="98">
        <v>8.6</v>
      </c>
      <c r="AS29" s="98">
        <v>15.8</v>
      </c>
      <c r="AT29" s="98">
        <v>12.8</v>
      </c>
      <c r="AU29" s="98">
        <v>14.7</v>
      </c>
      <c r="AV29" s="98">
        <v>16.3</v>
      </c>
      <c r="AW29" s="98">
        <v>14.1</v>
      </c>
      <c r="AX29" s="98">
        <v>14.7</v>
      </c>
      <c r="AY29" s="98">
        <v>14.8</v>
      </c>
      <c r="AZ29" s="98">
        <v>16.3</v>
      </c>
      <c r="BA29" s="98">
        <v>17.100000000000001</v>
      </c>
      <c r="BB29" s="98">
        <v>22.5</v>
      </c>
      <c r="BC29" s="98">
        <v>16</v>
      </c>
      <c r="BD29" s="98">
        <v>15.8</v>
      </c>
      <c r="BE29" s="98">
        <v>15.1</v>
      </c>
      <c r="BF29" s="98">
        <v>14.9</v>
      </c>
      <c r="BG29" s="98">
        <v>17</v>
      </c>
    </row>
    <row r="30" spans="1:59" x14ac:dyDescent="0.2">
      <c r="A30" s="98" t="s">
        <v>398</v>
      </c>
      <c r="B30" s="98" t="s">
        <v>1184</v>
      </c>
      <c r="C30" s="98">
        <v>0.6</v>
      </c>
      <c r="D30" s="98">
        <v>0.5</v>
      </c>
      <c r="E30" s="98">
        <v>0.5</v>
      </c>
      <c r="F30" s="98">
        <v>0.4</v>
      </c>
      <c r="G30" s="98">
        <v>0.3</v>
      </c>
      <c r="H30" s="98">
        <v>0.5</v>
      </c>
      <c r="I30" s="98">
        <v>0.5</v>
      </c>
      <c r="J30" s="98">
        <v>0.7</v>
      </c>
      <c r="K30" s="98">
        <v>1.1000000000000001</v>
      </c>
      <c r="L30" s="98">
        <v>1</v>
      </c>
      <c r="M30" s="98">
        <v>1.4</v>
      </c>
      <c r="N30" s="98">
        <v>1.9</v>
      </c>
      <c r="O30" s="98">
        <v>2.1</v>
      </c>
      <c r="P30" s="98">
        <v>2.4</v>
      </c>
      <c r="Q30" s="98">
        <v>2.4</v>
      </c>
      <c r="R30" s="98">
        <v>2.8</v>
      </c>
      <c r="S30" s="98">
        <v>3.5</v>
      </c>
      <c r="T30" s="98">
        <v>3.4</v>
      </c>
      <c r="U30" s="98">
        <v>3.7</v>
      </c>
      <c r="V30" s="98">
        <v>4</v>
      </c>
      <c r="W30" s="98">
        <v>5.2</v>
      </c>
      <c r="X30" s="98">
        <v>5.7</v>
      </c>
      <c r="Y30" s="98">
        <v>7.1</v>
      </c>
      <c r="Z30" s="98">
        <v>7.6</v>
      </c>
      <c r="AA30" s="98">
        <v>8.6</v>
      </c>
      <c r="AB30" s="98">
        <v>8.6999999999999993</v>
      </c>
      <c r="AC30" s="98">
        <v>9.5</v>
      </c>
      <c r="AD30" s="98">
        <v>9.5</v>
      </c>
      <c r="AE30" s="98">
        <v>9.8000000000000007</v>
      </c>
      <c r="AF30" s="98">
        <v>10.6</v>
      </c>
      <c r="AG30" s="98">
        <v>10.8</v>
      </c>
      <c r="AH30" s="98">
        <v>11.6</v>
      </c>
      <c r="AI30" s="98">
        <v>12.9</v>
      </c>
      <c r="AJ30" s="98">
        <v>13.4</v>
      </c>
      <c r="AK30" s="98">
        <v>12.5</v>
      </c>
      <c r="AL30" s="98">
        <v>15.9</v>
      </c>
      <c r="AM30" s="98">
        <v>15.6</v>
      </c>
      <c r="AN30" s="98">
        <v>16.3</v>
      </c>
      <c r="AO30" s="98">
        <v>16.5</v>
      </c>
      <c r="AP30" s="98">
        <v>17.7</v>
      </c>
      <c r="AQ30" s="98">
        <v>18.100000000000001</v>
      </c>
      <c r="AR30" s="98">
        <v>20.6</v>
      </c>
      <c r="AS30" s="98">
        <v>22.1</v>
      </c>
      <c r="AT30" s="98">
        <v>28</v>
      </c>
      <c r="AU30" s="98">
        <v>27.2</v>
      </c>
      <c r="AV30" s="98">
        <v>29.1</v>
      </c>
      <c r="AW30" s="98">
        <v>30.5</v>
      </c>
      <c r="AX30" s="98">
        <v>32.299999999999997</v>
      </c>
      <c r="AY30" s="98">
        <v>37</v>
      </c>
      <c r="AZ30" s="98">
        <v>36.5</v>
      </c>
      <c r="BA30" s="98">
        <v>37.4</v>
      </c>
      <c r="BB30" s="98">
        <v>38.9</v>
      </c>
      <c r="BC30" s="98">
        <v>37.5</v>
      </c>
      <c r="BD30" s="98">
        <v>37.799999999999997</v>
      </c>
      <c r="BE30" s="98">
        <v>37.1</v>
      </c>
      <c r="BF30" s="98">
        <v>37.1</v>
      </c>
      <c r="BG30" s="98">
        <v>36.700000000000003</v>
      </c>
    </row>
    <row r="31" spans="1:59" x14ac:dyDescent="0.2">
      <c r="A31" s="98" t="s">
        <v>396</v>
      </c>
      <c r="B31" s="98" t="s">
        <v>1206</v>
      </c>
      <c r="C31" s="98">
        <v>0</v>
      </c>
      <c r="D31" s="98">
        <v>0</v>
      </c>
      <c r="E31" s="98">
        <v>0</v>
      </c>
      <c r="F31" s="98">
        <v>0</v>
      </c>
      <c r="G31" s="98">
        <v>0</v>
      </c>
      <c r="H31" s="98">
        <v>0</v>
      </c>
      <c r="I31" s="98">
        <v>0</v>
      </c>
      <c r="J31" s="98">
        <v>0</v>
      </c>
      <c r="K31" s="98">
        <v>0</v>
      </c>
      <c r="L31" s="98">
        <v>0</v>
      </c>
      <c r="M31" s="98">
        <v>0</v>
      </c>
      <c r="N31" s="98">
        <v>0</v>
      </c>
      <c r="O31" s="98">
        <v>0</v>
      </c>
      <c r="P31" s="98">
        <v>0</v>
      </c>
      <c r="Q31" s="98">
        <v>0</v>
      </c>
      <c r="R31" s="98">
        <v>0</v>
      </c>
      <c r="S31" s="98">
        <v>0</v>
      </c>
      <c r="T31" s="98">
        <v>0</v>
      </c>
      <c r="U31" s="98">
        <v>0</v>
      </c>
      <c r="V31" s="98">
        <v>0</v>
      </c>
      <c r="W31" s="98">
        <v>0</v>
      </c>
      <c r="X31" s="98">
        <v>0</v>
      </c>
      <c r="Y31" s="98">
        <v>0</v>
      </c>
      <c r="Z31" s="98">
        <v>0</v>
      </c>
      <c r="AA31" s="98">
        <v>-0.1</v>
      </c>
      <c r="AB31" s="98">
        <v>0</v>
      </c>
      <c r="AC31" s="98">
        <v>-0.6</v>
      </c>
      <c r="AD31" s="98">
        <v>-0.3</v>
      </c>
      <c r="AE31" s="98">
        <v>0.1</v>
      </c>
      <c r="AF31" s="98">
        <v>-0.5</v>
      </c>
      <c r="AG31" s="98">
        <v>-0.5</v>
      </c>
      <c r="AH31" s="98">
        <v>-0.7</v>
      </c>
      <c r="AI31" s="98">
        <v>-0.5</v>
      </c>
      <c r="AJ31" s="98">
        <v>-0.3</v>
      </c>
      <c r="AK31" s="98">
        <v>0</v>
      </c>
      <c r="AL31" s="98">
        <v>0</v>
      </c>
      <c r="AM31" s="98">
        <v>0</v>
      </c>
      <c r="AN31" s="98">
        <v>0</v>
      </c>
      <c r="AO31" s="98">
        <v>0</v>
      </c>
      <c r="AP31" s="98">
        <v>0</v>
      </c>
      <c r="AQ31" s="98">
        <v>0</v>
      </c>
      <c r="AR31" s="98">
        <v>0</v>
      </c>
      <c r="AS31" s="98">
        <v>0</v>
      </c>
      <c r="AT31" s="98">
        <v>0</v>
      </c>
      <c r="AU31" s="98">
        <v>0</v>
      </c>
      <c r="AV31" s="98">
        <v>0</v>
      </c>
      <c r="AW31" s="98">
        <v>0</v>
      </c>
      <c r="AX31" s="98">
        <v>0</v>
      </c>
      <c r="AY31" s="98">
        <v>0</v>
      </c>
      <c r="AZ31" s="98">
        <v>0</v>
      </c>
      <c r="BA31" s="98">
        <v>0</v>
      </c>
      <c r="BB31" s="98">
        <v>0</v>
      </c>
      <c r="BC31" s="98">
        <v>0</v>
      </c>
      <c r="BD31" s="98">
        <v>0</v>
      </c>
      <c r="BE31" s="98">
        <v>0</v>
      </c>
      <c r="BF31" s="98">
        <v>0</v>
      </c>
      <c r="BG31" s="98">
        <v>0</v>
      </c>
    </row>
    <row r="32" spans="1:59" x14ac:dyDescent="0.2">
      <c r="A32" s="98" t="s">
        <v>394</v>
      </c>
      <c r="B32" s="98" t="s">
        <v>1183</v>
      </c>
      <c r="C32" s="98">
        <v>0</v>
      </c>
      <c r="D32" s="98">
        <v>0</v>
      </c>
      <c r="E32" s="98">
        <v>0</v>
      </c>
      <c r="F32" s="98">
        <v>0</v>
      </c>
      <c r="G32" s="98">
        <v>0</v>
      </c>
      <c r="H32" s="98">
        <v>0</v>
      </c>
      <c r="I32" s="98">
        <v>0</v>
      </c>
      <c r="J32" s="98">
        <v>0</v>
      </c>
      <c r="K32" s="98">
        <v>0</v>
      </c>
      <c r="L32" s="98">
        <v>0</v>
      </c>
      <c r="M32" s="98">
        <v>0</v>
      </c>
      <c r="N32" s="98">
        <v>0</v>
      </c>
      <c r="O32" s="98">
        <v>0</v>
      </c>
      <c r="P32" s="98">
        <v>0</v>
      </c>
      <c r="Q32" s="98">
        <v>0</v>
      </c>
      <c r="R32" s="98">
        <v>0</v>
      </c>
      <c r="S32" s="98">
        <v>0</v>
      </c>
      <c r="T32" s="98">
        <v>0</v>
      </c>
      <c r="U32" s="98">
        <v>0</v>
      </c>
      <c r="V32" s="98">
        <v>0</v>
      </c>
      <c r="W32" s="98">
        <v>0</v>
      </c>
      <c r="X32" s="98">
        <v>0</v>
      </c>
      <c r="Y32" s="98">
        <v>0</v>
      </c>
      <c r="Z32" s="98">
        <v>0</v>
      </c>
      <c r="AA32" s="98">
        <v>0</v>
      </c>
      <c r="AB32" s="98">
        <v>0</v>
      </c>
      <c r="AC32" s="98">
        <v>0</v>
      </c>
      <c r="AD32" s="98">
        <v>0</v>
      </c>
      <c r="AE32" s="98">
        <v>0</v>
      </c>
      <c r="AF32" s="98">
        <v>0</v>
      </c>
      <c r="AG32" s="98">
        <v>0</v>
      </c>
      <c r="AH32" s="98">
        <v>0</v>
      </c>
      <c r="AI32" s="98">
        <v>0</v>
      </c>
      <c r="AJ32" s="98">
        <v>0</v>
      </c>
      <c r="AK32" s="98">
        <v>-0.1</v>
      </c>
      <c r="AL32" s="98">
        <v>-0.1</v>
      </c>
      <c r="AM32" s="98">
        <v>0</v>
      </c>
      <c r="AN32" s="98">
        <v>0</v>
      </c>
      <c r="AO32" s="98">
        <v>0</v>
      </c>
      <c r="AP32" s="98">
        <v>0</v>
      </c>
      <c r="AQ32" s="98">
        <v>0.1</v>
      </c>
      <c r="AR32" s="98">
        <v>0</v>
      </c>
      <c r="AS32" s="98">
        <v>0</v>
      </c>
      <c r="AT32" s="98">
        <v>0</v>
      </c>
      <c r="AU32" s="98">
        <v>0.2</v>
      </c>
      <c r="AV32" s="98">
        <v>0.3</v>
      </c>
      <c r="AW32" s="98">
        <v>0.3</v>
      </c>
      <c r="AX32" s="98">
        <v>0.1</v>
      </c>
      <c r="AY32" s="98">
        <v>-0.1</v>
      </c>
      <c r="AZ32" s="98">
        <v>0</v>
      </c>
      <c r="BA32" s="98">
        <v>-0.1</v>
      </c>
      <c r="BB32" s="98">
        <v>-0.1</v>
      </c>
      <c r="BC32" s="98">
        <v>-0.1</v>
      </c>
      <c r="BD32" s="98">
        <v>-0.1</v>
      </c>
      <c r="BE32" s="98">
        <v>-0.1</v>
      </c>
      <c r="BF32" s="98">
        <v>-0.2</v>
      </c>
      <c r="BG32" s="98">
        <v>-0.2</v>
      </c>
    </row>
    <row r="33" spans="1:59" x14ac:dyDescent="0.2">
      <c r="A33" s="98" t="s">
        <v>392</v>
      </c>
      <c r="B33" s="310" t="s">
        <v>1205</v>
      </c>
      <c r="C33" s="98">
        <v>0.7</v>
      </c>
      <c r="D33" s="98">
        <v>0.8</v>
      </c>
      <c r="E33" s="98">
        <v>0.9</v>
      </c>
      <c r="F33" s="98">
        <v>0.9</v>
      </c>
      <c r="G33" s="98">
        <v>1</v>
      </c>
      <c r="H33" s="98">
        <v>1.1000000000000001</v>
      </c>
      <c r="I33" s="98">
        <v>1.1000000000000001</v>
      </c>
      <c r="J33" s="98">
        <v>1.2</v>
      </c>
      <c r="K33" s="98">
        <v>1.4</v>
      </c>
      <c r="L33" s="98">
        <v>1.5</v>
      </c>
      <c r="M33" s="98">
        <v>1.6</v>
      </c>
      <c r="N33" s="98">
        <v>2.1</v>
      </c>
      <c r="O33" s="98">
        <v>2.8</v>
      </c>
      <c r="P33" s="98">
        <v>3.3</v>
      </c>
      <c r="Q33" s="98">
        <v>3.7</v>
      </c>
      <c r="R33" s="98">
        <v>4.3</v>
      </c>
      <c r="S33" s="98">
        <v>4.8</v>
      </c>
      <c r="T33" s="98">
        <v>5.0999999999999996</v>
      </c>
      <c r="U33" s="98">
        <v>5.7</v>
      </c>
      <c r="V33" s="98">
        <v>6.5</v>
      </c>
      <c r="W33" s="98">
        <v>7.5</v>
      </c>
      <c r="X33" s="98">
        <v>8.8000000000000007</v>
      </c>
      <c r="Y33" s="98">
        <v>10.3</v>
      </c>
      <c r="Z33" s="98">
        <v>12.1</v>
      </c>
      <c r="AA33" s="98">
        <v>13</v>
      </c>
      <c r="AB33" s="98">
        <v>13.7</v>
      </c>
      <c r="AC33" s="98">
        <v>15.2</v>
      </c>
      <c r="AD33" s="98">
        <v>15.6</v>
      </c>
      <c r="AE33" s="98">
        <v>16</v>
      </c>
      <c r="AF33" s="98">
        <v>17.7</v>
      </c>
      <c r="AG33" s="98">
        <v>19.600000000000001</v>
      </c>
      <c r="AH33" s="98">
        <v>21.5</v>
      </c>
      <c r="AI33" s="98">
        <v>23.5</v>
      </c>
      <c r="AJ33" s="98">
        <v>25.1</v>
      </c>
      <c r="AK33" s="98">
        <v>27.8</v>
      </c>
      <c r="AL33" s="98">
        <v>28.6</v>
      </c>
      <c r="AM33" s="98">
        <v>31</v>
      </c>
      <c r="AN33" s="98">
        <v>32.1</v>
      </c>
      <c r="AO33" s="98">
        <v>31.1</v>
      </c>
      <c r="AP33" s="98">
        <v>29.7</v>
      </c>
      <c r="AQ33" s="98">
        <v>29.8</v>
      </c>
      <c r="AR33" s="98">
        <v>28.1</v>
      </c>
      <c r="AS33" s="98">
        <v>30.2</v>
      </c>
      <c r="AT33" s="98">
        <v>34.5</v>
      </c>
      <c r="AU33" s="98">
        <v>36.9</v>
      </c>
      <c r="AV33" s="98">
        <v>38.799999999999997</v>
      </c>
      <c r="AW33" s="98">
        <v>43.1</v>
      </c>
      <c r="AX33" s="98">
        <v>41.6</v>
      </c>
      <c r="AY33" s="98">
        <v>48.9</v>
      </c>
      <c r="AZ33" s="98">
        <v>45</v>
      </c>
      <c r="BA33" s="98">
        <v>46.1</v>
      </c>
      <c r="BB33" s="98">
        <v>46.1</v>
      </c>
      <c r="BC33" s="98">
        <v>47.3</v>
      </c>
      <c r="BD33" s="98">
        <v>46.5</v>
      </c>
      <c r="BE33" s="98">
        <v>46.5</v>
      </c>
      <c r="BF33" s="98">
        <v>46.8</v>
      </c>
      <c r="BG33" s="98">
        <v>48.6</v>
      </c>
    </row>
    <row r="34" spans="1:59" x14ac:dyDescent="0.2">
      <c r="A34" s="98" t="s">
        <v>390</v>
      </c>
      <c r="B34" s="310" t="s">
        <v>793</v>
      </c>
      <c r="C34" s="98">
        <v>5.2</v>
      </c>
      <c r="D34" s="98">
        <v>5.5</v>
      </c>
      <c r="E34" s="98">
        <v>6.3</v>
      </c>
      <c r="F34" s="98">
        <v>6.5</v>
      </c>
      <c r="G34" s="98">
        <v>7</v>
      </c>
      <c r="H34" s="98">
        <v>7.4</v>
      </c>
      <c r="I34" s="98">
        <v>7.8</v>
      </c>
      <c r="J34" s="98">
        <v>10.1</v>
      </c>
      <c r="K34" s="98">
        <v>15.2</v>
      </c>
      <c r="L34" s="98">
        <v>18.600000000000001</v>
      </c>
      <c r="M34" s="98">
        <v>21.1</v>
      </c>
      <c r="N34" s="98">
        <v>24.2</v>
      </c>
      <c r="O34" s="98">
        <v>27.6</v>
      </c>
      <c r="P34" s="98">
        <v>31.5</v>
      </c>
      <c r="Q34" s="98">
        <v>36.1</v>
      </c>
      <c r="R34" s="98">
        <v>42.3</v>
      </c>
      <c r="S34" s="98">
        <v>50.2</v>
      </c>
      <c r="T34" s="98">
        <v>55.6</v>
      </c>
      <c r="U34" s="98">
        <v>62.5</v>
      </c>
      <c r="V34" s="98">
        <v>70.3</v>
      </c>
      <c r="W34" s="98">
        <v>78.7</v>
      </c>
      <c r="X34" s="98">
        <v>92</v>
      </c>
      <c r="Y34" s="98">
        <v>105.7</v>
      </c>
      <c r="Z34" s="98">
        <v>117.2</v>
      </c>
      <c r="AA34" s="98">
        <v>129.6</v>
      </c>
      <c r="AB34" s="98">
        <v>142.4</v>
      </c>
      <c r="AC34" s="98">
        <v>153.80000000000001</v>
      </c>
      <c r="AD34" s="98">
        <v>165.1</v>
      </c>
      <c r="AE34" s="98">
        <v>178.5</v>
      </c>
      <c r="AF34" s="98">
        <v>193.3</v>
      </c>
      <c r="AG34" s="98">
        <v>217.4</v>
      </c>
      <c r="AH34" s="98">
        <v>245.2</v>
      </c>
      <c r="AI34" s="98">
        <v>282.10000000000002</v>
      </c>
      <c r="AJ34" s="98">
        <v>319.3</v>
      </c>
      <c r="AK34" s="98">
        <v>347.6</v>
      </c>
      <c r="AL34" s="98">
        <v>374.2</v>
      </c>
      <c r="AM34" s="98">
        <v>403.4</v>
      </c>
      <c r="AN34" s="98">
        <v>428.7</v>
      </c>
      <c r="AO34" s="98">
        <v>447.2</v>
      </c>
      <c r="AP34" s="98">
        <v>456.2</v>
      </c>
      <c r="AQ34" s="98">
        <v>475.8</v>
      </c>
      <c r="AR34" s="98">
        <v>505.9</v>
      </c>
      <c r="AS34" s="98">
        <v>569.20000000000005</v>
      </c>
      <c r="AT34" s="98">
        <v>618</v>
      </c>
      <c r="AU34" s="98">
        <v>657.2</v>
      </c>
      <c r="AV34" s="98">
        <v>714.4</v>
      </c>
      <c r="AW34" s="98">
        <v>770.3</v>
      </c>
      <c r="AX34" s="98">
        <v>838.3</v>
      </c>
      <c r="AY34" s="98">
        <v>905.8</v>
      </c>
      <c r="AZ34" s="98">
        <v>970.6</v>
      </c>
      <c r="BA34" s="98">
        <v>1044.9000000000001</v>
      </c>
      <c r="BB34" s="98">
        <v>1097</v>
      </c>
      <c r="BC34" s="98">
        <v>1135.9000000000001</v>
      </c>
      <c r="BD34" s="98">
        <v>1170.2</v>
      </c>
      <c r="BE34" s="98">
        <v>1212.2</v>
      </c>
      <c r="BF34" s="98">
        <v>1314.5</v>
      </c>
      <c r="BG34" s="98">
        <v>1409.5</v>
      </c>
    </row>
    <row r="35" spans="1:59" x14ac:dyDescent="0.2">
      <c r="A35" s="98" t="s">
        <v>388</v>
      </c>
      <c r="B35" s="310" t="s">
        <v>885</v>
      </c>
      <c r="C35" s="98">
        <v>0.7</v>
      </c>
      <c r="D35" s="98">
        <v>0.7</v>
      </c>
      <c r="E35" s="98">
        <v>0.8</v>
      </c>
      <c r="F35" s="98">
        <v>0.9</v>
      </c>
      <c r="G35" s="98">
        <v>0.9</v>
      </c>
      <c r="H35" s="98">
        <v>1</v>
      </c>
      <c r="I35" s="98">
        <v>1.1000000000000001</v>
      </c>
      <c r="J35" s="98">
        <v>1.2</v>
      </c>
      <c r="K35" s="98">
        <v>1.3</v>
      </c>
      <c r="L35" s="98">
        <v>1.5</v>
      </c>
      <c r="M35" s="98">
        <v>1.7</v>
      </c>
      <c r="N35" s="98">
        <v>1.9</v>
      </c>
      <c r="O35" s="98">
        <v>2.2000000000000002</v>
      </c>
      <c r="P35" s="98">
        <v>2.4</v>
      </c>
      <c r="Q35" s="98">
        <v>2.7</v>
      </c>
      <c r="R35" s="98">
        <v>3.2</v>
      </c>
      <c r="S35" s="98">
        <v>3.5</v>
      </c>
      <c r="T35" s="98">
        <v>3.8</v>
      </c>
      <c r="U35" s="98">
        <v>4.0999999999999996</v>
      </c>
      <c r="V35" s="98">
        <v>4.5999999999999996</v>
      </c>
      <c r="W35" s="98">
        <v>5</v>
      </c>
      <c r="X35" s="98">
        <v>5.5</v>
      </c>
      <c r="Y35" s="98">
        <v>6</v>
      </c>
      <c r="Z35" s="98">
        <v>6.3</v>
      </c>
      <c r="AA35" s="98">
        <v>6.7</v>
      </c>
      <c r="AB35" s="98">
        <v>7.7</v>
      </c>
      <c r="AC35" s="98">
        <v>8.1</v>
      </c>
      <c r="AD35" s="98">
        <v>8.6999999999999993</v>
      </c>
      <c r="AE35" s="98">
        <v>8.9</v>
      </c>
      <c r="AF35" s="98">
        <v>9.6</v>
      </c>
      <c r="AG35" s="98">
        <v>10.6</v>
      </c>
      <c r="AH35" s="98">
        <v>11.7</v>
      </c>
      <c r="AI35" s="98">
        <v>12.6</v>
      </c>
      <c r="AJ35" s="98">
        <v>13.5</v>
      </c>
      <c r="AK35" s="98">
        <v>13.9</v>
      </c>
      <c r="AL35" s="98">
        <v>14.8</v>
      </c>
      <c r="AM35" s="98">
        <v>15.5</v>
      </c>
      <c r="AN35" s="98">
        <v>16</v>
      </c>
      <c r="AO35" s="98">
        <v>16.600000000000001</v>
      </c>
      <c r="AP35" s="98">
        <v>17.7</v>
      </c>
      <c r="AQ35" s="98">
        <v>18.8</v>
      </c>
      <c r="AR35" s="98">
        <v>20.5</v>
      </c>
      <c r="AS35" s="98">
        <v>22.3</v>
      </c>
      <c r="AT35" s="98">
        <v>24.6</v>
      </c>
      <c r="AU35" s="98">
        <v>25.2</v>
      </c>
      <c r="AV35" s="98">
        <v>26.6</v>
      </c>
      <c r="AW35" s="98">
        <v>28.3</v>
      </c>
      <c r="AX35" s="98">
        <v>30.3</v>
      </c>
      <c r="AY35" s="98">
        <v>32</v>
      </c>
      <c r="AZ35" s="98">
        <v>33.6</v>
      </c>
      <c r="BA35" s="98">
        <v>33.9</v>
      </c>
      <c r="BB35" s="98">
        <v>34</v>
      </c>
      <c r="BC35" s="98">
        <v>33.299999999999997</v>
      </c>
      <c r="BD35" s="98">
        <v>33.700000000000003</v>
      </c>
      <c r="BE35" s="98">
        <v>33.9</v>
      </c>
      <c r="BF35" s="98">
        <v>34.200000000000003</v>
      </c>
      <c r="BG35" s="98">
        <v>34.6</v>
      </c>
    </row>
    <row r="36" spans="1:59" x14ac:dyDescent="0.2">
      <c r="A36" s="98" t="s">
        <v>386</v>
      </c>
      <c r="B36" s="310" t="s">
        <v>806</v>
      </c>
      <c r="C36" s="98">
        <v>14.7</v>
      </c>
      <c r="D36" s="98">
        <v>16.2</v>
      </c>
      <c r="E36" s="98">
        <v>17.600000000000001</v>
      </c>
      <c r="F36" s="98">
        <v>18.899999999999999</v>
      </c>
      <c r="G36" s="98">
        <v>20.6</v>
      </c>
      <c r="H36" s="98">
        <v>22.8</v>
      </c>
      <c r="I36" s="98">
        <v>25.3</v>
      </c>
      <c r="J36" s="98">
        <v>29</v>
      </c>
      <c r="K36" s="98">
        <v>32.9</v>
      </c>
      <c r="L36" s="98">
        <v>37.1</v>
      </c>
      <c r="M36" s="98">
        <v>42.4</v>
      </c>
      <c r="N36" s="98">
        <v>49.5</v>
      </c>
      <c r="O36" s="98">
        <v>56.6</v>
      </c>
      <c r="P36" s="98">
        <v>63.1</v>
      </c>
      <c r="Q36" s="98">
        <v>68.599999999999994</v>
      </c>
      <c r="R36" s="98">
        <v>76.8</v>
      </c>
      <c r="S36" s="98">
        <v>89.9</v>
      </c>
      <c r="T36" s="98">
        <v>96.5</v>
      </c>
      <c r="U36" s="98">
        <v>103.1</v>
      </c>
      <c r="V36" s="98">
        <v>110.3</v>
      </c>
      <c r="W36" s="98">
        <v>120.9</v>
      </c>
      <c r="X36" s="98">
        <v>131.80000000000001</v>
      </c>
      <c r="Y36" s="98">
        <v>143.19999999999999</v>
      </c>
      <c r="Z36" s="98">
        <v>151.9</v>
      </c>
      <c r="AA36" s="98">
        <v>161.19999999999999</v>
      </c>
      <c r="AB36" s="98">
        <v>173.5</v>
      </c>
      <c r="AC36" s="98">
        <v>187.7</v>
      </c>
      <c r="AD36" s="98">
        <v>202</v>
      </c>
      <c r="AE36" s="98">
        <v>216.4</v>
      </c>
      <c r="AF36" s="98">
        <v>232</v>
      </c>
      <c r="AG36" s="98">
        <v>254.5</v>
      </c>
      <c r="AH36" s="98">
        <v>276</v>
      </c>
      <c r="AI36" s="98">
        <v>291.89999999999998</v>
      </c>
      <c r="AJ36" s="98">
        <v>309.89999999999998</v>
      </c>
      <c r="AK36" s="98">
        <v>327.60000000000002</v>
      </c>
      <c r="AL36" s="98">
        <v>344.1</v>
      </c>
      <c r="AM36" s="98">
        <v>364.6</v>
      </c>
      <c r="AN36" s="98">
        <v>380.9</v>
      </c>
      <c r="AO36" s="98">
        <v>401</v>
      </c>
      <c r="AP36" s="98">
        <v>426.7</v>
      </c>
      <c r="AQ36" s="98">
        <v>455.3</v>
      </c>
      <c r="AR36" s="98">
        <v>491.1</v>
      </c>
      <c r="AS36" s="98">
        <v>528.4</v>
      </c>
      <c r="AT36" s="98">
        <v>547.20000000000005</v>
      </c>
      <c r="AU36" s="98">
        <v>570.4</v>
      </c>
      <c r="AV36" s="98">
        <v>606.1</v>
      </c>
      <c r="AW36" s="98">
        <v>637</v>
      </c>
      <c r="AX36" s="98">
        <v>671.2</v>
      </c>
      <c r="AY36" s="98">
        <v>714</v>
      </c>
      <c r="AZ36" s="98">
        <v>755.1</v>
      </c>
      <c r="BA36" s="98">
        <v>780.2</v>
      </c>
      <c r="BB36" s="98">
        <v>816.4</v>
      </c>
      <c r="BC36" s="98">
        <v>824</v>
      </c>
      <c r="BD36" s="98">
        <v>829.3</v>
      </c>
      <c r="BE36" s="98">
        <v>845.2</v>
      </c>
      <c r="BF36" s="98">
        <v>868.6</v>
      </c>
      <c r="BG36" s="98">
        <v>893.8</v>
      </c>
    </row>
    <row r="37" spans="1:59" x14ac:dyDescent="0.2">
      <c r="A37" s="98" t="s">
        <v>384</v>
      </c>
      <c r="B37" s="98" t="s">
        <v>1178</v>
      </c>
      <c r="C37" s="98">
        <v>12</v>
      </c>
      <c r="D37" s="98">
        <v>13.4</v>
      </c>
      <c r="E37" s="98">
        <v>14.7</v>
      </c>
      <c r="F37" s="98">
        <v>15.9</v>
      </c>
      <c r="G37" s="98">
        <v>17.3</v>
      </c>
      <c r="H37" s="98">
        <v>19.100000000000001</v>
      </c>
      <c r="I37" s="98">
        <v>21.1</v>
      </c>
      <c r="J37" s="98">
        <v>23.7</v>
      </c>
      <c r="K37" s="98">
        <v>26</v>
      </c>
      <c r="L37" s="98">
        <v>29.1</v>
      </c>
      <c r="M37" s="98">
        <v>32.799999999999997</v>
      </c>
      <c r="N37" s="98">
        <v>37.5</v>
      </c>
      <c r="O37" s="98">
        <v>42.4</v>
      </c>
      <c r="P37" s="98">
        <v>46.9</v>
      </c>
      <c r="Q37" s="98">
        <v>50.8</v>
      </c>
      <c r="R37" s="98">
        <v>56.1</v>
      </c>
      <c r="S37" s="98">
        <v>63.7</v>
      </c>
      <c r="T37" s="98">
        <v>69.099999999999994</v>
      </c>
      <c r="U37" s="98">
        <v>74.599999999999994</v>
      </c>
      <c r="V37" s="98">
        <v>80.099999999999994</v>
      </c>
      <c r="W37" s="98">
        <v>88.3</v>
      </c>
      <c r="X37" s="98">
        <v>95.8</v>
      </c>
      <c r="Y37" s="98">
        <v>102.9</v>
      </c>
      <c r="Z37" s="98">
        <v>109.9</v>
      </c>
      <c r="AA37" s="98">
        <v>117.3</v>
      </c>
      <c r="AB37" s="98">
        <v>127.8</v>
      </c>
      <c r="AC37" s="98">
        <v>138.19999999999999</v>
      </c>
      <c r="AD37" s="98">
        <v>150.5</v>
      </c>
      <c r="AE37" s="98">
        <v>163</v>
      </c>
      <c r="AF37" s="98">
        <v>174.8</v>
      </c>
      <c r="AG37" s="98">
        <v>190</v>
      </c>
      <c r="AH37" s="98">
        <v>206.7</v>
      </c>
      <c r="AI37" s="98">
        <v>219.6</v>
      </c>
      <c r="AJ37" s="98">
        <v>233.7</v>
      </c>
      <c r="AK37" s="98">
        <v>244.1</v>
      </c>
      <c r="AL37" s="98">
        <v>255.5</v>
      </c>
      <c r="AM37" s="98">
        <v>271.10000000000002</v>
      </c>
      <c r="AN37" s="98">
        <v>285.10000000000002</v>
      </c>
      <c r="AO37" s="98">
        <v>300.89999999999998</v>
      </c>
      <c r="AP37" s="98">
        <v>319.60000000000002</v>
      </c>
      <c r="AQ37" s="98">
        <v>342</v>
      </c>
      <c r="AR37" s="98">
        <v>368.5</v>
      </c>
      <c r="AS37" s="98">
        <v>392.6</v>
      </c>
      <c r="AT37" s="98">
        <v>409.7</v>
      </c>
      <c r="AU37" s="98">
        <v>433.8</v>
      </c>
      <c r="AV37" s="98">
        <v>458.8</v>
      </c>
      <c r="AW37" s="98">
        <v>481.5</v>
      </c>
      <c r="AX37" s="98">
        <v>509.2</v>
      </c>
      <c r="AY37" s="98">
        <v>537.70000000000005</v>
      </c>
      <c r="AZ37" s="98">
        <v>563.70000000000005</v>
      </c>
      <c r="BA37" s="98">
        <v>573.9</v>
      </c>
      <c r="BB37" s="98">
        <v>583.9</v>
      </c>
      <c r="BC37" s="98">
        <v>581.5</v>
      </c>
      <c r="BD37" s="98">
        <v>581.1</v>
      </c>
      <c r="BE37" s="98">
        <v>593.9</v>
      </c>
      <c r="BF37" s="98">
        <v>610.4</v>
      </c>
      <c r="BG37" s="98">
        <v>631.20000000000005</v>
      </c>
    </row>
    <row r="38" spans="1:59" x14ac:dyDescent="0.2">
      <c r="A38" s="98" t="s">
        <v>382</v>
      </c>
      <c r="B38" s="98" t="s">
        <v>1177</v>
      </c>
      <c r="C38" s="98">
        <v>1.5</v>
      </c>
      <c r="D38" s="98">
        <v>1.7</v>
      </c>
      <c r="E38" s="98">
        <v>1.9</v>
      </c>
      <c r="F38" s="98">
        <v>2</v>
      </c>
      <c r="G38" s="98">
        <v>2.2000000000000002</v>
      </c>
      <c r="H38" s="98">
        <v>2.4</v>
      </c>
      <c r="I38" s="98">
        <v>2.7</v>
      </c>
      <c r="J38" s="98">
        <v>3.3</v>
      </c>
      <c r="K38" s="98">
        <v>4.2</v>
      </c>
      <c r="L38" s="98">
        <v>5.0999999999999996</v>
      </c>
      <c r="M38" s="98">
        <v>6</v>
      </c>
      <c r="N38" s="98">
        <v>7.4</v>
      </c>
      <c r="O38" s="98">
        <v>8.6</v>
      </c>
      <c r="P38" s="98">
        <v>9.5</v>
      </c>
      <c r="Q38" s="98">
        <v>10.5</v>
      </c>
      <c r="R38" s="98">
        <v>12.3</v>
      </c>
      <c r="S38" s="98">
        <v>15.3</v>
      </c>
      <c r="T38" s="98">
        <v>16.899999999999999</v>
      </c>
      <c r="U38" s="98">
        <v>18.8</v>
      </c>
      <c r="V38" s="98">
        <v>20.2</v>
      </c>
      <c r="W38" s="98">
        <v>22.6</v>
      </c>
      <c r="X38" s="98">
        <v>25.8</v>
      </c>
      <c r="Y38" s="98">
        <v>29.2</v>
      </c>
      <c r="Z38" s="98">
        <v>30.7</v>
      </c>
      <c r="AA38" s="98">
        <v>32.4</v>
      </c>
      <c r="AB38" s="98">
        <v>33.700000000000003</v>
      </c>
      <c r="AC38" s="98">
        <v>36.6</v>
      </c>
      <c r="AD38" s="98">
        <v>38</v>
      </c>
      <c r="AE38" s="98">
        <v>39.299999999999997</v>
      </c>
      <c r="AF38" s="98">
        <v>42.4</v>
      </c>
      <c r="AG38" s="98">
        <v>48.1</v>
      </c>
      <c r="AH38" s="98">
        <v>51.4</v>
      </c>
      <c r="AI38" s="98">
        <v>53</v>
      </c>
      <c r="AJ38" s="98">
        <v>55.4</v>
      </c>
      <c r="AK38" s="98">
        <v>60.8</v>
      </c>
      <c r="AL38" s="98">
        <v>63.9</v>
      </c>
      <c r="AM38" s="98">
        <v>66.3</v>
      </c>
      <c r="AN38" s="98">
        <v>67.599999999999994</v>
      </c>
      <c r="AO38" s="98">
        <v>71.099999999999994</v>
      </c>
      <c r="AP38" s="98">
        <v>76.5</v>
      </c>
      <c r="AQ38" s="98">
        <v>80.599999999999994</v>
      </c>
      <c r="AR38" s="98">
        <v>86.6</v>
      </c>
      <c r="AS38" s="98">
        <v>96.3</v>
      </c>
      <c r="AT38" s="98">
        <v>93.4</v>
      </c>
      <c r="AU38" s="98">
        <v>90.2</v>
      </c>
      <c r="AV38" s="98">
        <v>97.5</v>
      </c>
      <c r="AW38" s="98">
        <v>102.2</v>
      </c>
      <c r="AX38" s="98">
        <v>107.3</v>
      </c>
      <c r="AY38" s="98">
        <v>119.5</v>
      </c>
      <c r="AZ38" s="98">
        <v>131.19999999999999</v>
      </c>
      <c r="BA38" s="98">
        <v>142</v>
      </c>
      <c r="BB38" s="98">
        <v>158.30000000000001</v>
      </c>
      <c r="BC38" s="98">
        <v>163.69999999999999</v>
      </c>
      <c r="BD38" s="98">
        <v>166</v>
      </c>
      <c r="BE38" s="98">
        <v>166.8</v>
      </c>
      <c r="BF38" s="98">
        <v>170.7</v>
      </c>
      <c r="BG38" s="98">
        <v>172.7</v>
      </c>
    </row>
    <row r="39" spans="1:59" x14ac:dyDescent="0.2">
      <c r="A39" s="98" t="s">
        <v>380</v>
      </c>
      <c r="B39" s="98" t="s">
        <v>1176</v>
      </c>
      <c r="C39" s="98">
        <v>1.2</v>
      </c>
      <c r="D39" s="98">
        <v>1.1000000000000001</v>
      </c>
      <c r="E39" s="98">
        <v>1</v>
      </c>
      <c r="F39" s="98">
        <v>1.1000000000000001</v>
      </c>
      <c r="G39" s="98">
        <v>1.2</v>
      </c>
      <c r="H39" s="98">
        <v>1.3</v>
      </c>
      <c r="I39" s="98">
        <v>1.6</v>
      </c>
      <c r="J39" s="98">
        <v>2.1</v>
      </c>
      <c r="K39" s="98">
        <v>2.6</v>
      </c>
      <c r="L39" s="98">
        <v>2.9</v>
      </c>
      <c r="M39" s="98">
        <v>3.5</v>
      </c>
      <c r="N39" s="98">
        <v>4.5999999999999996</v>
      </c>
      <c r="O39" s="98">
        <v>5.6</v>
      </c>
      <c r="P39" s="98">
        <v>6.6</v>
      </c>
      <c r="Q39" s="98">
        <v>7.4</v>
      </c>
      <c r="R39" s="98">
        <v>8.4</v>
      </c>
      <c r="S39" s="98">
        <v>10.8</v>
      </c>
      <c r="T39" s="98">
        <v>10.5</v>
      </c>
      <c r="U39" s="98">
        <v>9.8000000000000007</v>
      </c>
      <c r="V39" s="98">
        <v>10</v>
      </c>
      <c r="W39" s="98">
        <v>10</v>
      </c>
      <c r="X39" s="98">
        <v>10.3</v>
      </c>
      <c r="Y39" s="98">
        <v>11</v>
      </c>
      <c r="Z39" s="98">
        <v>11.2</v>
      </c>
      <c r="AA39" s="98">
        <v>11.4</v>
      </c>
      <c r="AB39" s="98">
        <v>12</v>
      </c>
      <c r="AC39" s="98">
        <v>12.9</v>
      </c>
      <c r="AD39" s="98">
        <v>13.5</v>
      </c>
      <c r="AE39" s="98">
        <v>14.2</v>
      </c>
      <c r="AF39" s="98">
        <v>14.8</v>
      </c>
      <c r="AG39" s="98">
        <v>16.399999999999999</v>
      </c>
      <c r="AH39" s="98">
        <v>17.8</v>
      </c>
      <c r="AI39" s="98">
        <v>19.399999999999999</v>
      </c>
      <c r="AJ39" s="98">
        <v>20.9</v>
      </c>
      <c r="AK39" s="98">
        <v>22.7</v>
      </c>
      <c r="AL39" s="98">
        <v>24.8</v>
      </c>
      <c r="AM39" s="98">
        <v>27.1</v>
      </c>
      <c r="AN39" s="98">
        <v>28.2</v>
      </c>
      <c r="AO39" s="98">
        <v>29</v>
      </c>
      <c r="AP39" s="98">
        <v>30.6</v>
      </c>
      <c r="AQ39" s="98">
        <v>32.6</v>
      </c>
      <c r="AR39" s="98">
        <v>36.1</v>
      </c>
      <c r="AS39" s="98">
        <v>39.4</v>
      </c>
      <c r="AT39" s="98">
        <v>44</v>
      </c>
      <c r="AU39" s="98">
        <v>46.4</v>
      </c>
      <c r="AV39" s="98">
        <v>49.8</v>
      </c>
      <c r="AW39" s="98">
        <v>53.3</v>
      </c>
      <c r="AX39" s="98">
        <v>54.7</v>
      </c>
      <c r="AY39" s="98">
        <v>56.8</v>
      </c>
      <c r="AZ39" s="98">
        <v>60.2</v>
      </c>
      <c r="BA39" s="98">
        <v>64.3</v>
      </c>
      <c r="BB39" s="98">
        <v>74.2</v>
      </c>
      <c r="BC39" s="98">
        <v>78.8</v>
      </c>
      <c r="BD39" s="98">
        <v>82.2</v>
      </c>
      <c r="BE39" s="98">
        <v>84.5</v>
      </c>
      <c r="BF39" s="98">
        <v>87.5</v>
      </c>
      <c r="BG39" s="98">
        <v>89.9</v>
      </c>
    </row>
    <row r="40" spans="1:59" x14ac:dyDescent="0.2">
      <c r="A40" s="98" t="s">
        <v>378</v>
      </c>
      <c r="B40" s="98" t="s">
        <v>1175</v>
      </c>
      <c r="C40" s="98">
        <v>0.3</v>
      </c>
      <c r="D40" s="98">
        <v>0.3</v>
      </c>
      <c r="E40" s="98">
        <v>0.3</v>
      </c>
      <c r="F40" s="98">
        <v>0.3</v>
      </c>
      <c r="G40" s="98">
        <v>0.4</v>
      </c>
      <c r="H40" s="98">
        <v>0.4</v>
      </c>
      <c r="I40" s="98">
        <v>0.4</v>
      </c>
      <c r="J40" s="98">
        <v>0.5</v>
      </c>
      <c r="K40" s="98">
        <v>0.5</v>
      </c>
      <c r="L40" s="98">
        <v>0.5</v>
      </c>
      <c r="M40" s="98">
        <v>0.6</v>
      </c>
      <c r="N40" s="98">
        <v>0.7</v>
      </c>
      <c r="O40" s="98">
        <v>0.7</v>
      </c>
      <c r="P40" s="98">
        <v>0.8</v>
      </c>
      <c r="Q40" s="98">
        <v>0.9</v>
      </c>
      <c r="R40" s="98">
        <v>1</v>
      </c>
      <c r="S40" s="98">
        <v>1.1000000000000001</v>
      </c>
      <c r="T40" s="98">
        <v>1.2</v>
      </c>
      <c r="U40" s="98">
        <v>1.3</v>
      </c>
      <c r="V40" s="98">
        <v>1.4</v>
      </c>
      <c r="W40" s="98">
        <v>1.5</v>
      </c>
      <c r="X40" s="98">
        <v>1.7</v>
      </c>
      <c r="Y40" s="98">
        <v>1.8</v>
      </c>
      <c r="Z40" s="98">
        <v>2</v>
      </c>
      <c r="AA40" s="98">
        <v>2.2000000000000002</v>
      </c>
      <c r="AB40" s="98">
        <v>2.4</v>
      </c>
      <c r="AC40" s="98">
        <v>2.6</v>
      </c>
      <c r="AD40" s="98">
        <v>2.9</v>
      </c>
      <c r="AE40" s="98">
        <v>3.1</v>
      </c>
      <c r="AF40" s="98">
        <v>3.3</v>
      </c>
      <c r="AG40" s="98">
        <v>3.6</v>
      </c>
      <c r="AH40" s="98">
        <v>3.9</v>
      </c>
      <c r="AI40" s="98">
        <v>4.2</v>
      </c>
      <c r="AJ40" s="98">
        <v>4.5</v>
      </c>
      <c r="AK40" s="98">
        <v>4.5999999999999996</v>
      </c>
      <c r="AL40" s="98">
        <v>4.9000000000000004</v>
      </c>
      <c r="AM40" s="98">
        <v>5.2</v>
      </c>
      <c r="AN40" s="98">
        <v>5.5</v>
      </c>
      <c r="AO40" s="98">
        <v>5.9</v>
      </c>
      <c r="AP40" s="98">
        <v>6.2</v>
      </c>
      <c r="AQ40" s="98">
        <v>6.7</v>
      </c>
      <c r="AR40" s="98">
        <v>7.2</v>
      </c>
      <c r="AS40" s="98">
        <v>7.7</v>
      </c>
      <c r="AT40" s="98">
        <v>8.1</v>
      </c>
      <c r="AU40" s="98">
        <v>8.5</v>
      </c>
      <c r="AV40" s="98">
        <v>9.1</v>
      </c>
      <c r="AW40" s="98">
        <v>9.6</v>
      </c>
      <c r="AX40" s="98">
        <v>10</v>
      </c>
      <c r="AY40" s="98">
        <v>10.7</v>
      </c>
      <c r="AZ40" s="98">
        <v>11.5</v>
      </c>
      <c r="BA40" s="98">
        <v>11.7</v>
      </c>
      <c r="BB40" s="98">
        <v>11.6</v>
      </c>
      <c r="BC40" s="98">
        <v>11.3</v>
      </c>
      <c r="BD40" s="98">
        <v>11.4</v>
      </c>
      <c r="BE40" s="98">
        <v>11.6</v>
      </c>
      <c r="BF40" s="98">
        <v>11.7</v>
      </c>
      <c r="BG40" s="98">
        <v>11.9</v>
      </c>
    </row>
    <row r="41" spans="1:59" x14ac:dyDescent="0.2">
      <c r="A41" s="98" t="s">
        <v>539</v>
      </c>
      <c r="B41" s="98" t="s">
        <v>1174</v>
      </c>
      <c r="C41" s="98">
        <v>0.9</v>
      </c>
      <c r="D41" s="98">
        <v>0.8</v>
      </c>
      <c r="E41" s="98">
        <v>0.7</v>
      </c>
      <c r="F41" s="98">
        <v>0.7</v>
      </c>
      <c r="G41" s="98">
        <v>0.8</v>
      </c>
      <c r="H41" s="98">
        <v>0.9</v>
      </c>
      <c r="I41" s="98">
        <v>1.1000000000000001</v>
      </c>
      <c r="J41" s="98">
        <v>1.6</v>
      </c>
      <c r="K41" s="98">
        <v>2.1</v>
      </c>
      <c r="L41" s="98">
        <v>2.2999999999999998</v>
      </c>
      <c r="M41" s="98">
        <v>2.9</v>
      </c>
      <c r="N41" s="98">
        <v>3.9</v>
      </c>
      <c r="O41" s="98">
        <v>4.8</v>
      </c>
      <c r="P41" s="98">
        <v>5.8</v>
      </c>
      <c r="Q41" s="98">
        <v>6.5</v>
      </c>
      <c r="R41" s="98">
        <v>7.4</v>
      </c>
      <c r="S41" s="98">
        <v>9.6999999999999993</v>
      </c>
      <c r="T41" s="98">
        <v>9.3000000000000007</v>
      </c>
      <c r="U41" s="98">
        <v>8.5</v>
      </c>
      <c r="V41" s="98">
        <v>8.6</v>
      </c>
      <c r="W41" s="98">
        <v>8.5</v>
      </c>
      <c r="X41" s="98">
        <v>8.6</v>
      </c>
      <c r="Y41" s="98">
        <v>9.1999999999999993</v>
      </c>
      <c r="Z41" s="98">
        <v>9.1999999999999993</v>
      </c>
      <c r="AA41" s="98">
        <v>9.3000000000000007</v>
      </c>
      <c r="AB41" s="98">
        <v>9.6999999999999993</v>
      </c>
      <c r="AC41" s="98">
        <v>10.3</v>
      </c>
      <c r="AD41" s="98">
        <v>10.7</v>
      </c>
      <c r="AE41" s="98">
        <v>11.1</v>
      </c>
      <c r="AF41" s="98">
        <v>11.5</v>
      </c>
      <c r="AG41" s="98">
        <v>12.8</v>
      </c>
      <c r="AH41" s="98">
        <v>13.9</v>
      </c>
      <c r="AI41" s="98">
        <v>15.1</v>
      </c>
      <c r="AJ41" s="98">
        <v>16.3</v>
      </c>
      <c r="AK41" s="98">
        <v>18</v>
      </c>
      <c r="AL41" s="98">
        <v>19.899999999999999</v>
      </c>
      <c r="AM41" s="98">
        <v>21.9</v>
      </c>
      <c r="AN41" s="98">
        <v>22.7</v>
      </c>
      <c r="AO41" s="98">
        <v>23.1</v>
      </c>
      <c r="AP41" s="98">
        <v>24.3</v>
      </c>
      <c r="AQ41" s="98">
        <v>26</v>
      </c>
      <c r="AR41" s="98">
        <v>28.9</v>
      </c>
      <c r="AS41" s="98">
        <v>31.7</v>
      </c>
      <c r="AT41" s="98">
        <v>35.9</v>
      </c>
      <c r="AU41" s="98">
        <v>38</v>
      </c>
      <c r="AV41" s="98">
        <v>40.6</v>
      </c>
      <c r="AW41" s="98">
        <v>43.7</v>
      </c>
      <c r="AX41" s="98">
        <v>44.6</v>
      </c>
      <c r="AY41" s="98">
        <v>46.1</v>
      </c>
      <c r="AZ41" s="98">
        <v>48.7</v>
      </c>
      <c r="BA41" s="98">
        <v>52.6</v>
      </c>
      <c r="BB41" s="98">
        <v>62.6</v>
      </c>
      <c r="BC41" s="98">
        <v>67.400000000000006</v>
      </c>
      <c r="BD41" s="98">
        <v>70.8</v>
      </c>
      <c r="BE41" s="98">
        <v>73</v>
      </c>
      <c r="BF41" s="98">
        <v>75.8</v>
      </c>
      <c r="BG41" s="98">
        <v>78</v>
      </c>
    </row>
    <row r="42" spans="1:59" hidden="1" x14ac:dyDescent="0.2">
      <c r="A42" s="98" t="s">
        <v>537</v>
      </c>
      <c r="B42" s="310" t="s">
        <v>1173</v>
      </c>
      <c r="C42" s="98">
        <v>21.9</v>
      </c>
      <c r="D42" s="98">
        <v>23.6</v>
      </c>
      <c r="E42" s="98">
        <v>27.1</v>
      </c>
      <c r="F42" s="98">
        <v>28.1</v>
      </c>
      <c r="G42" s="98">
        <v>29.4</v>
      </c>
      <c r="H42" s="98">
        <v>30.4</v>
      </c>
      <c r="I42" s="98">
        <v>33</v>
      </c>
      <c r="J42" s="98">
        <v>35</v>
      </c>
      <c r="K42" s="98">
        <v>38.4</v>
      </c>
      <c r="L42" s="98">
        <v>43.3</v>
      </c>
      <c r="M42" s="98">
        <v>47.5</v>
      </c>
      <c r="N42" s="98">
        <v>58.7</v>
      </c>
      <c r="O42" s="98">
        <v>69.900000000000006</v>
      </c>
      <c r="P42" s="98">
        <v>77.400000000000006</v>
      </c>
      <c r="Q42" s="98">
        <v>88.6</v>
      </c>
      <c r="R42" s="98">
        <v>104.7</v>
      </c>
      <c r="S42" s="98">
        <v>132.1</v>
      </c>
      <c r="T42" s="98">
        <v>142.9</v>
      </c>
      <c r="U42" s="98">
        <v>151.9</v>
      </c>
      <c r="V42" s="98">
        <v>160.30000000000001</v>
      </c>
      <c r="W42" s="98">
        <v>178.6</v>
      </c>
      <c r="X42" s="98">
        <v>213.3</v>
      </c>
      <c r="Y42" s="98">
        <v>238.8</v>
      </c>
      <c r="Z42" s="98">
        <v>265.7</v>
      </c>
      <c r="AA42" s="98">
        <v>283.2</v>
      </c>
      <c r="AB42" s="98">
        <v>284.89999999999998</v>
      </c>
      <c r="AC42" s="98">
        <v>299.60000000000002</v>
      </c>
      <c r="AD42" s="98">
        <v>315.2</v>
      </c>
      <c r="AE42" s="98">
        <v>324.60000000000002</v>
      </c>
      <c r="AF42" s="98">
        <v>343.9</v>
      </c>
      <c r="AG42" s="98">
        <v>368.8</v>
      </c>
      <c r="AH42" s="98">
        <v>403</v>
      </c>
      <c r="AI42" s="98">
        <v>446.4</v>
      </c>
      <c r="AJ42" s="98">
        <v>494</v>
      </c>
      <c r="AK42" s="98">
        <v>513.70000000000005</v>
      </c>
      <c r="AL42" s="98">
        <v>530.5</v>
      </c>
      <c r="AM42" s="98">
        <v>551.29999999999995</v>
      </c>
      <c r="AN42" s="98">
        <v>569.70000000000005</v>
      </c>
      <c r="AO42" s="98">
        <v>583.20000000000005</v>
      </c>
      <c r="AP42" s="98">
        <v>601.1</v>
      </c>
      <c r="AQ42" s="98">
        <v>624.70000000000005</v>
      </c>
      <c r="AR42" s="98">
        <v>657.3</v>
      </c>
      <c r="AS42" s="98">
        <v>701</v>
      </c>
      <c r="AT42" s="98">
        <v>768.8</v>
      </c>
      <c r="AU42" s="98">
        <v>808.1</v>
      </c>
      <c r="AV42" s="98">
        <v>836.9</v>
      </c>
      <c r="AW42" s="98">
        <v>880.2</v>
      </c>
      <c r="AX42" s="98">
        <v>922.4</v>
      </c>
      <c r="AY42" s="98">
        <v>966.3</v>
      </c>
      <c r="AZ42" s="98">
        <v>1134</v>
      </c>
      <c r="BA42" s="98">
        <v>1242.8</v>
      </c>
      <c r="BB42" s="98">
        <v>1346.9</v>
      </c>
      <c r="BC42" s="98">
        <v>1336.4</v>
      </c>
      <c r="BD42" s="98">
        <v>1319.5</v>
      </c>
      <c r="BE42" s="98">
        <v>1348.5</v>
      </c>
      <c r="BF42" s="98">
        <v>1365.2</v>
      </c>
      <c r="BG42" s="98">
        <v>1411.5</v>
      </c>
    </row>
    <row r="43" spans="1:59" hidden="1" x14ac:dyDescent="0.2">
      <c r="A43" s="98" t="s">
        <v>535</v>
      </c>
      <c r="B43" s="98" t="s">
        <v>1172</v>
      </c>
      <c r="C43" s="98">
        <v>4.4000000000000004</v>
      </c>
      <c r="D43" s="98">
        <v>4.7</v>
      </c>
      <c r="E43" s="98">
        <v>5.3</v>
      </c>
      <c r="F43" s="98">
        <v>5.5</v>
      </c>
      <c r="G43" s="98">
        <v>6</v>
      </c>
      <c r="H43" s="98">
        <v>6.2</v>
      </c>
      <c r="I43" s="98">
        <v>6.8</v>
      </c>
      <c r="J43" s="98">
        <v>6.9</v>
      </c>
      <c r="K43" s="98">
        <v>7.5</v>
      </c>
      <c r="L43" s="98">
        <v>8.1</v>
      </c>
      <c r="M43" s="98">
        <v>9</v>
      </c>
      <c r="N43" s="98">
        <v>10.1</v>
      </c>
      <c r="O43" s="98">
        <v>11.6</v>
      </c>
      <c r="P43" s="98">
        <v>13.2</v>
      </c>
      <c r="Q43" s="98">
        <v>15.3</v>
      </c>
      <c r="R43" s="98">
        <v>17.3</v>
      </c>
      <c r="S43" s="98">
        <v>19.600000000000001</v>
      </c>
      <c r="T43" s="98">
        <v>22.1</v>
      </c>
      <c r="U43" s="98">
        <v>24.7</v>
      </c>
      <c r="V43" s="98">
        <v>26.6</v>
      </c>
      <c r="W43" s="98">
        <v>29.9</v>
      </c>
      <c r="X43" s="98">
        <v>32.799999999999997</v>
      </c>
      <c r="Y43" s="98">
        <v>36.200000000000003</v>
      </c>
      <c r="Z43" s="98">
        <v>37.9</v>
      </c>
      <c r="AA43" s="98">
        <v>39</v>
      </c>
      <c r="AB43" s="98">
        <v>39.9</v>
      </c>
      <c r="AC43" s="98">
        <v>41.7</v>
      </c>
      <c r="AD43" s="98">
        <v>43.2</v>
      </c>
      <c r="AE43" s="98">
        <v>45</v>
      </c>
      <c r="AF43" s="98">
        <v>47.4</v>
      </c>
      <c r="AG43" s="98">
        <v>49.9</v>
      </c>
      <c r="AH43" s="98">
        <v>54</v>
      </c>
      <c r="AI43" s="98">
        <v>58.8</v>
      </c>
      <c r="AJ43" s="98">
        <v>63.7</v>
      </c>
      <c r="AK43" s="98">
        <v>69.5</v>
      </c>
      <c r="AL43" s="98">
        <v>71.400000000000006</v>
      </c>
      <c r="AM43" s="98">
        <v>74.7</v>
      </c>
      <c r="AN43" s="98">
        <v>80</v>
      </c>
      <c r="AO43" s="98">
        <v>82.7</v>
      </c>
      <c r="AP43" s="98">
        <v>85.2</v>
      </c>
      <c r="AQ43" s="98">
        <v>87.5</v>
      </c>
      <c r="AR43" s="98">
        <v>93.2</v>
      </c>
      <c r="AS43" s="98">
        <v>103.7</v>
      </c>
      <c r="AT43" s="98">
        <v>115.4</v>
      </c>
      <c r="AU43" s="98">
        <v>123.3</v>
      </c>
      <c r="AV43" s="98">
        <v>134.69999999999999</v>
      </c>
      <c r="AW43" s="98">
        <v>145.6</v>
      </c>
      <c r="AX43" s="98">
        <v>153.6</v>
      </c>
      <c r="AY43" s="98">
        <v>161.80000000000001</v>
      </c>
      <c r="AZ43" s="98">
        <v>169.8</v>
      </c>
      <c r="BA43" s="98">
        <v>186.4</v>
      </c>
      <c r="BB43" s="98">
        <v>199.1</v>
      </c>
      <c r="BC43" s="98">
        <v>208.1</v>
      </c>
      <c r="BD43" s="98">
        <v>219.7</v>
      </c>
      <c r="BE43" s="98">
        <v>229.2</v>
      </c>
      <c r="BF43" s="98">
        <v>235.5</v>
      </c>
      <c r="BG43" s="98">
        <v>243.8</v>
      </c>
    </row>
    <row r="44" spans="1:59" hidden="1" x14ac:dyDescent="0.2">
      <c r="A44" s="98" t="s">
        <v>533</v>
      </c>
      <c r="B44" s="98" t="s">
        <v>1204</v>
      </c>
      <c r="C44" s="98">
        <v>10.5</v>
      </c>
      <c r="D44" s="98">
        <v>11.6</v>
      </c>
      <c r="E44" s="98">
        <v>12.8</v>
      </c>
      <c r="F44" s="98">
        <v>14.4</v>
      </c>
      <c r="G44" s="98">
        <v>15.2</v>
      </c>
      <c r="H44" s="98">
        <v>16</v>
      </c>
      <c r="I44" s="98">
        <v>17.8</v>
      </c>
      <c r="J44" s="98">
        <v>19.3</v>
      </c>
      <c r="K44" s="98">
        <v>20.7</v>
      </c>
      <c r="L44" s="98">
        <v>24.1</v>
      </c>
      <c r="M44" s="98">
        <v>25.8</v>
      </c>
      <c r="N44" s="98">
        <v>30.7</v>
      </c>
      <c r="O44" s="98">
        <v>35.6</v>
      </c>
      <c r="P44" s="98">
        <v>39.6</v>
      </c>
      <c r="Q44" s="98">
        <v>48.5</v>
      </c>
      <c r="R44" s="98">
        <v>54.6</v>
      </c>
      <c r="S44" s="98">
        <v>61.9</v>
      </c>
      <c r="T44" s="98">
        <v>69.3</v>
      </c>
      <c r="U44" s="98">
        <v>76.900000000000006</v>
      </c>
      <c r="V44" s="98">
        <v>84.4</v>
      </c>
      <c r="W44" s="98">
        <v>94.9</v>
      </c>
      <c r="X44" s="98">
        <v>109.8</v>
      </c>
      <c r="Y44" s="98">
        <v>129</v>
      </c>
      <c r="Z44" s="98">
        <v>144.6</v>
      </c>
      <c r="AA44" s="98">
        <v>155.5</v>
      </c>
      <c r="AB44" s="98">
        <v>163.9</v>
      </c>
      <c r="AC44" s="98">
        <v>173.5</v>
      </c>
      <c r="AD44" s="98">
        <v>183.2</v>
      </c>
      <c r="AE44" s="98">
        <v>190.2</v>
      </c>
      <c r="AF44" s="98">
        <v>202.3</v>
      </c>
      <c r="AG44" s="98">
        <v>215</v>
      </c>
      <c r="AH44" s="98">
        <v>230.2</v>
      </c>
      <c r="AI44" s="98">
        <v>247.9</v>
      </c>
      <c r="AJ44" s="98">
        <v>262.39999999999998</v>
      </c>
      <c r="AK44" s="98">
        <v>273.5</v>
      </c>
      <c r="AL44" s="98">
        <v>286.39999999999998</v>
      </c>
      <c r="AM44" s="98">
        <v>299.60000000000002</v>
      </c>
      <c r="AN44" s="98">
        <v>309.60000000000002</v>
      </c>
      <c r="AO44" s="98">
        <v>322.7</v>
      </c>
      <c r="AP44" s="98">
        <v>334.1</v>
      </c>
      <c r="AQ44" s="98">
        <v>343.1</v>
      </c>
      <c r="AR44" s="98">
        <v>361.5</v>
      </c>
      <c r="AS44" s="98">
        <v>378.4</v>
      </c>
      <c r="AT44" s="98">
        <v>394.7</v>
      </c>
      <c r="AU44" s="98">
        <v>408.4</v>
      </c>
      <c r="AV44" s="98">
        <v>422.6</v>
      </c>
      <c r="AW44" s="98">
        <v>441.5</v>
      </c>
      <c r="AX44" s="98">
        <v>467.9</v>
      </c>
      <c r="AY44" s="98">
        <v>495.4</v>
      </c>
      <c r="AZ44" s="98">
        <v>521</v>
      </c>
      <c r="BA44" s="98">
        <v>581.5</v>
      </c>
      <c r="BB44" s="98">
        <v>586.4</v>
      </c>
      <c r="BC44" s="98">
        <v>605.79999999999995</v>
      </c>
      <c r="BD44" s="98">
        <v>651.20000000000005</v>
      </c>
      <c r="BE44" s="98">
        <v>685.5</v>
      </c>
      <c r="BF44" s="98">
        <v>720.8</v>
      </c>
      <c r="BG44" s="98">
        <v>757.1</v>
      </c>
    </row>
    <row r="45" spans="1:59" hidden="1" x14ac:dyDescent="0.2">
      <c r="A45" s="98" t="s">
        <v>531</v>
      </c>
      <c r="B45" s="98" t="s">
        <v>1171</v>
      </c>
      <c r="C45" s="98">
        <v>4.2</v>
      </c>
      <c r="D45" s="98">
        <v>4.2</v>
      </c>
      <c r="E45" s="98">
        <v>4.5</v>
      </c>
      <c r="F45" s="98">
        <v>4.9000000000000004</v>
      </c>
      <c r="G45" s="98">
        <v>5.0999999999999996</v>
      </c>
      <c r="H45" s="98">
        <v>5.3</v>
      </c>
      <c r="I45" s="98">
        <v>6</v>
      </c>
      <c r="J45" s="98">
        <v>6.7</v>
      </c>
      <c r="K45" s="98">
        <v>7.7</v>
      </c>
      <c r="L45" s="98">
        <v>8.6</v>
      </c>
      <c r="M45" s="98">
        <v>10.199999999999999</v>
      </c>
      <c r="N45" s="98">
        <v>13.4</v>
      </c>
      <c r="O45" s="98">
        <v>16.3</v>
      </c>
      <c r="P45" s="98">
        <v>18.3</v>
      </c>
      <c r="Q45" s="98">
        <v>19.7</v>
      </c>
      <c r="R45" s="98">
        <v>25.1</v>
      </c>
      <c r="S45" s="98">
        <v>30.3</v>
      </c>
      <c r="T45" s="98">
        <v>32.9</v>
      </c>
      <c r="U45" s="98">
        <v>34.9</v>
      </c>
      <c r="V45" s="98">
        <v>36.9</v>
      </c>
      <c r="W45" s="98">
        <v>41.2</v>
      </c>
      <c r="X45" s="98">
        <v>48.6</v>
      </c>
      <c r="Y45" s="98">
        <v>52.9</v>
      </c>
      <c r="Z45" s="98">
        <v>54.1</v>
      </c>
      <c r="AA45" s="98">
        <v>58.5</v>
      </c>
      <c r="AB45" s="98">
        <v>61.4</v>
      </c>
      <c r="AC45" s="98">
        <v>64.7</v>
      </c>
      <c r="AD45" s="98">
        <v>67.900000000000006</v>
      </c>
      <c r="AE45" s="98">
        <v>70.400000000000006</v>
      </c>
      <c r="AF45" s="98">
        <v>74.8</v>
      </c>
      <c r="AG45" s="98">
        <v>80.8</v>
      </c>
      <c r="AH45" s="98">
        <v>90.7</v>
      </c>
      <c r="AI45" s="98">
        <v>102.1</v>
      </c>
      <c r="AJ45" s="98">
        <v>113.9</v>
      </c>
      <c r="AK45" s="98">
        <v>120.6</v>
      </c>
      <c r="AL45" s="98">
        <v>127</v>
      </c>
      <c r="AM45" s="98">
        <v>129.80000000000001</v>
      </c>
      <c r="AN45" s="98">
        <v>129.30000000000001</v>
      </c>
      <c r="AO45" s="98">
        <v>127.4</v>
      </c>
      <c r="AP45" s="98">
        <v>130.6</v>
      </c>
      <c r="AQ45" s="98">
        <v>136.19999999999999</v>
      </c>
      <c r="AR45" s="98">
        <v>142</v>
      </c>
      <c r="AS45" s="98">
        <v>151.1</v>
      </c>
      <c r="AT45" s="98">
        <v>162.6</v>
      </c>
      <c r="AU45" s="98">
        <v>175.5</v>
      </c>
      <c r="AV45" s="98">
        <v>178.4</v>
      </c>
      <c r="AW45" s="98">
        <v>190.6</v>
      </c>
      <c r="AX45" s="98">
        <v>192.9</v>
      </c>
      <c r="AY45" s="98">
        <v>201.3</v>
      </c>
      <c r="AZ45" s="98">
        <v>231.7</v>
      </c>
      <c r="BA45" s="98">
        <v>248.1</v>
      </c>
      <c r="BB45" s="98">
        <v>264</v>
      </c>
      <c r="BC45" s="98">
        <v>265.8</v>
      </c>
      <c r="BD45" s="98">
        <v>267.8</v>
      </c>
      <c r="BE45" s="98">
        <v>270.89999999999998</v>
      </c>
      <c r="BF45" s="98">
        <v>269.39999999999998</v>
      </c>
      <c r="BG45" s="98">
        <v>270.5</v>
      </c>
    </row>
    <row r="46" spans="1:59" hidden="1" x14ac:dyDescent="0.2">
      <c r="A46" s="98" t="s">
        <v>529</v>
      </c>
      <c r="B46" s="98" t="s">
        <v>1203</v>
      </c>
      <c r="C46" s="98">
        <v>2.8</v>
      </c>
      <c r="D46" s="98">
        <v>3</v>
      </c>
      <c r="E46" s="98">
        <v>4.4000000000000004</v>
      </c>
      <c r="F46" s="98">
        <v>3.2</v>
      </c>
      <c r="G46" s="98">
        <v>3</v>
      </c>
      <c r="H46" s="98">
        <v>2.7</v>
      </c>
      <c r="I46" s="98">
        <v>2.2999999999999998</v>
      </c>
      <c r="J46" s="98">
        <v>1.9</v>
      </c>
      <c r="K46" s="98">
        <v>2.2000000000000002</v>
      </c>
      <c r="L46" s="98">
        <v>2.2000000000000002</v>
      </c>
      <c r="M46" s="98">
        <v>2.2999999999999998</v>
      </c>
      <c r="N46" s="98">
        <v>4.0999999999999996</v>
      </c>
      <c r="O46" s="98">
        <v>5.9</v>
      </c>
      <c r="P46" s="98">
        <v>5.8</v>
      </c>
      <c r="Q46" s="98">
        <v>4.5</v>
      </c>
      <c r="R46" s="98">
        <v>6.9</v>
      </c>
      <c r="S46" s="98">
        <v>17.7</v>
      </c>
      <c r="T46" s="98">
        <v>16.3</v>
      </c>
      <c r="U46" s="98">
        <v>13</v>
      </c>
      <c r="V46" s="98">
        <v>10.1</v>
      </c>
      <c r="W46" s="98">
        <v>10.199999999999999</v>
      </c>
      <c r="X46" s="98">
        <v>18.399999999999999</v>
      </c>
      <c r="Y46" s="98">
        <v>16.899999999999999</v>
      </c>
      <c r="Z46" s="98">
        <v>25.6</v>
      </c>
      <c r="AA46" s="98">
        <v>26.5</v>
      </c>
      <c r="AB46" s="98">
        <v>16.100000000000001</v>
      </c>
      <c r="AC46" s="98">
        <v>16.2</v>
      </c>
      <c r="AD46" s="98">
        <v>16.8</v>
      </c>
      <c r="AE46" s="98">
        <v>14.9</v>
      </c>
      <c r="AF46" s="98">
        <v>13.5</v>
      </c>
      <c r="AG46" s="98">
        <v>14.7</v>
      </c>
      <c r="AH46" s="98">
        <v>18.5</v>
      </c>
      <c r="AI46" s="98">
        <v>27.3</v>
      </c>
      <c r="AJ46" s="98">
        <v>39.5</v>
      </c>
      <c r="AK46" s="98">
        <v>34.700000000000003</v>
      </c>
      <c r="AL46" s="98">
        <v>24.2</v>
      </c>
      <c r="AM46" s="98">
        <v>22.1</v>
      </c>
      <c r="AN46" s="98">
        <v>22.7</v>
      </c>
      <c r="AO46" s="98">
        <v>20.5</v>
      </c>
      <c r="AP46" s="98">
        <v>20.2</v>
      </c>
      <c r="AQ46" s="98">
        <v>21</v>
      </c>
      <c r="AR46" s="98">
        <v>21</v>
      </c>
      <c r="AS46" s="98">
        <v>32.799999999999997</v>
      </c>
      <c r="AT46" s="98">
        <v>54.2</v>
      </c>
      <c r="AU46" s="98">
        <v>53.6</v>
      </c>
      <c r="AV46" s="98">
        <v>38.200000000000003</v>
      </c>
      <c r="AW46" s="98">
        <v>32</v>
      </c>
      <c r="AX46" s="98">
        <v>31</v>
      </c>
      <c r="AY46" s="98">
        <v>33.5</v>
      </c>
      <c r="AZ46" s="98">
        <v>52.2</v>
      </c>
      <c r="BA46" s="98">
        <v>141.4</v>
      </c>
      <c r="BB46" s="98">
        <v>150.19999999999999</v>
      </c>
      <c r="BC46" s="98">
        <v>107.6</v>
      </c>
      <c r="BD46" s="98">
        <v>83.8</v>
      </c>
      <c r="BE46" s="98">
        <v>62.5</v>
      </c>
      <c r="BF46" s="98">
        <v>35.6</v>
      </c>
      <c r="BG46" s="98">
        <v>32.4</v>
      </c>
    </row>
    <row r="47" spans="1:59" hidden="1" x14ac:dyDescent="0.2">
      <c r="A47" s="98" t="s">
        <v>527</v>
      </c>
      <c r="B47" s="98" t="s">
        <v>1202</v>
      </c>
      <c r="C47" s="98">
        <v>0.1</v>
      </c>
      <c r="D47" s="98">
        <v>0.1</v>
      </c>
      <c r="E47" s="98">
        <v>0.1</v>
      </c>
      <c r="F47" s="98">
        <v>0.1</v>
      </c>
      <c r="G47" s="98">
        <v>0.1</v>
      </c>
      <c r="H47" s="98">
        <v>0.1</v>
      </c>
      <c r="I47" s="98">
        <v>0.1</v>
      </c>
      <c r="J47" s="98">
        <v>0.1</v>
      </c>
      <c r="K47" s="98">
        <v>0.1</v>
      </c>
      <c r="L47" s="98">
        <v>0.2</v>
      </c>
      <c r="M47" s="98">
        <v>0.3</v>
      </c>
      <c r="N47" s="98">
        <v>0.4</v>
      </c>
      <c r="O47" s="98">
        <v>0.4</v>
      </c>
      <c r="P47" s="98">
        <v>0.5</v>
      </c>
      <c r="Q47" s="98">
        <v>0.6</v>
      </c>
      <c r="R47" s="98">
        <v>0.8</v>
      </c>
      <c r="S47" s="98">
        <v>2.5</v>
      </c>
      <c r="T47" s="98">
        <v>2.2999999999999998</v>
      </c>
      <c r="U47" s="98">
        <v>2.5</v>
      </c>
      <c r="V47" s="98">
        <v>2.2999999999999998</v>
      </c>
      <c r="W47" s="98">
        <v>2.4</v>
      </c>
      <c r="X47" s="98">
        <v>3.7</v>
      </c>
      <c r="Y47" s="98">
        <v>3.8</v>
      </c>
      <c r="Z47" s="98">
        <v>3.6</v>
      </c>
      <c r="AA47" s="98">
        <v>3.6</v>
      </c>
      <c r="AB47" s="98">
        <v>3.6</v>
      </c>
      <c r="AC47" s="98">
        <v>3.6</v>
      </c>
      <c r="AD47" s="98">
        <v>4.0999999999999996</v>
      </c>
      <c r="AE47" s="98">
        <v>4.0999999999999996</v>
      </c>
      <c r="AF47" s="98">
        <v>5.9</v>
      </c>
      <c r="AG47" s="98">
        <v>8.4</v>
      </c>
      <c r="AH47" s="98">
        <v>9.6</v>
      </c>
      <c r="AI47" s="98">
        <v>10.4</v>
      </c>
      <c r="AJ47" s="98">
        <v>14.5</v>
      </c>
      <c r="AK47" s="98">
        <v>15.4</v>
      </c>
      <c r="AL47" s="98">
        <v>21.5</v>
      </c>
      <c r="AM47" s="98">
        <v>25.2</v>
      </c>
      <c r="AN47" s="98">
        <v>28.2</v>
      </c>
      <c r="AO47" s="98">
        <v>29.9</v>
      </c>
      <c r="AP47" s="98">
        <v>31</v>
      </c>
      <c r="AQ47" s="98">
        <v>37</v>
      </c>
      <c r="AR47" s="98">
        <v>39.6</v>
      </c>
      <c r="AS47" s="98">
        <v>35</v>
      </c>
      <c r="AT47" s="98">
        <v>42</v>
      </c>
      <c r="AU47" s="98">
        <v>47.2</v>
      </c>
      <c r="AV47" s="98">
        <v>63</v>
      </c>
      <c r="AW47" s="98">
        <v>70.599999999999994</v>
      </c>
      <c r="AX47" s="98">
        <v>77</v>
      </c>
      <c r="AY47" s="98">
        <v>74.2</v>
      </c>
      <c r="AZ47" s="98">
        <v>159.30000000000001</v>
      </c>
      <c r="BA47" s="98">
        <v>85.4</v>
      </c>
      <c r="BB47" s="98">
        <v>147.19999999999999</v>
      </c>
      <c r="BC47" s="98">
        <v>149.19999999999999</v>
      </c>
      <c r="BD47" s="98">
        <v>96.9</v>
      </c>
      <c r="BE47" s="98">
        <v>100.5</v>
      </c>
      <c r="BF47" s="98">
        <v>104.1</v>
      </c>
      <c r="BG47" s="98">
        <v>107.7</v>
      </c>
    </row>
    <row r="48" spans="1:59" x14ac:dyDescent="0.2">
      <c r="A48" s="98" t="s">
        <v>525</v>
      </c>
      <c r="B48" s="310" t="s">
        <v>1223</v>
      </c>
      <c r="C48" s="98">
        <v>90.5</v>
      </c>
      <c r="D48" s="98">
        <v>93.4</v>
      </c>
      <c r="E48" s="98">
        <v>99.8</v>
      </c>
      <c r="F48" s="98">
        <v>108.5</v>
      </c>
      <c r="G48" s="98">
        <v>113.5</v>
      </c>
      <c r="H48" s="98">
        <v>118.2</v>
      </c>
      <c r="I48" s="98">
        <v>125.9</v>
      </c>
      <c r="J48" s="98">
        <v>144.30000000000001</v>
      </c>
      <c r="K48" s="98">
        <v>165.7</v>
      </c>
      <c r="L48" s="98">
        <v>184.3</v>
      </c>
      <c r="M48" s="98">
        <v>196.9</v>
      </c>
      <c r="N48" s="98">
        <v>219.9</v>
      </c>
      <c r="O48" s="98">
        <v>241.5</v>
      </c>
      <c r="P48" s="98">
        <v>267.89999999999998</v>
      </c>
      <c r="Q48" s="98">
        <v>286.89999999999998</v>
      </c>
      <c r="R48" s="98">
        <v>319.10000000000002</v>
      </c>
      <c r="S48" s="98">
        <v>373.8</v>
      </c>
      <c r="T48" s="98">
        <v>402.4</v>
      </c>
      <c r="U48" s="98">
        <v>435.8</v>
      </c>
      <c r="V48" s="98">
        <v>483.7</v>
      </c>
      <c r="W48" s="98">
        <v>531.5</v>
      </c>
      <c r="X48" s="98">
        <v>619.9</v>
      </c>
      <c r="Y48" s="98">
        <v>706.9</v>
      </c>
      <c r="Z48" s="98">
        <v>783.3</v>
      </c>
      <c r="AA48" s="98">
        <v>849.8</v>
      </c>
      <c r="AB48" s="98">
        <v>903.5</v>
      </c>
      <c r="AC48" s="98">
        <v>971.3</v>
      </c>
      <c r="AD48" s="98">
        <v>1030.5999999999999</v>
      </c>
      <c r="AE48" s="98">
        <v>1062.7</v>
      </c>
      <c r="AF48" s="98">
        <v>1119.8</v>
      </c>
      <c r="AG48" s="98">
        <v>1199.0999999999999</v>
      </c>
      <c r="AH48" s="98">
        <v>1288.5</v>
      </c>
      <c r="AI48" s="98">
        <v>1354</v>
      </c>
      <c r="AJ48" s="98">
        <v>1487</v>
      </c>
      <c r="AK48" s="98">
        <v>1542.8</v>
      </c>
      <c r="AL48" s="98">
        <v>1583</v>
      </c>
      <c r="AM48" s="98">
        <v>1658.2</v>
      </c>
      <c r="AN48" s="98">
        <v>1714.8</v>
      </c>
      <c r="AO48" s="98">
        <v>1758.5</v>
      </c>
      <c r="AP48" s="98">
        <v>1787</v>
      </c>
      <c r="AQ48" s="98">
        <v>1838.8</v>
      </c>
      <c r="AR48" s="98">
        <v>1911.7</v>
      </c>
      <c r="AS48" s="98">
        <v>2017.4</v>
      </c>
      <c r="AT48" s="98">
        <v>2141.1</v>
      </c>
      <c r="AU48" s="98">
        <v>2297.9</v>
      </c>
      <c r="AV48" s="98">
        <v>2426.6</v>
      </c>
      <c r="AW48" s="98">
        <v>2608.1999999999998</v>
      </c>
      <c r="AX48" s="98">
        <v>2764.8</v>
      </c>
      <c r="AY48" s="98">
        <v>2932.8</v>
      </c>
      <c r="AZ48" s="98">
        <v>3213.5</v>
      </c>
      <c r="BA48" s="98">
        <v>3487.2</v>
      </c>
      <c r="BB48" s="98">
        <v>3772</v>
      </c>
      <c r="BC48" s="98">
        <v>3818.3</v>
      </c>
      <c r="BD48" s="98">
        <v>3789.1</v>
      </c>
      <c r="BE48" s="98">
        <v>3782.2</v>
      </c>
      <c r="BF48" s="98">
        <v>3901.3</v>
      </c>
      <c r="BG48" s="98">
        <v>4022.9</v>
      </c>
    </row>
    <row r="49" spans="1:59" hidden="1" x14ac:dyDescent="0.2">
      <c r="A49" s="98" t="s">
        <v>523</v>
      </c>
      <c r="B49" s="310" t="s">
        <v>1200</v>
      </c>
      <c r="C49" s="98">
        <v>15.2</v>
      </c>
      <c r="D49" s="98">
        <v>17.7</v>
      </c>
      <c r="E49" s="98">
        <v>18.100000000000001</v>
      </c>
      <c r="F49" s="98">
        <v>19.5</v>
      </c>
      <c r="G49" s="98">
        <v>20.9</v>
      </c>
      <c r="H49" s="98">
        <v>22.3</v>
      </c>
      <c r="I49" s="98">
        <v>23.6</v>
      </c>
      <c r="J49" s="98">
        <v>25.2</v>
      </c>
      <c r="K49" s="98">
        <v>26.7</v>
      </c>
      <c r="L49" s="98">
        <v>29.2</v>
      </c>
      <c r="M49" s="98">
        <v>32.6</v>
      </c>
      <c r="N49" s="98">
        <v>39.9</v>
      </c>
      <c r="O49" s="98">
        <v>43.2</v>
      </c>
      <c r="P49" s="98">
        <v>49.1</v>
      </c>
      <c r="Q49" s="98">
        <v>59.2</v>
      </c>
      <c r="R49" s="98">
        <v>64.7</v>
      </c>
      <c r="S49" s="98">
        <v>70.5</v>
      </c>
      <c r="T49" s="98">
        <v>78.900000000000006</v>
      </c>
      <c r="U49" s="98">
        <v>86.4</v>
      </c>
      <c r="V49" s="98">
        <v>100.3</v>
      </c>
      <c r="W49" s="98">
        <v>112.7</v>
      </c>
      <c r="X49" s="98">
        <v>130.80000000000001</v>
      </c>
      <c r="Y49" s="98">
        <v>154.1</v>
      </c>
      <c r="Z49" s="98">
        <v>175.8</v>
      </c>
      <c r="AA49" s="98">
        <v>190.9</v>
      </c>
      <c r="AB49" s="98">
        <v>219.8</v>
      </c>
      <c r="AC49" s="98">
        <v>244.2</v>
      </c>
      <c r="AD49" s="98">
        <v>257.39999999999998</v>
      </c>
      <c r="AE49" s="98">
        <v>258.60000000000002</v>
      </c>
      <c r="AF49" s="98">
        <v>275.3</v>
      </c>
      <c r="AG49" s="98">
        <v>297.5</v>
      </c>
      <c r="AH49" s="98">
        <v>319.3</v>
      </c>
      <c r="AI49" s="98">
        <v>297.60000000000002</v>
      </c>
      <c r="AJ49" s="98">
        <v>346.6</v>
      </c>
      <c r="AK49" s="98">
        <v>349.8</v>
      </c>
      <c r="AL49" s="98">
        <v>358.1</v>
      </c>
      <c r="AM49" s="98">
        <v>386</v>
      </c>
      <c r="AN49" s="98">
        <v>397.9</v>
      </c>
      <c r="AO49" s="98">
        <v>403</v>
      </c>
      <c r="AP49" s="98">
        <v>403</v>
      </c>
      <c r="AQ49" s="98">
        <v>392.8</v>
      </c>
      <c r="AR49" s="98">
        <v>395.9</v>
      </c>
      <c r="AS49" s="98">
        <v>373.2</v>
      </c>
      <c r="AT49" s="98">
        <v>353.3</v>
      </c>
      <c r="AU49" s="98">
        <v>360.3</v>
      </c>
      <c r="AV49" s="98">
        <v>373.4</v>
      </c>
      <c r="AW49" s="98">
        <v>423.4</v>
      </c>
      <c r="AX49" s="98">
        <v>446.2</v>
      </c>
      <c r="AY49" s="98">
        <v>492.6</v>
      </c>
      <c r="AZ49" s="98">
        <v>479.8</v>
      </c>
      <c r="BA49" s="98">
        <v>456.5</v>
      </c>
      <c r="BB49" s="98">
        <v>488.3</v>
      </c>
      <c r="BC49" s="98">
        <v>537.29999999999995</v>
      </c>
      <c r="BD49" s="98">
        <v>532.29999999999995</v>
      </c>
      <c r="BE49" s="98">
        <v>522.5</v>
      </c>
      <c r="BF49" s="98">
        <v>543.70000000000005</v>
      </c>
      <c r="BG49" s="98">
        <v>541.9</v>
      </c>
    </row>
    <row r="50" spans="1:59" hidden="1" x14ac:dyDescent="0.2">
      <c r="A50" s="98" t="s">
        <v>1222</v>
      </c>
      <c r="B50" s="98" t="s">
        <v>1199</v>
      </c>
      <c r="C50" s="98">
        <v>3.8</v>
      </c>
      <c r="D50" s="98">
        <v>3.8</v>
      </c>
      <c r="E50" s="98">
        <v>4.2</v>
      </c>
      <c r="F50" s="98">
        <v>4.4000000000000004</v>
      </c>
      <c r="G50" s="98">
        <v>4.5999999999999996</v>
      </c>
      <c r="H50" s="98">
        <v>4.8</v>
      </c>
      <c r="I50" s="98">
        <v>5</v>
      </c>
      <c r="J50" s="98">
        <v>5</v>
      </c>
      <c r="K50" s="98">
        <v>4.7</v>
      </c>
      <c r="L50" s="98">
        <v>3.4</v>
      </c>
      <c r="M50" s="98">
        <v>3.9</v>
      </c>
      <c r="N50" s="98">
        <v>4.8</v>
      </c>
      <c r="O50" s="98">
        <v>6</v>
      </c>
      <c r="P50" s="98">
        <v>7</v>
      </c>
      <c r="Q50" s="98">
        <v>6.4</v>
      </c>
      <c r="R50" s="98">
        <v>7.3</v>
      </c>
      <c r="S50" s="98">
        <v>9.1999999999999993</v>
      </c>
      <c r="T50" s="98">
        <v>10.3</v>
      </c>
      <c r="U50" s="98">
        <v>9.6</v>
      </c>
      <c r="V50" s="98">
        <v>10.1</v>
      </c>
      <c r="W50" s="98">
        <v>10.8</v>
      </c>
      <c r="X50" s="98">
        <v>12.5</v>
      </c>
      <c r="Y50" s="98">
        <v>12</v>
      </c>
      <c r="Z50" s="98">
        <v>14.1</v>
      </c>
      <c r="AA50" s="98">
        <v>13.5</v>
      </c>
      <c r="AB50" s="98">
        <v>16.399999999999999</v>
      </c>
      <c r="AC50" s="98">
        <v>19.600000000000001</v>
      </c>
      <c r="AD50" s="98">
        <v>22.9</v>
      </c>
      <c r="AE50" s="98">
        <v>19.3</v>
      </c>
      <c r="AF50" s="98">
        <v>19.399999999999999</v>
      </c>
      <c r="AG50" s="98">
        <v>19.3</v>
      </c>
      <c r="AH50" s="98">
        <v>21.1</v>
      </c>
      <c r="AI50" s="98">
        <v>-16.899999999999999</v>
      </c>
      <c r="AJ50" s="98">
        <v>28.5</v>
      </c>
      <c r="AK50" s="98">
        <v>29.3</v>
      </c>
      <c r="AL50" s="98">
        <v>28.3</v>
      </c>
      <c r="AM50" s="98">
        <v>24.5</v>
      </c>
      <c r="AN50" s="98">
        <v>29.3</v>
      </c>
      <c r="AO50" s="98">
        <v>27.5</v>
      </c>
      <c r="AP50" s="98">
        <v>28.5</v>
      </c>
      <c r="AQ50" s="98">
        <v>30.2</v>
      </c>
      <c r="AR50" s="98">
        <v>33.4</v>
      </c>
      <c r="AS50" s="98">
        <v>29.6</v>
      </c>
      <c r="AT50" s="98">
        <v>39</v>
      </c>
      <c r="AU50" s="98">
        <v>56.6</v>
      </c>
      <c r="AV50" s="98">
        <v>55.7</v>
      </c>
      <c r="AW50" s="98">
        <v>67</v>
      </c>
      <c r="AX50" s="98">
        <v>60.9</v>
      </c>
      <c r="AY50" s="98">
        <v>70.7</v>
      </c>
      <c r="AZ50" s="98">
        <v>76.2</v>
      </c>
      <c r="BA50" s="98">
        <v>87.8</v>
      </c>
      <c r="BB50" s="98">
        <v>90.5</v>
      </c>
      <c r="BC50" s="98">
        <v>98.6</v>
      </c>
      <c r="BD50" s="98">
        <v>94.5</v>
      </c>
      <c r="BE50" s="98">
        <v>91.4</v>
      </c>
      <c r="BF50" s="98">
        <v>90.4</v>
      </c>
      <c r="BG50" s="98">
        <v>89.7</v>
      </c>
    </row>
    <row r="51" spans="1:59" hidden="1" x14ac:dyDescent="0.2">
      <c r="A51" s="98" t="s">
        <v>1221</v>
      </c>
      <c r="B51" s="98" t="s">
        <v>1198</v>
      </c>
      <c r="C51" s="98" t="s">
        <v>110</v>
      </c>
      <c r="D51" s="98" t="s">
        <v>110</v>
      </c>
      <c r="E51" s="98" t="s">
        <v>110</v>
      </c>
      <c r="F51" s="98" t="s">
        <v>110</v>
      </c>
      <c r="G51" s="98" t="s">
        <v>110</v>
      </c>
      <c r="H51" s="98" t="s">
        <v>110</v>
      </c>
      <c r="I51" s="98" t="s">
        <v>110</v>
      </c>
      <c r="J51" s="98" t="s">
        <v>110</v>
      </c>
      <c r="K51" s="98" t="s">
        <v>110</v>
      </c>
      <c r="L51" s="98">
        <v>1.2</v>
      </c>
      <c r="M51" s="98">
        <v>1.3</v>
      </c>
      <c r="N51" s="98">
        <v>1.7</v>
      </c>
      <c r="O51" s="98">
        <v>2</v>
      </c>
      <c r="P51" s="98">
        <v>2.2999999999999998</v>
      </c>
      <c r="Q51" s="98">
        <v>2.5</v>
      </c>
      <c r="R51" s="98">
        <v>2.8</v>
      </c>
      <c r="S51" s="98">
        <v>2.8</v>
      </c>
      <c r="T51" s="98">
        <v>2.9</v>
      </c>
      <c r="U51" s="98">
        <v>3.3</v>
      </c>
      <c r="V51" s="98">
        <v>3.5</v>
      </c>
      <c r="W51" s="98">
        <v>3.6</v>
      </c>
      <c r="X51" s="98">
        <v>3.9</v>
      </c>
      <c r="Y51" s="98">
        <v>4.2</v>
      </c>
      <c r="Z51" s="98">
        <v>4.4000000000000004</v>
      </c>
      <c r="AA51" s="98">
        <v>5.3</v>
      </c>
      <c r="AB51" s="98">
        <v>5.2</v>
      </c>
      <c r="AC51" s="98">
        <v>6</v>
      </c>
      <c r="AD51" s="98">
        <v>6.3</v>
      </c>
      <c r="AE51" s="98">
        <v>6.9</v>
      </c>
      <c r="AF51" s="98">
        <v>8</v>
      </c>
      <c r="AG51" s="98">
        <v>8.5</v>
      </c>
      <c r="AH51" s="98">
        <v>9.3000000000000007</v>
      </c>
      <c r="AI51" s="98">
        <v>10.1</v>
      </c>
      <c r="AJ51" s="98">
        <v>11.2</v>
      </c>
      <c r="AK51" s="98">
        <v>9.1</v>
      </c>
      <c r="AL51" s="98">
        <v>8.9</v>
      </c>
      <c r="AM51" s="98">
        <v>9.1999999999999993</v>
      </c>
      <c r="AN51" s="98">
        <v>8.6</v>
      </c>
      <c r="AO51" s="98">
        <v>9.9</v>
      </c>
      <c r="AP51" s="98">
        <v>9</v>
      </c>
      <c r="AQ51" s="98">
        <v>10.4</v>
      </c>
      <c r="AR51" s="98">
        <v>8.8000000000000007</v>
      </c>
      <c r="AS51" s="98">
        <v>12.4</v>
      </c>
      <c r="AT51" s="98">
        <v>11.6</v>
      </c>
      <c r="AU51" s="98">
        <v>11.1</v>
      </c>
      <c r="AV51" s="98">
        <v>11.6</v>
      </c>
      <c r="AW51" s="98">
        <v>11.9</v>
      </c>
      <c r="AX51" s="98">
        <v>13</v>
      </c>
      <c r="AY51" s="98">
        <v>13.7</v>
      </c>
      <c r="AZ51" s="98">
        <v>15.6</v>
      </c>
      <c r="BA51" s="98">
        <v>15.1</v>
      </c>
      <c r="BB51" s="98">
        <v>17.100000000000001</v>
      </c>
      <c r="BC51" s="98">
        <v>13</v>
      </c>
      <c r="BD51" s="98">
        <v>15</v>
      </c>
      <c r="BE51" s="98">
        <v>14.9</v>
      </c>
      <c r="BF51" s="98">
        <v>12.7</v>
      </c>
      <c r="BG51" s="98">
        <v>14.1</v>
      </c>
    </row>
    <row r="52" spans="1:59" hidden="1" x14ac:dyDescent="0.2">
      <c r="A52" s="98" t="s">
        <v>1220</v>
      </c>
      <c r="B52" s="98" t="s">
        <v>1219</v>
      </c>
      <c r="C52" s="98">
        <v>11.4</v>
      </c>
      <c r="D52" s="98">
        <v>13.9</v>
      </c>
      <c r="E52" s="98">
        <v>13.9</v>
      </c>
      <c r="F52" s="98">
        <v>15.1</v>
      </c>
      <c r="G52" s="98">
        <v>16.3</v>
      </c>
      <c r="H52" s="98">
        <v>17.5</v>
      </c>
      <c r="I52" s="98">
        <v>18.600000000000001</v>
      </c>
      <c r="J52" s="98">
        <v>20.3</v>
      </c>
      <c r="K52" s="98">
        <v>21.9</v>
      </c>
      <c r="L52" s="98">
        <v>24.6</v>
      </c>
      <c r="M52" s="98">
        <v>27.5</v>
      </c>
      <c r="N52" s="98">
        <v>33.299999999999997</v>
      </c>
      <c r="O52" s="98">
        <v>35.200000000000003</v>
      </c>
      <c r="P52" s="98">
        <v>37.6</v>
      </c>
      <c r="Q52" s="98">
        <v>43.3</v>
      </c>
      <c r="R52" s="98">
        <v>48</v>
      </c>
      <c r="S52" s="98">
        <v>52.5</v>
      </c>
      <c r="T52" s="98">
        <v>58.9</v>
      </c>
      <c r="U52" s="98">
        <v>65.3</v>
      </c>
      <c r="V52" s="98">
        <v>79.099999999999994</v>
      </c>
      <c r="W52" s="98">
        <v>91.5</v>
      </c>
      <c r="X52" s="98">
        <v>107.5</v>
      </c>
      <c r="Y52" s="98">
        <v>133.4</v>
      </c>
      <c r="Z52" s="98">
        <v>152.69999999999999</v>
      </c>
      <c r="AA52" s="98">
        <v>167</v>
      </c>
      <c r="AB52" s="98">
        <v>193.8</v>
      </c>
      <c r="AC52" s="98">
        <v>213.7</v>
      </c>
      <c r="AD52" s="98">
        <v>224.2</v>
      </c>
      <c r="AE52" s="98">
        <v>232.3</v>
      </c>
      <c r="AF52" s="98">
        <v>247.9</v>
      </c>
      <c r="AG52" s="98">
        <v>269.7</v>
      </c>
      <c r="AH52" s="98">
        <v>289</v>
      </c>
      <c r="AI52" s="98">
        <v>304.39999999999998</v>
      </c>
      <c r="AJ52" s="98">
        <v>306.89999999999998</v>
      </c>
      <c r="AK52" s="98">
        <v>311.39999999999998</v>
      </c>
      <c r="AL52" s="98">
        <v>320.8</v>
      </c>
      <c r="AM52" s="98">
        <v>352.3</v>
      </c>
      <c r="AN52" s="98">
        <v>360</v>
      </c>
      <c r="AO52" s="98">
        <v>365.6</v>
      </c>
      <c r="AP52" s="98">
        <v>365.6</v>
      </c>
      <c r="AQ52" s="98">
        <v>352.2</v>
      </c>
      <c r="AR52" s="98">
        <v>353.7</v>
      </c>
      <c r="AS52" s="98">
        <v>331.2</v>
      </c>
      <c r="AT52" s="98">
        <v>302.7</v>
      </c>
      <c r="AU52" s="98">
        <v>292.60000000000002</v>
      </c>
      <c r="AV52" s="98">
        <v>306.10000000000002</v>
      </c>
      <c r="AW52" s="98">
        <v>344.4</v>
      </c>
      <c r="AX52" s="98">
        <v>372.3</v>
      </c>
      <c r="AY52" s="98">
        <v>408.2</v>
      </c>
      <c r="AZ52" s="98">
        <v>388</v>
      </c>
      <c r="BA52" s="98">
        <v>353.6</v>
      </c>
      <c r="BB52" s="98">
        <v>380.6</v>
      </c>
      <c r="BC52" s="98">
        <v>425.7</v>
      </c>
      <c r="BD52" s="98">
        <v>422.9</v>
      </c>
      <c r="BE52" s="98">
        <v>416.2</v>
      </c>
      <c r="BF52" s="98">
        <v>440.5</v>
      </c>
      <c r="BG52" s="98">
        <v>438.2</v>
      </c>
    </row>
    <row r="53" spans="1:59" hidden="1" x14ac:dyDescent="0.2">
      <c r="A53" s="98" t="s">
        <v>1218</v>
      </c>
      <c r="B53" s="98" t="s">
        <v>1217</v>
      </c>
      <c r="C53" s="98" t="s">
        <v>110</v>
      </c>
      <c r="D53" s="98" t="s">
        <v>110</v>
      </c>
      <c r="E53" s="98" t="s">
        <v>110</v>
      </c>
      <c r="F53" s="98" t="s">
        <v>110</v>
      </c>
      <c r="G53" s="98" t="s">
        <v>110</v>
      </c>
      <c r="H53" s="98" t="s">
        <v>110</v>
      </c>
      <c r="I53" s="98" t="s">
        <v>110</v>
      </c>
      <c r="J53" s="98" t="s">
        <v>110</v>
      </c>
      <c r="K53" s="98" t="s">
        <v>110</v>
      </c>
      <c r="L53" s="98" t="s">
        <v>110</v>
      </c>
      <c r="M53" s="98" t="s">
        <v>110</v>
      </c>
      <c r="N53" s="98" t="s">
        <v>110</v>
      </c>
      <c r="O53" s="98">
        <v>0</v>
      </c>
      <c r="P53" s="98">
        <v>2.1</v>
      </c>
      <c r="Q53" s="98">
        <v>7</v>
      </c>
      <c r="R53" s="98">
        <v>6.6</v>
      </c>
      <c r="S53" s="98">
        <v>6.1</v>
      </c>
      <c r="T53" s="98">
        <v>6.9</v>
      </c>
      <c r="U53" s="98">
        <v>8.3000000000000007</v>
      </c>
      <c r="V53" s="98">
        <v>7.6</v>
      </c>
      <c r="W53" s="98">
        <v>6.9</v>
      </c>
      <c r="X53" s="98">
        <v>6.8</v>
      </c>
      <c r="Y53" s="98">
        <v>4.5</v>
      </c>
      <c r="Z53" s="98">
        <v>4.5999999999999996</v>
      </c>
      <c r="AA53" s="98">
        <v>5.0999999999999996</v>
      </c>
      <c r="AB53" s="98">
        <v>4.4000000000000004</v>
      </c>
      <c r="AC53" s="98">
        <v>4.8</v>
      </c>
      <c r="AD53" s="98">
        <v>4</v>
      </c>
      <c r="AE53" s="98">
        <v>0.1</v>
      </c>
      <c r="AF53" s="98">
        <v>0</v>
      </c>
      <c r="AG53" s="98">
        <v>0</v>
      </c>
      <c r="AH53" s="98">
        <v>-0.1</v>
      </c>
      <c r="AI53" s="98">
        <v>0.1</v>
      </c>
      <c r="AJ53" s="98">
        <v>0</v>
      </c>
      <c r="AK53" s="98">
        <v>0</v>
      </c>
      <c r="AL53" s="98">
        <v>0</v>
      </c>
      <c r="AM53" s="98">
        <v>0</v>
      </c>
      <c r="AN53" s="98">
        <v>0</v>
      </c>
      <c r="AO53" s="98">
        <v>0</v>
      </c>
      <c r="AP53" s="98">
        <v>0</v>
      </c>
      <c r="AQ53" s="98">
        <v>0</v>
      </c>
      <c r="AR53" s="98">
        <v>0</v>
      </c>
      <c r="AS53" s="98">
        <v>0</v>
      </c>
      <c r="AT53" s="98">
        <v>0</v>
      </c>
      <c r="AU53" s="98">
        <v>0</v>
      </c>
      <c r="AV53" s="98">
        <v>0</v>
      </c>
      <c r="AW53" s="98">
        <v>0</v>
      </c>
      <c r="AX53" s="98">
        <v>0</v>
      </c>
      <c r="AY53" s="98">
        <v>0</v>
      </c>
      <c r="AZ53" s="98">
        <v>0</v>
      </c>
      <c r="BA53" s="98">
        <v>0</v>
      </c>
      <c r="BB53" s="98">
        <v>0</v>
      </c>
      <c r="BC53" s="98">
        <v>0</v>
      </c>
      <c r="BD53" s="98">
        <v>0</v>
      </c>
      <c r="BE53" s="98">
        <v>0</v>
      </c>
      <c r="BF53" s="98">
        <v>0</v>
      </c>
      <c r="BG53" s="98">
        <v>0</v>
      </c>
    </row>
    <row r="54" spans="1:59" hidden="1" x14ac:dyDescent="0.2">
      <c r="A54" s="98" t="s">
        <v>1216</v>
      </c>
      <c r="B54" s="310" t="s">
        <v>1215</v>
      </c>
      <c r="C54" s="98">
        <v>44</v>
      </c>
      <c r="D54" s="98">
        <v>44.4</v>
      </c>
      <c r="E54" s="98">
        <v>45.7</v>
      </c>
      <c r="F54" s="98">
        <v>50.2</v>
      </c>
      <c r="G54" s="98">
        <v>52.1</v>
      </c>
      <c r="H54" s="98">
        <v>52.7</v>
      </c>
      <c r="I54" s="98">
        <v>55.5</v>
      </c>
      <c r="J54" s="98">
        <v>65.599999999999994</v>
      </c>
      <c r="K54" s="98">
        <v>75.8</v>
      </c>
      <c r="L54" s="98">
        <v>84.2</v>
      </c>
      <c r="M54" s="98">
        <v>85.5</v>
      </c>
      <c r="N54" s="98">
        <v>84.7</v>
      </c>
      <c r="O54" s="98">
        <v>86.1</v>
      </c>
      <c r="P54" s="98">
        <v>89.1</v>
      </c>
      <c r="Q54" s="98">
        <v>87.4</v>
      </c>
      <c r="R54" s="98">
        <v>91.8</v>
      </c>
      <c r="S54" s="98">
        <v>96.8</v>
      </c>
      <c r="T54" s="98">
        <v>98.9</v>
      </c>
      <c r="U54" s="98">
        <v>105.6</v>
      </c>
      <c r="V54" s="98">
        <v>113.8</v>
      </c>
      <c r="W54" s="98">
        <v>124</v>
      </c>
      <c r="X54" s="98">
        <v>142.30000000000001</v>
      </c>
      <c r="Y54" s="98">
        <v>163.69999999999999</v>
      </c>
      <c r="Z54" s="98">
        <v>185.3</v>
      </c>
      <c r="AA54" s="98">
        <v>199.8</v>
      </c>
      <c r="AB54" s="98">
        <v>213.9</v>
      </c>
      <c r="AC54" s="98">
        <v>230.8</v>
      </c>
      <c r="AD54" s="98">
        <v>246.1</v>
      </c>
      <c r="AE54" s="98">
        <v>259.39999999999998</v>
      </c>
      <c r="AF54" s="98">
        <v>274.39999999999998</v>
      </c>
      <c r="AG54" s="98">
        <v>283.7</v>
      </c>
      <c r="AH54" s="98">
        <v>295.7</v>
      </c>
      <c r="AI54" s="98">
        <v>311.3</v>
      </c>
      <c r="AJ54" s="98">
        <v>308.8</v>
      </c>
      <c r="AK54" s="98">
        <v>302.2</v>
      </c>
      <c r="AL54" s="98">
        <v>295.3</v>
      </c>
      <c r="AM54" s="98">
        <v>291.7</v>
      </c>
      <c r="AN54" s="98">
        <v>292.39999999999998</v>
      </c>
      <c r="AO54" s="98">
        <v>293.10000000000002</v>
      </c>
      <c r="AP54" s="98">
        <v>289</v>
      </c>
      <c r="AQ54" s="98">
        <v>301.8</v>
      </c>
      <c r="AR54" s="98">
        <v>308.8</v>
      </c>
      <c r="AS54" s="98">
        <v>325.7</v>
      </c>
      <c r="AT54" s="98">
        <v>358.9</v>
      </c>
      <c r="AU54" s="98">
        <v>409.9</v>
      </c>
      <c r="AV54" s="98">
        <v>447.5</v>
      </c>
      <c r="AW54" s="98">
        <v>476.8</v>
      </c>
      <c r="AX54" s="98">
        <v>501.4</v>
      </c>
      <c r="AY54" s="98">
        <v>527.1</v>
      </c>
      <c r="AZ54" s="98">
        <v>583.9</v>
      </c>
      <c r="BA54" s="98">
        <v>614.6</v>
      </c>
      <c r="BB54" s="98">
        <v>654.4</v>
      </c>
      <c r="BC54" s="98">
        <v>663.3</v>
      </c>
      <c r="BD54" s="98">
        <v>655.20000000000005</v>
      </c>
      <c r="BE54" s="98">
        <v>615.1</v>
      </c>
      <c r="BF54" s="98">
        <v>601.70000000000005</v>
      </c>
      <c r="BG54" s="98">
        <v>593.1</v>
      </c>
    </row>
    <row r="55" spans="1:59" hidden="1" x14ac:dyDescent="0.2">
      <c r="A55" s="98" t="s">
        <v>1214</v>
      </c>
      <c r="B55" s="310" t="s">
        <v>1015</v>
      </c>
      <c r="C55" s="98">
        <v>0.3</v>
      </c>
      <c r="D55" s="98">
        <v>0.3</v>
      </c>
      <c r="E55" s="98">
        <v>0.3</v>
      </c>
      <c r="F55" s="98">
        <v>0.3</v>
      </c>
      <c r="G55" s="98">
        <v>0.4</v>
      </c>
      <c r="H55" s="98">
        <v>0.4</v>
      </c>
      <c r="I55" s="98">
        <v>0.4</v>
      </c>
      <c r="J55" s="98">
        <v>0.4</v>
      </c>
      <c r="K55" s="98">
        <v>0.5</v>
      </c>
      <c r="L55" s="98">
        <v>0.5</v>
      </c>
      <c r="M55" s="98">
        <v>0.6</v>
      </c>
      <c r="N55" s="98">
        <v>0.8</v>
      </c>
      <c r="O55" s="98">
        <v>1.1000000000000001</v>
      </c>
      <c r="P55" s="98">
        <v>1.5</v>
      </c>
      <c r="Q55" s="98">
        <v>1.8</v>
      </c>
      <c r="R55" s="98">
        <v>2.2000000000000002</v>
      </c>
      <c r="S55" s="98">
        <v>2.5</v>
      </c>
      <c r="T55" s="98">
        <v>2.7</v>
      </c>
      <c r="U55" s="98">
        <v>2.8</v>
      </c>
      <c r="V55" s="98">
        <v>2.8</v>
      </c>
      <c r="W55" s="98">
        <v>3.1</v>
      </c>
      <c r="X55" s="98">
        <v>3.4</v>
      </c>
      <c r="Y55" s="98">
        <v>3.4</v>
      </c>
      <c r="Z55" s="98">
        <v>3.4</v>
      </c>
      <c r="AA55" s="98">
        <v>3.8</v>
      </c>
      <c r="AB55" s="98">
        <v>4.2</v>
      </c>
      <c r="AC55" s="98">
        <v>4.5999999999999996</v>
      </c>
      <c r="AD55" s="98">
        <v>5.0999999999999996</v>
      </c>
      <c r="AE55" s="98">
        <v>5.6</v>
      </c>
      <c r="AF55" s="98">
        <v>6.6</v>
      </c>
      <c r="AG55" s="98">
        <v>7.4</v>
      </c>
      <c r="AH55" s="98">
        <v>8</v>
      </c>
      <c r="AI55" s="98">
        <v>9.4</v>
      </c>
      <c r="AJ55" s="98">
        <v>10.8</v>
      </c>
      <c r="AK55" s="98">
        <v>12.8</v>
      </c>
      <c r="AL55" s="98">
        <v>13.6</v>
      </c>
      <c r="AM55" s="98">
        <v>14.6</v>
      </c>
      <c r="AN55" s="98">
        <v>15.9</v>
      </c>
      <c r="AO55" s="98">
        <v>17.2</v>
      </c>
      <c r="AP55" s="98">
        <v>18.8</v>
      </c>
      <c r="AQ55" s="98">
        <v>20.9</v>
      </c>
      <c r="AR55" s="98">
        <v>24.4</v>
      </c>
      <c r="AS55" s="98">
        <v>27</v>
      </c>
      <c r="AT55" s="98">
        <v>29.5</v>
      </c>
      <c r="AU55" s="98">
        <v>31.7</v>
      </c>
      <c r="AV55" s="98">
        <v>35.5</v>
      </c>
      <c r="AW55" s="98">
        <v>38.9</v>
      </c>
      <c r="AX55" s="98">
        <v>41.6</v>
      </c>
      <c r="AY55" s="98">
        <v>43</v>
      </c>
      <c r="AZ55" s="98">
        <v>48.6</v>
      </c>
      <c r="BA55" s="98">
        <v>52.9</v>
      </c>
      <c r="BB55" s="98">
        <v>54.9</v>
      </c>
      <c r="BC55" s="98">
        <v>55.9</v>
      </c>
      <c r="BD55" s="98">
        <v>61.9</v>
      </c>
      <c r="BE55" s="98">
        <v>58.1</v>
      </c>
      <c r="BF55" s="98">
        <v>58.6</v>
      </c>
      <c r="BG55" s="98">
        <v>57.9</v>
      </c>
    </row>
    <row r="56" spans="1:59" hidden="1" x14ac:dyDescent="0.2">
      <c r="A56" s="98" t="s">
        <v>1213</v>
      </c>
      <c r="B56" s="98" t="s">
        <v>1195</v>
      </c>
      <c r="C56" s="98">
        <v>0.2</v>
      </c>
      <c r="D56" s="98">
        <v>0.2</v>
      </c>
      <c r="E56" s="98">
        <v>0.2</v>
      </c>
      <c r="F56" s="98">
        <v>0.2</v>
      </c>
      <c r="G56" s="98">
        <v>0.2</v>
      </c>
      <c r="H56" s="98">
        <v>0.2</v>
      </c>
      <c r="I56" s="98">
        <v>0.2</v>
      </c>
      <c r="J56" s="98">
        <v>0.3</v>
      </c>
      <c r="K56" s="98">
        <v>0.2</v>
      </c>
      <c r="L56" s="98">
        <v>0.3</v>
      </c>
      <c r="M56" s="98">
        <v>0.3</v>
      </c>
      <c r="N56" s="98">
        <v>0.5</v>
      </c>
      <c r="O56" s="98">
        <v>0.7</v>
      </c>
      <c r="P56" s="98">
        <v>1</v>
      </c>
      <c r="Q56" s="98">
        <v>1.2</v>
      </c>
      <c r="R56" s="98">
        <v>1.2</v>
      </c>
      <c r="S56" s="98">
        <v>1.4</v>
      </c>
      <c r="T56" s="98">
        <v>1.4</v>
      </c>
      <c r="U56" s="98">
        <v>1.4</v>
      </c>
      <c r="V56" s="98">
        <v>1.5</v>
      </c>
      <c r="W56" s="98">
        <v>1.5</v>
      </c>
      <c r="X56" s="98">
        <v>1.6</v>
      </c>
      <c r="Y56" s="98">
        <v>1.6</v>
      </c>
      <c r="Z56" s="98">
        <v>1.5</v>
      </c>
      <c r="AA56" s="98">
        <v>1.9</v>
      </c>
      <c r="AB56" s="98">
        <v>2.1</v>
      </c>
      <c r="AC56" s="98">
        <v>2.4</v>
      </c>
      <c r="AD56" s="98">
        <v>2.4</v>
      </c>
      <c r="AE56" s="98">
        <v>2.7</v>
      </c>
      <c r="AF56" s="98">
        <v>3.3</v>
      </c>
      <c r="AG56" s="98">
        <v>3.5</v>
      </c>
      <c r="AH56" s="98">
        <v>3.7</v>
      </c>
      <c r="AI56" s="98">
        <v>4.4000000000000004</v>
      </c>
      <c r="AJ56" s="98">
        <v>5.0999999999999996</v>
      </c>
      <c r="AK56" s="98">
        <v>7.3</v>
      </c>
      <c r="AL56" s="98">
        <v>7.1</v>
      </c>
      <c r="AM56" s="98">
        <v>6.6</v>
      </c>
      <c r="AN56" s="98">
        <v>7.8</v>
      </c>
      <c r="AO56" s="98">
        <v>10</v>
      </c>
      <c r="AP56" s="98">
        <v>11.6</v>
      </c>
      <c r="AQ56" s="98">
        <v>12.4</v>
      </c>
      <c r="AR56" s="98">
        <v>14.6</v>
      </c>
      <c r="AS56" s="98">
        <v>15.6</v>
      </c>
      <c r="AT56" s="98">
        <v>16.600000000000001</v>
      </c>
      <c r="AU56" s="98">
        <v>19.7</v>
      </c>
      <c r="AV56" s="98">
        <v>23.3</v>
      </c>
      <c r="AW56" s="98">
        <v>26.1</v>
      </c>
      <c r="AX56" s="98">
        <v>27.6</v>
      </c>
      <c r="AY56" s="98">
        <v>28.9</v>
      </c>
      <c r="AZ56" s="98">
        <v>33.5</v>
      </c>
      <c r="BA56" s="98">
        <v>36.5</v>
      </c>
      <c r="BB56" s="98">
        <v>37.799999999999997</v>
      </c>
      <c r="BC56" s="98">
        <v>39.1</v>
      </c>
      <c r="BD56" s="98">
        <v>44.5</v>
      </c>
      <c r="BE56" s="98">
        <v>42.8</v>
      </c>
      <c r="BF56" s="98">
        <v>43.1</v>
      </c>
      <c r="BG56" s="98">
        <v>41.7</v>
      </c>
    </row>
    <row r="57" spans="1:59" hidden="1" x14ac:dyDescent="0.2">
      <c r="A57" s="98" t="s">
        <v>1212</v>
      </c>
      <c r="B57" s="98" t="s">
        <v>1194</v>
      </c>
      <c r="C57" s="98" t="s">
        <v>110</v>
      </c>
      <c r="D57" s="98" t="s">
        <v>110</v>
      </c>
      <c r="E57" s="98" t="s">
        <v>110</v>
      </c>
      <c r="F57" s="98" t="s">
        <v>110</v>
      </c>
      <c r="G57" s="98" t="s">
        <v>110</v>
      </c>
      <c r="H57" s="98" t="s">
        <v>110</v>
      </c>
      <c r="I57" s="98" t="s">
        <v>110</v>
      </c>
      <c r="J57" s="98" t="s">
        <v>110</v>
      </c>
      <c r="K57" s="98" t="s">
        <v>110</v>
      </c>
      <c r="L57" s="98" t="s">
        <v>110</v>
      </c>
      <c r="M57" s="98" t="s">
        <v>110</v>
      </c>
      <c r="N57" s="98" t="s">
        <v>110</v>
      </c>
      <c r="O57" s="98" t="s">
        <v>110</v>
      </c>
      <c r="P57" s="98" t="s">
        <v>110</v>
      </c>
      <c r="Q57" s="98" t="s">
        <v>110</v>
      </c>
      <c r="R57" s="98" t="s">
        <v>110</v>
      </c>
      <c r="S57" s="98">
        <v>0</v>
      </c>
      <c r="T57" s="98">
        <v>0</v>
      </c>
      <c r="U57" s="98">
        <v>0</v>
      </c>
      <c r="V57" s="98">
        <v>0</v>
      </c>
      <c r="W57" s="98">
        <v>0</v>
      </c>
      <c r="X57" s="98">
        <v>0</v>
      </c>
      <c r="Y57" s="98">
        <v>0</v>
      </c>
      <c r="Z57" s="98">
        <v>0</v>
      </c>
      <c r="AA57" s="98">
        <v>0</v>
      </c>
      <c r="AB57" s="98">
        <v>0</v>
      </c>
      <c r="AC57" s="98">
        <v>0</v>
      </c>
      <c r="AD57" s="98">
        <v>0</v>
      </c>
      <c r="AE57" s="98">
        <v>0</v>
      </c>
      <c r="AF57" s="98">
        <v>0</v>
      </c>
      <c r="AG57" s="98">
        <v>0</v>
      </c>
      <c r="AH57" s="98">
        <v>0</v>
      </c>
      <c r="AI57" s="98">
        <v>0.1</v>
      </c>
      <c r="AJ57" s="98">
        <v>0</v>
      </c>
      <c r="AK57" s="98">
        <v>0</v>
      </c>
      <c r="AL57" s="98">
        <v>0</v>
      </c>
      <c r="AM57" s="98">
        <v>0.1</v>
      </c>
      <c r="AN57" s="98">
        <v>0.1</v>
      </c>
      <c r="AO57" s="98">
        <v>0.1</v>
      </c>
      <c r="AP57" s="98">
        <v>0.1</v>
      </c>
      <c r="AQ57" s="98">
        <v>0</v>
      </c>
      <c r="AR57" s="98">
        <v>0.1</v>
      </c>
      <c r="AS57" s="98">
        <v>0.2</v>
      </c>
      <c r="AT57" s="98">
        <v>0.4</v>
      </c>
      <c r="AU57" s="98">
        <v>0.7</v>
      </c>
      <c r="AV57" s="98">
        <v>0.2</v>
      </c>
      <c r="AW57" s="98">
        <v>0.2</v>
      </c>
      <c r="AX57" s="98">
        <v>0.7</v>
      </c>
      <c r="AY57" s="98">
        <v>0.5</v>
      </c>
      <c r="AZ57" s="98">
        <v>0.7</v>
      </c>
      <c r="BA57" s="98">
        <v>1.1000000000000001</v>
      </c>
      <c r="BB57" s="98">
        <v>1</v>
      </c>
      <c r="BC57" s="98">
        <v>1</v>
      </c>
      <c r="BD57" s="98">
        <v>0.9</v>
      </c>
      <c r="BE57" s="98">
        <v>0.8</v>
      </c>
      <c r="BF57" s="98">
        <v>0.8</v>
      </c>
      <c r="BG57" s="98">
        <v>0.7</v>
      </c>
    </row>
    <row r="58" spans="1:59" hidden="1" x14ac:dyDescent="0.2">
      <c r="A58" s="98" t="s">
        <v>1211</v>
      </c>
      <c r="B58" s="98" t="s">
        <v>1193</v>
      </c>
      <c r="C58" s="98">
        <v>0.1</v>
      </c>
      <c r="D58" s="98">
        <v>0.1</v>
      </c>
      <c r="E58" s="98">
        <v>0.1</v>
      </c>
      <c r="F58" s="98">
        <v>0.1</v>
      </c>
      <c r="G58" s="98">
        <v>0.1</v>
      </c>
      <c r="H58" s="98">
        <v>0.1</v>
      </c>
      <c r="I58" s="98">
        <v>0.1</v>
      </c>
      <c r="J58" s="98">
        <v>0.2</v>
      </c>
      <c r="K58" s="98">
        <v>0.1</v>
      </c>
      <c r="L58" s="98">
        <v>0.2</v>
      </c>
      <c r="M58" s="98">
        <v>0.2</v>
      </c>
      <c r="N58" s="98">
        <v>0.2</v>
      </c>
      <c r="O58" s="98">
        <v>0.3</v>
      </c>
      <c r="P58" s="98">
        <v>0.3</v>
      </c>
      <c r="Q58" s="98">
        <v>0.3</v>
      </c>
      <c r="R58" s="98">
        <v>0.4</v>
      </c>
      <c r="S58" s="98">
        <v>0.5</v>
      </c>
      <c r="T58" s="98">
        <v>0.7</v>
      </c>
      <c r="U58" s="98">
        <v>0.7</v>
      </c>
      <c r="V58" s="98">
        <v>0.8</v>
      </c>
      <c r="W58" s="98">
        <v>1</v>
      </c>
      <c r="X58" s="98">
        <v>1.2</v>
      </c>
      <c r="Y58" s="98">
        <v>1.3</v>
      </c>
      <c r="Z58" s="98">
        <v>1.3</v>
      </c>
      <c r="AA58" s="98">
        <v>1.4</v>
      </c>
      <c r="AB58" s="98">
        <v>1.6</v>
      </c>
      <c r="AC58" s="98">
        <v>1.8</v>
      </c>
      <c r="AD58" s="98">
        <v>1.9</v>
      </c>
      <c r="AE58" s="98">
        <v>2.2000000000000002</v>
      </c>
      <c r="AF58" s="98">
        <v>2.2999999999999998</v>
      </c>
      <c r="AG58" s="98">
        <v>2.7</v>
      </c>
      <c r="AH58" s="98">
        <v>3.1</v>
      </c>
      <c r="AI58" s="98">
        <v>3.8</v>
      </c>
      <c r="AJ58" s="98">
        <v>4.2</v>
      </c>
      <c r="AK58" s="98">
        <v>4.3</v>
      </c>
      <c r="AL58" s="98">
        <v>4</v>
      </c>
      <c r="AM58" s="98">
        <v>5.0999999999999996</v>
      </c>
      <c r="AN58" s="98">
        <v>5.0999999999999996</v>
      </c>
      <c r="AO58" s="98">
        <v>5.4</v>
      </c>
      <c r="AP58" s="98">
        <v>5.7</v>
      </c>
      <c r="AQ58" s="98">
        <v>6.4</v>
      </c>
      <c r="AR58" s="98">
        <v>6.6</v>
      </c>
      <c r="AS58" s="98">
        <v>7.3</v>
      </c>
      <c r="AT58" s="98">
        <v>8.4</v>
      </c>
      <c r="AU58" s="98">
        <v>6.6</v>
      </c>
      <c r="AV58" s="98">
        <v>6.6</v>
      </c>
      <c r="AW58" s="98">
        <v>7.1</v>
      </c>
      <c r="AX58" s="98">
        <v>7.4</v>
      </c>
      <c r="AY58" s="98">
        <v>7.8</v>
      </c>
      <c r="AZ58" s="98">
        <v>8</v>
      </c>
      <c r="BA58" s="98">
        <v>8.6999999999999993</v>
      </c>
      <c r="BB58" s="98">
        <v>9.3000000000000007</v>
      </c>
      <c r="BC58" s="98">
        <v>9.1</v>
      </c>
      <c r="BD58" s="98">
        <v>9.3000000000000007</v>
      </c>
      <c r="BE58" s="98">
        <v>7.3</v>
      </c>
      <c r="BF58" s="98">
        <v>7.3</v>
      </c>
      <c r="BG58" s="98">
        <v>7.9</v>
      </c>
    </row>
    <row r="59" spans="1:59" hidden="1" x14ac:dyDescent="0.2">
      <c r="A59" s="98" t="s">
        <v>1210</v>
      </c>
      <c r="B59" s="98" t="s">
        <v>1192</v>
      </c>
      <c r="C59" s="98">
        <v>0</v>
      </c>
      <c r="D59" s="98">
        <v>0</v>
      </c>
      <c r="E59" s="98">
        <v>0</v>
      </c>
      <c r="F59" s="98">
        <v>0</v>
      </c>
      <c r="G59" s="98">
        <v>0</v>
      </c>
      <c r="H59" s="98">
        <v>0</v>
      </c>
      <c r="I59" s="98">
        <v>0</v>
      </c>
      <c r="J59" s="98">
        <v>0</v>
      </c>
      <c r="K59" s="98">
        <v>0.1</v>
      </c>
      <c r="L59" s="98">
        <v>0.1</v>
      </c>
      <c r="M59" s="98">
        <v>0.1</v>
      </c>
      <c r="N59" s="98">
        <v>0.1</v>
      </c>
      <c r="O59" s="98">
        <v>0.2</v>
      </c>
      <c r="P59" s="98">
        <v>0.3</v>
      </c>
      <c r="Q59" s="98">
        <v>0.3</v>
      </c>
      <c r="R59" s="98">
        <v>0.5</v>
      </c>
      <c r="S59" s="98">
        <v>0.6</v>
      </c>
      <c r="T59" s="98">
        <v>0.6</v>
      </c>
      <c r="U59" s="98">
        <v>0.6</v>
      </c>
      <c r="V59" s="98">
        <v>0.5</v>
      </c>
      <c r="W59" s="98">
        <v>0.5</v>
      </c>
      <c r="X59" s="98">
        <v>0.5</v>
      </c>
      <c r="Y59" s="98">
        <v>0.5</v>
      </c>
      <c r="Z59" s="98">
        <v>0.5</v>
      </c>
      <c r="AA59" s="98">
        <v>0.5</v>
      </c>
      <c r="AB59" s="98">
        <v>0.5</v>
      </c>
      <c r="AC59" s="98">
        <v>0.5</v>
      </c>
      <c r="AD59" s="98">
        <v>0.7</v>
      </c>
      <c r="AE59" s="98">
        <v>0.7</v>
      </c>
      <c r="AF59" s="98">
        <v>0.9</v>
      </c>
      <c r="AG59" s="98">
        <v>1.1000000000000001</v>
      </c>
      <c r="AH59" s="98">
        <v>1.1000000000000001</v>
      </c>
      <c r="AI59" s="98">
        <v>1.2</v>
      </c>
      <c r="AJ59" s="98">
        <v>1.5</v>
      </c>
      <c r="AK59" s="98">
        <v>1.2</v>
      </c>
      <c r="AL59" s="98">
        <v>2.5</v>
      </c>
      <c r="AM59" s="98">
        <v>2.9</v>
      </c>
      <c r="AN59" s="98">
        <v>2.9</v>
      </c>
      <c r="AO59" s="98">
        <v>1.6</v>
      </c>
      <c r="AP59" s="98">
        <v>1.4</v>
      </c>
      <c r="AQ59" s="98">
        <v>2.2000000000000002</v>
      </c>
      <c r="AR59" s="98">
        <v>3.1</v>
      </c>
      <c r="AS59" s="98">
        <v>4</v>
      </c>
      <c r="AT59" s="98">
        <v>4.2</v>
      </c>
      <c r="AU59" s="98">
        <v>4.7</v>
      </c>
      <c r="AV59" s="98">
        <v>5.2</v>
      </c>
      <c r="AW59" s="98">
        <v>5.5</v>
      </c>
      <c r="AX59" s="98">
        <v>5.8</v>
      </c>
      <c r="AY59" s="98">
        <v>5.8</v>
      </c>
      <c r="AZ59" s="98">
        <v>6.4</v>
      </c>
      <c r="BA59" s="98">
        <v>6.7</v>
      </c>
      <c r="BB59" s="98">
        <v>6.9</v>
      </c>
      <c r="BC59" s="98">
        <v>6.7</v>
      </c>
      <c r="BD59" s="98">
        <v>7.2</v>
      </c>
      <c r="BE59" s="98">
        <v>7.1</v>
      </c>
      <c r="BF59" s="98">
        <v>7.4</v>
      </c>
      <c r="BG59" s="98">
        <v>7.6</v>
      </c>
    </row>
    <row r="60" spans="1:59" hidden="1" x14ac:dyDescent="0.2">
      <c r="A60" s="98" t="s">
        <v>709</v>
      </c>
      <c r="B60" s="310" t="s">
        <v>1013</v>
      </c>
      <c r="C60" s="98">
        <v>7.1</v>
      </c>
      <c r="D60" s="98">
        <v>5.4</v>
      </c>
      <c r="E60" s="98">
        <v>6.1</v>
      </c>
      <c r="F60" s="98">
        <v>7.8</v>
      </c>
      <c r="G60" s="98">
        <v>7.6</v>
      </c>
      <c r="H60" s="98">
        <v>9</v>
      </c>
      <c r="I60" s="98">
        <v>9.8000000000000007</v>
      </c>
      <c r="J60" s="98">
        <v>10.4</v>
      </c>
      <c r="K60" s="98">
        <v>11.7</v>
      </c>
      <c r="L60" s="98">
        <v>13.8</v>
      </c>
      <c r="M60" s="98">
        <v>15.7</v>
      </c>
      <c r="N60" s="98">
        <v>16.399999999999999</v>
      </c>
      <c r="O60" s="98">
        <v>18.399999999999999</v>
      </c>
      <c r="P60" s="98">
        <v>22.2</v>
      </c>
      <c r="Q60" s="98">
        <v>21.1</v>
      </c>
      <c r="R60" s="98">
        <v>20</v>
      </c>
      <c r="S60" s="98">
        <v>26.3</v>
      </c>
      <c r="T60" s="98">
        <v>28.5</v>
      </c>
      <c r="U60" s="98">
        <v>33.700000000000003</v>
      </c>
      <c r="V60" s="98">
        <v>43.7</v>
      </c>
      <c r="W60" s="98">
        <v>41.9</v>
      </c>
      <c r="X60" s="98">
        <v>46.1</v>
      </c>
      <c r="Y60" s="98">
        <v>50.5</v>
      </c>
      <c r="Z60" s="98">
        <v>49.6</v>
      </c>
      <c r="AA60" s="98">
        <v>59.7</v>
      </c>
      <c r="AB60" s="98">
        <v>56.1</v>
      </c>
      <c r="AC60" s="98">
        <v>60.1</v>
      </c>
      <c r="AD60" s="98">
        <v>67.099999999999994</v>
      </c>
      <c r="AE60" s="98">
        <v>68.400000000000006</v>
      </c>
      <c r="AF60" s="98">
        <v>61.2</v>
      </c>
      <c r="AG60" s="98">
        <v>64.400000000000006</v>
      </c>
      <c r="AH60" s="98">
        <v>67.400000000000006</v>
      </c>
      <c r="AI60" s="98">
        <v>67.8</v>
      </c>
      <c r="AJ60" s="98">
        <v>73.599999999999994</v>
      </c>
      <c r="AK60" s="98">
        <v>79.2</v>
      </c>
      <c r="AL60" s="98">
        <v>77.2</v>
      </c>
      <c r="AM60" s="98">
        <v>77.2</v>
      </c>
      <c r="AN60" s="98">
        <v>76.7</v>
      </c>
      <c r="AO60" s="98">
        <v>80.7</v>
      </c>
      <c r="AP60" s="98">
        <v>84.4</v>
      </c>
      <c r="AQ60" s="98">
        <v>96.9</v>
      </c>
      <c r="AR60" s="98">
        <v>104.4</v>
      </c>
      <c r="AS60" s="98">
        <v>111.9</v>
      </c>
      <c r="AT60" s="98">
        <v>107.1</v>
      </c>
      <c r="AU60" s="98">
        <v>119.1</v>
      </c>
      <c r="AV60" s="98">
        <v>119.2</v>
      </c>
      <c r="AW60" s="98">
        <v>131.80000000000001</v>
      </c>
      <c r="AX60" s="98">
        <v>128.19999999999999</v>
      </c>
      <c r="AY60" s="98">
        <v>128.4</v>
      </c>
      <c r="AZ60" s="98">
        <v>137.69999999999999</v>
      </c>
      <c r="BA60" s="98">
        <v>152</v>
      </c>
      <c r="BB60" s="98">
        <v>166.8</v>
      </c>
      <c r="BC60" s="98">
        <v>160.1</v>
      </c>
      <c r="BD60" s="98">
        <v>158.5</v>
      </c>
      <c r="BE60" s="98">
        <v>152</v>
      </c>
      <c r="BF60" s="98">
        <v>148.30000000000001</v>
      </c>
      <c r="BG60" s="98">
        <v>152.4</v>
      </c>
    </row>
    <row r="61" spans="1:59" hidden="1" x14ac:dyDescent="0.2">
      <c r="A61" s="98" t="s">
        <v>708</v>
      </c>
      <c r="B61" s="98" t="s">
        <v>1191</v>
      </c>
      <c r="C61" s="98">
        <v>1.3</v>
      </c>
      <c r="D61" s="98">
        <v>1.3</v>
      </c>
      <c r="E61" s="98">
        <v>1.5</v>
      </c>
      <c r="F61" s="98">
        <v>1.6</v>
      </c>
      <c r="G61" s="98">
        <v>1.6</v>
      </c>
      <c r="H61" s="98">
        <v>1.7</v>
      </c>
      <c r="I61" s="98">
        <v>1.7</v>
      </c>
      <c r="J61" s="98">
        <v>1.9</v>
      </c>
      <c r="K61" s="98">
        <v>2.1</v>
      </c>
      <c r="L61" s="98">
        <v>2.1</v>
      </c>
      <c r="M61" s="98">
        <v>2.2999999999999998</v>
      </c>
      <c r="N61" s="98">
        <v>2.7</v>
      </c>
      <c r="O61" s="98">
        <v>3.1</v>
      </c>
      <c r="P61" s="98">
        <v>3.5</v>
      </c>
      <c r="Q61" s="98">
        <v>3.8</v>
      </c>
      <c r="R61" s="98">
        <v>4.3</v>
      </c>
      <c r="S61" s="98">
        <v>5.3</v>
      </c>
      <c r="T61" s="98">
        <v>5.7</v>
      </c>
      <c r="U61" s="98">
        <v>6.6</v>
      </c>
      <c r="V61" s="98">
        <v>7.1</v>
      </c>
      <c r="W61" s="98">
        <v>7.9</v>
      </c>
      <c r="X61" s="98">
        <v>9</v>
      </c>
      <c r="Y61" s="98">
        <v>9</v>
      </c>
      <c r="Z61" s="98">
        <v>9.3000000000000007</v>
      </c>
      <c r="AA61" s="98">
        <v>10.199999999999999</v>
      </c>
      <c r="AB61" s="98">
        <v>10.8</v>
      </c>
      <c r="AC61" s="98">
        <v>11</v>
      </c>
      <c r="AD61" s="98">
        <v>10.3</v>
      </c>
      <c r="AE61" s="98">
        <v>10.5</v>
      </c>
      <c r="AF61" s="98">
        <v>11.4</v>
      </c>
      <c r="AG61" s="98">
        <v>11.7</v>
      </c>
      <c r="AH61" s="98">
        <v>12.2</v>
      </c>
      <c r="AI61" s="98">
        <v>13.3</v>
      </c>
      <c r="AJ61" s="98">
        <v>14.4</v>
      </c>
      <c r="AK61" s="98">
        <v>14.8</v>
      </c>
      <c r="AL61" s="98">
        <v>16.100000000000001</v>
      </c>
      <c r="AM61" s="98">
        <v>15.1</v>
      </c>
      <c r="AN61" s="98">
        <v>15.3</v>
      </c>
      <c r="AO61" s="98">
        <v>16.7</v>
      </c>
      <c r="AP61" s="98">
        <v>16.8</v>
      </c>
      <c r="AQ61" s="98">
        <v>16.7</v>
      </c>
      <c r="AR61" s="98">
        <v>17.5</v>
      </c>
      <c r="AS61" s="98">
        <v>24.3</v>
      </c>
      <c r="AT61" s="98">
        <v>23.5</v>
      </c>
      <c r="AU61" s="98">
        <v>29</v>
      </c>
      <c r="AV61" s="98">
        <v>27.2</v>
      </c>
      <c r="AW61" s="98">
        <v>28.5</v>
      </c>
      <c r="AX61" s="98">
        <v>29.9</v>
      </c>
      <c r="AY61" s="98">
        <v>29.6</v>
      </c>
      <c r="AZ61" s="98">
        <v>32.799999999999997</v>
      </c>
      <c r="BA61" s="98">
        <v>34.5</v>
      </c>
      <c r="BB61" s="98">
        <v>37</v>
      </c>
      <c r="BC61" s="98">
        <v>35.799999999999997</v>
      </c>
      <c r="BD61" s="98">
        <v>36.200000000000003</v>
      </c>
      <c r="BE61" s="98">
        <v>34.200000000000003</v>
      </c>
      <c r="BF61" s="98">
        <v>34.1</v>
      </c>
      <c r="BG61" s="98">
        <v>35.700000000000003</v>
      </c>
    </row>
    <row r="62" spans="1:59" hidden="1" x14ac:dyDescent="0.2">
      <c r="A62" s="98" t="s">
        <v>707</v>
      </c>
      <c r="B62" s="98" t="s">
        <v>1190</v>
      </c>
      <c r="C62" s="98">
        <v>0.1</v>
      </c>
      <c r="D62" s="98">
        <v>0.1</v>
      </c>
      <c r="E62" s="98">
        <v>0.1</v>
      </c>
      <c r="F62" s="98">
        <v>0.1</v>
      </c>
      <c r="G62" s="98">
        <v>0.1</v>
      </c>
      <c r="H62" s="98">
        <v>0.1</v>
      </c>
      <c r="I62" s="98">
        <v>0.1</v>
      </c>
      <c r="J62" s="98">
        <v>0.1</v>
      </c>
      <c r="K62" s="98">
        <v>0.1</v>
      </c>
      <c r="L62" s="98">
        <v>0.1</v>
      </c>
      <c r="M62" s="98">
        <v>0.1</v>
      </c>
      <c r="N62" s="98">
        <v>0.1</v>
      </c>
      <c r="O62" s="98">
        <v>0.1</v>
      </c>
      <c r="P62" s="98">
        <v>0.2</v>
      </c>
      <c r="Q62" s="98">
        <v>0.2</v>
      </c>
      <c r="R62" s="98">
        <v>0.2</v>
      </c>
      <c r="S62" s="98">
        <v>0.3</v>
      </c>
      <c r="T62" s="98">
        <v>0.3</v>
      </c>
      <c r="U62" s="98">
        <v>0.3</v>
      </c>
      <c r="V62" s="98">
        <v>0.3</v>
      </c>
      <c r="W62" s="98">
        <v>0.3</v>
      </c>
      <c r="X62" s="98">
        <v>0.3</v>
      </c>
      <c r="Y62" s="98">
        <v>0.3</v>
      </c>
      <c r="Z62" s="98">
        <v>0.3</v>
      </c>
      <c r="AA62" s="98">
        <v>0.2</v>
      </c>
      <c r="AB62" s="98">
        <v>0.3</v>
      </c>
      <c r="AC62" s="98">
        <v>0.3</v>
      </c>
      <c r="AD62" s="98">
        <v>0.3</v>
      </c>
      <c r="AE62" s="98">
        <v>0.3</v>
      </c>
      <c r="AF62" s="98">
        <v>0.3</v>
      </c>
      <c r="AG62" s="98">
        <v>0.3</v>
      </c>
      <c r="AH62" s="98">
        <v>0.4</v>
      </c>
      <c r="AI62" s="98">
        <v>0.4</v>
      </c>
      <c r="AJ62" s="98">
        <v>0.5</v>
      </c>
      <c r="AK62" s="98">
        <v>0.7</v>
      </c>
      <c r="AL62" s="98">
        <v>1.5</v>
      </c>
      <c r="AM62" s="98">
        <v>1.1000000000000001</v>
      </c>
      <c r="AN62" s="98">
        <v>1</v>
      </c>
      <c r="AO62" s="98">
        <v>0.7</v>
      </c>
      <c r="AP62" s="98">
        <v>0.7</v>
      </c>
      <c r="AQ62" s="98">
        <v>0.7</v>
      </c>
      <c r="AR62" s="98">
        <v>0.6</v>
      </c>
      <c r="AS62" s="98">
        <v>0.7</v>
      </c>
      <c r="AT62" s="98">
        <v>0.7</v>
      </c>
      <c r="AU62" s="98">
        <v>0.8</v>
      </c>
      <c r="AV62" s="98">
        <v>0.8</v>
      </c>
      <c r="AW62" s="98">
        <v>1.3</v>
      </c>
      <c r="AX62" s="98">
        <v>1.3</v>
      </c>
      <c r="AY62" s="98">
        <v>1.3</v>
      </c>
      <c r="AZ62" s="98">
        <v>1.3</v>
      </c>
      <c r="BA62" s="98">
        <v>1.3</v>
      </c>
      <c r="BB62" s="98">
        <v>1.3</v>
      </c>
      <c r="BC62" s="98">
        <v>1.7</v>
      </c>
      <c r="BD62" s="98">
        <v>1.3</v>
      </c>
      <c r="BE62" s="98">
        <v>1.1000000000000001</v>
      </c>
      <c r="BF62" s="98">
        <v>1.1000000000000001</v>
      </c>
      <c r="BG62" s="98">
        <v>1.2</v>
      </c>
    </row>
    <row r="63" spans="1:59" hidden="1" x14ac:dyDescent="0.2">
      <c r="A63" s="98" t="s">
        <v>706</v>
      </c>
      <c r="B63" s="98" t="s">
        <v>1209</v>
      </c>
      <c r="C63" s="98">
        <v>0.5</v>
      </c>
      <c r="D63" s="98">
        <v>0.5</v>
      </c>
      <c r="E63" s="98">
        <v>0.7</v>
      </c>
      <c r="F63" s="98">
        <v>0.7</v>
      </c>
      <c r="G63" s="98">
        <v>0.7</v>
      </c>
      <c r="H63" s="98">
        <v>0.8</v>
      </c>
      <c r="I63" s="98">
        <v>0.7</v>
      </c>
      <c r="J63" s="98">
        <v>0.8</v>
      </c>
      <c r="K63" s="98">
        <v>0.9</v>
      </c>
      <c r="L63" s="98">
        <v>0.9</v>
      </c>
      <c r="M63" s="98">
        <v>1</v>
      </c>
      <c r="N63" s="98">
        <v>1.3</v>
      </c>
      <c r="O63" s="98">
        <v>1.5</v>
      </c>
      <c r="P63" s="98">
        <v>1.5</v>
      </c>
      <c r="Q63" s="98">
        <v>1.6</v>
      </c>
      <c r="R63" s="98">
        <v>1.8</v>
      </c>
      <c r="S63" s="98">
        <v>1.9</v>
      </c>
      <c r="T63" s="98">
        <v>2</v>
      </c>
      <c r="U63" s="98">
        <v>2.2000000000000002</v>
      </c>
      <c r="V63" s="98">
        <v>2.2999999999999998</v>
      </c>
      <c r="W63" s="98">
        <v>2.4</v>
      </c>
      <c r="X63" s="98">
        <v>2.6</v>
      </c>
      <c r="Y63" s="98">
        <v>2.7</v>
      </c>
      <c r="Z63" s="98">
        <v>2.7</v>
      </c>
      <c r="AA63" s="98">
        <v>3.4</v>
      </c>
      <c r="AB63" s="98">
        <v>3.6</v>
      </c>
      <c r="AC63" s="98">
        <v>4.0999999999999996</v>
      </c>
      <c r="AD63" s="98">
        <v>4.0999999999999996</v>
      </c>
      <c r="AE63" s="98">
        <v>4</v>
      </c>
      <c r="AF63" s="98">
        <v>4.5</v>
      </c>
      <c r="AG63" s="98">
        <v>4.8</v>
      </c>
      <c r="AH63" s="98">
        <v>5.0999999999999996</v>
      </c>
      <c r="AI63" s="98">
        <v>5.4</v>
      </c>
      <c r="AJ63" s="98">
        <v>6.1</v>
      </c>
      <c r="AK63" s="98">
        <v>6.1</v>
      </c>
      <c r="AL63" s="98">
        <v>6</v>
      </c>
      <c r="AM63" s="98">
        <v>5.8</v>
      </c>
      <c r="AN63" s="98">
        <v>6.1</v>
      </c>
      <c r="AO63" s="98">
        <v>8.1</v>
      </c>
      <c r="AP63" s="98">
        <v>8.3000000000000007</v>
      </c>
      <c r="AQ63" s="98">
        <v>8.4</v>
      </c>
      <c r="AR63" s="98">
        <v>8.6</v>
      </c>
      <c r="AS63" s="98">
        <v>14.7</v>
      </c>
      <c r="AT63" s="98">
        <v>14.1</v>
      </c>
      <c r="AU63" s="98">
        <v>18</v>
      </c>
      <c r="AV63" s="98">
        <v>15.2</v>
      </c>
      <c r="AW63" s="98">
        <v>15.5</v>
      </c>
      <c r="AX63" s="98">
        <v>16.600000000000001</v>
      </c>
      <c r="AY63" s="98">
        <v>16.8</v>
      </c>
      <c r="AZ63" s="98">
        <v>18.3</v>
      </c>
      <c r="BA63" s="98">
        <v>18.899999999999999</v>
      </c>
      <c r="BB63" s="98">
        <v>19.7</v>
      </c>
      <c r="BC63" s="98">
        <v>19</v>
      </c>
      <c r="BD63" s="98">
        <v>19.899999999999999</v>
      </c>
      <c r="BE63" s="98">
        <v>19</v>
      </c>
      <c r="BF63" s="98">
        <v>18.8</v>
      </c>
      <c r="BG63" s="98">
        <v>20.3</v>
      </c>
    </row>
    <row r="64" spans="1:59" hidden="1" x14ac:dyDescent="0.2">
      <c r="A64" s="98" t="s">
        <v>705</v>
      </c>
      <c r="B64" s="98" t="s">
        <v>1208</v>
      </c>
      <c r="C64" s="98">
        <v>0.7</v>
      </c>
      <c r="D64" s="98">
        <v>0.7</v>
      </c>
      <c r="E64" s="98">
        <v>0.8</v>
      </c>
      <c r="F64" s="98">
        <v>0.8</v>
      </c>
      <c r="G64" s="98">
        <v>0.8</v>
      </c>
      <c r="H64" s="98">
        <v>0.9</v>
      </c>
      <c r="I64" s="98">
        <v>0.9</v>
      </c>
      <c r="J64" s="98">
        <v>0.9</v>
      </c>
      <c r="K64" s="98">
        <v>1.1000000000000001</v>
      </c>
      <c r="L64" s="98">
        <v>1.1000000000000001</v>
      </c>
      <c r="M64" s="98">
        <v>1.1000000000000001</v>
      </c>
      <c r="N64" s="98">
        <v>1.2</v>
      </c>
      <c r="O64" s="98">
        <v>1.4</v>
      </c>
      <c r="P64" s="98">
        <v>1.5</v>
      </c>
      <c r="Q64" s="98">
        <v>1.7</v>
      </c>
      <c r="R64" s="98">
        <v>1.9</v>
      </c>
      <c r="S64" s="98">
        <v>2</v>
      </c>
      <c r="T64" s="98">
        <v>2.1</v>
      </c>
      <c r="U64" s="98">
        <v>2.2999999999999998</v>
      </c>
      <c r="V64" s="98">
        <v>2.6</v>
      </c>
      <c r="W64" s="98">
        <v>3</v>
      </c>
      <c r="X64" s="98">
        <v>3.3</v>
      </c>
      <c r="Y64" s="98">
        <v>3.6</v>
      </c>
      <c r="Z64" s="98">
        <v>3.9</v>
      </c>
      <c r="AA64" s="98">
        <v>4.4000000000000004</v>
      </c>
      <c r="AB64" s="98">
        <v>4.7</v>
      </c>
      <c r="AC64" s="98">
        <v>4.8</v>
      </c>
      <c r="AD64" s="98">
        <v>4.4000000000000004</v>
      </c>
      <c r="AE64" s="98">
        <v>4.5999999999999996</v>
      </c>
      <c r="AF64" s="98">
        <v>4.9000000000000004</v>
      </c>
      <c r="AG64" s="98">
        <v>5</v>
      </c>
      <c r="AH64" s="98">
        <v>5.4</v>
      </c>
      <c r="AI64" s="98">
        <v>6</v>
      </c>
      <c r="AJ64" s="98">
        <v>6</v>
      </c>
      <c r="AK64" s="98">
        <v>6.1</v>
      </c>
      <c r="AL64" s="98">
        <v>6.2</v>
      </c>
      <c r="AM64" s="98">
        <v>6</v>
      </c>
      <c r="AN64" s="98">
        <v>6.1</v>
      </c>
      <c r="AO64" s="98">
        <v>6</v>
      </c>
      <c r="AP64" s="98">
        <v>6.4</v>
      </c>
      <c r="AQ64" s="98">
        <v>6.6</v>
      </c>
      <c r="AR64" s="98">
        <v>7.2</v>
      </c>
      <c r="AS64" s="98">
        <v>7.6</v>
      </c>
      <c r="AT64" s="98">
        <v>7.1</v>
      </c>
      <c r="AU64" s="98">
        <v>8.6999999999999993</v>
      </c>
      <c r="AV64" s="98">
        <v>9.4</v>
      </c>
      <c r="AW64" s="98">
        <v>9.8000000000000007</v>
      </c>
      <c r="AX64" s="98">
        <v>10.199999999999999</v>
      </c>
      <c r="AY64" s="98">
        <v>9.9</v>
      </c>
      <c r="AZ64" s="98">
        <v>11.4</v>
      </c>
      <c r="BA64" s="98">
        <v>12</v>
      </c>
      <c r="BB64" s="98">
        <v>13.1</v>
      </c>
      <c r="BC64" s="98">
        <v>12.6</v>
      </c>
      <c r="BD64" s="98">
        <v>12.7</v>
      </c>
      <c r="BE64" s="98">
        <v>12.2</v>
      </c>
      <c r="BF64" s="98">
        <v>12.4</v>
      </c>
      <c r="BG64" s="98">
        <v>12.2</v>
      </c>
    </row>
    <row r="65" spans="1:60" hidden="1" x14ac:dyDescent="0.2">
      <c r="A65" s="98" t="s">
        <v>704</v>
      </c>
      <c r="B65" s="98" t="s">
        <v>1189</v>
      </c>
      <c r="C65" s="98" t="s">
        <v>110</v>
      </c>
      <c r="D65" s="98" t="s">
        <v>110</v>
      </c>
      <c r="E65" s="98" t="s">
        <v>110</v>
      </c>
      <c r="F65" s="98" t="s">
        <v>110</v>
      </c>
      <c r="G65" s="98" t="s">
        <v>110</v>
      </c>
      <c r="H65" s="98" t="s">
        <v>110</v>
      </c>
      <c r="I65" s="98" t="s">
        <v>110</v>
      </c>
      <c r="J65" s="98" t="s">
        <v>110</v>
      </c>
      <c r="K65" s="98" t="s">
        <v>110</v>
      </c>
      <c r="L65" s="98">
        <v>0</v>
      </c>
      <c r="M65" s="98">
        <v>0</v>
      </c>
      <c r="N65" s="98">
        <v>0.1</v>
      </c>
      <c r="O65" s="98">
        <v>0.1</v>
      </c>
      <c r="P65" s="98">
        <v>0.3</v>
      </c>
      <c r="Q65" s="98">
        <v>0.3</v>
      </c>
      <c r="R65" s="98">
        <v>0.3</v>
      </c>
      <c r="S65" s="98">
        <v>1.1000000000000001</v>
      </c>
      <c r="T65" s="98">
        <v>1.3</v>
      </c>
      <c r="U65" s="98">
        <v>1.8</v>
      </c>
      <c r="V65" s="98">
        <v>1.9</v>
      </c>
      <c r="W65" s="98">
        <v>2.2999999999999998</v>
      </c>
      <c r="X65" s="98">
        <v>2.8</v>
      </c>
      <c r="Y65" s="98">
        <v>2.4</v>
      </c>
      <c r="Z65" s="98">
        <v>2.5</v>
      </c>
      <c r="AA65" s="98">
        <v>2.1</v>
      </c>
      <c r="AB65" s="98">
        <v>2.1</v>
      </c>
      <c r="AC65" s="98">
        <v>1.9</v>
      </c>
      <c r="AD65" s="98">
        <v>1.5</v>
      </c>
      <c r="AE65" s="98">
        <v>1.6</v>
      </c>
      <c r="AF65" s="98">
        <v>1.7</v>
      </c>
      <c r="AG65" s="98">
        <v>1.5</v>
      </c>
      <c r="AH65" s="98">
        <v>1.4</v>
      </c>
      <c r="AI65" s="98">
        <v>1.4</v>
      </c>
      <c r="AJ65" s="98">
        <v>1.8</v>
      </c>
      <c r="AK65" s="98">
        <v>1.9</v>
      </c>
      <c r="AL65" s="98">
        <v>2.5</v>
      </c>
      <c r="AM65" s="98">
        <v>2.2000000000000002</v>
      </c>
      <c r="AN65" s="98">
        <v>2</v>
      </c>
      <c r="AO65" s="98">
        <v>1.9</v>
      </c>
      <c r="AP65" s="98">
        <v>1.3</v>
      </c>
      <c r="AQ65" s="98">
        <v>1</v>
      </c>
      <c r="AR65" s="98">
        <v>1.1000000000000001</v>
      </c>
      <c r="AS65" s="98">
        <v>1.2</v>
      </c>
      <c r="AT65" s="98">
        <v>1.6</v>
      </c>
      <c r="AU65" s="98">
        <v>1.6</v>
      </c>
      <c r="AV65" s="98">
        <v>1.8</v>
      </c>
      <c r="AW65" s="98">
        <v>1.9</v>
      </c>
      <c r="AX65" s="98">
        <v>1.7</v>
      </c>
      <c r="AY65" s="98">
        <v>1.6</v>
      </c>
      <c r="AZ65" s="98">
        <v>1.8</v>
      </c>
      <c r="BA65" s="98">
        <v>2.2999999999999998</v>
      </c>
      <c r="BB65" s="98">
        <v>2.9</v>
      </c>
      <c r="BC65" s="98">
        <v>2.6</v>
      </c>
      <c r="BD65" s="98">
        <v>2.2000000000000002</v>
      </c>
      <c r="BE65" s="98">
        <v>1.9</v>
      </c>
      <c r="BF65" s="98">
        <v>1.8</v>
      </c>
      <c r="BG65" s="98">
        <v>1.9</v>
      </c>
    </row>
    <row r="66" spans="1:60" hidden="1" x14ac:dyDescent="0.2">
      <c r="A66" s="98" t="s">
        <v>703</v>
      </c>
      <c r="B66" s="98" t="s">
        <v>1207</v>
      </c>
      <c r="C66" s="98">
        <v>0.2</v>
      </c>
      <c r="D66" s="98">
        <v>0.3</v>
      </c>
      <c r="E66" s="98">
        <v>0.4</v>
      </c>
      <c r="F66" s="98">
        <v>0.9</v>
      </c>
      <c r="G66" s="98">
        <v>1.8</v>
      </c>
      <c r="H66" s="98">
        <v>2.2999999999999998</v>
      </c>
      <c r="I66" s="98">
        <v>2.7</v>
      </c>
      <c r="J66" s="98">
        <v>2.6</v>
      </c>
      <c r="K66" s="98">
        <v>1.9</v>
      </c>
      <c r="L66" s="98">
        <v>1.9</v>
      </c>
      <c r="M66" s="98">
        <v>1.8</v>
      </c>
      <c r="N66" s="98">
        <v>2.2000000000000002</v>
      </c>
      <c r="O66" s="98">
        <v>2.6</v>
      </c>
      <c r="P66" s="98">
        <v>2.6</v>
      </c>
      <c r="Q66" s="98">
        <v>2.6</v>
      </c>
      <c r="R66" s="98">
        <v>3.2</v>
      </c>
      <c r="S66" s="98">
        <v>3.6</v>
      </c>
      <c r="T66" s="98">
        <v>3.4</v>
      </c>
      <c r="U66" s="98">
        <v>3.4</v>
      </c>
      <c r="V66" s="98">
        <v>3.5</v>
      </c>
      <c r="W66" s="98">
        <v>3.8</v>
      </c>
      <c r="X66" s="98">
        <v>4.7</v>
      </c>
      <c r="Y66" s="98">
        <v>5.4</v>
      </c>
      <c r="Z66" s="98">
        <v>6.1</v>
      </c>
      <c r="AA66" s="98">
        <v>7</v>
      </c>
      <c r="AB66" s="98">
        <v>7.3</v>
      </c>
      <c r="AC66" s="98">
        <v>7.6</v>
      </c>
      <c r="AD66" s="98">
        <v>7.3</v>
      </c>
      <c r="AE66" s="98">
        <v>7.8</v>
      </c>
      <c r="AF66" s="98">
        <v>8.9</v>
      </c>
      <c r="AG66" s="98">
        <v>10.4</v>
      </c>
      <c r="AH66" s="98">
        <v>11.6</v>
      </c>
      <c r="AI66" s="98">
        <v>12</v>
      </c>
      <c r="AJ66" s="98">
        <v>12.1</v>
      </c>
      <c r="AK66" s="98">
        <v>12.8</v>
      </c>
      <c r="AL66" s="98">
        <v>12.5</v>
      </c>
      <c r="AM66" s="98">
        <v>12.7</v>
      </c>
      <c r="AN66" s="98">
        <v>13.5</v>
      </c>
      <c r="AO66" s="98">
        <v>14.3</v>
      </c>
      <c r="AP66" s="98">
        <v>13.9</v>
      </c>
      <c r="AQ66" s="98">
        <v>13.6</v>
      </c>
      <c r="AR66" s="98">
        <v>13.8</v>
      </c>
      <c r="AS66" s="98">
        <v>14.4</v>
      </c>
      <c r="AT66" s="98">
        <v>13.8</v>
      </c>
      <c r="AU66" s="98">
        <v>14.3</v>
      </c>
      <c r="AV66" s="98">
        <v>15.6</v>
      </c>
      <c r="AW66" s="98">
        <v>15.7</v>
      </c>
      <c r="AX66" s="98">
        <v>15.7</v>
      </c>
      <c r="AY66" s="98">
        <v>17.899999999999999</v>
      </c>
      <c r="AZ66" s="98">
        <v>19.899999999999999</v>
      </c>
      <c r="BA66" s="98">
        <v>21.2</v>
      </c>
      <c r="BB66" s="98">
        <v>20.6</v>
      </c>
      <c r="BC66" s="98">
        <v>17.899999999999999</v>
      </c>
      <c r="BD66" s="98">
        <v>17.5</v>
      </c>
      <c r="BE66" s="98">
        <v>16.600000000000001</v>
      </c>
      <c r="BF66" s="98">
        <v>17.2</v>
      </c>
      <c r="BG66" s="98">
        <v>18</v>
      </c>
    </row>
    <row r="67" spans="1:60" hidden="1" x14ac:dyDescent="0.2">
      <c r="A67" s="98" t="s">
        <v>702</v>
      </c>
      <c r="B67" s="98" t="s">
        <v>1188</v>
      </c>
      <c r="C67" s="98">
        <v>5.7</v>
      </c>
      <c r="D67" s="98">
        <v>3.8</v>
      </c>
      <c r="E67" s="98">
        <v>4.0999999999999996</v>
      </c>
      <c r="F67" s="98">
        <v>5.3</v>
      </c>
      <c r="G67" s="98">
        <v>4.2</v>
      </c>
      <c r="H67" s="98">
        <v>5</v>
      </c>
      <c r="I67" s="98">
        <v>5.3</v>
      </c>
      <c r="J67" s="98">
        <v>6</v>
      </c>
      <c r="K67" s="98">
        <v>7.7</v>
      </c>
      <c r="L67" s="98">
        <v>9.8000000000000007</v>
      </c>
      <c r="M67" s="98">
        <v>11.6</v>
      </c>
      <c r="N67" s="98">
        <v>11.5</v>
      </c>
      <c r="O67" s="98">
        <v>12.8</v>
      </c>
      <c r="P67" s="98">
        <v>16</v>
      </c>
      <c r="Q67" s="98">
        <v>14.8</v>
      </c>
      <c r="R67" s="98">
        <v>12.5</v>
      </c>
      <c r="S67" s="98">
        <v>17.399999999999999</v>
      </c>
      <c r="T67" s="98">
        <v>19.399999999999999</v>
      </c>
      <c r="U67" s="98">
        <v>23.7</v>
      </c>
      <c r="V67" s="98">
        <v>33.1</v>
      </c>
      <c r="W67" s="98">
        <v>30.2</v>
      </c>
      <c r="X67" s="98">
        <v>32.4</v>
      </c>
      <c r="Y67" s="98">
        <v>36.1</v>
      </c>
      <c r="Z67" s="98">
        <v>34.200000000000003</v>
      </c>
      <c r="AA67" s="98">
        <v>42.5</v>
      </c>
      <c r="AB67" s="98">
        <v>38</v>
      </c>
      <c r="AC67" s="98">
        <v>41.5</v>
      </c>
      <c r="AD67" s="98">
        <v>49.5</v>
      </c>
      <c r="AE67" s="98">
        <v>50.1</v>
      </c>
      <c r="AF67" s="98">
        <v>40.799999999999997</v>
      </c>
      <c r="AG67" s="98">
        <v>42.3</v>
      </c>
      <c r="AH67" s="98">
        <v>43.6</v>
      </c>
      <c r="AI67" s="98">
        <v>42.5</v>
      </c>
      <c r="AJ67" s="98">
        <v>47.1</v>
      </c>
      <c r="AK67" s="98">
        <v>51.6</v>
      </c>
      <c r="AL67" s="98">
        <v>48.6</v>
      </c>
      <c r="AM67" s="98">
        <v>49.4</v>
      </c>
      <c r="AN67" s="98">
        <v>48</v>
      </c>
      <c r="AO67" s="98">
        <v>49.8</v>
      </c>
      <c r="AP67" s="98">
        <v>53.7</v>
      </c>
      <c r="AQ67" s="98">
        <v>66.599999999999994</v>
      </c>
      <c r="AR67" s="98">
        <v>73.099999999999994</v>
      </c>
      <c r="AS67" s="98">
        <v>73.2</v>
      </c>
      <c r="AT67" s="98">
        <v>69.8</v>
      </c>
      <c r="AU67" s="98">
        <v>75.8</v>
      </c>
      <c r="AV67" s="98">
        <v>76.400000000000006</v>
      </c>
      <c r="AW67" s="98">
        <v>87.6</v>
      </c>
      <c r="AX67" s="98">
        <v>82.6</v>
      </c>
      <c r="AY67" s="98">
        <v>80.8</v>
      </c>
      <c r="AZ67" s="98">
        <v>85</v>
      </c>
      <c r="BA67" s="98">
        <v>96.4</v>
      </c>
      <c r="BB67" s="98">
        <v>109.2</v>
      </c>
      <c r="BC67" s="98">
        <v>106.3</v>
      </c>
      <c r="BD67" s="98">
        <v>104.8</v>
      </c>
      <c r="BE67" s="98">
        <v>101.2</v>
      </c>
      <c r="BF67" s="98">
        <v>97</v>
      </c>
      <c r="BG67" s="98">
        <v>98.7</v>
      </c>
    </row>
    <row r="68" spans="1:60" hidden="1" x14ac:dyDescent="0.2">
      <c r="A68" s="98" t="s">
        <v>701</v>
      </c>
      <c r="B68" s="98" t="s">
        <v>1187</v>
      </c>
      <c r="C68" s="98">
        <v>0.6</v>
      </c>
      <c r="D68" s="98">
        <v>0.8</v>
      </c>
      <c r="E68" s="98">
        <v>1</v>
      </c>
      <c r="F68" s="98">
        <v>1.2</v>
      </c>
      <c r="G68" s="98">
        <v>1.4</v>
      </c>
      <c r="H68" s="98">
        <v>1.3</v>
      </c>
      <c r="I68" s="98">
        <v>1.7</v>
      </c>
      <c r="J68" s="98">
        <v>2.4</v>
      </c>
      <c r="K68" s="98">
        <v>3.1</v>
      </c>
      <c r="L68" s="98">
        <v>3.7</v>
      </c>
      <c r="M68" s="98">
        <v>3.8</v>
      </c>
      <c r="N68" s="98">
        <v>3.9</v>
      </c>
      <c r="O68" s="98">
        <v>5.3</v>
      </c>
      <c r="P68" s="98">
        <v>6.6</v>
      </c>
      <c r="Q68" s="98">
        <v>6.9</v>
      </c>
      <c r="R68" s="98">
        <v>6.2</v>
      </c>
      <c r="S68" s="98">
        <v>8.9</v>
      </c>
      <c r="T68" s="98">
        <v>10.4</v>
      </c>
      <c r="U68" s="98">
        <v>12.3</v>
      </c>
      <c r="V68" s="98">
        <v>18.2</v>
      </c>
      <c r="W68" s="98">
        <v>16.3</v>
      </c>
      <c r="X68" s="98">
        <v>16.100000000000001</v>
      </c>
      <c r="Y68" s="98">
        <v>13.6</v>
      </c>
      <c r="Z68" s="98">
        <v>10.5</v>
      </c>
      <c r="AA68" s="98">
        <v>10.1</v>
      </c>
      <c r="AB68" s="98">
        <v>9.9</v>
      </c>
      <c r="AC68" s="98">
        <v>11.1</v>
      </c>
      <c r="AD68" s="98">
        <v>11.3</v>
      </c>
      <c r="AE68" s="98">
        <v>11.9</v>
      </c>
      <c r="AF68" s="98">
        <v>12.3</v>
      </c>
      <c r="AG68" s="98">
        <v>13.9</v>
      </c>
      <c r="AH68" s="98">
        <v>16.600000000000001</v>
      </c>
      <c r="AI68" s="98">
        <v>14.1</v>
      </c>
      <c r="AJ68" s="98">
        <v>15.9</v>
      </c>
      <c r="AK68" s="98">
        <v>13</v>
      </c>
      <c r="AL68" s="98">
        <v>13.5</v>
      </c>
      <c r="AM68" s="98">
        <v>14.9</v>
      </c>
      <c r="AN68" s="98">
        <v>15.6</v>
      </c>
      <c r="AO68" s="98">
        <v>16.100000000000001</v>
      </c>
      <c r="AP68" s="98">
        <v>16.100000000000001</v>
      </c>
      <c r="AQ68" s="98">
        <v>16.8</v>
      </c>
      <c r="AR68" s="98">
        <v>20.7</v>
      </c>
      <c r="AS68" s="98">
        <v>19.100000000000001</v>
      </c>
      <c r="AT68" s="98">
        <v>15.8</v>
      </c>
      <c r="AU68" s="98">
        <v>16.399999999999999</v>
      </c>
      <c r="AV68" s="98">
        <v>18.100000000000001</v>
      </c>
      <c r="AW68" s="98">
        <v>18.7</v>
      </c>
      <c r="AX68" s="98">
        <v>18.3</v>
      </c>
      <c r="AY68" s="98">
        <v>19</v>
      </c>
      <c r="AZ68" s="98">
        <v>21.1</v>
      </c>
      <c r="BA68" s="98">
        <v>31.3</v>
      </c>
      <c r="BB68" s="98">
        <v>30.6</v>
      </c>
      <c r="BC68" s="98">
        <v>39</v>
      </c>
      <c r="BD68" s="98">
        <v>37.799999999999997</v>
      </c>
      <c r="BE68" s="98">
        <v>38.9</v>
      </c>
      <c r="BF68" s="98">
        <v>35.5</v>
      </c>
      <c r="BG68" s="98">
        <v>37.799999999999997</v>
      </c>
    </row>
    <row r="69" spans="1:60" hidden="1" x14ac:dyDescent="0.2">
      <c r="A69" s="98" t="s">
        <v>700</v>
      </c>
      <c r="B69" s="98" t="s">
        <v>1186</v>
      </c>
      <c r="C69" s="98">
        <v>4.4000000000000004</v>
      </c>
      <c r="D69" s="98">
        <v>2.5</v>
      </c>
      <c r="E69" s="98">
        <v>2.5</v>
      </c>
      <c r="F69" s="98">
        <v>3.5</v>
      </c>
      <c r="G69" s="98">
        <v>2.7</v>
      </c>
      <c r="H69" s="98">
        <v>3.3</v>
      </c>
      <c r="I69" s="98">
        <v>3.3</v>
      </c>
      <c r="J69" s="98">
        <v>3.1</v>
      </c>
      <c r="K69" s="98">
        <v>3.4</v>
      </c>
      <c r="L69" s="98">
        <v>5.2</v>
      </c>
      <c r="M69" s="98">
        <v>6.5</v>
      </c>
      <c r="N69" s="98">
        <v>5.7</v>
      </c>
      <c r="O69" s="98">
        <v>5.4</v>
      </c>
      <c r="P69" s="98">
        <v>6.9</v>
      </c>
      <c r="Q69" s="98">
        <v>5.6</v>
      </c>
      <c r="R69" s="98">
        <v>3</v>
      </c>
      <c r="S69" s="98">
        <v>3.8</v>
      </c>
      <c r="T69" s="98">
        <v>3.7</v>
      </c>
      <c r="U69" s="98">
        <v>4.9000000000000004</v>
      </c>
      <c r="V69" s="98">
        <v>6.7</v>
      </c>
      <c r="W69" s="98">
        <v>5.3</v>
      </c>
      <c r="X69" s="98">
        <v>7.1</v>
      </c>
      <c r="Y69" s="98">
        <v>7.6</v>
      </c>
      <c r="Z69" s="98">
        <v>11.3</v>
      </c>
      <c r="AA69" s="98">
        <v>18.7</v>
      </c>
      <c r="AB69" s="98">
        <v>14.2</v>
      </c>
      <c r="AC69" s="98">
        <v>17.399999999999999</v>
      </c>
      <c r="AD69" s="98">
        <v>26.2</v>
      </c>
      <c r="AE69" s="98">
        <v>25.5</v>
      </c>
      <c r="AF69" s="98">
        <v>16.100000000000001</v>
      </c>
      <c r="AG69" s="98">
        <v>16.8</v>
      </c>
      <c r="AH69" s="98">
        <v>14.6</v>
      </c>
      <c r="AI69" s="98">
        <v>15.4</v>
      </c>
      <c r="AJ69" s="98">
        <v>17.100000000000001</v>
      </c>
      <c r="AK69" s="98">
        <v>21.2</v>
      </c>
      <c r="AL69" s="98">
        <v>15</v>
      </c>
      <c r="AM69" s="98">
        <v>13.9</v>
      </c>
      <c r="AN69" s="98">
        <v>13.6</v>
      </c>
      <c r="AO69" s="98">
        <v>15</v>
      </c>
      <c r="AP69" s="98">
        <v>18.7</v>
      </c>
      <c r="AQ69" s="98">
        <v>29.2</v>
      </c>
      <c r="AR69" s="98">
        <v>31</v>
      </c>
      <c r="AS69" s="98">
        <v>31.6</v>
      </c>
      <c r="AT69" s="98">
        <v>22.8</v>
      </c>
      <c r="AU69" s="98">
        <v>26</v>
      </c>
      <c r="AV69" s="98">
        <v>22.4</v>
      </c>
      <c r="AW69" s="98">
        <v>33.6</v>
      </c>
      <c r="AX69" s="98">
        <v>27.2</v>
      </c>
      <c r="AY69" s="98">
        <v>21.5</v>
      </c>
      <c r="AZ69" s="98">
        <v>22.7</v>
      </c>
      <c r="BA69" s="98">
        <v>22.3</v>
      </c>
      <c r="BB69" s="98">
        <v>25.7</v>
      </c>
      <c r="BC69" s="98">
        <v>21.1</v>
      </c>
      <c r="BD69" s="98">
        <v>21.4</v>
      </c>
      <c r="BE69" s="98">
        <v>21</v>
      </c>
      <c r="BF69" s="98">
        <v>20.5</v>
      </c>
      <c r="BG69" s="98">
        <v>18.899999999999999</v>
      </c>
    </row>
    <row r="70" spans="1:60" hidden="1" x14ac:dyDescent="0.2">
      <c r="A70" s="98" t="s">
        <v>699</v>
      </c>
      <c r="B70" s="98" t="s">
        <v>1185</v>
      </c>
      <c r="C70" s="98">
        <v>0.4</v>
      </c>
      <c r="D70" s="98">
        <v>0.4</v>
      </c>
      <c r="E70" s="98">
        <v>0.5</v>
      </c>
      <c r="F70" s="98">
        <v>0.4</v>
      </c>
      <c r="G70" s="98">
        <v>0.2</v>
      </c>
      <c r="H70" s="98">
        <v>0.3</v>
      </c>
      <c r="I70" s="98">
        <v>0.3</v>
      </c>
      <c r="J70" s="98">
        <v>0.3</v>
      </c>
      <c r="K70" s="98">
        <v>0.6</v>
      </c>
      <c r="L70" s="98">
        <v>0.5</v>
      </c>
      <c r="M70" s="98">
        <v>0.6</v>
      </c>
      <c r="N70" s="98">
        <v>0.6</v>
      </c>
      <c r="O70" s="98">
        <v>0.7</v>
      </c>
      <c r="P70" s="98">
        <v>0.9</v>
      </c>
      <c r="Q70" s="98">
        <v>0.9</v>
      </c>
      <c r="R70" s="98">
        <v>1.6</v>
      </c>
      <c r="S70" s="98">
        <v>2.6</v>
      </c>
      <c r="T70" s="98">
        <v>3.1</v>
      </c>
      <c r="U70" s="98">
        <v>4.0999999999999996</v>
      </c>
      <c r="V70" s="98">
        <v>5.6</v>
      </c>
      <c r="W70" s="98">
        <v>5</v>
      </c>
      <c r="X70" s="98">
        <v>5.2</v>
      </c>
      <c r="Y70" s="98">
        <v>9.8000000000000007</v>
      </c>
      <c r="Z70" s="98">
        <v>6.9</v>
      </c>
      <c r="AA70" s="98">
        <v>7.3</v>
      </c>
      <c r="AB70" s="98">
        <v>7.3</v>
      </c>
      <c r="AC70" s="98">
        <v>6.8</v>
      </c>
      <c r="AD70" s="98">
        <v>5.7</v>
      </c>
      <c r="AE70" s="98">
        <v>6</v>
      </c>
      <c r="AF70" s="98">
        <v>5.9</v>
      </c>
      <c r="AG70" s="98">
        <v>5.3</v>
      </c>
      <c r="AH70" s="98">
        <v>5.4</v>
      </c>
      <c r="AI70" s="98">
        <v>5.0999999999999996</v>
      </c>
      <c r="AJ70" s="98">
        <v>6.1</v>
      </c>
      <c r="AK70" s="98">
        <v>10.4</v>
      </c>
      <c r="AL70" s="98">
        <v>10.4</v>
      </c>
      <c r="AM70" s="98">
        <v>11.7</v>
      </c>
      <c r="AN70" s="98">
        <v>9.5</v>
      </c>
      <c r="AO70" s="98">
        <v>9.1999999999999993</v>
      </c>
      <c r="AP70" s="98">
        <v>8.5</v>
      </c>
      <c r="AQ70" s="98">
        <v>10.1</v>
      </c>
      <c r="AR70" s="98">
        <v>9.1</v>
      </c>
      <c r="AS70" s="98">
        <v>9.3000000000000007</v>
      </c>
      <c r="AT70" s="98">
        <v>12.9</v>
      </c>
      <c r="AU70" s="98">
        <v>15.7</v>
      </c>
      <c r="AV70" s="98">
        <v>16.899999999999999</v>
      </c>
      <c r="AW70" s="98">
        <v>14.7</v>
      </c>
      <c r="AX70" s="98">
        <v>15.4</v>
      </c>
      <c r="AY70" s="98">
        <v>15.4</v>
      </c>
      <c r="AZ70" s="98">
        <v>17</v>
      </c>
      <c r="BA70" s="98">
        <v>18.5</v>
      </c>
      <c r="BB70" s="98">
        <v>26.1</v>
      </c>
      <c r="BC70" s="98">
        <v>21.1</v>
      </c>
      <c r="BD70" s="98">
        <v>19.5</v>
      </c>
      <c r="BE70" s="98">
        <v>16.100000000000001</v>
      </c>
      <c r="BF70" s="98">
        <v>15.9</v>
      </c>
      <c r="BG70" s="98">
        <v>17.899999999999999</v>
      </c>
    </row>
    <row r="71" spans="1:60" hidden="1" x14ac:dyDescent="0.2">
      <c r="A71" s="98" t="s">
        <v>981</v>
      </c>
      <c r="B71" s="98" t="s">
        <v>1184</v>
      </c>
      <c r="C71" s="98">
        <v>0.3</v>
      </c>
      <c r="D71" s="98">
        <v>0.2</v>
      </c>
      <c r="E71" s="98">
        <v>0.2</v>
      </c>
      <c r="F71" s="98">
        <v>0.1</v>
      </c>
      <c r="G71" s="98">
        <v>0</v>
      </c>
      <c r="H71" s="98">
        <v>0</v>
      </c>
      <c r="I71" s="98">
        <v>0.1</v>
      </c>
      <c r="J71" s="98">
        <v>0.2</v>
      </c>
      <c r="K71" s="98">
        <v>0.7</v>
      </c>
      <c r="L71" s="98">
        <v>0.4</v>
      </c>
      <c r="M71" s="98">
        <v>0.7</v>
      </c>
      <c r="N71" s="98">
        <v>1.2</v>
      </c>
      <c r="O71" s="98">
        <v>1.3</v>
      </c>
      <c r="P71" s="98">
        <v>1.6</v>
      </c>
      <c r="Q71" s="98">
        <v>1.4</v>
      </c>
      <c r="R71" s="98">
        <v>1.7</v>
      </c>
      <c r="S71" s="98">
        <v>2.1</v>
      </c>
      <c r="T71" s="98">
        <v>2.1</v>
      </c>
      <c r="U71" s="98">
        <v>2.5</v>
      </c>
      <c r="V71" s="98">
        <v>2.6</v>
      </c>
      <c r="W71" s="98">
        <v>3.6</v>
      </c>
      <c r="X71" s="98">
        <v>4</v>
      </c>
      <c r="Y71" s="98">
        <v>5.0999999999999996</v>
      </c>
      <c r="Z71" s="98">
        <v>5.5</v>
      </c>
      <c r="AA71" s="98">
        <v>6.4</v>
      </c>
      <c r="AB71" s="98">
        <v>6.5</v>
      </c>
      <c r="AC71" s="98">
        <v>6.8</v>
      </c>
      <c r="AD71" s="98">
        <v>6.6</v>
      </c>
      <c r="AE71" s="98">
        <v>6.6</v>
      </c>
      <c r="AF71" s="98">
        <v>7</v>
      </c>
      <c r="AG71" s="98">
        <v>7</v>
      </c>
      <c r="AH71" s="98">
        <v>7.6</v>
      </c>
      <c r="AI71" s="98">
        <v>8.3000000000000007</v>
      </c>
      <c r="AJ71" s="98">
        <v>8.3000000000000007</v>
      </c>
      <c r="AK71" s="98">
        <v>7</v>
      </c>
      <c r="AL71" s="98">
        <v>9.6999999999999993</v>
      </c>
      <c r="AM71" s="98">
        <v>9</v>
      </c>
      <c r="AN71" s="98">
        <v>9.3000000000000007</v>
      </c>
      <c r="AO71" s="98">
        <v>9.5</v>
      </c>
      <c r="AP71" s="98">
        <v>10.4</v>
      </c>
      <c r="AQ71" s="98">
        <v>10.5</v>
      </c>
      <c r="AR71" s="98">
        <v>12.5</v>
      </c>
      <c r="AS71" s="98">
        <v>13.3</v>
      </c>
      <c r="AT71" s="98">
        <v>18.3</v>
      </c>
      <c r="AU71" s="98">
        <v>17.8</v>
      </c>
      <c r="AV71" s="98">
        <v>19</v>
      </c>
      <c r="AW71" s="98">
        <v>20.6</v>
      </c>
      <c r="AX71" s="98">
        <v>21.6</v>
      </c>
      <c r="AY71" s="98">
        <v>24.9</v>
      </c>
      <c r="AZ71" s="98">
        <v>24.1</v>
      </c>
      <c r="BA71" s="98">
        <v>24.3</v>
      </c>
      <c r="BB71" s="98">
        <v>26.9</v>
      </c>
      <c r="BC71" s="98">
        <v>25.1</v>
      </c>
      <c r="BD71" s="98">
        <v>26.2</v>
      </c>
      <c r="BE71" s="98">
        <v>25.3</v>
      </c>
      <c r="BF71" s="98">
        <v>25.2</v>
      </c>
      <c r="BG71" s="98">
        <v>24.1</v>
      </c>
    </row>
    <row r="72" spans="1:60" hidden="1" x14ac:dyDescent="0.2">
      <c r="A72" s="98" t="s">
        <v>978</v>
      </c>
      <c r="B72" s="98" t="s">
        <v>1206</v>
      </c>
      <c r="C72" s="98" t="s">
        <v>110</v>
      </c>
      <c r="D72" s="98" t="s">
        <v>110</v>
      </c>
      <c r="E72" s="98" t="s">
        <v>110</v>
      </c>
      <c r="F72" s="98" t="s">
        <v>110</v>
      </c>
      <c r="G72" s="98" t="s">
        <v>110</v>
      </c>
      <c r="H72" s="98" t="s">
        <v>110</v>
      </c>
      <c r="I72" s="98" t="s">
        <v>110</v>
      </c>
      <c r="J72" s="98" t="s">
        <v>110</v>
      </c>
      <c r="K72" s="98" t="s">
        <v>110</v>
      </c>
      <c r="L72" s="98" t="s">
        <v>110</v>
      </c>
      <c r="M72" s="98" t="s">
        <v>110</v>
      </c>
      <c r="N72" s="98" t="s">
        <v>110</v>
      </c>
      <c r="O72" s="98" t="s">
        <v>110</v>
      </c>
      <c r="P72" s="98" t="s">
        <v>110</v>
      </c>
      <c r="Q72" s="98" t="s">
        <v>110</v>
      </c>
      <c r="R72" s="98" t="s">
        <v>110</v>
      </c>
      <c r="S72" s="98" t="s">
        <v>110</v>
      </c>
      <c r="T72" s="98" t="s">
        <v>110</v>
      </c>
      <c r="U72" s="98" t="s">
        <v>110</v>
      </c>
      <c r="V72" s="98" t="s">
        <v>110</v>
      </c>
      <c r="W72" s="98" t="s">
        <v>110</v>
      </c>
      <c r="X72" s="98" t="s">
        <v>110</v>
      </c>
      <c r="Y72" s="98" t="s">
        <v>110</v>
      </c>
      <c r="Z72" s="98" t="s">
        <v>110</v>
      </c>
      <c r="AA72" s="98">
        <v>-0.1</v>
      </c>
      <c r="AB72" s="98">
        <v>0</v>
      </c>
      <c r="AC72" s="98">
        <v>-0.6</v>
      </c>
      <c r="AD72" s="98">
        <v>-0.3</v>
      </c>
      <c r="AE72" s="98">
        <v>0.1</v>
      </c>
      <c r="AF72" s="98">
        <v>-0.5</v>
      </c>
      <c r="AG72" s="98">
        <v>-0.5</v>
      </c>
      <c r="AH72" s="98">
        <v>-0.7</v>
      </c>
      <c r="AI72" s="98">
        <v>-0.5</v>
      </c>
      <c r="AJ72" s="98">
        <v>-0.3</v>
      </c>
      <c r="AK72" s="98">
        <v>0</v>
      </c>
      <c r="AL72" s="98">
        <v>0</v>
      </c>
      <c r="AM72" s="98">
        <v>0</v>
      </c>
      <c r="AN72" s="98">
        <v>0</v>
      </c>
      <c r="AO72" s="98">
        <v>0</v>
      </c>
      <c r="AP72" s="98">
        <v>0</v>
      </c>
      <c r="AQ72" s="98">
        <v>0</v>
      </c>
      <c r="AR72" s="98">
        <v>0</v>
      </c>
      <c r="AS72" s="98">
        <v>0</v>
      </c>
      <c r="AT72" s="98">
        <v>0</v>
      </c>
      <c r="AU72" s="98">
        <v>0</v>
      </c>
      <c r="AV72" s="98">
        <v>0</v>
      </c>
      <c r="AW72" s="98">
        <v>0</v>
      </c>
      <c r="AX72" s="98">
        <v>0</v>
      </c>
      <c r="AY72" s="98">
        <v>0</v>
      </c>
      <c r="AZ72" s="98">
        <v>0</v>
      </c>
      <c r="BA72" s="98">
        <v>0</v>
      </c>
      <c r="BB72" s="98">
        <v>0</v>
      </c>
      <c r="BC72" s="98">
        <v>0</v>
      </c>
      <c r="BD72" s="98">
        <v>0</v>
      </c>
      <c r="BE72" s="98">
        <v>0</v>
      </c>
      <c r="BF72" s="98">
        <v>0</v>
      </c>
      <c r="BG72" s="98">
        <v>0</v>
      </c>
    </row>
    <row r="73" spans="1:60" hidden="1" x14ac:dyDescent="0.2">
      <c r="A73" s="98" t="s">
        <v>975</v>
      </c>
      <c r="B73" s="310" t="s">
        <v>1205</v>
      </c>
      <c r="C73" s="98">
        <v>0.2</v>
      </c>
      <c r="D73" s="98">
        <v>0.3</v>
      </c>
      <c r="E73" s="98">
        <v>0.4</v>
      </c>
      <c r="F73" s="98">
        <v>0.5</v>
      </c>
      <c r="G73" s="98">
        <v>0.7</v>
      </c>
      <c r="H73" s="98">
        <v>1</v>
      </c>
      <c r="I73" s="98">
        <v>0.8</v>
      </c>
      <c r="J73" s="98">
        <v>0.9</v>
      </c>
      <c r="K73" s="98">
        <v>1.1000000000000001</v>
      </c>
      <c r="L73" s="98">
        <v>1.1000000000000001</v>
      </c>
      <c r="M73" s="98">
        <v>1.3</v>
      </c>
      <c r="N73" s="98">
        <v>2.4</v>
      </c>
      <c r="O73" s="98">
        <v>3.2</v>
      </c>
      <c r="P73" s="98">
        <v>3.9</v>
      </c>
      <c r="Q73" s="98">
        <v>4.2</v>
      </c>
      <c r="R73" s="98">
        <v>4.5999999999999996</v>
      </c>
      <c r="S73" s="98">
        <v>5.3</v>
      </c>
      <c r="T73" s="98">
        <v>6.3</v>
      </c>
      <c r="U73" s="98">
        <v>6.8</v>
      </c>
      <c r="V73" s="98">
        <v>7.4</v>
      </c>
      <c r="W73" s="98">
        <v>9.1</v>
      </c>
      <c r="X73" s="98">
        <v>10.8</v>
      </c>
      <c r="Y73" s="98">
        <v>12.1</v>
      </c>
      <c r="Z73" s="98">
        <v>13.5</v>
      </c>
      <c r="AA73" s="98">
        <v>14.2</v>
      </c>
      <c r="AB73" s="98">
        <v>15.2</v>
      </c>
      <c r="AC73" s="98">
        <v>16.5</v>
      </c>
      <c r="AD73" s="98">
        <v>17</v>
      </c>
      <c r="AE73" s="98">
        <v>17</v>
      </c>
      <c r="AF73" s="98">
        <v>18.100000000000001</v>
      </c>
      <c r="AG73" s="98">
        <v>19.2</v>
      </c>
      <c r="AH73" s="98">
        <v>20.100000000000001</v>
      </c>
      <c r="AI73" s="98">
        <v>21.6</v>
      </c>
      <c r="AJ73" s="98">
        <v>23</v>
      </c>
      <c r="AK73" s="98">
        <v>26.1</v>
      </c>
      <c r="AL73" s="98">
        <v>27.9</v>
      </c>
      <c r="AM73" s="98">
        <v>31.3</v>
      </c>
      <c r="AN73" s="98">
        <v>32.5</v>
      </c>
      <c r="AO73" s="98">
        <v>32.6</v>
      </c>
      <c r="AP73" s="98">
        <v>34.5</v>
      </c>
      <c r="AQ73" s="98">
        <v>34.799999999999997</v>
      </c>
      <c r="AR73" s="98">
        <v>33.299999999999997</v>
      </c>
      <c r="AS73" s="98">
        <v>34.9</v>
      </c>
      <c r="AT73" s="98">
        <v>40.200000000000003</v>
      </c>
      <c r="AU73" s="98">
        <v>42.6</v>
      </c>
      <c r="AV73" s="98">
        <v>44</v>
      </c>
      <c r="AW73" s="98">
        <v>47.7</v>
      </c>
      <c r="AX73" s="98">
        <v>47.4</v>
      </c>
      <c r="AY73" s="98">
        <v>54.1</v>
      </c>
      <c r="AZ73" s="98">
        <v>50.3</v>
      </c>
      <c r="BA73" s="98">
        <v>52.8</v>
      </c>
      <c r="BB73" s="98">
        <v>60.3</v>
      </c>
      <c r="BC73" s="98">
        <v>62.2</v>
      </c>
      <c r="BD73" s="98">
        <v>58.4</v>
      </c>
      <c r="BE73" s="98">
        <v>57.2</v>
      </c>
      <c r="BF73" s="98">
        <v>57.5</v>
      </c>
      <c r="BG73" s="98">
        <v>58.5</v>
      </c>
    </row>
    <row r="74" spans="1:60" hidden="1" x14ac:dyDescent="0.2">
      <c r="A74" s="98" t="s">
        <v>972</v>
      </c>
      <c r="B74" s="310" t="s">
        <v>793</v>
      </c>
      <c r="C74" s="98">
        <v>2.4</v>
      </c>
      <c r="D74" s="98">
        <v>2.5</v>
      </c>
      <c r="E74" s="98">
        <v>2.9</v>
      </c>
      <c r="F74" s="98">
        <v>2.9</v>
      </c>
      <c r="G74" s="98">
        <v>3.1</v>
      </c>
      <c r="H74" s="98">
        <v>3.2</v>
      </c>
      <c r="I74" s="98">
        <v>3.2</v>
      </c>
      <c r="J74" s="98">
        <v>5.9</v>
      </c>
      <c r="K74" s="98">
        <v>10.7</v>
      </c>
      <c r="L74" s="98">
        <v>11.2</v>
      </c>
      <c r="M74" s="98">
        <v>12.9</v>
      </c>
      <c r="N74" s="98">
        <v>16.100000000000001</v>
      </c>
      <c r="O74" s="98">
        <v>17.899999999999999</v>
      </c>
      <c r="P74" s="98">
        <v>21.9</v>
      </c>
      <c r="Q74" s="98">
        <v>24.1</v>
      </c>
      <c r="R74" s="98">
        <v>29.4</v>
      </c>
      <c r="S74" s="98">
        <v>34.700000000000003</v>
      </c>
      <c r="T74" s="98">
        <v>40.200000000000003</v>
      </c>
      <c r="U74" s="98">
        <v>45.1</v>
      </c>
      <c r="V74" s="98">
        <v>50.6</v>
      </c>
      <c r="W74" s="98">
        <v>57.6</v>
      </c>
      <c r="X74" s="98">
        <v>67.599999999999994</v>
      </c>
      <c r="Y74" s="98">
        <v>79.3</v>
      </c>
      <c r="Z74" s="98">
        <v>88.2</v>
      </c>
      <c r="AA74" s="98">
        <v>98.1</v>
      </c>
      <c r="AB74" s="98">
        <v>108.6</v>
      </c>
      <c r="AC74" s="98">
        <v>117.3</v>
      </c>
      <c r="AD74" s="98">
        <v>126.1</v>
      </c>
      <c r="AE74" s="98">
        <v>135.69999999999999</v>
      </c>
      <c r="AF74" s="98">
        <v>146.9</v>
      </c>
      <c r="AG74" s="98">
        <v>164.7</v>
      </c>
      <c r="AH74" s="98">
        <v>185.1</v>
      </c>
      <c r="AI74" s="98">
        <v>211.9</v>
      </c>
      <c r="AJ74" s="98">
        <v>241.7</v>
      </c>
      <c r="AK74" s="98">
        <v>267.5</v>
      </c>
      <c r="AL74" s="98">
        <v>287.8</v>
      </c>
      <c r="AM74" s="98">
        <v>314.3</v>
      </c>
      <c r="AN74" s="98">
        <v>335.7</v>
      </c>
      <c r="AO74" s="98">
        <v>353.5</v>
      </c>
      <c r="AP74" s="98">
        <v>360.7</v>
      </c>
      <c r="AQ74" s="98">
        <v>371.2</v>
      </c>
      <c r="AR74" s="98">
        <v>393.6</v>
      </c>
      <c r="AS74" s="98">
        <v>445.8</v>
      </c>
      <c r="AT74" s="98">
        <v>481.1</v>
      </c>
      <c r="AU74" s="98">
        <v>519.9</v>
      </c>
      <c r="AV74" s="98">
        <v>561.6</v>
      </c>
      <c r="AW74" s="98">
        <v>602.29999999999995</v>
      </c>
      <c r="AX74" s="98">
        <v>667.9</v>
      </c>
      <c r="AY74" s="98">
        <v>715.3</v>
      </c>
      <c r="AZ74" s="98">
        <v>768.1</v>
      </c>
      <c r="BA74" s="98">
        <v>873.5</v>
      </c>
      <c r="BB74" s="98">
        <v>921.6</v>
      </c>
      <c r="BC74" s="98">
        <v>926.1</v>
      </c>
      <c r="BD74" s="98">
        <v>943.8</v>
      </c>
      <c r="BE74" s="98">
        <v>978.1</v>
      </c>
      <c r="BF74" s="98">
        <v>1080</v>
      </c>
      <c r="BG74" s="98">
        <v>1162.8</v>
      </c>
    </row>
    <row r="75" spans="1:60" hidden="1" x14ac:dyDescent="0.2">
      <c r="A75" s="98" t="s">
        <v>969</v>
      </c>
      <c r="B75" s="310" t="s">
        <v>885</v>
      </c>
      <c r="C75" s="98">
        <v>0.1</v>
      </c>
      <c r="D75" s="98">
        <v>0.1</v>
      </c>
      <c r="E75" s="98">
        <v>0.1</v>
      </c>
      <c r="F75" s="98">
        <v>0.1</v>
      </c>
      <c r="G75" s="98">
        <v>0.2</v>
      </c>
      <c r="H75" s="98">
        <v>0.1</v>
      </c>
      <c r="I75" s="98">
        <v>0.2</v>
      </c>
      <c r="J75" s="98">
        <v>0.2</v>
      </c>
      <c r="K75" s="98">
        <v>0.2</v>
      </c>
      <c r="L75" s="98">
        <v>0.3</v>
      </c>
      <c r="M75" s="98">
        <v>0.4</v>
      </c>
      <c r="N75" s="98">
        <v>0.4</v>
      </c>
      <c r="O75" s="98">
        <v>0.5</v>
      </c>
      <c r="P75" s="98">
        <v>0.6</v>
      </c>
      <c r="Q75" s="98">
        <v>0.7</v>
      </c>
      <c r="R75" s="98">
        <v>0.9</v>
      </c>
      <c r="S75" s="98">
        <v>1</v>
      </c>
      <c r="T75" s="98">
        <v>1.2</v>
      </c>
      <c r="U75" s="98">
        <v>1.2</v>
      </c>
      <c r="V75" s="98">
        <v>1.4</v>
      </c>
      <c r="W75" s="98">
        <v>1.4</v>
      </c>
      <c r="X75" s="98">
        <v>1.7</v>
      </c>
      <c r="Y75" s="98">
        <v>1.8</v>
      </c>
      <c r="Z75" s="98">
        <v>1.5</v>
      </c>
      <c r="AA75" s="98">
        <v>1.4</v>
      </c>
      <c r="AB75" s="98">
        <v>2.1</v>
      </c>
      <c r="AC75" s="98">
        <v>1.6</v>
      </c>
      <c r="AD75" s="98">
        <v>1.7</v>
      </c>
      <c r="AE75" s="98">
        <v>1.6</v>
      </c>
      <c r="AF75" s="98">
        <v>1.7</v>
      </c>
      <c r="AG75" s="98">
        <v>1.7</v>
      </c>
      <c r="AH75" s="98">
        <v>1.9</v>
      </c>
      <c r="AI75" s="98">
        <v>2.1</v>
      </c>
      <c r="AJ75" s="98">
        <v>2.2000000000000002</v>
      </c>
      <c r="AK75" s="98">
        <v>2.4</v>
      </c>
      <c r="AL75" s="98">
        <v>2.5</v>
      </c>
      <c r="AM75" s="98">
        <v>2.5</v>
      </c>
      <c r="AN75" s="98">
        <v>2.7</v>
      </c>
      <c r="AO75" s="98">
        <v>2.6</v>
      </c>
      <c r="AP75" s="98">
        <v>2.8</v>
      </c>
      <c r="AQ75" s="98">
        <v>2.7</v>
      </c>
      <c r="AR75" s="98">
        <v>3.1</v>
      </c>
      <c r="AS75" s="98">
        <v>3.3</v>
      </c>
      <c r="AT75" s="98">
        <v>4</v>
      </c>
      <c r="AU75" s="98">
        <v>4.2</v>
      </c>
      <c r="AV75" s="98">
        <v>4.5999999999999996</v>
      </c>
      <c r="AW75" s="98">
        <v>4.7</v>
      </c>
      <c r="AX75" s="98">
        <v>4.8</v>
      </c>
      <c r="AY75" s="98">
        <v>4.8</v>
      </c>
      <c r="AZ75" s="98">
        <v>5.0999999999999996</v>
      </c>
      <c r="BA75" s="98">
        <v>5.3</v>
      </c>
      <c r="BB75" s="98">
        <v>5.8</v>
      </c>
      <c r="BC75" s="98">
        <v>5.5</v>
      </c>
      <c r="BD75" s="98">
        <v>5.8</v>
      </c>
      <c r="BE75" s="98">
        <v>5.6</v>
      </c>
      <c r="BF75" s="98">
        <v>5.5</v>
      </c>
      <c r="BG75" s="98">
        <v>5.3</v>
      </c>
    </row>
    <row r="76" spans="1:60" x14ac:dyDescent="0.2">
      <c r="A76" s="98" t="s">
        <v>966</v>
      </c>
      <c r="B76" s="310" t="s">
        <v>806</v>
      </c>
      <c r="C76" s="98">
        <v>1</v>
      </c>
      <c r="D76" s="98">
        <v>0.9</v>
      </c>
      <c r="E76" s="98">
        <v>0.8</v>
      </c>
      <c r="F76" s="98">
        <v>0.9</v>
      </c>
      <c r="G76" s="98">
        <v>0.9</v>
      </c>
      <c r="H76" s="98">
        <v>1</v>
      </c>
      <c r="I76" s="98">
        <v>1.3</v>
      </c>
      <c r="J76" s="98">
        <v>3.4</v>
      </c>
      <c r="K76" s="98">
        <v>4</v>
      </c>
      <c r="L76" s="98">
        <v>4.3</v>
      </c>
      <c r="M76" s="98">
        <v>4.7</v>
      </c>
      <c r="N76" s="98">
        <v>6</v>
      </c>
      <c r="O76" s="98">
        <v>6.8</v>
      </c>
      <c r="P76" s="98">
        <v>8</v>
      </c>
      <c r="Q76" s="98">
        <v>8</v>
      </c>
      <c r="R76" s="98">
        <v>9.6999999999999993</v>
      </c>
      <c r="S76" s="98">
        <v>12.6</v>
      </c>
      <c r="T76" s="98">
        <v>11.3</v>
      </c>
      <c r="U76" s="98">
        <v>11.6</v>
      </c>
      <c r="V76" s="98">
        <v>12.2</v>
      </c>
      <c r="W76" s="98">
        <v>13.7</v>
      </c>
      <c r="X76" s="98">
        <v>15.2</v>
      </c>
      <c r="Y76" s="98">
        <v>16.3</v>
      </c>
      <c r="Z76" s="98">
        <v>15</v>
      </c>
      <c r="AA76" s="98">
        <v>15.3</v>
      </c>
      <c r="AB76" s="98">
        <v>16.100000000000001</v>
      </c>
      <c r="AC76" s="98">
        <v>16.899999999999999</v>
      </c>
      <c r="AD76" s="98">
        <v>16.7</v>
      </c>
      <c r="AE76" s="98">
        <v>16.3</v>
      </c>
      <c r="AF76" s="98">
        <v>18.2</v>
      </c>
      <c r="AG76" s="98">
        <v>21.1</v>
      </c>
      <c r="AH76" s="98">
        <v>21.4</v>
      </c>
      <c r="AI76" s="98">
        <v>23.2</v>
      </c>
      <c r="AJ76" s="98">
        <v>26</v>
      </c>
      <c r="AK76" s="98">
        <v>29</v>
      </c>
      <c r="AL76" s="98">
        <v>29.6</v>
      </c>
      <c r="AM76" s="98">
        <v>30.2</v>
      </c>
      <c r="AN76" s="98">
        <v>31.8</v>
      </c>
      <c r="AO76" s="98">
        <v>32.4</v>
      </c>
      <c r="AP76" s="98">
        <v>35.4</v>
      </c>
      <c r="AQ76" s="98">
        <v>38.4</v>
      </c>
      <c r="AR76" s="98">
        <v>39.6</v>
      </c>
      <c r="AS76" s="98">
        <v>45.2</v>
      </c>
      <c r="AT76" s="98">
        <v>51.4</v>
      </c>
      <c r="AU76" s="98">
        <v>58.1</v>
      </c>
      <c r="AV76" s="98">
        <v>64.2</v>
      </c>
      <c r="AW76" s="98">
        <v>66.7</v>
      </c>
      <c r="AX76" s="98">
        <v>69</v>
      </c>
      <c r="AY76" s="98">
        <v>67.900000000000006</v>
      </c>
      <c r="AZ76" s="98">
        <v>75.099999999999994</v>
      </c>
      <c r="BA76" s="98">
        <v>104.8</v>
      </c>
      <c r="BB76" s="98">
        <v>137.69999999999999</v>
      </c>
      <c r="BC76" s="98">
        <v>134.6</v>
      </c>
      <c r="BD76" s="98">
        <v>116.7</v>
      </c>
      <c r="BE76" s="98">
        <v>109.7</v>
      </c>
      <c r="BF76" s="98">
        <v>107.7</v>
      </c>
      <c r="BG76" s="98">
        <v>106.9</v>
      </c>
      <c r="BH76" s="98">
        <f>BG76</f>
        <v>106.9</v>
      </c>
    </row>
    <row r="77" spans="1:60" x14ac:dyDescent="0.2">
      <c r="A77" s="98" t="s">
        <v>963</v>
      </c>
      <c r="B77" s="98" t="s">
        <v>1178</v>
      </c>
      <c r="C77" s="98">
        <v>0.4</v>
      </c>
      <c r="D77" s="98">
        <v>0.3</v>
      </c>
      <c r="E77" s="98">
        <v>0.3</v>
      </c>
      <c r="F77" s="98">
        <v>0.3</v>
      </c>
      <c r="G77" s="98">
        <v>0.3</v>
      </c>
      <c r="H77" s="98">
        <v>0.3</v>
      </c>
      <c r="I77" s="98">
        <v>0.3</v>
      </c>
      <c r="J77" s="98">
        <v>1.8</v>
      </c>
      <c r="K77" s="98">
        <v>1.8</v>
      </c>
      <c r="L77" s="98">
        <v>1.9</v>
      </c>
      <c r="M77" s="98">
        <v>1.9</v>
      </c>
      <c r="N77" s="98">
        <v>2.2000000000000002</v>
      </c>
      <c r="O77" s="98">
        <v>2.4</v>
      </c>
      <c r="P77" s="98">
        <v>3</v>
      </c>
      <c r="Q77" s="98">
        <v>2.7</v>
      </c>
      <c r="R77" s="98">
        <v>3.5</v>
      </c>
      <c r="S77" s="98">
        <v>4.0999999999999996</v>
      </c>
      <c r="T77" s="98">
        <v>3.2</v>
      </c>
      <c r="U77" s="98">
        <v>4</v>
      </c>
      <c r="V77" s="98">
        <v>4.5</v>
      </c>
      <c r="W77" s="98">
        <v>5.4</v>
      </c>
      <c r="X77" s="98">
        <v>5.8</v>
      </c>
      <c r="Y77" s="98">
        <v>5.7</v>
      </c>
      <c r="Z77" s="98">
        <v>5.6</v>
      </c>
      <c r="AA77" s="98">
        <v>4.9000000000000004</v>
      </c>
      <c r="AB77" s="98">
        <v>6.6</v>
      </c>
      <c r="AC77" s="98">
        <v>6.6</v>
      </c>
      <c r="AD77" s="98">
        <v>6.6</v>
      </c>
      <c r="AE77" s="98">
        <v>6.2</v>
      </c>
      <c r="AF77" s="98">
        <v>7.4</v>
      </c>
      <c r="AG77" s="98">
        <v>8.4</v>
      </c>
      <c r="AH77" s="98">
        <v>8.6</v>
      </c>
      <c r="AI77" s="98">
        <v>9.6</v>
      </c>
      <c r="AJ77" s="98">
        <v>10.6</v>
      </c>
      <c r="AK77" s="98">
        <v>11.4</v>
      </c>
      <c r="AL77" s="98">
        <v>11.7</v>
      </c>
      <c r="AM77" s="98">
        <v>11.2</v>
      </c>
      <c r="AN77" s="98">
        <v>12.9</v>
      </c>
      <c r="AO77" s="98">
        <v>12.8</v>
      </c>
      <c r="AP77" s="98">
        <v>14.3</v>
      </c>
      <c r="AQ77" s="98">
        <v>16.2</v>
      </c>
      <c r="AR77" s="98">
        <v>17.100000000000001</v>
      </c>
      <c r="AS77" s="98">
        <v>19.600000000000001</v>
      </c>
      <c r="AT77" s="98">
        <v>22.6</v>
      </c>
      <c r="AU77" s="98">
        <v>28.6</v>
      </c>
      <c r="AV77" s="98">
        <v>33.4</v>
      </c>
      <c r="AW77" s="98">
        <v>34.6</v>
      </c>
      <c r="AX77" s="98">
        <v>35.299999999999997</v>
      </c>
      <c r="AY77" s="98">
        <v>34.299999999999997</v>
      </c>
      <c r="AZ77" s="98">
        <v>36.6</v>
      </c>
      <c r="BA77" s="98">
        <v>56.5</v>
      </c>
      <c r="BB77" s="98">
        <v>66</v>
      </c>
      <c r="BC77" s="98">
        <v>55.4</v>
      </c>
      <c r="BD77" s="98">
        <v>40.700000000000003</v>
      </c>
      <c r="BE77" s="98">
        <v>39</v>
      </c>
      <c r="BF77" s="98">
        <v>37.9</v>
      </c>
      <c r="BG77" s="98">
        <v>38.200000000000003</v>
      </c>
    </row>
    <row r="78" spans="1:60" x14ac:dyDescent="0.2">
      <c r="A78" s="98" t="s">
        <v>960</v>
      </c>
      <c r="B78" s="98" t="s">
        <v>1177</v>
      </c>
      <c r="C78" s="98">
        <v>0</v>
      </c>
      <c r="D78" s="98">
        <v>0.2</v>
      </c>
      <c r="E78" s="98">
        <v>0.2</v>
      </c>
      <c r="F78" s="98">
        <v>0.3</v>
      </c>
      <c r="G78" s="98">
        <v>0.3</v>
      </c>
      <c r="H78" s="98">
        <v>0.3</v>
      </c>
      <c r="I78" s="98">
        <v>0.5</v>
      </c>
      <c r="J78" s="98">
        <v>0.7</v>
      </c>
      <c r="K78" s="98">
        <v>1.1000000000000001</v>
      </c>
      <c r="L78" s="98">
        <v>0.9</v>
      </c>
      <c r="M78" s="98">
        <v>0.9</v>
      </c>
      <c r="N78" s="98">
        <v>1.2</v>
      </c>
      <c r="O78" s="98">
        <v>1.3</v>
      </c>
      <c r="P78" s="98">
        <v>1.3</v>
      </c>
      <c r="Q78" s="98">
        <v>1.2</v>
      </c>
      <c r="R78" s="98">
        <v>1.3</v>
      </c>
      <c r="S78" s="98">
        <v>1.8</v>
      </c>
      <c r="T78" s="98">
        <v>2.5</v>
      </c>
      <c r="U78" s="98">
        <v>3</v>
      </c>
      <c r="V78" s="98">
        <v>3.2</v>
      </c>
      <c r="W78" s="98">
        <v>4.0999999999999996</v>
      </c>
      <c r="X78" s="98">
        <v>5.5</v>
      </c>
      <c r="Y78" s="98">
        <v>6.6</v>
      </c>
      <c r="Z78" s="98">
        <v>5.7</v>
      </c>
      <c r="AA78" s="98">
        <v>6.8</v>
      </c>
      <c r="AB78" s="98">
        <v>6.4</v>
      </c>
      <c r="AC78" s="98">
        <v>7</v>
      </c>
      <c r="AD78" s="98">
        <v>6.8</v>
      </c>
      <c r="AE78" s="98">
        <v>6.9</v>
      </c>
      <c r="AF78" s="98">
        <v>7.6</v>
      </c>
      <c r="AG78" s="98">
        <v>9.5</v>
      </c>
      <c r="AH78" s="98">
        <v>9.3000000000000007</v>
      </c>
      <c r="AI78" s="98">
        <v>9.5</v>
      </c>
      <c r="AJ78" s="98">
        <v>10.3</v>
      </c>
      <c r="AK78" s="98">
        <v>11.9</v>
      </c>
      <c r="AL78" s="98">
        <v>11.3</v>
      </c>
      <c r="AM78" s="98">
        <v>12</v>
      </c>
      <c r="AN78" s="98">
        <v>11.8</v>
      </c>
      <c r="AO78" s="98">
        <v>12.4</v>
      </c>
      <c r="AP78" s="98">
        <v>13.9</v>
      </c>
      <c r="AQ78" s="98">
        <v>14.8</v>
      </c>
      <c r="AR78" s="98">
        <v>14.1</v>
      </c>
      <c r="AS78" s="98">
        <v>16.100000000000001</v>
      </c>
      <c r="AT78" s="98">
        <v>18.5</v>
      </c>
      <c r="AU78" s="98">
        <v>19</v>
      </c>
      <c r="AV78" s="98">
        <v>20.100000000000001</v>
      </c>
      <c r="AW78" s="98">
        <v>20.7</v>
      </c>
      <c r="AX78" s="98">
        <v>21.2</v>
      </c>
      <c r="AY78" s="98">
        <v>21.9</v>
      </c>
      <c r="AZ78" s="98">
        <v>26.3</v>
      </c>
      <c r="BA78" s="98">
        <v>34.4</v>
      </c>
      <c r="BB78" s="98">
        <v>49.7</v>
      </c>
      <c r="BC78" s="98">
        <v>53.2</v>
      </c>
      <c r="BD78" s="98">
        <v>47.8</v>
      </c>
      <c r="BE78" s="98">
        <v>43.1</v>
      </c>
      <c r="BF78" s="98">
        <v>42</v>
      </c>
      <c r="BG78" s="98">
        <v>40.299999999999997</v>
      </c>
    </row>
    <row r="79" spans="1:60" x14ac:dyDescent="0.2">
      <c r="A79" s="98" t="s">
        <v>957</v>
      </c>
      <c r="B79" s="98" t="s">
        <v>1202</v>
      </c>
      <c r="C79" s="98">
        <v>0.6</v>
      </c>
      <c r="D79" s="98">
        <v>0.4</v>
      </c>
      <c r="E79" s="98">
        <v>0.3</v>
      </c>
      <c r="F79" s="98">
        <v>0.3</v>
      </c>
      <c r="G79" s="98">
        <v>0.3</v>
      </c>
      <c r="H79" s="98">
        <v>0.3</v>
      </c>
      <c r="I79" s="98">
        <v>0.4</v>
      </c>
      <c r="J79" s="98">
        <v>0.9</v>
      </c>
      <c r="K79" s="98">
        <v>1.2</v>
      </c>
      <c r="L79" s="98">
        <v>1.4</v>
      </c>
      <c r="M79" s="98">
        <v>1.9</v>
      </c>
      <c r="N79" s="98">
        <v>2.6</v>
      </c>
      <c r="O79" s="98">
        <v>3.1</v>
      </c>
      <c r="P79" s="98">
        <v>3.7</v>
      </c>
      <c r="Q79" s="98">
        <v>4.0999999999999996</v>
      </c>
      <c r="R79" s="98">
        <v>4.9000000000000004</v>
      </c>
      <c r="S79" s="98">
        <v>6.7</v>
      </c>
      <c r="T79" s="98">
        <v>5.6</v>
      </c>
      <c r="U79" s="98">
        <v>4.5999999999999996</v>
      </c>
      <c r="V79" s="98">
        <v>4.4000000000000004</v>
      </c>
      <c r="W79" s="98">
        <v>4.2</v>
      </c>
      <c r="X79" s="98">
        <v>3.9</v>
      </c>
      <c r="Y79" s="98">
        <v>3.9</v>
      </c>
      <c r="Z79" s="98">
        <v>3.7</v>
      </c>
      <c r="AA79" s="98">
        <v>3.6</v>
      </c>
      <c r="AB79" s="98">
        <v>3.2</v>
      </c>
      <c r="AC79" s="98">
        <v>3.3</v>
      </c>
      <c r="AD79" s="98">
        <v>3.3</v>
      </c>
      <c r="AE79" s="98">
        <v>3.3</v>
      </c>
      <c r="AF79" s="98">
        <v>3.2</v>
      </c>
      <c r="AG79" s="98">
        <v>3.2</v>
      </c>
      <c r="AH79" s="98">
        <v>3.5</v>
      </c>
      <c r="AI79" s="98">
        <v>4.2</v>
      </c>
      <c r="AJ79" s="98">
        <v>5</v>
      </c>
      <c r="AK79" s="98">
        <v>5.7</v>
      </c>
      <c r="AL79" s="98">
        <v>6.6</v>
      </c>
      <c r="AM79" s="98">
        <v>7</v>
      </c>
      <c r="AN79" s="98">
        <v>7.1</v>
      </c>
      <c r="AO79" s="98">
        <v>7.2</v>
      </c>
      <c r="AP79" s="98">
        <v>7.3</v>
      </c>
      <c r="AQ79" s="98">
        <v>7.4</v>
      </c>
      <c r="AR79" s="98">
        <v>8.5</v>
      </c>
      <c r="AS79" s="98">
        <v>9.4</v>
      </c>
      <c r="AT79" s="98">
        <v>10.3</v>
      </c>
      <c r="AU79" s="98">
        <v>10.5</v>
      </c>
      <c r="AV79" s="98">
        <v>10.7</v>
      </c>
      <c r="AW79" s="98">
        <v>11.4</v>
      </c>
      <c r="AX79" s="98">
        <v>12.5</v>
      </c>
      <c r="AY79" s="98">
        <v>11.7</v>
      </c>
      <c r="AZ79" s="98">
        <v>12.2</v>
      </c>
      <c r="BA79" s="98">
        <v>13.9</v>
      </c>
      <c r="BB79" s="98">
        <v>22</v>
      </c>
      <c r="BC79" s="98">
        <v>25.9</v>
      </c>
      <c r="BD79" s="98">
        <v>28.2</v>
      </c>
      <c r="BE79" s="98">
        <v>27.6</v>
      </c>
      <c r="BF79" s="98">
        <v>27.8</v>
      </c>
      <c r="BG79" s="98">
        <v>28.4</v>
      </c>
    </row>
    <row r="80" spans="1:60" hidden="1" x14ac:dyDescent="0.2">
      <c r="A80" s="98" t="s">
        <v>954</v>
      </c>
      <c r="B80" s="310" t="s">
        <v>1173</v>
      </c>
      <c r="C80" s="98">
        <v>20.100000000000001</v>
      </c>
      <c r="D80" s="98">
        <v>21.7</v>
      </c>
      <c r="E80" s="98">
        <v>25.3</v>
      </c>
      <c r="F80" s="98">
        <v>26.3</v>
      </c>
      <c r="G80" s="98">
        <v>27.6</v>
      </c>
      <c r="H80" s="98">
        <v>28.4</v>
      </c>
      <c r="I80" s="98">
        <v>31</v>
      </c>
      <c r="J80" s="98">
        <v>32.299999999999997</v>
      </c>
      <c r="K80" s="98">
        <v>35.1</v>
      </c>
      <c r="L80" s="98">
        <v>39.700000000000003</v>
      </c>
      <c r="M80" s="98">
        <v>43.3</v>
      </c>
      <c r="N80" s="98">
        <v>53.2</v>
      </c>
      <c r="O80" s="98">
        <v>64.3</v>
      </c>
      <c r="P80" s="98">
        <v>71.8</v>
      </c>
      <c r="Q80" s="98">
        <v>80.5</v>
      </c>
      <c r="R80" s="98">
        <v>96</v>
      </c>
      <c r="S80" s="98">
        <v>124.1</v>
      </c>
      <c r="T80" s="98">
        <v>134.6</v>
      </c>
      <c r="U80" s="98">
        <v>142.6</v>
      </c>
      <c r="V80" s="98">
        <v>151.4</v>
      </c>
      <c r="W80" s="98">
        <v>168</v>
      </c>
      <c r="X80" s="98">
        <v>202.1</v>
      </c>
      <c r="Y80" s="98">
        <v>225.8</v>
      </c>
      <c r="Z80" s="98">
        <v>251</v>
      </c>
      <c r="AA80" s="98">
        <v>266.5</v>
      </c>
      <c r="AB80" s="98">
        <v>267.39999999999998</v>
      </c>
      <c r="AC80" s="98">
        <v>279.3</v>
      </c>
      <c r="AD80" s="98">
        <v>293.39999999999998</v>
      </c>
      <c r="AE80" s="98">
        <v>300</v>
      </c>
      <c r="AF80" s="98">
        <v>317.3</v>
      </c>
      <c r="AG80" s="98">
        <v>339.4</v>
      </c>
      <c r="AH80" s="98">
        <v>369.7</v>
      </c>
      <c r="AI80" s="98">
        <v>409.2</v>
      </c>
      <c r="AJ80" s="98">
        <v>454.2</v>
      </c>
      <c r="AK80" s="98">
        <v>473.8</v>
      </c>
      <c r="AL80" s="98">
        <v>491</v>
      </c>
      <c r="AM80" s="98">
        <v>510.5</v>
      </c>
      <c r="AN80" s="98">
        <v>529.4</v>
      </c>
      <c r="AO80" s="98">
        <v>543.4</v>
      </c>
      <c r="AP80" s="98">
        <v>558.4</v>
      </c>
      <c r="AQ80" s="98">
        <v>579.4</v>
      </c>
      <c r="AR80" s="98">
        <v>608.5</v>
      </c>
      <c r="AS80" s="98">
        <v>650.4</v>
      </c>
      <c r="AT80" s="98">
        <v>715.6</v>
      </c>
      <c r="AU80" s="98">
        <v>752.2</v>
      </c>
      <c r="AV80" s="98">
        <v>776.7</v>
      </c>
      <c r="AW80" s="98">
        <v>815.9</v>
      </c>
      <c r="AX80" s="98">
        <v>858.3</v>
      </c>
      <c r="AY80" s="98">
        <v>899.6</v>
      </c>
      <c r="AZ80" s="98">
        <v>1064.8</v>
      </c>
      <c r="BA80" s="98">
        <v>1174.5999999999999</v>
      </c>
      <c r="BB80" s="98">
        <v>1282.0999999999999</v>
      </c>
      <c r="BC80" s="98">
        <v>1273.3</v>
      </c>
      <c r="BD80" s="98">
        <v>1256.5</v>
      </c>
      <c r="BE80" s="98">
        <v>1284.0999999999999</v>
      </c>
      <c r="BF80" s="98">
        <v>1298.3</v>
      </c>
      <c r="BG80" s="98">
        <v>1344.1</v>
      </c>
    </row>
    <row r="81" spans="1:59" hidden="1" x14ac:dyDescent="0.2">
      <c r="A81" s="98" t="s">
        <v>951</v>
      </c>
      <c r="B81" s="98" t="s">
        <v>1172</v>
      </c>
      <c r="C81" s="98">
        <v>4</v>
      </c>
      <c r="D81" s="98">
        <v>4.2</v>
      </c>
      <c r="E81" s="98">
        <v>4.8</v>
      </c>
      <c r="F81" s="98">
        <v>4.9000000000000004</v>
      </c>
      <c r="G81" s="98">
        <v>5.3</v>
      </c>
      <c r="H81" s="98">
        <v>5.5</v>
      </c>
      <c r="I81" s="98">
        <v>6</v>
      </c>
      <c r="J81" s="98">
        <v>6.1</v>
      </c>
      <c r="K81" s="98">
        <v>6.7</v>
      </c>
      <c r="L81" s="98">
        <v>7.3</v>
      </c>
      <c r="M81" s="98">
        <v>8</v>
      </c>
      <c r="N81" s="98">
        <v>9.1</v>
      </c>
      <c r="O81" s="98">
        <v>10.6</v>
      </c>
      <c r="P81" s="98">
        <v>12</v>
      </c>
      <c r="Q81" s="98">
        <v>14</v>
      </c>
      <c r="R81" s="98">
        <v>15.9</v>
      </c>
      <c r="S81" s="98">
        <v>18.100000000000001</v>
      </c>
      <c r="T81" s="98">
        <v>20.5</v>
      </c>
      <c r="U81" s="98">
        <v>22.8</v>
      </c>
      <c r="V81" s="98">
        <v>24.5</v>
      </c>
      <c r="W81" s="98">
        <v>27.4</v>
      </c>
      <c r="X81" s="98">
        <v>30.1</v>
      </c>
      <c r="Y81" s="98">
        <v>33.1</v>
      </c>
      <c r="Z81" s="98">
        <v>34.4</v>
      </c>
      <c r="AA81" s="98">
        <v>35.200000000000003</v>
      </c>
      <c r="AB81" s="98">
        <v>35.6</v>
      </c>
      <c r="AC81" s="98">
        <v>36.9</v>
      </c>
      <c r="AD81" s="98">
        <v>37.9</v>
      </c>
      <c r="AE81" s="98">
        <v>38.700000000000003</v>
      </c>
      <c r="AF81" s="98">
        <v>40.200000000000003</v>
      </c>
      <c r="AG81" s="98">
        <v>41.9</v>
      </c>
      <c r="AH81" s="98">
        <v>44.4</v>
      </c>
      <c r="AI81" s="98">
        <v>47.3</v>
      </c>
      <c r="AJ81" s="98">
        <v>51.1</v>
      </c>
      <c r="AK81" s="98">
        <v>57.3</v>
      </c>
      <c r="AL81" s="98">
        <v>59.4</v>
      </c>
      <c r="AM81" s="98">
        <v>62.9</v>
      </c>
      <c r="AN81" s="98">
        <v>67.900000000000006</v>
      </c>
      <c r="AO81" s="98">
        <v>70.8</v>
      </c>
      <c r="AP81" s="98">
        <v>73.5</v>
      </c>
      <c r="AQ81" s="98">
        <v>75.7</v>
      </c>
      <c r="AR81" s="98">
        <v>80.7</v>
      </c>
      <c r="AS81" s="98">
        <v>89.7</v>
      </c>
      <c r="AT81" s="98">
        <v>98.8</v>
      </c>
      <c r="AU81" s="98">
        <v>104.7</v>
      </c>
      <c r="AV81" s="98">
        <v>115</v>
      </c>
      <c r="AW81" s="98">
        <v>125.8</v>
      </c>
      <c r="AX81" s="98">
        <v>133.80000000000001</v>
      </c>
      <c r="AY81" s="98">
        <v>142.5</v>
      </c>
      <c r="AZ81" s="98">
        <v>150.6</v>
      </c>
      <c r="BA81" s="98">
        <v>167.6</v>
      </c>
      <c r="BB81" s="98">
        <v>180.9</v>
      </c>
      <c r="BC81" s="98">
        <v>190.9</v>
      </c>
      <c r="BD81" s="98">
        <v>202.6</v>
      </c>
      <c r="BE81" s="98">
        <v>212</v>
      </c>
      <c r="BF81" s="98">
        <v>218.2</v>
      </c>
      <c r="BG81" s="98">
        <v>226.8</v>
      </c>
    </row>
    <row r="82" spans="1:59" hidden="1" x14ac:dyDescent="0.2">
      <c r="A82" s="98" t="s">
        <v>948</v>
      </c>
      <c r="B82" s="98" t="s">
        <v>1204</v>
      </c>
      <c r="C82" s="98">
        <v>10.5</v>
      </c>
      <c r="D82" s="98">
        <v>11.6</v>
      </c>
      <c r="E82" s="98">
        <v>12.8</v>
      </c>
      <c r="F82" s="98">
        <v>14.4</v>
      </c>
      <c r="G82" s="98">
        <v>15.2</v>
      </c>
      <c r="H82" s="98">
        <v>16</v>
      </c>
      <c r="I82" s="98">
        <v>17.8</v>
      </c>
      <c r="J82" s="98">
        <v>19.3</v>
      </c>
      <c r="K82" s="98">
        <v>20.7</v>
      </c>
      <c r="L82" s="98">
        <v>24.1</v>
      </c>
      <c r="M82" s="98">
        <v>25.8</v>
      </c>
      <c r="N82" s="98">
        <v>30.7</v>
      </c>
      <c r="O82" s="98">
        <v>35.6</v>
      </c>
      <c r="P82" s="98">
        <v>39.6</v>
      </c>
      <c r="Q82" s="98">
        <v>48.5</v>
      </c>
      <c r="R82" s="98">
        <v>54.6</v>
      </c>
      <c r="S82" s="98">
        <v>61.9</v>
      </c>
      <c r="T82" s="98">
        <v>69.3</v>
      </c>
      <c r="U82" s="98">
        <v>76.900000000000006</v>
      </c>
      <c r="V82" s="98">
        <v>84.4</v>
      </c>
      <c r="W82" s="98">
        <v>94.9</v>
      </c>
      <c r="X82" s="98">
        <v>109.8</v>
      </c>
      <c r="Y82" s="98">
        <v>129</v>
      </c>
      <c r="Z82" s="98">
        <v>144.6</v>
      </c>
      <c r="AA82" s="98">
        <v>155.5</v>
      </c>
      <c r="AB82" s="98">
        <v>163.9</v>
      </c>
      <c r="AC82" s="98">
        <v>173.5</v>
      </c>
      <c r="AD82" s="98">
        <v>183.2</v>
      </c>
      <c r="AE82" s="98">
        <v>190.2</v>
      </c>
      <c r="AF82" s="98">
        <v>202.3</v>
      </c>
      <c r="AG82" s="98">
        <v>215</v>
      </c>
      <c r="AH82" s="98">
        <v>230.2</v>
      </c>
      <c r="AI82" s="98">
        <v>247.9</v>
      </c>
      <c r="AJ82" s="98">
        <v>262.39999999999998</v>
      </c>
      <c r="AK82" s="98">
        <v>273.5</v>
      </c>
      <c r="AL82" s="98">
        <v>286.39999999999998</v>
      </c>
      <c r="AM82" s="98">
        <v>299.60000000000002</v>
      </c>
      <c r="AN82" s="98">
        <v>309.60000000000002</v>
      </c>
      <c r="AO82" s="98">
        <v>322.7</v>
      </c>
      <c r="AP82" s="98">
        <v>334.1</v>
      </c>
      <c r="AQ82" s="98">
        <v>343.1</v>
      </c>
      <c r="AR82" s="98">
        <v>361.5</v>
      </c>
      <c r="AS82" s="98">
        <v>378.4</v>
      </c>
      <c r="AT82" s="98">
        <v>394.7</v>
      </c>
      <c r="AU82" s="98">
        <v>408.4</v>
      </c>
      <c r="AV82" s="98">
        <v>422.6</v>
      </c>
      <c r="AW82" s="98">
        <v>441.5</v>
      </c>
      <c r="AX82" s="98">
        <v>467.9</v>
      </c>
      <c r="AY82" s="98">
        <v>495.4</v>
      </c>
      <c r="AZ82" s="98">
        <v>521</v>
      </c>
      <c r="BA82" s="98">
        <v>581.5</v>
      </c>
      <c r="BB82" s="98">
        <v>586.4</v>
      </c>
      <c r="BC82" s="98">
        <v>605.79999999999995</v>
      </c>
      <c r="BD82" s="98">
        <v>651.20000000000005</v>
      </c>
      <c r="BE82" s="98">
        <v>685.5</v>
      </c>
      <c r="BF82" s="98">
        <v>720.8</v>
      </c>
      <c r="BG82" s="98">
        <v>757.1</v>
      </c>
    </row>
    <row r="83" spans="1:59" hidden="1" x14ac:dyDescent="0.2">
      <c r="A83" s="98" t="s">
        <v>945</v>
      </c>
      <c r="B83" s="98" t="s">
        <v>1171</v>
      </c>
      <c r="C83" s="98">
        <v>2.2999999999999998</v>
      </c>
      <c r="D83" s="98">
        <v>2.2000000000000002</v>
      </c>
      <c r="E83" s="98">
        <v>2.6</v>
      </c>
      <c r="F83" s="98">
        <v>3</v>
      </c>
      <c r="G83" s="98">
        <v>3.2</v>
      </c>
      <c r="H83" s="98">
        <v>3.4</v>
      </c>
      <c r="I83" s="98">
        <v>3.9</v>
      </c>
      <c r="J83" s="98">
        <v>3.6</v>
      </c>
      <c r="K83" s="98">
        <v>4.2</v>
      </c>
      <c r="L83" s="98">
        <v>5.0999999999999996</v>
      </c>
      <c r="M83" s="98">
        <v>6</v>
      </c>
      <c r="N83" s="98">
        <v>7.9</v>
      </c>
      <c r="O83" s="98">
        <v>10.8</v>
      </c>
      <c r="P83" s="98">
        <v>12.8</v>
      </c>
      <c r="Q83" s="98">
        <v>11.6</v>
      </c>
      <c r="R83" s="98">
        <v>16.600000000000001</v>
      </c>
      <c r="S83" s="98">
        <v>22.4</v>
      </c>
      <c r="T83" s="98">
        <v>24.6</v>
      </c>
      <c r="U83" s="98">
        <v>25.7</v>
      </c>
      <c r="V83" s="98">
        <v>28.4</v>
      </c>
      <c r="W83" s="98">
        <v>31</v>
      </c>
      <c r="X83" s="98">
        <v>37.4</v>
      </c>
      <c r="Y83" s="98">
        <v>40</v>
      </c>
      <c r="Z83" s="98">
        <v>40</v>
      </c>
      <c r="AA83" s="98">
        <v>42.6</v>
      </c>
      <c r="AB83" s="98">
        <v>45.1</v>
      </c>
      <c r="AC83" s="98">
        <v>46.3</v>
      </c>
      <c r="AD83" s="98">
        <v>48.2</v>
      </c>
      <c r="AE83" s="98">
        <v>49.1</v>
      </c>
      <c r="AF83" s="98">
        <v>52.3</v>
      </c>
      <c r="AG83" s="98">
        <v>56.1</v>
      </c>
      <c r="AH83" s="98">
        <v>63.2</v>
      </c>
      <c r="AI83" s="98">
        <v>72.900000000000006</v>
      </c>
      <c r="AJ83" s="98">
        <v>82.5</v>
      </c>
      <c r="AK83" s="98">
        <v>87.4</v>
      </c>
      <c r="AL83" s="98">
        <v>93.2</v>
      </c>
      <c r="AM83" s="98">
        <v>95.6</v>
      </c>
      <c r="AN83" s="98">
        <v>95.5</v>
      </c>
      <c r="AO83" s="98">
        <v>94.4</v>
      </c>
      <c r="AP83" s="98">
        <v>93.9</v>
      </c>
      <c r="AQ83" s="98">
        <v>96.8</v>
      </c>
      <c r="AR83" s="98">
        <v>100.3</v>
      </c>
      <c r="AS83" s="98">
        <v>107.7</v>
      </c>
      <c r="AT83" s="98">
        <v>118.5</v>
      </c>
      <c r="AU83" s="98">
        <v>129.9</v>
      </c>
      <c r="AV83" s="98">
        <v>130.4</v>
      </c>
      <c r="AW83" s="98">
        <v>137.30000000000001</v>
      </c>
      <c r="AX83" s="98">
        <v>139.4</v>
      </c>
      <c r="AY83" s="98">
        <v>145.6</v>
      </c>
      <c r="AZ83" s="98">
        <v>172.2</v>
      </c>
      <c r="BA83" s="98">
        <v>187.8</v>
      </c>
      <c r="BB83" s="98">
        <v>207.5</v>
      </c>
      <c r="BC83" s="98">
        <v>209.8</v>
      </c>
      <c r="BD83" s="98">
        <v>212.5</v>
      </c>
      <c r="BE83" s="98">
        <v>214.1</v>
      </c>
      <c r="BF83" s="98">
        <v>210.6</v>
      </c>
      <c r="BG83" s="98">
        <v>211.8</v>
      </c>
    </row>
    <row r="84" spans="1:59" hidden="1" x14ac:dyDescent="0.2">
      <c r="A84" s="98" t="s">
        <v>942</v>
      </c>
      <c r="B84" s="98" t="s">
        <v>1203</v>
      </c>
      <c r="C84" s="98">
        <v>3.1</v>
      </c>
      <c r="D84" s="98">
        <v>3.3</v>
      </c>
      <c r="E84" s="98">
        <v>4.7</v>
      </c>
      <c r="F84" s="98">
        <v>3.5</v>
      </c>
      <c r="G84" s="98">
        <v>3.4</v>
      </c>
      <c r="H84" s="98">
        <v>3.1</v>
      </c>
      <c r="I84" s="98">
        <v>2.7</v>
      </c>
      <c r="J84" s="98">
        <v>2.4</v>
      </c>
      <c r="K84" s="98">
        <v>2.8</v>
      </c>
      <c r="L84" s="98">
        <v>2.8</v>
      </c>
      <c r="M84" s="98">
        <v>2.9</v>
      </c>
      <c r="N84" s="98">
        <v>4.8</v>
      </c>
      <c r="O84" s="98">
        <v>6.7</v>
      </c>
      <c r="P84" s="98">
        <v>6.7</v>
      </c>
      <c r="Q84" s="98">
        <v>5.2</v>
      </c>
      <c r="R84" s="98">
        <v>7.8</v>
      </c>
      <c r="S84" s="98">
        <v>18.899999999999999</v>
      </c>
      <c r="T84" s="98">
        <v>17.600000000000001</v>
      </c>
      <c r="U84" s="98">
        <v>14.5</v>
      </c>
      <c r="V84" s="98">
        <v>11.6</v>
      </c>
      <c r="W84" s="98">
        <v>11.8</v>
      </c>
      <c r="X84" s="98">
        <v>20.399999999999999</v>
      </c>
      <c r="Y84" s="98">
        <v>18.899999999999999</v>
      </c>
      <c r="Z84" s="98">
        <v>27.6</v>
      </c>
      <c r="AA84" s="98">
        <v>28.8</v>
      </c>
      <c r="AB84" s="98">
        <v>18.399999999999999</v>
      </c>
      <c r="AC84" s="98">
        <v>18.5</v>
      </c>
      <c r="AD84" s="98">
        <v>19.3</v>
      </c>
      <c r="AE84" s="98">
        <v>17.399999999999999</v>
      </c>
      <c r="AF84" s="98">
        <v>16.100000000000001</v>
      </c>
      <c r="AG84" s="98">
        <v>17.2</v>
      </c>
      <c r="AH84" s="98">
        <v>21.3</v>
      </c>
      <c r="AI84" s="98">
        <v>30.3</v>
      </c>
      <c r="AJ84" s="98">
        <v>43.1</v>
      </c>
      <c r="AK84" s="98">
        <v>38.299999999999997</v>
      </c>
      <c r="AL84" s="98">
        <v>27.4</v>
      </c>
      <c r="AM84" s="98">
        <v>25.4</v>
      </c>
      <c r="AN84" s="98">
        <v>26</v>
      </c>
      <c r="AO84" s="98">
        <v>23.7</v>
      </c>
      <c r="AP84" s="98">
        <v>23.5</v>
      </c>
      <c r="AQ84" s="98">
        <v>24.4</v>
      </c>
      <c r="AR84" s="98">
        <v>24</v>
      </c>
      <c r="AS84" s="98">
        <v>36</v>
      </c>
      <c r="AT84" s="98">
        <v>57.8</v>
      </c>
      <c r="AU84" s="98">
        <v>57.1</v>
      </c>
      <c r="AV84" s="98">
        <v>41.6</v>
      </c>
      <c r="AW84" s="98">
        <v>35.4</v>
      </c>
      <c r="AX84" s="98">
        <v>34.4</v>
      </c>
      <c r="AY84" s="98">
        <v>36.700000000000003</v>
      </c>
      <c r="AZ84" s="98">
        <v>55.7</v>
      </c>
      <c r="BA84" s="98">
        <v>145.5</v>
      </c>
      <c r="BB84" s="98">
        <v>155</v>
      </c>
      <c r="BC84" s="98">
        <v>112</v>
      </c>
      <c r="BD84" s="98">
        <v>87.5</v>
      </c>
      <c r="BE84" s="98">
        <v>66.599999999999994</v>
      </c>
      <c r="BF84" s="98">
        <v>39</v>
      </c>
      <c r="BG84" s="98">
        <v>35.799999999999997</v>
      </c>
    </row>
    <row r="85" spans="1:59" hidden="1" x14ac:dyDescent="0.2">
      <c r="A85" s="98" t="s">
        <v>939</v>
      </c>
      <c r="B85" s="98" t="s">
        <v>1202</v>
      </c>
      <c r="C85" s="98">
        <v>0.3</v>
      </c>
      <c r="D85" s="98">
        <v>0.3</v>
      </c>
      <c r="E85" s="98">
        <v>0.3</v>
      </c>
      <c r="F85" s="98">
        <v>0.4</v>
      </c>
      <c r="G85" s="98">
        <v>0.4</v>
      </c>
      <c r="H85" s="98">
        <v>0.4</v>
      </c>
      <c r="I85" s="98">
        <v>0.5</v>
      </c>
      <c r="J85" s="98">
        <v>0.8</v>
      </c>
      <c r="K85" s="98">
        <v>0.7</v>
      </c>
      <c r="L85" s="98">
        <v>0.4</v>
      </c>
      <c r="M85" s="98">
        <v>0.5</v>
      </c>
      <c r="N85" s="98">
        <v>0.7</v>
      </c>
      <c r="O85" s="98">
        <v>0.6</v>
      </c>
      <c r="P85" s="98">
        <v>0.7</v>
      </c>
      <c r="Q85" s="98">
        <v>1.1000000000000001</v>
      </c>
      <c r="R85" s="98">
        <v>1.1000000000000001</v>
      </c>
      <c r="S85" s="98">
        <v>2.7</v>
      </c>
      <c r="T85" s="98">
        <v>2.6</v>
      </c>
      <c r="U85" s="98">
        <v>2.7</v>
      </c>
      <c r="V85" s="98">
        <v>2.5</v>
      </c>
      <c r="W85" s="98">
        <v>2.8</v>
      </c>
      <c r="X85" s="98">
        <v>4.4000000000000004</v>
      </c>
      <c r="Y85" s="98">
        <v>4.7</v>
      </c>
      <c r="Z85" s="98">
        <v>4.4000000000000004</v>
      </c>
      <c r="AA85" s="98">
        <v>4.4000000000000004</v>
      </c>
      <c r="AB85" s="98">
        <v>4.4000000000000004</v>
      </c>
      <c r="AC85" s="98">
        <v>4.0999999999999996</v>
      </c>
      <c r="AD85" s="98">
        <v>4.8</v>
      </c>
      <c r="AE85" s="98">
        <v>4.7</v>
      </c>
      <c r="AF85" s="98">
        <v>6.4</v>
      </c>
      <c r="AG85" s="98">
        <v>9.1999999999999993</v>
      </c>
      <c r="AH85" s="98">
        <v>10.6</v>
      </c>
      <c r="AI85" s="98">
        <v>10.8</v>
      </c>
      <c r="AJ85" s="98">
        <v>15.1</v>
      </c>
      <c r="AK85" s="98">
        <v>17.3</v>
      </c>
      <c r="AL85" s="98">
        <v>24.7</v>
      </c>
      <c r="AM85" s="98">
        <v>27</v>
      </c>
      <c r="AN85" s="98">
        <v>30.3</v>
      </c>
      <c r="AO85" s="98">
        <v>31.9</v>
      </c>
      <c r="AP85" s="98">
        <v>33.4</v>
      </c>
      <c r="AQ85" s="98">
        <v>39.4</v>
      </c>
      <c r="AR85" s="98">
        <v>42</v>
      </c>
      <c r="AS85" s="98">
        <v>38.5</v>
      </c>
      <c r="AT85" s="98">
        <v>45.8</v>
      </c>
      <c r="AU85" s="98">
        <v>52.1</v>
      </c>
      <c r="AV85" s="98">
        <v>67.099999999999994</v>
      </c>
      <c r="AW85" s="98">
        <v>75.900000000000006</v>
      </c>
      <c r="AX85" s="98">
        <v>82.7</v>
      </c>
      <c r="AY85" s="98">
        <v>79.2</v>
      </c>
      <c r="AZ85" s="98">
        <v>165.4</v>
      </c>
      <c r="BA85" s="98">
        <v>92.2</v>
      </c>
      <c r="BB85" s="98">
        <v>152.30000000000001</v>
      </c>
      <c r="BC85" s="98">
        <v>154.9</v>
      </c>
      <c r="BD85" s="98">
        <v>102.7</v>
      </c>
      <c r="BE85" s="98">
        <v>105.9</v>
      </c>
      <c r="BF85" s="98">
        <v>109.7</v>
      </c>
      <c r="BG85" s="98">
        <v>112.6</v>
      </c>
    </row>
    <row r="86" spans="1:59" x14ac:dyDescent="0.2">
      <c r="A86" s="98" t="s">
        <v>936</v>
      </c>
      <c r="B86" s="310" t="s">
        <v>1201</v>
      </c>
      <c r="C86" s="98">
        <v>38.200000000000003</v>
      </c>
      <c r="D86" s="98">
        <v>41.6</v>
      </c>
      <c r="E86" s="98">
        <v>45.5</v>
      </c>
      <c r="F86" s="98">
        <v>48.2</v>
      </c>
      <c r="G86" s="98">
        <v>51.8</v>
      </c>
      <c r="H86" s="98">
        <v>56.3</v>
      </c>
      <c r="I86" s="98">
        <v>61.7</v>
      </c>
      <c r="J86" s="98">
        <v>68.900000000000006</v>
      </c>
      <c r="K86" s="98">
        <v>76.900000000000006</v>
      </c>
      <c r="L86" s="98">
        <v>88.2</v>
      </c>
      <c r="M86" s="98">
        <v>100.2</v>
      </c>
      <c r="N86" s="98">
        <v>115.9</v>
      </c>
      <c r="O86" s="98">
        <v>133</v>
      </c>
      <c r="P86" s="98">
        <v>148.5</v>
      </c>
      <c r="Q86" s="98">
        <v>163.1</v>
      </c>
      <c r="R86" s="98">
        <v>184.1</v>
      </c>
      <c r="S86" s="98">
        <v>213.3</v>
      </c>
      <c r="T86" s="98">
        <v>229.1</v>
      </c>
      <c r="U86" s="98">
        <v>249.5</v>
      </c>
      <c r="V86" s="98">
        <v>271.89999999999998</v>
      </c>
      <c r="W86" s="98">
        <v>297.60000000000002</v>
      </c>
      <c r="X86" s="98">
        <v>329.9</v>
      </c>
      <c r="Y86" s="98">
        <v>362.9</v>
      </c>
      <c r="Z86" s="98">
        <v>393.2</v>
      </c>
      <c r="AA86" s="98">
        <v>423.6</v>
      </c>
      <c r="AB86" s="98">
        <v>454.7</v>
      </c>
      <c r="AC86" s="98">
        <v>496.7</v>
      </c>
      <c r="AD86" s="98">
        <v>536.4</v>
      </c>
      <c r="AE86" s="98">
        <v>572.9</v>
      </c>
      <c r="AF86" s="98">
        <v>612.9</v>
      </c>
      <c r="AG86" s="98">
        <v>673.4</v>
      </c>
      <c r="AH86" s="98">
        <v>736</v>
      </c>
      <c r="AI86" s="98">
        <v>804.6</v>
      </c>
      <c r="AJ86" s="98">
        <v>873.1</v>
      </c>
      <c r="AK86" s="98">
        <v>914.3</v>
      </c>
      <c r="AL86" s="98">
        <v>961</v>
      </c>
      <c r="AM86" s="98">
        <v>1011.4</v>
      </c>
      <c r="AN86" s="98">
        <v>1045</v>
      </c>
      <c r="AO86" s="98">
        <v>1084.0999999999999</v>
      </c>
      <c r="AP86" s="98">
        <v>1133.3</v>
      </c>
      <c r="AQ86" s="98">
        <v>1212.5999999999999</v>
      </c>
      <c r="AR86" s="98">
        <v>1293.2</v>
      </c>
      <c r="AS86" s="98">
        <v>1417.9</v>
      </c>
      <c r="AT86" s="98">
        <v>1509.4</v>
      </c>
      <c r="AU86" s="98">
        <v>1596</v>
      </c>
      <c r="AV86" s="98">
        <v>1683.4</v>
      </c>
      <c r="AW86" s="98">
        <v>1775.4</v>
      </c>
      <c r="AX86" s="98">
        <v>1850.3</v>
      </c>
      <c r="AY86" s="98">
        <v>1973.3</v>
      </c>
      <c r="AZ86" s="98">
        <v>2074.1</v>
      </c>
      <c r="BA86" s="98">
        <v>2191.1999999999998</v>
      </c>
      <c r="BB86" s="98">
        <v>2235.8000000000002</v>
      </c>
      <c r="BC86" s="98">
        <v>2246.4</v>
      </c>
      <c r="BD86" s="98">
        <v>2277.9</v>
      </c>
      <c r="BE86" s="98">
        <v>2327.3000000000002</v>
      </c>
      <c r="BF86" s="98">
        <v>2397.6</v>
      </c>
      <c r="BG86" s="98">
        <v>2492.8000000000002</v>
      </c>
    </row>
    <row r="87" spans="1:59" hidden="1" x14ac:dyDescent="0.2">
      <c r="A87" s="98" t="s">
        <v>933</v>
      </c>
      <c r="B87" s="310" t="s">
        <v>1200</v>
      </c>
      <c r="C87" s="98">
        <v>5.6</v>
      </c>
      <c r="D87" s="98">
        <v>6.2</v>
      </c>
      <c r="E87" s="98">
        <v>6.9</v>
      </c>
      <c r="F87" s="98">
        <v>7.2</v>
      </c>
      <c r="G87" s="98">
        <v>7.6</v>
      </c>
      <c r="H87" s="98">
        <v>8.3000000000000007</v>
      </c>
      <c r="I87" s="98">
        <v>9.1</v>
      </c>
      <c r="J87" s="98">
        <v>10.1</v>
      </c>
      <c r="K87" s="98">
        <v>11</v>
      </c>
      <c r="L87" s="98">
        <v>12.9</v>
      </c>
      <c r="M87" s="98">
        <v>14.9</v>
      </c>
      <c r="N87" s="98">
        <v>17.2</v>
      </c>
      <c r="O87" s="98">
        <v>20</v>
      </c>
      <c r="P87" s="98">
        <v>23.2</v>
      </c>
      <c r="Q87" s="98">
        <v>26</v>
      </c>
      <c r="R87" s="98">
        <v>30.6</v>
      </c>
      <c r="S87" s="98">
        <v>36.299999999999997</v>
      </c>
      <c r="T87" s="98">
        <v>38.4</v>
      </c>
      <c r="U87" s="98">
        <v>42.8</v>
      </c>
      <c r="V87" s="98">
        <v>46.7</v>
      </c>
      <c r="W87" s="98">
        <v>51.1</v>
      </c>
      <c r="X87" s="98">
        <v>56.3</v>
      </c>
      <c r="Y87" s="98">
        <v>62.1</v>
      </c>
      <c r="Z87" s="98">
        <v>70</v>
      </c>
      <c r="AA87" s="98">
        <v>79.5</v>
      </c>
      <c r="AB87" s="98">
        <v>85.9</v>
      </c>
      <c r="AC87" s="98">
        <v>95.8</v>
      </c>
      <c r="AD87" s="98">
        <v>103.7</v>
      </c>
      <c r="AE87" s="98">
        <v>109.1</v>
      </c>
      <c r="AF87" s="98">
        <v>113.4</v>
      </c>
      <c r="AG87" s="98">
        <v>125.3</v>
      </c>
      <c r="AH87" s="98">
        <v>128.80000000000001</v>
      </c>
      <c r="AI87" s="98">
        <v>137.5</v>
      </c>
      <c r="AJ87" s="98">
        <v>149.80000000000001</v>
      </c>
      <c r="AK87" s="98">
        <v>150.80000000000001</v>
      </c>
      <c r="AL87" s="98">
        <v>154.19999999999999</v>
      </c>
      <c r="AM87" s="98">
        <v>161.19999999999999</v>
      </c>
      <c r="AN87" s="98">
        <v>159.1</v>
      </c>
      <c r="AO87" s="98">
        <v>162</v>
      </c>
      <c r="AP87" s="98">
        <v>160.9</v>
      </c>
      <c r="AQ87" s="98">
        <v>165.1</v>
      </c>
      <c r="AR87" s="98">
        <v>165.2</v>
      </c>
      <c r="AS87" s="98">
        <v>186.5</v>
      </c>
      <c r="AT87" s="98">
        <v>212.1</v>
      </c>
      <c r="AU87" s="98">
        <v>246.9</v>
      </c>
      <c r="AV87" s="98">
        <v>247.4</v>
      </c>
      <c r="AW87" s="98">
        <v>259.5</v>
      </c>
      <c r="AX87" s="98">
        <v>279.39999999999998</v>
      </c>
      <c r="AY87" s="98">
        <v>286.10000000000002</v>
      </c>
      <c r="AZ87" s="98">
        <v>299.7</v>
      </c>
      <c r="BA87" s="98">
        <v>364.9</v>
      </c>
      <c r="BB87" s="98">
        <v>368.6</v>
      </c>
      <c r="BC87" s="98">
        <v>364.5</v>
      </c>
      <c r="BD87" s="98">
        <v>375.4</v>
      </c>
      <c r="BE87" s="98">
        <v>376.3</v>
      </c>
      <c r="BF87" s="98">
        <v>361.1</v>
      </c>
      <c r="BG87" s="98">
        <v>365.8</v>
      </c>
    </row>
    <row r="88" spans="1:59" hidden="1" x14ac:dyDescent="0.2">
      <c r="A88" s="98" t="s">
        <v>930</v>
      </c>
      <c r="B88" s="98" t="s">
        <v>1199</v>
      </c>
      <c r="C88" s="98">
        <v>0.6</v>
      </c>
      <c r="D88" s="98">
        <v>0.7</v>
      </c>
      <c r="E88" s="98">
        <v>0.8</v>
      </c>
      <c r="F88" s="98">
        <v>0.7</v>
      </c>
      <c r="G88" s="98">
        <v>0.7</v>
      </c>
      <c r="H88" s="98">
        <v>0.8</v>
      </c>
      <c r="I88" s="98">
        <v>0.8</v>
      </c>
      <c r="J88" s="98">
        <v>0.9</v>
      </c>
      <c r="K88" s="98">
        <v>1</v>
      </c>
      <c r="L88" s="98">
        <v>1.2</v>
      </c>
      <c r="M88" s="98">
        <v>1.4</v>
      </c>
      <c r="N88" s="98">
        <v>1.5</v>
      </c>
      <c r="O88" s="98">
        <v>1.7</v>
      </c>
      <c r="P88" s="98">
        <v>1.9</v>
      </c>
      <c r="Q88" s="98">
        <v>2.2000000000000002</v>
      </c>
      <c r="R88" s="98">
        <v>2.6</v>
      </c>
      <c r="S88" s="98">
        <v>2.9</v>
      </c>
      <c r="T88" s="98">
        <v>3</v>
      </c>
      <c r="U88" s="98">
        <v>3.2</v>
      </c>
      <c r="V88" s="98">
        <v>3.6</v>
      </c>
      <c r="W88" s="98">
        <v>4</v>
      </c>
      <c r="X88" s="98">
        <v>4.5</v>
      </c>
      <c r="Y88" s="98">
        <v>5.0999999999999996</v>
      </c>
      <c r="Z88" s="98">
        <v>5.7</v>
      </c>
      <c r="AA88" s="98">
        <v>5.9</v>
      </c>
      <c r="AB88" s="98">
        <v>6.1</v>
      </c>
      <c r="AC88" s="98">
        <v>6.6</v>
      </c>
      <c r="AD88" s="98">
        <v>7.2</v>
      </c>
      <c r="AE88" s="98">
        <v>7.8</v>
      </c>
      <c r="AF88" s="98">
        <v>8.4</v>
      </c>
      <c r="AG88" s="98">
        <v>9.1999999999999993</v>
      </c>
      <c r="AH88" s="98">
        <v>10.3</v>
      </c>
      <c r="AI88" s="98">
        <v>11</v>
      </c>
      <c r="AJ88" s="98">
        <v>11.5</v>
      </c>
      <c r="AK88" s="98">
        <v>11.8</v>
      </c>
      <c r="AL88" s="98">
        <v>12.6</v>
      </c>
      <c r="AM88" s="98">
        <v>13.3</v>
      </c>
      <c r="AN88" s="98">
        <v>14</v>
      </c>
      <c r="AO88" s="98">
        <v>14.9</v>
      </c>
      <c r="AP88" s="98">
        <v>16.100000000000001</v>
      </c>
      <c r="AQ88" s="98">
        <v>17.600000000000001</v>
      </c>
      <c r="AR88" s="98">
        <v>18.8</v>
      </c>
      <c r="AS88" s="98">
        <v>20.3</v>
      </c>
      <c r="AT88" s="98">
        <v>21.9</v>
      </c>
      <c r="AU88" s="98">
        <v>23.5</v>
      </c>
      <c r="AV88" s="98">
        <v>25.7</v>
      </c>
      <c r="AW88" s="98">
        <v>26.6</v>
      </c>
      <c r="AX88" s="98">
        <v>29.3</v>
      </c>
      <c r="AY88" s="98">
        <v>32</v>
      </c>
      <c r="AZ88" s="98">
        <v>33.4</v>
      </c>
      <c r="BA88" s="98">
        <v>33.200000000000003</v>
      </c>
      <c r="BB88" s="98">
        <v>32.700000000000003</v>
      </c>
      <c r="BC88" s="98">
        <v>32.9</v>
      </c>
      <c r="BD88" s="98">
        <v>33.9</v>
      </c>
      <c r="BE88" s="98">
        <v>35</v>
      </c>
      <c r="BF88" s="98">
        <v>36</v>
      </c>
      <c r="BG88" s="98">
        <v>36.799999999999997</v>
      </c>
    </row>
    <row r="89" spans="1:59" hidden="1" x14ac:dyDescent="0.2">
      <c r="A89" s="98" t="s">
        <v>927</v>
      </c>
      <c r="B89" s="98" t="s">
        <v>1198</v>
      </c>
      <c r="C89" s="98">
        <v>1.2</v>
      </c>
      <c r="D89" s="98">
        <v>1.3</v>
      </c>
      <c r="E89" s="98">
        <v>1.4</v>
      </c>
      <c r="F89" s="98">
        <v>1.5</v>
      </c>
      <c r="G89" s="98">
        <v>1.5</v>
      </c>
      <c r="H89" s="98">
        <v>1.6</v>
      </c>
      <c r="I89" s="98">
        <v>1.6</v>
      </c>
      <c r="J89" s="98">
        <v>1.8</v>
      </c>
      <c r="K89" s="98">
        <v>2.1</v>
      </c>
      <c r="L89" s="98">
        <v>2.2999999999999998</v>
      </c>
      <c r="M89" s="98">
        <v>3.1</v>
      </c>
      <c r="N89" s="98">
        <v>3.4</v>
      </c>
      <c r="O89" s="98">
        <v>3.4</v>
      </c>
      <c r="P89" s="98">
        <v>3.7</v>
      </c>
      <c r="Q89" s="98">
        <v>3.8</v>
      </c>
      <c r="R89" s="98">
        <v>4.4000000000000004</v>
      </c>
      <c r="S89" s="98">
        <v>5.5</v>
      </c>
      <c r="T89" s="98">
        <v>5.4</v>
      </c>
      <c r="U89" s="98">
        <v>6.2</v>
      </c>
      <c r="V89" s="98">
        <v>6.7</v>
      </c>
      <c r="W89" s="98">
        <v>6.9</v>
      </c>
      <c r="X89" s="98">
        <v>7.1</v>
      </c>
      <c r="Y89" s="98">
        <v>7.4</v>
      </c>
      <c r="Z89" s="98">
        <v>9</v>
      </c>
      <c r="AA89" s="98">
        <v>11</v>
      </c>
      <c r="AB89" s="98">
        <v>11.3</v>
      </c>
      <c r="AC89" s="98">
        <v>14.6</v>
      </c>
      <c r="AD89" s="98">
        <v>15.3</v>
      </c>
      <c r="AE89" s="98">
        <v>15.1</v>
      </c>
      <c r="AF89" s="98">
        <v>16.399999999999999</v>
      </c>
      <c r="AG89" s="98">
        <v>17.3</v>
      </c>
      <c r="AH89" s="98">
        <v>17.7</v>
      </c>
      <c r="AI89" s="98">
        <v>18.5</v>
      </c>
      <c r="AJ89" s="98">
        <v>20</v>
      </c>
      <c r="AK89" s="98">
        <v>20.8</v>
      </c>
      <c r="AL89" s="98">
        <v>22.3</v>
      </c>
      <c r="AM89" s="98">
        <v>22.9</v>
      </c>
      <c r="AN89" s="98">
        <v>22.9</v>
      </c>
      <c r="AO89" s="98">
        <v>23.9</v>
      </c>
      <c r="AP89" s="98">
        <v>25.5</v>
      </c>
      <c r="AQ89" s="98">
        <v>27.4</v>
      </c>
      <c r="AR89" s="98">
        <v>27.9</v>
      </c>
      <c r="AS89" s="98">
        <v>28.4</v>
      </c>
      <c r="AT89" s="98">
        <v>29.2</v>
      </c>
      <c r="AU89" s="98">
        <v>30.1</v>
      </c>
      <c r="AV89" s="98">
        <v>30.8</v>
      </c>
      <c r="AW89" s="98">
        <v>31.4</v>
      </c>
      <c r="AX89" s="98">
        <v>31</v>
      </c>
      <c r="AY89" s="98">
        <v>31.7</v>
      </c>
      <c r="AZ89" s="98">
        <v>36.700000000000003</v>
      </c>
      <c r="BA89" s="98">
        <v>36.700000000000003</v>
      </c>
      <c r="BB89" s="98">
        <v>36.4</v>
      </c>
      <c r="BC89" s="98">
        <v>35.1</v>
      </c>
      <c r="BD89" s="98">
        <v>34</v>
      </c>
      <c r="BE89" s="98">
        <v>33.9</v>
      </c>
      <c r="BF89" s="98">
        <v>35</v>
      </c>
      <c r="BG89" s="98">
        <v>36.299999999999997</v>
      </c>
    </row>
    <row r="90" spans="1:59" hidden="1" x14ac:dyDescent="0.2">
      <c r="A90" s="98" t="s">
        <v>924</v>
      </c>
      <c r="B90" s="98" t="s">
        <v>1197</v>
      </c>
      <c r="C90" s="98">
        <v>2.7</v>
      </c>
      <c r="D90" s="98">
        <v>3</v>
      </c>
      <c r="E90" s="98">
        <v>3.3</v>
      </c>
      <c r="F90" s="98">
        <v>3.5</v>
      </c>
      <c r="G90" s="98">
        <v>3.8</v>
      </c>
      <c r="H90" s="98">
        <v>4.0999999999999996</v>
      </c>
      <c r="I90" s="98">
        <v>4.5</v>
      </c>
      <c r="J90" s="98">
        <v>4.9000000000000004</v>
      </c>
      <c r="K90" s="98">
        <v>5.2</v>
      </c>
      <c r="L90" s="98">
        <v>6</v>
      </c>
      <c r="M90" s="98">
        <v>6.6</v>
      </c>
      <c r="N90" s="98">
        <v>7.7</v>
      </c>
      <c r="O90" s="98">
        <v>9.4</v>
      </c>
      <c r="P90" s="98">
        <v>11.1</v>
      </c>
      <c r="Q90" s="98">
        <v>12.2</v>
      </c>
      <c r="R90" s="98">
        <v>14.2</v>
      </c>
      <c r="S90" s="98">
        <v>16.7</v>
      </c>
      <c r="T90" s="98">
        <v>17.600000000000001</v>
      </c>
      <c r="U90" s="98">
        <v>19.2</v>
      </c>
      <c r="V90" s="98">
        <v>21</v>
      </c>
      <c r="W90" s="98">
        <v>23.5</v>
      </c>
      <c r="X90" s="98">
        <v>25.6</v>
      </c>
      <c r="Y90" s="98">
        <v>29.3</v>
      </c>
      <c r="Z90" s="98">
        <v>34.200000000000003</v>
      </c>
      <c r="AA90" s="98">
        <v>39.5</v>
      </c>
      <c r="AB90" s="98">
        <v>43.2</v>
      </c>
      <c r="AC90" s="98">
        <v>47.3</v>
      </c>
      <c r="AD90" s="98">
        <v>51.8</v>
      </c>
      <c r="AE90" s="98">
        <v>53.5</v>
      </c>
      <c r="AF90" s="98">
        <v>55.1</v>
      </c>
      <c r="AG90" s="98">
        <v>62.3</v>
      </c>
      <c r="AH90" s="98">
        <v>61.8</v>
      </c>
      <c r="AI90" s="98">
        <v>67.599999999999994</v>
      </c>
      <c r="AJ90" s="98">
        <v>73.599999999999994</v>
      </c>
      <c r="AK90" s="98">
        <v>72.2</v>
      </c>
      <c r="AL90" s="98">
        <v>71.8</v>
      </c>
      <c r="AM90" s="98">
        <v>76.599999999999994</v>
      </c>
      <c r="AN90" s="98">
        <v>72.400000000000006</v>
      </c>
      <c r="AO90" s="98">
        <v>70.2</v>
      </c>
      <c r="AP90" s="98">
        <v>61.4</v>
      </c>
      <c r="AQ90" s="98">
        <v>57.8</v>
      </c>
      <c r="AR90" s="98">
        <v>52.1</v>
      </c>
      <c r="AS90" s="98">
        <v>65.400000000000006</v>
      </c>
      <c r="AT90" s="98">
        <v>84.4</v>
      </c>
      <c r="AU90" s="98">
        <v>115.2</v>
      </c>
      <c r="AV90" s="98">
        <v>110.5</v>
      </c>
      <c r="AW90" s="98">
        <v>111.8</v>
      </c>
      <c r="AX90" s="98">
        <v>120.1</v>
      </c>
      <c r="AY90" s="98">
        <v>121.5</v>
      </c>
      <c r="AZ90" s="98">
        <v>127</v>
      </c>
      <c r="BA90" s="98">
        <v>188.8</v>
      </c>
      <c r="BB90" s="98">
        <v>192.1</v>
      </c>
      <c r="BC90" s="98">
        <v>190.7</v>
      </c>
      <c r="BD90" s="98">
        <v>201.2</v>
      </c>
      <c r="BE90" s="98">
        <v>200.7</v>
      </c>
      <c r="BF90" s="98">
        <v>182.6</v>
      </c>
      <c r="BG90" s="98">
        <v>185.2</v>
      </c>
    </row>
    <row r="91" spans="1:59" hidden="1" x14ac:dyDescent="0.2">
      <c r="A91" s="98" t="s">
        <v>921</v>
      </c>
      <c r="B91" s="98" t="s">
        <v>1196</v>
      </c>
      <c r="C91" s="98">
        <v>1.1000000000000001</v>
      </c>
      <c r="D91" s="98">
        <v>1.2</v>
      </c>
      <c r="E91" s="98">
        <v>1.5</v>
      </c>
      <c r="F91" s="98">
        <v>1.6</v>
      </c>
      <c r="G91" s="98">
        <v>1.6</v>
      </c>
      <c r="H91" s="98">
        <v>1.9</v>
      </c>
      <c r="I91" s="98">
        <v>2.2000000000000002</v>
      </c>
      <c r="J91" s="98">
        <v>2.5</v>
      </c>
      <c r="K91" s="98">
        <v>2.8</v>
      </c>
      <c r="L91" s="98">
        <v>3.4</v>
      </c>
      <c r="M91" s="98">
        <v>3.9</v>
      </c>
      <c r="N91" s="98">
        <v>4.5</v>
      </c>
      <c r="O91" s="98">
        <v>5.4</v>
      </c>
      <c r="P91" s="98">
        <v>6.6</v>
      </c>
      <c r="Q91" s="98">
        <v>7.8</v>
      </c>
      <c r="R91" s="98">
        <v>9.4</v>
      </c>
      <c r="S91" s="98">
        <v>11.2</v>
      </c>
      <c r="T91" s="98">
        <v>12.4</v>
      </c>
      <c r="U91" s="98">
        <v>14.2</v>
      </c>
      <c r="V91" s="98">
        <v>15.4</v>
      </c>
      <c r="W91" s="98">
        <v>16.8</v>
      </c>
      <c r="X91" s="98">
        <v>19</v>
      </c>
      <c r="Y91" s="98">
        <v>20.399999999999999</v>
      </c>
      <c r="Z91" s="98">
        <v>21.2</v>
      </c>
      <c r="AA91" s="98">
        <v>23.2</v>
      </c>
      <c r="AB91" s="98">
        <v>25.3</v>
      </c>
      <c r="AC91" s="98">
        <v>27.3</v>
      </c>
      <c r="AD91" s="98">
        <v>29.5</v>
      </c>
      <c r="AE91" s="98">
        <v>32.700000000000003</v>
      </c>
      <c r="AF91" s="98">
        <v>33.5</v>
      </c>
      <c r="AG91" s="98">
        <v>36.5</v>
      </c>
      <c r="AH91" s="98">
        <v>39</v>
      </c>
      <c r="AI91" s="98">
        <v>40.5</v>
      </c>
      <c r="AJ91" s="98">
        <v>44.7</v>
      </c>
      <c r="AK91" s="98">
        <v>45.9</v>
      </c>
      <c r="AL91" s="98">
        <v>47.5</v>
      </c>
      <c r="AM91" s="98">
        <v>48.4</v>
      </c>
      <c r="AN91" s="98">
        <v>49.9</v>
      </c>
      <c r="AO91" s="98">
        <v>53</v>
      </c>
      <c r="AP91" s="98">
        <v>57.9</v>
      </c>
      <c r="AQ91" s="98">
        <v>62.3</v>
      </c>
      <c r="AR91" s="98">
        <v>66.400000000000006</v>
      </c>
      <c r="AS91" s="98">
        <v>72.3</v>
      </c>
      <c r="AT91" s="98">
        <v>76.5</v>
      </c>
      <c r="AU91" s="98">
        <v>78.099999999999994</v>
      </c>
      <c r="AV91" s="98">
        <v>80.400000000000006</v>
      </c>
      <c r="AW91" s="98">
        <v>89.7</v>
      </c>
      <c r="AX91" s="98">
        <v>99</v>
      </c>
      <c r="AY91" s="98">
        <v>100.8</v>
      </c>
      <c r="AZ91" s="98">
        <v>102.5</v>
      </c>
      <c r="BA91" s="98">
        <v>106.2</v>
      </c>
      <c r="BB91" s="98">
        <v>107.4</v>
      </c>
      <c r="BC91" s="98">
        <v>105.8</v>
      </c>
      <c r="BD91" s="98">
        <v>106.3</v>
      </c>
      <c r="BE91" s="98">
        <v>106.6</v>
      </c>
      <c r="BF91" s="98">
        <v>107.6</v>
      </c>
      <c r="BG91" s="98">
        <v>107.5</v>
      </c>
    </row>
    <row r="92" spans="1:59" hidden="1" x14ac:dyDescent="0.2">
      <c r="A92" s="98" t="s">
        <v>919</v>
      </c>
      <c r="B92" s="310" t="s">
        <v>1015</v>
      </c>
      <c r="C92" s="98">
        <v>4.0999999999999996</v>
      </c>
      <c r="D92" s="98">
        <v>4.5</v>
      </c>
      <c r="E92" s="98">
        <v>4.8</v>
      </c>
      <c r="F92" s="98">
        <v>5</v>
      </c>
      <c r="G92" s="98">
        <v>5.3</v>
      </c>
      <c r="H92" s="98">
        <v>5.7</v>
      </c>
      <c r="I92" s="98">
        <v>6.2</v>
      </c>
      <c r="J92" s="98">
        <v>6.8</v>
      </c>
      <c r="K92" s="98">
        <v>7.5</v>
      </c>
      <c r="L92" s="98">
        <v>8.8000000000000007</v>
      </c>
      <c r="M92" s="98">
        <v>9.8000000000000007</v>
      </c>
      <c r="N92" s="98">
        <v>11.1</v>
      </c>
      <c r="O92" s="98">
        <v>12.8</v>
      </c>
      <c r="P92" s="98">
        <v>14.2</v>
      </c>
      <c r="Q92" s="98">
        <v>15.7</v>
      </c>
      <c r="R92" s="98">
        <v>17.8</v>
      </c>
      <c r="S92" s="98">
        <v>20.3</v>
      </c>
      <c r="T92" s="98">
        <v>21.9</v>
      </c>
      <c r="U92" s="98">
        <v>24</v>
      </c>
      <c r="V92" s="98">
        <v>26.6</v>
      </c>
      <c r="W92" s="98">
        <v>29.4</v>
      </c>
      <c r="X92" s="98">
        <v>32.700000000000003</v>
      </c>
      <c r="Y92" s="98">
        <v>36.9</v>
      </c>
      <c r="Z92" s="98">
        <v>41.3</v>
      </c>
      <c r="AA92" s="98">
        <v>44.9</v>
      </c>
      <c r="AB92" s="98">
        <v>48.6</v>
      </c>
      <c r="AC92" s="98">
        <v>53.9</v>
      </c>
      <c r="AD92" s="98">
        <v>58.7</v>
      </c>
      <c r="AE92" s="98">
        <v>63.6</v>
      </c>
      <c r="AF92" s="98">
        <v>69.5</v>
      </c>
      <c r="AG92" s="98">
        <v>78</v>
      </c>
      <c r="AH92" s="98">
        <v>86.7</v>
      </c>
      <c r="AI92" s="98">
        <v>94.5</v>
      </c>
      <c r="AJ92" s="98">
        <v>103.6</v>
      </c>
      <c r="AK92" s="98">
        <v>110.3</v>
      </c>
      <c r="AL92" s="98">
        <v>118.5</v>
      </c>
      <c r="AM92" s="98">
        <v>126.7</v>
      </c>
      <c r="AN92" s="98">
        <v>134.6</v>
      </c>
      <c r="AO92" s="98">
        <v>142.5</v>
      </c>
      <c r="AP92" s="98">
        <v>152.1</v>
      </c>
      <c r="AQ92" s="98">
        <v>165.2</v>
      </c>
      <c r="AR92" s="98">
        <v>177.7</v>
      </c>
      <c r="AS92" s="98">
        <v>192.3</v>
      </c>
      <c r="AT92" s="98">
        <v>203.2</v>
      </c>
      <c r="AU92" s="98">
        <v>209.2</v>
      </c>
      <c r="AV92" s="98">
        <v>221.3</v>
      </c>
      <c r="AW92" s="98">
        <v>232.6</v>
      </c>
      <c r="AX92" s="98">
        <v>246</v>
      </c>
      <c r="AY92" s="98">
        <v>263</v>
      </c>
      <c r="AZ92" s="98">
        <v>278.10000000000002</v>
      </c>
      <c r="BA92" s="98">
        <v>281.8</v>
      </c>
      <c r="BB92" s="98">
        <v>283.60000000000002</v>
      </c>
      <c r="BC92" s="98">
        <v>287.10000000000002</v>
      </c>
      <c r="BD92" s="98">
        <v>288.7</v>
      </c>
      <c r="BE92" s="98">
        <v>293</v>
      </c>
      <c r="BF92" s="98">
        <v>299.8</v>
      </c>
      <c r="BG92" s="98">
        <v>308.2</v>
      </c>
    </row>
    <row r="93" spans="1:59" hidden="1" x14ac:dyDescent="0.2">
      <c r="A93" s="98" t="s">
        <v>916</v>
      </c>
      <c r="B93" s="98" t="s">
        <v>1195</v>
      </c>
      <c r="C93" s="98">
        <v>1.9</v>
      </c>
      <c r="D93" s="98">
        <v>2.1</v>
      </c>
      <c r="E93" s="98">
        <v>2.2000000000000002</v>
      </c>
      <c r="F93" s="98">
        <v>2.4</v>
      </c>
      <c r="G93" s="98">
        <v>2.5</v>
      </c>
      <c r="H93" s="98">
        <v>2.7</v>
      </c>
      <c r="I93" s="98">
        <v>3</v>
      </c>
      <c r="J93" s="98">
        <v>3.2</v>
      </c>
      <c r="K93" s="98">
        <v>3.6</v>
      </c>
      <c r="L93" s="98">
        <v>4.4000000000000004</v>
      </c>
      <c r="M93" s="98">
        <v>4.8</v>
      </c>
      <c r="N93" s="98">
        <v>5.4</v>
      </c>
      <c r="O93" s="98">
        <v>6.2</v>
      </c>
      <c r="P93" s="98">
        <v>6.9</v>
      </c>
      <c r="Q93" s="98">
        <v>7.6</v>
      </c>
      <c r="R93" s="98">
        <v>8.6</v>
      </c>
      <c r="S93" s="98">
        <v>9.6999999999999993</v>
      </c>
      <c r="T93" s="98">
        <v>10.3</v>
      </c>
      <c r="U93" s="98">
        <v>11.3</v>
      </c>
      <c r="V93" s="98">
        <v>12.4</v>
      </c>
      <c r="W93" s="98">
        <v>13.6</v>
      </c>
      <c r="X93" s="98">
        <v>14.9</v>
      </c>
      <c r="Y93" s="98">
        <v>16.7</v>
      </c>
      <c r="Z93" s="98">
        <v>18.5</v>
      </c>
      <c r="AA93" s="98">
        <v>19.8</v>
      </c>
      <c r="AB93" s="98">
        <v>21.1</v>
      </c>
      <c r="AC93" s="98">
        <v>23.1</v>
      </c>
      <c r="AD93" s="98">
        <v>24.8</v>
      </c>
      <c r="AE93" s="98">
        <v>26.4</v>
      </c>
      <c r="AF93" s="98">
        <v>28.4</v>
      </c>
      <c r="AG93" s="98">
        <v>31.4</v>
      </c>
      <c r="AH93" s="98">
        <v>34.5</v>
      </c>
      <c r="AI93" s="98">
        <v>37.6</v>
      </c>
      <c r="AJ93" s="98">
        <v>41.2</v>
      </c>
      <c r="AK93" s="98">
        <v>43</v>
      </c>
      <c r="AL93" s="98">
        <v>45.9</v>
      </c>
      <c r="AM93" s="98">
        <v>49.4</v>
      </c>
      <c r="AN93" s="98">
        <v>52.6</v>
      </c>
      <c r="AO93" s="98">
        <v>55.6</v>
      </c>
      <c r="AP93" s="98">
        <v>59.1</v>
      </c>
      <c r="AQ93" s="98">
        <v>63.9</v>
      </c>
      <c r="AR93" s="98">
        <v>68</v>
      </c>
      <c r="AS93" s="98">
        <v>73.7</v>
      </c>
      <c r="AT93" s="98">
        <v>78.5</v>
      </c>
      <c r="AU93" s="98">
        <v>81.2</v>
      </c>
      <c r="AV93" s="98">
        <v>86.3</v>
      </c>
      <c r="AW93" s="98">
        <v>90.4</v>
      </c>
      <c r="AX93" s="98">
        <v>95.5</v>
      </c>
      <c r="AY93" s="98">
        <v>102.5</v>
      </c>
      <c r="AZ93" s="98">
        <v>108.4</v>
      </c>
      <c r="BA93" s="98">
        <v>110.1</v>
      </c>
      <c r="BB93" s="98">
        <v>113.2</v>
      </c>
      <c r="BC93" s="98">
        <v>115.7</v>
      </c>
      <c r="BD93" s="98">
        <v>118</v>
      </c>
      <c r="BE93" s="98">
        <v>119.5</v>
      </c>
      <c r="BF93" s="98">
        <v>122.6</v>
      </c>
      <c r="BG93" s="98">
        <v>126.4</v>
      </c>
    </row>
    <row r="94" spans="1:59" hidden="1" x14ac:dyDescent="0.2">
      <c r="A94" s="98" t="s">
        <v>913</v>
      </c>
      <c r="B94" s="98" t="s">
        <v>1194</v>
      </c>
      <c r="C94" s="98">
        <v>1</v>
      </c>
      <c r="D94" s="98">
        <v>1.1000000000000001</v>
      </c>
      <c r="E94" s="98">
        <v>1.2</v>
      </c>
      <c r="F94" s="98">
        <v>1.2</v>
      </c>
      <c r="G94" s="98">
        <v>1.3</v>
      </c>
      <c r="H94" s="98">
        <v>1.4</v>
      </c>
      <c r="I94" s="98">
        <v>1.5</v>
      </c>
      <c r="J94" s="98">
        <v>1.6</v>
      </c>
      <c r="K94" s="98">
        <v>1.7</v>
      </c>
      <c r="L94" s="98">
        <v>1.9</v>
      </c>
      <c r="M94" s="98">
        <v>2.2000000000000002</v>
      </c>
      <c r="N94" s="98">
        <v>2.5</v>
      </c>
      <c r="O94" s="98">
        <v>2.8</v>
      </c>
      <c r="P94" s="98">
        <v>3</v>
      </c>
      <c r="Q94" s="98">
        <v>3.3</v>
      </c>
      <c r="R94" s="98">
        <v>3.6</v>
      </c>
      <c r="S94" s="98">
        <v>4.2</v>
      </c>
      <c r="T94" s="98">
        <v>4.4000000000000004</v>
      </c>
      <c r="U94" s="98">
        <v>4.7</v>
      </c>
      <c r="V94" s="98">
        <v>5.2</v>
      </c>
      <c r="W94" s="98">
        <v>5.7</v>
      </c>
      <c r="X94" s="98">
        <v>6.2</v>
      </c>
      <c r="Y94" s="98">
        <v>7</v>
      </c>
      <c r="Z94" s="98">
        <v>7.7</v>
      </c>
      <c r="AA94" s="98">
        <v>8.4</v>
      </c>
      <c r="AB94" s="98">
        <v>9</v>
      </c>
      <c r="AC94" s="98">
        <v>9.8000000000000007</v>
      </c>
      <c r="AD94" s="98">
        <v>10.7</v>
      </c>
      <c r="AE94" s="98">
        <v>11.6</v>
      </c>
      <c r="AF94" s="98">
        <v>12.1</v>
      </c>
      <c r="AG94" s="98">
        <v>13.4</v>
      </c>
      <c r="AH94" s="98">
        <v>14.5</v>
      </c>
      <c r="AI94" s="98">
        <v>15.5</v>
      </c>
      <c r="AJ94" s="98">
        <v>17.3</v>
      </c>
      <c r="AK94" s="98">
        <v>17.899999999999999</v>
      </c>
      <c r="AL94" s="98">
        <v>18.899999999999999</v>
      </c>
      <c r="AM94" s="98">
        <v>19.600000000000001</v>
      </c>
      <c r="AN94" s="98">
        <v>20.5</v>
      </c>
      <c r="AO94" s="98">
        <v>21.4</v>
      </c>
      <c r="AP94" s="98">
        <v>22.8</v>
      </c>
      <c r="AQ94" s="98">
        <v>24.5</v>
      </c>
      <c r="AR94" s="98">
        <v>26.6</v>
      </c>
      <c r="AS94" s="98">
        <v>28.2</v>
      </c>
      <c r="AT94" s="98">
        <v>30.4</v>
      </c>
      <c r="AU94" s="98">
        <v>31.6</v>
      </c>
      <c r="AV94" s="98">
        <v>34.4</v>
      </c>
      <c r="AW94" s="98">
        <v>36.700000000000003</v>
      </c>
      <c r="AX94" s="98">
        <v>39.200000000000003</v>
      </c>
      <c r="AY94" s="98">
        <v>42.2</v>
      </c>
      <c r="AZ94" s="98">
        <v>45.2</v>
      </c>
      <c r="BA94" s="98">
        <v>46.7</v>
      </c>
      <c r="BB94" s="98">
        <v>47.5</v>
      </c>
      <c r="BC94" s="98">
        <v>48.6</v>
      </c>
      <c r="BD94" s="98">
        <v>49.1</v>
      </c>
      <c r="BE94" s="98">
        <v>50</v>
      </c>
      <c r="BF94" s="98">
        <v>50.8</v>
      </c>
      <c r="BG94" s="98">
        <v>52.1</v>
      </c>
    </row>
    <row r="95" spans="1:59" hidden="1" x14ac:dyDescent="0.2">
      <c r="A95" s="98" t="s">
        <v>910</v>
      </c>
      <c r="B95" s="98" t="s">
        <v>1193</v>
      </c>
      <c r="C95" s="98">
        <v>0.6</v>
      </c>
      <c r="D95" s="98">
        <v>0.6</v>
      </c>
      <c r="E95" s="98">
        <v>0.7</v>
      </c>
      <c r="F95" s="98">
        <v>0.7</v>
      </c>
      <c r="G95" s="98">
        <v>0.7</v>
      </c>
      <c r="H95" s="98">
        <v>0.8</v>
      </c>
      <c r="I95" s="98">
        <v>0.9</v>
      </c>
      <c r="J95" s="98">
        <v>1</v>
      </c>
      <c r="K95" s="98">
        <v>1.1000000000000001</v>
      </c>
      <c r="L95" s="98">
        <v>1.3</v>
      </c>
      <c r="M95" s="98">
        <v>1.4</v>
      </c>
      <c r="N95" s="98">
        <v>1.6</v>
      </c>
      <c r="O95" s="98">
        <v>1.9</v>
      </c>
      <c r="P95" s="98">
        <v>2.1</v>
      </c>
      <c r="Q95" s="98">
        <v>2.4</v>
      </c>
      <c r="R95" s="98">
        <v>2.7</v>
      </c>
      <c r="S95" s="98">
        <v>3.1</v>
      </c>
      <c r="T95" s="98">
        <v>3.3</v>
      </c>
      <c r="U95" s="98">
        <v>3.6</v>
      </c>
      <c r="V95" s="98">
        <v>4.0999999999999996</v>
      </c>
      <c r="W95" s="98">
        <v>4.7</v>
      </c>
      <c r="X95" s="98">
        <v>5.4</v>
      </c>
      <c r="Y95" s="98">
        <v>6</v>
      </c>
      <c r="Z95" s="98">
        <v>6.7</v>
      </c>
      <c r="AA95" s="98">
        <v>7.2</v>
      </c>
      <c r="AB95" s="98">
        <v>7.7</v>
      </c>
      <c r="AC95" s="98">
        <v>8.4</v>
      </c>
      <c r="AD95" s="98">
        <v>9</v>
      </c>
      <c r="AE95" s="98">
        <v>9.6999999999999993</v>
      </c>
      <c r="AF95" s="98">
        <v>11</v>
      </c>
      <c r="AG95" s="98">
        <v>12.4</v>
      </c>
      <c r="AH95" s="98">
        <v>13.9</v>
      </c>
      <c r="AI95" s="98">
        <v>15.2</v>
      </c>
      <c r="AJ95" s="98">
        <v>16.5</v>
      </c>
      <c r="AK95" s="98">
        <v>18.7</v>
      </c>
      <c r="AL95" s="98">
        <v>20</v>
      </c>
      <c r="AM95" s="98">
        <v>21.2</v>
      </c>
      <c r="AN95" s="98">
        <v>22.3</v>
      </c>
      <c r="AO95" s="98">
        <v>23.8</v>
      </c>
      <c r="AP95" s="98">
        <v>26</v>
      </c>
      <c r="AQ95" s="98">
        <v>28.5</v>
      </c>
      <c r="AR95" s="98">
        <v>30.8</v>
      </c>
      <c r="AS95" s="98">
        <v>33.6</v>
      </c>
      <c r="AT95" s="98">
        <v>35.4</v>
      </c>
      <c r="AU95" s="98">
        <v>36.200000000000003</v>
      </c>
      <c r="AV95" s="98">
        <v>38</v>
      </c>
      <c r="AW95" s="98">
        <v>39.799999999999997</v>
      </c>
      <c r="AX95" s="98">
        <v>41.6</v>
      </c>
      <c r="AY95" s="98">
        <v>43.7</v>
      </c>
      <c r="AZ95" s="98">
        <v>46.1</v>
      </c>
      <c r="BA95" s="98">
        <v>46.6</v>
      </c>
      <c r="BB95" s="98">
        <v>46.4</v>
      </c>
      <c r="BC95" s="98">
        <v>46.4</v>
      </c>
      <c r="BD95" s="98">
        <v>46</v>
      </c>
      <c r="BE95" s="98">
        <v>46.6</v>
      </c>
      <c r="BF95" s="98">
        <v>47.7</v>
      </c>
      <c r="BG95" s="98">
        <v>49</v>
      </c>
    </row>
    <row r="96" spans="1:59" hidden="1" x14ac:dyDescent="0.2">
      <c r="A96" s="98" t="s">
        <v>907</v>
      </c>
      <c r="B96" s="98" t="s">
        <v>1192</v>
      </c>
      <c r="C96" s="98">
        <v>0.6</v>
      </c>
      <c r="D96" s="98">
        <v>0.6</v>
      </c>
      <c r="E96" s="98">
        <v>0.7</v>
      </c>
      <c r="F96" s="98">
        <v>0.7</v>
      </c>
      <c r="G96" s="98">
        <v>0.8</v>
      </c>
      <c r="H96" s="98">
        <v>0.8</v>
      </c>
      <c r="I96" s="98">
        <v>0.9</v>
      </c>
      <c r="J96" s="98">
        <v>1</v>
      </c>
      <c r="K96" s="98">
        <v>1.1000000000000001</v>
      </c>
      <c r="L96" s="98">
        <v>1.2</v>
      </c>
      <c r="M96" s="98">
        <v>1.4</v>
      </c>
      <c r="N96" s="98">
        <v>1.6</v>
      </c>
      <c r="O96" s="98">
        <v>1.9</v>
      </c>
      <c r="P96" s="98">
        <v>2.1</v>
      </c>
      <c r="Q96" s="98">
        <v>2.5</v>
      </c>
      <c r="R96" s="98">
        <v>2.9</v>
      </c>
      <c r="S96" s="98">
        <v>3.4</v>
      </c>
      <c r="T96" s="98">
        <v>3.8</v>
      </c>
      <c r="U96" s="98">
        <v>4.3</v>
      </c>
      <c r="V96" s="98">
        <v>4.8</v>
      </c>
      <c r="W96" s="98">
        <v>5.5</v>
      </c>
      <c r="X96" s="98">
        <v>6.2</v>
      </c>
      <c r="Y96" s="98">
        <v>7.2</v>
      </c>
      <c r="Z96" s="98">
        <v>8.4</v>
      </c>
      <c r="AA96" s="98">
        <v>9.6</v>
      </c>
      <c r="AB96" s="98">
        <v>10.9</v>
      </c>
      <c r="AC96" s="98">
        <v>12.6</v>
      </c>
      <c r="AD96" s="98">
        <v>14.1</v>
      </c>
      <c r="AE96" s="98">
        <v>16</v>
      </c>
      <c r="AF96" s="98">
        <v>18</v>
      </c>
      <c r="AG96" s="98">
        <v>20.8</v>
      </c>
      <c r="AH96" s="98">
        <v>23.8</v>
      </c>
      <c r="AI96" s="98">
        <v>26.2</v>
      </c>
      <c r="AJ96" s="98">
        <v>28.6</v>
      </c>
      <c r="AK96" s="98">
        <v>30.6</v>
      </c>
      <c r="AL96" s="98">
        <v>33.700000000000003</v>
      </c>
      <c r="AM96" s="98">
        <v>36.5</v>
      </c>
      <c r="AN96" s="98">
        <v>39.200000000000003</v>
      </c>
      <c r="AO96" s="98">
        <v>41.7</v>
      </c>
      <c r="AP96" s="98">
        <v>44.2</v>
      </c>
      <c r="AQ96" s="98">
        <v>48.3</v>
      </c>
      <c r="AR96" s="98">
        <v>52.3</v>
      </c>
      <c r="AS96" s="98">
        <v>56.7</v>
      </c>
      <c r="AT96" s="98">
        <v>59</v>
      </c>
      <c r="AU96" s="98">
        <v>60.1</v>
      </c>
      <c r="AV96" s="98">
        <v>62.6</v>
      </c>
      <c r="AW96" s="98">
        <v>65.599999999999994</v>
      </c>
      <c r="AX96" s="98">
        <v>69.7</v>
      </c>
      <c r="AY96" s="98">
        <v>74.599999999999994</v>
      </c>
      <c r="AZ96" s="98">
        <v>78.400000000000006</v>
      </c>
      <c r="BA96" s="98">
        <v>78.400000000000006</v>
      </c>
      <c r="BB96" s="98">
        <v>76.5</v>
      </c>
      <c r="BC96" s="98">
        <v>76.400000000000006</v>
      </c>
      <c r="BD96" s="98">
        <v>75.599999999999994</v>
      </c>
      <c r="BE96" s="98">
        <v>76.900000000000006</v>
      </c>
      <c r="BF96" s="98">
        <v>78.7</v>
      </c>
      <c r="BG96" s="98">
        <v>80.7</v>
      </c>
    </row>
    <row r="97" spans="1:60" hidden="1" x14ac:dyDescent="0.2">
      <c r="A97" s="98" t="s">
        <v>904</v>
      </c>
      <c r="B97" s="310" t="s">
        <v>1013</v>
      </c>
      <c r="C97" s="98">
        <v>5.9</v>
      </c>
      <c r="D97" s="98">
        <v>6.2</v>
      </c>
      <c r="E97" s="98">
        <v>6.6</v>
      </c>
      <c r="F97" s="98">
        <v>7</v>
      </c>
      <c r="G97" s="98">
        <v>7.4</v>
      </c>
      <c r="H97" s="98">
        <v>7.9</v>
      </c>
      <c r="I97" s="98">
        <v>8.5</v>
      </c>
      <c r="J97" s="98">
        <v>9.3000000000000007</v>
      </c>
      <c r="K97" s="98">
        <v>10.1</v>
      </c>
      <c r="L97" s="98">
        <v>10.9</v>
      </c>
      <c r="M97" s="98">
        <v>12</v>
      </c>
      <c r="N97" s="98">
        <v>13.4</v>
      </c>
      <c r="O97" s="98">
        <v>14.7</v>
      </c>
      <c r="P97" s="98">
        <v>15.9</v>
      </c>
      <c r="Q97" s="98">
        <v>17.600000000000001</v>
      </c>
      <c r="R97" s="98">
        <v>21</v>
      </c>
      <c r="S97" s="98">
        <v>24.1</v>
      </c>
      <c r="T97" s="98">
        <v>25.4</v>
      </c>
      <c r="U97" s="98">
        <v>26.8</v>
      </c>
      <c r="V97" s="98">
        <v>30.3</v>
      </c>
      <c r="W97" s="98">
        <v>32.799999999999997</v>
      </c>
      <c r="X97" s="98">
        <v>36.9</v>
      </c>
      <c r="Y97" s="98">
        <v>40.700000000000003</v>
      </c>
      <c r="Z97" s="98">
        <v>43.7</v>
      </c>
      <c r="AA97" s="98">
        <v>45</v>
      </c>
      <c r="AB97" s="98">
        <v>46.5</v>
      </c>
      <c r="AC97" s="98">
        <v>49.8</v>
      </c>
      <c r="AD97" s="98">
        <v>53.1</v>
      </c>
      <c r="AE97" s="98">
        <v>55.6</v>
      </c>
      <c r="AF97" s="98">
        <v>58</v>
      </c>
      <c r="AG97" s="98">
        <v>61.2</v>
      </c>
      <c r="AH97" s="98">
        <v>65.3</v>
      </c>
      <c r="AI97" s="98">
        <v>68.900000000000006</v>
      </c>
      <c r="AJ97" s="98">
        <v>72.599999999999994</v>
      </c>
      <c r="AK97" s="98">
        <v>75.099999999999994</v>
      </c>
      <c r="AL97" s="98">
        <v>78.5</v>
      </c>
      <c r="AM97" s="98">
        <v>82.3</v>
      </c>
      <c r="AN97" s="98">
        <v>85.5</v>
      </c>
      <c r="AO97" s="98">
        <v>89.4</v>
      </c>
      <c r="AP97" s="98">
        <v>93.6</v>
      </c>
      <c r="AQ97" s="98">
        <v>100.5</v>
      </c>
      <c r="AR97" s="98">
        <v>107.2</v>
      </c>
      <c r="AS97" s="98">
        <v>122.5</v>
      </c>
      <c r="AT97" s="98">
        <v>122</v>
      </c>
      <c r="AU97" s="98">
        <v>123.4</v>
      </c>
      <c r="AV97" s="98">
        <v>129.30000000000001</v>
      </c>
      <c r="AW97" s="98">
        <v>137.80000000000001</v>
      </c>
      <c r="AX97" s="98">
        <v>146.80000000000001</v>
      </c>
      <c r="AY97" s="98">
        <v>158.1</v>
      </c>
      <c r="AZ97" s="98">
        <v>168.3</v>
      </c>
      <c r="BA97" s="98">
        <v>170.4</v>
      </c>
      <c r="BB97" s="98">
        <v>169.5</v>
      </c>
      <c r="BC97" s="98">
        <v>173.2</v>
      </c>
      <c r="BD97" s="98">
        <v>176.5</v>
      </c>
      <c r="BE97" s="98">
        <v>179.4</v>
      </c>
      <c r="BF97" s="98">
        <v>182.7</v>
      </c>
      <c r="BG97" s="98">
        <v>185.8</v>
      </c>
    </row>
    <row r="98" spans="1:60" hidden="1" x14ac:dyDescent="0.2">
      <c r="A98" s="98" t="s">
        <v>901</v>
      </c>
      <c r="B98" s="98" t="s">
        <v>1191</v>
      </c>
      <c r="C98" s="98">
        <v>4.5999999999999996</v>
      </c>
      <c r="D98" s="98">
        <v>4.8</v>
      </c>
      <c r="E98" s="98">
        <v>5.0999999999999996</v>
      </c>
      <c r="F98" s="98">
        <v>5.3</v>
      </c>
      <c r="G98" s="98">
        <v>5.7</v>
      </c>
      <c r="H98" s="98">
        <v>6</v>
      </c>
      <c r="I98" s="98">
        <v>6.4</v>
      </c>
      <c r="J98" s="98">
        <v>7</v>
      </c>
      <c r="K98" s="98">
        <v>7.5</v>
      </c>
      <c r="L98" s="98">
        <v>8.1999999999999993</v>
      </c>
      <c r="M98" s="98">
        <v>9</v>
      </c>
      <c r="N98" s="98">
        <v>10</v>
      </c>
      <c r="O98" s="98">
        <v>10.9</v>
      </c>
      <c r="P98" s="98">
        <v>11.6</v>
      </c>
      <c r="Q98" s="98">
        <v>12.9</v>
      </c>
      <c r="R98" s="98">
        <v>15.6</v>
      </c>
      <c r="S98" s="98">
        <v>17.399999999999999</v>
      </c>
      <c r="T98" s="98">
        <v>18</v>
      </c>
      <c r="U98" s="98">
        <v>18.8</v>
      </c>
      <c r="V98" s="98">
        <v>20.5</v>
      </c>
      <c r="W98" s="98">
        <v>22.5</v>
      </c>
      <c r="X98" s="98">
        <v>25.4</v>
      </c>
      <c r="Y98" s="98">
        <v>28.6</v>
      </c>
      <c r="Z98" s="98">
        <v>31.3</v>
      </c>
      <c r="AA98" s="98">
        <v>32.4</v>
      </c>
      <c r="AB98" s="98">
        <v>33.5</v>
      </c>
      <c r="AC98" s="98">
        <v>35.700000000000003</v>
      </c>
      <c r="AD98" s="98">
        <v>38</v>
      </c>
      <c r="AE98" s="98">
        <v>39.4</v>
      </c>
      <c r="AF98" s="98">
        <v>41</v>
      </c>
      <c r="AG98" s="98">
        <v>42.8</v>
      </c>
      <c r="AH98" s="98">
        <v>45.5</v>
      </c>
      <c r="AI98" s="98">
        <v>48</v>
      </c>
      <c r="AJ98" s="98">
        <v>50.1</v>
      </c>
      <c r="AK98" s="98">
        <v>52</v>
      </c>
      <c r="AL98" s="98">
        <v>54.4</v>
      </c>
      <c r="AM98" s="98">
        <v>57.3</v>
      </c>
      <c r="AN98" s="98">
        <v>59.8</v>
      </c>
      <c r="AO98" s="98">
        <v>62.8</v>
      </c>
      <c r="AP98" s="98">
        <v>65.8</v>
      </c>
      <c r="AQ98" s="98">
        <v>70.7</v>
      </c>
      <c r="AR98" s="98">
        <v>75.3</v>
      </c>
      <c r="AS98" s="98">
        <v>79.599999999999994</v>
      </c>
      <c r="AT98" s="98">
        <v>83.2</v>
      </c>
      <c r="AU98" s="98">
        <v>85.6</v>
      </c>
      <c r="AV98" s="98">
        <v>89.9</v>
      </c>
      <c r="AW98" s="98">
        <v>97.2</v>
      </c>
      <c r="AX98" s="98">
        <v>104.4</v>
      </c>
      <c r="AY98" s="98">
        <v>114.1</v>
      </c>
      <c r="AZ98" s="98">
        <v>122</v>
      </c>
      <c r="BA98" s="98">
        <v>123.4</v>
      </c>
      <c r="BB98" s="98">
        <v>124.4</v>
      </c>
      <c r="BC98" s="98">
        <v>129</v>
      </c>
      <c r="BD98" s="98">
        <v>133</v>
      </c>
      <c r="BE98" s="98">
        <v>136</v>
      </c>
      <c r="BF98" s="98">
        <v>139.19999999999999</v>
      </c>
      <c r="BG98" s="98">
        <v>141.4</v>
      </c>
    </row>
    <row r="99" spans="1:60" hidden="1" x14ac:dyDescent="0.2">
      <c r="A99" s="98" t="s">
        <v>898</v>
      </c>
      <c r="B99" s="98" t="s">
        <v>1190</v>
      </c>
      <c r="C99" s="98">
        <v>4.5999999999999996</v>
      </c>
      <c r="D99" s="98">
        <v>4.8</v>
      </c>
      <c r="E99" s="98">
        <v>5.0999999999999996</v>
      </c>
      <c r="F99" s="98">
        <v>5.3</v>
      </c>
      <c r="G99" s="98">
        <v>5.7</v>
      </c>
      <c r="H99" s="98">
        <v>6</v>
      </c>
      <c r="I99" s="98">
        <v>6.4</v>
      </c>
      <c r="J99" s="98">
        <v>6.9</v>
      </c>
      <c r="K99" s="98">
        <v>7.5</v>
      </c>
      <c r="L99" s="98">
        <v>8.1</v>
      </c>
      <c r="M99" s="98">
        <v>9</v>
      </c>
      <c r="N99" s="98">
        <v>10</v>
      </c>
      <c r="O99" s="98">
        <v>10.9</v>
      </c>
      <c r="P99" s="98">
        <v>11.6</v>
      </c>
      <c r="Q99" s="98">
        <v>12.8</v>
      </c>
      <c r="R99" s="98">
        <v>15.4</v>
      </c>
      <c r="S99" s="98">
        <v>17.3</v>
      </c>
      <c r="T99" s="98">
        <v>17.8</v>
      </c>
      <c r="U99" s="98">
        <v>18.600000000000001</v>
      </c>
      <c r="V99" s="98">
        <v>20.3</v>
      </c>
      <c r="W99" s="98">
        <v>22.1</v>
      </c>
      <c r="X99" s="98">
        <v>25.1</v>
      </c>
      <c r="Y99" s="98">
        <v>28.2</v>
      </c>
      <c r="Z99" s="98">
        <v>30.9</v>
      </c>
      <c r="AA99" s="98">
        <v>32</v>
      </c>
      <c r="AB99" s="98">
        <v>33.200000000000003</v>
      </c>
      <c r="AC99" s="98">
        <v>35.4</v>
      </c>
      <c r="AD99" s="98">
        <v>37.700000000000003</v>
      </c>
      <c r="AE99" s="98">
        <v>39.1</v>
      </c>
      <c r="AF99" s="98">
        <v>40.6</v>
      </c>
      <c r="AG99" s="98">
        <v>42.4</v>
      </c>
      <c r="AH99" s="98">
        <v>45.1</v>
      </c>
      <c r="AI99" s="98">
        <v>47.6</v>
      </c>
      <c r="AJ99" s="98">
        <v>49.7</v>
      </c>
      <c r="AK99" s="98">
        <v>51.6</v>
      </c>
      <c r="AL99" s="98">
        <v>54</v>
      </c>
      <c r="AM99" s="98">
        <v>57</v>
      </c>
      <c r="AN99" s="98">
        <v>59.5</v>
      </c>
      <c r="AO99" s="98">
        <v>62.3</v>
      </c>
      <c r="AP99" s="98">
        <v>65.3</v>
      </c>
      <c r="AQ99" s="98">
        <v>70.2</v>
      </c>
      <c r="AR99" s="98">
        <v>74.8</v>
      </c>
      <c r="AS99" s="98">
        <v>79</v>
      </c>
      <c r="AT99" s="98">
        <v>82.6</v>
      </c>
      <c r="AU99" s="98">
        <v>85.2</v>
      </c>
      <c r="AV99" s="98">
        <v>89.5</v>
      </c>
      <c r="AW99" s="98">
        <v>96.8</v>
      </c>
      <c r="AX99" s="98">
        <v>104</v>
      </c>
      <c r="AY99" s="98">
        <v>113.8</v>
      </c>
      <c r="AZ99" s="98">
        <v>121.6</v>
      </c>
      <c r="BA99" s="98">
        <v>123</v>
      </c>
      <c r="BB99" s="98">
        <v>124</v>
      </c>
      <c r="BC99" s="98">
        <v>128.6</v>
      </c>
      <c r="BD99" s="98">
        <v>132.5</v>
      </c>
      <c r="BE99" s="98">
        <v>135.6</v>
      </c>
      <c r="BF99" s="98">
        <v>138.69999999999999</v>
      </c>
      <c r="BG99" s="98">
        <v>140.9</v>
      </c>
    </row>
    <row r="100" spans="1:60" hidden="1" x14ac:dyDescent="0.2">
      <c r="A100" s="98" t="s">
        <v>895</v>
      </c>
      <c r="B100" s="98" t="s">
        <v>1189</v>
      </c>
      <c r="C100" s="98" t="s">
        <v>110</v>
      </c>
      <c r="D100" s="98" t="s">
        <v>110</v>
      </c>
      <c r="E100" s="98" t="s">
        <v>110</v>
      </c>
      <c r="F100" s="98" t="s">
        <v>110</v>
      </c>
      <c r="G100" s="98">
        <v>0</v>
      </c>
      <c r="H100" s="98">
        <v>0</v>
      </c>
      <c r="I100" s="98">
        <v>0</v>
      </c>
      <c r="J100" s="98">
        <v>0</v>
      </c>
      <c r="K100" s="98">
        <v>0</v>
      </c>
      <c r="L100" s="98">
        <v>0</v>
      </c>
      <c r="M100" s="98">
        <v>0</v>
      </c>
      <c r="N100" s="98">
        <v>0</v>
      </c>
      <c r="O100" s="98">
        <v>0</v>
      </c>
      <c r="P100" s="98">
        <v>0.1</v>
      </c>
      <c r="Q100" s="98">
        <v>0.1</v>
      </c>
      <c r="R100" s="98">
        <v>0.1</v>
      </c>
      <c r="S100" s="98">
        <v>0.2</v>
      </c>
      <c r="T100" s="98">
        <v>0.2</v>
      </c>
      <c r="U100" s="98">
        <v>0.2</v>
      </c>
      <c r="V100" s="98">
        <v>0.2</v>
      </c>
      <c r="W100" s="98">
        <v>0.3</v>
      </c>
      <c r="X100" s="98">
        <v>0.4</v>
      </c>
      <c r="Y100" s="98">
        <v>0.4</v>
      </c>
      <c r="Z100" s="98">
        <v>0.5</v>
      </c>
      <c r="AA100" s="98">
        <v>0.4</v>
      </c>
      <c r="AB100" s="98">
        <v>0.4</v>
      </c>
      <c r="AC100" s="98">
        <v>0.3</v>
      </c>
      <c r="AD100" s="98">
        <v>0.3</v>
      </c>
      <c r="AE100" s="98">
        <v>0.3</v>
      </c>
      <c r="AF100" s="98">
        <v>0.4</v>
      </c>
      <c r="AG100" s="98">
        <v>0.4</v>
      </c>
      <c r="AH100" s="98">
        <v>0.4</v>
      </c>
      <c r="AI100" s="98">
        <v>0.4</v>
      </c>
      <c r="AJ100" s="98">
        <v>0.4</v>
      </c>
      <c r="AK100" s="98">
        <v>0.4</v>
      </c>
      <c r="AL100" s="98">
        <v>0.3</v>
      </c>
      <c r="AM100" s="98">
        <v>0.3</v>
      </c>
      <c r="AN100" s="98">
        <v>0.3</v>
      </c>
      <c r="AO100" s="98">
        <v>0.4</v>
      </c>
      <c r="AP100" s="98">
        <v>0.4</v>
      </c>
      <c r="AQ100" s="98">
        <v>0.4</v>
      </c>
      <c r="AR100" s="98">
        <v>0.5</v>
      </c>
      <c r="AS100" s="98">
        <v>0.6</v>
      </c>
      <c r="AT100" s="98">
        <v>0.5</v>
      </c>
      <c r="AU100" s="98">
        <v>0.4</v>
      </c>
      <c r="AV100" s="98">
        <v>0.4</v>
      </c>
      <c r="AW100" s="98">
        <v>0.4</v>
      </c>
      <c r="AX100" s="98">
        <v>0.4</v>
      </c>
      <c r="AY100" s="98">
        <v>0.4</v>
      </c>
      <c r="AZ100" s="98">
        <v>0.4</v>
      </c>
      <c r="BA100" s="98">
        <v>0.4</v>
      </c>
      <c r="BB100" s="98">
        <v>0.4</v>
      </c>
      <c r="BC100" s="98">
        <v>0.4</v>
      </c>
      <c r="BD100" s="98">
        <v>0.5</v>
      </c>
      <c r="BE100" s="98">
        <v>0.5</v>
      </c>
      <c r="BF100" s="98">
        <v>0.5</v>
      </c>
      <c r="BG100" s="98">
        <v>0.5</v>
      </c>
    </row>
    <row r="101" spans="1:60" hidden="1" x14ac:dyDescent="0.2">
      <c r="A101" s="98" t="s">
        <v>892</v>
      </c>
      <c r="B101" s="98" t="s">
        <v>1188</v>
      </c>
      <c r="C101" s="98">
        <v>1.3</v>
      </c>
      <c r="D101" s="98">
        <v>1.4</v>
      </c>
      <c r="E101" s="98">
        <v>1.6</v>
      </c>
      <c r="F101" s="98">
        <v>1.6</v>
      </c>
      <c r="G101" s="98">
        <v>1.7</v>
      </c>
      <c r="H101" s="98">
        <v>1.9</v>
      </c>
      <c r="I101" s="98">
        <v>2.1</v>
      </c>
      <c r="J101" s="98">
        <v>2.4</v>
      </c>
      <c r="K101" s="98">
        <v>2.6</v>
      </c>
      <c r="L101" s="98">
        <v>2.7</v>
      </c>
      <c r="M101" s="98">
        <v>3</v>
      </c>
      <c r="N101" s="98">
        <v>3.4</v>
      </c>
      <c r="O101" s="98">
        <v>3.8</v>
      </c>
      <c r="P101" s="98">
        <v>4.2</v>
      </c>
      <c r="Q101" s="98">
        <v>4.7</v>
      </c>
      <c r="R101" s="98">
        <v>5.5</v>
      </c>
      <c r="S101" s="98">
        <v>6.7</v>
      </c>
      <c r="T101" s="98">
        <v>7.4</v>
      </c>
      <c r="U101" s="98">
        <v>8</v>
      </c>
      <c r="V101" s="98">
        <v>9.8000000000000007</v>
      </c>
      <c r="W101" s="98">
        <v>10.4</v>
      </c>
      <c r="X101" s="98">
        <v>11.5</v>
      </c>
      <c r="Y101" s="98">
        <v>12.1</v>
      </c>
      <c r="Z101" s="98">
        <v>12.4</v>
      </c>
      <c r="AA101" s="98">
        <v>12.6</v>
      </c>
      <c r="AB101" s="98">
        <v>13</v>
      </c>
      <c r="AC101" s="98">
        <v>14.1</v>
      </c>
      <c r="AD101" s="98">
        <v>15.1</v>
      </c>
      <c r="AE101" s="98">
        <v>16.2</v>
      </c>
      <c r="AF101" s="98">
        <v>17</v>
      </c>
      <c r="AG101" s="98">
        <v>18.5</v>
      </c>
      <c r="AH101" s="98">
        <v>19.8</v>
      </c>
      <c r="AI101" s="98">
        <v>20.9</v>
      </c>
      <c r="AJ101" s="98">
        <v>22.5</v>
      </c>
      <c r="AK101" s="98">
        <v>23.1</v>
      </c>
      <c r="AL101" s="98">
        <v>24.1</v>
      </c>
      <c r="AM101" s="98">
        <v>25</v>
      </c>
      <c r="AN101" s="98">
        <v>25.6</v>
      </c>
      <c r="AO101" s="98">
        <v>26.7</v>
      </c>
      <c r="AP101" s="98">
        <v>27.8</v>
      </c>
      <c r="AQ101" s="98">
        <v>29.9</v>
      </c>
      <c r="AR101" s="98">
        <v>32</v>
      </c>
      <c r="AS101" s="98">
        <v>42.9</v>
      </c>
      <c r="AT101" s="98">
        <v>38.9</v>
      </c>
      <c r="AU101" s="98">
        <v>37.700000000000003</v>
      </c>
      <c r="AV101" s="98">
        <v>39.4</v>
      </c>
      <c r="AW101" s="98">
        <v>40.6</v>
      </c>
      <c r="AX101" s="98">
        <v>42.4</v>
      </c>
      <c r="AY101" s="98">
        <v>43.9</v>
      </c>
      <c r="AZ101" s="98">
        <v>46.3</v>
      </c>
      <c r="BA101" s="98">
        <v>47</v>
      </c>
      <c r="BB101" s="98">
        <v>45.1</v>
      </c>
      <c r="BC101" s="98">
        <v>44.2</v>
      </c>
      <c r="BD101" s="98">
        <v>43.5</v>
      </c>
      <c r="BE101" s="98">
        <v>43.4</v>
      </c>
      <c r="BF101" s="98">
        <v>43.6</v>
      </c>
      <c r="BG101" s="98">
        <v>44.3</v>
      </c>
    </row>
    <row r="102" spans="1:60" hidden="1" x14ac:dyDescent="0.2">
      <c r="A102" s="98" t="s">
        <v>889</v>
      </c>
      <c r="B102" s="98" t="s">
        <v>1187</v>
      </c>
      <c r="C102" s="98">
        <v>0.6</v>
      </c>
      <c r="D102" s="98">
        <v>0.7</v>
      </c>
      <c r="E102" s="98">
        <v>0.8</v>
      </c>
      <c r="F102" s="98">
        <v>0.8</v>
      </c>
      <c r="G102" s="98">
        <v>0.9</v>
      </c>
      <c r="H102" s="98">
        <v>0.9</v>
      </c>
      <c r="I102" s="98">
        <v>1.1000000000000001</v>
      </c>
      <c r="J102" s="98">
        <v>1.2</v>
      </c>
      <c r="K102" s="98">
        <v>1.3</v>
      </c>
      <c r="L102" s="98">
        <v>1.3</v>
      </c>
      <c r="M102" s="98">
        <v>1.5</v>
      </c>
      <c r="N102" s="98">
        <v>1.7</v>
      </c>
      <c r="O102" s="98">
        <v>2</v>
      </c>
      <c r="P102" s="98">
        <v>2.2999999999999998</v>
      </c>
      <c r="Q102" s="98">
        <v>2.6</v>
      </c>
      <c r="R102" s="98">
        <v>3</v>
      </c>
      <c r="S102" s="98">
        <v>3.8</v>
      </c>
      <c r="T102" s="98">
        <v>4.4000000000000004</v>
      </c>
      <c r="U102" s="98">
        <v>4.9000000000000004</v>
      </c>
      <c r="V102" s="98">
        <v>6.3</v>
      </c>
      <c r="W102" s="98">
        <v>6.5</v>
      </c>
      <c r="X102" s="98">
        <v>7</v>
      </c>
      <c r="Y102" s="98">
        <v>7.1</v>
      </c>
      <c r="Z102" s="98">
        <v>7</v>
      </c>
      <c r="AA102" s="98">
        <v>6.8</v>
      </c>
      <c r="AB102" s="98">
        <v>6.8</v>
      </c>
      <c r="AC102" s="98">
        <v>7.3</v>
      </c>
      <c r="AD102" s="98">
        <v>7.9</v>
      </c>
      <c r="AE102" s="98">
        <v>8.6</v>
      </c>
      <c r="AF102" s="98">
        <v>8.9</v>
      </c>
      <c r="AG102" s="98">
        <v>9.6999999999999993</v>
      </c>
      <c r="AH102" s="98">
        <v>10.5</v>
      </c>
      <c r="AI102" s="98">
        <v>10.9</v>
      </c>
      <c r="AJ102" s="98">
        <v>12.1</v>
      </c>
      <c r="AK102" s="98">
        <v>12.3</v>
      </c>
      <c r="AL102" s="98">
        <v>12.6</v>
      </c>
      <c r="AM102" s="98">
        <v>12.9</v>
      </c>
      <c r="AN102" s="98">
        <v>13</v>
      </c>
      <c r="AO102" s="98">
        <v>13.6</v>
      </c>
      <c r="AP102" s="98">
        <v>14.2</v>
      </c>
      <c r="AQ102" s="98">
        <v>15.2</v>
      </c>
      <c r="AR102" s="98">
        <v>16.100000000000001</v>
      </c>
      <c r="AS102" s="98">
        <v>18.7</v>
      </c>
      <c r="AT102" s="98">
        <v>20.3</v>
      </c>
      <c r="AU102" s="98">
        <v>19.5</v>
      </c>
      <c r="AV102" s="98">
        <v>19.7</v>
      </c>
      <c r="AW102" s="98">
        <v>20.7</v>
      </c>
      <c r="AX102" s="98">
        <v>21.6</v>
      </c>
      <c r="AY102" s="98">
        <v>21.9</v>
      </c>
      <c r="AZ102" s="98">
        <v>23</v>
      </c>
      <c r="BA102" s="98">
        <v>23.5</v>
      </c>
      <c r="BB102" s="98">
        <v>22.4</v>
      </c>
      <c r="BC102" s="98">
        <v>21.6</v>
      </c>
      <c r="BD102" s="98">
        <v>21.4</v>
      </c>
      <c r="BE102" s="98">
        <v>21</v>
      </c>
      <c r="BF102" s="98">
        <v>20.8</v>
      </c>
      <c r="BG102" s="98">
        <v>21.3</v>
      </c>
    </row>
    <row r="103" spans="1:60" hidden="1" x14ac:dyDescent="0.2">
      <c r="A103" s="98" t="s">
        <v>886</v>
      </c>
      <c r="B103" s="98" t="s">
        <v>1186</v>
      </c>
      <c r="C103" s="98">
        <v>0.3</v>
      </c>
      <c r="D103" s="98">
        <v>0.3</v>
      </c>
      <c r="E103" s="98">
        <v>0.4</v>
      </c>
      <c r="F103" s="98">
        <v>0.4</v>
      </c>
      <c r="G103" s="98">
        <v>0.4</v>
      </c>
      <c r="H103" s="98">
        <v>0.4</v>
      </c>
      <c r="I103" s="98">
        <v>0.5</v>
      </c>
      <c r="J103" s="98">
        <v>0.6</v>
      </c>
      <c r="K103" s="98">
        <v>0.6</v>
      </c>
      <c r="L103" s="98">
        <v>0.6</v>
      </c>
      <c r="M103" s="98">
        <v>0.6</v>
      </c>
      <c r="N103" s="98">
        <v>0.7</v>
      </c>
      <c r="O103" s="98">
        <v>0.8</v>
      </c>
      <c r="P103" s="98">
        <v>0.8</v>
      </c>
      <c r="Q103" s="98">
        <v>0.9</v>
      </c>
      <c r="R103" s="98">
        <v>1</v>
      </c>
      <c r="S103" s="98">
        <v>1.1000000000000001</v>
      </c>
      <c r="T103" s="98">
        <v>1.2</v>
      </c>
      <c r="U103" s="98">
        <v>1.3</v>
      </c>
      <c r="V103" s="98">
        <v>1.4</v>
      </c>
      <c r="W103" s="98">
        <v>1.6</v>
      </c>
      <c r="X103" s="98">
        <v>1.8</v>
      </c>
      <c r="Y103" s="98">
        <v>1.9</v>
      </c>
      <c r="Z103" s="98">
        <v>2.1</v>
      </c>
      <c r="AA103" s="98">
        <v>2.2999999999999998</v>
      </c>
      <c r="AB103" s="98">
        <v>2.5</v>
      </c>
      <c r="AC103" s="98">
        <v>2.7</v>
      </c>
      <c r="AD103" s="98">
        <v>2.8</v>
      </c>
      <c r="AE103" s="98">
        <v>2.9</v>
      </c>
      <c r="AF103" s="98">
        <v>3</v>
      </c>
      <c r="AG103" s="98">
        <v>3.2</v>
      </c>
      <c r="AH103" s="98">
        <v>3.5</v>
      </c>
      <c r="AI103" s="98">
        <v>3.7</v>
      </c>
      <c r="AJ103" s="98">
        <v>3.8</v>
      </c>
      <c r="AK103" s="98">
        <v>3.8</v>
      </c>
      <c r="AL103" s="98">
        <v>3.9</v>
      </c>
      <c r="AM103" s="98">
        <v>3.9</v>
      </c>
      <c r="AN103" s="98">
        <v>4.0999999999999996</v>
      </c>
      <c r="AO103" s="98">
        <v>4.2</v>
      </c>
      <c r="AP103" s="98">
        <v>4.5</v>
      </c>
      <c r="AQ103" s="98">
        <v>5.0999999999999996</v>
      </c>
      <c r="AR103" s="98">
        <v>5.7</v>
      </c>
      <c r="AS103" s="98">
        <v>5.9</v>
      </c>
      <c r="AT103" s="98">
        <v>5.9</v>
      </c>
      <c r="AU103" s="98">
        <v>5.8</v>
      </c>
      <c r="AV103" s="98">
        <v>5.8</v>
      </c>
      <c r="AW103" s="98">
        <v>5.7</v>
      </c>
      <c r="AX103" s="98">
        <v>5.8</v>
      </c>
      <c r="AY103" s="98">
        <v>5.9</v>
      </c>
      <c r="AZ103" s="98">
        <v>6</v>
      </c>
      <c r="BA103" s="98">
        <v>6</v>
      </c>
      <c r="BB103" s="98">
        <v>6</v>
      </c>
      <c r="BC103" s="98">
        <v>6</v>
      </c>
      <c r="BD103" s="98">
        <v>5.8</v>
      </c>
      <c r="BE103" s="98">
        <v>5.9</v>
      </c>
      <c r="BF103" s="98">
        <v>6</v>
      </c>
      <c r="BG103" s="98">
        <v>6.1</v>
      </c>
    </row>
    <row r="104" spans="1:60" hidden="1" x14ac:dyDescent="0.2">
      <c r="A104" s="98" t="s">
        <v>883</v>
      </c>
      <c r="B104" s="98" t="s">
        <v>1185</v>
      </c>
      <c r="C104" s="98" t="s">
        <v>110</v>
      </c>
      <c r="D104" s="98" t="s">
        <v>110</v>
      </c>
      <c r="E104" s="98" t="s">
        <v>110</v>
      </c>
      <c r="F104" s="98" t="s">
        <v>110</v>
      </c>
      <c r="G104" s="98" t="s">
        <v>110</v>
      </c>
      <c r="H104" s="98" t="s">
        <v>110</v>
      </c>
      <c r="I104" s="98" t="s">
        <v>110</v>
      </c>
      <c r="J104" s="98" t="s">
        <v>110</v>
      </c>
      <c r="K104" s="98" t="s">
        <v>110</v>
      </c>
      <c r="L104" s="98" t="s">
        <v>110</v>
      </c>
      <c r="M104" s="98" t="s">
        <v>110</v>
      </c>
      <c r="N104" s="98" t="s">
        <v>110</v>
      </c>
      <c r="O104" s="98" t="s">
        <v>110</v>
      </c>
      <c r="P104" s="98" t="s">
        <v>110</v>
      </c>
      <c r="Q104" s="98" t="s">
        <v>110</v>
      </c>
      <c r="R104" s="98" t="s">
        <v>110</v>
      </c>
      <c r="S104" s="98" t="s">
        <v>110</v>
      </c>
      <c r="T104" s="98" t="s">
        <v>110</v>
      </c>
      <c r="U104" s="98" t="s">
        <v>110</v>
      </c>
      <c r="V104" s="98" t="s">
        <v>110</v>
      </c>
      <c r="W104" s="98" t="s">
        <v>110</v>
      </c>
      <c r="X104" s="98" t="s">
        <v>110</v>
      </c>
      <c r="Y104" s="98" t="s">
        <v>110</v>
      </c>
      <c r="Z104" s="98" t="s">
        <v>110</v>
      </c>
      <c r="AA104" s="98" t="s">
        <v>110</v>
      </c>
      <c r="AB104" s="98" t="s">
        <v>110</v>
      </c>
      <c r="AC104" s="98" t="s">
        <v>110</v>
      </c>
      <c r="AD104" s="98" t="s">
        <v>110</v>
      </c>
      <c r="AE104" s="98" t="s">
        <v>110</v>
      </c>
      <c r="AF104" s="98" t="s">
        <v>110</v>
      </c>
      <c r="AG104" s="98" t="s">
        <v>110</v>
      </c>
      <c r="AH104" s="98" t="s">
        <v>110</v>
      </c>
      <c r="AI104" s="98" t="s">
        <v>110</v>
      </c>
      <c r="AJ104" s="98" t="s">
        <v>110</v>
      </c>
      <c r="AK104" s="98" t="s">
        <v>110</v>
      </c>
      <c r="AL104" s="98" t="s">
        <v>110</v>
      </c>
      <c r="AM104" s="98" t="s">
        <v>110</v>
      </c>
      <c r="AN104" s="98" t="s">
        <v>110</v>
      </c>
      <c r="AO104" s="98" t="s">
        <v>110</v>
      </c>
      <c r="AP104" s="98" t="s">
        <v>110</v>
      </c>
      <c r="AQ104" s="98" t="s">
        <v>110</v>
      </c>
      <c r="AR104" s="98" t="s">
        <v>110</v>
      </c>
      <c r="AS104" s="98">
        <v>7</v>
      </c>
      <c r="AT104" s="98">
        <v>0.4</v>
      </c>
      <c r="AU104" s="98">
        <v>-0.3</v>
      </c>
      <c r="AV104" s="98">
        <v>0</v>
      </c>
      <c r="AW104" s="98">
        <v>0</v>
      </c>
      <c r="AX104" s="98">
        <v>0</v>
      </c>
      <c r="AY104" s="98">
        <v>0</v>
      </c>
      <c r="AZ104" s="98">
        <v>0</v>
      </c>
      <c r="BA104" s="98">
        <v>0</v>
      </c>
      <c r="BB104" s="98">
        <v>0</v>
      </c>
      <c r="BC104" s="98">
        <v>0</v>
      </c>
      <c r="BD104" s="98">
        <v>0</v>
      </c>
      <c r="BE104" s="98">
        <v>0</v>
      </c>
      <c r="BF104" s="98">
        <v>0</v>
      </c>
      <c r="BG104" s="98">
        <v>0</v>
      </c>
    </row>
    <row r="105" spans="1:60" hidden="1" x14ac:dyDescent="0.2">
      <c r="A105" s="98" t="s">
        <v>880</v>
      </c>
      <c r="B105" s="98" t="s">
        <v>1184</v>
      </c>
      <c r="C105" s="98">
        <v>0.4</v>
      </c>
      <c r="D105" s="98">
        <v>0.4</v>
      </c>
      <c r="E105" s="98">
        <v>0.5</v>
      </c>
      <c r="F105" s="98">
        <v>0.4</v>
      </c>
      <c r="G105" s="98">
        <v>0.5</v>
      </c>
      <c r="H105" s="98">
        <v>0.5</v>
      </c>
      <c r="I105" s="98">
        <v>0.6</v>
      </c>
      <c r="J105" s="98">
        <v>0.6</v>
      </c>
      <c r="K105" s="98">
        <v>0.6</v>
      </c>
      <c r="L105" s="98">
        <v>0.8</v>
      </c>
      <c r="M105" s="98">
        <v>0.9</v>
      </c>
      <c r="N105" s="98">
        <v>1</v>
      </c>
      <c r="O105" s="98">
        <v>1</v>
      </c>
      <c r="P105" s="98">
        <v>1.1000000000000001</v>
      </c>
      <c r="Q105" s="98">
        <v>1.3</v>
      </c>
      <c r="R105" s="98">
        <v>1.5</v>
      </c>
      <c r="S105" s="98">
        <v>1.7</v>
      </c>
      <c r="T105" s="98">
        <v>1.8</v>
      </c>
      <c r="U105" s="98">
        <v>1.9</v>
      </c>
      <c r="V105" s="98">
        <v>2.1</v>
      </c>
      <c r="W105" s="98">
        <v>2.2999999999999998</v>
      </c>
      <c r="X105" s="98">
        <v>2.7</v>
      </c>
      <c r="Y105" s="98">
        <v>3.1</v>
      </c>
      <c r="Z105" s="98">
        <v>3.3</v>
      </c>
      <c r="AA105" s="98">
        <v>3.5</v>
      </c>
      <c r="AB105" s="98">
        <v>3.7</v>
      </c>
      <c r="AC105" s="98">
        <v>4.0999999999999996</v>
      </c>
      <c r="AD105" s="98">
        <v>4.3</v>
      </c>
      <c r="AE105" s="98">
        <v>4.7</v>
      </c>
      <c r="AF105" s="98">
        <v>5.2</v>
      </c>
      <c r="AG105" s="98">
        <v>5.5</v>
      </c>
      <c r="AH105" s="98">
        <v>5.8</v>
      </c>
      <c r="AI105" s="98">
        <v>6.3</v>
      </c>
      <c r="AJ105" s="98">
        <v>6.7</v>
      </c>
      <c r="AK105" s="98">
        <v>7.1</v>
      </c>
      <c r="AL105" s="98">
        <v>7.7</v>
      </c>
      <c r="AM105" s="98">
        <v>8.1999999999999993</v>
      </c>
      <c r="AN105" s="98">
        <v>8.5</v>
      </c>
      <c r="AO105" s="98">
        <v>8.8000000000000007</v>
      </c>
      <c r="AP105" s="98">
        <v>9.1</v>
      </c>
      <c r="AQ105" s="98">
        <v>9.5</v>
      </c>
      <c r="AR105" s="98">
        <v>10.199999999999999</v>
      </c>
      <c r="AS105" s="98">
        <v>11.2</v>
      </c>
      <c r="AT105" s="98">
        <v>12.2</v>
      </c>
      <c r="AU105" s="98">
        <v>12.5</v>
      </c>
      <c r="AV105" s="98">
        <v>13.6</v>
      </c>
      <c r="AW105" s="98">
        <v>13.8</v>
      </c>
      <c r="AX105" s="98">
        <v>15</v>
      </c>
      <c r="AY105" s="98">
        <v>16.2</v>
      </c>
      <c r="AZ105" s="98">
        <v>17.3</v>
      </c>
      <c r="BA105" s="98">
        <v>17.5</v>
      </c>
      <c r="BB105" s="98">
        <v>16.8</v>
      </c>
      <c r="BC105" s="98">
        <v>16.600000000000001</v>
      </c>
      <c r="BD105" s="98">
        <v>16.3</v>
      </c>
      <c r="BE105" s="98">
        <v>16.600000000000001</v>
      </c>
      <c r="BF105" s="98">
        <v>17</v>
      </c>
      <c r="BG105" s="98">
        <v>17.2</v>
      </c>
    </row>
    <row r="106" spans="1:60" hidden="1" x14ac:dyDescent="0.2">
      <c r="A106" s="98" t="s">
        <v>877</v>
      </c>
      <c r="B106" s="98" t="s">
        <v>1183</v>
      </c>
      <c r="C106" s="98">
        <v>0</v>
      </c>
      <c r="D106" s="98">
        <v>0</v>
      </c>
      <c r="E106" s="98">
        <v>0</v>
      </c>
      <c r="F106" s="98">
        <v>0</v>
      </c>
      <c r="G106" s="98">
        <v>0</v>
      </c>
      <c r="H106" s="98">
        <v>0</v>
      </c>
      <c r="I106" s="98">
        <v>0</v>
      </c>
      <c r="J106" s="98">
        <v>0</v>
      </c>
      <c r="K106" s="98">
        <v>0</v>
      </c>
      <c r="L106" s="98">
        <v>0</v>
      </c>
      <c r="M106" s="98">
        <v>0</v>
      </c>
      <c r="N106" s="98">
        <v>0</v>
      </c>
      <c r="O106" s="98">
        <v>0</v>
      </c>
      <c r="P106" s="98">
        <v>0</v>
      </c>
      <c r="Q106" s="98">
        <v>0</v>
      </c>
      <c r="R106" s="98">
        <v>0</v>
      </c>
      <c r="S106" s="98">
        <v>0</v>
      </c>
      <c r="T106" s="98">
        <v>0</v>
      </c>
      <c r="U106" s="98">
        <v>0</v>
      </c>
      <c r="V106" s="98">
        <v>0</v>
      </c>
      <c r="W106" s="98">
        <v>0</v>
      </c>
      <c r="X106" s="98">
        <v>0</v>
      </c>
      <c r="Y106" s="98">
        <v>0</v>
      </c>
      <c r="Z106" s="98">
        <v>0</v>
      </c>
      <c r="AA106" s="98">
        <v>0</v>
      </c>
      <c r="AB106" s="98">
        <v>0</v>
      </c>
      <c r="AC106" s="98">
        <v>0</v>
      </c>
      <c r="AD106" s="98">
        <v>0</v>
      </c>
      <c r="AE106" s="98">
        <v>0</v>
      </c>
      <c r="AF106" s="98">
        <v>0</v>
      </c>
      <c r="AG106" s="98">
        <v>0</v>
      </c>
      <c r="AH106" s="98">
        <v>0</v>
      </c>
      <c r="AI106" s="98">
        <v>0</v>
      </c>
      <c r="AJ106" s="98">
        <v>0</v>
      </c>
      <c r="AK106" s="98">
        <v>-0.1</v>
      </c>
      <c r="AL106" s="98">
        <v>-0.1</v>
      </c>
      <c r="AM106" s="98">
        <v>0</v>
      </c>
      <c r="AN106" s="98">
        <v>0</v>
      </c>
      <c r="AO106" s="98">
        <v>0</v>
      </c>
      <c r="AP106" s="98">
        <v>0</v>
      </c>
      <c r="AQ106" s="98">
        <v>0.1</v>
      </c>
      <c r="AR106" s="98">
        <v>0</v>
      </c>
      <c r="AS106" s="98">
        <v>0</v>
      </c>
      <c r="AT106" s="98">
        <v>0</v>
      </c>
      <c r="AU106" s="98">
        <v>0.2</v>
      </c>
      <c r="AV106" s="98">
        <v>0.3</v>
      </c>
      <c r="AW106" s="98">
        <v>0.3</v>
      </c>
      <c r="AX106" s="98">
        <v>0.1</v>
      </c>
      <c r="AY106" s="98">
        <v>-0.1</v>
      </c>
      <c r="AZ106" s="98">
        <v>0</v>
      </c>
      <c r="BA106" s="98">
        <v>-0.1</v>
      </c>
      <c r="BB106" s="98">
        <v>-0.1</v>
      </c>
      <c r="BC106" s="98">
        <v>-0.1</v>
      </c>
      <c r="BD106" s="98">
        <v>-0.1</v>
      </c>
      <c r="BE106" s="98">
        <v>-0.1</v>
      </c>
      <c r="BF106" s="98">
        <v>-0.2</v>
      </c>
      <c r="BG106" s="98">
        <v>-0.2</v>
      </c>
    </row>
    <row r="107" spans="1:60" hidden="1" x14ac:dyDescent="0.2">
      <c r="A107" s="98" t="s">
        <v>874</v>
      </c>
      <c r="B107" s="310" t="s">
        <v>1182</v>
      </c>
      <c r="C107" s="98">
        <v>0.6</v>
      </c>
      <c r="D107" s="98">
        <v>0.6</v>
      </c>
      <c r="E107" s="98">
        <v>0.6</v>
      </c>
      <c r="F107" s="98">
        <v>0.6</v>
      </c>
      <c r="G107" s="98">
        <v>0.6</v>
      </c>
      <c r="H107" s="98">
        <v>0.7</v>
      </c>
      <c r="I107" s="98">
        <v>0.7</v>
      </c>
      <c r="J107" s="98">
        <v>0.8</v>
      </c>
      <c r="K107" s="98">
        <v>0.8</v>
      </c>
      <c r="L107" s="98">
        <v>1</v>
      </c>
      <c r="M107" s="98">
        <v>1</v>
      </c>
      <c r="N107" s="98">
        <v>1.1000000000000001</v>
      </c>
      <c r="O107" s="98">
        <v>1.2</v>
      </c>
      <c r="P107" s="98">
        <v>1.3</v>
      </c>
      <c r="Q107" s="98">
        <v>1.4</v>
      </c>
      <c r="R107" s="98">
        <v>1.6</v>
      </c>
      <c r="S107" s="98">
        <v>1.7</v>
      </c>
      <c r="T107" s="98">
        <v>1.8</v>
      </c>
      <c r="U107" s="98">
        <v>1.9</v>
      </c>
      <c r="V107" s="98">
        <v>2.1</v>
      </c>
      <c r="W107" s="98">
        <v>2.2999999999999998</v>
      </c>
      <c r="X107" s="98">
        <v>2.5</v>
      </c>
      <c r="Y107" s="98">
        <v>2.7</v>
      </c>
      <c r="Z107" s="98">
        <v>2.7</v>
      </c>
      <c r="AA107" s="98">
        <v>2.7</v>
      </c>
      <c r="AB107" s="98">
        <v>2.8</v>
      </c>
      <c r="AC107" s="98">
        <v>3</v>
      </c>
      <c r="AD107" s="98">
        <v>3.1</v>
      </c>
      <c r="AE107" s="98">
        <v>3.3</v>
      </c>
      <c r="AF107" s="98">
        <v>3.8</v>
      </c>
      <c r="AG107" s="98">
        <v>4.3</v>
      </c>
      <c r="AH107" s="98">
        <v>4.8</v>
      </c>
      <c r="AI107" s="98">
        <v>5.3</v>
      </c>
      <c r="AJ107" s="98">
        <v>5.6</v>
      </c>
      <c r="AK107" s="98">
        <v>5.5</v>
      </c>
      <c r="AL107" s="98">
        <v>5.8</v>
      </c>
      <c r="AM107" s="98">
        <v>5.8</v>
      </c>
      <c r="AN107" s="98">
        <v>6.1</v>
      </c>
      <c r="AO107" s="98">
        <v>6.3</v>
      </c>
      <c r="AP107" s="98">
        <v>6.4</v>
      </c>
      <c r="AQ107" s="98">
        <v>7</v>
      </c>
      <c r="AR107" s="98">
        <v>7.7</v>
      </c>
      <c r="AS107" s="98">
        <v>8.3000000000000007</v>
      </c>
      <c r="AT107" s="98">
        <v>8.6</v>
      </c>
      <c r="AU107" s="98">
        <v>8.6999999999999993</v>
      </c>
      <c r="AV107" s="98">
        <v>8.9</v>
      </c>
      <c r="AW107" s="98">
        <v>9.5</v>
      </c>
      <c r="AX107" s="98">
        <v>9.1</v>
      </c>
      <c r="AY107" s="98">
        <v>15.5</v>
      </c>
      <c r="AZ107" s="98">
        <v>12</v>
      </c>
      <c r="BA107" s="98">
        <v>10.199999999999999</v>
      </c>
      <c r="BB107" s="98">
        <v>9.8000000000000007</v>
      </c>
      <c r="BC107" s="98">
        <v>8.9</v>
      </c>
      <c r="BD107" s="98">
        <v>8.8000000000000007</v>
      </c>
      <c r="BE107" s="98">
        <v>8.6999999999999993</v>
      </c>
      <c r="BF107" s="98">
        <v>8.5</v>
      </c>
      <c r="BG107" s="98">
        <v>8.9</v>
      </c>
    </row>
    <row r="108" spans="1:60" hidden="1" x14ac:dyDescent="0.2">
      <c r="A108" s="98" t="s">
        <v>871</v>
      </c>
      <c r="B108" s="310" t="s">
        <v>1181</v>
      </c>
      <c r="C108" s="98">
        <v>3.1</v>
      </c>
      <c r="D108" s="98">
        <v>3.3</v>
      </c>
      <c r="E108" s="98">
        <v>3.8</v>
      </c>
      <c r="F108" s="98">
        <v>4.0999999999999996</v>
      </c>
      <c r="G108" s="98">
        <v>4.4000000000000004</v>
      </c>
      <c r="H108" s="98">
        <v>4.8</v>
      </c>
      <c r="I108" s="98">
        <v>5.3</v>
      </c>
      <c r="J108" s="98">
        <v>6</v>
      </c>
      <c r="K108" s="98">
        <v>7.1</v>
      </c>
      <c r="L108" s="98">
        <v>8.9</v>
      </c>
      <c r="M108" s="98">
        <v>10.199999999999999</v>
      </c>
      <c r="N108" s="98">
        <v>12</v>
      </c>
      <c r="O108" s="98">
        <v>14.1</v>
      </c>
      <c r="P108" s="98">
        <v>16</v>
      </c>
      <c r="Q108" s="98">
        <v>18.100000000000001</v>
      </c>
      <c r="R108" s="98">
        <v>21.2</v>
      </c>
      <c r="S108" s="98">
        <v>25</v>
      </c>
      <c r="T108" s="98">
        <v>26.6</v>
      </c>
      <c r="U108" s="98">
        <v>29.5</v>
      </c>
      <c r="V108" s="98">
        <v>32.700000000000003</v>
      </c>
      <c r="W108" s="98">
        <v>35.700000000000003</v>
      </c>
      <c r="X108" s="98">
        <v>40.700000000000003</v>
      </c>
      <c r="Y108" s="98">
        <v>46</v>
      </c>
      <c r="Z108" s="98">
        <v>49.2</v>
      </c>
      <c r="AA108" s="98">
        <v>52.6</v>
      </c>
      <c r="AB108" s="98">
        <v>56.6</v>
      </c>
      <c r="AC108" s="98">
        <v>61.7</v>
      </c>
      <c r="AD108" s="98">
        <v>66.8</v>
      </c>
      <c r="AE108" s="98">
        <v>72.900000000000006</v>
      </c>
      <c r="AF108" s="98">
        <v>80.400000000000006</v>
      </c>
      <c r="AG108" s="98">
        <v>90.8</v>
      </c>
      <c r="AH108" s="98">
        <v>106.7</v>
      </c>
      <c r="AI108" s="98">
        <v>131.4</v>
      </c>
      <c r="AJ108" s="98">
        <v>151.1</v>
      </c>
      <c r="AK108" s="98">
        <v>163.1</v>
      </c>
      <c r="AL108" s="98">
        <v>173.4</v>
      </c>
      <c r="AM108" s="98">
        <v>183.1</v>
      </c>
      <c r="AN108" s="98">
        <v>191.6</v>
      </c>
      <c r="AO108" s="98">
        <v>194.8</v>
      </c>
      <c r="AP108" s="98">
        <v>202.4</v>
      </c>
      <c r="AQ108" s="98">
        <v>222.1</v>
      </c>
      <c r="AR108" s="98">
        <v>239.4</v>
      </c>
      <c r="AS108" s="98">
        <v>268.8</v>
      </c>
      <c r="AT108" s="98">
        <v>298</v>
      </c>
      <c r="AU108" s="98">
        <v>313.89999999999998</v>
      </c>
      <c r="AV108" s="98">
        <v>343.6</v>
      </c>
      <c r="AW108" s="98">
        <v>366</v>
      </c>
      <c r="AX108" s="98">
        <v>362.3</v>
      </c>
      <c r="AY108" s="98">
        <v>395.8</v>
      </c>
      <c r="AZ108" s="98">
        <v>416.7</v>
      </c>
      <c r="BA108" s="98">
        <v>445.7</v>
      </c>
      <c r="BB108" s="98">
        <v>470.5</v>
      </c>
      <c r="BC108" s="98">
        <v>480.2</v>
      </c>
      <c r="BD108" s="98">
        <v>492.4</v>
      </c>
      <c r="BE108" s="98">
        <v>514</v>
      </c>
      <c r="BF108" s="98">
        <v>562.4</v>
      </c>
      <c r="BG108" s="98">
        <v>613.70000000000005</v>
      </c>
    </row>
    <row r="109" spans="1:60" hidden="1" x14ac:dyDescent="0.2">
      <c r="A109" s="98" t="s">
        <v>868</v>
      </c>
      <c r="B109" s="98" t="s">
        <v>1180</v>
      </c>
      <c r="C109" s="98">
        <v>4</v>
      </c>
      <c r="D109" s="98">
        <v>4.3</v>
      </c>
      <c r="E109" s="98">
        <v>4.8</v>
      </c>
      <c r="F109" s="98">
        <v>5.3</v>
      </c>
      <c r="G109" s="98">
        <v>5.8</v>
      </c>
      <c r="H109" s="98">
        <v>6.4</v>
      </c>
      <c r="I109" s="98">
        <v>7.1</v>
      </c>
      <c r="J109" s="98">
        <v>8.1999999999999993</v>
      </c>
      <c r="K109" s="98">
        <v>9.6999999999999993</v>
      </c>
      <c r="L109" s="98">
        <v>12.1</v>
      </c>
      <c r="M109" s="98">
        <v>13.7</v>
      </c>
      <c r="N109" s="98">
        <v>16</v>
      </c>
      <c r="O109" s="98">
        <v>18.899999999999999</v>
      </c>
      <c r="P109" s="98">
        <v>21.7</v>
      </c>
      <c r="Q109" s="98">
        <v>24.8</v>
      </c>
      <c r="R109" s="98">
        <v>28.7</v>
      </c>
      <c r="S109" s="98">
        <v>33.6</v>
      </c>
      <c r="T109" s="98">
        <v>36.6</v>
      </c>
      <c r="U109" s="98">
        <v>40.5</v>
      </c>
      <c r="V109" s="98">
        <v>45.5</v>
      </c>
      <c r="W109" s="98">
        <v>51.1</v>
      </c>
      <c r="X109" s="98">
        <v>58.3</v>
      </c>
      <c r="Y109" s="98">
        <v>67.099999999999994</v>
      </c>
      <c r="Z109" s="98">
        <v>73.900000000000006</v>
      </c>
      <c r="AA109" s="98">
        <v>80.599999999999994</v>
      </c>
      <c r="AB109" s="98">
        <v>86.1</v>
      </c>
      <c r="AC109" s="98">
        <v>93.9</v>
      </c>
      <c r="AD109" s="98">
        <v>101.7</v>
      </c>
      <c r="AE109" s="98">
        <v>110.1</v>
      </c>
      <c r="AF109" s="98">
        <v>120.9</v>
      </c>
      <c r="AG109" s="98">
        <v>136</v>
      </c>
      <c r="AH109" s="98">
        <v>157</v>
      </c>
      <c r="AI109" s="98">
        <v>188.6</v>
      </c>
      <c r="AJ109" s="98">
        <v>216.6</v>
      </c>
      <c r="AK109" s="98">
        <v>236.5</v>
      </c>
      <c r="AL109" s="98">
        <v>252.4</v>
      </c>
      <c r="AM109" s="98">
        <v>268.2</v>
      </c>
      <c r="AN109" s="98">
        <v>278.3</v>
      </c>
      <c r="AO109" s="98">
        <v>284.8</v>
      </c>
      <c r="AP109" s="98">
        <v>296</v>
      </c>
      <c r="AQ109" s="98">
        <v>318.89999999999998</v>
      </c>
      <c r="AR109" s="98">
        <v>343.5</v>
      </c>
      <c r="AS109" s="98">
        <v>385.1</v>
      </c>
      <c r="AT109" s="98">
        <v>418.9</v>
      </c>
      <c r="AU109" s="98">
        <v>438.9</v>
      </c>
      <c r="AV109" s="98">
        <v>474.7</v>
      </c>
      <c r="AW109" s="98">
        <v>498.5</v>
      </c>
      <c r="AX109" s="98">
        <v>503.8</v>
      </c>
      <c r="AY109" s="98">
        <v>545.79999999999995</v>
      </c>
      <c r="AZ109" s="98">
        <v>574.5</v>
      </c>
      <c r="BA109" s="98">
        <v>612.9</v>
      </c>
      <c r="BB109" s="98">
        <v>646</v>
      </c>
      <c r="BC109" s="98">
        <v>662.2</v>
      </c>
      <c r="BD109" s="98">
        <v>678.6</v>
      </c>
      <c r="BE109" s="98">
        <v>707.4</v>
      </c>
      <c r="BF109" s="98">
        <v>763.4</v>
      </c>
      <c r="BG109" s="98">
        <v>823.1</v>
      </c>
    </row>
    <row r="110" spans="1:60" hidden="1" x14ac:dyDescent="0.2">
      <c r="A110" s="98" t="s">
        <v>865</v>
      </c>
      <c r="B110" s="98" t="s">
        <v>1179</v>
      </c>
      <c r="C110" s="98">
        <v>1</v>
      </c>
      <c r="D110" s="98">
        <v>1</v>
      </c>
      <c r="E110" s="98">
        <v>1.1000000000000001</v>
      </c>
      <c r="F110" s="98">
        <v>1.3</v>
      </c>
      <c r="G110" s="98">
        <v>1.4</v>
      </c>
      <c r="H110" s="98">
        <v>1.5</v>
      </c>
      <c r="I110" s="98">
        <v>1.8</v>
      </c>
      <c r="J110" s="98">
        <v>2.1</v>
      </c>
      <c r="K110" s="98">
        <v>2.6</v>
      </c>
      <c r="L110" s="98">
        <v>3.2</v>
      </c>
      <c r="M110" s="98">
        <v>3.6</v>
      </c>
      <c r="N110" s="98">
        <v>3.9</v>
      </c>
      <c r="O110" s="98">
        <v>4.8</v>
      </c>
      <c r="P110" s="98">
        <v>5.7</v>
      </c>
      <c r="Q110" s="98">
        <v>6.7</v>
      </c>
      <c r="R110" s="98">
        <v>7.6</v>
      </c>
      <c r="S110" s="98">
        <v>8.6</v>
      </c>
      <c r="T110" s="98">
        <v>10</v>
      </c>
      <c r="U110" s="98">
        <v>11.1</v>
      </c>
      <c r="V110" s="98">
        <v>12.9</v>
      </c>
      <c r="W110" s="98">
        <v>15.4</v>
      </c>
      <c r="X110" s="98">
        <v>17.5</v>
      </c>
      <c r="Y110" s="98">
        <v>21.2</v>
      </c>
      <c r="Z110" s="98">
        <v>24.7</v>
      </c>
      <c r="AA110" s="98">
        <v>28</v>
      </c>
      <c r="AB110" s="98">
        <v>29.5</v>
      </c>
      <c r="AC110" s="98">
        <v>32.200000000000003</v>
      </c>
      <c r="AD110" s="98">
        <v>34.9</v>
      </c>
      <c r="AE110" s="98">
        <v>37.200000000000003</v>
      </c>
      <c r="AF110" s="98">
        <v>40.5</v>
      </c>
      <c r="AG110" s="98">
        <v>45.2</v>
      </c>
      <c r="AH110" s="98">
        <v>50.2</v>
      </c>
      <c r="AI110" s="98">
        <v>57.2</v>
      </c>
      <c r="AJ110" s="98">
        <v>65.5</v>
      </c>
      <c r="AK110" s="98">
        <v>73.3</v>
      </c>
      <c r="AL110" s="98">
        <v>79</v>
      </c>
      <c r="AM110" s="98">
        <v>85.2</v>
      </c>
      <c r="AN110" s="98">
        <v>86.7</v>
      </c>
      <c r="AO110" s="98">
        <v>90</v>
      </c>
      <c r="AP110" s="98">
        <v>93.6</v>
      </c>
      <c r="AQ110" s="98">
        <v>96.9</v>
      </c>
      <c r="AR110" s="98">
        <v>104.1</v>
      </c>
      <c r="AS110" s="98">
        <v>116.3</v>
      </c>
      <c r="AT110" s="98">
        <v>120.9</v>
      </c>
      <c r="AU110" s="98">
        <v>125</v>
      </c>
      <c r="AV110" s="98">
        <v>131.1</v>
      </c>
      <c r="AW110" s="98">
        <v>132.5</v>
      </c>
      <c r="AX110" s="98">
        <v>141.5</v>
      </c>
      <c r="AY110" s="98">
        <v>150</v>
      </c>
      <c r="AZ110" s="98">
        <v>157.80000000000001</v>
      </c>
      <c r="BA110" s="98">
        <v>167.2</v>
      </c>
      <c r="BB110" s="98">
        <v>175.5</v>
      </c>
      <c r="BC110" s="98">
        <v>181.9</v>
      </c>
      <c r="BD110" s="98">
        <v>186.2</v>
      </c>
      <c r="BE110" s="98">
        <v>193.4</v>
      </c>
      <c r="BF110" s="98">
        <v>201</v>
      </c>
      <c r="BG110" s="98">
        <v>209.3</v>
      </c>
    </row>
    <row r="111" spans="1:60" hidden="1" x14ac:dyDescent="0.2">
      <c r="A111" s="98" t="s">
        <v>863</v>
      </c>
      <c r="B111" s="310" t="s">
        <v>885</v>
      </c>
      <c r="C111" s="98">
        <v>0.6</v>
      </c>
      <c r="D111" s="98">
        <v>0.7</v>
      </c>
      <c r="E111" s="98">
        <v>0.7</v>
      </c>
      <c r="F111" s="98">
        <v>0.7</v>
      </c>
      <c r="G111" s="98">
        <v>0.8</v>
      </c>
      <c r="H111" s="98">
        <v>0.8</v>
      </c>
      <c r="I111" s="98">
        <v>0.9</v>
      </c>
      <c r="J111" s="98">
        <v>1</v>
      </c>
      <c r="K111" s="98">
        <v>1.1000000000000001</v>
      </c>
      <c r="L111" s="98">
        <v>1.3</v>
      </c>
      <c r="M111" s="98">
        <v>1.4</v>
      </c>
      <c r="N111" s="98">
        <v>1.6</v>
      </c>
      <c r="O111" s="98">
        <v>1.7</v>
      </c>
      <c r="P111" s="98">
        <v>1.9</v>
      </c>
      <c r="Q111" s="98">
        <v>2.1</v>
      </c>
      <c r="R111" s="98">
        <v>2.4</v>
      </c>
      <c r="S111" s="98">
        <v>2.8</v>
      </c>
      <c r="T111" s="98">
        <v>2.9</v>
      </c>
      <c r="U111" s="98">
        <v>3.1</v>
      </c>
      <c r="V111" s="98">
        <v>3.5</v>
      </c>
      <c r="W111" s="98">
        <v>3.9</v>
      </c>
      <c r="X111" s="98">
        <v>4.2</v>
      </c>
      <c r="Y111" s="98">
        <v>4.5999999999999996</v>
      </c>
      <c r="Z111" s="98">
        <v>5</v>
      </c>
      <c r="AA111" s="98">
        <v>5.5</v>
      </c>
      <c r="AB111" s="98">
        <v>5.9</v>
      </c>
      <c r="AC111" s="98">
        <v>6.7</v>
      </c>
      <c r="AD111" s="98">
        <v>7.2</v>
      </c>
      <c r="AE111" s="98">
        <v>7.5</v>
      </c>
      <c r="AF111" s="98">
        <v>8</v>
      </c>
      <c r="AG111" s="98">
        <v>9</v>
      </c>
      <c r="AH111" s="98">
        <v>9.9</v>
      </c>
      <c r="AI111" s="98">
        <v>10.6</v>
      </c>
      <c r="AJ111" s="98">
        <v>11.4</v>
      </c>
      <c r="AK111" s="98">
        <v>11.7</v>
      </c>
      <c r="AL111" s="98">
        <v>12.5</v>
      </c>
      <c r="AM111" s="98">
        <v>13.1</v>
      </c>
      <c r="AN111" s="98">
        <v>13.6</v>
      </c>
      <c r="AO111" s="98">
        <v>14.3</v>
      </c>
      <c r="AP111" s="98">
        <v>15.1</v>
      </c>
      <c r="AQ111" s="98">
        <v>16.3</v>
      </c>
      <c r="AR111" s="98">
        <v>17.7</v>
      </c>
      <c r="AS111" s="98">
        <v>19.399999999999999</v>
      </c>
      <c r="AT111" s="98">
        <v>20.9</v>
      </c>
      <c r="AU111" s="98">
        <v>21.4</v>
      </c>
      <c r="AV111" s="98">
        <v>22.5</v>
      </c>
      <c r="AW111" s="98">
        <v>23.9</v>
      </c>
      <c r="AX111" s="98">
        <v>26</v>
      </c>
      <c r="AY111" s="98">
        <v>27.6</v>
      </c>
      <c r="AZ111" s="98">
        <v>29</v>
      </c>
      <c r="BA111" s="98">
        <v>29</v>
      </c>
      <c r="BB111" s="98">
        <v>28.7</v>
      </c>
      <c r="BC111" s="98">
        <v>28.3</v>
      </c>
      <c r="BD111" s="98">
        <v>28.3</v>
      </c>
      <c r="BE111" s="98">
        <v>28.7</v>
      </c>
      <c r="BF111" s="98">
        <v>29.1</v>
      </c>
      <c r="BG111" s="98">
        <v>29.7</v>
      </c>
    </row>
    <row r="112" spans="1:60" x14ac:dyDescent="0.2">
      <c r="A112" s="98" t="s">
        <v>860</v>
      </c>
      <c r="B112" s="310" t="s">
        <v>806</v>
      </c>
      <c r="C112" s="98">
        <v>14</v>
      </c>
      <c r="D112" s="98">
        <v>15.7</v>
      </c>
      <c r="E112" s="98">
        <v>17.2</v>
      </c>
      <c r="F112" s="98">
        <v>18.5</v>
      </c>
      <c r="G112" s="98">
        <v>20.3</v>
      </c>
      <c r="H112" s="98">
        <v>22.4</v>
      </c>
      <c r="I112" s="98">
        <v>24.8</v>
      </c>
      <c r="J112" s="98">
        <v>28.2</v>
      </c>
      <c r="K112" s="98">
        <v>31.5</v>
      </c>
      <c r="L112" s="98">
        <v>35.6</v>
      </c>
      <c r="M112" s="98">
        <v>40.6</v>
      </c>
      <c r="N112" s="98">
        <v>46.9</v>
      </c>
      <c r="O112" s="98">
        <v>53.4</v>
      </c>
      <c r="P112" s="98">
        <v>59.2</v>
      </c>
      <c r="Q112" s="98">
        <v>64.099999999999994</v>
      </c>
      <c r="R112" s="98">
        <v>71.599999999999994</v>
      </c>
      <c r="S112" s="98">
        <v>82.3</v>
      </c>
      <c r="T112" s="98">
        <v>89.3</v>
      </c>
      <c r="U112" s="98">
        <v>96.5</v>
      </c>
      <c r="V112" s="98">
        <v>103.6</v>
      </c>
      <c r="W112" s="98">
        <v>113.8</v>
      </c>
      <c r="X112" s="98">
        <v>123.7</v>
      </c>
      <c r="Y112" s="98">
        <v>134.19999999999999</v>
      </c>
      <c r="Z112" s="98">
        <v>143.6</v>
      </c>
      <c r="AA112" s="98">
        <v>152</v>
      </c>
      <c r="AB112" s="98">
        <v>164.4</v>
      </c>
      <c r="AC112" s="98">
        <v>178.5</v>
      </c>
      <c r="AD112" s="98">
        <v>193.2</v>
      </c>
      <c r="AE112" s="98">
        <v>207.4</v>
      </c>
      <c r="AF112" s="98">
        <v>222.5</v>
      </c>
      <c r="AG112" s="98">
        <v>243</v>
      </c>
      <c r="AH112" s="98">
        <v>264.7</v>
      </c>
      <c r="AI112" s="98">
        <v>280.10000000000002</v>
      </c>
      <c r="AJ112" s="98">
        <v>296.7</v>
      </c>
      <c r="AK112" s="98">
        <v>312.10000000000002</v>
      </c>
      <c r="AL112" s="98">
        <v>328.7</v>
      </c>
      <c r="AM112" s="98">
        <v>348.1</v>
      </c>
      <c r="AN112" s="98">
        <v>364.7</v>
      </c>
      <c r="AO112" s="98">
        <v>383.8</v>
      </c>
      <c r="AP112" s="98">
        <v>407.8</v>
      </c>
      <c r="AQ112" s="98">
        <v>435.5</v>
      </c>
      <c r="AR112" s="98">
        <v>470.9</v>
      </c>
      <c r="AS112" s="98">
        <v>504.8</v>
      </c>
      <c r="AT112" s="98">
        <v>520.9</v>
      </c>
      <c r="AU112" s="98">
        <v>543.79999999999995</v>
      </c>
      <c r="AV112" s="98">
        <v>578</v>
      </c>
      <c r="AW112" s="98">
        <v>607.29999999999995</v>
      </c>
      <c r="AX112" s="98">
        <v>641.20000000000005</v>
      </c>
      <c r="AY112" s="98">
        <v>683.2</v>
      </c>
      <c r="AZ112" s="98">
        <v>718.9</v>
      </c>
      <c r="BA112" s="98">
        <v>731.9</v>
      </c>
      <c r="BB112" s="98">
        <v>746.9</v>
      </c>
      <c r="BC112" s="98">
        <v>749.8</v>
      </c>
      <c r="BD112" s="98">
        <v>756.1</v>
      </c>
      <c r="BE112" s="98">
        <v>774.4</v>
      </c>
      <c r="BF112" s="98">
        <v>798.6</v>
      </c>
      <c r="BG112" s="98">
        <v>824.7</v>
      </c>
      <c r="BH112" s="98">
        <f>BG112</f>
        <v>824.7</v>
      </c>
    </row>
    <row r="113" spans="1:59" x14ac:dyDescent="0.2">
      <c r="A113" s="98" t="s">
        <v>857</v>
      </c>
      <c r="B113" s="98" t="s">
        <v>1178</v>
      </c>
      <c r="C113" s="98">
        <v>12</v>
      </c>
      <c r="D113" s="98">
        <v>13.4</v>
      </c>
      <c r="E113" s="98">
        <v>14.7</v>
      </c>
      <c r="F113" s="98">
        <v>15.8</v>
      </c>
      <c r="G113" s="98">
        <v>17.3</v>
      </c>
      <c r="H113" s="98">
        <v>19</v>
      </c>
      <c r="I113" s="98">
        <v>21.1</v>
      </c>
      <c r="J113" s="98">
        <v>23.7</v>
      </c>
      <c r="K113" s="98">
        <v>26</v>
      </c>
      <c r="L113" s="98">
        <v>28.8</v>
      </c>
      <c r="M113" s="98">
        <v>32.5</v>
      </c>
      <c r="N113" s="98">
        <v>37.200000000000003</v>
      </c>
      <c r="O113" s="98">
        <v>42</v>
      </c>
      <c r="P113" s="98">
        <v>46.4</v>
      </c>
      <c r="Q113" s="98">
        <v>50.2</v>
      </c>
      <c r="R113" s="98">
        <v>55.3</v>
      </c>
      <c r="S113" s="98">
        <v>62.8</v>
      </c>
      <c r="T113" s="98">
        <v>68.099999999999994</v>
      </c>
      <c r="U113" s="98">
        <v>73.5</v>
      </c>
      <c r="V113" s="98">
        <v>79</v>
      </c>
      <c r="W113" s="98">
        <v>87.1</v>
      </c>
      <c r="X113" s="98">
        <v>94.4</v>
      </c>
      <c r="Y113" s="98">
        <v>101.7</v>
      </c>
      <c r="Z113" s="98">
        <v>108.7</v>
      </c>
      <c r="AA113" s="98">
        <v>116.1</v>
      </c>
      <c r="AB113" s="98">
        <v>126.4</v>
      </c>
      <c r="AC113" s="98">
        <v>136.69999999999999</v>
      </c>
      <c r="AD113" s="98">
        <v>148.9</v>
      </c>
      <c r="AE113" s="98">
        <v>161.1</v>
      </c>
      <c r="AF113" s="98">
        <v>172.9</v>
      </c>
      <c r="AG113" s="98">
        <v>188</v>
      </c>
      <c r="AH113" s="98">
        <v>204.7</v>
      </c>
      <c r="AI113" s="98">
        <v>217.8</v>
      </c>
      <c r="AJ113" s="98">
        <v>232</v>
      </c>
      <c r="AK113" s="98">
        <v>242.2</v>
      </c>
      <c r="AL113" s="98">
        <v>253.6</v>
      </c>
      <c r="AM113" s="98">
        <v>269.2</v>
      </c>
      <c r="AN113" s="98">
        <v>283.2</v>
      </c>
      <c r="AO113" s="98">
        <v>298.89999999999998</v>
      </c>
      <c r="AP113" s="98">
        <v>317.39999999999998</v>
      </c>
      <c r="AQ113" s="98">
        <v>339.6</v>
      </c>
      <c r="AR113" s="98">
        <v>366</v>
      </c>
      <c r="AS113" s="98">
        <v>389.3</v>
      </c>
      <c r="AT113" s="98">
        <v>408.5</v>
      </c>
      <c r="AU113" s="98">
        <v>431.9</v>
      </c>
      <c r="AV113" s="98">
        <v>456.9</v>
      </c>
      <c r="AW113" s="98">
        <v>479.5</v>
      </c>
      <c r="AX113" s="98">
        <v>507.3</v>
      </c>
      <c r="AY113" s="98">
        <v>535.9</v>
      </c>
      <c r="AZ113" s="98">
        <v>561.79999999999995</v>
      </c>
      <c r="BA113" s="98">
        <v>571.70000000000005</v>
      </c>
      <c r="BB113" s="98">
        <v>581.70000000000005</v>
      </c>
      <c r="BC113" s="98">
        <v>579.1</v>
      </c>
      <c r="BD113" s="98">
        <v>578.70000000000005</v>
      </c>
      <c r="BE113" s="98">
        <v>591.6</v>
      </c>
      <c r="BF113" s="98">
        <v>608.1</v>
      </c>
      <c r="BG113" s="98">
        <v>628.79999999999995</v>
      </c>
    </row>
    <row r="114" spans="1:59" x14ac:dyDescent="0.2">
      <c r="A114" s="98" t="s">
        <v>854</v>
      </c>
      <c r="B114" s="98" t="s">
        <v>1177</v>
      </c>
      <c r="C114" s="98">
        <v>1.5</v>
      </c>
      <c r="D114" s="98">
        <v>1.7</v>
      </c>
      <c r="E114" s="98">
        <v>1.9</v>
      </c>
      <c r="F114" s="98">
        <v>1.9</v>
      </c>
      <c r="G114" s="98">
        <v>2.1</v>
      </c>
      <c r="H114" s="98">
        <v>2.2999999999999998</v>
      </c>
      <c r="I114" s="98">
        <v>2.6</v>
      </c>
      <c r="J114" s="98">
        <v>3.1</v>
      </c>
      <c r="K114" s="98">
        <v>3.8</v>
      </c>
      <c r="L114" s="98">
        <v>4.7</v>
      </c>
      <c r="M114" s="98">
        <v>5.6</v>
      </c>
      <c r="N114" s="98">
        <v>6.7</v>
      </c>
      <c r="O114" s="98">
        <v>7.9</v>
      </c>
      <c r="P114" s="98">
        <v>8.9</v>
      </c>
      <c r="Q114" s="98">
        <v>9.6999999999999993</v>
      </c>
      <c r="R114" s="98">
        <v>11.5</v>
      </c>
      <c r="S114" s="98">
        <v>13.9</v>
      </c>
      <c r="T114" s="98">
        <v>15.1</v>
      </c>
      <c r="U114" s="98">
        <v>16.399999999999999</v>
      </c>
      <c r="V114" s="98">
        <v>17.600000000000001</v>
      </c>
      <c r="W114" s="98">
        <v>19.2</v>
      </c>
      <c r="X114" s="98">
        <v>21.2</v>
      </c>
      <c r="Y114" s="98">
        <v>23.8</v>
      </c>
      <c r="Z114" s="98">
        <v>25.7</v>
      </c>
      <c r="AA114" s="98">
        <v>26.6</v>
      </c>
      <c r="AB114" s="98">
        <v>28</v>
      </c>
      <c r="AC114" s="98">
        <v>30.7</v>
      </c>
      <c r="AD114" s="98">
        <v>32.299999999999997</v>
      </c>
      <c r="AE114" s="98">
        <v>33.4</v>
      </c>
      <c r="AF114" s="98">
        <v>35.9</v>
      </c>
      <c r="AG114" s="98">
        <v>39.799999999999997</v>
      </c>
      <c r="AH114" s="98">
        <v>43.4</v>
      </c>
      <c r="AI114" s="98">
        <v>44.9</v>
      </c>
      <c r="AJ114" s="98">
        <v>46.4</v>
      </c>
      <c r="AK114" s="98">
        <v>50.5</v>
      </c>
      <c r="AL114" s="98">
        <v>54</v>
      </c>
      <c r="AM114" s="98">
        <v>55.8</v>
      </c>
      <c r="AN114" s="98">
        <v>57.4</v>
      </c>
      <c r="AO114" s="98">
        <v>60.1</v>
      </c>
      <c r="AP114" s="98">
        <v>64</v>
      </c>
      <c r="AQ114" s="98">
        <v>67.5</v>
      </c>
      <c r="AR114" s="98">
        <v>73.8</v>
      </c>
      <c r="AS114" s="98">
        <v>81.5</v>
      </c>
      <c r="AT114" s="98">
        <v>76.8</v>
      </c>
      <c r="AU114" s="98">
        <v>73.900000000000006</v>
      </c>
      <c r="AV114" s="98">
        <v>80.099999999999994</v>
      </c>
      <c r="AW114" s="98">
        <v>84</v>
      </c>
      <c r="AX114" s="98">
        <v>88.7</v>
      </c>
      <c r="AY114" s="98">
        <v>100.3</v>
      </c>
      <c r="AZ114" s="98">
        <v>107.1</v>
      </c>
      <c r="BA114" s="98">
        <v>108.1</v>
      </c>
      <c r="BB114" s="98">
        <v>111.2</v>
      </c>
      <c r="BC114" s="98">
        <v>115.8</v>
      </c>
      <c r="BD114" s="98">
        <v>121.4</v>
      </c>
      <c r="BE114" s="98">
        <v>124.1</v>
      </c>
      <c r="BF114" s="98">
        <v>129.1</v>
      </c>
      <c r="BG114" s="98">
        <v>132.80000000000001</v>
      </c>
    </row>
    <row r="115" spans="1:59" x14ac:dyDescent="0.2">
      <c r="A115" s="98" t="s">
        <v>851</v>
      </c>
      <c r="B115" s="98" t="s">
        <v>1176</v>
      </c>
      <c r="C115" s="98">
        <v>0.6</v>
      </c>
      <c r="D115" s="98">
        <v>0.6</v>
      </c>
      <c r="E115" s="98">
        <v>0.7</v>
      </c>
      <c r="F115" s="98">
        <v>0.8</v>
      </c>
      <c r="G115" s="98">
        <v>0.9</v>
      </c>
      <c r="H115" s="98">
        <v>1</v>
      </c>
      <c r="I115" s="98">
        <v>1.2</v>
      </c>
      <c r="J115" s="98">
        <v>1.5</v>
      </c>
      <c r="K115" s="98">
        <v>1.8</v>
      </c>
      <c r="L115" s="98">
        <v>2.1</v>
      </c>
      <c r="M115" s="98">
        <v>2.5</v>
      </c>
      <c r="N115" s="98">
        <v>3</v>
      </c>
      <c r="O115" s="98">
        <v>3.5</v>
      </c>
      <c r="P115" s="98">
        <v>3.9</v>
      </c>
      <c r="Q115" s="98">
        <v>4.2</v>
      </c>
      <c r="R115" s="98">
        <v>4.8</v>
      </c>
      <c r="S115" s="98">
        <v>5.6</v>
      </c>
      <c r="T115" s="98">
        <v>6</v>
      </c>
      <c r="U115" s="98">
        <v>6.5</v>
      </c>
      <c r="V115" s="98">
        <v>7</v>
      </c>
      <c r="W115" s="98">
        <v>7.5</v>
      </c>
      <c r="X115" s="98">
        <v>8.1</v>
      </c>
      <c r="Y115" s="98">
        <v>8.6999999999999993</v>
      </c>
      <c r="Z115" s="98">
        <v>9.1</v>
      </c>
      <c r="AA115" s="98">
        <v>9.3000000000000007</v>
      </c>
      <c r="AB115" s="98">
        <v>10</v>
      </c>
      <c r="AC115" s="98">
        <v>11.2</v>
      </c>
      <c r="AD115" s="98">
        <v>12.1</v>
      </c>
      <c r="AE115" s="98">
        <v>12.9</v>
      </c>
      <c r="AF115" s="98">
        <v>13.7</v>
      </c>
      <c r="AG115" s="98">
        <v>15.2</v>
      </c>
      <c r="AH115" s="98">
        <v>16.5</v>
      </c>
      <c r="AI115" s="98">
        <v>17.3</v>
      </c>
      <c r="AJ115" s="98">
        <v>18.3</v>
      </c>
      <c r="AK115" s="98">
        <v>19.5</v>
      </c>
      <c r="AL115" s="98">
        <v>21.1</v>
      </c>
      <c r="AM115" s="98">
        <v>23.1</v>
      </c>
      <c r="AN115" s="98">
        <v>24.1</v>
      </c>
      <c r="AO115" s="98">
        <v>24.8</v>
      </c>
      <c r="AP115" s="98">
        <v>26.4</v>
      </c>
      <c r="AQ115" s="98">
        <v>28.4</v>
      </c>
      <c r="AR115" s="98">
        <v>31.2</v>
      </c>
      <c r="AS115" s="98">
        <v>34</v>
      </c>
      <c r="AT115" s="98">
        <v>35.6</v>
      </c>
      <c r="AU115" s="98">
        <v>37.9</v>
      </c>
      <c r="AV115" s="98">
        <v>41</v>
      </c>
      <c r="AW115" s="98">
        <v>43.7</v>
      </c>
      <c r="AX115" s="98">
        <v>45.2</v>
      </c>
      <c r="AY115" s="98">
        <v>47</v>
      </c>
      <c r="AZ115" s="98">
        <v>50</v>
      </c>
      <c r="BA115" s="98">
        <v>52.1</v>
      </c>
      <c r="BB115" s="98">
        <v>54</v>
      </c>
      <c r="BC115" s="98">
        <v>54.8</v>
      </c>
      <c r="BD115" s="98">
        <v>56</v>
      </c>
      <c r="BE115" s="98">
        <v>58.7</v>
      </c>
      <c r="BF115" s="98">
        <v>61.4</v>
      </c>
      <c r="BG115" s="98">
        <v>63.1</v>
      </c>
    </row>
    <row r="116" spans="1:59" x14ac:dyDescent="0.2">
      <c r="A116" s="98" t="s">
        <v>848</v>
      </c>
      <c r="B116" s="98" t="s">
        <v>1175</v>
      </c>
      <c r="C116" s="98">
        <v>0.3</v>
      </c>
      <c r="D116" s="98">
        <v>0.3</v>
      </c>
      <c r="E116" s="98">
        <v>0.3</v>
      </c>
      <c r="F116" s="98">
        <v>0.3</v>
      </c>
      <c r="G116" s="98">
        <v>0.4</v>
      </c>
      <c r="H116" s="98">
        <v>0.4</v>
      </c>
      <c r="I116" s="98">
        <v>0.4</v>
      </c>
      <c r="J116" s="98">
        <v>0.5</v>
      </c>
      <c r="K116" s="98">
        <v>0.5</v>
      </c>
      <c r="L116" s="98">
        <v>0.5</v>
      </c>
      <c r="M116" s="98">
        <v>0.6</v>
      </c>
      <c r="N116" s="98">
        <v>0.7</v>
      </c>
      <c r="O116" s="98">
        <v>0.7</v>
      </c>
      <c r="P116" s="98">
        <v>0.8</v>
      </c>
      <c r="Q116" s="98">
        <v>0.9</v>
      </c>
      <c r="R116" s="98">
        <v>1</v>
      </c>
      <c r="S116" s="98">
        <v>1.1000000000000001</v>
      </c>
      <c r="T116" s="98">
        <v>1.2</v>
      </c>
      <c r="U116" s="98">
        <v>1.3</v>
      </c>
      <c r="V116" s="98">
        <v>1.4</v>
      </c>
      <c r="W116" s="98">
        <v>1.5</v>
      </c>
      <c r="X116" s="98">
        <v>1.7</v>
      </c>
      <c r="Y116" s="98">
        <v>1.8</v>
      </c>
      <c r="Z116" s="98">
        <v>2</v>
      </c>
      <c r="AA116" s="98">
        <v>2.2000000000000002</v>
      </c>
      <c r="AB116" s="98">
        <v>2.4</v>
      </c>
      <c r="AC116" s="98">
        <v>2.6</v>
      </c>
      <c r="AD116" s="98">
        <v>2.9</v>
      </c>
      <c r="AE116" s="98">
        <v>3.1</v>
      </c>
      <c r="AF116" s="98">
        <v>3.3</v>
      </c>
      <c r="AG116" s="98">
        <v>3.6</v>
      </c>
      <c r="AH116" s="98">
        <v>3.9</v>
      </c>
      <c r="AI116" s="98">
        <v>4.2</v>
      </c>
      <c r="AJ116" s="98">
        <v>4.5</v>
      </c>
      <c r="AK116" s="98">
        <v>4.5999999999999996</v>
      </c>
      <c r="AL116" s="98">
        <v>4.9000000000000004</v>
      </c>
      <c r="AM116" s="98">
        <v>5.2</v>
      </c>
      <c r="AN116" s="98">
        <v>5.5</v>
      </c>
      <c r="AO116" s="98">
        <v>5.9</v>
      </c>
      <c r="AP116" s="98">
        <v>6.2</v>
      </c>
      <c r="AQ116" s="98">
        <v>6.7</v>
      </c>
      <c r="AR116" s="98">
        <v>7.2</v>
      </c>
      <c r="AS116" s="98">
        <v>7.7</v>
      </c>
      <c r="AT116" s="98">
        <v>8.1</v>
      </c>
      <c r="AU116" s="98">
        <v>8.5</v>
      </c>
      <c r="AV116" s="98">
        <v>9.1</v>
      </c>
      <c r="AW116" s="98">
        <v>9.6</v>
      </c>
      <c r="AX116" s="98">
        <v>10</v>
      </c>
      <c r="AY116" s="98">
        <v>10.7</v>
      </c>
      <c r="AZ116" s="98">
        <v>11.5</v>
      </c>
      <c r="BA116" s="98">
        <v>11.7</v>
      </c>
      <c r="BB116" s="98">
        <v>11.6</v>
      </c>
      <c r="BC116" s="98">
        <v>11.3</v>
      </c>
      <c r="BD116" s="98">
        <v>11.4</v>
      </c>
      <c r="BE116" s="98">
        <v>11.6</v>
      </c>
      <c r="BF116" s="98">
        <v>11.7</v>
      </c>
      <c r="BG116" s="98">
        <v>11.9</v>
      </c>
    </row>
    <row r="117" spans="1:59" x14ac:dyDescent="0.2">
      <c r="A117" s="98" t="s">
        <v>845</v>
      </c>
      <c r="B117" s="98" t="s">
        <v>1174</v>
      </c>
      <c r="C117" s="98">
        <v>0.3</v>
      </c>
      <c r="D117" s="98">
        <v>0.4</v>
      </c>
      <c r="E117" s="98">
        <v>0.4</v>
      </c>
      <c r="F117" s="98">
        <v>0.4</v>
      </c>
      <c r="G117" s="98">
        <v>0.5</v>
      </c>
      <c r="H117" s="98">
        <v>0.6</v>
      </c>
      <c r="I117" s="98">
        <v>0.7</v>
      </c>
      <c r="J117" s="98">
        <v>1</v>
      </c>
      <c r="K117" s="98">
        <v>1.3</v>
      </c>
      <c r="L117" s="98">
        <v>1.6</v>
      </c>
      <c r="M117" s="98">
        <v>1.9</v>
      </c>
      <c r="N117" s="98">
        <v>2.2999999999999998</v>
      </c>
      <c r="O117" s="98">
        <v>2.8</v>
      </c>
      <c r="P117" s="98">
        <v>3.1</v>
      </c>
      <c r="Q117" s="98">
        <v>3.3</v>
      </c>
      <c r="R117" s="98">
        <v>3.8</v>
      </c>
      <c r="S117" s="98">
        <v>4.5</v>
      </c>
      <c r="T117" s="98">
        <v>4.9000000000000004</v>
      </c>
      <c r="U117" s="98">
        <v>5.2</v>
      </c>
      <c r="V117" s="98">
        <v>5.6</v>
      </c>
      <c r="W117" s="98">
        <v>6</v>
      </c>
      <c r="X117" s="98">
        <v>6.5</v>
      </c>
      <c r="Y117" s="98">
        <v>6.9</v>
      </c>
      <c r="Z117" s="98">
        <v>7.1</v>
      </c>
      <c r="AA117" s="98">
        <v>7.2</v>
      </c>
      <c r="AB117" s="98">
        <v>7.7</v>
      </c>
      <c r="AC117" s="98">
        <v>8.5</v>
      </c>
      <c r="AD117" s="98">
        <v>9.1999999999999993</v>
      </c>
      <c r="AE117" s="98">
        <v>9.8000000000000007</v>
      </c>
      <c r="AF117" s="98">
        <v>10.4</v>
      </c>
      <c r="AG117" s="98">
        <v>11.5</v>
      </c>
      <c r="AH117" s="98">
        <v>12.6</v>
      </c>
      <c r="AI117" s="98">
        <v>13.1</v>
      </c>
      <c r="AJ117" s="98">
        <v>13.7</v>
      </c>
      <c r="AK117" s="98">
        <v>14.8</v>
      </c>
      <c r="AL117" s="98">
        <v>16.2</v>
      </c>
      <c r="AM117" s="98">
        <v>17.899999999999999</v>
      </c>
      <c r="AN117" s="98">
        <v>18.600000000000001</v>
      </c>
      <c r="AO117" s="98">
        <v>18.899999999999999</v>
      </c>
      <c r="AP117" s="98">
        <v>20.2</v>
      </c>
      <c r="AQ117" s="98">
        <v>21.7</v>
      </c>
      <c r="AR117" s="98">
        <v>23.9</v>
      </c>
      <c r="AS117" s="98">
        <v>26.3</v>
      </c>
      <c r="AT117" s="98">
        <v>27.5</v>
      </c>
      <c r="AU117" s="98">
        <v>29.5</v>
      </c>
      <c r="AV117" s="98">
        <v>31.8</v>
      </c>
      <c r="AW117" s="98">
        <v>34.200000000000003</v>
      </c>
      <c r="AX117" s="98">
        <v>35.200000000000003</v>
      </c>
      <c r="AY117" s="98">
        <v>36.299999999999997</v>
      </c>
      <c r="AZ117" s="98">
        <v>38.5</v>
      </c>
      <c r="BA117" s="98">
        <v>40.4</v>
      </c>
      <c r="BB117" s="98">
        <v>42.4</v>
      </c>
      <c r="BC117" s="98">
        <v>43.5</v>
      </c>
      <c r="BD117" s="98">
        <v>44.6</v>
      </c>
      <c r="BE117" s="98">
        <v>47.2</v>
      </c>
      <c r="BF117" s="98">
        <v>49.7</v>
      </c>
      <c r="BG117" s="98">
        <v>51.2</v>
      </c>
    </row>
    <row r="118" spans="1:59" hidden="1" x14ac:dyDescent="0.2">
      <c r="A118" s="98" t="s">
        <v>842</v>
      </c>
      <c r="B118" s="310" t="s">
        <v>1173</v>
      </c>
      <c r="C118" s="98">
        <v>4.4000000000000004</v>
      </c>
      <c r="D118" s="98">
        <v>4.5</v>
      </c>
      <c r="E118" s="98">
        <v>4.8</v>
      </c>
      <c r="F118" s="98">
        <v>5</v>
      </c>
      <c r="G118" s="98">
        <v>5.3</v>
      </c>
      <c r="H118" s="98">
        <v>5.7</v>
      </c>
      <c r="I118" s="98">
        <v>6.1</v>
      </c>
      <c r="J118" s="98">
        <v>6.7</v>
      </c>
      <c r="K118" s="98">
        <v>7.7</v>
      </c>
      <c r="L118" s="98">
        <v>8.8000000000000007</v>
      </c>
      <c r="M118" s="98">
        <v>10.4</v>
      </c>
      <c r="N118" s="98">
        <v>12.7</v>
      </c>
      <c r="O118" s="98">
        <v>15.1</v>
      </c>
      <c r="P118" s="98">
        <v>16.8</v>
      </c>
      <c r="Q118" s="98">
        <v>18.100000000000001</v>
      </c>
      <c r="R118" s="98">
        <v>17.8</v>
      </c>
      <c r="S118" s="98">
        <v>20.8</v>
      </c>
      <c r="T118" s="98">
        <v>22.9</v>
      </c>
      <c r="U118" s="98">
        <v>25</v>
      </c>
      <c r="V118" s="98">
        <v>26.4</v>
      </c>
      <c r="W118" s="98">
        <v>28.5</v>
      </c>
      <c r="X118" s="98">
        <v>32.9</v>
      </c>
      <c r="Y118" s="98">
        <v>35.700000000000003</v>
      </c>
      <c r="Z118" s="98">
        <v>37.6</v>
      </c>
      <c r="AA118" s="98">
        <v>41.3</v>
      </c>
      <c r="AB118" s="98">
        <v>44</v>
      </c>
      <c r="AC118" s="98">
        <v>47.2</v>
      </c>
      <c r="AD118" s="98">
        <v>50.6</v>
      </c>
      <c r="AE118" s="98">
        <v>53.5</v>
      </c>
      <c r="AF118" s="98">
        <v>57.3</v>
      </c>
      <c r="AG118" s="98">
        <v>61.8</v>
      </c>
      <c r="AH118" s="98">
        <v>69.2</v>
      </c>
      <c r="AI118" s="98">
        <v>76.3</v>
      </c>
      <c r="AJ118" s="98">
        <v>82.3</v>
      </c>
      <c r="AK118" s="98">
        <v>85.6</v>
      </c>
      <c r="AL118" s="98">
        <v>89.5</v>
      </c>
      <c r="AM118" s="98">
        <v>91</v>
      </c>
      <c r="AN118" s="98">
        <v>90</v>
      </c>
      <c r="AO118" s="98">
        <v>91</v>
      </c>
      <c r="AP118" s="98">
        <v>94.9</v>
      </c>
      <c r="AQ118" s="98">
        <v>100.7</v>
      </c>
      <c r="AR118" s="98">
        <v>107.3</v>
      </c>
      <c r="AS118" s="98">
        <v>115.4</v>
      </c>
      <c r="AT118" s="98">
        <v>123.5</v>
      </c>
      <c r="AU118" s="98">
        <v>128.80000000000001</v>
      </c>
      <c r="AV118" s="98">
        <v>132.5</v>
      </c>
      <c r="AW118" s="98">
        <v>138.69999999999999</v>
      </c>
      <c r="AX118" s="98">
        <v>139.5</v>
      </c>
      <c r="AY118" s="98">
        <v>144.1</v>
      </c>
      <c r="AZ118" s="98">
        <v>151.5</v>
      </c>
      <c r="BA118" s="98">
        <v>157.30000000000001</v>
      </c>
      <c r="BB118" s="98">
        <v>158.19999999999999</v>
      </c>
      <c r="BC118" s="98">
        <v>154.5</v>
      </c>
      <c r="BD118" s="98">
        <v>151.69999999999999</v>
      </c>
      <c r="BE118" s="98">
        <v>152.80000000000001</v>
      </c>
      <c r="BF118" s="98">
        <v>155.30000000000001</v>
      </c>
      <c r="BG118" s="98">
        <v>156.1</v>
      </c>
    </row>
    <row r="119" spans="1:59" hidden="1" x14ac:dyDescent="0.2">
      <c r="A119" s="98" t="s">
        <v>839</v>
      </c>
      <c r="B119" s="98" t="s">
        <v>1172</v>
      </c>
      <c r="C119" s="98">
        <v>0.4</v>
      </c>
      <c r="D119" s="98">
        <v>0.5</v>
      </c>
      <c r="E119" s="98">
        <v>0.5</v>
      </c>
      <c r="F119" s="98">
        <v>0.6</v>
      </c>
      <c r="G119" s="98">
        <v>0.7</v>
      </c>
      <c r="H119" s="98">
        <v>0.7</v>
      </c>
      <c r="I119" s="98">
        <v>0.7</v>
      </c>
      <c r="J119" s="98">
        <v>0.8</v>
      </c>
      <c r="K119" s="98">
        <v>0.8</v>
      </c>
      <c r="L119" s="98">
        <v>0.9</v>
      </c>
      <c r="M119" s="98">
        <v>1</v>
      </c>
      <c r="N119" s="98">
        <v>1</v>
      </c>
      <c r="O119" s="98">
        <v>1.1000000000000001</v>
      </c>
      <c r="P119" s="98">
        <v>1.2</v>
      </c>
      <c r="Q119" s="98">
        <v>1.4</v>
      </c>
      <c r="R119" s="98">
        <v>1.5</v>
      </c>
      <c r="S119" s="98">
        <v>1.7</v>
      </c>
      <c r="T119" s="98">
        <v>1.9</v>
      </c>
      <c r="U119" s="98">
        <v>2.2000000000000002</v>
      </c>
      <c r="V119" s="98">
        <v>2.4</v>
      </c>
      <c r="W119" s="98">
        <v>2.8</v>
      </c>
      <c r="X119" s="98">
        <v>3.1</v>
      </c>
      <c r="Y119" s="98">
        <v>3.5</v>
      </c>
      <c r="Z119" s="98">
        <v>4.0999999999999996</v>
      </c>
      <c r="AA119" s="98">
        <v>4.4000000000000004</v>
      </c>
      <c r="AB119" s="98">
        <v>4.9000000000000004</v>
      </c>
      <c r="AC119" s="98">
        <v>5.4</v>
      </c>
      <c r="AD119" s="98">
        <v>6</v>
      </c>
      <c r="AE119" s="98">
        <v>7</v>
      </c>
      <c r="AF119" s="98">
        <v>8</v>
      </c>
      <c r="AG119" s="98">
        <v>8.8000000000000007</v>
      </c>
      <c r="AH119" s="98">
        <v>10.4</v>
      </c>
      <c r="AI119" s="98">
        <v>11.9</v>
      </c>
      <c r="AJ119" s="98">
        <v>13</v>
      </c>
      <c r="AK119" s="98">
        <v>13.1</v>
      </c>
      <c r="AL119" s="98">
        <v>13</v>
      </c>
      <c r="AM119" s="98">
        <v>13</v>
      </c>
      <c r="AN119" s="98">
        <v>13.3</v>
      </c>
      <c r="AO119" s="98">
        <v>13.3</v>
      </c>
      <c r="AP119" s="98">
        <v>13.2</v>
      </c>
      <c r="AQ119" s="98">
        <v>13.4</v>
      </c>
      <c r="AR119" s="98">
        <v>14.1</v>
      </c>
      <c r="AS119" s="98">
        <v>15.7</v>
      </c>
      <c r="AT119" s="98">
        <v>18.3</v>
      </c>
      <c r="AU119" s="98">
        <v>20.5</v>
      </c>
      <c r="AV119" s="98">
        <v>21.5</v>
      </c>
      <c r="AW119" s="98">
        <v>21.8</v>
      </c>
      <c r="AX119" s="98">
        <v>21.7</v>
      </c>
      <c r="AY119" s="98">
        <v>21.2</v>
      </c>
      <c r="AZ119" s="98">
        <v>21.3</v>
      </c>
      <c r="BA119" s="98">
        <v>21.1</v>
      </c>
      <c r="BB119" s="98">
        <v>20.7</v>
      </c>
      <c r="BC119" s="98">
        <v>19.899999999999999</v>
      </c>
      <c r="BD119" s="98">
        <v>19.8</v>
      </c>
      <c r="BE119" s="98">
        <v>19.7</v>
      </c>
      <c r="BF119" s="98">
        <v>19.8</v>
      </c>
      <c r="BG119" s="98">
        <v>19.7</v>
      </c>
    </row>
    <row r="120" spans="1:59" hidden="1" x14ac:dyDescent="0.2">
      <c r="A120" s="98" t="s">
        <v>836</v>
      </c>
      <c r="B120" s="98" t="s">
        <v>1171</v>
      </c>
      <c r="C120" s="98">
        <v>3.9</v>
      </c>
      <c r="D120" s="98">
        <v>4.0999999999999996</v>
      </c>
      <c r="E120" s="98">
        <v>4.3</v>
      </c>
      <c r="F120" s="98">
        <v>4.4000000000000004</v>
      </c>
      <c r="G120" s="98">
        <v>4.7</v>
      </c>
      <c r="H120" s="98">
        <v>5</v>
      </c>
      <c r="I120" s="98">
        <v>5.4</v>
      </c>
      <c r="J120" s="98">
        <v>5.9</v>
      </c>
      <c r="K120" s="98">
        <v>6.9</v>
      </c>
      <c r="L120" s="98">
        <v>8</v>
      </c>
      <c r="M120" s="98">
        <v>9.4</v>
      </c>
      <c r="N120" s="98">
        <v>11.7</v>
      </c>
      <c r="O120" s="98">
        <v>14</v>
      </c>
      <c r="P120" s="98">
        <v>15.5</v>
      </c>
      <c r="Q120" s="98">
        <v>16.7</v>
      </c>
      <c r="R120" s="98">
        <v>16.3</v>
      </c>
      <c r="S120" s="98">
        <v>19.100000000000001</v>
      </c>
      <c r="T120" s="98">
        <v>21</v>
      </c>
      <c r="U120" s="98">
        <v>22.8</v>
      </c>
      <c r="V120" s="98">
        <v>24</v>
      </c>
      <c r="W120" s="98">
        <v>25.7</v>
      </c>
      <c r="X120" s="98">
        <v>29.8</v>
      </c>
      <c r="Y120" s="98">
        <v>32.200000000000003</v>
      </c>
      <c r="Z120" s="98">
        <v>33.6</v>
      </c>
      <c r="AA120" s="98">
        <v>36.9</v>
      </c>
      <c r="AB120" s="98">
        <v>39.1</v>
      </c>
      <c r="AC120" s="98">
        <v>41.8</v>
      </c>
      <c r="AD120" s="98">
        <v>44.6</v>
      </c>
      <c r="AE120" s="98">
        <v>46.4</v>
      </c>
      <c r="AF120" s="98">
        <v>49.4</v>
      </c>
      <c r="AG120" s="98">
        <v>53</v>
      </c>
      <c r="AH120" s="98">
        <v>58.8</v>
      </c>
      <c r="AI120" s="98">
        <v>64.400000000000006</v>
      </c>
      <c r="AJ120" s="98">
        <v>69.2</v>
      </c>
      <c r="AK120" s="98">
        <v>72.5</v>
      </c>
      <c r="AL120" s="98">
        <v>76.5</v>
      </c>
      <c r="AM120" s="98">
        <v>78</v>
      </c>
      <c r="AN120" s="98">
        <v>76.599999999999994</v>
      </c>
      <c r="AO120" s="98">
        <v>77.7</v>
      </c>
      <c r="AP120" s="98">
        <v>81.7</v>
      </c>
      <c r="AQ120" s="98">
        <v>87.3</v>
      </c>
      <c r="AR120" s="98">
        <v>93.2</v>
      </c>
      <c r="AS120" s="98">
        <v>99.7</v>
      </c>
      <c r="AT120" s="98">
        <v>105.2</v>
      </c>
      <c r="AU120" s="98">
        <v>108.3</v>
      </c>
      <c r="AV120" s="98">
        <v>111</v>
      </c>
      <c r="AW120" s="98">
        <v>116.9</v>
      </c>
      <c r="AX120" s="98">
        <v>117.8</v>
      </c>
      <c r="AY120" s="98">
        <v>122.9</v>
      </c>
      <c r="AZ120" s="98">
        <v>130.30000000000001</v>
      </c>
      <c r="BA120" s="98">
        <v>136.19999999999999</v>
      </c>
      <c r="BB120" s="98">
        <v>137.5</v>
      </c>
      <c r="BC120" s="98">
        <v>134.5</v>
      </c>
      <c r="BD120" s="98">
        <v>131.9</v>
      </c>
      <c r="BE120" s="98">
        <v>133.1</v>
      </c>
      <c r="BF120" s="98">
        <v>135.4</v>
      </c>
      <c r="BG120" s="98">
        <v>136.5</v>
      </c>
    </row>
    <row r="121" spans="1:59" ht="19.5" x14ac:dyDescent="0.3">
      <c r="A121" s="309" t="s">
        <v>376</v>
      </c>
    </row>
    <row r="122" spans="1:59" x14ac:dyDescent="0.2">
      <c r="A122" s="308" t="s">
        <v>1170</v>
      </c>
    </row>
    <row r="123" spans="1:59" x14ac:dyDescent="0.2">
      <c r="A123" s="308" t="s">
        <v>1169</v>
      </c>
    </row>
    <row r="124" spans="1:59" x14ac:dyDescent="0.2">
      <c r="A124" s="308" t="s">
        <v>1168</v>
      </c>
    </row>
    <row r="125" spans="1:59" x14ac:dyDescent="0.2">
      <c r="A125" s="308" t="s">
        <v>1167</v>
      </c>
    </row>
    <row r="126" spans="1:59" x14ac:dyDescent="0.2">
      <c r="A126" s="308" t="s">
        <v>1166</v>
      </c>
    </row>
    <row r="127" spans="1:59" x14ac:dyDescent="0.2">
      <c r="A127" s="308" t="s">
        <v>1165</v>
      </c>
    </row>
    <row r="128" spans="1:59" x14ac:dyDescent="0.2">
      <c r="A128" s="308" t="s">
        <v>1164</v>
      </c>
    </row>
    <row r="129" spans="1:1" x14ac:dyDescent="0.2">
      <c r="A129" s="308" t="s">
        <v>1163</v>
      </c>
    </row>
  </sheetData>
  <pageMargins left="0.75" right="0.75" top="1" bottom="1" header="0.5" footer="0.5"/>
  <pageSetup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1"/>
  <sheetViews>
    <sheetView workbookViewId="0">
      <pane xSplit="2" ySplit="6" topLeftCell="C7" activePane="bottomRight" state="frozen"/>
      <selection pane="topRight" activeCell="C1" sqref="C1"/>
      <selection pane="bottomLeft" activeCell="A7" sqref="A7"/>
      <selection pane="bottomRight" activeCell="Y18" sqref="Y18"/>
    </sheetView>
  </sheetViews>
  <sheetFormatPr defaultRowHeight="12.75" x14ac:dyDescent="0.2"/>
  <cols>
    <col min="1" max="1" width="9.140625" style="148"/>
    <col min="2" max="2" width="40.7109375" style="148" customWidth="1"/>
    <col min="3" max="24" width="0" style="148" hidden="1" customWidth="1"/>
    <col min="25" max="16384" width="9.140625" style="148"/>
  </cols>
  <sheetData>
    <row r="1" spans="1:70" ht="12.75" customHeight="1" x14ac:dyDescent="0.25">
      <c r="A1" s="146" t="s">
        <v>754</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row>
    <row r="2" spans="1:70" ht="16.5" x14ac:dyDescent="0.25">
      <c r="A2" s="145" t="s">
        <v>39</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row>
    <row r="3" spans="1:70" x14ac:dyDescent="0.2">
      <c r="A3" s="98" t="s">
        <v>40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row>
    <row r="4" spans="1:70" x14ac:dyDescent="0.2">
      <c r="A4" s="98" t="s">
        <v>493</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row>
    <row r="5" spans="1:70"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row>
    <row r="6" spans="1:70" x14ac:dyDescent="0.2">
      <c r="A6" s="393" t="s">
        <v>41</v>
      </c>
      <c r="B6" s="393" t="s">
        <v>445</v>
      </c>
      <c r="C6" s="393" t="s">
        <v>473</v>
      </c>
      <c r="D6" s="393" t="s">
        <v>472</v>
      </c>
      <c r="E6" s="393" t="s">
        <v>471</v>
      </c>
      <c r="F6" s="393" t="s">
        <v>470</v>
      </c>
      <c r="G6" s="393" t="s">
        <v>469</v>
      </c>
      <c r="H6" s="393" t="s">
        <v>468</v>
      </c>
      <c r="I6" s="393" t="s">
        <v>467</v>
      </c>
      <c r="J6" s="393" t="s">
        <v>466</v>
      </c>
      <c r="K6" s="393" t="s">
        <v>465</v>
      </c>
      <c r="L6" s="393" t="s">
        <v>464</v>
      </c>
      <c r="M6" s="393" t="s">
        <v>463</v>
      </c>
      <c r="N6" s="393" t="s">
        <v>462</v>
      </c>
      <c r="O6" s="393" t="s">
        <v>461</v>
      </c>
      <c r="P6" s="393" t="s">
        <v>460</v>
      </c>
      <c r="Q6" s="393" t="s">
        <v>459</v>
      </c>
      <c r="R6" s="393" t="s">
        <v>458</v>
      </c>
      <c r="S6" s="393" t="s">
        <v>457</v>
      </c>
      <c r="T6" s="393" t="s">
        <v>456</v>
      </c>
      <c r="U6" s="393" t="s">
        <v>455</v>
      </c>
      <c r="V6" s="393" t="s">
        <v>454</v>
      </c>
      <c r="W6" s="393" t="s">
        <v>453</v>
      </c>
      <c r="X6" s="393" t="s">
        <v>452</v>
      </c>
      <c r="Y6" s="393" t="s">
        <v>114</v>
      </c>
      <c r="Z6" s="393" t="s">
        <v>115</v>
      </c>
      <c r="AA6" s="393" t="s">
        <v>116</v>
      </c>
      <c r="AB6" s="393" t="s">
        <v>117</v>
      </c>
      <c r="AC6" s="393" t="s">
        <v>118</v>
      </c>
      <c r="AD6" s="393" t="s">
        <v>119</v>
      </c>
      <c r="AE6" s="393" t="s">
        <v>120</v>
      </c>
      <c r="AF6" s="393" t="s">
        <v>121</v>
      </c>
      <c r="AG6" s="393" t="s">
        <v>122</v>
      </c>
      <c r="AH6" s="393" t="s">
        <v>123</v>
      </c>
      <c r="AI6" s="393" t="s">
        <v>124</v>
      </c>
      <c r="AJ6" s="393" t="s">
        <v>125</v>
      </c>
      <c r="AK6" s="393" t="s">
        <v>126</v>
      </c>
      <c r="AL6" s="393" t="s">
        <v>127</v>
      </c>
      <c r="AM6" s="393" t="s">
        <v>128</v>
      </c>
      <c r="AN6" s="393" t="s">
        <v>129</v>
      </c>
      <c r="AO6" s="393" t="s">
        <v>130</v>
      </c>
      <c r="AP6" s="393" t="s">
        <v>131</v>
      </c>
      <c r="AQ6" s="393" t="s">
        <v>132</v>
      </c>
      <c r="AR6" s="393" t="s">
        <v>133</v>
      </c>
      <c r="AS6" s="393" t="s">
        <v>134</v>
      </c>
      <c r="AT6" s="393" t="s">
        <v>135</v>
      </c>
      <c r="AU6" s="393" t="s">
        <v>136</v>
      </c>
      <c r="AV6" s="393" t="s">
        <v>137</v>
      </c>
      <c r="AW6" s="393" t="s">
        <v>138</v>
      </c>
      <c r="AX6" s="393" t="s">
        <v>139</v>
      </c>
      <c r="AY6" s="393" t="s">
        <v>140</v>
      </c>
      <c r="AZ6" s="393" t="s">
        <v>141</v>
      </c>
      <c r="BA6" s="393" t="s">
        <v>142</v>
      </c>
      <c r="BB6" s="393" t="s">
        <v>143</v>
      </c>
      <c r="BC6" s="393" t="s">
        <v>144</v>
      </c>
      <c r="BD6" s="393" t="s">
        <v>145</v>
      </c>
      <c r="BE6" s="393" t="s">
        <v>146</v>
      </c>
      <c r="BF6" s="393" t="s">
        <v>147</v>
      </c>
      <c r="BG6" s="393" t="s">
        <v>148</v>
      </c>
      <c r="BH6" s="393" t="s">
        <v>149</v>
      </c>
      <c r="BI6" s="393" t="s">
        <v>150</v>
      </c>
      <c r="BJ6" s="393" t="s">
        <v>151</v>
      </c>
      <c r="BK6" s="393" t="s">
        <v>152</v>
      </c>
      <c r="BL6" s="393" t="s">
        <v>153</v>
      </c>
      <c r="BM6" s="393" t="s">
        <v>154</v>
      </c>
      <c r="BN6" s="393" t="s">
        <v>155</v>
      </c>
      <c r="BO6" s="393" t="s">
        <v>156</v>
      </c>
      <c r="BP6" s="393" t="s">
        <v>157</v>
      </c>
      <c r="BQ6" s="393" t="s">
        <v>158</v>
      </c>
      <c r="BR6" s="393" t="s">
        <v>159</v>
      </c>
    </row>
    <row r="7" spans="1:70" x14ac:dyDescent="0.2">
      <c r="A7" s="148" t="s">
        <v>444</v>
      </c>
      <c r="B7" s="96" t="s">
        <v>753</v>
      </c>
      <c r="C7" s="148">
        <v>8.9</v>
      </c>
      <c r="D7" s="148">
        <v>9.8000000000000007</v>
      </c>
      <c r="E7" s="148">
        <v>11.2</v>
      </c>
      <c r="F7" s="148">
        <v>14.3</v>
      </c>
      <c r="G7" s="148">
        <v>15.7</v>
      </c>
      <c r="H7" s="148">
        <v>16.5</v>
      </c>
      <c r="I7" s="148">
        <v>17.2</v>
      </c>
      <c r="J7" s="148">
        <v>18.7</v>
      </c>
      <c r="K7" s="148">
        <v>20.6</v>
      </c>
      <c r="L7" s="148">
        <v>23</v>
      </c>
      <c r="M7" s="148">
        <v>23.8</v>
      </c>
      <c r="N7" s="148">
        <v>26.5</v>
      </c>
      <c r="O7" s="148">
        <v>29</v>
      </c>
      <c r="P7" s="148">
        <v>30.6</v>
      </c>
      <c r="Q7" s="148">
        <v>33.6</v>
      </c>
      <c r="R7" s="148">
        <v>36.299999999999997</v>
      </c>
      <c r="S7" s="148">
        <v>39</v>
      </c>
      <c r="T7" s="148">
        <v>42.6</v>
      </c>
      <c r="U7" s="148">
        <v>50</v>
      </c>
      <c r="V7" s="148">
        <v>53.9</v>
      </c>
      <c r="W7" s="148">
        <v>60.1</v>
      </c>
      <c r="X7" s="148">
        <v>67.7</v>
      </c>
      <c r="Y7" s="148">
        <v>73.599999999999994</v>
      </c>
      <c r="Z7" s="148">
        <v>82.5</v>
      </c>
      <c r="AA7" s="148">
        <v>94.9</v>
      </c>
      <c r="AB7" s="148">
        <v>106.3</v>
      </c>
      <c r="AC7" s="148">
        <v>118</v>
      </c>
      <c r="AD7" s="148">
        <v>135.30000000000001</v>
      </c>
      <c r="AE7" s="148">
        <v>151.5</v>
      </c>
      <c r="AF7" s="148">
        <v>174.8</v>
      </c>
      <c r="AG7" s="148">
        <v>199.7</v>
      </c>
      <c r="AH7" s="148">
        <v>227.7</v>
      </c>
      <c r="AI7" s="148">
        <v>252.8</v>
      </c>
      <c r="AJ7" s="148">
        <v>283.89999999999998</v>
      </c>
      <c r="AK7" s="148">
        <v>306.8</v>
      </c>
      <c r="AL7" s="148">
        <v>336.4</v>
      </c>
      <c r="AM7" s="148">
        <v>372.5</v>
      </c>
      <c r="AN7" s="148">
        <v>406.4</v>
      </c>
      <c r="AO7" s="148">
        <v>441.5</v>
      </c>
      <c r="AP7" s="148">
        <v>468</v>
      </c>
      <c r="AQ7" s="148">
        <v>510.3</v>
      </c>
      <c r="AR7" s="148">
        <v>559.5</v>
      </c>
      <c r="AS7" s="148">
        <v>601.5</v>
      </c>
      <c r="AT7" s="148">
        <v>637.5</v>
      </c>
      <c r="AU7" s="148">
        <v>705.6</v>
      </c>
      <c r="AV7" s="148">
        <v>741.3</v>
      </c>
      <c r="AW7" s="148">
        <v>773.5</v>
      </c>
      <c r="AX7" s="148">
        <v>784.6</v>
      </c>
      <c r="AY7" s="148">
        <v>805.6</v>
      </c>
      <c r="AZ7" s="148">
        <v>837.8</v>
      </c>
      <c r="BA7" s="148">
        <v>896.2</v>
      </c>
      <c r="BB7" s="148">
        <v>952.3</v>
      </c>
      <c r="BC7" s="148">
        <v>1030.7</v>
      </c>
      <c r="BD7" s="148">
        <v>1092.0999999999999</v>
      </c>
      <c r="BE7" s="148">
        <v>1145.5</v>
      </c>
      <c r="BF7" s="148">
        <v>1226.5999999999999</v>
      </c>
      <c r="BG7" s="148">
        <v>1317.6</v>
      </c>
      <c r="BH7" s="148">
        <v>1394.8</v>
      </c>
      <c r="BI7" s="148">
        <v>1444.9</v>
      </c>
      <c r="BJ7" s="148">
        <v>1503.1</v>
      </c>
      <c r="BK7" s="148">
        <v>1546.4</v>
      </c>
      <c r="BL7" s="148">
        <v>1535.6</v>
      </c>
      <c r="BM7" s="148">
        <v>1583.9</v>
      </c>
      <c r="BN7" s="148">
        <v>1635.9</v>
      </c>
      <c r="BO7" s="148">
        <v>1679.6</v>
      </c>
      <c r="BP7" s="148">
        <v>1725.8</v>
      </c>
      <c r="BQ7" s="148">
        <v>1777.1</v>
      </c>
      <c r="BR7" s="148">
        <v>1838.2</v>
      </c>
    </row>
    <row r="8" spans="1:70" x14ac:dyDescent="0.2">
      <c r="A8" s="148" t="s">
        <v>442</v>
      </c>
      <c r="B8" s="148" t="s">
        <v>752</v>
      </c>
      <c r="C8" s="148">
        <v>3</v>
      </c>
      <c r="D8" s="148">
        <v>3.3</v>
      </c>
      <c r="E8" s="148">
        <v>3.4</v>
      </c>
      <c r="F8" s="148">
        <v>4.0999999999999996</v>
      </c>
      <c r="G8" s="148">
        <v>4.0999999999999996</v>
      </c>
      <c r="H8" s="148">
        <v>4.2</v>
      </c>
      <c r="I8" s="148">
        <v>4.5999999999999996</v>
      </c>
      <c r="J8" s="148">
        <v>5.2</v>
      </c>
      <c r="K8" s="148">
        <v>5.7</v>
      </c>
      <c r="L8" s="148">
        <v>6.4</v>
      </c>
      <c r="M8" s="148">
        <v>6.3</v>
      </c>
      <c r="N8" s="148">
        <v>7.9</v>
      </c>
      <c r="O8" s="148">
        <v>9.3000000000000007</v>
      </c>
      <c r="P8" s="148">
        <v>9.6</v>
      </c>
      <c r="Q8" s="148">
        <v>11.2</v>
      </c>
      <c r="R8" s="148">
        <v>12.4</v>
      </c>
      <c r="S8" s="148">
        <v>12.6</v>
      </c>
      <c r="T8" s="148">
        <v>13.1</v>
      </c>
      <c r="U8" s="148">
        <v>16.8</v>
      </c>
      <c r="V8" s="148">
        <v>18</v>
      </c>
      <c r="W8" s="148">
        <v>20</v>
      </c>
      <c r="X8" s="148">
        <v>22.8</v>
      </c>
      <c r="Y8" s="148">
        <v>23.8</v>
      </c>
      <c r="Z8" s="148">
        <v>26.4</v>
      </c>
      <c r="AA8" s="148">
        <v>31.2</v>
      </c>
      <c r="AB8" s="148">
        <v>39.799999999999997</v>
      </c>
      <c r="AC8" s="148">
        <v>44.7</v>
      </c>
      <c r="AD8" s="148">
        <v>46.7</v>
      </c>
      <c r="AE8" s="148">
        <v>54.4</v>
      </c>
      <c r="AF8" s="148">
        <v>61.1</v>
      </c>
      <c r="AG8" s="148">
        <v>71.5</v>
      </c>
      <c r="AH8" s="148">
        <v>82.6</v>
      </c>
      <c r="AI8" s="148">
        <v>88.9</v>
      </c>
      <c r="AJ8" s="148">
        <v>103.6</v>
      </c>
      <c r="AK8" s="148">
        <v>109.8</v>
      </c>
      <c r="AL8" s="148">
        <v>119.9</v>
      </c>
      <c r="AM8" s="148">
        <v>139</v>
      </c>
      <c r="AN8" s="148">
        <v>147.69999999999999</v>
      </c>
      <c r="AO8" s="148">
        <v>157.9</v>
      </c>
      <c r="AP8" s="148">
        <v>166.3</v>
      </c>
      <c r="AQ8" s="148">
        <v>184.6</v>
      </c>
      <c r="AR8" s="148">
        <v>193.7</v>
      </c>
      <c r="AS8" s="148">
        <v>206.5</v>
      </c>
      <c r="AT8" s="148">
        <v>215.1</v>
      </c>
      <c r="AU8" s="148">
        <v>228.4</v>
      </c>
      <c r="AV8" s="148">
        <v>239.7</v>
      </c>
      <c r="AW8" s="148">
        <v>254.1</v>
      </c>
      <c r="AX8" s="148">
        <v>264.10000000000002</v>
      </c>
      <c r="AY8" s="148">
        <v>274.8</v>
      </c>
      <c r="AZ8" s="148">
        <v>289.60000000000002</v>
      </c>
      <c r="BA8" s="148">
        <v>307.2</v>
      </c>
      <c r="BB8" s="148">
        <v>323.3</v>
      </c>
      <c r="BC8" s="148">
        <v>345.2</v>
      </c>
      <c r="BD8" s="148">
        <v>358</v>
      </c>
      <c r="BE8" s="148">
        <v>366</v>
      </c>
      <c r="BF8" s="148">
        <v>382.5</v>
      </c>
      <c r="BG8" s="148">
        <v>408.7</v>
      </c>
      <c r="BH8" s="148">
        <v>428.1</v>
      </c>
      <c r="BI8" s="148">
        <v>447.4</v>
      </c>
      <c r="BJ8" s="148">
        <v>461.7</v>
      </c>
      <c r="BK8" s="148">
        <v>471.3</v>
      </c>
      <c r="BL8" s="148">
        <v>458.1</v>
      </c>
      <c r="BM8" s="148">
        <v>469.4</v>
      </c>
      <c r="BN8" s="148">
        <v>493.9</v>
      </c>
      <c r="BO8" s="148">
        <v>514.29999999999995</v>
      </c>
      <c r="BP8" s="148">
        <v>526.79999999999995</v>
      </c>
      <c r="BQ8" s="148">
        <v>547.29999999999995</v>
      </c>
      <c r="BR8" s="148">
        <v>567.70000000000005</v>
      </c>
    </row>
    <row r="9" spans="1:70" x14ac:dyDescent="0.2">
      <c r="A9" s="148" t="s">
        <v>440</v>
      </c>
      <c r="B9" s="148" t="s">
        <v>751</v>
      </c>
      <c r="C9" s="148">
        <v>5.9</v>
      </c>
      <c r="D9" s="148">
        <v>6.4</v>
      </c>
      <c r="E9" s="148">
        <v>7.8</v>
      </c>
      <c r="F9" s="148">
        <v>10.199999999999999</v>
      </c>
      <c r="G9" s="148">
        <v>11.6</v>
      </c>
      <c r="H9" s="148">
        <v>12.3</v>
      </c>
      <c r="I9" s="148">
        <v>12.6</v>
      </c>
      <c r="J9" s="148">
        <v>13.6</v>
      </c>
      <c r="K9" s="148">
        <v>14.9</v>
      </c>
      <c r="L9" s="148">
        <v>16.7</v>
      </c>
      <c r="M9" s="148">
        <v>17.5</v>
      </c>
      <c r="N9" s="148">
        <v>18.600000000000001</v>
      </c>
      <c r="O9" s="148">
        <v>19.7</v>
      </c>
      <c r="P9" s="148">
        <v>21</v>
      </c>
      <c r="Q9" s="148">
        <v>22.4</v>
      </c>
      <c r="R9" s="148">
        <v>23.9</v>
      </c>
      <c r="S9" s="148">
        <v>26.4</v>
      </c>
      <c r="T9" s="148">
        <v>29.5</v>
      </c>
      <c r="U9" s="148">
        <v>33.1</v>
      </c>
      <c r="V9" s="148">
        <v>35.9</v>
      </c>
      <c r="W9" s="148">
        <v>40.200000000000003</v>
      </c>
      <c r="X9" s="148">
        <v>44.9</v>
      </c>
      <c r="Y9" s="148">
        <v>49.7</v>
      </c>
      <c r="Z9" s="148">
        <v>56</v>
      </c>
      <c r="AA9" s="148">
        <v>63.7</v>
      </c>
      <c r="AB9" s="148">
        <v>66.5</v>
      </c>
      <c r="AC9" s="148">
        <v>73.3</v>
      </c>
      <c r="AD9" s="148">
        <v>88.6</v>
      </c>
      <c r="AE9" s="148">
        <v>97.1</v>
      </c>
      <c r="AF9" s="148">
        <v>113.7</v>
      </c>
      <c r="AG9" s="148">
        <v>128.1</v>
      </c>
      <c r="AH9" s="148">
        <v>145.1</v>
      </c>
      <c r="AI9" s="148">
        <v>163.9</v>
      </c>
      <c r="AJ9" s="148">
        <v>180.3</v>
      </c>
      <c r="AK9" s="148">
        <v>197</v>
      </c>
      <c r="AL9" s="148">
        <v>216.5</v>
      </c>
      <c r="AM9" s="148">
        <v>233.5</v>
      </c>
      <c r="AN9" s="148">
        <v>258.7</v>
      </c>
      <c r="AO9" s="148">
        <v>283.60000000000002</v>
      </c>
      <c r="AP9" s="148">
        <v>301.8</v>
      </c>
      <c r="AQ9" s="148">
        <v>325.60000000000002</v>
      </c>
      <c r="AR9" s="148">
        <v>365.8</v>
      </c>
      <c r="AS9" s="148">
        <v>395</v>
      </c>
      <c r="AT9" s="148">
        <v>422.4</v>
      </c>
      <c r="AU9" s="148">
        <v>477.2</v>
      </c>
      <c r="AV9" s="148">
        <v>501.7</v>
      </c>
      <c r="AW9" s="148">
        <v>519.4</v>
      </c>
      <c r="AX9" s="148">
        <v>520.5</v>
      </c>
      <c r="AY9" s="148">
        <v>530.79999999999995</v>
      </c>
      <c r="AZ9" s="148">
        <v>548.29999999999995</v>
      </c>
      <c r="BA9" s="148">
        <v>589</v>
      </c>
      <c r="BB9" s="148">
        <v>629</v>
      </c>
      <c r="BC9" s="148">
        <v>685.5</v>
      </c>
      <c r="BD9" s="148">
        <v>734.1</v>
      </c>
      <c r="BE9" s="148">
        <v>779.5</v>
      </c>
      <c r="BF9" s="148">
        <v>844.1</v>
      </c>
      <c r="BG9" s="148">
        <v>908.9</v>
      </c>
      <c r="BH9" s="148">
        <v>966.8</v>
      </c>
      <c r="BI9" s="148">
        <v>997.6</v>
      </c>
      <c r="BJ9" s="148">
        <v>1041.4000000000001</v>
      </c>
      <c r="BK9" s="148">
        <v>1075.0999999999999</v>
      </c>
      <c r="BL9" s="148">
        <v>1077.5</v>
      </c>
      <c r="BM9" s="148">
        <v>1114.5999999999999</v>
      </c>
      <c r="BN9" s="148">
        <v>1142</v>
      </c>
      <c r="BO9" s="148">
        <v>1165.3</v>
      </c>
      <c r="BP9" s="148">
        <v>1199</v>
      </c>
      <c r="BQ9" s="148">
        <v>1229.8</v>
      </c>
      <c r="BR9" s="148">
        <v>1270.5</v>
      </c>
    </row>
    <row r="10" spans="1:70" x14ac:dyDescent="0.2">
      <c r="A10" s="148" t="s">
        <v>445</v>
      </c>
      <c r="B10" s="96" t="s">
        <v>750</v>
      </c>
      <c r="C10" s="148" t="s">
        <v>619</v>
      </c>
      <c r="D10" s="148" t="s">
        <v>619</v>
      </c>
      <c r="E10" s="148" t="s">
        <v>619</v>
      </c>
      <c r="F10" s="148" t="s">
        <v>619</v>
      </c>
      <c r="G10" s="148" t="s">
        <v>619</v>
      </c>
      <c r="H10" s="148" t="s">
        <v>619</v>
      </c>
      <c r="I10" s="148" t="s">
        <v>619</v>
      </c>
      <c r="J10" s="148" t="s">
        <v>619</v>
      </c>
      <c r="K10" s="148" t="s">
        <v>619</v>
      </c>
      <c r="L10" s="148" t="s">
        <v>619</v>
      </c>
      <c r="M10" s="148" t="s">
        <v>619</v>
      </c>
      <c r="N10" s="148" t="s">
        <v>619</v>
      </c>
      <c r="O10" s="148" t="s">
        <v>619</v>
      </c>
      <c r="P10" s="148" t="s">
        <v>619</v>
      </c>
      <c r="Q10" s="148" t="s">
        <v>619</v>
      </c>
      <c r="R10" s="148" t="s">
        <v>619</v>
      </c>
      <c r="S10" s="148" t="s">
        <v>619</v>
      </c>
      <c r="T10" s="148" t="s">
        <v>619</v>
      </c>
      <c r="U10" s="148" t="s">
        <v>619</v>
      </c>
      <c r="V10" s="148" t="s">
        <v>619</v>
      </c>
      <c r="W10" s="148" t="s">
        <v>619</v>
      </c>
      <c r="X10" s="148" t="s">
        <v>619</v>
      </c>
      <c r="Y10" s="148" t="s">
        <v>619</v>
      </c>
      <c r="Z10" s="148" t="s">
        <v>619</v>
      </c>
      <c r="AA10" s="148" t="s">
        <v>619</v>
      </c>
      <c r="AB10" s="148" t="s">
        <v>619</v>
      </c>
      <c r="AC10" s="148" t="s">
        <v>619</v>
      </c>
      <c r="AD10" s="148" t="s">
        <v>619</v>
      </c>
      <c r="AE10" s="148" t="s">
        <v>619</v>
      </c>
      <c r="AF10" s="148" t="s">
        <v>619</v>
      </c>
      <c r="AG10" s="148" t="s">
        <v>619</v>
      </c>
      <c r="AH10" s="148" t="s">
        <v>619</v>
      </c>
      <c r="AI10" s="148" t="s">
        <v>619</v>
      </c>
      <c r="AJ10" s="148" t="s">
        <v>619</v>
      </c>
      <c r="AK10" s="148" t="s">
        <v>619</v>
      </c>
      <c r="AL10" s="148" t="s">
        <v>619</v>
      </c>
      <c r="AM10" s="148" t="s">
        <v>619</v>
      </c>
      <c r="AN10" s="148" t="s">
        <v>619</v>
      </c>
      <c r="AO10" s="148" t="s">
        <v>619</v>
      </c>
      <c r="AP10" s="148" t="s">
        <v>619</v>
      </c>
      <c r="AQ10" s="148" t="s">
        <v>619</v>
      </c>
      <c r="AR10" s="148" t="s">
        <v>619</v>
      </c>
      <c r="AS10" s="148" t="s">
        <v>619</v>
      </c>
      <c r="AT10" s="148" t="s">
        <v>619</v>
      </c>
      <c r="AU10" s="148" t="s">
        <v>619</v>
      </c>
      <c r="AV10" s="148" t="s">
        <v>619</v>
      </c>
      <c r="AW10" s="148" t="s">
        <v>619</v>
      </c>
      <c r="AX10" s="148" t="s">
        <v>619</v>
      </c>
      <c r="AY10" s="148" t="s">
        <v>619</v>
      </c>
      <c r="AZ10" s="148" t="s">
        <v>619</v>
      </c>
      <c r="BA10" s="148" t="s">
        <v>619</v>
      </c>
      <c r="BB10" s="148" t="s">
        <v>619</v>
      </c>
      <c r="BC10" s="148" t="s">
        <v>619</v>
      </c>
      <c r="BD10" s="148" t="s">
        <v>619</v>
      </c>
      <c r="BE10" s="148" t="s">
        <v>619</v>
      </c>
      <c r="BF10" s="148" t="s">
        <v>619</v>
      </c>
      <c r="BG10" s="148" t="s">
        <v>619</v>
      </c>
      <c r="BH10" s="148" t="s">
        <v>619</v>
      </c>
      <c r="BI10" s="148" t="s">
        <v>619</v>
      </c>
      <c r="BJ10" s="148" t="s">
        <v>619</v>
      </c>
      <c r="BK10" s="148" t="s">
        <v>619</v>
      </c>
      <c r="BL10" s="148" t="s">
        <v>619</v>
      </c>
      <c r="BM10" s="148" t="s">
        <v>619</v>
      </c>
      <c r="BN10" s="148" t="s">
        <v>619</v>
      </c>
      <c r="BO10" s="148" t="s">
        <v>619</v>
      </c>
      <c r="BP10" s="148" t="s">
        <v>619</v>
      </c>
      <c r="BQ10" s="148" t="s">
        <v>619</v>
      </c>
      <c r="BR10" s="148" t="s">
        <v>619</v>
      </c>
    </row>
    <row r="11" spans="1:70" x14ac:dyDescent="0.2">
      <c r="A11" s="148" t="s">
        <v>438</v>
      </c>
      <c r="B11" s="96" t="s">
        <v>749</v>
      </c>
      <c r="C11" s="148">
        <v>5.6</v>
      </c>
      <c r="D11" s="148">
        <v>5.9</v>
      </c>
      <c r="E11" s="148">
        <v>7.6</v>
      </c>
      <c r="F11" s="148">
        <v>9.9</v>
      </c>
      <c r="G11" s="148">
        <v>11.1</v>
      </c>
      <c r="H11" s="148">
        <v>11.7</v>
      </c>
      <c r="I11" s="148">
        <v>12.3</v>
      </c>
      <c r="J11" s="148">
        <v>13.2</v>
      </c>
      <c r="K11" s="148">
        <v>14.2</v>
      </c>
      <c r="L11" s="148">
        <v>15.9</v>
      </c>
      <c r="M11" s="148">
        <v>16.3</v>
      </c>
      <c r="N11" s="148">
        <v>17.899999999999999</v>
      </c>
      <c r="O11" s="148">
        <v>19.600000000000001</v>
      </c>
      <c r="P11" s="148">
        <v>20.399999999999999</v>
      </c>
      <c r="Q11" s="148">
        <v>21.6</v>
      </c>
      <c r="R11" s="148">
        <v>23.8</v>
      </c>
      <c r="S11" s="148">
        <v>25.8</v>
      </c>
      <c r="T11" s="148">
        <v>28.3</v>
      </c>
      <c r="U11" s="148">
        <v>33.6</v>
      </c>
      <c r="V11" s="148">
        <v>36.4</v>
      </c>
      <c r="W11" s="148">
        <v>39.700000000000003</v>
      </c>
      <c r="X11" s="148">
        <v>45.1</v>
      </c>
      <c r="Y11" s="148">
        <v>47.9</v>
      </c>
      <c r="Z11" s="148">
        <v>54.4</v>
      </c>
      <c r="AA11" s="148">
        <v>61.5</v>
      </c>
      <c r="AB11" s="148">
        <v>66.2</v>
      </c>
      <c r="AC11" s="148">
        <v>73.599999999999994</v>
      </c>
      <c r="AD11" s="148">
        <v>84.6</v>
      </c>
      <c r="AE11" s="148">
        <v>88.2</v>
      </c>
      <c r="AF11" s="148">
        <v>99.4</v>
      </c>
      <c r="AG11" s="148">
        <v>109.6</v>
      </c>
      <c r="AH11" s="148">
        <v>125.3</v>
      </c>
      <c r="AI11" s="148">
        <v>138.80000000000001</v>
      </c>
      <c r="AJ11" s="148">
        <v>153.19999999999999</v>
      </c>
      <c r="AK11" s="148">
        <v>163.30000000000001</v>
      </c>
      <c r="AL11" s="148">
        <v>177.5</v>
      </c>
      <c r="AM11" s="148">
        <v>196.4</v>
      </c>
      <c r="AN11" s="148">
        <v>214.4</v>
      </c>
      <c r="AO11" s="148">
        <v>235.2</v>
      </c>
      <c r="AP11" s="148">
        <v>246.8</v>
      </c>
      <c r="AQ11" s="148">
        <v>265</v>
      </c>
      <c r="AR11" s="148">
        <v>294.60000000000002</v>
      </c>
      <c r="AS11" s="148">
        <v>311.60000000000002</v>
      </c>
      <c r="AT11" s="148">
        <v>323.8</v>
      </c>
      <c r="AU11" s="148">
        <v>354.4</v>
      </c>
      <c r="AV11" s="148">
        <v>365.3</v>
      </c>
      <c r="AW11" s="148">
        <v>380.1</v>
      </c>
      <c r="AX11" s="148">
        <v>393.8</v>
      </c>
      <c r="AY11" s="148">
        <v>413.3</v>
      </c>
      <c r="AZ11" s="148">
        <v>440.4</v>
      </c>
      <c r="BA11" s="148">
        <v>473.2</v>
      </c>
      <c r="BB11" s="148">
        <v>499.1</v>
      </c>
      <c r="BC11" s="148">
        <v>531.20000000000005</v>
      </c>
      <c r="BD11" s="148">
        <v>556.5</v>
      </c>
      <c r="BE11" s="148">
        <v>574</v>
      </c>
      <c r="BF11" s="148">
        <v>595.70000000000005</v>
      </c>
      <c r="BG11" s="148">
        <v>637.1</v>
      </c>
      <c r="BH11" s="148">
        <v>664.2</v>
      </c>
      <c r="BI11" s="148">
        <v>702.6</v>
      </c>
      <c r="BJ11" s="148">
        <v>739.7</v>
      </c>
      <c r="BK11" s="148">
        <v>769.1</v>
      </c>
      <c r="BL11" s="148">
        <v>756.8</v>
      </c>
      <c r="BM11" s="148">
        <v>786.1</v>
      </c>
      <c r="BN11" s="148">
        <v>798.8</v>
      </c>
      <c r="BO11" s="148">
        <v>818</v>
      </c>
      <c r="BP11" s="148">
        <v>838.1</v>
      </c>
      <c r="BQ11" s="148">
        <v>864.1</v>
      </c>
      <c r="BR11" s="148">
        <v>896.9</v>
      </c>
    </row>
    <row r="12" spans="1:70" x14ac:dyDescent="0.2">
      <c r="A12" s="148" t="s">
        <v>436</v>
      </c>
      <c r="B12" s="148" t="s">
        <v>748</v>
      </c>
      <c r="C12" s="148">
        <v>0.8</v>
      </c>
      <c r="D12" s="148">
        <v>0.8</v>
      </c>
      <c r="E12" s="148">
        <v>1.3</v>
      </c>
      <c r="F12" s="148">
        <v>1.7</v>
      </c>
      <c r="G12" s="148">
        <v>1.8</v>
      </c>
      <c r="H12" s="148">
        <v>1.9</v>
      </c>
      <c r="I12" s="148">
        <v>2.5</v>
      </c>
      <c r="J12" s="148">
        <v>2.8</v>
      </c>
      <c r="K12" s="148">
        <v>3</v>
      </c>
      <c r="L12" s="148">
        <v>3.7</v>
      </c>
      <c r="M12" s="148">
        <v>3.7</v>
      </c>
      <c r="N12" s="148">
        <v>4.5999999999999996</v>
      </c>
      <c r="O12" s="148">
        <v>5.6</v>
      </c>
      <c r="P12" s="148">
        <v>5.7</v>
      </c>
      <c r="Q12" s="148">
        <v>6.2</v>
      </c>
      <c r="R12" s="148">
        <v>7.5</v>
      </c>
      <c r="S12" s="148">
        <v>7.8</v>
      </c>
      <c r="T12" s="148">
        <v>8.3000000000000007</v>
      </c>
      <c r="U12" s="148">
        <v>11</v>
      </c>
      <c r="V12" s="148">
        <v>11.9</v>
      </c>
      <c r="W12" s="148">
        <v>13.1</v>
      </c>
      <c r="X12" s="148">
        <v>15.6</v>
      </c>
      <c r="Y12" s="148">
        <v>16.2</v>
      </c>
      <c r="Z12" s="148">
        <v>18.2</v>
      </c>
      <c r="AA12" s="148">
        <v>20.6</v>
      </c>
      <c r="AB12" s="148">
        <v>25.2</v>
      </c>
      <c r="AC12" s="148">
        <v>29.2</v>
      </c>
      <c r="AD12" s="148">
        <v>30.5</v>
      </c>
      <c r="AE12" s="148">
        <v>33.799999999999997</v>
      </c>
      <c r="AF12" s="148">
        <v>37.5</v>
      </c>
      <c r="AG12" s="148">
        <v>42.9</v>
      </c>
      <c r="AH12" s="148">
        <v>50.3</v>
      </c>
      <c r="AI12" s="148">
        <v>55.6</v>
      </c>
      <c r="AJ12" s="148">
        <v>64.900000000000006</v>
      </c>
      <c r="AK12" s="148">
        <v>69.2</v>
      </c>
      <c r="AL12" s="148">
        <v>73.5</v>
      </c>
      <c r="AM12" s="148">
        <v>85.7</v>
      </c>
      <c r="AN12" s="148">
        <v>91.5</v>
      </c>
      <c r="AO12" s="148">
        <v>98.1</v>
      </c>
      <c r="AP12" s="148">
        <v>104.1</v>
      </c>
      <c r="AQ12" s="148">
        <v>118.3</v>
      </c>
      <c r="AR12" s="148">
        <v>126.6</v>
      </c>
      <c r="AS12" s="148">
        <v>137.30000000000001</v>
      </c>
      <c r="AT12" s="148">
        <v>141</v>
      </c>
      <c r="AU12" s="148">
        <v>147.4</v>
      </c>
      <c r="AV12" s="148">
        <v>153.19999999999999</v>
      </c>
      <c r="AW12" s="148">
        <v>161.9</v>
      </c>
      <c r="AX12" s="148">
        <v>169.9</v>
      </c>
      <c r="AY12" s="148">
        <v>179</v>
      </c>
      <c r="AZ12" s="148">
        <v>191.5</v>
      </c>
      <c r="BA12" s="148">
        <v>205.9</v>
      </c>
      <c r="BB12" s="148">
        <v>218.9</v>
      </c>
      <c r="BC12" s="148">
        <v>234.4</v>
      </c>
      <c r="BD12" s="148">
        <v>243.8</v>
      </c>
      <c r="BE12" s="148">
        <v>248.2</v>
      </c>
      <c r="BF12" s="148">
        <v>253.8</v>
      </c>
      <c r="BG12" s="148">
        <v>264.89999999999998</v>
      </c>
      <c r="BH12" s="148">
        <v>276.8</v>
      </c>
      <c r="BI12" s="148">
        <v>293.10000000000002</v>
      </c>
      <c r="BJ12" s="148">
        <v>306.89999999999998</v>
      </c>
      <c r="BK12" s="148">
        <v>317.2</v>
      </c>
      <c r="BL12" s="148">
        <v>307.60000000000002</v>
      </c>
      <c r="BM12" s="148">
        <v>307.5</v>
      </c>
      <c r="BN12" s="148">
        <v>319.39999999999998</v>
      </c>
      <c r="BO12" s="148">
        <v>332.1</v>
      </c>
      <c r="BP12" s="148">
        <v>344.2</v>
      </c>
      <c r="BQ12" s="148">
        <v>360.5</v>
      </c>
      <c r="BR12" s="148">
        <v>378.1</v>
      </c>
    </row>
    <row r="13" spans="1:70" x14ac:dyDescent="0.2">
      <c r="A13" s="148" t="s">
        <v>434</v>
      </c>
      <c r="B13" s="148" t="s">
        <v>747</v>
      </c>
      <c r="C13" s="148">
        <v>0.9</v>
      </c>
      <c r="D13" s="148">
        <v>0.9</v>
      </c>
      <c r="E13" s="148">
        <v>1</v>
      </c>
      <c r="F13" s="148">
        <v>1.3</v>
      </c>
      <c r="G13" s="148">
        <v>1.5</v>
      </c>
      <c r="H13" s="148">
        <v>1.5</v>
      </c>
      <c r="I13" s="148">
        <v>1.5</v>
      </c>
      <c r="J13" s="148">
        <v>1.5</v>
      </c>
      <c r="K13" s="148">
        <v>1.6</v>
      </c>
      <c r="L13" s="148">
        <v>2.1</v>
      </c>
      <c r="M13" s="148">
        <v>2.2000000000000002</v>
      </c>
      <c r="N13" s="148">
        <v>2.2999999999999998</v>
      </c>
      <c r="O13" s="148">
        <v>2.5</v>
      </c>
      <c r="P13" s="148">
        <v>2.6</v>
      </c>
      <c r="Q13" s="148">
        <v>2.8</v>
      </c>
      <c r="R13" s="148">
        <v>3</v>
      </c>
      <c r="S13" s="148">
        <v>3.2</v>
      </c>
      <c r="T13" s="148">
        <v>3.4</v>
      </c>
      <c r="U13" s="148">
        <v>3.7</v>
      </c>
      <c r="V13" s="148">
        <v>4</v>
      </c>
      <c r="W13" s="148">
        <v>4.4000000000000004</v>
      </c>
      <c r="X13" s="148">
        <v>4.8</v>
      </c>
      <c r="Y13" s="148">
        <v>6.1</v>
      </c>
      <c r="Z13" s="148">
        <v>8.1999999999999993</v>
      </c>
      <c r="AA13" s="148">
        <v>8.6999999999999993</v>
      </c>
      <c r="AB13" s="148">
        <v>9.3000000000000007</v>
      </c>
      <c r="AC13" s="148">
        <v>10.1</v>
      </c>
      <c r="AD13" s="148">
        <v>10.9</v>
      </c>
      <c r="AE13" s="148">
        <v>11.7</v>
      </c>
      <c r="AF13" s="148">
        <v>12.6</v>
      </c>
      <c r="AG13" s="148">
        <v>13.7</v>
      </c>
      <c r="AH13" s="148">
        <v>14.7</v>
      </c>
      <c r="AI13" s="148">
        <v>15.9</v>
      </c>
      <c r="AJ13" s="148">
        <v>17.100000000000001</v>
      </c>
      <c r="AK13" s="148">
        <v>17.600000000000001</v>
      </c>
      <c r="AL13" s="148">
        <v>17.600000000000001</v>
      </c>
      <c r="AM13" s="148">
        <v>18.600000000000001</v>
      </c>
      <c r="AN13" s="148">
        <v>19.899999999999999</v>
      </c>
      <c r="AO13" s="148">
        <v>19.3</v>
      </c>
      <c r="AP13" s="148">
        <v>16.2</v>
      </c>
      <c r="AQ13" s="148">
        <v>16.8</v>
      </c>
      <c r="AR13" s="148">
        <v>17.5</v>
      </c>
      <c r="AS13" s="148">
        <v>18.399999999999999</v>
      </c>
      <c r="AT13" s="148">
        <v>19.5</v>
      </c>
      <c r="AU13" s="148">
        <v>20.2</v>
      </c>
      <c r="AV13" s="148">
        <v>18.8</v>
      </c>
      <c r="AW13" s="148">
        <v>18.899999999999999</v>
      </c>
      <c r="AX13" s="148">
        <v>18.7</v>
      </c>
      <c r="AY13" s="148">
        <v>18.7</v>
      </c>
      <c r="AZ13" s="148">
        <v>18.899999999999999</v>
      </c>
      <c r="BA13" s="148">
        <v>19.2</v>
      </c>
      <c r="BB13" s="148">
        <v>19.899999999999999</v>
      </c>
      <c r="BC13" s="148">
        <v>20.6</v>
      </c>
      <c r="BD13" s="148">
        <v>21.6</v>
      </c>
      <c r="BE13" s="148">
        <v>23</v>
      </c>
      <c r="BF13" s="148">
        <v>24.2</v>
      </c>
      <c r="BG13" s="148">
        <v>25.4</v>
      </c>
      <c r="BH13" s="148">
        <v>26.8</v>
      </c>
      <c r="BI13" s="148">
        <v>27.8</v>
      </c>
      <c r="BJ13" s="148">
        <v>29.2</v>
      </c>
      <c r="BK13" s="148">
        <v>31.1</v>
      </c>
      <c r="BL13" s="148">
        <v>32.9</v>
      </c>
      <c r="BM13" s="148">
        <v>37.700000000000003</v>
      </c>
      <c r="BN13" s="148">
        <v>38.9</v>
      </c>
      <c r="BO13" s="148">
        <v>39.799999999999997</v>
      </c>
      <c r="BP13" s="148">
        <v>39.5</v>
      </c>
      <c r="BQ13" s="148">
        <v>40.799999999999997</v>
      </c>
      <c r="BR13" s="148">
        <v>42.4</v>
      </c>
    </row>
    <row r="14" spans="1:70" x14ac:dyDescent="0.2">
      <c r="A14" s="148" t="s">
        <v>432</v>
      </c>
      <c r="B14" s="148" t="s">
        <v>746</v>
      </c>
      <c r="C14" s="148">
        <v>1.4</v>
      </c>
      <c r="D14" s="148">
        <v>1.6</v>
      </c>
      <c r="E14" s="148">
        <v>2.1</v>
      </c>
      <c r="F14" s="148">
        <v>3.1</v>
      </c>
      <c r="G14" s="148">
        <v>3.6</v>
      </c>
      <c r="H14" s="148">
        <v>3.5</v>
      </c>
      <c r="I14" s="148">
        <v>3.4</v>
      </c>
      <c r="J14" s="148">
        <v>3.4</v>
      </c>
      <c r="K14" s="148">
        <v>3.4</v>
      </c>
      <c r="L14" s="148">
        <v>3.4</v>
      </c>
      <c r="M14" s="148">
        <v>3.5</v>
      </c>
      <c r="N14" s="148">
        <v>3.5</v>
      </c>
      <c r="O14" s="148">
        <v>3.5</v>
      </c>
      <c r="P14" s="148">
        <v>3.6</v>
      </c>
      <c r="Q14" s="148">
        <v>3.8</v>
      </c>
      <c r="R14" s="148">
        <v>3.9</v>
      </c>
      <c r="S14" s="148">
        <v>4.2</v>
      </c>
      <c r="T14" s="148">
        <v>4.5</v>
      </c>
      <c r="U14" s="148">
        <v>5.3</v>
      </c>
      <c r="V14" s="148">
        <v>5.9</v>
      </c>
      <c r="W14" s="148">
        <v>6.4</v>
      </c>
      <c r="X14" s="148">
        <v>6.7</v>
      </c>
      <c r="Y14" s="148">
        <v>6.9</v>
      </c>
      <c r="Z14" s="148">
        <v>7</v>
      </c>
      <c r="AA14" s="148">
        <v>7.4</v>
      </c>
      <c r="AB14" s="148">
        <v>7.4</v>
      </c>
      <c r="AC14" s="148">
        <v>7.6</v>
      </c>
      <c r="AD14" s="148">
        <v>7.8</v>
      </c>
      <c r="AE14" s="148">
        <v>7.9</v>
      </c>
      <c r="AF14" s="148">
        <v>8.1999999999999993</v>
      </c>
      <c r="AG14" s="148">
        <v>8.6999999999999993</v>
      </c>
      <c r="AH14" s="148">
        <v>9.3000000000000007</v>
      </c>
      <c r="AI14" s="148">
        <v>10.4</v>
      </c>
      <c r="AJ14" s="148">
        <v>12.2</v>
      </c>
      <c r="AK14" s="148">
        <v>13.5</v>
      </c>
      <c r="AL14" s="148">
        <v>14.3</v>
      </c>
      <c r="AM14" s="148">
        <v>15.3</v>
      </c>
      <c r="AN14" s="148">
        <v>16.3</v>
      </c>
      <c r="AO14" s="148">
        <v>17.100000000000001</v>
      </c>
      <c r="AP14" s="148">
        <v>17.600000000000001</v>
      </c>
      <c r="AQ14" s="148">
        <v>18</v>
      </c>
      <c r="AR14" s="148">
        <v>18</v>
      </c>
      <c r="AS14" s="148">
        <v>16.899999999999999</v>
      </c>
      <c r="AT14" s="148">
        <v>17.3</v>
      </c>
      <c r="AU14" s="148">
        <v>15.9</v>
      </c>
      <c r="AV14" s="148">
        <v>13.4</v>
      </c>
      <c r="AW14" s="148">
        <v>12.9</v>
      </c>
      <c r="AX14" s="148">
        <v>12.2</v>
      </c>
      <c r="AY14" s="148">
        <v>11.4</v>
      </c>
      <c r="AZ14" s="148">
        <v>11.3</v>
      </c>
      <c r="BA14" s="148">
        <v>11.4</v>
      </c>
      <c r="BB14" s="148">
        <v>11.6</v>
      </c>
      <c r="BC14" s="148">
        <v>12.1</v>
      </c>
      <c r="BD14" s="148">
        <v>12.8</v>
      </c>
      <c r="BE14" s="148">
        <v>14.3</v>
      </c>
      <c r="BF14" s="148">
        <v>16</v>
      </c>
      <c r="BG14" s="148">
        <v>16.600000000000001</v>
      </c>
      <c r="BH14" s="148">
        <v>17.100000000000001</v>
      </c>
      <c r="BI14" s="148">
        <v>16.899999999999999</v>
      </c>
      <c r="BJ14" s="148">
        <v>18</v>
      </c>
      <c r="BK14" s="148">
        <v>20.5</v>
      </c>
      <c r="BL14" s="148">
        <v>23.4</v>
      </c>
      <c r="BM14" s="148">
        <v>26.8</v>
      </c>
      <c r="BN14" s="148">
        <v>27.6</v>
      </c>
      <c r="BO14" s="148">
        <v>27.9</v>
      </c>
      <c r="BP14" s="148">
        <v>27.7</v>
      </c>
      <c r="BQ14" s="148">
        <v>27.1</v>
      </c>
      <c r="BR14" s="148">
        <v>26.7</v>
      </c>
    </row>
    <row r="15" spans="1:70" x14ac:dyDescent="0.2">
      <c r="A15" s="148" t="s">
        <v>430</v>
      </c>
      <c r="B15" s="148" t="s">
        <v>745</v>
      </c>
      <c r="C15" s="148">
        <v>0.3</v>
      </c>
      <c r="D15" s="148">
        <v>0.3</v>
      </c>
      <c r="E15" s="148">
        <v>0.3</v>
      </c>
      <c r="F15" s="148">
        <v>0.3</v>
      </c>
      <c r="G15" s="148">
        <v>0.3</v>
      </c>
      <c r="H15" s="148">
        <v>0.3</v>
      </c>
      <c r="I15" s="148">
        <v>0.3</v>
      </c>
      <c r="J15" s="148">
        <v>0.3</v>
      </c>
      <c r="K15" s="148">
        <v>0.3</v>
      </c>
      <c r="L15" s="148">
        <v>0.3</v>
      </c>
      <c r="M15" s="148">
        <v>0.3</v>
      </c>
      <c r="N15" s="148">
        <v>0.3</v>
      </c>
      <c r="O15" s="148">
        <v>0.3</v>
      </c>
      <c r="P15" s="148">
        <v>0.3</v>
      </c>
      <c r="Q15" s="148">
        <v>0.3</v>
      </c>
      <c r="R15" s="148">
        <v>0.3</v>
      </c>
      <c r="S15" s="148">
        <v>0.3</v>
      </c>
      <c r="T15" s="148">
        <v>0.3</v>
      </c>
      <c r="U15" s="148">
        <v>0.4</v>
      </c>
      <c r="V15" s="148">
        <v>0.4</v>
      </c>
      <c r="W15" s="148">
        <v>0.4</v>
      </c>
      <c r="X15" s="148">
        <v>0.5</v>
      </c>
      <c r="Y15" s="148">
        <v>0.5</v>
      </c>
      <c r="Z15" s="148">
        <v>0.5</v>
      </c>
      <c r="AA15" s="148">
        <v>0.6</v>
      </c>
      <c r="AB15" s="148">
        <v>0.8</v>
      </c>
      <c r="AC15" s="148">
        <v>1.1000000000000001</v>
      </c>
      <c r="AD15" s="148">
        <v>1.1000000000000001</v>
      </c>
      <c r="AE15" s="148">
        <v>1.3</v>
      </c>
      <c r="AF15" s="148">
        <v>1.4</v>
      </c>
      <c r="AG15" s="148">
        <v>1.5</v>
      </c>
      <c r="AH15" s="148">
        <v>1.7</v>
      </c>
      <c r="AI15" s="148">
        <v>1.7</v>
      </c>
      <c r="AJ15" s="148">
        <v>1.9</v>
      </c>
      <c r="AK15" s="148">
        <v>2</v>
      </c>
      <c r="AL15" s="148">
        <v>1.9</v>
      </c>
      <c r="AM15" s="148">
        <v>2.2000000000000002</v>
      </c>
      <c r="AN15" s="148">
        <v>2.2999999999999998</v>
      </c>
      <c r="AO15" s="148">
        <v>2.5</v>
      </c>
      <c r="AP15" s="148">
        <v>2.5</v>
      </c>
      <c r="AQ15" s="148">
        <v>2.7</v>
      </c>
      <c r="AR15" s="148">
        <v>2.6</v>
      </c>
      <c r="AS15" s="148">
        <v>2.6</v>
      </c>
      <c r="AT15" s="148">
        <v>2.6</v>
      </c>
      <c r="AU15" s="148">
        <v>2.6</v>
      </c>
      <c r="AV15" s="148">
        <v>2.6</v>
      </c>
      <c r="AW15" s="148">
        <v>2.6</v>
      </c>
      <c r="AX15" s="148">
        <v>2.5</v>
      </c>
      <c r="AY15" s="148">
        <v>2.6</v>
      </c>
      <c r="AZ15" s="148">
        <v>2.7</v>
      </c>
      <c r="BA15" s="148">
        <v>2.8</v>
      </c>
      <c r="BB15" s="148">
        <v>2.8</v>
      </c>
      <c r="BC15" s="148">
        <v>2.9</v>
      </c>
      <c r="BD15" s="148">
        <v>2.8</v>
      </c>
      <c r="BE15" s="148">
        <v>2.7</v>
      </c>
      <c r="BF15" s="148">
        <v>2.5</v>
      </c>
      <c r="BG15" s="148">
        <v>2.5</v>
      </c>
      <c r="BH15" s="148">
        <v>2.6</v>
      </c>
      <c r="BI15" s="148">
        <v>2.7</v>
      </c>
      <c r="BJ15" s="148">
        <v>2.7</v>
      </c>
      <c r="BK15" s="148">
        <v>2.8</v>
      </c>
      <c r="BL15" s="148">
        <v>2.7</v>
      </c>
      <c r="BM15" s="148">
        <v>2.7</v>
      </c>
      <c r="BN15" s="148">
        <v>2.9</v>
      </c>
      <c r="BO15" s="148">
        <v>3</v>
      </c>
      <c r="BP15" s="148">
        <v>3.2</v>
      </c>
      <c r="BQ15" s="148">
        <v>3.4</v>
      </c>
      <c r="BR15" s="148">
        <v>3.6</v>
      </c>
    </row>
    <row r="16" spans="1:70" x14ac:dyDescent="0.2">
      <c r="A16" s="148" t="s">
        <v>428</v>
      </c>
      <c r="B16" s="148" t="s">
        <v>744</v>
      </c>
      <c r="C16" s="148" t="s">
        <v>110</v>
      </c>
      <c r="D16" s="148" t="s">
        <v>110</v>
      </c>
      <c r="E16" s="148" t="s">
        <v>110</v>
      </c>
      <c r="F16" s="148" t="s">
        <v>110</v>
      </c>
      <c r="G16" s="148" t="s">
        <v>110</v>
      </c>
      <c r="H16" s="148" t="s">
        <v>110</v>
      </c>
      <c r="I16" s="148" t="s">
        <v>110</v>
      </c>
      <c r="J16" s="148" t="s">
        <v>110</v>
      </c>
      <c r="K16" s="148" t="s">
        <v>110</v>
      </c>
      <c r="L16" s="148" t="s">
        <v>110</v>
      </c>
      <c r="M16" s="148" t="s">
        <v>110</v>
      </c>
      <c r="N16" s="148" t="s">
        <v>110</v>
      </c>
      <c r="O16" s="148" t="s">
        <v>110</v>
      </c>
      <c r="P16" s="148" t="s">
        <v>110</v>
      </c>
      <c r="Q16" s="148" t="s">
        <v>110</v>
      </c>
      <c r="R16" s="148" t="s">
        <v>110</v>
      </c>
      <c r="S16" s="148" t="s">
        <v>110</v>
      </c>
      <c r="T16" s="148" t="s">
        <v>110</v>
      </c>
      <c r="U16" s="148" t="s">
        <v>110</v>
      </c>
      <c r="V16" s="148" t="s">
        <v>110</v>
      </c>
      <c r="W16" s="148" t="s">
        <v>110</v>
      </c>
      <c r="X16" s="148" t="s">
        <v>110</v>
      </c>
      <c r="Y16" s="148" t="s">
        <v>110</v>
      </c>
      <c r="Z16" s="148" t="s">
        <v>110</v>
      </c>
      <c r="AA16" s="148" t="s">
        <v>110</v>
      </c>
      <c r="AB16" s="148" t="s">
        <v>110</v>
      </c>
      <c r="AC16" s="148">
        <v>0</v>
      </c>
      <c r="AD16" s="148">
        <v>0</v>
      </c>
      <c r="AE16" s="148">
        <v>0</v>
      </c>
      <c r="AF16" s="148">
        <v>0</v>
      </c>
      <c r="AG16" s="148">
        <v>0.1</v>
      </c>
      <c r="AH16" s="148">
        <v>0.1</v>
      </c>
      <c r="AI16" s="148">
        <v>0.1</v>
      </c>
      <c r="AJ16" s="148">
        <v>0.1</v>
      </c>
      <c r="AK16" s="148">
        <v>0.1</v>
      </c>
      <c r="AL16" s="148">
        <v>0.1</v>
      </c>
      <c r="AM16" s="148">
        <v>0.1</v>
      </c>
      <c r="AN16" s="148">
        <v>0.1</v>
      </c>
      <c r="AO16" s="148">
        <v>0.3</v>
      </c>
      <c r="AP16" s="148">
        <v>0.3</v>
      </c>
      <c r="AQ16" s="148">
        <v>0.5</v>
      </c>
      <c r="AR16" s="148">
        <v>0.6</v>
      </c>
      <c r="AS16" s="148">
        <v>0.7</v>
      </c>
      <c r="AT16" s="148">
        <v>0.8</v>
      </c>
      <c r="AU16" s="148">
        <v>0.9</v>
      </c>
      <c r="AV16" s="148">
        <v>0.9</v>
      </c>
      <c r="AW16" s="148">
        <v>1</v>
      </c>
      <c r="AX16" s="148">
        <v>1</v>
      </c>
      <c r="AY16" s="148">
        <v>1.1000000000000001</v>
      </c>
      <c r="AZ16" s="148">
        <v>1</v>
      </c>
      <c r="BA16" s="148">
        <v>1</v>
      </c>
      <c r="BB16" s="148">
        <v>0.9</v>
      </c>
      <c r="BC16" s="148">
        <v>0.8</v>
      </c>
      <c r="BD16" s="148">
        <v>0.9</v>
      </c>
      <c r="BE16" s="148">
        <v>0.8</v>
      </c>
      <c r="BF16" s="148">
        <v>1.1000000000000001</v>
      </c>
      <c r="BG16" s="148">
        <v>1.6</v>
      </c>
      <c r="BH16" s="148">
        <v>1.2</v>
      </c>
      <c r="BI16" s="148">
        <v>1.6</v>
      </c>
      <c r="BJ16" s="148">
        <v>1.3</v>
      </c>
      <c r="BK16" s="148">
        <v>1.6</v>
      </c>
      <c r="BL16" s="148">
        <v>2.4</v>
      </c>
      <c r="BM16" s="148">
        <v>2.6</v>
      </c>
      <c r="BN16" s="148">
        <v>2.2000000000000002</v>
      </c>
      <c r="BO16" s="148">
        <v>2.9</v>
      </c>
      <c r="BP16" s="148">
        <v>3.2</v>
      </c>
      <c r="BQ16" s="148">
        <v>3.5</v>
      </c>
      <c r="BR16" s="148">
        <v>3.9</v>
      </c>
    </row>
    <row r="17" spans="1:70" x14ac:dyDescent="0.2">
      <c r="A17" s="148" t="s">
        <v>426</v>
      </c>
      <c r="B17" s="148" t="s">
        <v>743</v>
      </c>
      <c r="C17" s="148">
        <v>1</v>
      </c>
      <c r="D17" s="148">
        <v>1.1000000000000001</v>
      </c>
      <c r="E17" s="148">
        <v>1.2</v>
      </c>
      <c r="F17" s="148">
        <v>1.3</v>
      </c>
      <c r="G17" s="148">
        <v>1.4</v>
      </c>
      <c r="H17" s="148">
        <v>1.6</v>
      </c>
      <c r="I17" s="148">
        <v>1.7</v>
      </c>
      <c r="J17" s="148">
        <v>1.9</v>
      </c>
      <c r="K17" s="148">
        <v>2.1</v>
      </c>
      <c r="L17" s="148">
        <v>2.2999999999999998</v>
      </c>
      <c r="M17" s="148">
        <v>2.5</v>
      </c>
      <c r="N17" s="148">
        <v>2.5</v>
      </c>
      <c r="O17" s="148">
        <v>2.8</v>
      </c>
      <c r="P17" s="148">
        <v>3.2</v>
      </c>
      <c r="Q17" s="148">
        <v>3</v>
      </c>
      <c r="R17" s="148">
        <v>3.4</v>
      </c>
      <c r="S17" s="148">
        <v>3.7</v>
      </c>
      <c r="T17" s="148">
        <v>4.0999999999999996</v>
      </c>
      <c r="U17" s="148">
        <v>4.5999999999999996</v>
      </c>
      <c r="V17" s="148">
        <v>4.8</v>
      </c>
      <c r="W17" s="148">
        <v>5.8</v>
      </c>
      <c r="X17" s="148">
        <v>6.8</v>
      </c>
      <c r="Y17" s="148">
        <v>7.5</v>
      </c>
      <c r="Z17" s="148">
        <v>9.1</v>
      </c>
      <c r="AA17" s="148">
        <v>10.9</v>
      </c>
      <c r="AB17" s="148">
        <v>10.5</v>
      </c>
      <c r="AC17" s="148">
        <v>11.8</v>
      </c>
      <c r="AD17" s="148">
        <v>13.6</v>
      </c>
      <c r="AE17" s="148">
        <v>12.7</v>
      </c>
      <c r="AF17" s="148">
        <v>14</v>
      </c>
      <c r="AG17" s="148">
        <v>15.5</v>
      </c>
      <c r="AH17" s="148">
        <v>17.3</v>
      </c>
      <c r="AI17" s="148">
        <v>18.3</v>
      </c>
      <c r="AJ17" s="148">
        <v>19.7</v>
      </c>
      <c r="AK17" s="148">
        <v>21.2</v>
      </c>
      <c r="AL17" s="148">
        <v>23.4</v>
      </c>
      <c r="AM17" s="148">
        <v>25.2</v>
      </c>
      <c r="AN17" s="148">
        <v>27.4</v>
      </c>
      <c r="AO17" s="148">
        <v>29.5</v>
      </c>
      <c r="AP17" s="148">
        <v>31.8</v>
      </c>
      <c r="AQ17" s="148">
        <v>34.299999999999997</v>
      </c>
      <c r="AR17" s="148">
        <v>43.5</v>
      </c>
      <c r="AS17" s="148">
        <v>48.1</v>
      </c>
      <c r="AT17" s="148">
        <v>52.4</v>
      </c>
      <c r="AU17" s="148">
        <v>66.099999999999994</v>
      </c>
      <c r="AV17" s="148">
        <v>69.599999999999994</v>
      </c>
      <c r="AW17" s="148">
        <v>73.599999999999994</v>
      </c>
      <c r="AX17" s="148">
        <v>78.400000000000006</v>
      </c>
      <c r="AY17" s="148">
        <v>82.8</v>
      </c>
      <c r="AZ17" s="148">
        <v>88.5</v>
      </c>
      <c r="BA17" s="148">
        <v>94.8</v>
      </c>
      <c r="BB17" s="148">
        <v>101.2</v>
      </c>
      <c r="BC17" s="148">
        <v>109.5</v>
      </c>
      <c r="BD17" s="148">
        <v>117.9</v>
      </c>
      <c r="BE17" s="148">
        <v>123.7</v>
      </c>
      <c r="BF17" s="148">
        <v>133</v>
      </c>
      <c r="BG17" s="148">
        <v>153.5</v>
      </c>
      <c r="BH17" s="148">
        <v>158.19999999999999</v>
      </c>
      <c r="BI17" s="148">
        <v>167.6</v>
      </c>
      <c r="BJ17" s="148">
        <v>175.2</v>
      </c>
      <c r="BK17" s="148">
        <v>180.5</v>
      </c>
      <c r="BL17" s="148">
        <v>184.6</v>
      </c>
      <c r="BM17" s="148">
        <v>202</v>
      </c>
      <c r="BN17" s="148">
        <v>201.1</v>
      </c>
      <c r="BO17" s="148">
        <v>200</v>
      </c>
      <c r="BP17" s="148">
        <v>202.1</v>
      </c>
      <c r="BQ17" s="148">
        <v>203.8</v>
      </c>
      <c r="BR17" s="148">
        <v>210.1</v>
      </c>
    </row>
    <row r="18" spans="1:70" x14ac:dyDescent="0.2">
      <c r="A18" s="148" t="s">
        <v>424</v>
      </c>
      <c r="B18" s="148" t="s">
        <v>742</v>
      </c>
      <c r="C18" s="148">
        <v>1.2</v>
      </c>
      <c r="D18" s="148">
        <v>1.3</v>
      </c>
      <c r="E18" s="148">
        <v>1.7</v>
      </c>
      <c r="F18" s="148">
        <v>2.2999999999999998</v>
      </c>
      <c r="G18" s="148">
        <v>2.5</v>
      </c>
      <c r="H18" s="148">
        <v>2.9</v>
      </c>
      <c r="I18" s="148">
        <v>2.9</v>
      </c>
      <c r="J18" s="148">
        <v>3.4</v>
      </c>
      <c r="K18" s="148">
        <v>3.8</v>
      </c>
      <c r="L18" s="148">
        <v>4.2</v>
      </c>
      <c r="M18" s="148">
        <v>4.0999999999999996</v>
      </c>
      <c r="N18" s="148">
        <v>4.8</v>
      </c>
      <c r="O18" s="148">
        <v>4.9000000000000004</v>
      </c>
      <c r="P18" s="148">
        <v>5</v>
      </c>
      <c r="Q18" s="148">
        <v>5.4</v>
      </c>
      <c r="R18" s="148">
        <v>5.7</v>
      </c>
      <c r="S18" s="148">
        <v>6.6</v>
      </c>
      <c r="T18" s="148">
        <v>7.6</v>
      </c>
      <c r="U18" s="148">
        <v>8.6</v>
      </c>
      <c r="V18" s="148">
        <v>9.4</v>
      </c>
      <c r="W18" s="148">
        <v>9.5</v>
      </c>
      <c r="X18" s="148">
        <v>10.6</v>
      </c>
      <c r="Y18" s="148">
        <v>10.8</v>
      </c>
      <c r="Z18" s="148">
        <v>11.4</v>
      </c>
      <c r="AA18" s="148">
        <v>13.4</v>
      </c>
      <c r="AB18" s="148">
        <v>12.9</v>
      </c>
      <c r="AC18" s="148">
        <v>13.9</v>
      </c>
      <c r="AD18" s="148">
        <v>20.8</v>
      </c>
      <c r="AE18" s="148">
        <v>20.7</v>
      </c>
      <c r="AF18" s="148">
        <v>25.7</v>
      </c>
      <c r="AG18" s="148">
        <v>27.3</v>
      </c>
      <c r="AH18" s="148">
        <v>32</v>
      </c>
      <c r="AI18" s="148">
        <v>36.9</v>
      </c>
      <c r="AJ18" s="148">
        <v>37.4</v>
      </c>
      <c r="AK18" s="148">
        <v>39.700000000000003</v>
      </c>
      <c r="AL18" s="148">
        <v>46.8</v>
      </c>
      <c r="AM18" s="148">
        <v>49.3</v>
      </c>
      <c r="AN18" s="148">
        <v>57</v>
      </c>
      <c r="AO18" s="148">
        <v>68.400000000000006</v>
      </c>
      <c r="AP18" s="148">
        <v>74.3</v>
      </c>
      <c r="AQ18" s="148">
        <v>74.400000000000006</v>
      </c>
      <c r="AR18" s="148">
        <v>85.7</v>
      </c>
      <c r="AS18" s="148">
        <v>87.6</v>
      </c>
      <c r="AT18" s="148">
        <v>90.1</v>
      </c>
      <c r="AU18" s="148">
        <v>101.4</v>
      </c>
      <c r="AV18" s="148">
        <v>106.7</v>
      </c>
      <c r="AW18" s="148">
        <v>109.2</v>
      </c>
      <c r="AX18" s="148">
        <v>111</v>
      </c>
      <c r="AY18" s="148">
        <v>117.6</v>
      </c>
      <c r="AZ18" s="148">
        <v>126.5</v>
      </c>
      <c r="BA18" s="148">
        <v>138.19999999999999</v>
      </c>
      <c r="BB18" s="148">
        <v>143.80000000000001</v>
      </c>
      <c r="BC18" s="148">
        <v>150.9</v>
      </c>
      <c r="BD18" s="148">
        <v>156.69999999999999</v>
      </c>
      <c r="BE18" s="148">
        <v>161.30000000000001</v>
      </c>
      <c r="BF18" s="148">
        <v>165</v>
      </c>
      <c r="BG18" s="148">
        <v>172.6</v>
      </c>
      <c r="BH18" s="148">
        <v>181.4</v>
      </c>
      <c r="BI18" s="148">
        <v>192.9</v>
      </c>
      <c r="BJ18" s="148">
        <v>206.3</v>
      </c>
      <c r="BK18" s="148">
        <v>215.3</v>
      </c>
      <c r="BL18" s="148">
        <v>203.2</v>
      </c>
      <c r="BM18" s="148">
        <v>206.8</v>
      </c>
      <c r="BN18" s="148">
        <v>206.8</v>
      </c>
      <c r="BO18" s="148">
        <v>212.4</v>
      </c>
      <c r="BP18" s="148">
        <v>218.2</v>
      </c>
      <c r="BQ18" s="148">
        <v>224.9</v>
      </c>
      <c r="BR18" s="148">
        <v>232.1</v>
      </c>
    </row>
    <row r="19" spans="1:70" x14ac:dyDescent="0.2">
      <c r="A19" s="148" t="s">
        <v>422</v>
      </c>
      <c r="B19" s="96" t="s">
        <v>741</v>
      </c>
      <c r="C19" s="148">
        <v>0.5</v>
      </c>
      <c r="D19" s="148">
        <v>0.6</v>
      </c>
      <c r="E19" s="148">
        <v>0.8</v>
      </c>
      <c r="F19" s="148">
        <v>1.1000000000000001</v>
      </c>
      <c r="G19" s="148">
        <v>1.2</v>
      </c>
      <c r="H19" s="148">
        <v>1.4</v>
      </c>
      <c r="I19" s="148">
        <v>1.5</v>
      </c>
      <c r="J19" s="148">
        <v>1.8</v>
      </c>
      <c r="K19" s="148">
        <v>2.1</v>
      </c>
      <c r="L19" s="148">
        <v>2.5</v>
      </c>
      <c r="M19" s="148">
        <v>2.8</v>
      </c>
      <c r="N19" s="148">
        <v>3.1</v>
      </c>
      <c r="O19" s="148">
        <v>3.4</v>
      </c>
      <c r="P19" s="148">
        <v>3.8</v>
      </c>
      <c r="Q19" s="148">
        <v>4.2</v>
      </c>
      <c r="R19" s="148">
        <v>4.5999999999999996</v>
      </c>
      <c r="S19" s="148">
        <v>5.2</v>
      </c>
      <c r="T19" s="148">
        <v>5.9</v>
      </c>
      <c r="U19" s="148">
        <v>7.5</v>
      </c>
      <c r="V19" s="148">
        <v>8.6</v>
      </c>
      <c r="W19" s="148">
        <v>10.6</v>
      </c>
      <c r="X19" s="148">
        <v>12.4</v>
      </c>
      <c r="Y19" s="148">
        <v>14.7</v>
      </c>
      <c r="Z19" s="148">
        <v>16.3</v>
      </c>
      <c r="AA19" s="148">
        <v>19.2</v>
      </c>
      <c r="AB19" s="148">
        <v>23.9</v>
      </c>
      <c r="AC19" s="148">
        <v>26.8</v>
      </c>
      <c r="AD19" s="148">
        <v>31.4</v>
      </c>
      <c r="AE19" s="148">
        <v>38.6</v>
      </c>
      <c r="AF19" s="148">
        <v>46</v>
      </c>
      <c r="AG19" s="148">
        <v>55</v>
      </c>
      <c r="AH19" s="148">
        <v>63.5</v>
      </c>
      <c r="AI19" s="148">
        <v>73.099999999999994</v>
      </c>
      <c r="AJ19" s="148">
        <v>88.1</v>
      </c>
      <c r="AK19" s="148">
        <v>100.1</v>
      </c>
      <c r="AL19" s="148">
        <v>110.9</v>
      </c>
      <c r="AM19" s="148">
        <v>121.7</v>
      </c>
      <c r="AN19" s="148">
        <v>133.6</v>
      </c>
      <c r="AO19" s="148">
        <v>144.5</v>
      </c>
      <c r="AP19" s="148">
        <v>154.9</v>
      </c>
      <c r="AQ19" s="148">
        <v>172.8</v>
      </c>
      <c r="AR19" s="148">
        <v>191.5</v>
      </c>
      <c r="AS19" s="148">
        <v>211.9</v>
      </c>
      <c r="AT19" s="148">
        <v>231.3</v>
      </c>
      <c r="AU19" s="148">
        <v>256.10000000000002</v>
      </c>
      <c r="AV19" s="148">
        <v>276.2</v>
      </c>
      <c r="AW19" s="148">
        <v>292.10000000000002</v>
      </c>
      <c r="AX19" s="148">
        <v>291.39999999999998</v>
      </c>
      <c r="AY19" s="148">
        <v>296.7</v>
      </c>
      <c r="AZ19" s="148">
        <v>303.7</v>
      </c>
      <c r="BA19" s="148">
        <v>328.3</v>
      </c>
      <c r="BB19" s="148">
        <v>358.4</v>
      </c>
      <c r="BC19" s="148">
        <v>397.9</v>
      </c>
      <c r="BD19" s="148">
        <v>429.4</v>
      </c>
      <c r="BE19" s="148">
        <v>457.7</v>
      </c>
      <c r="BF19" s="148">
        <v>502.3</v>
      </c>
      <c r="BG19" s="148">
        <v>539.70000000000005</v>
      </c>
      <c r="BH19" s="148">
        <v>580.70000000000005</v>
      </c>
      <c r="BI19" s="148">
        <v>596.5</v>
      </c>
      <c r="BJ19" s="148">
        <v>621.79999999999995</v>
      </c>
      <c r="BK19" s="148">
        <v>645.6</v>
      </c>
      <c r="BL19" s="148">
        <v>654.70000000000005</v>
      </c>
      <c r="BM19" s="148">
        <v>665.5</v>
      </c>
      <c r="BN19" s="148">
        <v>692.6</v>
      </c>
      <c r="BO19" s="148">
        <v>709.1</v>
      </c>
      <c r="BP19" s="148">
        <v>735.1</v>
      </c>
      <c r="BQ19" s="148">
        <v>759.2</v>
      </c>
      <c r="BR19" s="148">
        <v>789.6</v>
      </c>
    </row>
    <row r="20" spans="1:70" x14ac:dyDescent="0.2">
      <c r="A20" s="148" t="s">
        <v>420</v>
      </c>
      <c r="B20" s="148" t="s">
        <v>740</v>
      </c>
      <c r="C20" s="148" t="s">
        <v>110</v>
      </c>
      <c r="D20" s="148" t="s">
        <v>110</v>
      </c>
      <c r="E20" s="148" t="s">
        <v>110</v>
      </c>
      <c r="F20" s="148" t="s">
        <v>110</v>
      </c>
      <c r="G20" s="148" t="s">
        <v>110</v>
      </c>
      <c r="H20" s="148" t="s">
        <v>110</v>
      </c>
      <c r="I20" s="148" t="s">
        <v>110</v>
      </c>
      <c r="J20" s="148" t="s">
        <v>110</v>
      </c>
      <c r="K20" s="148" t="s">
        <v>110</v>
      </c>
      <c r="L20" s="148" t="s">
        <v>110</v>
      </c>
      <c r="M20" s="148" t="s">
        <v>110</v>
      </c>
      <c r="N20" s="148" t="s">
        <v>110</v>
      </c>
      <c r="O20" s="148" t="s">
        <v>110</v>
      </c>
      <c r="P20" s="148" t="s">
        <v>110</v>
      </c>
      <c r="Q20" s="148" t="s">
        <v>110</v>
      </c>
      <c r="R20" s="148" t="s">
        <v>110</v>
      </c>
      <c r="S20" s="148" t="s">
        <v>110</v>
      </c>
      <c r="T20" s="148" t="s">
        <v>110</v>
      </c>
      <c r="U20" s="148">
        <v>1</v>
      </c>
      <c r="V20" s="148">
        <v>1.5</v>
      </c>
      <c r="W20" s="148">
        <v>2.1</v>
      </c>
      <c r="X20" s="148">
        <v>2.2999999999999998</v>
      </c>
      <c r="Y20" s="148">
        <v>2.2999999999999998</v>
      </c>
      <c r="Z20" s="148">
        <v>2.4</v>
      </c>
      <c r="AA20" s="148">
        <v>2.7</v>
      </c>
      <c r="AB20" s="148">
        <v>5.3</v>
      </c>
      <c r="AC20" s="148">
        <v>5.4</v>
      </c>
      <c r="AD20" s="148">
        <v>5.6</v>
      </c>
      <c r="AE20" s="148">
        <v>6.2</v>
      </c>
      <c r="AF20" s="148">
        <v>6.9</v>
      </c>
      <c r="AG20" s="148">
        <v>8.6</v>
      </c>
      <c r="AH20" s="148">
        <v>10.5</v>
      </c>
      <c r="AI20" s="148">
        <v>11.6</v>
      </c>
      <c r="AJ20" s="148">
        <v>15.9</v>
      </c>
      <c r="AK20" s="148">
        <v>16.8</v>
      </c>
      <c r="AL20" s="148">
        <v>18.7</v>
      </c>
      <c r="AM20" s="148">
        <v>20.6</v>
      </c>
      <c r="AN20" s="148">
        <v>22.7</v>
      </c>
      <c r="AO20" s="148">
        <v>26.1</v>
      </c>
      <c r="AP20" s="148">
        <v>27.7</v>
      </c>
      <c r="AQ20" s="148">
        <v>29.5</v>
      </c>
      <c r="AR20" s="148">
        <v>31.6</v>
      </c>
      <c r="AS20" s="148">
        <v>33.5</v>
      </c>
      <c r="AT20" s="148">
        <v>36.799999999999997</v>
      </c>
      <c r="AU20" s="148">
        <v>38.6</v>
      </c>
      <c r="AV20" s="148">
        <v>40.299999999999997</v>
      </c>
      <c r="AW20" s="148">
        <v>44.7</v>
      </c>
      <c r="AX20" s="148">
        <v>47.5</v>
      </c>
      <c r="AY20" s="148">
        <v>50.3</v>
      </c>
      <c r="AZ20" s="148">
        <v>54.1</v>
      </c>
      <c r="BA20" s="148">
        <v>58.5</v>
      </c>
      <c r="BB20" s="148">
        <v>62.5</v>
      </c>
      <c r="BC20" s="148">
        <v>67.5</v>
      </c>
      <c r="BD20" s="148">
        <v>69.099999999999994</v>
      </c>
      <c r="BE20" s="148">
        <v>69.3</v>
      </c>
      <c r="BF20" s="148">
        <v>71</v>
      </c>
      <c r="BG20" s="148">
        <v>75</v>
      </c>
      <c r="BH20" s="148">
        <v>78.900000000000006</v>
      </c>
      <c r="BI20" s="148">
        <v>83.9</v>
      </c>
      <c r="BJ20" s="148">
        <v>88.6</v>
      </c>
      <c r="BK20" s="148">
        <v>90.5</v>
      </c>
      <c r="BL20" s="148">
        <v>86.3</v>
      </c>
      <c r="BM20" s="148">
        <v>88.1</v>
      </c>
      <c r="BN20" s="148">
        <v>91.7</v>
      </c>
      <c r="BO20" s="148">
        <v>95.8</v>
      </c>
      <c r="BP20" s="148">
        <v>98.1</v>
      </c>
      <c r="BQ20" s="148">
        <v>103.3</v>
      </c>
      <c r="BR20" s="148">
        <v>108.7</v>
      </c>
    </row>
    <row r="21" spans="1:70" x14ac:dyDescent="0.2">
      <c r="A21" s="148" t="s">
        <v>418</v>
      </c>
      <c r="B21" s="148" t="s">
        <v>739</v>
      </c>
      <c r="C21" s="148" t="s">
        <v>110</v>
      </c>
      <c r="D21" s="148" t="s">
        <v>110</v>
      </c>
      <c r="E21" s="148" t="s">
        <v>110</v>
      </c>
      <c r="F21" s="148" t="s">
        <v>110</v>
      </c>
      <c r="G21" s="148" t="s">
        <v>110</v>
      </c>
      <c r="H21" s="148" t="s">
        <v>110</v>
      </c>
      <c r="I21" s="148" t="s">
        <v>110</v>
      </c>
      <c r="J21" s="148" t="s">
        <v>110</v>
      </c>
      <c r="K21" s="148" t="s">
        <v>110</v>
      </c>
      <c r="L21" s="148" t="s">
        <v>110</v>
      </c>
      <c r="M21" s="148" t="s">
        <v>110</v>
      </c>
      <c r="N21" s="148" t="s">
        <v>110</v>
      </c>
      <c r="O21" s="148" t="s">
        <v>110</v>
      </c>
      <c r="P21" s="148" t="s">
        <v>110</v>
      </c>
      <c r="Q21" s="148" t="s">
        <v>110</v>
      </c>
      <c r="R21" s="148" t="s">
        <v>110</v>
      </c>
      <c r="S21" s="148" t="s">
        <v>110</v>
      </c>
      <c r="T21" s="148" t="s">
        <v>110</v>
      </c>
      <c r="U21" s="148" t="s">
        <v>110</v>
      </c>
      <c r="V21" s="148">
        <v>0.1</v>
      </c>
      <c r="W21" s="148">
        <v>0.1</v>
      </c>
      <c r="X21" s="148">
        <v>0.2</v>
      </c>
      <c r="Y21" s="148">
        <v>0.2</v>
      </c>
      <c r="Z21" s="148">
        <v>0.2</v>
      </c>
      <c r="AA21" s="148">
        <v>0.3</v>
      </c>
      <c r="AB21" s="148">
        <v>0.3</v>
      </c>
      <c r="AC21" s="148">
        <v>0.3</v>
      </c>
      <c r="AD21" s="148">
        <v>0.3</v>
      </c>
      <c r="AE21" s="148">
        <v>0.3</v>
      </c>
      <c r="AF21" s="148">
        <v>0.3</v>
      </c>
      <c r="AG21" s="148">
        <v>0.3</v>
      </c>
      <c r="AH21" s="148">
        <v>0.3</v>
      </c>
      <c r="AI21" s="148">
        <v>0.4</v>
      </c>
      <c r="AJ21" s="148">
        <v>0.4</v>
      </c>
      <c r="AK21" s="148">
        <v>0.5</v>
      </c>
      <c r="AL21" s="148">
        <v>0.6</v>
      </c>
      <c r="AM21" s="148">
        <v>0.7</v>
      </c>
      <c r="AN21" s="148">
        <v>0.8</v>
      </c>
      <c r="AO21" s="148">
        <v>0.9</v>
      </c>
      <c r="AP21" s="148">
        <v>1.1000000000000001</v>
      </c>
      <c r="AQ21" s="148">
        <v>1.3</v>
      </c>
      <c r="AR21" s="148">
        <v>1.3</v>
      </c>
      <c r="AS21" s="148">
        <v>1.5</v>
      </c>
      <c r="AT21" s="148">
        <v>1.7</v>
      </c>
      <c r="AU21" s="148">
        <v>1.7</v>
      </c>
      <c r="AV21" s="148">
        <v>1.6</v>
      </c>
      <c r="AW21" s="148">
        <v>1.4</v>
      </c>
      <c r="AX21" s="148">
        <v>1</v>
      </c>
      <c r="AY21" s="148">
        <v>1</v>
      </c>
      <c r="AZ21" s="148">
        <v>0.9</v>
      </c>
      <c r="BA21" s="148">
        <v>1</v>
      </c>
      <c r="BB21" s="148">
        <v>1</v>
      </c>
      <c r="BC21" s="148">
        <v>1.2</v>
      </c>
      <c r="BD21" s="148">
        <v>1.3</v>
      </c>
      <c r="BE21" s="148">
        <v>1.5</v>
      </c>
      <c r="BF21" s="148">
        <v>2.1</v>
      </c>
      <c r="BG21" s="148">
        <v>2.6</v>
      </c>
      <c r="BH21" s="148">
        <v>3.1</v>
      </c>
      <c r="BI21" s="148">
        <v>3.8</v>
      </c>
      <c r="BJ21" s="148">
        <v>4</v>
      </c>
      <c r="BK21" s="148">
        <v>4.4000000000000004</v>
      </c>
      <c r="BL21" s="148">
        <v>4.9000000000000004</v>
      </c>
      <c r="BM21" s="148">
        <v>5</v>
      </c>
      <c r="BN21" s="148">
        <v>5.2</v>
      </c>
      <c r="BO21" s="148">
        <v>5.5</v>
      </c>
      <c r="BP21" s="148">
        <v>5.0999999999999996</v>
      </c>
      <c r="BQ21" s="148">
        <v>5.4</v>
      </c>
      <c r="BR21" s="148">
        <v>5.5</v>
      </c>
    </row>
    <row r="22" spans="1:70" x14ac:dyDescent="0.2">
      <c r="A22" s="148" t="s">
        <v>416</v>
      </c>
      <c r="B22" s="148" t="s">
        <v>738</v>
      </c>
      <c r="C22" s="148">
        <v>0</v>
      </c>
      <c r="D22" s="148">
        <v>0</v>
      </c>
      <c r="E22" s="148">
        <v>0</v>
      </c>
      <c r="F22" s="148">
        <v>0</v>
      </c>
      <c r="G22" s="148">
        <v>0</v>
      </c>
      <c r="H22" s="148">
        <v>0</v>
      </c>
      <c r="I22" s="148">
        <v>0</v>
      </c>
      <c r="J22" s="148">
        <v>0</v>
      </c>
      <c r="K22" s="148">
        <v>0</v>
      </c>
      <c r="L22" s="148">
        <v>0</v>
      </c>
      <c r="M22" s="148">
        <v>0</v>
      </c>
      <c r="N22" s="148">
        <v>0</v>
      </c>
      <c r="O22" s="148">
        <v>0</v>
      </c>
      <c r="P22" s="148">
        <v>0</v>
      </c>
      <c r="Q22" s="148">
        <v>0</v>
      </c>
      <c r="R22" s="148">
        <v>0</v>
      </c>
      <c r="S22" s="148">
        <v>0</v>
      </c>
      <c r="T22" s="148">
        <v>0</v>
      </c>
      <c r="U22" s="148">
        <v>0</v>
      </c>
      <c r="V22" s="148">
        <v>0</v>
      </c>
      <c r="W22" s="148">
        <v>0</v>
      </c>
      <c r="X22" s="148">
        <v>0</v>
      </c>
      <c r="Y22" s="148">
        <v>0</v>
      </c>
      <c r="Z22" s="148">
        <v>0</v>
      </c>
      <c r="AA22" s="148">
        <v>0</v>
      </c>
      <c r="AB22" s="148">
        <v>0</v>
      </c>
      <c r="AC22" s="148">
        <v>0</v>
      </c>
      <c r="AD22" s="148">
        <v>0</v>
      </c>
      <c r="AE22" s="148">
        <v>0</v>
      </c>
      <c r="AF22" s="148">
        <v>0</v>
      </c>
      <c r="AG22" s="148">
        <v>0</v>
      </c>
      <c r="AH22" s="148">
        <v>0.1</v>
      </c>
      <c r="AI22" s="148">
        <v>0.1</v>
      </c>
      <c r="AJ22" s="148">
        <v>0.1</v>
      </c>
      <c r="AK22" s="148">
        <v>0.1</v>
      </c>
      <c r="AL22" s="148">
        <v>0.1</v>
      </c>
      <c r="AM22" s="148">
        <v>0.1</v>
      </c>
      <c r="AN22" s="148">
        <v>0</v>
      </c>
      <c r="AO22" s="148">
        <v>0</v>
      </c>
      <c r="AP22" s="148">
        <v>0</v>
      </c>
      <c r="AQ22" s="148">
        <v>0</v>
      </c>
      <c r="AR22" s="148">
        <v>0</v>
      </c>
      <c r="AS22" s="148">
        <v>0</v>
      </c>
      <c r="AT22" s="148">
        <v>0</v>
      </c>
      <c r="AU22" s="148">
        <v>0</v>
      </c>
      <c r="AV22" s="148">
        <v>0</v>
      </c>
      <c r="AW22" s="148">
        <v>0</v>
      </c>
      <c r="AX22" s="148">
        <v>0</v>
      </c>
      <c r="AY22" s="148">
        <v>0</v>
      </c>
      <c r="AZ22" s="148">
        <v>0</v>
      </c>
      <c r="BA22" s="148">
        <v>0</v>
      </c>
      <c r="BB22" s="148">
        <v>0</v>
      </c>
      <c r="BC22" s="148">
        <v>0</v>
      </c>
      <c r="BD22" s="148">
        <v>0</v>
      </c>
      <c r="BE22" s="148">
        <v>0</v>
      </c>
      <c r="BF22" s="148">
        <v>0</v>
      </c>
      <c r="BG22" s="148">
        <v>0</v>
      </c>
      <c r="BH22" s="148">
        <v>0</v>
      </c>
      <c r="BI22" s="148">
        <v>0</v>
      </c>
      <c r="BJ22" s="148">
        <v>0</v>
      </c>
      <c r="BK22" s="148">
        <v>0</v>
      </c>
      <c r="BL22" s="148">
        <v>0</v>
      </c>
      <c r="BM22" s="148">
        <v>0</v>
      </c>
      <c r="BN22" s="148">
        <v>0</v>
      </c>
      <c r="BO22" s="148">
        <v>0</v>
      </c>
      <c r="BP22" s="148">
        <v>0</v>
      </c>
      <c r="BQ22" s="148">
        <v>0</v>
      </c>
      <c r="BR22" s="148">
        <v>0</v>
      </c>
    </row>
    <row r="23" spans="1:70" x14ac:dyDescent="0.2">
      <c r="A23" s="148" t="s">
        <v>414</v>
      </c>
      <c r="B23" s="148" t="s">
        <v>737</v>
      </c>
      <c r="C23" s="148" t="s">
        <v>110</v>
      </c>
      <c r="D23" s="148" t="s">
        <v>110</v>
      </c>
      <c r="E23" s="148" t="s">
        <v>110</v>
      </c>
      <c r="F23" s="148" t="s">
        <v>110</v>
      </c>
      <c r="G23" s="148" t="s">
        <v>110</v>
      </c>
      <c r="H23" s="148" t="s">
        <v>110</v>
      </c>
      <c r="I23" s="148" t="s">
        <v>110</v>
      </c>
      <c r="J23" s="148" t="s">
        <v>110</v>
      </c>
      <c r="K23" s="148" t="s">
        <v>110</v>
      </c>
      <c r="L23" s="148" t="s">
        <v>110</v>
      </c>
      <c r="M23" s="148" t="s">
        <v>110</v>
      </c>
      <c r="N23" s="148" t="s">
        <v>110</v>
      </c>
      <c r="O23" s="148" t="s">
        <v>110</v>
      </c>
      <c r="P23" s="148" t="s">
        <v>110</v>
      </c>
      <c r="Q23" s="148" t="s">
        <v>110</v>
      </c>
      <c r="R23" s="148" t="s">
        <v>110</v>
      </c>
      <c r="S23" s="148" t="s">
        <v>110</v>
      </c>
      <c r="T23" s="148" t="s">
        <v>110</v>
      </c>
      <c r="U23" s="148" t="s">
        <v>110</v>
      </c>
      <c r="V23" s="148" t="s">
        <v>110</v>
      </c>
      <c r="W23" s="148" t="s">
        <v>110</v>
      </c>
      <c r="X23" s="148" t="s">
        <v>110</v>
      </c>
      <c r="Y23" s="148" t="s">
        <v>110</v>
      </c>
      <c r="Z23" s="148" t="s">
        <v>110</v>
      </c>
      <c r="AA23" s="148" t="s">
        <v>110</v>
      </c>
      <c r="AB23" s="148" t="s">
        <v>110</v>
      </c>
      <c r="AC23" s="148" t="s">
        <v>110</v>
      </c>
      <c r="AD23" s="148" t="s">
        <v>110</v>
      </c>
      <c r="AE23" s="148" t="s">
        <v>110</v>
      </c>
      <c r="AF23" s="148" t="s">
        <v>110</v>
      </c>
      <c r="AG23" s="148" t="s">
        <v>110</v>
      </c>
      <c r="AH23" s="148" t="s">
        <v>110</v>
      </c>
      <c r="AI23" s="148" t="s">
        <v>110</v>
      </c>
      <c r="AJ23" s="148" t="s">
        <v>110</v>
      </c>
      <c r="AK23" s="148" t="s">
        <v>110</v>
      </c>
      <c r="AL23" s="148" t="s">
        <v>110</v>
      </c>
      <c r="AM23" s="148" t="s">
        <v>110</v>
      </c>
      <c r="AN23" s="148" t="s">
        <v>110</v>
      </c>
      <c r="AO23" s="148" t="s">
        <v>110</v>
      </c>
      <c r="AP23" s="148" t="s">
        <v>110</v>
      </c>
      <c r="AQ23" s="148" t="s">
        <v>110</v>
      </c>
      <c r="AR23" s="148" t="s">
        <v>110</v>
      </c>
      <c r="AS23" s="148" t="s">
        <v>110</v>
      </c>
      <c r="AT23" s="148" t="s">
        <v>110</v>
      </c>
      <c r="AU23" s="148" t="s">
        <v>110</v>
      </c>
      <c r="AV23" s="148" t="s">
        <v>110</v>
      </c>
      <c r="AW23" s="148" t="s">
        <v>110</v>
      </c>
      <c r="AX23" s="148" t="s">
        <v>110</v>
      </c>
      <c r="AY23" s="148" t="s">
        <v>110</v>
      </c>
      <c r="AZ23" s="148" t="s">
        <v>110</v>
      </c>
      <c r="BA23" s="148">
        <v>0</v>
      </c>
      <c r="BB23" s="148">
        <v>0</v>
      </c>
      <c r="BC23" s="148">
        <v>0</v>
      </c>
      <c r="BD23" s="148">
        <v>0</v>
      </c>
      <c r="BE23" s="148">
        <v>1.9</v>
      </c>
      <c r="BF23" s="148">
        <v>8.1999999999999993</v>
      </c>
      <c r="BG23" s="148">
        <v>8.6999999999999993</v>
      </c>
      <c r="BH23" s="148">
        <v>10.8</v>
      </c>
      <c r="BI23" s="148">
        <v>11.4</v>
      </c>
      <c r="BJ23" s="148">
        <v>11.5</v>
      </c>
      <c r="BK23" s="148">
        <v>11.2</v>
      </c>
      <c r="BL23" s="148">
        <v>10.8</v>
      </c>
      <c r="BM23" s="148">
        <v>11.2</v>
      </c>
      <c r="BN23" s="148">
        <v>11.3</v>
      </c>
      <c r="BO23" s="148">
        <v>10.5</v>
      </c>
      <c r="BP23" s="148">
        <v>8.3000000000000007</v>
      </c>
      <c r="BQ23" s="148">
        <v>7.5</v>
      </c>
      <c r="BR23" s="148">
        <v>7.1</v>
      </c>
    </row>
    <row r="24" spans="1:70" x14ac:dyDescent="0.2">
      <c r="A24" s="148" t="s">
        <v>412</v>
      </c>
      <c r="B24" s="148" t="s">
        <v>736</v>
      </c>
      <c r="C24" s="148">
        <v>0.5</v>
      </c>
      <c r="D24" s="148">
        <v>0.6</v>
      </c>
      <c r="E24" s="148">
        <v>0.8</v>
      </c>
      <c r="F24" s="148">
        <v>1.1000000000000001</v>
      </c>
      <c r="G24" s="148">
        <v>1.2</v>
      </c>
      <c r="H24" s="148">
        <v>1.4</v>
      </c>
      <c r="I24" s="148">
        <v>1.5</v>
      </c>
      <c r="J24" s="148">
        <v>1.8</v>
      </c>
      <c r="K24" s="148">
        <v>2.1</v>
      </c>
      <c r="L24" s="148">
        <v>2.5</v>
      </c>
      <c r="M24" s="148">
        <v>2.8</v>
      </c>
      <c r="N24" s="148">
        <v>3.1</v>
      </c>
      <c r="O24" s="148">
        <v>3.4</v>
      </c>
      <c r="P24" s="148">
        <v>3.8</v>
      </c>
      <c r="Q24" s="148">
        <v>4.2</v>
      </c>
      <c r="R24" s="148">
        <v>4.5999999999999996</v>
      </c>
      <c r="S24" s="148">
        <v>5.2</v>
      </c>
      <c r="T24" s="148">
        <v>5.9</v>
      </c>
      <c r="U24" s="148">
        <v>6.4</v>
      </c>
      <c r="V24" s="148">
        <v>6.9</v>
      </c>
      <c r="W24" s="148">
        <v>8.4</v>
      </c>
      <c r="X24" s="148">
        <v>9.9</v>
      </c>
      <c r="Y24" s="148">
        <v>12.1</v>
      </c>
      <c r="Z24" s="148">
        <v>13.7</v>
      </c>
      <c r="AA24" s="148">
        <v>16.2</v>
      </c>
      <c r="AB24" s="148">
        <v>18.3</v>
      </c>
      <c r="AC24" s="148">
        <v>21.1</v>
      </c>
      <c r="AD24" s="148">
        <v>25.5</v>
      </c>
      <c r="AE24" s="148">
        <v>32</v>
      </c>
      <c r="AF24" s="148">
        <v>38.799999999999997</v>
      </c>
      <c r="AG24" s="148">
        <v>46</v>
      </c>
      <c r="AH24" s="148">
        <v>52.6</v>
      </c>
      <c r="AI24" s="148">
        <v>61</v>
      </c>
      <c r="AJ24" s="148">
        <v>71.7</v>
      </c>
      <c r="AK24" s="148">
        <v>82.7</v>
      </c>
      <c r="AL24" s="148">
        <v>91.5</v>
      </c>
      <c r="AM24" s="148">
        <v>100.4</v>
      </c>
      <c r="AN24" s="148">
        <v>110.1</v>
      </c>
      <c r="AO24" s="148">
        <v>117.5</v>
      </c>
      <c r="AP24" s="148">
        <v>126.1</v>
      </c>
      <c r="AQ24" s="148">
        <v>142</v>
      </c>
      <c r="AR24" s="148">
        <v>158.6</v>
      </c>
      <c r="AS24" s="148">
        <v>176.9</v>
      </c>
      <c r="AT24" s="148">
        <v>192.8</v>
      </c>
      <c r="AU24" s="148">
        <v>215.7</v>
      </c>
      <c r="AV24" s="148">
        <v>234.3</v>
      </c>
      <c r="AW24" s="148">
        <v>246</v>
      </c>
      <c r="AX24" s="148">
        <v>242.8</v>
      </c>
      <c r="AY24" s="148">
        <v>245.4</v>
      </c>
      <c r="AZ24" s="148">
        <v>248.7</v>
      </c>
      <c r="BA24" s="148">
        <v>268.8</v>
      </c>
      <c r="BB24" s="148">
        <v>294.8</v>
      </c>
      <c r="BC24" s="148">
        <v>329.2</v>
      </c>
      <c r="BD24" s="148">
        <v>359</v>
      </c>
      <c r="BE24" s="148">
        <v>385</v>
      </c>
      <c r="BF24" s="148">
        <v>421</v>
      </c>
      <c r="BG24" s="148">
        <v>453.2</v>
      </c>
      <c r="BH24" s="148">
        <v>487.8</v>
      </c>
      <c r="BI24" s="148">
        <v>497.3</v>
      </c>
      <c r="BJ24" s="148">
        <v>517.6</v>
      </c>
      <c r="BK24" s="148">
        <v>539.5</v>
      </c>
      <c r="BL24" s="148">
        <v>552.70000000000005</v>
      </c>
      <c r="BM24" s="148">
        <v>561.20000000000005</v>
      </c>
      <c r="BN24" s="148">
        <v>584.29999999999995</v>
      </c>
      <c r="BO24" s="148">
        <v>597.20000000000005</v>
      </c>
      <c r="BP24" s="148">
        <v>623.6</v>
      </c>
      <c r="BQ24" s="148">
        <v>643</v>
      </c>
      <c r="BR24" s="148">
        <v>668.2</v>
      </c>
    </row>
    <row r="25" spans="1:70" x14ac:dyDescent="0.2">
      <c r="A25" s="148" t="s">
        <v>410</v>
      </c>
      <c r="B25" s="96" t="s">
        <v>735</v>
      </c>
      <c r="C25" s="148">
        <v>0.3</v>
      </c>
      <c r="D25" s="148">
        <v>0.7</v>
      </c>
      <c r="E25" s="148">
        <v>0.4</v>
      </c>
      <c r="F25" s="148">
        <v>0.5</v>
      </c>
      <c r="G25" s="148">
        <v>0.5</v>
      </c>
      <c r="H25" s="148">
        <v>0.5</v>
      </c>
      <c r="I25" s="148">
        <v>0.5</v>
      </c>
      <c r="J25" s="148">
        <v>0.6</v>
      </c>
      <c r="K25" s="148">
        <v>0.7</v>
      </c>
      <c r="L25" s="148">
        <v>0.8</v>
      </c>
      <c r="M25" s="148">
        <v>0.9</v>
      </c>
      <c r="N25" s="148">
        <v>1</v>
      </c>
      <c r="O25" s="148">
        <v>1.1000000000000001</v>
      </c>
      <c r="P25" s="148">
        <v>1.1000000000000001</v>
      </c>
      <c r="Q25" s="148">
        <v>1.2</v>
      </c>
      <c r="R25" s="148">
        <v>1.3</v>
      </c>
      <c r="S25" s="148">
        <v>1.5</v>
      </c>
      <c r="T25" s="148">
        <v>1.7</v>
      </c>
      <c r="U25" s="148">
        <v>1.8</v>
      </c>
      <c r="V25" s="148">
        <v>2</v>
      </c>
      <c r="W25" s="148">
        <v>2.4</v>
      </c>
      <c r="X25" s="148">
        <v>2.4</v>
      </c>
      <c r="Y25" s="148">
        <v>2.4</v>
      </c>
      <c r="Z25" s="148">
        <v>2.5</v>
      </c>
      <c r="AA25" s="148">
        <v>2.5</v>
      </c>
      <c r="AB25" s="148">
        <v>2.5</v>
      </c>
      <c r="AC25" s="148">
        <v>2.7</v>
      </c>
      <c r="AD25" s="148">
        <v>3.1</v>
      </c>
      <c r="AE25" s="148">
        <v>3.1</v>
      </c>
      <c r="AF25" s="148">
        <v>3.3</v>
      </c>
      <c r="AG25" s="148">
        <v>3.7</v>
      </c>
      <c r="AH25" s="148">
        <v>3.9</v>
      </c>
      <c r="AI25" s="148">
        <v>4.0999999999999996</v>
      </c>
      <c r="AJ25" s="148">
        <v>4.4000000000000004</v>
      </c>
      <c r="AK25" s="148">
        <v>4.7</v>
      </c>
      <c r="AL25" s="148">
        <v>4.9000000000000004</v>
      </c>
      <c r="AM25" s="148">
        <v>4.9000000000000004</v>
      </c>
      <c r="AN25" s="148">
        <v>5.6</v>
      </c>
      <c r="AO25" s="148">
        <v>6.1</v>
      </c>
      <c r="AP25" s="148">
        <v>6.1</v>
      </c>
      <c r="AQ25" s="148">
        <v>6.5</v>
      </c>
      <c r="AR25" s="148">
        <v>6.7</v>
      </c>
      <c r="AS25" s="148">
        <v>7.3</v>
      </c>
      <c r="AT25" s="148">
        <v>7</v>
      </c>
      <c r="AU25" s="148">
        <v>8</v>
      </c>
      <c r="AV25" s="148">
        <v>8.6</v>
      </c>
      <c r="AW25" s="148">
        <v>9.1</v>
      </c>
      <c r="AX25" s="148">
        <v>9.5</v>
      </c>
      <c r="AY25" s="148">
        <v>10</v>
      </c>
      <c r="AZ25" s="148">
        <v>10.8</v>
      </c>
      <c r="BA25" s="148">
        <v>11.5</v>
      </c>
      <c r="BB25" s="148">
        <v>11.6</v>
      </c>
      <c r="BC25" s="148">
        <v>12.4</v>
      </c>
      <c r="BD25" s="148">
        <v>13.1</v>
      </c>
      <c r="BE25" s="148">
        <v>12.3</v>
      </c>
      <c r="BF25" s="148">
        <v>11.5</v>
      </c>
      <c r="BG25" s="148">
        <v>12.6</v>
      </c>
      <c r="BH25" s="148">
        <v>13.2</v>
      </c>
      <c r="BI25" s="148">
        <v>16</v>
      </c>
      <c r="BJ25" s="148">
        <v>17.8</v>
      </c>
      <c r="BK25" s="148">
        <v>13</v>
      </c>
      <c r="BL25" s="148">
        <v>11.1</v>
      </c>
      <c r="BM25" s="148">
        <v>10.5</v>
      </c>
      <c r="BN25" s="148">
        <v>11.3</v>
      </c>
      <c r="BO25" s="148">
        <v>12.5</v>
      </c>
      <c r="BP25" s="148">
        <v>11.6</v>
      </c>
      <c r="BQ25" s="148">
        <v>11.9</v>
      </c>
      <c r="BR25" s="148">
        <v>12.1</v>
      </c>
    </row>
    <row r="26" spans="1:70" x14ac:dyDescent="0.2">
      <c r="A26" s="148" t="s">
        <v>408</v>
      </c>
      <c r="B26" s="148" t="s">
        <v>734</v>
      </c>
      <c r="C26" s="148">
        <v>0.1</v>
      </c>
      <c r="D26" s="148">
        <v>0.5</v>
      </c>
      <c r="E26" s="148">
        <v>0.1</v>
      </c>
      <c r="F26" s="148">
        <v>0.1</v>
      </c>
      <c r="G26" s="148">
        <v>0.1</v>
      </c>
      <c r="H26" s="148">
        <v>0.1</v>
      </c>
      <c r="I26" s="148">
        <v>0.1</v>
      </c>
      <c r="J26" s="148">
        <v>0.1</v>
      </c>
      <c r="K26" s="148">
        <v>0</v>
      </c>
      <c r="L26" s="148">
        <v>0</v>
      </c>
      <c r="M26" s="148">
        <v>0</v>
      </c>
      <c r="N26" s="148">
        <v>0</v>
      </c>
      <c r="O26" s="148">
        <v>0</v>
      </c>
      <c r="P26" s="148">
        <v>0</v>
      </c>
      <c r="Q26" s="148">
        <v>0</v>
      </c>
      <c r="R26" s="148">
        <v>0</v>
      </c>
      <c r="S26" s="148">
        <v>0</v>
      </c>
      <c r="T26" s="148">
        <v>0</v>
      </c>
      <c r="U26" s="148">
        <v>0</v>
      </c>
      <c r="V26" s="148">
        <v>0</v>
      </c>
      <c r="W26" s="148">
        <v>0</v>
      </c>
      <c r="X26" s="148">
        <v>0</v>
      </c>
      <c r="Y26" s="148">
        <v>0</v>
      </c>
      <c r="Z26" s="148">
        <v>0</v>
      </c>
      <c r="AA26" s="148">
        <v>0</v>
      </c>
      <c r="AB26" s="148">
        <v>0</v>
      </c>
      <c r="AC26" s="148">
        <v>0</v>
      </c>
      <c r="AD26" s="148">
        <v>0</v>
      </c>
      <c r="AE26" s="148">
        <v>0</v>
      </c>
      <c r="AF26" s="148">
        <v>0</v>
      </c>
      <c r="AG26" s="148">
        <v>0</v>
      </c>
      <c r="AH26" s="148">
        <v>0</v>
      </c>
      <c r="AI26" s="148">
        <v>0</v>
      </c>
      <c r="AJ26" s="148">
        <v>0</v>
      </c>
      <c r="AK26" s="148">
        <v>0</v>
      </c>
      <c r="AL26" s="148">
        <v>0</v>
      </c>
      <c r="AM26" s="148">
        <v>0</v>
      </c>
      <c r="AN26" s="148">
        <v>0</v>
      </c>
      <c r="AO26" s="148">
        <v>0</v>
      </c>
      <c r="AP26" s="148">
        <v>0</v>
      </c>
      <c r="AQ26" s="148">
        <v>0</v>
      </c>
      <c r="AR26" s="148">
        <v>0</v>
      </c>
      <c r="AS26" s="148">
        <v>0</v>
      </c>
      <c r="AT26" s="148">
        <v>0</v>
      </c>
      <c r="AU26" s="148">
        <v>0</v>
      </c>
      <c r="AV26" s="148">
        <v>0</v>
      </c>
      <c r="AW26" s="148">
        <v>0</v>
      </c>
      <c r="AX26" s="148">
        <v>0</v>
      </c>
      <c r="AY26" s="148">
        <v>0</v>
      </c>
      <c r="AZ26" s="148">
        <v>0</v>
      </c>
      <c r="BA26" s="148">
        <v>0</v>
      </c>
      <c r="BB26" s="148">
        <v>0</v>
      </c>
      <c r="BC26" s="148">
        <v>0</v>
      </c>
      <c r="BD26" s="148">
        <v>0</v>
      </c>
      <c r="BE26" s="148">
        <v>0</v>
      </c>
      <c r="BF26" s="148">
        <v>0</v>
      </c>
      <c r="BG26" s="148">
        <v>0</v>
      </c>
      <c r="BH26" s="148">
        <v>0</v>
      </c>
      <c r="BI26" s="148">
        <v>0</v>
      </c>
      <c r="BJ26" s="148">
        <v>0</v>
      </c>
      <c r="BK26" s="148">
        <v>0.1</v>
      </c>
      <c r="BL26" s="148">
        <v>0</v>
      </c>
      <c r="BM26" s="148">
        <v>0.1</v>
      </c>
      <c r="BN26" s="148">
        <v>0.1</v>
      </c>
      <c r="BO26" s="148">
        <v>0.1</v>
      </c>
      <c r="BP26" s="148">
        <v>0.1</v>
      </c>
      <c r="BQ26" s="148">
        <v>0.1</v>
      </c>
      <c r="BR26" s="148">
        <v>0.1</v>
      </c>
    </row>
    <row r="27" spans="1:70" x14ac:dyDescent="0.2">
      <c r="A27" s="148" t="s">
        <v>406</v>
      </c>
      <c r="B27" s="148" t="s">
        <v>733</v>
      </c>
      <c r="C27" s="148">
        <v>0.2</v>
      </c>
      <c r="D27" s="148">
        <v>0.2</v>
      </c>
      <c r="E27" s="148">
        <v>0.3</v>
      </c>
      <c r="F27" s="148">
        <v>0.3</v>
      </c>
      <c r="G27" s="148">
        <v>0.4</v>
      </c>
      <c r="H27" s="148">
        <v>0.4</v>
      </c>
      <c r="I27" s="148">
        <v>0.5</v>
      </c>
      <c r="J27" s="148">
        <v>0.6</v>
      </c>
      <c r="K27" s="148">
        <v>0.7</v>
      </c>
      <c r="L27" s="148">
        <v>0.8</v>
      </c>
      <c r="M27" s="148">
        <v>0.9</v>
      </c>
      <c r="N27" s="148">
        <v>1</v>
      </c>
      <c r="O27" s="148">
        <v>1.1000000000000001</v>
      </c>
      <c r="P27" s="148">
        <v>1.1000000000000001</v>
      </c>
      <c r="Q27" s="148">
        <v>1.2</v>
      </c>
      <c r="R27" s="148">
        <v>1.3</v>
      </c>
      <c r="S27" s="148">
        <v>1.5</v>
      </c>
      <c r="T27" s="148">
        <v>1.7</v>
      </c>
      <c r="U27" s="148">
        <v>1.8</v>
      </c>
      <c r="V27" s="148">
        <v>2</v>
      </c>
      <c r="W27" s="148">
        <v>2.4</v>
      </c>
      <c r="X27" s="148">
        <v>2.4</v>
      </c>
      <c r="Y27" s="148">
        <v>2.4</v>
      </c>
      <c r="Z27" s="148">
        <v>2.5</v>
      </c>
      <c r="AA27" s="148">
        <v>2.5</v>
      </c>
      <c r="AB27" s="148">
        <v>2.5</v>
      </c>
      <c r="AC27" s="148">
        <v>2.7</v>
      </c>
      <c r="AD27" s="148">
        <v>3.1</v>
      </c>
      <c r="AE27" s="148">
        <v>3.1</v>
      </c>
      <c r="AF27" s="148">
        <v>3.3</v>
      </c>
      <c r="AG27" s="148">
        <v>3.7</v>
      </c>
      <c r="AH27" s="148">
        <v>3.9</v>
      </c>
      <c r="AI27" s="148">
        <v>4.0999999999999996</v>
      </c>
      <c r="AJ27" s="148">
        <v>4.4000000000000004</v>
      </c>
      <c r="AK27" s="148">
        <v>4.7</v>
      </c>
      <c r="AL27" s="148">
        <v>4.9000000000000004</v>
      </c>
      <c r="AM27" s="148">
        <v>4.9000000000000004</v>
      </c>
      <c r="AN27" s="148">
        <v>5.6</v>
      </c>
      <c r="AO27" s="148">
        <v>6.1</v>
      </c>
      <c r="AP27" s="148">
        <v>6.1</v>
      </c>
      <c r="AQ27" s="148">
        <v>6.4</v>
      </c>
      <c r="AR27" s="148">
        <v>6.7</v>
      </c>
      <c r="AS27" s="148">
        <v>7.2</v>
      </c>
      <c r="AT27" s="148">
        <v>7</v>
      </c>
      <c r="AU27" s="148">
        <v>7.9</v>
      </c>
      <c r="AV27" s="148">
        <v>8.6</v>
      </c>
      <c r="AW27" s="148">
        <v>9.1</v>
      </c>
      <c r="AX27" s="148">
        <v>9.5</v>
      </c>
      <c r="AY27" s="148">
        <v>10</v>
      </c>
      <c r="AZ27" s="148">
        <v>10.8</v>
      </c>
      <c r="BA27" s="148">
        <v>11.4</v>
      </c>
      <c r="BB27" s="148">
        <v>11.6</v>
      </c>
      <c r="BC27" s="148">
        <v>12.4</v>
      </c>
      <c r="BD27" s="148">
        <v>13</v>
      </c>
      <c r="BE27" s="148">
        <v>12.3</v>
      </c>
      <c r="BF27" s="148">
        <v>11.4</v>
      </c>
      <c r="BG27" s="148">
        <v>12.6</v>
      </c>
      <c r="BH27" s="148">
        <v>13.2</v>
      </c>
      <c r="BI27" s="148">
        <v>16</v>
      </c>
      <c r="BJ27" s="148">
        <v>17.7</v>
      </c>
      <c r="BK27" s="148">
        <v>12.9</v>
      </c>
      <c r="BL27" s="148">
        <v>11.1</v>
      </c>
      <c r="BM27" s="148">
        <v>10.5</v>
      </c>
      <c r="BN27" s="148">
        <v>11.2</v>
      </c>
      <c r="BO27" s="148">
        <v>12.4</v>
      </c>
      <c r="BP27" s="148">
        <v>11.4</v>
      </c>
      <c r="BQ27" s="148">
        <v>11.9</v>
      </c>
      <c r="BR27" s="148">
        <v>12</v>
      </c>
    </row>
    <row r="28" spans="1:70" x14ac:dyDescent="0.2">
      <c r="A28" s="148" t="s">
        <v>404</v>
      </c>
      <c r="B28" s="96" t="s">
        <v>732</v>
      </c>
      <c r="C28" s="148">
        <v>0.9</v>
      </c>
      <c r="D28" s="148">
        <v>0.9</v>
      </c>
      <c r="E28" s="148">
        <v>0.9</v>
      </c>
      <c r="F28" s="148">
        <v>1.1000000000000001</v>
      </c>
      <c r="G28" s="148">
        <v>1.2</v>
      </c>
      <c r="H28" s="148">
        <v>1.3</v>
      </c>
      <c r="I28" s="148">
        <v>1.4</v>
      </c>
      <c r="J28" s="148">
        <v>1.4</v>
      </c>
      <c r="K28" s="148">
        <v>1.5</v>
      </c>
      <c r="L28" s="148">
        <v>1.6</v>
      </c>
      <c r="M28" s="148">
        <v>1.7</v>
      </c>
      <c r="N28" s="148">
        <v>1.8</v>
      </c>
      <c r="O28" s="148">
        <v>1.9</v>
      </c>
      <c r="P28" s="148">
        <v>2</v>
      </c>
      <c r="Q28" s="148">
        <v>2.2000000000000002</v>
      </c>
      <c r="R28" s="148">
        <v>2.2999999999999998</v>
      </c>
      <c r="S28" s="148">
        <v>2.5</v>
      </c>
      <c r="T28" s="148">
        <v>2.7</v>
      </c>
      <c r="U28" s="148">
        <v>3.1</v>
      </c>
      <c r="V28" s="148">
        <v>3.4</v>
      </c>
      <c r="W28" s="148">
        <v>3.9</v>
      </c>
      <c r="X28" s="148">
        <v>4.3</v>
      </c>
      <c r="Y28" s="148">
        <v>4.7</v>
      </c>
      <c r="Z28" s="148">
        <v>5</v>
      </c>
      <c r="AA28" s="148">
        <v>5.5</v>
      </c>
      <c r="AB28" s="148">
        <v>6.4</v>
      </c>
      <c r="AC28" s="148">
        <v>7.4</v>
      </c>
      <c r="AD28" s="148">
        <v>8.6</v>
      </c>
      <c r="AE28" s="148">
        <v>10.5</v>
      </c>
      <c r="AF28" s="148">
        <v>13.1</v>
      </c>
      <c r="AG28" s="148">
        <v>15.6</v>
      </c>
      <c r="AH28" s="148">
        <v>18.100000000000001</v>
      </c>
      <c r="AI28" s="148">
        <v>19.7</v>
      </c>
      <c r="AJ28" s="148">
        <v>20.399999999999999</v>
      </c>
      <c r="AK28" s="148">
        <v>20</v>
      </c>
      <c r="AL28" s="148">
        <v>20.399999999999999</v>
      </c>
      <c r="AM28" s="148">
        <v>22.2</v>
      </c>
      <c r="AN28" s="148">
        <v>25.2</v>
      </c>
      <c r="AO28" s="148">
        <v>28.9</v>
      </c>
      <c r="AP28" s="148">
        <v>33.5</v>
      </c>
      <c r="AQ28" s="148">
        <v>38.1</v>
      </c>
      <c r="AR28" s="148">
        <v>41.5</v>
      </c>
      <c r="AS28" s="148">
        <v>46.3</v>
      </c>
      <c r="AT28" s="148">
        <v>50.7</v>
      </c>
      <c r="AU28" s="148">
        <v>58.3</v>
      </c>
      <c r="AV28" s="148">
        <v>59.9</v>
      </c>
      <c r="AW28" s="148">
        <v>60.3</v>
      </c>
      <c r="AX28" s="148">
        <v>58.2</v>
      </c>
      <c r="AY28" s="148">
        <v>54.5</v>
      </c>
      <c r="AZ28" s="148">
        <v>52.5</v>
      </c>
      <c r="BA28" s="148">
        <v>53.9</v>
      </c>
      <c r="BB28" s="148">
        <v>54.5</v>
      </c>
      <c r="BC28" s="148">
        <v>59.9</v>
      </c>
      <c r="BD28" s="148">
        <v>64.5</v>
      </c>
      <c r="BE28" s="148">
        <v>71.7</v>
      </c>
      <c r="BF28" s="148">
        <v>82.7</v>
      </c>
      <c r="BG28" s="148">
        <v>87.2</v>
      </c>
      <c r="BH28" s="148">
        <v>92.5</v>
      </c>
      <c r="BI28" s="148">
        <v>86.5</v>
      </c>
      <c r="BJ28" s="148">
        <v>82.9</v>
      </c>
      <c r="BK28" s="148">
        <v>79.7</v>
      </c>
      <c r="BL28" s="148">
        <v>73.099999999999994</v>
      </c>
      <c r="BM28" s="148">
        <v>72.099999999999994</v>
      </c>
      <c r="BN28" s="148">
        <v>75.099999999999994</v>
      </c>
      <c r="BO28" s="148">
        <v>79.8</v>
      </c>
      <c r="BP28" s="148">
        <v>82.9</v>
      </c>
      <c r="BQ28" s="148">
        <v>86.3</v>
      </c>
      <c r="BR28" s="148">
        <v>87.7</v>
      </c>
    </row>
    <row r="29" spans="1:70" x14ac:dyDescent="0.2">
      <c r="A29" s="148" t="s">
        <v>402</v>
      </c>
      <c r="B29" s="148" t="s">
        <v>568</v>
      </c>
      <c r="C29" s="148">
        <v>0</v>
      </c>
      <c r="D29" s="148">
        <v>0</v>
      </c>
      <c r="E29" s="148">
        <v>0</v>
      </c>
      <c r="F29" s="148">
        <v>0</v>
      </c>
      <c r="G29" s="148">
        <v>0</v>
      </c>
      <c r="H29" s="148">
        <v>0</v>
      </c>
      <c r="I29" s="148">
        <v>0</v>
      </c>
      <c r="J29" s="148">
        <v>0</v>
      </c>
      <c r="K29" s="148">
        <v>0.1</v>
      </c>
      <c r="L29" s="148">
        <v>0.1</v>
      </c>
      <c r="M29" s="148">
        <v>0.1</v>
      </c>
      <c r="N29" s="148">
        <v>0.1</v>
      </c>
      <c r="O29" s="148">
        <v>0.1</v>
      </c>
      <c r="P29" s="148">
        <v>0.1</v>
      </c>
      <c r="Q29" s="148">
        <v>0.1</v>
      </c>
      <c r="R29" s="148">
        <v>0.1</v>
      </c>
      <c r="S29" s="148">
        <v>0.1</v>
      </c>
      <c r="T29" s="148">
        <v>0.1</v>
      </c>
      <c r="U29" s="148">
        <v>0.1</v>
      </c>
      <c r="V29" s="148">
        <v>0.1</v>
      </c>
      <c r="W29" s="148">
        <v>0.1</v>
      </c>
      <c r="X29" s="148">
        <v>0.1</v>
      </c>
      <c r="Y29" s="148">
        <v>0.1</v>
      </c>
      <c r="Z29" s="148">
        <v>0.2</v>
      </c>
      <c r="AA29" s="148">
        <v>0.2</v>
      </c>
      <c r="AB29" s="148">
        <v>0.2</v>
      </c>
      <c r="AC29" s="148">
        <v>0.3</v>
      </c>
      <c r="AD29" s="148">
        <v>0.4</v>
      </c>
      <c r="AE29" s="148">
        <v>0.5</v>
      </c>
      <c r="AF29" s="148">
        <v>0.6</v>
      </c>
      <c r="AG29" s="148">
        <v>0.6</v>
      </c>
      <c r="AH29" s="148">
        <v>0.7</v>
      </c>
      <c r="AI29" s="148">
        <v>0.8</v>
      </c>
      <c r="AJ29" s="148">
        <v>0.9</v>
      </c>
      <c r="AK29" s="148">
        <v>0.9</v>
      </c>
      <c r="AL29" s="148">
        <v>0.9</v>
      </c>
      <c r="AM29" s="148">
        <v>1</v>
      </c>
      <c r="AN29" s="148">
        <v>1.1000000000000001</v>
      </c>
      <c r="AO29" s="148">
        <v>1.1000000000000001</v>
      </c>
      <c r="AP29" s="148">
        <v>1.2</v>
      </c>
      <c r="AQ29" s="148">
        <v>1.3</v>
      </c>
      <c r="AR29" s="148">
        <v>1.4</v>
      </c>
      <c r="AS29" s="148">
        <v>1.5</v>
      </c>
      <c r="AT29" s="148">
        <v>1.6</v>
      </c>
      <c r="AU29" s="148">
        <v>1.8</v>
      </c>
      <c r="AV29" s="148">
        <v>1.8</v>
      </c>
      <c r="AW29" s="148">
        <v>1.9</v>
      </c>
      <c r="AX29" s="148">
        <v>1.9</v>
      </c>
      <c r="AY29" s="148">
        <v>1.9</v>
      </c>
      <c r="AZ29" s="148">
        <v>1.9</v>
      </c>
      <c r="BA29" s="148">
        <v>2</v>
      </c>
      <c r="BB29" s="148">
        <v>2</v>
      </c>
      <c r="BC29" s="148">
        <v>2.2000000000000002</v>
      </c>
      <c r="BD29" s="148">
        <v>2.2999999999999998</v>
      </c>
      <c r="BE29" s="148">
        <v>2.2999999999999998</v>
      </c>
      <c r="BF29" s="148">
        <v>2.2999999999999998</v>
      </c>
      <c r="BG29" s="148">
        <v>2.4</v>
      </c>
      <c r="BH29" s="148">
        <v>2.5</v>
      </c>
      <c r="BI29" s="148">
        <v>2.5</v>
      </c>
      <c r="BJ29" s="148">
        <v>2.4</v>
      </c>
      <c r="BK29" s="148">
        <v>2.5</v>
      </c>
      <c r="BL29" s="148">
        <v>2.6</v>
      </c>
      <c r="BM29" s="148">
        <v>2.7</v>
      </c>
      <c r="BN29" s="148">
        <v>3</v>
      </c>
      <c r="BO29" s="148">
        <v>3</v>
      </c>
      <c r="BP29" s="148">
        <v>3.1</v>
      </c>
      <c r="BQ29" s="148">
        <v>3.4</v>
      </c>
      <c r="BR29" s="148">
        <v>3.4</v>
      </c>
    </row>
    <row r="30" spans="1:70" x14ac:dyDescent="0.2">
      <c r="A30" s="148" t="s">
        <v>400</v>
      </c>
      <c r="B30" s="148" t="s">
        <v>547</v>
      </c>
      <c r="C30" s="148">
        <v>0.1</v>
      </c>
      <c r="D30" s="148">
        <v>0.1</v>
      </c>
      <c r="E30" s="148">
        <v>0.2</v>
      </c>
      <c r="F30" s="148">
        <v>0.2</v>
      </c>
      <c r="G30" s="148">
        <v>0.2</v>
      </c>
      <c r="H30" s="148">
        <v>0.2</v>
      </c>
      <c r="I30" s="148">
        <v>0.3</v>
      </c>
      <c r="J30" s="148">
        <v>0.3</v>
      </c>
      <c r="K30" s="148">
        <v>0.3</v>
      </c>
      <c r="L30" s="148">
        <v>0.3</v>
      </c>
      <c r="M30" s="148">
        <v>0.3</v>
      </c>
      <c r="N30" s="148">
        <v>0.3</v>
      </c>
      <c r="O30" s="148">
        <v>0.4</v>
      </c>
      <c r="P30" s="148">
        <v>0.4</v>
      </c>
      <c r="Q30" s="148">
        <v>0.4</v>
      </c>
      <c r="R30" s="148">
        <v>0.4</v>
      </c>
      <c r="S30" s="148">
        <v>0.5</v>
      </c>
      <c r="T30" s="148">
        <v>0.5</v>
      </c>
      <c r="U30" s="148">
        <v>0.5</v>
      </c>
      <c r="V30" s="148">
        <v>0.6</v>
      </c>
      <c r="W30" s="148">
        <v>0.6</v>
      </c>
      <c r="X30" s="148">
        <v>0.7</v>
      </c>
      <c r="Y30" s="148">
        <v>0.7</v>
      </c>
      <c r="Z30" s="148">
        <v>0.8</v>
      </c>
      <c r="AA30" s="148">
        <v>0.9</v>
      </c>
      <c r="AB30" s="148">
        <v>1</v>
      </c>
      <c r="AC30" s="148">
        <v>1.2</v>
      </c>
      <c r="AD30" s="148">
        <v>1.3</v>
      </c>
      <c r="AE30" s="148">
        <v>1.7</v>
      </c>
      <c r="AF30" s="148">
        <v>2.1</v>
      </c>
      <c r="AG30" s="148">
        <v>2.7</v>
      </c>
      <c r="AH30" s="148">
        <v>3</v>
      </c>
      <c r="AI30" s="148">
        <v>3</v>
      </c>
      <c r="AJ30" s="148">
        <v>3.1</v>
      </c>
      <c r="AK30" s="148">
        <v>3.1</v>
      </c>
      <c r="AL30" s="148">
        <v>3</v>
      </c>
      <c r="AM30" s="148">
        <v>3.3</v>
      </c>
      <c r="AN30" s="148">
        <v>3.7</v>
      </c>
      <c r="AO30" s="148">
        <v>4.4000000000000004</v>
      </c>
      <c r="AP30" s="148">
        <v>5.2</v>
      </c>
      <c r="AQ30" s="148">
        <v>6.1</v>
      </c>
      <c r="AR30" s="148">
        <v>7.1</v>
      </c>
      <c r="AS30" s="148">
        <v>8</v>
      </c>
      <c r="AT30" s="148">
        <v>9.1999999999999993</v>
      </c>
      <c r="AU30" s="148">
        <v>10.3</v>
      </c>
      <c r="AV30" s="148">
        <v>11.1</v>
      </c>
      <c r="AW30" s="148">
        <v>11.4</v>
      </c>
      <c r="AX30" s="148">
        <v>11</v>
      </c>
      <c r="AY30" s="148">
        <v>10.199999999999999</v>
      </c>
      <c r="AZ30" s="148">
        <v>9.1999999999999993</v>
      </c>
      <c r="BA30" s="148">
        <v>8.6</v>
      </c>
      <c r="BB30" s="148">
        <v>7.9</v>
      </c>
      <c r="BC30" s="148">
        <v>8.1999999999999993</v>
      </c>
      <c r="BD30" s="148">
        <v>10</v>
      </c>
      <c r="BE30" s="148">
        <v>12.2</v>
      </c>
      <c r="BF30" s="148">
        <v>16</v>
      </c>
      <c r="BG30" s="148">
        <v>19.3</v>
      </c>
      <c r="BH30" s="148">
        <v>19.100000000000001</v>
      </c>
      <c r="BI30" s="148">
        <v>17</v>
      </c>
      <c r="BJ30" s="148">
        <v>15.1</v>
      </c>
      <c r="BK30" s="148">
        <v>14</v>
      </c>
      <c r="BL30" s="148">
        <v>12.6</v>
      </c>
      <c r="BM30" s="148">
        <v>11.9</v>
      </c>
      <c r="BN30" s="148">
        <v>11.7</v>
      </c>
      <c r="BO30" s="148">
        <v>12.1</v>
      </c>
      <c r="BP30" s="148">
        <v>12.3</v>
      </c>
      <c r="BQ30" s="148">
        <v>12.6</v>
      </c>
      <c r="BR30" s="148">
        <v>12.7</v>
      </c>
    </row>
    <row r="31" spans="1:70" x14ac:dyDescent="0.2">
      <c r="A31" s="148" t="s">
        <v>398</v>
      </c>
      <c r="B31" s="148" t="s">
        <v>731</v>
      </c>
      <c r="C31" s="148">
        <v>0.8</v>
      </c>
      <c r="D31" s="148">
        <v>0.8</v>
      </c>
      <c r="E31" s="148">
        <v>0.8</v>
      </c>
      <c r="F31" s="148">
        <v>0.9</v>
      </c>
      <c r="G31" s="148">
        <v>1</v>
      </c>
      <c r="H31" s="148">
        <v>1.1000000000000001</v>
      </c>
      <c r="I31" s="148">
        <v>1.1000000000000001</v>
      </c>
      <c r="J31" s="148">
        <v>1.1000000000000001</v>
      </c>
      <c r="K31" s="148">
        <v>1.2</v>
      </c>
      <c r="L31" s="148">
        <v>1.3</v>
      </c>
      <c r="M31" s="148">
        <v>1.3</v>
      </c>
      <c r="N31" s="148">
        <v>1.4</v>
      </c>
      <c r="O31" s="148">
        <v>1.5</v>
      </c>
      <c r="P31" s="148">
        <v>1.6</v>
      </c>
      <c r="Q31" s="148">
        <v>1.7</v>
      </c>
      <c r="R31" s="148">
        <v>1.8</v>
      </c>
      <c r="S31" s="148">
        <v>2</v>
      </c>
      <c r="T31" s="148">
        <v>2.2000000000000002</v>
      </c>
      <c r="U31" s="148">
        <v>2.5</v>
      </c>
      <c r="V31" s="148">
        <v>2.7</v>
      </c>
      <c r="W31" s="148">
        <v>3.2</v>
      </c>
      <c r="X31" s="148">
        <v>3.5</v>
      </c>
      <c r="Y31" s="148">
        <v>3.8</v>
      </c>
      <c r="Z31" s="148">
        <v>4</v>
      </c>
      <c r="AA31" s="148">
        <v>4.4000000000000004</v>
      </c>
      <c r="AB31" s="148">
        <v>5.2</v>
      </c>
      <c r="AC31" s="148">
        <v>6</v>
      </c>
      <c r="AD31" s="148">
        <v>6.8</v>
      </c>
      <c r="AE31" s="148">
        <v>8.4</v>
      </c>
      <c r="AF31" s="148">
        <v>10.4</v>
      </c>
      <c r="AG31" s="148">
        <v>12.3</v>
      </c>
      <c r="AH31" s="148">
        <v>14.4</v>
      </c>
      <c r="AI31" s="148">
        <v>15.8</v>
      </c>
      <c r="AJ31" s="148">
        <v>16.5</v>
      </c>
      <c r="AK31" s="148">
        <v>16</v>
      </c>
      <c r="AL31" s="148">
        <v>16.5</v>
      </c>
      <c r="AM31" s="148">
        <v>17.899999999999999</v>
      </c>
      <c r="AN31" s="148">
        <v>20.399999999999999</v>
      </c>
      <c r="AO31" s="148">
        <v>23.4</v>
      </c>
      <c r="AP31" s="148">
        <v>27.2</v>
      </c>
      <c r="AQ31" s="148">
        <v>30.7</v>
      </c>
      <c r="AR31" s="148">
        <v>33</v>
      </c>
      <c r="AS31" s="148">
        <v>36.799999999999997</v>
      </c>
      <c r="AT31" s="148">
        <v>39.799999999999997</v>
      </c>
      <c r="AU31" s="148">
        <v>46.3</v>
      </c>
      <c r="AV31" s="148">
        <v>47</v>
      </c>
      <c r="AW31" s="148">
        <v>47</v>
      </c>
      <c r="AX31" s="148">
        <v>45.3</v>
      </c>
      <c r="AY31" s="148">
        <v>42.3</v>
      </c>
      <c r="AZ31" s="148">
        <v>41.4</v>
      </c>
      <c r="BA31" s="148">
        <v>43.3</v>
      </c>
      <c r="BB31" s="148">
        <v>44.5</v>
      </c>
      <c r="BC31" s="148">
        <v>49.6</v>
      </c>
      <c r="BD31" s="148">
        <v>52.2</v>
      </c>
      <c r="BE31" s="148">
        <v>57.2</v>
      </c>
      <c r="BF31" s="148">
        <v>64.400000000000006</v>
      </c>
      <c r="BG31" s="148">
        <v>65.5</v>
      </c>
      <c r="BH31" s="148">
        <v>70.900000000000006</v>
      </c>
      <c r="BI31" s="148">
        <v>67</v>
      </c>
      <c r="BJ31" s="148">
        <v>65.3</v>
      </c>
      <c r="BK31" s="148">
        <v>63.2</v>
      </c>
      <c r="BL31" s="148">
        <v>57.9</v>
      </c>
      <c r="BM31" s="148">
        <v>57.5</v>
      </c>
      <c r="BN31" s="148">
        <v>60.4</v>
      </c>
      <c r="BO31" s="148">
        <v>64.7</v>
      </c>
      <c r="BP31" s="148">
        <v>67.599999999999994</v>
      </c>
      <c r="BQ31" s="148">
        <v>70.400000000000006</v>
      </c>
      <c r="BR31" s="148">
        <v>71.599999999999994</v>
      </c>
    </row>
    <row r="32" spans="1:70" x14ac:dyDescent="0.2">
      <c r="A32" s="148" t="s">
        <v>396</v>
      </c>
      <c r="B32" s="96" t="s">
        <v>730</v>
      </c>
      <c r="C32" s="148">
        <v>1.6</v>
      </c>
      <c r="D32" s="148">
        <v>1.6</v>
      </c>
      <c r="E32" s="148">
        <v>1.5</v>
      </c>
      <c r="F32" s="148">
        <v>1.8</v>
      </c>
      <c r="G32" s="148">
        <v>1.6</v>
      </c>
      <c r="H32" s="148">
        <v>1.6</v>
      </c>
      <c r="I32" s="148">
        <v>1.5</v>
      </c>
      <c r="J32" s="148">
        <v>1.7</v>
      </c>
      <c r="K32" s="148">
        <v>2.1</v>
      </c>
      <c r="L32" s="148">
        <v>2.2000000000000002</v>
      </c>
      <c r="M32" s="148">
        <v>2.2000000000000002</v>
      </c>
      <c r="N32" s="148">
        <v>2.7</v>
      </c>
      <c r="O32" s="148">
        <v>3</v>
      </c>
      <c r="P32" s="148">
        <v>3.3</v>
      </c>
      <c r="Q32" s="148">
        <v>4.3</v>
      </c>
      <c r="R32" s="148">
        <v>4.3</v>
      </c>
      <c r="S32" s="148">
        <v>4</v>
      </c>
      <c r="T32" s="148">
        <v>4</v>
      </c>
      <c r="U32" s="148">
        <v>3.9</v>
      </c>
      <c r="V32" s="148">
        <v>3.5</v>
      </c>
      <c r="W32" s="148">
        <v>3.5</v>
      </c>
      <c r="X32" s="148">
        <v>3.5</v>
      </c>
      <c r="Y32" s="148">
        <v>3.8</v>
      </c>
      <c r="Z32" s="148">
        <v>4.2</v>
      </c>
      <c r="AA32" s="148">
        <v>6.1</v>
      </c>
      <c r="AB32" s="148">
        <v>7.3</v>
      </c>
      <c r="AC32" s="148">
        <v>7.4</v>
      </c>
      <c r="AD32" s="148">
        <v>7.7</v>
      </c>
      <c r="AE32" s="148">
        <v>11</v>
      </c>
      <c r="AF32" s="148">
        <v>13</v>
      </c>
      <c r="AG32" s="148">
        <v>15.8</v>
      </c>
      <c r="AH32" s="148">
        <v>16.899999999999999</v>
      </c>
      <c r="AI32" s="148">
        <v>17.2</v>
      </c>
      <c r="AJ32" s="148">
        <v>17.8</v>
      </c>
      <c r="AK32" s="148">
        <v>18.7</v>
      </c>
      <c r="AL32" s="148">
        <v>22.7</v>
      </c>
      <c r="AM32" s="148">
        <v>27.3</v>
      </c>
      <c r="AN32" s="148">
        <v>27.6</v>
      </c>
      <c r="AO32" s="148">
        <v>26.7</v>
      </c>
      <c r="AP32" s="148">
        <v>26.7</v>
      </c>
      <c r="AQ32" s="148">
        <v>27.8</v>
      </c>
      <c r="AR32" s="148">
        <v>25.3</v>
      </c>
      <c r="AS32" s="148">
        <v>24.5</v>
      </c>
      <c r="AT32" s="148">
        <v>24.7</v>
      </c>
      <c r="AU32" s="148">
        <v>28.8</v>
      </c>
      <c r="AV32" s="148">
        <v>31.3</v>
      </c>
      <c r="AW32" s="148">
        <v>31.9</v>
      </c>
      <c r="AX32" s="148">
        <v>31.8</v>
      </c>
      <c r="AY32" s="148">
        <v>31.2</v>
      </c>
      <c r="AZ32" s="148">
        <v>30.3</v>
      </c>
      <c r="BA32" s="148">
        <v>29.4</v>
      </c>
      <c r="BB32" s="148">
        <v>28.7</v>
      </c>
      <c r="BC32" s="148">
        <v>29.3</v>
      </c>
      <c r="BD32" s="148">
        <v>28.6</v>
      </c>
      <c r="BE32" s="148">
        <v>29.8</v>
      </c>
      <c r="BF32" s="148">
        <v>34.4</v>
      </c>
      <c r="BG32" s="148">
        <v>41</v>
      </c>
      <c r="BH32" s="148">
        <v>44.3</v>
      </c>
      <c r="BI32" s="148">
        <v>43.3</v>
      </c>
      <c r="BJ32" s="148">
        <v>41</v>
      </c>
      <c r="BK32" s="148">
        <v>39.1</v>
      </c>
      <c r="BL32" s="148">
        <v>39.9</v>
      </c>
      <c r="BM32" s="148">
        <v>49.7</v>
      </c>
      <c r="BN32" s="148">
        <v>58.1</v>
      </c>
      <c r="BO32" s="148">
        <v>60.3</v>
      </c>
      <c r="BP32" s="148">
        <v>58</v>
      </c>
      <c r="BQ32" s="148">
        <v>55.5</v>
      </c>
      <c r="BR32" s="148">
        <v>52.1</v>
      </c>
    </row>
    <row r="33" spans="1:70" x14ac:dyDescent="0.2">
      <c r="A33" s="148" t="s">
        <v>394</v>
      </c>
      <c r="B33" s="148" t="s">
        <v>729</v>
      </c>
      <c r="C33" s="148">
        <v>1</v>
      </c>
      <c r="D33" s="148">
        <v>1</v>
      </c>
      <c r="E33" s="148">
        <v>1.2</v>
      </c>
      <c r="F33" s="148">
        <v>1.5</v>
      </c>
      <c r="G33" s="148">
        <v>1.4</v>
      </c>
      <c r="H33" s="148">
        <v>1.3</v>
      </c>
      <c r="I33" s="148">
        <v>1.1000000000000001</v>
      </c>
      <c r="J33" s="148">
        <v>1.2</v>
      </c>
      <c r="K33" s="148">
        <v>1.4</v>
      </c>
      <c r="L33" s="148">
        <v>1.5</v>
      </c>
      <c r="M33" s="148">
        <v>1.4</v>
      </c>
      <c r="N33" s="148">
        <v>2</v>
      </c>
      <c r="O33" s="148">
        <v>2.2000000000000002</v>
      </c>
      <c r="P33" s="148">
        <v>2.4</v>
      </c>
      <c r="Q33" s="148">
        <v>2.9</v>
      </c>
      <c r="R33" s="148">
        <v>3</v>
      </c>
      <c r="S33" s="148">
        <v>3</v>
      </c>
      <c r="T33" s="148">
        <v>3</v>
      </c>
      <c r="U33" s="148">
        <v>3</v>
      </c>
      <c r="V33" s="148">
        <v>2.6</v>
      </c>
      <c r="W33" s="148">
        <v>2.5</v>
      </c>
      <c r="X33" s="148">
        <v>2.5</v>
      </c>
      <c r="Y33" s="148">
        <v>2.4</v>
      </c>
      <c r="Z33" s="148">
        <v>2.6</v>
      </c>
      <c r="AA33" s="148">
        <v>4.0999999999999996</v>
      </c>
      <c r="AB33" s="148">
        <v>5.0999999999999996</v>
      </c>
      <c r="AC33" s="148">
        <v>5.4</v>
      </c>
      <c r="AD33" s="148">
        <v>5.2</v>
      </c>
      <c r="AE33" s="148">
        <v>8.1</v>
      </c>
      <c r="AF33" s="148">
        <v>9.4</v>
      </c>
      <c r="AG33" s="148">
        <v>11.5</v>
      </c>
      <c r="AH33" s="148">
        <v>12.2</v>
      </c>
      <c r="AI33" s="148">
        <v>11.6</v>
      </c>
      <c r="AJ33" s="148">
        <v>12</v>
      </c>
      <c r="AK33" s="148">
        <v>12.8</v>
      </c>
      <c r="AL33" s="148">
        <v>15.5</v>
      </c>
      <c r="AM33" s="148">
        <v>19.399999999999999</v>
      </c>
      <c r="AN33" s="148">
        <v>19.5</v>
      </c>
      <c r="AO33" s="148">
        <v>18.2</v>
      </c>
      <c r="AP33" s="148">
        <v>17.8</v>
      </c>
      <c r="AQ33" s="148">
        <v>18</v>
      </c>
      <c r="AR33" s="148">
        <v>16.7</v>
      </c>
      <c r="AS33" s="148">
        <v>15.5</v>
      </c>
      <c r="AT33" s="148">
        <v>15.5</v>
      </c>
      <c r="AU33" s="148">
        <v>18.3</v>
      </c>
      <c r="AV33" s="148">
        <v>21.4</v>
      </c>
      <c r="AW33" s="148">
        <v>22.9</v>
      </c>
      <c r="AX33" s="148">
        <v>22.7</v>
      </c>
      <c r="AY33" s="148">
        <v>22</v>
      </c>
      <c r="AZ33" s="148">
        <v>21.3</v>
      </c>
      <c r="BA33" s="148">
        <v>20.399999999999999</v>
      </c>
      <c r="BB33" s="148">
        <v>19.8</v>
      </c>
      <c r="BC33" s="148">
        <v>20.5</v>
      </c>
      <c r="BD33" s="148">
        <v>20.100000000000001</v>
      </c>
      <c r="BE33" s="148">
        <v>21.4</v>
      </c>
      <c r="BF33" s="148">
        <v>26</v>
      </c>
      <c r="BG33" s="148">
        <v>32.5</v>
      </c>
      <c r="BH33" s="148">
        <v>35.799999999999997</v>
      </c>
      <c r="BI33" s="148">
        <v>34.799999999999997</v>
      </c>
      <c r="BJ33" s="148">
        <v>32.5</v>
      </c>
      <c r="BK33" s="148">
        <v>30.4</v>
      </c>
      <c r="BL33" s="148">
        <v>30.9</v>
      </c>
      <c r="BM33" s="148">
        <v>40.200000000000003</v>
      </c>
      <c r="BN33" s="148">
        <v>47.4</v>
      </c>
      <c r="BO33" s="148">
        <v>50</v>
      </c>
      <c r="BP33" s="148">
        <v>47.8</v>
      </c>
      <c r="BQ33" s="148">
        <v>45.6</v>
      </c>
      <c r="BR33" s="148">
        <v>42.7</v>
      </c>
    </row>
    <row r="34" spans="1:70" x14ac:dyDescent="0.2">
      <c r="A34" s="148" t="s">
        <v>392</v>
      </c>
      <c r="B34" s="148" t="s">
        <v>728</v>
      </c>
      <c r="C34" s="148">
        <v>0.2</v>
      </c>
      <c r="D34" s="148">
        <v>0.2</v>
      </c>
      <c r="E34" s="148">
        <v>0.2</v>
      </c>
      <c r="F34" s="148">
        <v>0.3</v>
      </c>
      <c r="G34" s="148">
        <v>0.3</v>
      </c>
      <c r="H34" s="148">
        <v>0.3</v>
      </c>
      <c r="I34" s="148">
        <v>0.3</v>
      </c>
      <c r="J34" s="148">
        <v>0.3</v>
      </c>
      <c r="K34" s="148">
        <v>0.3</v>
      </c>
      <c r="L34" s="148">
        <v>0.3</v>
      </c>
      <c r="M34" s="148">
        <v>0.3</v>
      </c>
      <c r="N34" s="148">
        <v>0.3</v>
      </c>
      <c r="O34" s="148">
        <v>0.3</v>
      </c>
      <c r="P34" s="148">
        <v>0.5</v>
      </c>
      <c r="Q34" s="148">
        <v>0.9</v>
      </c>
      <c r="R34" s="148">
        <v>0.8</v>
      </c>
      <c r="S34" s="148">
        <v>0.6</v>
      </c>
      <c r="T34" s="148">
        <v>0.6</v>
      </c>
      <c r="U34" s="148">
        <v>0.6</v>
      </c>
      <c r="V34" s="148">
        <v>0.6</v>
      </c>
      <c r="W34" s="148">
        <v>0.6</v>
      </c>
      <c r="X34" s="148">
        <v>0.7</v>
      </c>
      <c r="Y34" s="148">
        <v>0.9</v>
      </c>
      <c r="Z34" s="148">
        <v>0.9</v>
      </c>
      <c r="AA34" s="148">
        <v>1.2</v>
      </c>
      <c r="AB34" s="148">
        <v>1.5</v>
      </c>
      <c r="AC34" s="148">
        <v>1.3</v>
      </c>
      <c r="AD34" s="148">
        <v>1.3</v>
      </c>
      <c r="AE34" s="148">
        <v>1.4</v>
      </c>
      <c r="AF34" s="148">
        <v>2</v>
      </c>
      <c r="AG34" s="148">
        <v>2.7</v>
      </c>
      <c r="AH34" s="148">
        <v>3</v>
      </c>
      <c r="AI34" s="148">
        <v>3.4</v>
      </c>
      <c r="AJ34" s="148">
        <v>3.6</v>
      </c>
      <c r="AK34" s="148">
        <v>3.7</v>
      </c>
      <c r="AL34" s="148">
        <v>4.9000000000000004</v>
      </c>
      <c r="AM34" s="148">
        <v>5.5</v>
      </c>
      <c r="AN34" s="148">
        <v>5.4</v>
      </c>
      <c r="AO34" s="148">
        <v>5.7</v>
      </c>
      <c r="AP34" s="148">
        <v>5.9</v>
      </c>
      <c r="AQ34" s="148">
        <v>6.4</v>
      </c>
      <c r="AR34" s="148">
        <v>5.2</v>
      </c>
      <c r="AS34" s="148">
        <v>5.2</v>
      </c>
      <c r="AT34" s="148">
        <v>5.0999999999999996</v>
      </c>
      <c r="AU34" s="148">
        <v>5.4</v>
      </c>
      <c r="AV34" s="148">
        <v>5.3</v>
      </c>
      <c r="AW34" s="148">
        <v>5.6</v>
      </c>
      <c r="AX34" s="148">
        <v>5.8</v>
      </c>
      <c r="AY34" s="148">
        <v>6</v>
      </c>
      <c r="AZ34" s="148">
        <v>6.3</v>
      </c>
      <c r="BA34" s="148">
        <v>6.6</v>
      </c>
      <c r="BB34" s="148">
        <v>6.8</v>
      </c>
      <c r="BC34" s="148">
        <v>7.1</v>
      </c>
      <c r="BD34" s="148">
        <v>7</v>
      </c>
      <c r="BE34" s="148">
        <v>6.9</v>
      </c>
      <c r="BF34" s="148">
        <v>6.8</v>
      </c>
      <c r="BG34" s="148">
        <v>7</v>
      </c>
      <c r="BH34" s="148">
        <v>7.2</v>
      </c>
      <c r="BI34" s="148">
        <v>7.2</v>
      </c>
      <c r="BJ34" s="148">
        <v>7.3</v>
      </c>
      <c r="BK34" s="148">
        <v>7.1</v>
      </c>
      <c r="BL34" s="148">
        <v>6.6</v>
      </c>
      <c r="BM34" s="148">
        <v>6.8</v>
      </c>
      <c r="BN34" s="148">
        <v>8</v>
      </c>
      <c r="BO34" s="148">
        <v>7.9</v>
      </c>
      <c r="BP34" s="148">
        <v>8.4</v>
      </c>
      <c r="BQ34" s="148">
        <v>8.8000000000000007</v>
      </c>
      <c r="BR34" s="148">
        <v>8.3000000000000007</v>
      </c>
    </row>
    <row r="35" spans="1:70" x14ac:dyDescent="0.2">
      <c r="A35" s="148" t="s">
        <v>390</v>
      </c>
      <c r="B35" s="148" t="s">
        <v>727</v>
      </c>
      <c r="C35" s="148">
        <v>0</v>
      </c>
      <c r="D35" s="148">
        <v>0</v>
      </c>
      <c r="E35" s="148">
        <v>0</v>
      </c>
      <c r="F35" s="148">
        <v>0</v>
      </c>
      <c r="G35" s="148">
        <v>0</v>
      </c>
      <c r="H35" s="148">
        <v>0</v>
      </c>
      <c r="I35" s="148">
        <v>0</v>
      </c>
      <c r="J35" s="148">
        <v>0</v>
      </c>
      <c r="K35" s="148">
        <v>0.1</v>
      </c>
      <c r="L35" s="148">
        <v>0.1</v>
      </c>
      <c r="M35" s="148">
        <v>0.1</v>
      </c>
      <c r="N35" s="148">
        <v>0.2</v>
      </c>
      <c r="O35" s="148">
        <v>0.2</v>
      </c>
      <c r="P35" s="148">
        <v>0.2</v>
      </c>
      <c r="Q35" s="148">
        <v>0.2</v>
      </c>
      <c r="R35" s="148">
        <v>0.2</v>
      </c>
      <c r="S35" s="148">
        <v>0.2</v>
      </c>
      <c r="T35" s="148">
        <v>0.1</v>
      </c>
      <c r="U35" s="148">
        <v>0.1</v>
      </c>
      <c r="V35" s="148">
        <v>0.1</v>
      </c>
      <c r="W35" s="148">
        <v>0.1</v>
      </c>
      <c r="X35" s="148">
        <v>0.1</v>
      </c>
      <c r="Y35" s="148">
        <v>0.1</v>
      </c>
      <c r="Z35" s="148">
        <v>0.1</v>
      </c>
      <c r="AA35" s="148">
        <v>0.1</v>
      </c>
      <c r="AB35" s="148">
        <v>0.1</v>
      </c>
      <c r="AC35" s="148">
        <v>0.1</v>
      </c>
      <c r="AD35" s="148">
        <v>0.1</v>
      </c>
      <c r="AE35" s="148">
        <v>0.2</v>
      </c>
      <c r="AF35" s="148">
        <v>0.2</v>
      </c>
      <c r="AG35" s="148">
        <v>0.2</v>
      </c>
      <c r="AH35" s="148">
        <v>0.2</v>
      </c>
      <c r="AI35" s="148">
        <v>0.1</v>
      </c>
      <c r="AJ35" s="148">
        <v>0.2</v>
      </c>
      <c r="AK35" s="148">
        <v>0.2</v>
      </c>
      <c r="AL35" s="148">
        <v>0.2</v>
      </c>
      <c r="AM35" s="148">
        <v>0.2</v>
      </c>
      <c r="AN35" s="148">
        <v>0.2</v>
      </c>
      <c r="AO35" s="148">
        <v>0.2</v>
      </c>
      <c r="AP35" s="148">
        <v>0.2</v>
      </c>
      <c r="AQ35" s="148">
        <v>0.2</v>
      </c>
      <c r="AR35" s="148">
        <v>0.2</v>
      </c>
      <c r="AS35" s="148">
        <v>0.2</v>
      </c>
      <c r="AT35" s="148">
        <v>0.2</v>
      </c>
      <c r="AU35" s="148">
        <v>0.1</v>
      </c>
      <c r="AV35" s="148">
        <v>0</v>
      </c>
      <c r="AW35" s="148">
        <v>0</v>
      </c>
      <c r="AX35" s="148">
        <v>0</v>
      </c>
      <c r="AY35" s="148">
        <v>0</v>
      </c>
      <c r="AZ35" s="148">
        <v>0</v>
      </c>
      <c r="BA35" s="148">
        <v>0.1</v>
      </c>
      <c r="BB35" s="148">
        <v>0.1</v>
      </c>
      <c r="BC35" s="148">
        <v>0.1</v>
      </c>
      <c r="BD35" s="148">
        <v>0.1</v>
      </c>
      <c r="BE35" s="148">
        <v>0.1</v>
      </c>
      <c r="BF35" s="148">
        <v>0.2</v>
      </c>
      <c r="BG35" s="148">
        <v>0.1</v>
      </c>
      <c r="BH35" s="148">
        <v>0.1</v>
      </c>
      <c r="BI35" s="148">
        <v>0.1</v>
      </c>
      <c r="BJ35" s="148">
        <v>0.1</v>
      </c>
      <c r="BK35" s="148">
        <v>0.1</v>
      </c>
      <c r="BL35" s="148">
        <v>0.1</v>
      </c>
      <c r="BM35" s="148">
        <v>0.1</v>
      </c>
      <c r="BN35" s="148">
        <v>0.2</v>
      </c>
      <c r="BO35" s="148">
        <v>0.2</v>
      </c>
      <c r="BP35" s="148">
        <v>0</v>
      </c>
      <c r="BQ35" s="148">
        <v>0</v>
      </c>
      <c r="BR35" s="148">
        <v>0.1</v>
      </c>
    </row>
    <row r="36" spans="1:70" x14ac:dyDescent="0.2">
      <c r="A36" s="148" t="s">
        <v>388</v>
      </c>
      <c r="B36" s="148" t="s">
        <v>726</v>
      </c>
      <c r="C36" s="148">
        <v>0.4</v>
      </c>
      <c r="D36" s="148">
        <v>0.4</v>
      </c>
      <c r="E36" s="148">
        <v>0</v>
      </c>
      <c r="F36" s="148">
        <v>0</v>
      </c>
      <c r="G36" s="148">
        <v>0</v>
      </c>
      <c r="H36" s="148">
        <v>0</v>
      </c>
      <c r="I36" s="148">
        <v>0.1</v>
      </c>
      <c r="J36" s="148">
        <v>0.1</v>
      </c>
      <c r="K36" s="148">
        <v>0.1</v>
      </c>
      <c r="L36" s="148">
        <v>0.1</v>
      </c>
      <c r="M36" s="148">
        <v>0.2</v>
      </c>
      <c r="N36" s="148">
        <v>0.2</v>
      </c>
      <c r="O36" s="148">
        <v>0.1</v>
      </c>
      <c r="P36" s="148">
        <v>0.2</v>
      </c>
      <c r="Q36" s="148">
        <v>0.1</v>
      </c>
      <c r="R36" s="148">
        <v>0.2</v>
      </c>
      <c r="S36" s="148">
        <v>0.1</v>
      </c>
      <c r="T36" s="148">
        <v>0.1</v>
      </c>
      <c r="U36" s="148">
        <v>0.1</v>
      </c>
      <c r="V36" s="148">
        <v>0.1</v>
      </c>
      <c r="W36" s="148">
        <v>0.1</v>
      </c>
      <c r="X36" s="148">
        <v>0.1</v>
      </c>
      <c r="Y36" s="148">
        <v>0.3</v>
      </c>
      <c r="Z36" s="148">
        <v>0.5</v>
      </c>
      <c r="AA36" s="148">
        <v>0.5</v>
      </c>
      <c r="AB36" s="148">
        <v>0.3</v>
      </c>
      <c r="AC36" s="148">
        <v>0.4</v>
      </c>
      <c r="AD36" s="148">
        <v>0.8</v>
      </c>
      <c r="AE36" s="148">
        <v>0.9</v>
      </c>
      <c r="AF36" s="148">
        <v>0.7</v>
      </c>
      <c r="AG36" s="148">
        <v>0.5</v>
      </c>
      <c r="AH36" s="148">
        <v>0.4</v>
      </c>
      <c r="AI36" s="148">
        <v>0.5</v>
      </c>
      <c r="AJ36" s="148">
        <v>0.5</v>
      </c>
      <c r="AK36" s="148">
        <v>0.3</v>
      </c>
      <c r="AL36" s="148">
        <v>0.4</v>
      </c>
      <c r="AM36" s="148">
        <v>0.3</v>
      </c>
      <c r="AN36" s="148">
        <v>0.3</v>
      </c>
      <c r="AO36" s="148">
        <v>0.3</v>
      </c>
      <c r="AP36" s="148">
        <v>0.3</v>
      </c>
      <c r="AQ36" s="148">
        <v>0.3</v>
      </c>
      <c r="AR36" s="148">
        <v>0.3</v>
      </c>
      <c r="AS36" s="148">
        <v>0.4</v>
      </c>
      <c r="AT36" s="148">
        <v>0.5</v>
      </c>
      <c r="AU36" s="148">
        <v>1.2</v>
      </c>
      <c r="AV36" s="148">
        <v>1.3</v>
      </c>
      <c r="AW36" s="148">
        <v>0.8</v>
      </c>
      <c r="AX36" s="148">
        <v>0.7</v>
      </c>
      <c r="AY36" s="148">
        <v>0.6</v>
      </c>
      <c r="AZ36" s="148">
        <v>0.5</v>
      </c>
      <c r="BA36" s="148">
        <v>0.4</v>
      </c>
      <c r="BB36" s="148">
        <v>0.4</v>
      </c>
      <c r="BC36" s="148">
        <v>0.4</v>
      </c>
      <c r="BD36" s="148">
        <v>0.4</v>
      </c>
      <c r="BE36" s="148">
        <v>0.6</v>
      </c>
      <c r="BF36" s="148">
        <v>0.7</v>
      </c>
      <c r="BG36" s="148">
        <v>0.7</v>
      </c>
      <c r="BH36" s="148">
        <v>0.7</v>
      </c>
      <c r="BI36" s="148">
        <v>0.7</v>
      </c>
      <c r="BJ36" s="148">
        <v>0.6</v>
      </c>
      <c r="BK36" s="148">
        <v>0.7</v>
      </c>
      <c r="BL36" s="148">
        <v>1.3</v>
      </c>
      <c r="BM36" s="148">
        <v>1.7</v>
      </c>
      <c r="BN36" s="148">
        <v>1.9</v>
      </c>
      <c r="BO36" s="148">
        <v>1.6</v>
      </c>
      <c r="BP36" s="148">
        <v>1.3</v>
      </c>
      <c r="BQ36" s="148">
        <v>0.8</v>
      </c>
      <c r="BR36" s="148">
        <v>0.6</v>
      </c>
    </row>
    <row r="37" spans="1:70" x14ac:dyDescent="0.2">
      <c r="A37" s="148" t="s">
        <v>386</v>
      </c>
      <c r="B37" s="148" t="s">
        <v>725</v>
      </c>
      <c r="C37" s="148" t="s">
        <v>110</v>
      </c>
      <c r="D37" s="148" t="s">
        <v>110</v>
      </c>
      <c r="E37" s="148" t="s">
        <v>110</v>
      </c>
      <c r="F37" s="148" t="s">
        <v>110</v>
      </c>
      <c r="G37" s="148" t="s">
        <v>110</v>
      </c>
      <c r="H37" s="148" t="s">
        <v>110</v>
      </c>
      <c r="I37" s="148" t="s">
        <v>110</v>
      </c>
      <c r="J37" s="148">
        <v>0.1</v>
      </c>
      <c r="K37" s="148">
        <v>0.1</v>
      </c>
      <c r="L37" s="148">
        <v>0.2</v>
      </c>
      <c r="M37" s="148">
        <v>0.1</v>
      </c>
      <c r="N37" s="148">
        <v>0.1</v>
      </c>
      <c r="O37" s="148">
        <v>0.1</v>
      </c>
      <c r="P37" s="148">
        <v>0.1</v>
      </c>
      <c r="Q37" s="148">
        <v>0.2</v>
      </c>
      <c r="R37" s="148">
        <v>0.2</v>
      </c>
      <c r="S37" s="148">
        <v>0.1</v>
      </c>
      <c r="T37" s="148">
        <v>0.1</v>
      </c>
      <c r="U37" s="148">
        <v>0.1</v>
      </c>
      <c r="V37" s="148">
        <v>0.1</v>
      </c>
      <c r="W37" s="148">
        <v>0.1</v>
      </c>
      <c r="X37" s="148">
        <v>0.1</v>
      </c>
      <c r="Y37" s="148">
        <v>0.1</v>
      </c>
      <c r="Z37" s="148">
        <v>0.2</v>
      </c>
      <c r="AA37" s="148">
        <v>0.3</v>
      </c>
      <c r="AB37" s="148">
        <v>0.3</v>
      </c>
      <c r="AC37" s="148">
        <v>0.2</v>
      </c>
      <c r="AD37" s="148">
        <v>0.2</v>
      </c>
      <c r="AE37" s="148">
        <v>0.4</v>
      </c>
      <c r="AF37" s="148">
        <v>0.6</v>
      </c>
      <c r="AG37" s="148">
        <v>0.9</v>
      </c>
      <c r="AH37" s="148">
        <v>1.1000000000000001</v>
      </c>
      <c r="AI37" s="148">
        <v>1.5</v>
      </c>
      <c r="AJ37" s="148">
        <v>1.5</v>
      </c>
      <c r="AK37" s="148">
        <v>1.7</v>
      </c>
      <c r="AL37" s="148">
        <v>1.7</v>
      </c>
      <c r="AM37" s="148">
        <v>1.9</v>
      </c>
      <c r="AN37" s="148">
        <v>2.1</v>
      </c>
      <c r="AO37" s="148">
        <v>2.2999999999999998</v>
      </c>
      <c r="AP37" s="148">
        <v>2.5</v>
      </c>
      <c r="AQ37" s="148">
        <v>2.9</v>
      </c>
      <c r="AR37" s="148">
        <v>2.9</v>
      </c>
      <c r="AS37" s="148">
        <v>3.2</v>
      </c>
      <c r="AT37" s="148">
        <v>3.4</v>
      </c>
      <c r="AU37" s="148">
        <v>3.8</v>
      </c>
      <c r="AV37" s="148">
        <v>3.3</v>
      </c>
      <c r="AW37" s="148">
        <v>2.7</v>
      </c>
      <c r="AX37" s="148">
        <v>2.6</v>
      </c>
      <c r="AY37" s="148">
        <v>2.5</v>
      </c>
      <c r="AZ37" s="148">
        <v>2.2000000000000002</v>
      </c>
      <c r="BA37" s="148">
        <v>1.9</v>
      </c>
      <c r="BB37" s="148">
        <v>1.6</v>
      </c>
      <c r="BC37" s="148">
        <v>1.3</v>
      </c>
      <c r="BD37" s="148">
        <v>0.9</v>
      </c>
      <c r="BE37" s="148">
        <v>0.8</v>
      </c>
      <c r="BF37" s="148">
        <v>0.9</v>
      </c>
      <c r="BG37" s="148">
        <v>0.8</v>
      </c>
      <c r="BH37" s="148">
        <v>0.5</v>
      </c>
      <c r="BI37" s="148">
        <v>0.6</v>
      </c>
      <c r="BJ37" s="148">
        <v>0.5</v>
      </c>
      <c r="BK37" s="148">
        <v>0.8</v>
      </c>
      <c r="BL37" s="148">
        <v>1</v>
      </c>
      <c r="BM37" s="148">
        <v>0.9</v>
      </c>
      <c r="BN37" s="148">
        <v>0.6</v>
      </c>
      <c r="BO37" s="148">
        <v>0.5</v>
      </c>
      <c r="BP37" s="148">
        <v>0.5</v>
      </c>
      <c r="BQ37" s="148">
        <v>0.4</v>
      </c>
      <c r="BR37" s="148">
        <v>0.4</v>
      </c>
    </row>
    <row r="38" spans="1:70" ht="14.25" x14ac:dyDescent="0.3">
      <c r="A38" s="394" t="s">
        <v>376</v>
      </c>
      <c r="B38" s="392"/>
      <c r="C38" s="392"/>
      <c r="D38" s="392"/>
      <c r="E38" s="392"/>
      <c r="F38" s="392"/>
      <c r="G38" s="392"/>
      <c r="H38" s="392"/>
      <c r="I38" s="392"/>
      <c r="J38" s="392"/>
      <c r="K38" s="392"/>
      <c r="L38" s="392"/>
      <c r="M38" s="392"/>
      <c r="N38" s="392"/>
      <c r="O38" s="392"/>
      <c r="P38" s="392"/>
      <c r="Q38" s="392"/>
      <c r="R38" s="392"/>
      <c r="S38" s="392"/>
      <c r="T38" s="392"/>
      <c r="U38" s="392"/>
      <c r="V38" s="392"/>
      <c r="W38" s="392"/>
      <c r="X38" s="392"/>
      <c r="Y38" s="392"/>
      <c r="Z38" s="392"/>
      <c r="AA38" s="392"/>
      <c r="AB38" s="392"/>
      <c r="AC38" s="392"/>
      <c r="AD38" s="392"/>
      <c r="AE38" s="392"/>
      <c r="AF38" s="392"/>
      <c r="AG38" s="392"/>
      <c r="AH38" s="392"/>
      <c r="AI38" s="392"/>
      <c r="AJ38" s="392"/>
      <c r="AK38" s="392"/>
      <c r="AL38" s="392"/>
      <c r="AM38" s="392"/>
      <c r="AN38" s="392"/>
      <c r="AO38" s="392"/>
      <c r="AP38" s="392"/>
      <c r="AQ38" s="392"/>
      <c r="AR38" s="392"/>
      <c r="AS38" s="392"/>
      <c r="AT38" s="392"/>
      <c r="AU38" s="392"/>
      <c r="AV38" s="392"/>
      <c r="AW38" s="392"/>
      <c r="AX38" s="392"/>
      <c r="AY38" s="392"/>
      <c r="AZ38" s="392"/>
      <c r="BA38" s="392"/>
      <c r="BB38" s="392"/>
      <c r="BC38" s="392"/>
      <c r="BD38" s="392"/>
      <c r="BE38" s="392"/>
      <c r="BF38" s="392"/>
      <c r="BG38" s="392"/>
      <c r="BH38" s="392"/>
      <c r="BI38" s="392"/>
      <c r="BJ38" s="392"/>
      <c r="BK38" s="392"/>
      <c r="BL38" s="392"/>
      <c r="BM38" s="392"/>
      <c r="BN38" s="392"/>
      <c r="BO38" s="392"/>
      <c r="BP38" s="392"/>
      <c r="BQ38" s="392"/>
      <c r="BR38" s="392"/>
    </row>
    <row r="39" spans="1:70" x14ac:dyDescent="0.2">
      <c r="A39" s="391" t="s">
        <v>724</v>
      </c>
      <c r="B39" s="392"/>
      <c r="C39" s="392"/>
      <c r="D39" s="392"/>
      <c r="E39" s="392"/>
      <c r="F39" s="392"/>
      <c r="G39" s="392"/>
      <c r="H39" s="392"/>
      <c r="I39" s="392"/>
      <c r="J39" s="392"/>
      <c r="K39" s="392"/>
      <c r="L39" s="392"/>
      <c r="M39" s="392"/>
      <c r="N39" s="392"/>
      <c r="O39" s="392"/>
      <c r="P39" s="392"/>
      <c r="Q39" s="392"/>
      <c r="R39" s="392"/>
      <c r="S39" s="392"/>
      <c r="T39" s="392"/>
      <c r="U39" s="392"/>
      <c r="V39" s="392"/>
      <c r="W39" s="392"/>
      <c r="X39" s="392"/>
      <c r="Y39" s="392"/>
      <c r="Z39" s="392"/>
      <c r="AA39" s="392"/>
      <c r="AB39" s="392"/>
      <c r="AC39" s="392"/>
      <c r="AD39" s="392"/>
      <c r="AE39" s="392"/>
      <c r="AF39" s="392"/>
      <c r="AG39" s="392"/>
      <c r="AH39" s="392"/>
      <c r="AI39" s="392"/>
      <c r="AJ39" s="392"/>
      <c r="AK39" s="392"/>
      <c r="AL39" s="392"/>
      <c r="AM39" s="392"/>
      <c r="AN39" s="392"/>
      <c r="AO39" s="392"/>
      <c r="AP39" s="392"/>
      <c r="AQ39" s="392"/>
      <c r="AR39" s="392"/>
      <c r="AS39" s="392"/>
      <c r="AT39" s="392"/>
      <c r="AU39" s="392"/>
      <c r="AV39" s="392"/>
      <c r="AW39" s="392"/>
      <c r="AX39" s="392"/>
      <c r="AY39" s="392"/>
      <c r="AZ39" s="392"/>
      <c r="BA39" s="392"/>
      <c r="BB39" s="392"/>
      <c r="BC39" s="392"/>
      <c r="BD39" s="392"/>
      <c r="BE39" s="392"/>
      <c r="BF39" s="392"/>
      <c r="BG39" s="392"/>
      <c r="BH39" s="392"/>
      <c r="BI39" s="392"/>
      <c r="BJ39" s="392"/>
      <c r="BK39" s="392"/>
      <c r="BL39" s="392"/>
      <c r="BM39" s="392"/>
      <c r="BN39" s="392"/>
      <c r="BO39" s="392"/>
      <c r="BP39" s="392"/>
      <c r="BQ39" s="392"/>
      <c r="BR39" s="392"/>
    </row>
    <row r="40" spans="1:70" x14ac:dyDescent="0.2">
      <c r="A40" s="391" t="s">
        <v>723</v>
      </c>
      <c r="B40" s="392"/>
      <c r="C40" s="392"/>
      <c r="D40" s="392"/>
      <c r="E40" s="392"/>
      <c r="F40" s="392"/>
      <c r="G40" s="392"/>
      <c r="H40" s="392"/>
      <c r="I40" s="392"/>
      <c r="J40" s="392"/>
      <c r="K40" s="392"/>
      <c r="L40" s="392"/>
      <c r="M40" s="392"/>
      <c r="N40" s="392"/>
      <c r="O40" s="392"/>
      <c r="P40" s="392"/>
      <c r="Q40" s="392"/>
      <c r="R40" s="392"/>
      <c r="S40" s="392"/>
      <c r="T40" s="392"/>
      <c r="U40" s="392"/>
      <c r="V40" s="392"/>
      <c r="W40" s="392"/>
      <c r="X40" s="392"/>
      <c r="Y40" s="392"/>
      <c r="Z40" s="392"/>
      <c r="AA40" s="392"/>
      <c r="AB40" s="392"/>
      <c r="AC40" s="392"/>
      <c r="AD40" s="392"/>
      <c r="AE40" s="392"/>
      <c r="AF40" s="392"/>
      <c r="AG40" s="392"/>
      <c r="AH40" s="392"/>
      <c r="AI40" s="392"/>
      <c r="AJ40" s="392"/>
      <c r="AK40" s="392"/>
      <c r="AL40" s="392"/>
      <c r="AM40" s="392"/>
      <c r="AN40" s="392"/>
      <c r="AO40" s="392"/>
      <c r="AP40" s="392"/>
      <c r="AQ40" s="392"/>
      <c r="AR40" s="392"/>
      <c r="AS40" s="392"/>
      <c r="AT40" s="392"/>
      <c r="AU40" s="392"/>
      <c r="AV40" s="392"/>
      <c r="AW40" s="392"/>
      <c r="AX40" s="392"/>
      <c r="AY40" s="392"/>
      <c r="AZ40" s="392"/>
      <c r="BA40" s="392"/>
      <c r="BB40" s="392"/>
      <c r="BC40" s="392"/>
      <c r="BD40" s="392"/>
      <c r="BE40" s="392"/>
      <c r="BF40" s="392"/>
      <c r="BG40" s="392"/>
      <c r="BH40" s="392"/>
      <c r="BI40" s="392"/>
      <c r="BJ40" s="392"/>
      <c r="BK40" s="392"/>
      <c r="BL40" s="392"/>
      <c r="BM40" s="392"/>
      <c r="BN40" s="392"/>
      <c r="BO40" s="392"/>
      <c r="BP40" s="392"/>
      <c r="BQ40" s="392"/>
      <c r="BR40" s="392"/>
    </row>
    <row r="41" spans="1:70" x14ac:dyDescent="0.2">
      <c r="A41" s="391" t="s">
        <v>722</v>
      </c>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392"/>
      <c r="BA41" s="392"/>
      <c r="BB41" s="392"/>
      <c r="BC41" s="392"/>
      <c r="BD41" s="392"/>
      <c r="BE41" s="392"/>
      <c r="BF41" s="392"/>
      <c r="BG41" s="392"/>
      <c r="BH41" s="392"/>
      <c r="BI41" s="392"/>
      <c r="BJ41" s="392"/>
      <c r="BK41" s="392"/>
      <c r="BL41" s="392"/>
      <c r="BM41" s="392"/>
      <c r="BN41" s="392"/>
      <c r="BO41" s="392"/>
      <c r="BP41" s="392"/>
      <c r="BQ41" s="392"/>
      <c r="BR41" s="392"/>
    </row>
  </sheetData>
  <mergeCells count="74">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AC6"/>
    <mergeCell ref="AD6"/>
    <mergeCell ref="AE6"/>
    <mergeCell ref="AF6"/>
    <mergeCell ref="AG6"/>
    <mergeCell ref="AH6"/>
    <mergeCell ref="AI6"/>
    <mergeCell ref="AJ6"/>
    <mergeCell ref="AK6"/>
    <mergeCell ref="AL6"/>
    <mergeCell ref="AM6"/>
    <mergeCell ref="AN6"/>
    <mergeCell ref="AO6"/>
    <mergeCell ref="AP6"/>
    <mergeCell ref="AQ6"/>
    <mergeCell ref="AR6"/>
    <mergeCell ref="AS6"/>
    <mergeCell ref="BK6"/>
    <mergeCell ref="AT6"/>
    <mergeCell ref="AU6"/>
    <mergeCell ref="AV6"/>
    <mergeCell ref="AW6"/>
    <mergeCell ref="AX6"/>
    <mergeCell ref="BF6"/>
    <mergeCell ref="BG6"/>
    <mergeCell ref="BH6"/>
    <mergeCell ref="AY6"/>
    <mergeCell ref="AZ6"/>
    <mergeCell ref="BA6"/>
    <mergeCell ref="BB6"/>
    <mergeCell ref="A40:BR40"/>
    <mergeCell ref="A41:BR41"/>
    <mergeCell ref="BO6"/>
    <mergeCell ref="BP6"/>
    <mergeCell ref="BQ6"/>
    <mergeCell ref="BR6"/>
    <mergeCell ref="A38:BR38"/>
    <mergeCell ref="A39:BR39"/>
    <mergeCell ref="BI6"/>
    <mergeCell ref="BJ6"/>
    <mergeCell ref="BL6"/>
    <mergeCell ref="BM6"/>
    <mergeCell ref="BN6"/>
    <mergeCell ref="BC6"/>
    <mergeCell ref="BD6"/>
    <mergeCell ref="BE6"/>
  </mergeCells>
  <pageMargins left="0.75" right="0.75" top="1" bottom="1" header="0.5" footer="0.5"/>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62"/>
  <sheetViews>
    <sheetView workbookViewId="0">
      <pane ySplit="6" topLeftCell="A7" activePane="bottomLeft" state="frozen"/>
      <selection pane="bottomLeft" activeCell="A7" sqref="A7"/>
    </sheetView>
  </sheetViews>
  <sheetFormatPr defaultColWidth="9.140625" defaultRowHeight="12.75" x14ac:dyDescent="0.2"/>
  <cols>
    <col min="1" max="1" width="9.140625" style="90"/>
    <col min="2" max="2" width="40.7109375" style="90" customWidth="1"/>
    <col min="3" max="63" width="8.7109375" style="90" customWidth="1"/>
    <col min="64" max="16384" width="9.140625" style="90"/>
  </cols>
  <sheetData>
    <row r="1" spans="1:107" ht="18" x14ac:dyDescent="0.25">
      <c r="A1" s="89" t="s">
        <v>1803</v>
      </c>
    </row>
    <row r="2" spans="1:107" ht="16.5" x14ac:dyDescent="0.25">
      <c r="A2" s="91" t="s">
        <v>39</v>
      </c>
    </row>
    <row r="3" spans="1:107" x14ac:dyDescent="0.2">
      <c r="A3" s="90" t="s">
        <v>40</v>
      </c>
    </row>
    <row r="4" spans="1:107" x14ac:dyDescent="0.2">
      <c r="A4" s="90" t="s">
        <v>493</v>
      </c>
    </row>
    <row r="5" spans="1:107" x14ac:dyDescent="0.2">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row>
    <row r="6" spans="1:107"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2"/>
      <c r="CM6" s="322"/>
      <c r="CN6" s="322"/>
      <c r="CO6" s="322"/>
      <c r="CP6" s="322"/>
      <c r="CQ6" s="322"/>
      <c r="CR6" s="322"/>
      <c r="CS6" s="322"/>
      <c r="CT6" s="322"/>
      <c r="CU6" s="322"/>
      <c r="CV6" s="322"/>
      <c r="CW6" s="322"/>
      <c r="CX6" s="322"/>
      <c r="CY6" s="322"/>
      <c r="CZ6" s="322"/>
      <c r="DA6" s="322"/>
      <c r="DB6" s="322"/>
      <c r="DC6" s="322"/>
    </row>
    <row r="7" spans="1:107" x14ac:dyDescent="0.2">
      <c r="A7" s="322" t="s">
        <v>444</v>
      </c>
      <c r="B7" s="83" t="s">
        <v>1802</v>
      </c>
      <c r="C7" s="322">
        <v>0.5</v>
      </c>
      <c r="D7" s="322">
        <v>0.5</v>
      </c>
      <c r="E7" s="322">
        <v>0.5</v>
      </c>
      <c r="F7" s="322">
        <v>0.5</v>
      </c>
      <c r="G7" s="322">
        <v>0.6</v>
      </c>
      <c r="H7" s="322">
        <v>0.6</v>
      </c>
      <c r="I7" s="322">
        <v>0.7</v>
      </c>
      <c r="J7" s="322">
        <v>0.8</v>
      </c>
      <c r="K7" s="322">
        <v>0.8</v>
      </c>
      <c r="L7" s="322">
        <v>0.9</v>
      </c>
      <c r="M7" s="322">
        <v>1</v>
      </c>
      <c r="N7" s="322">
        <v>1.2</v>
      </c>
      <c r="O7" s="322">
        <v>2.1</v>
      </c>
      <c r="P7" s="322">
        <v>3.8</v>
      </c>
      <c r="Q7" s="322">
        <v>4.7</v>
      </c>
      <c r="R7" s="322">
        <v>5.0999999999999996</v>
      </c>
      <c r="S7" s="322">
        <v>5.4</v>
      </c>
      <c r="T7" s="322">
        <v>5.5</v>
      </c>
      <c r="U7" s="322">
        <v>5.2</v>
      </c>
      <c r="V7" s="322">
        <v>5.6</v>
      </c>
      <c r="W7" s="322">
        <v>6.2</v>
      </c>
      <c r="X7" s="322">
        <v>7.2</v>
      </c>
      <c r="Y7" s="322">
        <v>9</v>
      </c>
      <c r="Z7" s="322">
        <v>10.3</v>
      </c>
      <c r="AA7" s="322">
        <v>10.9</v>
      </c>
      <c r="AB7" s="322">
        <v>11.4</v>
      </c>
      <c r="AC7" s="322">
        <v>12.1</v>
      </c>
      <c r="AD7" s="322">
        <v>13.3</v>
      </c>
      <c r="AE7" s="322">
        <v>15.1</v>
      </c>
      <c r="AF7" s="322">
        <v>16.2</v>
      </c>
      <c r="AG7" s="322">
        <v>17.2</v>
      </c>
      <c r="AH7" s="322">
        <v>18.399999999999999</v>
      </c>
      <c r="AI7" s="322">
        <v>19.7</v>
      </c>
      <c r="AJ7" s="322">
        <v>21.1</v>
      </c>
      <c r="AK7" s="322">
        <v>22.6</v>
      </c>
      <c r="AL7" s="322">
        <v>24.3</v>
      </c>
      <c r="AM7" s="322">
        <v>26.1</v>
      </c>
      <c r="AN7" s="322">
        <v>28.6</v>
      </c>
      <c r="AO7" s="322">
        <v>31</v>
      </c>
      <c r="AP7" s="322">
        <v>33.6</v>
      </c>
      <c r="AQ7" s="322">
        <v>38.200000000000003</v>
      </c>
      <c r="AR7" s="322">
        <v>48.3</v>
      </c>
      <c r="AS7" s="322">
        <v>54.5</v>
      </c>
      <c r="AT7" s="322">
        <v>59</v>
      </c>
      <c r="AU7" s="322">
        <v>63.3</v>
      </c>
      <c r="AV7" s="322">
        <v>68.099999999999994</v>
      </c>
      <c r="AW7" s="322">
        <v>73</v>
      </c>
      <c r="AX7" s="322">
        <v>78</v>
      </c>
      <c r="AY7" s="322">
        <v>86</v>
      </c>
      <c r="AZ7" s="322">
        <v>100.1</v>
      </c>
      <c r="BA7" s="322">
        <v>107.6</v>
      </c>
      <c r="BB7" s="322">
        <v>116.1</v>
      </c>
      <c r="BC7" s="322">
        <v>125.4</v>
      </c>
      <c r="BD7" s="322">
        <v>133.9</v>
      </c>
      <c r="BE7" s="322">
        <v>141.5</v>
      </c>
      <c r="BF7" s="322">
        <v>150.80000000000001</v>
      </c>
      <c r="BG7" s="322">
        <v>161</v>
      </c>
      <c r="BH7" s="322">
        <v>169.4</v>
      </c>
      <c r="BI7" s="322">
        <v>174.5</v>
      </c>
      <c r="BJ7" s="322">
        <v>183.7</v>
      </c>
      <c r="BK7" s="322">
        <v>192.7</v>
      </c>
      <c r="BL7" s="322">
        <v>201.1</v>
      </c>
      <c r="BM7" s="322">
        <v>211.4</v>
      </c>
      <c r="BN7" s="322">
        <v>219.9</v>
      </c>
      <c r="BO7" s="322">
        <v>224.3</v>
      </c>
      <c r="BP7" s="322">
        <v>230.3</v>
      </c>
      <c r="BQ7" s="322">
        <v>237.2</v>
      </c>
      <c r="BR7" s="322">
        <v>242.3</v>
      </c>
      <c r="BS7" s="322">
        <v>251</v>
      </c>
      <c r="BT7" s="322">
        <v>258.89999999999998</v>
      </c>
      <c r="BU7" s="322">
        <v>264.8</v>
      </c>
      <c r="BV7" s="322">
        <v>271.60000000000002</v>
      </c>
      <c r="BW7" s="322">
        <v>279.60000000000002</v>
      </c>
      <c r="BX7" s="322">
        <v>283.7</v>
      </c>
      <c r="BY7" s="322">
        <v>295.5</v>
      </c>
      <c r="BZ7" s="322">
        <v>306.7</v>
      </c>
      <c r="CA7" s="322">
        <v>316.8</v>
      </c>
      <c r="CB7" s="322">
        <v>323.2</v>
      </c>
      <c r="CC7" s="322">
        <v>333.5</v>
      </c>
      <c r="CD7" s="322">
        <v>340.4</v>
      </c>
      <c r="CE7" s="322">
        <v>345.3</v>
      </c>
      <c r="CF7" s="322">
        <v>357.6</v>
      </c>
      <c r="CG7" s="322">
        <v>370.9</v>
      </c>
      <c r="CH7" s="322">
        <v>379.2</v>
      </c>
      <c r="CI7" s="322">
        <v>388.1</v>
      </c>
      <c r="CJ7" s="322">
        <v>397.8</v>
      </c>
      <c r="CK7" s="322">
        <v>408.3</v>
      </c>
      <c r="CL7" s="322"/>
      <c r="CM7" s="322"/>
      <c r="CN7" s="322"/>
      <c r="CO7" s="322"/>
      <c r="CP7" s="322"/>
      <c r="CQ7" s="322"/>
      <c r="CR7" s="322"/>
      <c r="CS7" s="322"/>
      <c r="CT7" s="322"/>
      <c r="CU7" s="322"/>
      <c r="CV7" s="322"/>
      <c r="CW7" s="322"/>
      <c r="CX7" s="322"/>
      <c r="CY7" s="322"/>
      <c r="CZ7" s="322"/>
      <c r="DA7" s="322"/>
      <c r="DB7" s="322"/>
      <c r="DC7" s="322"/>
    </row>
    <row r="8" spans="1:107" x14ac:dyDescent="0.2">
      <c r="A8" s="322" t="s">
        <v>442</v>
      </c>
      <c r="B8" s="322" t="s">
        <v>1856</v>
      </c>
      <c r="C8" s="322">
        <v>0</v>
      </c>
      <c r="D8" s="322">
        <v>0</v>
      </c>
      <c r="E8" s="322">
        <v>0</v>
      </c>
      <c r="F8" s="322">
        <v>0</v>
      </c>
      <c r="G8" s="322">
        <v>0</v>
      </c>
      <c r="H8" s="322">
        <v>0</v>
      </c>
      <c r="I8" s="322">
        <v>0</v>
      </c>
      <c r="J8" s="322">
        <v>0</v>
      </c>
      <c r="K8" s="322">
        <v>0</v>
      </c>
      <c r="L8" s="322">
        <v>0</v>
      </c>
      <c r="M8" s="322">
        <v>0</v>
      </c>
      <c r="N8" s="322">
        <v>0</v>
      </c>
      <c r="O8" s="322">
        <v>0</v>
      </c>
      <c r="P8" s="322">
        <v>0</v>
      </c>
      <c r="Q8" s="322">
        <v>0</v>
      </c>
      <c r="R8" s="322">
        <v>0</v>
      </c>
      <c r="S8" s="322">
        <v>0</v>
      </c>
      <c r="T8" s="322">
        <v>0</v>
      </c>
      <c r="U8" s="322">
        <v>0</v>
      </c>
      <c r="V8" s="322">
        <v>0</v>
      </c>
      <c r="W8" s="322">
        <v>0</v>
      </c>
      <c r="X8" s="322">
        <v>0</v>
      </c>
      <c r="Y8" s="322">
        <v>0</v>
      </c>
      <c r="Z8" s="322">
        <v>0</v>
      </c>
      <c r="AA8" s="322">
        <v>0</v>
      </c>
      <c r="AB8" s="322">
        <v>0</v>
      </c>
      <c r="AC8" s="322">
        <v>0</v>
      </c>
      <c r="AD8" s="322">
        <v>0</v>
      </c>
      <c r="AE8" s="322">
        <v>0</v>
      </c>
      <c r="AF8" s="322">
        <v>0</v>
      </c>
      <c r="AG8" s="322">
        <v>0</v>
      </c>
      <c r="AH8" s="322">
        <v>0</v>
      </c>
      <c r="AI8" s="322">
        <v>0</v>
      </c>
      <c r="AJ8" s="322">
        <v>0</v>
      </c>
      <c r="AK8" s="322">
        <v>0</v>
      </c>
      <c r="AL8" s="322">
        <v>0</v>
      </c>
      <c r="AM8" s="322">
        <v>0</v>
      </c>
      <c r="AN8" s="322">
        <v>0</v>
      </c>
      <c r="AO8" s="322">
        <v>0</v>
      </c>
      <c r="AP8" s="322">
        <v>0</v>
      </c>
      <c r="AQ8" s="322">
        <v>0</v>
      </c>
      <c r="AR8" s="322">
        <v>0</v>
      </c>
      <c r="AS8" s="322">
        <v>0</v>
      </c>
      <c r="AT8" s="322">
        <v>0</v>
      </c>
      <c r="AU8" s="322">
        <v>0</v>
      </c>
      <c r="AV8" s="322">
        <v>0</v>
      </c>
      <c r="AW8" s="322">
        <v>0</v>
      </c>
      <c r="AX8" s="322">
        <v>0</v>
      </c>
      <c r="AY8" s="322">
        <v>0</v>
      </c>
      <c r="AZ8" s="322">
        <v>0</v>
      </c>
      <c r="BA8" s="322">
        <v>0</v>
      </c>
      <c r="BB8" s="322">
        <v>0</v>
      </c>
      <c r="BC8" s="322">
        <v>0</v>
      </c>
      <c r="BD8" s="322">
        <v>0</v>
      </c>
      <c r="BE8" s="322">
        <v>0</v>
      </c>
      <c r="BF8" s="322">
        <v>0</v>
      </c>
      <c r="BG8" s="322">
        <v>0</v>
      </c>
      <c r="BH8" s="322">
        <v>0</v>
      </c>
      <c r="BI8" s="322">
        <v>0</v>
      </c>
      <c r="BJ8" s="322">
        <v>0.1</v>
      </c>
      <c r="BK8" s="322">
        <v>0.1</v>
      </c>
      <c r="BL8" s="322">
        <v>0.1</v>
      </c>
      <c r="BM8" s="322">
        <v>0.1</v>
      </c>
      <c r="BN8" s="322">
        <v>0.1</v>
      </c>
      <c r="BO8" s="322">
        <v>0.1</v>
      </c>
      <c r="BP8" s="322">
        <v>0.1</v>
      </c>
      <c r="BQ8" s="322">
        <v>0.1</v>
      </c>
      <c r="BR8" s="322">
        <v>0.1</v>
      </c>
      <c r="BS8" s="322">
        <v>0.1</v>
      </c>
      <c r="BT8" s="322">
        <v>0.1</v>
      </c>
      <c r="BU8" s="322">
        <v>0.1</v>
      </c>
      <c r="BV8" s="322">
        <v>0.1</v>
      </c>
      <c r="BW8" s="322">
        <v>0.1</v>
      </c>
      <c r="BX8" s="322">
        <v>0.1</v>
      </c>
      <c r="BY8" s="322">
        <v>0.1</v>
      </c>
      <c r="BZ8" s="322">
        <v>0.1</v>
      </c>
      <c r="CA8" s="322">
        <v>0.2</v>
      </c>
      <c r="CB8" s="322">
        <v>0.1</v>
      </c>
      <c r="CC8" s="322">
        <v>0.1</v>
      </c>
      <c r="CD8" s="322">
        <v>0.1</v>
      </c>
      <c r="CE8" s="322">
        <v>0.1</v>
      </c>
      <c r="CF8" s="322">
        <v>0.1</v>
      </c>
      <c r="CG8" s="322">
        <v>0.1</v>
      </c>
      <c r="CH8" s="322">
        <v>0.1</v>
      </c>
      <c r="CI8" s="322">
        <v>0.1</v>
      </c>
      <c r="CJ8" s="322">
        <v>0.1</v>
      </c>
      <c r="CK8" s="322">
        <v>0.1</v>
      </c>
      <c r="CL8" s="322"/>
      <c r="CM8" s="322"/>
      <c r="CN8" s="322"/>
      <c r="CO8" s="322"/>
      <c r="CP8" s="322"/>
      <c r="CQ8" s="322"/>
      <c r="CR8" s="322"/>
      <c r="CS8" s="322"/>
      <c r="CT8" s="322"/>
      <c r="CU8" s="322"/>
      <c r="CV8" s="322"/>
      <c r="CW8" s="322"/>
      <c r="CX8" s="322"/>
      <c r="CY8" s="322"/>
      <c r="CZ8" s="322"/>
      <c r="DA8" s="322"/>
      <c r="DB8" s="322"/>
      <c r="DC8" s="322"/>
    </row>
    <row r="9" spans="1:107" x14ac:dyDescent="0.2">
      <c r="A9" s="322" t="s">
        <v>440</v>
      </c>
      <c r="B9" s="322" t="s">
        <v>1855</v>
      </c>
      <c r="C9" s="322">
        <v>0.4</v>
      </c>
      <c r="D9" s="322">
        <v>0.4</v>
      </c>
      <c r="E9" s="322">
        <v>0.4</v>
      </c>
      <c r="F9" s="322">
        <v>0.4</v>
      </c>
      <c r="G9" s="322">
        <v>0.4</v>
      </c>
      <c r="H9" s="322">
        <v>0.4</v>
      </c>
      <c r="I9" s="322">
        <v>0.5</v>
      </c>
      <c r="J9" s="322">
        <v>0.6</v>
      </c>
      <c r="K9" s="322">
        <v>0.6</v>
      </c>
      <c r="L9" s="322">
        <v>0.6</v>
      </c>
      <c r="M9" s="322">
        <v>0.7</v>
      </c>
      <c r="N9" s="322">
        <v>0.9</v>
      </c>
      <c r="O9" s="322">
        <v>1.8</v>
      </c>
      <c r="P9" s="322">
        <v>3.4</v>
      </c>
      <c r="Q9" s="322">
        <v>4</v>
      </c>
      <c r="R9" s="322">
        <v>4.2</v>
      </c>
      <c r="S9" s="322">
        <v>4.4000000000000004</v>
      </c>
      <c r="T9" s="322">
        <v>4.4000000000000004</v>
      </c>
      <c r="U9" s="322">
        <v>3.9</v>
      </c>
      <c r="V9" s="322">
        <v>4.0999999999999996</v>
      </c>
      <c r="W9" s="322">
        <v>4.5</v>
      </c>
      <c r="X9" s="322">
        <v>5.3</v>
      </c>
      <c r="Y9" s="322">
        <v>6.9</v>
      </c>
      <c r="Z9" s="322">
        <v>7.9</v>
      </c>
      <c r="AA9" s="322">
        <v>8.1999999999999993</v>
      </c>
      <c r="AB9" s="322">
        <v>8.4</v>
      </c>
      <c r="AC9" s="322">
        <v>8.8000000000000007</v>
      </c>
      <c r="AD9" s="322">
        <v>9.5</v>
      </c>
      <c r="AE9" s="322">
        <v>10.7</v>
      </c>
      <c r="AF9" s="322">
        <v>11.3</v>
      </c>
      <c r="AG9" s="322">
        <v>11.9</v>
      </c>
      <c r="AH9" s="322">
        <v>12.6</v>
      </c>
      <c r="AI9" s="322">
        <v>13.4</v>
      </c>
      <c r="AJ9" s="322">
        <v>14.3</v>
      </c>
      <c r="AK9" s="322">
        <v>15.2</v>
      </c>
      <c r="AL9" s="322">
        <v>16.3</v>
      </c>
      <c r="AM9" s="322">
        <v>17.600000000000001</v>
      </c>
      <c r="AN9" s="322">
        <v>19.399999999999999</v>
      </c>
      <c r="AO9" s="322">
        <v>21.1</v>
      </c>
      <c r="AP9" s="322">
        <v>22.9</v>
      </c>
      <c r="AQ9" s="322">
        <v>25.7</v>
      </c>
      <c r="AR9" s="322">
        <v>31.6</v>
      </c>
      <c r="AS9" s="322">
        <v>35.9</v>
      </c>
      <c r="AT9" s="322">
        <v>38.6</v>
      </c>
      <c r="AU9" s="322">
        <v>41.2</v>
      </c>
      <c r="AV9" s="322">
        <v>44.1</v>
      </c>
      <c r="AW9" s="322">
        <v>47.2</v>
      </c>
      <c r="AX9" s="322">
        <v>50.3</v>
      </c>
      <c r="AY9" s="322">
        <v>55</v>
      </c>
      <c r="AZ9" s="322">
        <v>62.9</v>
      </c>
      <c r="BA9" s="322">
        <v>67.5</v>
      </c>
      <c r="BB9" s="322">
        <v>73.099999999999994</v>
      </c>
      <c r="BC9" s="322">
        <v>79.3</v>
      </c>
      <c r="BD9" s="322">
        <v>84.6</v>
      </c>
      <c r="BE9" s="322">
        <v>88.9</v>
      </c>
      <c r="BF9" s="322">
        <v>94.6</v>
      </c>
      <c r="BG9" s="322">
        <v>100.9</v>
      </c>
      <c r="BH9" s="322">
        <v>105.2</v>
      </c>
      <c r="BI9" s="322">
        <v>106.2</v>
      </c>
      <c r="BJ9" s="322">
        <v>111.2</v>
      </c>
      <c r="BK9" s="322">
        <v>116</v>
      </c>
      <c r="BL9" s="322">
        <v>120</v>
      </c>
      <c r="BM9" s="322">
        <v>125.8</v>
      </c>
      <c r="BN9" s="322">
        <v>129.69999999999999</v>
      </c>
      <c r="BO9" s="322">
        <v>129.80000000000001</v>
      </c>
      <c r="BP9" s="322">
        <v>132.5</v>
      </c>
      <c r="BQ9" s="322">
        <v>135.30000000000001</v>
      </c>
      <c r="BR9" s="322">
        <v>137.30000000000001</v>
      </c>
      <c r="BS9" s="322">
        <v>141.6</v>
      </c>
      <c r="BT9" s="322">
        <v>145.6</v>
      </c>
      <c r="BU9" s="322">
        <v>149</v>
      </c>
      <c r="BV9" s="322">
        <v>152.9</v>
      </c>
      <c r="BW9" s="322">
        <v>157.6</v>
      </c>
      <c r="BX9" s="322">
        <v>160.9</v>
      </c>
      <c r="BY9" s="322">
        <v>168.1</v>
      </c>
      <c r="BZ9" s="322">
        <v>174.4</v>
      </c>
      <c r="CA9" s="322">
        <v>180.2</v>
      </c>
      <c r="CB9" s="322">
        <v>183.6</v>
      </c>
      <c r="CC9" s="322">
        <v>189.8</v>
      </c>
      <c r="CD9" s="322">
        <v>195.2</v>
      </c>
      <c r="CE9" s="322">
        <v>199.6</v>
      </c>
      <c r="CF9" s="322">
        <v>209.5</v>
      </c>
      <c r="CG9" s="322">
        <v>216.8</v>
      </c>
      <c r="CH9" s="322">
        <v>221.3</v>
      </c>
      <c r="CI9" s="322">
        <v>225.5</v>
      </c>
      <c r="CJ9" s="322">
        <v>230.6</v>
      </c>
      <c r="CK9" s="322">
        <v>236.3</v>
      </c>
      <c r="CL9" s="322"/>
      <c r="CM9" s="322"/>
      <c r="CN9" s="322"/>
      <c r="CO9" s="322"/>
      <c r="CP9" s="322"/>
      <c r="CQ9" s="322"/>
      <c r="CR9" s="322"/>
      <c r="CS9" s="322"/>
      <c r="CT9" s="322"/>
      <c r="CU9" s="322"/>
      <c r="CV9" s="322"/>
      <c r="CW9" s="322"/>
      <c r="CX9" s="322"/>
      <c r="CY9" s="322"/>
      <c r="CZ9" s="322"/>
      <c r="DA9" s="322"/>
      <c r="DB9" s="322"/>
      <c r="DC9" s="322"/>
    </row>
    <row r="10" spans="1:107" x14ac:dyDescent="0.2">
      <c r="A10" s="322" t="s">
        <v>438</v>
      </c>
      <c r="B10" s="322" t="s">
        <v>1854</v>
      </c>
      <c r="C10" s="322">
        <v>0.3</v>
      </c>
      <c r="D10" s="322">
        <v>0.3</v>
      </c>
      <c r="E10" s="322">
        <v>0.3</v>
      </c>
      <c r="F10" s="322">
        <v>0.3</v>
      </c>
      <c r="G10" s="322">
        <v>0.3</v>
      </c>
      <c r="H10" s="322">
        <v>0.3</v>
      </c>
      <c r="I10" s="322">
        <v>0.3</v>
      </c>
      <c r="J10" s="322">
        <v>0.4</v>
      </c>
      <c r="K10" s="322">
        <v>0.4</v>
      </c>
      <c r="L10" s="322">
        <v>0.4</v>
      </c>
      <c r="M10" s="322">
        <v>0.4</v>
      </c>
      <c r="N10" s="322">
        <v>0.6</v>
      </c>
      <c r="O10" s="322">
        <v>1.4</v>
      </c>
      <c r="P10" s="322">
        <v>2.9</v>
      </c>
      <c r="Q10" s="322">
        <v>3.4</v>
      </c>
      <c r="R10" s="322">
        <v>3.4</v>
      </c>
      <c r="S10" s="322">
        <v>3.4</v>
      </c>
      <c r="T10" s="322">
        <v>3.2</v>
      </c>
      <c r="U10" s="322">
        <v>2.5</v>
      </c>
      <c r="V10" s="322">
        <v>2.6</v>
      </c>
      <c r="W10" s="322">
        <v>2.8</v>
      </c>
      <c r="X10" s="322">
        <v>3.5</v>
      </c>
      <c r="Y10" s="322">
        <v>4.8</v>
      </c>
      <c r="Z10" s="322">
        <v>5.5</v>
      </c>
      <c r="AA10" s="322">
        <v>5.5</v>
      </c>
      <c r="AB10" s="322">
        <v>5.3</v>
      </c>
      <c r="AC10" s="322">
        <v>5.4</v>
      </c>
      <c r="AD10" s="322">
        <v>5.6</v>
      </c>
      <c r="AE10" s="322">
        <v>6.2</v>
      </c>
      <c r="AF10" s="322">
        <v>6.4</v>
      </c>
      <c r="AG10" s="322">
        <v>6.6</v>
      </c>
      <c r="AH10" s="322">
        <v>6.8</v>
      </c>
      <c r="AI10" s="322">
        <v>7.1</v>
      </c>
      <c r="AJ10" s="322">
        <v>7.5</v>
      </c>
      <c r="AK10" s="322">
        <v>7.9</v>
      </c>
      <c r="AL10" s="322">
        <v>8.4</v>
      </c>
      <c r="AM10" s="322">
        <v>9</v>
      </c>
      <c r="AN10" s="322">
        <v>10.199999999999999</v>
      </c>
      <c r="AO10" s="322">
        <v>11.2</v>
      </c>
      <c r="AP10" s="322">
        <v>12.2</v>
      </c>
      <c r="AQ10" s="322">
        <v>13.1</v>
      </c>
      <c r="AR10" s="322">
        <v>14.9</v>
      </c>
      <c r="AS10" s="322">
        <v>17.2</v>
      </c>
      <c r="AT10" s="322">
        <v>18.2</v>
      </c>
      <c r="AU10" s="322">
        <v>19</v>
      </c>
      <c r="AV10" s="322">
        <v>20.100000000000001</v>
      </c>
      <c r="AW10" s="322">
        <v>21.3</v>
      </c>
      <c r="AX10" s="322">
        <v>22.5</v>
      </c>
      <c r="AY10" s="322">
        <v>23.9</v>
      </c>
      <c r="AZ10" s="322">
        <v>25.7</v>
      </c>
      <c r="BA10" s="322">
        <v>27.4</v>
      </c>
      <c r="BB10" s="322">
        <v>30</v>
      </c>
      <c r="BC10" s="322">
        <v>33.200000000000003</v>
      </c>
      <c r="BD10" s="322">
        <v>35.4</v>
      </c>
      <c r="BE10" s="322">
        <v>36.299999999999997</v>
      </c>
      <c r="BF10" s="322">
        <v>38.4</v>
      </c>
      <c r="BG10" s="322">
        <v>40.9</v>
      </c>
      <c r="BH10" s="322">
        <v>41.1</v>
      </c>
      <c r="BI10" s="322">
        <v>38</v>
      </c>
      <c r="BJ10" s="322">
        <v>38.799999999999997</v>
      </c>
      <c r="BK10" s="322">
        <v>39.299999999999997</v>
      </c>
      <c r="BL10" s="322">
        <v>39</v>
      </c>
      <c r="BM10" s="322">
        <v>40.299999999999997</v>
      </c>
      <c r="BN10" s="322">
        <v>39.5</v>
      </c>
      <c r="BO10" s="322">
        <v>35.4</v>
      </c>
      <c r="BP10" s="322">
        <v>34.799999999999997</v>
      </c>
      <c r="BQ10" s="322">
        <v>33.6</v>
      </c>
      <c r="BR10" s="322">
        <v>32.5</v>
      </c>
      <c r="BS10" s="322">
        <v>32.4</v>
      </c>
      <c r="BT10" s="322">
        <v>32.4</v>
      </c>
      <c r="BU10" s="322">
        <v>33.200000000000003</v>
      </c>
      <c r="BV10" s="322">
        <v>34.4</v>
      </c>
      <c r="BW10" s="322">
        <v>35.799999999999997</v>
      </c>
      <c r="BX10" s="322">
        <v>38.200000000000003</v>
      </c>
      <c r="BY10" s="322">
        <v>40.799999999999997</v>
      </c>
      <c r="BZ10" s="322">
        <v>42.2</v>
      </c>
      <c r="CA10" s="322">
        <v>43.6</v>
      </c>
      <c r="CB10" s="322">
        <v>44.1</v>
      </c>
      <c r="CC10" s="322">
        <v>46.1</v>
      </c>
      <c r="CD10" s="322">
        <v>50</v>
      </c>
      <c r="CE10" s="322">
        <v>54</v>
      </c>
      <c r="CF10" s="322">
        <v>61.5</v>
      </c>
      <c r="CG10" s="322">
        <v>62.8</v>
      </c>
      <c r="CH10" s="322">
        <v>63.6</v>
      </c>
      <c r="CI10" s="322">
        <v>63</v>
      </c>
      <c r="CJ10" s="322">
        <v>63.5</v>
      </c>
      <c r="CK10" s="322">
        <v>64.400000000000006</v>
      </c>
      <c r="CL10" s="322"/>
      <c r="CM10" s="322"/>
      <c r="CN10" s="322"/>
      <c r="CO10" s="322"/>
      <c r="CP10" s="322"/>
      <c r="CQ10" s="322"/>
      <c r="CR10" s="322"/>
      <c r="CS10" s="322"/>
      <c r="CT10" s="322"/>
      <c r="CU10" s="322"/>
      <c r="CV10" s="322"/>
      <c r="CW10" s="322"/>
      <c r="CX10" s="322"/>
      <c r="CY10" s="322"/>
      <c r="CZ10" s="322"/>
      <c r="DA10" s="322"/>
      <c r="DB10" s="322"/>
      <c r="DC10" s="322"/>
    </row>
    <row r="11" spans="1:107" x14ac:dyDescent="0.2">
      <c r="A11" s="322" t="s">
        <v>436</v>
      </c>
      <c r="B11" s="322" t="s">
        <v>1853</v>
      </c>
      <c r="C11" s="322">
        <v>0.1</v>
      </c>
      <c r="D11" s="322">
        <v>0.1</v>
      </c>
      <c r="E11" s="322">
        <v>0.1</v>
      </c>
      <c r="F11" s="322">
        <v>0.1</v>
      </c>
      <c r="G11" s="322">
        <v>0.1</v>
      </c>
      <c r="H11" s="322">
        <v>0.1</v>
      </c>
      <c r="I11" s="322">
        <v>0.1</v>
      </c>
      <c r="J11" s="322">
        <v>0.1</v>
      </c>
      <c r="K11" s="322">
        <v>0.1</v>
      </c>
      <c r="L11" s="322">
        <v>0.1</v>
      </c>
      <c r="M11" s="322">
        <v>0.1</v>
      </c>
      <c r="N11" s="322">
        <v>0.2</v>
      </c>
      <c r="O11" s="322">
        <v>0.2</v>
      </c>
      <c r="P11" s="322">
        <v>0.2</v>
      </c>
      <c r="Q11" s="322">
        <v>0.2</v>
      </c>
      <c r="R11" s="322">
        <v>0.2</v>
      </c>
      <c r="S11" s="322">
        <v>0.3</v>
      </c>
      <c r="T11" s="322">
        <v>0.4</v>
      </c>
      <c r="U11" s="322">
        <v>0.4</v>
      </c>
      <c r="V11" s="322">
        <v>0.5</v>
      </c>
      <c r="W11" s="322">
        <v>0.6</v>
      </c>
      <c r="X11" s="322">
        <v>0.6</v>
      </c>
      <c r="Y11" s="322">
        <v>0.7</v>
      </c>
      <c r="Z11" s="322">
        <v>0.7</v>
      </c>
      <c r="AA11" s="322">
        <v>0.6</v>
      </c>
      <c r="AB11" s="322">
        <v>0.5</v>
      </c>
      <c r="AC11" s="322">
        <v>0.6</v>
      </c>
      <c r="AD11" s="322">
        <v>0.9</v>
      </c>
      <c r="AE11" s="322">
        <v>1.1000000000000001</v>
      </c>
      <c r="AF11" s="322">
        <v>1.3</v>
      </c>
      <c r="AG11" s="322">
        <v>1.4</v>
      </c>
      <c r="AH11" s="322">
        <v>1.6</v>
      </c>
      <c r="AI11" s="322">
        <v>1.7</v>
      </c>
      <c r="AJ11" s="322">
        <v>1.9</v>
      </c>
      <c r="AK11" s="322">
        <v>2.2000000000000002</v>
      </c>
      <c r="AL11" s="322">
        <v>2.5</v>
      </c>
      <c r="AM11" s="322">
        <v>2.7</v>
      </c>
      <c r="AN11" s="322">
        <v>3</v>
      </c>
      <c r="AO11" s="322">
        <v>3.3</v>
      </c>
      <c r="AP11" s="322">
        <v>3.8</v>
      </c>
      <c r="AQ11" s="322">
        <v>4.3</v>
      </c>
      <c r="AR11" s="322">
        <v>5.2</v>
      </c>
      <c r="AS11" s="322">
        <v>6.9</v>
      </c>
      <c r="AT11" s="322">
        <v>7.6</v>
      </c>
      <c r="AU11" s="322">
        <v>8.1999999999999993</v>
      </c>
      <c r="AV11" s="322">
        <v>10.6</v>
      </c>
      <c r="AW11" s="322">
        <v>13.8</v>
      </c>
      <c r="AX11" s="322">
        <v>15.8</v>
      </c>
      <c r="AY11" s="322">
        <v>19.600000000000001</v>
      </c>
      <c r="AZ11" s="322">
        <v>20.8</v>
      </c>
      <c r="BA11" s="322">
        <v>23.9</v>
      </c>
      <c r="BB11" s="322">
        <v>28.5</v>
      </c>
      <c r="BC11" s="322">
        <v>32.9</v>
      </c>
      <c r="BD11" s="322">
        <v>35.4</v>
      </c>
      <c r="BE11" s="322">
        <v>37.700000000000003</v>
      </c>
      <c r="BF11" s="322">
        <v>47.5</v>
      </c>
      <c r="BG11" s="322">
        <v>51.2</v>
      </c>
      <c r="BH11" s="322">
        <v>51.7</v>
      </c>
      <c r="BI11" s="322">
        <v>53</v>
      </c>
      <c r="BJ11" s="322">
        <v>53.4</v>
      </c>
      <c r="BK11" s="322">
        <v>55.1</v>
      </c>
      <c r="BL11" s="322">
        <v>55.4</v>
      </c>
      <c r="BM11" s="322">
        <v>59.1</v>
      </c>
      <c r="BN11" s="322">
        <v>60.2</v>
      </c>
      <c r="BO11" s="322">
        <v>58.5</v>
      </c>
      <c r="BP11" s="322">
        <v>58.1</v>
      </c>
      <c r="BQ11" s="322">
        <v>57.1</v>
      </c>
      <c r="BR11" s="322">
        <v>61.4</v>
      </c>
      <c r="BS11" s="322">
        <v>62.9</v>
      </c>
      <c r="BT11" s="322">
        <v>63</v>
      </c>
      <c r="BU11" s="322">
        <v>63.9</v>
      </c>
      <c r="BV11" s="322">
        <v>66.5</v>
      </c>
      <c r="BW11" s="322">
        <v>68.5</v>
      </c>
      <c r="BX11" s="322">
        <v>72.2</v>
      </c>
      <c r="BY11" s="322">
        <v>70.400000000000006</v>
      </c>
      <c r="BZ11" s="322">
        <v>81.3</v>
      </c>
      <c r="CA11" s="322">
        <v>85.1</v>
      </c>
      <c r="CB11" s="322">
        <v>91.3</v>
      </c>
      <c r="CC11" s="322">
        <v>114.1</v>
      </c>
      <c r="CD11" s="322">
        <v>123.8</v>
      </c>
      <c r="CE11" s="322">
        <v>136.69999999999999</v>
      </c>
      <c r="CF11" s="322">
        <v>144.69999999999999</v>
      </c>
      <c r="CG11" s="322">
        <v>149.30000000000001</v>
      </c>
      <c r="CH11" s="322">
        <v>156.30000000000001</v>
      </c>
      <c r="CI11" s="322">
        <v>159.9</v>
      </c>
      <c r="CJ11" s="322">
        <v>164.7</v>
      </c>
      <c r="CK11" s="322">
        <v>170.9</v>
      </c>
      <c r="CL11" s="322"/>
      <c r="CM11" s="322"/>
      <c r="CN11" s="322"/>
      <c r="CO11" s="322"/>
      <c r="CP11" s="322"/>
      <c r="CQ11" s="322"/>
      <c r="CR11" s="322"/>
      <c r="CS11" s="322"/>
      <c r="CT11" s="322"/>
      <c r="CU11" s="322"/>
      <c r="CV11" s="322"/>
      <c r="CW11" s="322"/>
      <c r="CX11" s="322"/>
      <c r="CY11" s="322"/>
      <c r="CZ11" s="322"/>
      <c r="DA11" s="322"/>
      <c r="DB11" s="322"/>
      <c r="DC11" s="322"/>
    </row>
    <row r="12" spans="1:107" x14ac:dyDescent="0.2">
      <c r="A12" s="322" t="s">
        <v>434</v>
      </c>
      <c r="B12" s="322" t="s">
        <v>1924</v>
      </c>
      <c r="C12" s="322">
        <v>0</v>
      </c>
      <c r="D12" s="322">
        <v>0</v>
      </c>
      <c r="E12" s="322">
        <v>0</v>
      </c>
      <c r="F12" s="322">
        <v>0</v>
      </c>
      <c r="G12" s="322">
        <v>0</v>
      </c>
      <c r="H12" s="322">
        <v>0</v>
      </c>
      <c r="I12" s="322">
        <v>0</v>
      </c>
      <c r="J12" s="322">
        <v>0</v>
      </c>
      <c r="K12" s="322">
        <v>0.1</v>
      </c>
      <c r="L12" s="322">
        <v>0.1</v>
      </c>
      <c r="M12" s="322">
        <v>0.1</v>
      </c>
      <c r="N12" s="322">
        <v>0.1</v>
      </c>
      <c r="O12" s="322">
        <v>0.1</v>
      </c>
      <c r="P12" s="322">
        <v>0.1</v>
      </c>
      <c r="Q12" s="322">
        <v>0.1</v>
      </c>
      <c r="R12" s="322">
        <v>0.2</v>
      </c>
      <c r="S12" s="322">
        <v>0.2</v>
      </c>
      <c r="T12" s="322">
        <v>0.2</v>
      </c>
      <c r="U12" s="322">
        <v>0.2</v>
      </c>
      <c r="V12" s="322">
        <v>0.2</v>
      </c>
      <c r="W12" s="322">
        <v>0.3</v>
      </c>
      <c r="X12" s="322">
        <v>0.3</v>
      </c>
      <c r="Y12" s="322">
        <v>0.3</v>
      </c>
      <c r="Z12" s="322">
        <v>0.3</v>
      </c>
      <c r="AA12" s="322">
        <v>0.2</v>
      </c>
      <c r="AB12" s="322">
        <v>0</v>
      </c>
      <c r="AC12" s="322">
        <v>0.1</v>
      </c>
      <c r="AD12" s="322">
        <v>0.4</v>
      </c>
      <c r="AE12" s="322">
        <v>0.6</v>
      </c>
      <c r="AF12" s="322">
        <v>0.7</v>
      </c>
      <c r="AG12" s="322">
        <v>0.7</v>
      </c>
      <c r="AH12" s="322">
        <v>0.8</v>
      </c>
      <c r="AI12" s="322">
        <v>0.9</v>
      </c>
      <c r="AJ12" s="322">
        <v>0.9</v>
      </c>
      <c r="AK12" s="322">
        <v>1</v>
      </c>
      <c r="AL12" s="322">
        <v>1.1000000000000001</v>
      </c>
      <c r="AM12" s="322">
        <v>1.1000000000000001</v>
      </c>
      <c r="AN12" s="322">
        <v>1.2</v>
      </c>
      <c r="AO12" s="322">
        <v>1.3</v>
      </c>
      <c r="AP12" s="322">
        <v>1.5</v>
      </c>
      <c r="AQ12" s="322">
        <v>1.6</v>
      </c>
      <c r="AR12" s="322">
        <v>2</v>
      </c>
      <c r="AS12" s="322">
        <v>3.2</v>
      </c>
      <c r="AT12" s="322">
        <v>3.4</v>
      </c>
      <c r="AU12" s="322">
        <v>3.5</v>
      </c>
      <c r="AV12" s="322">
        <v>4.9000000000000004</v>
      </c>
      <c r="AW12" s="322">
        <v>6.9</v>
      </c>
      <c r="AX12" s="322">
        <v>8.1</v>
      </c>
      <c r="AY12" s="322">
        <v>11</v>
      </c>
      <c r="AZ12" s="322">
        <v>11.3</v>
      </c>
      <c r="BA12" s="322">
        <v>13.1</v>
      </c>
      <c r="BB12" s="322">
        <v>15.9</v>
      </c>
      <c r="BC12" s="322">
        <v>18.7</v>
      </c>
      <c r="BD12" s="322">
        <v>19.899999999999999</v>
      </c>
      <c r="BE12" s="322">
        <v>21.2</v>
      </c>
      <c r="BF12" s="322">
        <v>21.4</v>
      </c>
      <c r="BG12" s="322">
        <v>22.9</v>
      </c>
      <c r="BH12" s="322">
        <v>23.5</v>
      </c>
      <c r="BI12" s="322">
        <v>24</v>
      </c>
      <c r="BJ12" s="322">
        <v>24.9</v>
      </c>
      <c r="BK12" s="322">
        <v>26.1</v>
      </c>
      <c r="BL12" s="322">
        <v>27.9</v>
      </c>
      <c r="BM12" s="322">
        <v>30.2</v>
      </c>
      <c r="BN12" s="322">
        <v>31.9</v>
      </c>
      <c r="BO12" s="322">
        <v>33</v>
      </c>
      <c r="BP12" s="322">
        <v>33.5</v>
      </c>
      <c r="BQ12" s="322">
        <v>33.9</v>
      </c>
      <c r="BR12" s="322">
        <v>34.5</v>
      </c>
      <c r="BS12" s="322">
        <v>36.200000000000003</v>
      </c>
      <c r="BT12" s="322">
        <v>36.700000000000003</v>
      </c>
      <c r="BU12" s="322">
        <v>37.299999999999997</v>
      </c>
      <c r="BV12" s="322">
        <v>38.299999999999997</v>
      </c>
      <c r="BW12" s="322">
        <v>39.1</v>
      </c>
      <c r="BX12" s="322">
        <v>40.4</v>
      </c>
      <c r="BY12" s="322">
        <v>37.4</v>
      </c>
      <c r="BZ12" s="322">
        <v>43.3</v>
      </c>
      <c r="CA12" s="322">
        <v>44</v>
      </c>
      <c r="CB12" s="322">
        <v>47.4</v>
      </c>
      <c r="CC12" s="322">
        <v>49.2</v>
      </c>
      <c r="CD12" s="322">
        <v>51.3</v>
      </c>
      <c r="CE12" s="322">
        <v>54</v>
      </c>
      <c r="CF12" s="322">
        <v>56.6</v>
      </c>
      <c r="CG12" s="322">
        <v>56.4</v>
      </c>
      <c r="CH12" s="322">
        <v>58.8</v>
      </c>
      <c r="CI12" s="322">
        <v>58.6</v>
      </c>
      <c r="CJ12" s="322">
        <v>61.1</v>
      </c>
      <c r="CK12" s="322">
        <v>63.6</v>
      </c>
      <c r="CL12" s="322"/>
      <c r="CM12" s="322"/>
      <c r="CN12" s="322"/>
      <c r="CO12" s="322"/>
      <c r="CP12" s="322"/>
      <c r="CQ12" s="322"/>
      <c r="CR12" s="322"/>
      <c r="CS12" s="322"/>
      <c r="CT12" s="322"/>
      <c r="CU12" s="322"/>
      <c r="CV12" s="322"/>
      <c r="CW12" s="322"/>
      <c r="CX12" s="322"/>
      <c r="CY12" s="322"/>
      <c r="CZ12" s="322"/>
      <c r="DA12" s="322"/>
      <c r="DB12" s="322"/>
      <c r="DC12" s="322"/>
    </row>
    <row r="13" spans="1:107" x14ac:dyDescent="0.2">
      <c r="A13" s="322" t="s">
        <v>432</v>
      </c>
      <c r="B13" s="322" t="s">
        <v>1925</v>
      </c>
      <c r="C13" s="322">
        <v>0</v>
      </c>
      <c r="D13" s="322">
        <v>0</v>
      </c>
      <c r="E13" s="322">
        <v>0</v>
      </c>
      <c r="F13" s="322">
        <v>0</v>
      </c>
      <c r="G13" s="322">
        <v>0</v>
      </c>
      <c r="H13" s="322">
        <v>0</v>
      </c>
      <c r="I13" s="322">
        <v>0</v>
      </c>
      <c r="J13" s="322">
        <v>0.1</v>
      </c>
      <c r="K13" s="322">
        <v>0.1</v>
      </c>
      <c r="L13" s="322">
        <v>0.1</v>
      </c>
      <c r="M13" s="322">
        <v>0.1</v>
      </c>
      <c r="N13" s="322">
        <v>0.1</v>
      </c>
      <c r="O13" s="322">
        <v>0.1</v>
      </c>
      <c r="P13" s="322">
        <v>0.1</v>
      </c>
      <c r="Q13" s="322">
        <v>0.1</v>
      </c>
      <c r="R13" s="322">
        <v>0.1</v>
      </c>
      <c r="S13" s="322">
        <v>0.1</v>
      </c>
      <c r="T13" s="322">
        <v>0.1</v>
      </c>
      <c r="U13" s="322">
        <v>0.2</v>
      </c>
      <c r="V13" s="322">
        <v>0.2</v>
      </c>
      <c r="W13" s="322">
        <v>0.3</v>
      </c>
      <c r="X13" s="322">
        <v>0.3</v>
      </c>
      <c r="Y13" s="322">
        <v>0.3</v>
      </c>
      <c r="Z13" s="322">
        <v>0.4</v>
      </c>
      <c r="AA13" s="322">
        <v>0.4</v>
      </c>
      <c r="AB13" s="322">
        <v>0.4</v>
      </c>
      <c r="AC13" s="322">
        <v>0.5</v>
      </c>
      <c r="AD13" s="322">
        <v>0.5</v>
      </c>
      <c r="AE13" s="322">
        <v>0.6</v>
      </c>
      <c r="AF13" s="322">
        <v>0.6</v>
      </c>
      <c r="AG13" s="322">
        <v>0.7</v>
      </c>
      <c r="AH13" s="322">
        <v>0.8</v>
      </c>
      <c r="AI13" s="322">
        <v>0.9</v>
      </c>
      <c r="AJ13" s="322">
        <v>1</v>
      </c>
      <c r="AK13" s="322">
        <v>1.1000000000000001</v>
      </c>
      <c r="AL13" s="322">
        <v>1.3</v>
      </c>
      <c r="AM13" s="322">
        <v>1.5</v>
      </c>
      <c r="AN13" s="322">
        <v>1.7</v>
      </c>
      <c r="AO13" s="322">
        <v>2</v>
      </c>
      <c r="AP13" s="322">
        <v>2.2999999999999998</v>
      </c>
      <c r="AQ13" s="322">
        <v>2.7</v>
      </c>
      <c r="AR13" s="322">
        <v>3.2</v>
      </c>
      <c r="AS13" s="322">
        <v>3.7</v>
      </c>
      <c r="AT13" s="322">
        <v>4.2</v>
      </c>
      <c r="AU13" s="322">
        <v>4.7</v>
      </c>
      <c r="AV13" s="322">
        <v>5.7</v>
      </c>
      <c r="AW13" s="322">
        <v>6.9</v>
      </c>
      <c r="AX13" s="322">
        <v>7.8</v>
      </c>
      <c r="AY13" s="322">
        <v>8.6</v>
      </c>
      <c r="AZ13" s="322">
        <v>9.5</v>
      </c>
      <c r="BA13" s="322">
        <v>10.8</v>
      </c>
      <c r="BB13" s="322">
        <v>12.6</v>
      </c>
      <c r="BC13" s="322">
        <v>14.2</v>
      </c>
      <c r="BD13" s="322">
        <v>15.5</v>
      </c>
      <c r="BE13" s="322">
        <v>16.399999999999999</v>
      </c>
      <c r="BF13" s="322">
        <v>26.1</v>
      </c>
      <c r="BG13" s="322">
        <v>28.2</v>
      </c>
      <c r="BH13" s="322">
        <v>28.3</v>
      </c>
      <c r="BI13" s="322">
        <v>29</v>
      </c>
      <c r="BJ13" s="322">
        <v>28.5</v>
      </c>
      <c r="BK13" s="322">
        <v>28.9</v>
      </c>
      <c r="BL13" s="322">
        <v>27.5</v>
      </c>
      <c r="BM13" s="322">
        <v>28.9</v>
      </c>
      <c r="BN13" s="322">
        <v>28.3</v>
      </c>
      <c r="BO13" s="322">
        <v>25.5</v>
      </c>
      <c r="BP13" s="322">
        <v>24.7</v>
      </c>
      <c r="BQ13" s="322">
        <v>23.2</v>
      </c>
      <c r="BR13" s="322">
        <v>26.9</v>
      </c>
      <c r="BS13" s="322">
        <v>26.7</v>
      </c>
      <c r="BT13" s="322">
        <v>26.3</v>
      </c>
      <c r="BU13" s="322">
        <v>26.6</v>
      </c>
      <c r="BV13" s="322">
        <v>28.2</v>
      </c>
      <c r="BW13" s="322">
        <v>29.4</v>
      </c>
      <c r="BX13" s="322">
        <v>31.8</v>
      </c>
      <c r="BY13" s="322">
        <v>33</v>
      </c>
      <c r="BZ13" s="322">
        <v>38</v>
      </c>
      <c r="CA13" s="322">
        <v>41.1</v>
      </c>
      <c r="CB13" s="322">
        <v>43.9</v>
      </c>
      <c r="CC13" s="322">
        <v>65</v>
      </c>
      <c r="CD13" s="322">
        <v>72.400000000000006</v>
      </c>
      <c r="CE13" s="322">
        <v>82.6</v>
      </c>
      <c r="CF13" s="322">
        <v>88.1</v>
      </c>
      <c r="CG13" s="322">
        <v>92.9</v>
      </c>
      <c r="CH13" s="322">
        <v>97.4</v>
      </c>
      <c r="CI13" s="322">
        <v>101.2</v>
      </c>
      <c r="CJ13" s="322">
        <v>103.7</v>
      </c>
      <c r="CK13" s="322">
        <v>107.2</v>
      </c>
      <c r="CL13" s="322"/>
      <c r="CM13" s="322"/>
      <c r="CN13" s="322"/>
      <c r="CO13" s="322"/>
      <c r="CP13" s="322"/>
      <c r="CQ13" s="322"/>
      <c r="CR13" s="322"/>
      <c r="CS13" s="322"/>
      <c r="CT13" s="322"/>
      <c r="CU13" s="322"/>
      <c r="CV13" s="322"/>
      <c r="CW13" s="322"/>
      <c r="CX13" s="322"/>
      <c r="CY13" s="322"/>
      <c r="CZ13" s="322"/>
      <c r="DA13" s="322"/>
      <c r="DB13" s="322"/>
      <c r="DC13" s="322"/>
    </row>
    <row r="14" spans="1:107" x14ac:dyDescent="0.2">
      <c r="A14" s="322" t="s">
        <v>430</v>
      </c>
      <c r="B14" s="322" t="s">
        <v>1852</v>
      </c>
      <c r="C14" s="322">
        <v>0.2</v>
      </c>
      <c r="D14" s="322">
        <v>0.2</v>
      </c>
      <c r="E14" s="322">
        <v>0.2</v>
      </c>
      <c r="F14" s="322">
        <v>0.2</v>
      </c>
      <c r="G14" s="322">
        <v>0.2</v>
      </c>
      <c r="H14" s="322">
        <v>0.2</v>
      </c>
      <c r="I14" s="322">
        <v>0.2</v>
      </c>
      <c r="J14" s="322">
        <v>0.3</v>
      </c>
      <c r="K14" s="322">
        <v>0.2</v>
      </c>
      <c r="L14" s="322">
        <v>0.2</v>
      </c>
      <c r="M14" s="322">
        <v>0.3</v>
      </c>
      <c r="N14" s="322">
        <v>0.4</v>
      </c>
      <c r="O14" s="322">
        <v>1.2</v>
      </c>
      <c r="P14" s="322">
        <v>2.6</v>
      </c>
      <c r="Q14" s="322">
        <v>2.9</v>
      </c>
      <c r="R14" s="322">
        <v>2.9</v>
      </c>
      <c r="S14" s="322">
        <v>2.8</v>
      </c>
      <c r="T14" s="322">
        <v>2.6</v>
      </c>
      <c r="U14" s="322">
        <v>1.9</v>
      </c>
      <c r="V14" s="322">
        <v>1.9</v>
      </c>
      <c r="W14" s="322">
        <v>1.9</v>
      </c>
      <c r="X14" s="322">
        <v>2.5</v>
      </c>
      <c r="Y14" s="322">
        <v>3.8</v>
      </c>
      <c r="Z14" s="322">
        <v>4.4000000000000004</v>
      </c>
      <c r="AA14" s="322">
        <v>4.5</v>
      </c>
      <c r="AB14" s="322">
        <v>4.4000000000000004</v>
      </c>
      <c r="AC14" s="322">
        <v>4.3</v>
      </c>
      <c r="AD14" s="322">
        <v>4.0999999999999996</v>
      </c>
      <c r="AE14" s="322">
        <v>4.4000000000000004</v>
      </c>
      <c r="AF14" s="322">
        <v>4.4000000000000004</v>
      </c>
      <c r="AG14" s="322">
        <v>4.4000000000000004</v>
      </c>
      <c r="AH14" s="322">
        <v>4.4000000000000004</v>
      </c>
      <c r="AI14" s="322">
        <v>4.5</v>
      </c>
      <c r="AJ14" s="322">
        <v>4.7</v>
      </c>
      <c r="AK14" s="322">
        <v>4.8</v>
      </c>
      <c r="AL14" s="322">
        <v>4.9000000000000004</v>
      </c>
      <c r="AM14" s="322">
        <v>5.3</v>
      </c>
      <c r="AN14" s="322">
        <v>6.1</v>
      </c>
      <c r="AO14" s="322">
        <v>6.6</v>
      </c>
      <c r="AP14" s="322">
        <v>7</v>
      </c>
      <c r="AQ14" s="322">
        <v>7.3</v>
      </c>
      <c r="AR14" s="322">
        <v>7.8</v>
      </c>
      <c r="AS14" s="322">
        <v>8.3000000000000007</v>
      </c>
      <c r="AT14" s="322">
        <v>8.5</v>
      </c>
      <c r="AU14" s="322">
        <v>8.6</v>
      </c>
      <c r="AV14" s="322">
        <v>7</v>
      </c>
      <c r="AW14" s="322">
        <v>4.9000000000000004</v>
      </c>
      <c r="AX14" s="322">
        <v>3.8</v>
      </c>
      <c r="AY14" s="322">
        <v>1.3</v>
      </c>
      <c r="AZ14" s="322">
        <v>1.6</v>
      </c>
      <c r="BA14" s="322">
        <v>0</v>
      </c>
      <c r="BB14" s="322">
        <v>-2.2000000000000002</v>
      </c>
      <c r="BC14" s="322">
        <v>-3.6</v>
      </c>
      <c r="BD14" s="322">
        <v>-4.3</v>
      </c>
      <c r="BE14" s="322">
        <v>-5.8</v>
      </c>
      <c r="BF14" s="322">
        <v>-13.6</v>
      </c>
      <c r="BG14" s="322">
        <v>-15</v>
      </c>
      <c r="BH14" s="322">
        <v>-15.3</v>
      </c>
      <c r="BI14" s="322">
        <v>-19.7</v>
      </c>
      <c r="BJ14" s="322">
        <v>-19</v>
      </c>
      <c r="BK14" s="322">
        <v>-20.2</v>
      </c>
      <c r="BL14" s="322">
        <v>-20.9</v>
      </c>
      <c r="BM14" s="322">
        <v>-23.3</v>
      </c>
      <c r="BN14" s="322">
        <v>-25.4</v>
      </c>
      <c r="BO14" s="322">
        <v>-27.8</v>
      </c>
      <c r="BP14" s="322">
        <v>-27.9</v>
      </c>
      <c r="BQ14" s="322">
        <v>-28</v>
      </c>
      <c r="BR14" s="322">
        <v>-33.299999999999997</v>
      </c>
      <c r="BS14" s="322">
        <v>-34.9</v>
      </c>
      <c r="BT14" s="322">
        <v>-34.799999999999997</v>
      </c>
      <c r="BU14" s="322">
        <v>-35.1</v>
      </c>
      <c r="BV14" s="322">
        <v>-36.799999999999997</v>
      </c>
      <c r="BW14" s="322">
        <v>-37.4</v>
      </c>
      <c r="BX14" s="322">
        <v>-38.5</v>
      </c>
      <c r="BY14" s="322">
        <v>-34.200000000000003</v>
      </c>
      <c r="BZ14" s="322">
        <v>-43.6</v>
      </c>
      <c r="CA14" s="322">
        <v>-45.8</v>
      </c>
      <c r="CB14" s="322">
        <v>-51.5</v>
      </c>
      <c r="CC14" s="322">
        <v>-72.2</v>
      </c>
      <c r="CD14" s="322">
        <v>-77.900000000000006</v>
      </c>
      <c r="CE14" s="322">
        <v>-86.7</v>
      </c>
      <c r="CF14" s="322">
        <v>-87.1</v>
      </c>
      <c r="CG14" s="322">
        <v>-90.3</v>
      </c>
      <c r="CH14" s="322">
        <v>-96.3</v>
      </c>
      <c r="CI14" s="322">
        <v>-100.3</v>
      </c>
      <c r="CJ14" s="322">
        <v>-104.7</v>
      </c>
      <c r="CK14" s="322">
        <v>-110.2</v>
      </c>
      <c r="CL14" s="322"/>
      <c r="CM14" s="322"/>
      <c r="CN14" s="322"/>
      <c r="CO14" s="322"/>
      <c r="CP14" s="322"/>
      <c r="CQ14" s="322"/>
      <c r="CR14" s="322"/>
      <c r="CS14" s="322"/>
      <c r="CT14" s="322"/>
      <c r="CU14" s="322"/>
      <c r="CV14" s="322"/>
      <c r="CW14" s="322"/>
      <c r="CX14" s="322"/>
      <c r="CY14" s="322"/>
      <c r="CZ14" s="322"/>
      <c r="DA14" s="322"/>
      <c r="DB14" s="322"/>
      <c r="DC14" s="322"/>
    </row>
    <row r="15" spans="1:107" x14ac:dyDescent="0.2">
      <c r="A15" s="322" t="s">
        <v>428</v>
      </c>
      <c r="B15" s="322" t="s">
        <v>1924</v>
      </c>
      <c r="C15" s="322">
        <v>0.1</v>
      </c>
      <c r="D15" s="322">
        <v>0.1</v>
      </c>
      <c r="E15" s="322">
        <v>0.1</v>
      </c>
      <c r="F15" s="322">
        <v>0.1</v>
      </c>
      <c r="G15" s="322">
        <v>0.1</v>
      </c>
      <c r="H15" s="322">
        <v>0.1</v>
      </c>
      <c r="I15" s="322">
        <v>0.2</v>
      </c>
      <c r="J15" s="322">
        <v>0.2</v>
      </c>
      <c r="K15" s="322">
        <v>0.2</v>
      </c>
      <c r="L15" s="322">
        <v>0.2</v>
      </c>
      <c r="M15" s="322">
        <v>0.2</v>
      </c>
      <c r="N15" s="322">
        <v>0.2</v>
      </c>
      <c r="O15" s="322">
        <v>0.3</v>
      </c>
      <c r="P15" s="322">
        <v>0.5</v>
      </c>
      <c r="Q15" s="322">
        <v>0.9</v>
      </c>
      <c r="R15" s="322">
        <v>0.9</v>
      </c>
      <c r="S15" s="322">
        <v>0.8</v>
      </c>
      <c r="T15" s="322">
        <v>0.8</v>
      </c>
      <c r="U15" s="322">
        <v>0.7</v>
      </c>
      <c r="V15" s="322">
        <v>0.7</v>
      </c>
      <c r="W15" s="322">
        <v>0.7</v>
      </c>
      <c r="X15" s="322">
        <v>0.7</v>
      </c>
      <c r="Y15" s="322">
        <v>1</v>
      </c>
      <c r="Z15" s="322">
        <v>1.2</v>
      </c>
      <c r="AA15" s="322">
        <v>1.3</v>
      </c>
      <c r="AB15" s="322">
        <v>1.4</v>
      </c>
      <c r="AC15" s="322">
        <v>1.3</v>
      </c>
      <c r="AD15" s="322">
        <v>1.3</v>
      </c>
      <c r="AE15" s="322">
        <v>1.5</v>
      </c>
      <c r="AF15" s="322">
        <v>1.5</v>
      </c>
      <c r="AG15" s="322">
        <v>1.6</v>
      </c>
      <c r="AH15" s="322">
        <v>1.7</v>
      </c>
      <c r="AI15" s="322">
        <v>1.8</v>
      </c>
      <c r="AJ15" s="322">
        <v>1.9</v>
      </c>
      <c r="AK15" s="322">
        <v>2</v>
      </c>
      <c r="AL15" s="322">
        <v>2</v>
      </c>
      <c r="AM15" s="322">
        <v>2.2999999999999998</v>
      </c>
      <c r="AN15" s="322">
        <v>2.5</v>
      </c>
      <c r="AO15" s="322">
        <v>2.7</v>
      </c>
      <c r="AP15" s="322">
        <v>2.9</v>
      </c>
      <c r="AQ15" s="322">
        <v>3.2</v>
      </c>
      <c r="AR15" s="322">
        <v>4</v>
      </c>
      <c r="AS15" s="322">
        <v>5</v>
      </c>
      <c r="AT15" s="322">
        <v>5.3</v>
      </c>
      <c r="AU15" s="322">
        <v>5.9</v>
      </c>
      <c r="AV15" s="322">
        <v>5.2</v>
      </c>
      <c r="AW15" s="322">
        <v>4</v>
      </c>
      <c r="AX15" s="322">
        <v>3.7</v>
      </c>
      <c r="AY15" s="322">
        <v>1.6</v>
      </c>
      <c r="AZ15" s="322">
        <v>2.4</v>
      </c>
      <c r="BA15" s="322">
        <v>1.5</v>
      </c>
      <c r="BB15" s="322">
        <v>0</v>
      </c>
      <c r="BC15" s="322">
        <v>-1.6</v>
      </c>
      <c r="BD15" s="322">
        <v>-2.2999999999999998</v>
      </c>
      <c r="BE15" s="322">
        <v>-3.6</v>
      </c>
      <c r="BF15" s="322">
        <v>-2.8</v>
      </c>
      <c r="BG15" s="322">
        <v>-3.1</v>
      </c>
      <c r="BH15" s="322">
        <v>-4.0999999999999996</v>
      </c>
      <c r="BI15" s="322">
        <v>-8.1999999999999993</v>
      </c>
      <c r="BJ15" s="322">
        <v>-8.6</v>
      </c>
      <c r="BK15" s="322">
        <v>-9.3000000000000007</v>
      </c>
      <c r="BL15" s="322">
        <v>-10.3</v>
      </c>
      <c r="BM15" s="322">
        <v>-11.7</v>
      </c>
      <c r="BN15" s="322">
        <v>-13</v>
      </c>
      <c r="BO15" s="322">
        <v>-15.7</v>
      </c>
      <c r="BP15" s="322">
        <v>-16.2</v>
      </c>
      <c r="BQ15" s="322">
        <v>-17</v>
      </c>
      <c r="BR15" s="322">
        <v>-17.8</v>
      </c>
      <c r="BS15" s="322">
        <v>-19.5</v>
      </c>
      <c r="BT15" s="322">
        <v>-19.899999999999999</v>
      </c>
      <c r="BU15" s="322">
        <v>-20.100000000000001</v>
      </c>
      <c r="BV15" s="322">
        <v>-20.7</v>
      </c>
      <c r="BW15" s="322">
        <v>-20.8</v>
      </c>
      <c r="BX15" s="322">
        <v>-20.9</v>
      </c>
      <c r="BY15" s="322">
        <v>-17.2</v>
      </c>
      <c r="BZ15" s="322">
        <v>-22.2</v>
      </c>
      <c r="CA15" s="322">
        <v>-21.8</v>
      </c>
      <c r="CB15" s="322">
        <v>-24.5</v>
      </c>
      <c r="CC15" s="322">
        <v>-25.3</v>
      </c>
      <c r="CD15" s="322">
        <v>-25.9</v>
      </c>
      <c r="CE15" s="322">
        <v>-27.5</v>
      </c>
      <c r="CF15" s="322">
        <v>-25.8</v>
      </c>
      <c r="CG15" s="322">
        <v>-25</v>
      </c>
      <c r="CH15" s="322">
        <v>-26.7</v>
      </c>
      <c r="CI15" s="322">
        <v>-26.7</v>
      </c>
      <c r="CJ15" s="322">
        <v>-28.2</v>
      </c>
      <c r="CK15" s="322">
        <v>-29.6</v>
      </c>
      <c r="CL15" s="322"/>
      <c r="CM15" s="322"/>
      <c r="CN15" s="322"/>
      <c r="CO15" s="322"/>
      <c r="CP15" s="322"/>
      <c r="CQ15" s="322"/>
      <c r="CR15" s="322"/>
      <c r="CS15" s="322"/>
      <c r="CT15" s="322"/>
      <c r="CU15" s="322"/>
      <c r="CV15" s="322"/>
      <c r="CW15" s="322"/>
      <c r="CX15" s="322"/>
      <c r="CY15" s="322"/>
      <c r="CZ15" s="322"/>
      <c r="DA15" s="322"/>
      <c r="DB15" s="322"/>
      <c r="DC15" s="322"/>
    </row>
    <row r="16" spans="1:107" x14ac:dyDescent="0.2">
      <c r="A16" s="322" t="s">
        <v>426</v>
      </c>
      <c r="B16" s="322" t="s">
        <v>1925</v>
      </c>
      <c r="C16" s="322">
        <v>0.1</v>
      </c>
      <c r="D16" s="322">
        <v>0.1</v>
      </c>
      <c r="E16" s="322">
        <v>0.1</v>
      </c>
      <c r="F16" s="322">
        <v>0.1</v>
      </c>
      <c r="G16" s="322">
        <v>0.1</v>
      </c>
      <c r="H16" s="322">
        <v>0.1</v>
      </c>
      <c r="I16" s="322">
        <v>0.1</v>
      </c>
      <c r="J16" s="322">
        <v>0.1</v>
      </c>
      <c r="K16" s="322">
        <v>0.1</v>
      </c>
      <c r="L16" s="322">
        <v>0.1</v>
      </c>
      <c r="M16" s="322">
        <v>0.1</v>
      </c>
      <c r="N16" s="322">
        <v>0.2</v>
      </c>
      <c r="O16" s="322">
        <v>0.9</v>
      </c>
      <c r="P16" s="322">
        <v>2</v>
      </c>
      <c r="Q16" s="322">
        <v>2</v>
      </c>
      <c r="R16" s="322">
        <v>2</v>
      </c>
      <c r="S16" s="322">
        <v>2</v>
      </c>
      <c r="T16" s="322">
        <v>1.8</v>
      </c>
      <c r="U16" s="322">
        <v>1.2</v>
      </c>
      <c r="V16" s="322">
        <v>1.2</v>
      </c>
      <c r="W16" s="322">
        <v>1.3</v>
      </c>
      <c r="X16" s="322">
        <v>1.7</v>
      </c>
      <c r="Y16" s="322">
        <v>2.8</v>
      </c>
      <c r="Z16" s="322">
        <v>3.2</v>
      </c>
      <c r="AA16" s="322">
        <v>3.1</v>
      </c>
      <c r="AB16" s="322">
        <v>3</v>
      </c>
      <c r="AC16" s="322">
        <v>2.9</v>
      </c>
      <c r="AD16" s="322">
        <v>2.9</v>
      </c>
      <c r="AE16" s="322">
        <v>2.9</v>
      </c>
      <c r="AF16" s="322">
        <v>2.8</v>
      </c>
      <c r="AG16" s="322">
        <v>2.8</v>
      </c>
      <c r="AH16" s="322">
        <v>2.7</v>
      </c>
      <c r="AI16" s="322">
        <v>2.7</v>
      </c>
      <c r="AJ16" s="322">
        <v>2.8</v>
      </c>
      <c r="AK16" s="322">
        <v>2.8</v>
      </c>
      <c r="AL16" s="322">
        <v>2.9</v>
      </c>
      <c r="AM16" s="322">
        <v>3</v>
      </c>
      <c r="AN16" s="322">
        <v>3.6</v>
      </c>
      <c r="AO16" s="322">
        <v>3.9</v>
      </c>
      <c r="AP16" s="322">
        <v>4.0999999999999996</v>
      </c>
      <c r="AQ16" s="322">
        <v>4.0999999999999996</v>
      </c>
      <c r="AR16" s="322">
        <v>3.7</v>
      </c>
      <c r="AS16" s="322">
        <v>3.3</v>
      </c>
      <c r="AT16" s="322">
        <v>3.1</v>
      </c>
      <c r="AU16" s="322">
        <v>2.7</v>
      </c>
      <c r="AV16" s="322">
        <v>1.9</v>
      </c>
      <c r="AW16" s="322">
        <v>0.9</v>
      </c>
      <c r="AX16" s="322">
        <v>0.1</v>
      </c>
      <c r="AY16" s="322">
        <v>-0.3</v>
      </c>
      <c r="AZ16" s="322">
        <v>-0.8</v>
      </c>
      <c r="BA16" s="322">
        <v>-1.5</v>
      </c>
      <c r="BB16" s="322">
        <v>-2.2000000000000002</v>
      </c>
      <c r="BC16" s="322">
        <v>-2</v>
      </c>
      <c r="BD16" s="322">
        <v>-2</v>
      </c>
      <c r="BE16" s="322">
        <v>-2.2000000000000002</v>
      </c>
      <c r="BF16" s="322">
        <v>-10.8</v>
      </c>
      <c r="BG16" s="322">
        <v>-12</v>
      </c>
      <c r="BH16" s="322">
        <v>-11.2</v>
      </c>
      <c r="BI16" s="322">
        <v>-11.5</v>
      </c>
      <c r="BJ16" s="322">
        <v>-10.4</v>
      </c>
      <c r="BK16" s="322">
        <v>-10.9</v>
      </c>
      <c r="BL16" s="322">
        <v>-10.6</v>
      </c>
      <c r="BM16" s="322">
        <v>-11.6</v>
      </c>
      <c r="BN16" s="322">
        <v>-12.5</v>
      </c>
      <c r="BO16" s="322">
        <v>-12.1</v>
      </c>
      <c r="BP16" s="322">
        <v>-11.8</v>
      </c>
      <c r="BQ16" s="322">
        <v>-11</v>
      </c>
      <c r="BR16" s="322">
        <v>-15.5</v>
      </c>
      <c r="BS16" s="322">
        <v>-15.4</v>
      </c>
      <c r="BT16" s="322">
        <v>-14.9</v>
      </c>
      <c r="BU16" s="322">
        <v>-15</v>
      </c>
      <c r="BV16" s="322">
        <v>-16.100000000000001</v>
      </c>
      <c r="BW16" s="322">
        <v>-16.600000000000001</v>
      </c>
      <c r="BX16" s="322">
        <v>-17.600000000000001</v>
      </c>
      <c r="BY16" s="322">
        <v>-16.899999999999999</v>
      </c>
      <c r="BZ16" s="322">
        <v>-21.4</v>
      </c>
      <c r="CA16" s="322">
        <v>-24</v>
      </c>
      <c r="CB16" s="322">
        <v>-27</v>
      </c>
      <c r="CC16" s="322">
        <v>-46.9</v>
      </c>
      <c r="CD16" s="322">
        <v>-51.9</v>
      </c>
      <c r="CE16" s="322">
        <v>-59.2</v>
      </c>
      <c r="CF16" s="322">
        <v>-61.4</v>
      </c>
      <c r="CG16" s="322">
        <v>-65.400000000000006</v>
      </c>
      <c r="CH16" s="322">
        <v>-69.599999999999994</v>
      </c>
      <c r="CI16" s="322">
        <v>-73.599999999999994</v>
      </c>
      <c r="CJ16" s="322">
        <v>-76.5</v>
      </c>
      <c r="CK16" s="322">
        <v>-80.599999999999994</v>
      </c>
      <c r="CL16" s="322"/>
      <c r="CM16" s="322"/>
      <c r="CN16" s="322"/>
      <c r="CO16" s="322"/>
      <c r="CP16" s="322"/>
      <c r="CQ16" s="322"/>
      <c r="CR16" s="322"/>
      <c r="CS16" s="322"/>
      <c r="CT16" s="322"/>
      <c r="CU16" s="322"/>
      <c r="CV16" s="322"/>
      <c r="CW16" s="322"/>
      <c r="CX16" s="322"/>
      <c r="CY16" s="322"/>
      <c r="CZ16" s="322"/>
      <c r="DA16" s="322"/>
      <c r="DB16" s="322"/>
      <c r="DC16" s="322"/>
    </row>
    <row r="17" spans="1:107" x14ac:dyDescent="0.2">
      <c r="A17" s="322" t="s">
        <v>424</v>
      </c>
      <c r="B17" s="322" t="s">
        <v>1851</v>
      </c>
      <c r="C17" s="322">
        <v>0</v>
      </c>
      <c r="D17" s="322">
        <v>0</v>
      </c>
      <c r="E17" s="322">
        <v>0</v>
      </c>
      <c r="F17" s="322">
        <v>0</v>
      </c>
      <c r="G17" s="322">
        <v>0</v>
      </c>
      <c r="H17" s="322">
        <v>0</v>
      </c>
      <c r="I17" s="322">
        <v>0</v>
      </c>
      <c r="J17" s="322">
        <v>0</v>
      </c>
      <c r="K17" s="322">
        <v>0</v>
      </c>
      <c r="L17" s="322">
        <v>0</v>
      </c>
      <c r="M17" s="322">
        <v>0</v>
      </c>
      <c r="N17" s="322">
        <v>0.1</v>
      </c>
      <c r="O17" s="322">
        <v>0.1</v>
      </c>
      <c r="P17" s="322">
        <v>0.2</v>
      </c>
      <c r="Q17" s="322">
        <v>0.3</v>
      </c>
      <c r="R17" s="322">
        <v>0.3</v>
      </c>
      <c r="S17" s="322">
        <v>0.3</v>
      </c>
      <c r="T17" s="322">
        <v>0.3</v>
      </c>
      <c r="U17" s="322">
        <v>0.2</v>
      </c>
      <c r="V17" s="322">
        <v>0.3</v>
      </c>
      <c r="W17" s="322">
        <v>0.4</v>
      </c>
      <c r="X17" s="322">
        <v>0.4</v>
      </c>
      <c r="Y17" s="322">
        <v>0.4</v>
      </c>
      <c r="Z17" s="322">
        <v>0.4</v>
      </c>
      <c r="AA17" s="322">
        <v>0.4</v>
      </c>
      <c r="AB17" s="322">
        <v>0.4</v>
      </c>
      <c r="AC17" s="322">
        <v>0.5</v>
      </c>
      <c r="AD17" s="322">
        <v>0.6</v>
      </c>
      <c r="AE17" s="322">
        <v>0.7</v>
      </c>
      <c r="AF17" s="322">
        <v>0.7</v>
      </c>
      <c r="AG17" s="322">
        <v>0.8</v>
      </c>
      <c r="AH17" s="322">
        <v>0.8</v>
      </c>
      <c r="AI17" s="322">
        <v>0.9</v>
      </c>
      <c r="AJ17" s="322">
        <v>0.9</v>
      </c>
      <c r="AK17" s="322">
        <v>1</v>
      </c>
      <c r="AL17" s="322">
        <v>1.1000000000000001</v>
      </c>
      <c r="AM17" s="322">
        <v>1.1000000000000001</v>
      </c>
      <c r="AN17" s="322">
        <v>1.2</v>
      </c>
      <c r="AO17" s="322">
        <v>1.3</v>
      </c>
      <c r="AP17" s="322">
        <v>1.4</v>
      </c>
      <c r="AQ17" s="322">
        <v>1.5</v>
      </c>
      <c r="AR17" s="322">
        <v>1.9</v>
      </c>
      <c r="AS17" s="322">
        <v>2</v>
      </c>
      <c r="AT17" s="322">
        <v>2.1</v>
      </c>
      <c r="AU17" s="322">
        <v>2.2000000000000002</v>
      </c>
      <c r="AV17" s="322">
        <v>2.5</v>
      </c>
      <c r="AW17" s="322">
        <v>2.7</v>
      </c>
      <c r="AX17" s="322">
        <v>2.9</v>
      </c>
      <c r="AY17" s="322">
        <v>3</v>
      </c>
      <c r="AZ17" s="322">
        <v>3.3</v>
      </c>
      <c r="BA17" s="322">
        <v>3.5</v>
      </c>
      <c r="BB17" s="322">
        <v>3.8</v>
      </c>
      <c r="BC17" s="322">
        <v>4</v>
      </c>
      <c r="BD17" s="322">
        <v>4.3</v>
      </c>
      <c r="BE17" s="322">
        <v>4.5</v>
      </c>
      <c r="BF17" s="322">
        <v>4.7</v>
      </c>
      <c r="BG17" s="322">
        <v>4.8</v>
      </c>
      <c r="BH17" s="322">
        <v>4.7</v>
      </c>
      <c r="BI17" s="322">
        <v>4.7</v>
      </c>
      <c r="BJ17" s="322">
        <v>4.5</v>
      </c>
      <c r="BK17" s="322">
        <v>4.5</v>
      </c>
      <c r="BL17" s="322">
        <v>4.5</v>
      </c>
      <c r="BM17" s="322">
        <v>4.5999999999999996</v>
      </c>
      <c r="BN17" s="322">
        <v>4.8</v>
      </c>
      <c r="BO17" s="322">
        <v>4.7</v>
      </c>
      <c r="BP17" s="322">
        <v>4.5999999999999996</v>
      </c>
      <c r="BQ17" s="322">
        <v>4.5999999999999996</v>
      </c>
      <c r="BR17" s="322">
        <v>4.5</v>
      </c>
      <c r="BS17" s="322">
        <v>4.5</v>
      </c>
      <c r="BT17" s="322">
        <v>4.3</v>
      </c>
      <c r="BU17" s="322">
        <v>4.5999999999999996</v>
      </c>
      <c r="BV17" s="322">
        <v>4.8</v>
      </c>
      <c r="BW17" s="322">
        <v>4.7</v>
      </c>
      <c r="BX17" s="322">
        <v>4.5999999999999996</v>
      </c>
      <c r="BY17" s="322">
        <v>4.5999999999999996</v>
      </c>
      <c r="BZ17" s="322">
        <v>4.5999999999999996</v>
      </c>
      <c r="CA17" s="322">
        <v>4.5</v>
      </c>
      <c r="CB17" s="322">
        <v>4.4000000000000004</v>
      </c>
      <c r="CC17" s="322">
        <v>4.3</v>
      </c>
      <c r="CD17" s="322">
        <v>4.3</v>
      </c>
      <c r="CE17" s="322">
        <v>4.2</v>
      </c>
      <c r="CF17" s="322">
        <v>4.0999999999999996</v>
      </c>
      <c r="CG17" s="322">
        <v>4</v>
      </c>
      <c r="CH17" s="322">
        <v>3.7</v>
      </c>
      <c r="CI17" s="322">
        <v>3.5</v>
      </c>
      <c r="CJ17" s="322">
        <v>3.5</v>
      </c>
      <c r="CK17" s="322">
        <v>3.8</v>
      </c>
      <c r="CL17" s="322"/>
      <c r="CM17" s="322"/>
      <c r="CN17" s="322"/>
      <c r="CO17" s="322"/>
      <c r="CP17" s="322"/>
      <c r="CQ17" s="322"/>
      <c r="CR17" s="322"/>
      <c r="CS17" s="322"/>
      <c r="CT17" s="322"/>
      <c r="CU17" s="322"/>
      <c r="CV17" s="322"/>
      <c r="CW17" s="322"/>
      <c r="CX17" s="322"/>
      <c r="CY17" s="322"/>
      <c r="CZ17" s="322"/>
      <c r="DA17" s="322"/>
      <c r="DB17" s="322"/>
      <c r="DC17" s="322"/>
    </row>
    <row r="18" spans="1:107" x14ac:dyDescent="0.2">
      <c r="A18" s="322" t="s">
        <v>422</v>
      </c>
      <c r="B18" s="322" t="s">
        <v>1924</v>
      </c>
      <c r="C18" s="322">
        <v>0</v>
      </c>
      <c r="D18" s="322">
        <v>0</v>
      </c>
      <c r="E18" s="322">
        <v>0</v>
      </c>
      <c r="F18" s="322">
        <v>0</v>
      </c>
      <c r="G18" s="322">
        <v>0</v>
      </c>
      <c r="H18" s="322">
        <v>0</v>
      </c>
      <c r="I18" s="322">
        <v>0</v>
      </c>
      <c r="J18" s="322">
        <v>0</v>
      </c>
      <c r="K18" s="322">
        <v>0</v>
      </c>
      <c r="L18" s="322">
        <v>0</v>
      </c>
      <c r="M18" s="322">
        <v>0</v>
      </c>
      <c r="N18" s="322">
        <v>0.1</v>
      </c>
      <c r="O18" s="322">
        <v>0.1</v>
      </c>
      <c r="P18" s="322">
        <v>0.2</v>
      </c>
      <c r="Q18" s="322">
        <v>0.3</v>
      </c>
      <c r="R18" s="322">
        <v>0.3</v>
      </c>
      <c r="S18" s="322">
        <v>0.3</v>
      </c>
      <c r="T18" s="322">
        <v>0.3</v>
      </c>
      <c r="U18" s="322">
        <v>0.2</v>
      </c>
      <c r="V18" s="322">
        <v>0.3</v>
      </c>
      <c r="W18" s="322">
        <v>0.4</v>
      </c>
      <c r="X18" s="322">
        <v>0.4</v>
      </c>
      <c r="Y18" s="322">
        <v>0.4</v>
      </c>
      <c r="Z18" s="322">
        <v>0.4</v>
      </c>
      <c r="AA18" s="322">
        <v>0.4</v>
      </c>
      <c r="AB18" s="322">
        <v>0.4</v>
      </c>
      <c r="AC18" s="322">
        <v>0.5</v>
      </c>
      <c r="AD18" s="322">
        <v>0.6</v>
      </c>
      <c r="AE18" s="322">
        <v>0.7</v>
      </c>
      <c r="AF18" s="322">
        <v>0.7</v>
      </c>
      <c r="AG18" s="322">
        <v>0.8</v>
      </c>
      <c r="AH18" s="322">
        <v>0.8</v>
      </c>
      <c r="AI18" s="322">
        <v>0.9</v>
      </c>
      <c r="AJ18" s="322">
        <v>0.9</v>
      </c>
      <c r="AK18" s="322">
        <v>1</v>
      </c>
      <c r="AL18" s="322">
        <v>1.1000000000000001</v>
      </c>
      <c r="AM18" s="322">
        <v>1.1000000000000001</v>
      </c>
      <c r="AN18" s="322">
        <v>1.2</v>
      </c>
      <c r="AO18" s="322">
        <v>1.3</v>
      </c>
      <c r="AP18" s="322">
        <v>1.4</v>
      </c>
      <c r="AQ18" s="322">
        <v>1.5</v>
      </c>
      <c r="AR18" s="322">
        <v>1.9</v>
      </c>
      <c r="AS18" s="322">
        <v>2</v>
      </c>
      <c r="AT18" s="322">
        <v>2.1</v>
      </c>
      <c r="AU18" s="322">
        <v>2.2000000000000002</v>
      </c>
      <c r="AV18" s="322">
        <v>2.5</v>
      </c>
      <c r="AW18" s="322">
        <v>2.7</v>
      </c>
      <c r="AX18" s="322">
        <v>2.9</v>
      </c>
      <c r="AY18" s="322">
        <v>3</v>
      </c>
      <c r="AZ18" s="322">
        <v>3.3</v>
      </c>
      <c r="BA18" s="322">
        <v>3.5</v>
      </c>
      <c r="BB18" s="322">
        <v>3.8</v>
      </c>
      <c r="BC18" s="322">
        <v>4</v>
      </c>
      <c r="BD18" s="322">
        <v>4.3</v>
      </c>
      <c r="BE18" s="322">
        <v>4.5</v>
      </c>
      <c r="BF18" s="322">
        <v>4.7</v>
      </c>
      <c r="BG18" s="322">
        <v>4.8</v>
      </c>
      <c r="BH18" s="322">
        <v>4.7</v>
      </c>
      <c r="BI18" s="322">
        <v>4.7</v>
      </c>
      <c r="BJ18" s="322">
        <v>4.5</v>
      </c>
      <c r="BK18" s="322">
        <v>4.5</v>
      </c>
      <c r="BL18" s="322">
        <v>4.5</v>
      </c>
      <c r="BM18" s="322">
        <v>4.5999999999999996</v>
      </c>
      <c r="BN18" s="322">
        <v>4.8</v>
      </c>
      <c r="BO18" s="322">
        <v>4.7</v>
      </c>
      <c r="BP18" s="322">
        <v>4.5999999999999996</v>
      </c>
      <c r="BQ18" s="322">
        <v>4.5999999999999996</v>
      </c>
      <c r="BR18" s="322">
        <v>4.5</v>
      </c>
      <c r="BS18" s="322">
        <v>4.5</v>
      </c>
      <c r="BT18" s="322">
        <v>4.3</v>
      </c>
      <c r="BU18" s="322">
        <v>4.5999999999999996</v>
      </c>
      <c r="BV18" s="322">
        <v>4.8</v>
      </c>
      <c r="BW18" s="322">
        <v>4.7</v>
      </c>
      <c r="BX18" s="322">
        <v>4.5999999999999996</v>
      </c>
      <c r="BY18" s="322">
        <v>4.5999999999999996</v>
      </c>
      <c r="BZ18" s="322">
        <v>4.5999999999999996</v>
      </c>
      <c r="CA18" s="322">
        <v>4.5</v>
      </c>
      <c r="CB18" s="322">
        <v>4.4000000000000004</v>
      </c>
      <c r="CC18" s="322">
        <v>4.3</v>
      </c>
      <c r="CD18" s="322">
        <v>4.3</v>
      </c>
      <c r="CE18" s="322">
        <v>4.2</v>
      </c>
      <c r="CF18" s="322">
        <v>4.0999999999999996</v>
      </c>
      <c r="CG18" s="322">
        <v>4</v>
      </c>
      <c r="CH18" s="322">
        <v>3.7</v>
      </c>
      <c r="CI18" s="322">
        <v>3.5</v>
      </c>
      <c r="CJ18" s="322">
        <v>3.5</v>
      </c>
      <c r="CK18" s="322">
        <v>3.8</v>
      </c>
      <c r="CL18" s="322"/>
      <c r="CM18" s="322"/>
      <c r="CN18" s="322"/>
      <c r="CO18" s="322"/>
      <c r="CP18" s="322"/>
      <c r="CQ18" s="322"/>
      <c r="CR18" s="322"/>
      <c r="CS18" s="322"/>
      <c r="CT18" s="322"/>
      <c r="CU18" s="322"/>
      <c r="CV18" s="322"/>
      <c r="CW18" s="322"/>
      <c r="CX18" s="322"/>
      <c r="CY18" s="322"/>
      <c r="CZ18" s="322"/>
      <c r="DA18" s="322"/>
      <c r="DB18" s="322"/>
      <c r="DC18" s="322"/>
    </row>
    <row r="19" spans="1:107" x14ac:dyDescent="0.2">
      <c r="A19" s="322" t="s">
        <v>420</v>
      </c>
      <c r="B19" s="322" t="s">
        <v>1925</v>
      </c>
      <c r="C19" s="322">
        <v>0</v>
      </c>
      <c r="D19" s="322">
        <v>0</v>
      </c>
      <c r="E19" s="322">
        <v>0</v>
      </c>
      <c r="F19" s="322">
        <v>0</v>
      </c>
      <c r="G19" s="322">
        <v>0</v>
      </c>
      <c r="H19" s="322">
        <v>0</v>
      </c>
      <c r="I19" s="322">
        <v>0</v>
      </c>
      <c r="J19" s="322">
        <v>0</v>
      </c>
      <c r="K19" s="322">
        <v>0</v>
      </c>
      <c r="L19" s="322">
        <v>0</v>
      </c>
      <c r="M19" s="322">
        <v>0</v>
      </c>
      <c r="N19" s="322">
        <v>0</v>
      </c>
      <c r="O19" s="322">
        <v>0</v>
      </c>
      <c r="P19" s="322">
        <v>0</v>
      </c>
      <c r="Q19" s="322">
        <v>0</v>
      </c>
      <c r="R19" s="322">
        <v>0</v>
      </c>
      <c r="S19" s="322">
        <v>0</v>
      </c>
      <c r="T19" s="322">
        <v>0</v>
      </c>
      <c r="U19" s="322">
        <v>0</v>
      </c>
      <c r="V19" s="322">
        <v>0</v>
      </c>
      <c r="W19" s="322">
        <v>0</v>
      </c>
      <c r="X19" s="322">
        <v>0</v>
      </c>
      <c r="Y19" s="322">
        <v>0</v>
      </c>
      <c r="Z19" s="322">
        <v>0</v>
      </c>
      <c r="AA19" s="322">
        <v>0</v>
      </c>
      <c r="AB19" s="322">
        <v>0</v>
      </c>
      <c r="AC19" s="322">
        <v>0</v>
      </c>
      <c r="AD19" s="322">
        <v>0</v>
      </c>
      <c r="AE19" s="322">
        <v>0</v>
      </c>
      <c r="AF19" s="322">
        <v>0</v>
      </c>
      <c r="AG19" s="322">
        <v>0</v>
      </c>
      <c r="AH19" s="322">
        <v>0</v>
      </c>
      <c r="AI19" s="322">
        <v>0</v>
      </c>
      <c r="AJ19" s="322">
        <v>0</v>
      </c>
      <c r="AK19" s="322">
        <v>0</v>
      </c>
      <c r="AL19" s="322">
        <v>0</v>
      </c>
      <c r="AM19" s="322">
        <v>0</v>
      </c>
      <c r="AN19" s="322">
        <v>0</v>
      </c>
      <c r="AO19" s="322">
        <v>0</v>
      </c>
      <c r="AP19" s="322">
        <v>0</v>
      </c>
      <c r="AQ19" s="322">
        <v>0</v>
      </c>
      <c r="AR19" s="322">
        <v>0</v>
      </c>
      <c r="AS19" s="322">
        <v>0</v>
      </c>
      <c r="AT19" s="322">
        <v>0</v>
      </c>
      <c r="AU19" s="322">
        <v>0</v>
      </c>
      <c r="AV19" s="322">
        <v>0</v>
      </c>
      <c r="AW19" s="322">
        <v>0</v>
      </c>
      <c r="AX19" s="322">
        <v>0</v>
      </c>
      <c r="AY19" s="322">
        <v>0</v>
      </c>
      <c r="AZ19" s="322">
        <v>0</v>
      </c>
      <c r="BA19" s="322">
        <v>0</v>
      </c>
      <c r="BB19" s="322">
        <v>0</v>
      </c>
      <c r="BC19" s="322">
        <v>0</v>
      </c>
      <c r="BD19" s="322">
        <v>0</v>
      </c>
      <c r="BE19" s="322">
        <v>0</v>
      </c>
      <c r="BF19" s="322">
        <v>0</v>
      </c>
      <c r="BG19" s="322">
        <v>0</v>
      </c>
      <c r="BH19" s="322">
        <v>0</v>
      </c>
      <c r="BI19" s="322">
        <v>0</v>
      </c>
      <c r="BJ19" s="322">
        <v>0</v>
      </c>
      <c r="BK19" s="322">
        <v>0</v>
      </c>
      <c r="BL19" s="322">
        <v>0</v>
      </c>
      <c r="BM19" s="322">
        <v>0</v>
      </c>
      <c r="BN19" s="322">
        <v>0</v>
      </c>
      <c r="BO19" s="322">
        <v>0</v>
      </c>
      <c r="BP19" s="322">
        <v>0</v>
      </c>
      <c r="BQ19" s="322">
        <v>0</v>
      </c>
      <c r="BR19" s="322">
        <v>0</v>
      </c>
      <c r="BS19" s="322">
        <v>0</v>
      </c>
      <c r="BT19" s="322">
        <v>0</v>
      </c>
      <c r="BU19" s="322">
        <v>0</v>
      </c>
      <c r="BV19" s="322">
        <v>0</v>
      </c>
      <c r="BW19" s="322">
        <v>0</v>
      </c>
      <c r="BX19" s="322">
        <v>0</v>
      </c>
      <c r="BY19" s="322">
        <v>0</v>
      </c>
      <c r="BZ19" s="322">
        <v>0</v>
      </c>
      <c r="CA19" s="322">
        <v>0</v>
      </c>
      <c r="CB19" s="322">
        <v>0</v>
      </c>
      <c r="CC19" s="322">
        <v>0</v>
      </c>
      <c r="CD19" s="322">
        <v>0</v>
      </c>
      <c r="CE19" s="322">
        <v>0</v>
      </c>
      <c r="CF19" s="322">
        <v>0</v>
      </c>
      <c r="CG19" s="322">
        <v>0</v>
      </c>
      <c r="CH19" s="322">
        <v>0</v>
      </c>
      <c r="CI19" s="322">
        <v>0</v>
      </c>
      <c r="CJ19" s="322">
        <v>0</v>
      </c>
      <c r="CK19" s="322">
        <v>0</v>
      </c>
      <c r="CL19" s="322"/>
      <c r="CM19" s="322"/>
      <c r="CN19" s="322"/>
      <c r="CO19" s="322"/>
      <c r="CP19" s="322"/>
      <c r="CQ19" s="322"/>
      <c r="CR19" s="322"/>
      <c r="CS19" s="322"/>
      <c r="CT19" s="322"/>
      <c r="CU19" s="322"/>
      <c r="CV19" s="322"/>
      <c r="CW19" s="322"/>
      <c r="CX19" s="322"/>
      <c r="CY19" s="322"/>
      <c r="CZ19" s="322"/>
      <c r="DA19" s="322"/>
      <c r="DB19" s="322"/>
      <c r="DC19" s="322"/>
    </row>
    <row r="20" spans="1:107" x14ac:dyDescent="0.2">
      <c r="A20" s="322" t="s">
        <v>418</v>
      </c>
      <c r="B20" s="322" t="s">
        <v>1850</v>
      </c>
      <c r="C20" s="322">
        <v>0</v>
      </c>
      <c r="D20" s="322">
        <v>0</v>
      </c>
      <c r="E20" s="322">
        <v>0</v>
      </c>
      <c r="F20" s="322">
        <v>0</v>
      </c>
      <c r="G20" s="322">
        <v>0</v>
      </c>
      <c r="H20" s="322">
        <v>0</v>
      </c>
      <c r="I20" s="322">
        <v>0</v>
      </c>
      <c r="J20" s="322">
        <v>0</v>
      </c>
      <c r="K20" s="322">
        <v>0</v>
      </c>
      <c r="L20" s="322">
        <v>0</v>
      </c>
      <c r="M20" s="322">
        <v>0</v>
      </c>
      <c r="N20" s="322">
        <v>0</v>
      </c>
      <c r="O20" s="322">
        <v>0</v>
      </c>
      <c r="P20" s="322">
        <v>0</v>
      </c>
      <c r="Q20" s="322">
        <v>0</v>
      </c>
      <c r="R20" s="322">
        <v>0</v>
      </c>
      <c r="S20" s="322">
        <v>0</v>
      </c>
      <c r="T20" s="322">
        <v>0</v>
      </c>
      <c r="U20" s="322">
        <v>0</v>
      </c>
      <c r="V20" s="322">
        <v>0</v>
      </c>
      <c r="W20" s="322">
        <v>0</v>
      </c>
      <c r="X20" s="322">
        <v>0</v>
      </c>
      <c r="Y20" s="322">
        <v>0</v>
      </c>
      <c r="Z20" s="322">
        <v>0</v>
      </c>
      <c r="AA20" s="322">
        <v>0</v>
      </c>
      <c r="AB20" s="322">
        <v>0</v>
      </c>
      <c r="AC20" s="322">
        <v>0</v>
      </c>
      <c r="AD20" s="322">
        <v>0</v>
      </c>
      <c r="AE20" s="322">
        <v>0</v>
      </c>
      <c r="AF20" s="322">
        <v>0</v>
      </c>
      <c r="AG20" s="322">
        <v>0</v>
      </c>
      <c r="AH20" s="322">
        <v>0</v>
      </c>
      <c r="AI20" s="322">
        <v>0</v>
      </c>
      <c r="AJ20" s="322">
        <v>0</v>
      </c>
      <c r="AK20" s="322">
        <v>0</v>
      </c>
      <c r="AL20" s="322">
        <v>0</v>
      </c>
      <c r="AM20" s="322">
        <v>0</v>
      </c>
      <c r="AN20" s="322">
        <v>0</v>
      </c>
      <c r="AO20" s="322">
        <v>0</v>
      </c>
      <c r="AP20" s="322">
        <v>0</v>
      </c>
      <c r="AQ20" s="322">
        <v>0</v>
      </c>
      <c r="AR20" s="322">
        <v>0</v>
      </c>
      <c r="AS20" s="322">
        <v>0</v>
      </c>
      <c r="AT20" s="322">
        <v>0</v>
      </c>
      <c r="AU20" s="322">
        <v>0</v>
      </c>
      <c r="AV20" s="322">
        <v>0</v>
      </c>
      <c r="AW20" s="322">
        <v>0</v>
      </c>
      <c r="AX20" s="322">
        <v>0</v>
      </c>
      <c r="AY20" s="322">
        <v>0</v>
      </c>
      <c r="AZ20" s="322">
        <v>0</v>
      </c>
      <c r="BA20" s="322">
        <v>0</v>
      </c>
      <c r="BB20" s="322">
        <v>0</v>
      </c>
      <c r="BC20" s="322">
        <v>0</v>
      </c>
      <c r="BD20" s="322">
        <v>0</v>
      </c>
      <c r="BE20" s="322">
        <v>0</v>
      </c>
      <c r="BF20" s="322">
        <v>0</v>
      </c>
      <c r="BG20" s="322">
        <v>0</v>
      </c>
      <c r="BH20" s="322">
        <v>0</v>
      </c>
      <c r="BI20" s="322">
        <v>0</v>
      </c>
      <c r="BJ20" s="322">
        <v>0.1</v>
      </c>
      <c r="BK20" s="322">
        <v>0.1</v>
      </c>
      <c r="BL20" s="322">
        <v>0.1</v>
      </c>
      <c r="BM20" s="322">
        <v>0.1</v>
      </c>
      <c r="BN20" s="322">
        <v>0.1</v>
      </c>
      <c r="BO20" s="322">
        <v>0.1</v>
      </c>
      <c r="BP20" s="322">
        <v>0.1</v>
      </c>
      <c r="BQ20" s="322">
        <v>0.1</v>
      </c>
      <c r="BR20" s="322">
        <v>0.1</v>
      </c>
      <c r="BS20" s="322">
        <v>0.1</v>
      </c>
      <c r="BT20" s="322">
        <v>0.1</v>
      </c>
      <c r="BU20" s="322">
        <v>0.1</v>
      </c>
      <c r="BV20" s="322">
        <v>0.1</v>
      </c>
      <c r="BW20" s="322">
        <v>0.1</v>
      </c>
      <c r="BX20" s="322">
        <v>0.1</v>
      </c>
      <c r="BY20" s="322">
        <v>0.1</v>
      </c>
      <c r="BZ20" s="322">
        <v>0.1</v>
      </c>
      <c r="CA20" s="322">
        <v>0.2</v>
      </c>
      <c r="CB20" s="322">
        <v>0.1</v>
      </c>
      <c r="CC20" s="322">
        <v>0.1</v>
      </c>
      <c r="CD20" s="322">
        <v>0.1</v>
      </c>
      <c r="CE20" s="322">
        <v>0.1</v>
      </c>
      <c r="CF20" s="322">
        <v>0.1</v>
      </c>
      <c r="CG20" s="322">
        <v>0.1</v>
      </c>
      <c r="CH20" s="322">
        <v>0.1</v>
      </c>
      <c r="CI20" s="322">
        <v>0.1</v>
      </c>
      <c r="CJ20" s="322">
        <v>0.1</v>
      </c>
      <c r="CK20" s="322">
        <v>0.1</v>
      </c>
      <c r="CL20" s="322"/>
      <c r="CM20" s="322"/>
      <c r="CN20" s="322"/>
      <c r="CO20" s="322"/>
      <c r="CP20" s="322"/>
      <c r="CQ20" s="322"/>
      <c r="CR20" s="322"/>
      <c r="CS20" s="322"/>
      <c r="CT20" s="322"/>
      <c r="CU20" s="322"/>
      <c r="CV20" s="322"/>
      <c r="CW20" s="322"/>
      <c r="CX20" s="322"/>
      <c r="CY20" s="322"/>
      <c r="CZ20" s="322"/>
      <c r="DA20" s="322"/>
      <c r="DB20" s="322"/>
      <c r="DC20" s="322"/>
    </row>
    <row r="21" spans="1:107" x14ac:dyDescent="0.2">
      <c r="A21" s="322" t="s">
        <v>416</v>
      </c>
      <c r="B21" s="322" t="s">
        <v>1926</v>
      </c>
      <c r="C21" s="322">
        <v>0.1</v>
      </c>
      <c r="D21" s="322">
        <v>0.1</v>
      </c>
      <c r="E21" s="322">
        <v>0.1</v>
      </c>
      <c r="F21" s="322">
        <v>0.1</v>
      </c>
      <c r="G21" s="322">
        <v>0.1</v>
      </c>
      <c r="H21" s="322">
        <v>0.2</v>
      </c>
      <c r="I21" s="322">
        <v>0.2</v>
      </c>
      <c r="J21" s="322">
        <v>0.2</v>
      </c>
      <c r="K21" s="322">
        <v>0.2</v>
      </c>
      <c r="L21" s="322">
        <v>0.2</v>
      </c>
      <c r="M21" s="322">
        <v>0.3</v>
      </c>
      <c r="N21" s="322">
        <v>0.3</v>
      </c>
      <c r="O21" s="322">
        <v>0.3</v>
      </c>
      <c r="P21" s="322">
        <v>0.5</v>
      </c>
      <c r="Q21" s="322">
        <v>0.7</v>
      </c>
      <c r="R21" s="322">
        <v>0.8</v>
      </c>
      <c r="S21" s="322">
        <v>1</v>
      </c>
      <c r="T21" s="322">
        <v>1.2</v>
      </c>
      <c r="U21" s="322">
        <v>1.3</v>
      </c>
      <c r="V21" s="322">
        <v>1.5</v>
      </c>
      <c r="W21" s="322">
        <v>1.7</v>
      </c>
      <c r="X21" s="322">
        <v>1.9</v>
      </c>
      <c r="Y21" s="322">
        <v>2.1</v>
      </c>
      <c r="Z21" s="322">
        <v>2.4</v>
      </c>
      <c r="AA21" s="322">
        <v>2.7</v>
      </c>
      <c r="AB21" s="322">
        <v>3</v>
      </c>
      <c r="AC21" s="322">
        <v>3.4</v>
      </c>
      <c r="AD21" s="322">
        <v>3.8</v>
      </c>
      <c r="AE21" s="322">
        <v>4.5</v>
      </c>
      <c r="AF21" s="322">
        <v>4.9000000000000004</v>
      </c>
      <c r="AG21" s="322">
        <v>5.3</v>
      </c>
      <c r="AH21" s="322">
        <v>5.8</v>
      </c>
      <c r="AI21" s="322">
        <v>6.3</v>
      </c>
      <c r="AJ21" s="322">
        <v>6.8</v>
      </c>
      <c r="AK21" s="322">
        <v>7.4</v>
      </c>
      <c r="AL21" s="322">
        <v>7.9</v>
      </c>
      <c r="AM21" s="322">
        <v>8.5</v>
      </c>
      <c r="AN21" s="322">
        <v>9.1999999999999993</v>
      </c>
      <c r="AO21" s="322">
        <v>9.9</v>
      </c>
      <c r="AP21" s="322">
        <v>10.7</v>
      </c>
      <c r="AQ21" s="322">
        <v>12.5</v>
      </c>
      <c r="AR21" s="322">
        <v>16.7</v>
      </c>
      <c r="AS21" s="322">
        <v>18.7</v>
      </c>
      <c r="AT21" s="322">
        <v>20.399999999999999</v>
      </c>
      <c r="AU21" s="322">
        <v>22.2</v>
      </c>
      <c r="AV21" s="322">
        <v>24</v>
      </c>
      <c r="AW21" s="322">
        <v>25.9</v>
      </c>
      <c r="AX21" s="322">
        <v>27.8</v>
      </c>
      <c r="AY21" s="322">
        <v>31.1</v>
      </c>
      <c r="AZ21" s="322">
        <v>37.200000000000003</v>
      </c>
      <c r="BA21" s="322">
        <v>40.1</v>
      </c>
      <c r="BB21" s="322">
        <v>43</v>
      </c>
      <c r="BC21" s="322">
        <v>46.1</v>
      </c>
      <c r="BD21" s="322">
        <v>49.3</v>
      </c>
      <c r="BE21" s="322">
        <v>52.6</v>
      </c>
      <c r="BF21" s="322">
        <v>56.2</v>
      </c>
      <c r="BG21" s="322">
        <v>60</v>
      </c>
      <c r="BH21" s="322">
        <v>64.099999999999994</v>
      </c>
      <c r="BI21" s="322">
        <v>68.3</v>
      </c>
      <c r="BJ21" s="322">
        <v>72.400000000000006</v>
      </c>
      <c r="BK21" s="322">
        <v>76.7</v>
      </c>
      <c r="BL21" s="322">
        <v>81</v>
      </c>
      <c r="BM21" s="322">
        <v>85.5</v>
      </c>
      <c r="BN21" s="322">
        <v>90.2</v>
      </c>
      <c r="BO21" s="322">
        <v>94.4</v>
      </c>
      <c r="BP21" s="322">
        <v>97.7</v>
      </c>
      <c r="BQ21" s="322">
        <v>101.8</v>
      </c>
      <c r="BR21" s="322">
        <v>104.9</v>
      </c>
      <c r="BS21" s="322">
        <v>109.2</v>
      </c>
      <c r="BT21" s="322">
        <v>113.2</v>
      </c>
      <c r="BU21" s="322">
        <v>115.7</v>
      </c>
      <c r="BV21" s="322">
        <v>118.5</v>
      </c>
      <c r="BW21" s="322">
        <v>121.9</v>
      </c>
      <c r="BX21" s="322">
        <v>122.7</v>
      </c>
      <c r="BY21" s="322">
        <v>127.3</v>
      </c>
      <c r="BZ21" s="322">
        <v>132.19999999999999</v>
      </c>
      <c r="CA21" s="322">
        <v>136.5</v>
      </c>
      <c r="CB21" s="322">
        <v>139.5</v>
      </c>
      <c r="CC21" s="322">
        <v>143.69999999999999</v>
      </c>
      <c r="CD21" s="322">
        <v>145.1</v>
      </c>
      <c r="CE21" s="322">
        <v>145.6</v>
      </c>
      <c r="CF21" s="322">
        <v>148</v>
      </c>
      <c r="CG21" s="322">
        <v>154</v>
      </c>
      <c r="CH21" s="322">
        <v>157.69999999999999</v>
      </c>
      <c r="CI21" s="322">
        <v>162.5</v>
      </c>
      <c r="CJ21" s="322">
        <v>167.1</v>
      </c>
      <c r="CK21" s="322">
        <v>171.9</v>
      </c>
      <c r="CL21" s="322"/>
      <c r="CM21" s="322"/>
      <c r="CN21" s="322"/>
      <c r="CO21" s="322"/>
      <c r="CP21" s="322"/>
      <c r="CQ21" s="322"/>
      <c r="CR21" s="322"/>
      <c r="CS21" s="322"/>
      <c r="CT21" s="322"/>
      <c r="CU21" s="322"/>
      <c r="CV21" s="322"/>
      <c r="CW21" s="322"/>
      <c r="CX21" s="322"/>
      <c r="CY21" s="322"/>
      <c r="CZ21" s="322"/>
      <c r="DA21" s="322"/>
      <c r="DB21" s="322"/>
      <c r="DC21" s="322"/>
    </row>
    <row r="22" spans="1:107" x14ac:dyDescent="0.2">
      <c r="A22" s="322" t="s">
        <v>414</v>
      </c>
      <c r="B22" s="322" t="s">
        <v>1848</v>
      </c>
      <c r="C22" s="322">
        <v>0.1</v>
      </c>
      <c r="D22" s="322">
        <v>0.1</v>
      </c>
      <c r="E22" s="322">
        <v>0.1</v>
      </c>
      <c r="F22" s="322">
        <v>0.1</v>
      </c>
      <c r="G22" s="322">
        <v>0.1</v>
      </c>
      <c r="H22" s="322">
        <v>0.2</v>
      </c>
      <c r="I22" s="322">
        <v>0.2</v>
      </c>
      <c r="J22" s="322">
        <v>0.2</v>
      </c>
      <c r="K22" s="322">
        <v>0.2</v>
      </c>
      <c r="L22" s="322">
        <v>0.2</v>
      </c>
      <c r="M22" s="322">
        <v>0.3</v>
      </c>
      <c r="N22" s="322">
        <v>0.3</v>
      </c>
      <c r="O22" s="322">
        <v>0.3</v>
      </c>
      <c r="P22" s="322">
        <v>0.5</v>
      </c>
      <c r="Q22" s="322">
        <v>0.7</v>
      </c>
      <c r="R22" s="322">
        <v>0.8</v>
      </c>
      <c r="S22" s="322">
        <v>1</v>
      </c>
      <c r="T22" s="322">
        <v>1.2</v>
      </c>
      <c r="U22" s="322">
        <v>1.3</v>
      </c>
      <c r="V22" s="322">
        <v>1.5</v>
      </c>
      <c r="W22" s="322">
        <v>1.7</v>
      </c>
      <c r="X22" s="322">
        <v>1.9</v>
      </c>
      <c r="Y22" s="322">
        <v>2.1</v>
      </c>
      <c r="Z22" s="322">
        <v>2.4</v>
      </c>
      <c r="AA22" s="322">
        <v>2.7</v>
      </c>
      <c r="AB22" s="322">
        <v>3</v>
      </c>
      <c r="AC22" s="322">
        <v>3.4</v>
      </c>
      <c r="AD22" s="322">
        <v>3.8</v>
      </c>
      <c r="AE22" s="322">
        <v>4.5</v>
      </c>
      <c r="AF22" s="322">
        <v>4.9000000000000004</v>
      </c>
      <c r="AG22" s="322">
        <v>5.3</v>
      </c>
      <c r="AH22" s="322">
        <v>5.8</v>
      </c>
      <c r="AI22" s="322">
        <v>6.3</v>
      </c>
      <c r="AJ22" s="322">
        <v>6.8</v>
      </c>
      <c r="AK22" s="322">
        <v>7.4</v>
      </c>
      <c r="AL22" s="322">
        <v>7.9</v>
      </c>
      <c r="AM22" s="322">
        <v>8.5</v>
      </c>
      <c r="AN22" s="322">
        <v>9.1999999999999993</v>
      </c>
      <c r="AO22" s="322">
        <v>9.9</v>
      </c>
      <c r="AP22" s="322">
        <v>10.7</v>
      </c>
      <c r="AQ22" s="322">
        <v>12.5</v>
      </c>
      <c r="AR22" s="322">
        <v>16.7</v>
      </c>
      <c r="AS22" s="322">
        <v>18.7</v>
      </c>
      <c r="AT22" s="322">
        <v>20.399999999999999</v>
      </c>
      <c r="AU22" s="322">
        <v>22.2</v>
      </c>
      <c r="AV22" s="322">
        <v>24</v>
      </c>
      <c r="AW22" s="322">
        <v>25.9</v>
      </c>
      <c r="AX22" s="322">
        <v>27.8</v>
      </c>
      <c r="AY22" s="322">
        <v>31.1</v>
      </c>
      <c r="AZ22" s="322">
        <v>37.200000000000003</v>
      </c>
      <c r="BA22" s="322">
        <v>40.1</v>
      </c>
      <c r="BB22" s="322">
        <v>43</v>
      </c>
      <c r="BC22" s="322">
        <v>46.1</v>
      </c>
      <c r="BD22" s="322">
        <v>49.3</v>
      </c>
      <c r="BE22" s="322">
        <v>52.6</v>
      </c>
      <c r="BF22" s="322">
        <v>56.2</v>
      </c>
      <c r="BG22" s="322">
        <v>60</v>
      </c>
      <c r="BH22" s="322">
        <v>64.099999999999994</v>
      </c>
      <c r="BI22" s="322">
        <v>68.3</v>
      </c>
      <c r="BJ22" s="322">
        <v>72.400000000000006</v>
      </c>
      <c r="BK22" s="322">
        <v>76.7</v>
      </c>
      <c r="BL22" s="322">
        <v>81</v>
      </c>
      <c r="BM22" s="322">
        <v>85.5</v>
      </c>
      <c r="BN22" s="322">
        <v>90.2</v>
      </c>
      <c r="BO22" s="322">
        <v>94.4</v>
      </c>
      <c r="BP22" s="322">
        <v>97.7</v>
      </c>
      <c r="BQ22" s="322">
        <v>101.8</v>
      </c>
      <c r="BR22" s="322">
        <v>104.9</v>
      </c>
      <c r="BS22" s="322">
        <v>109.2</v>
      </c>
      <c r="BT22" s="322">
        <v>113.2</v>
      </c>
      <c r="BU22" s="322">
        <v>115.7</v>
      </c>
      <c r="BV22" s="322">
        <v>118.5</v>
      </c>
      <c r="BW22" s="322">
        <v>121.9</v>
      </c>
      <c r="BX22" s="322">
        <v>122.7</v>
      </c>
      <c r="BY22" s="322">
        <v>127.3</v>
      </c>
      <c r="BZ22" s="322">
        <v>132.19999999999999</v>
      </c>
      <c r="CA22" s="322">
        <v>136.5</v>
      </c>
      <c r="CB22" s="322">
        <v>139.5</v>
      </c>
      <c r="CC22" s="322">
        <v>143.69999999999999</v>
      </c>
      <c r="CD22" s="322">
        <v>145.1</v>
      </c>
      <c r="CE22" s="322">
        <v>145.6</v>
      </c>
      <c r="CF22" s="322">
        <v>148</v>
      </c>
      <c r="CG22" s="322">
        <v>154</v>
      </c>
      <c r="CH22" s="322">
        <v>157.69999999999999</v>
      </c>
      <c r="CI22" s="322">
        <v>162.5</v>
      </c>
      <c r="CJ22" s="322">
        <v>167.1</v>
      </c>
      <c r="CK22" s="322">
        <v>171.9</v>
      </c>
      <c r="CL22" s="322"/>
      <c r="CM22" s="322"/>
      <c r="CN22" s="322"/>
      <c r="CO22" s="322"/>
      <c r="CP22" s="322"/>
      <c r="CQ22" s="322"/>
      <c r="CR22" s="322"/>
      <c r="CS22" s="322"/>
      <c r="CT22" s="322"/>
      <c r="CU22" s="322"/>
      <c r="CV22" s="322"/>
      <c r="CW22" s="322"/>
      <c r="CX22" s="322"/>
      <c r="CY22" s="322"/>
      <c r="CZ22" s="322"/>
      <c r="DA22" s="322"/>
      <c r="DB22" s="322"/>
      <c r="DC22" s="322"/>
    </row>
    <row r="23" spans="1:107" x14ac:dyDescent="0.2">
      <c r="A23" s="322" t="s">
        <v>412</v>
      </c>
      <c r="B23" s="322" t="s">
        <v>1843</v>
      </c>
      <c r="C23" s="322">
        <v>0.1</v>
      </c>
      <c r="D23" s="322">
        <v>0.1</v>
      </c>
      <c r="E23" s="322">
        <v>0.1</v>
      </c>
      <c r="F23" s="322">
        <v>0.1</v>
      </c>
      <c r="G23" s="322">
        <v>0.1</v>
      </c>
      <c r="H23" s="322">
        <v>0.2</v>
      </c>
      <c r="I23" s="322">
        <v>0.2</v>
      </c>
      <c r="J23" s="322">
        <v>0.2</v>
      </c>
      <c r="K23" s="322">
        <v>0.2</v>
      </c>
      <c r="L23" s="322">
        <v>0.2</v>
      </c>
      <c r="M23" s="322">
        <v>0.3</v>
      </c>
      <c r="N23" s="322">
        <v>0.3</v>
      </c>
      <c r="O23" s="322">
        <v>0.3</v>
      </c>
      <c r="P23" s="322">
        <v>0.5</v>
      </c>
      <c r="Q23" s="322">
        <v>0.7</v>
      </c>
      <c r="R23" s="322">
        <v>0.8</v>
      </c>
      <c r="S23" s="322">
        <v>1</v>
      </c>
      <c r="T23" s="322">
        <v>1.2</v>
      </c>
      <c r="U23" s="322">
        <v>1.3</v>
      </c>
      <c r="V23" s="322">
        <v>1.5</v>
      </c>
      <c r="W23" s="322">
        <v>1.7</v>
      </c>
      <c r="X23" s="322">
        <v>1.9</v>
      </c>
      <c r="Y23" s="322">
        <v>2.1</v>
      </c>
      <c r="Z23" s="322">
        <v>2.4</v>
      </c>
      <c r="AA23" s="322">
        <v>2.7</v>
      </c>
      <c r="AB23" s="322">
        <v>3</v>
      </c>
      <c r="AC23" s="322">
        <v>3.4</v>
      </c>
      <c r="AD23" s="322">
        <v>3.8</v>
      </c>
      <c r="AE23" s="322">
        <v>4.5</v>
      </c>
      <c r="AF23" s="322">
        <v>4.9000000000000004</v>
      </c>
      <c r="AG23" s="322">
        <v>5.3</v>
      </c>
      <c r="AH23" s="322">
        <v>5.8</v>
      </c>
      <c r="AI23" s="322">
        <v>6.3</v>
      </c>
      <c r="AJ23" s="322">
        <v>6.8</v>
      </c>
      <c r="AK23" s="322">
        <v>7.4</v>
      </c>
      <c r="AL23" s="322">
        <v>7.9</v>
      </c>
      <c r="AM23" s="322">
        <v>8.5</v>
      </c>
      <c r="AN23" s="322">
        <v>9.1999999999999993</v>
      </c>
      <c r="AO23" s="322">
        <v>9.9</v>
      </c>
      <c r="AP23" s="322">
        <v>10.7</v>
      </c>
      <c r="AQ23" s="322">
        <v>12.5</v>
      </c>
      <c r="AR23" s="322">
        <v>16.7</v>
      </c>
      <c r="AS23" s="322">
        <v>18.7</v>
      </c>
      <c r="AT23" s="322">
        <v>20.399999999999999</v>
      </c>
      <c r="AU23" s="322">
        <v>22.2</v>
      </c>
      <c r="AV23" s="322">
        <v>24</v>
      </c>
      <c r="AW23" s="322">
        <v>25.9</v>
      </c>
      <c r="AX23" s="322">
        <v>27.8</v>
      </c>
      <c r="AY23" s="322">
        <v>31.1</v>
      </c>
      <c r="AZ23" s="322">
        <v>37.200000000000003</v>
      </c>
      <c r="BA23" s="322">
        <v>40.1</v>
      </c>
      <c r="BB23" s="322">
        <v>43</v>
      </c>
      <c r="BC23" s="322">
        <v>46.1</v>
      </c>
      <c r="BD23" s="322">
        <v>49.3</v>
      </c>
      <c r="BE23" s="322">
        <v>52.6</v>
      </c>
      <c r="BF23" s="322">
        <v>56.2</v>
      </c>
      <c r="BG23" s="322">
        <v>60</v>
      </c>
      <c r="BH23" s="322">
        <v>64.099999999999994</v>
      </c>
      <c r="BI23" s="322">
        <v>68.3</v>
      </c>
      <c r="BJ23" s="322">
        <v>72.400000000000006</v>
      </c>
      <c r="BK23" s="322">
        <v>76.7</v>
      </c>
      <c r="BL23" s="322">
        <v>81</v>
      </c>
      <c r="BM23" s="322">
        <v>85.5</v>
      </c>
      <c r="BN23" s="322">
        <v>90.2</v>
      </c>
      <c r="BO23" s="322">
        <v>94.4</v>
      </c>
      <c r="BP23" s="322">
        <v>97.7</v>
      </c>
      <c r="BQ23" s="322">
        <v>101.8</v>
      </c>
      <c r="BR23" s="322">
        <v>104.9</v>
      </c>
      <c r="BS23" s="322">
        <v>109.2</v>
      </c>
      <c r="BT23" s="322">
        <v>113.2</v>
      </c>
      <c r="BU23" s="322">
        <v>115.7</v>
      </c>
      <c r="BV23" s="322">
        <v>118.5</v>
      </c>
      <c r="BW23" s="322">
        <v>121.9</v>
      </c>
      <c r="BX23" s="322">
        <v>122.7</v>
      </c>
      <c r="BY23" s="322">
        <v>127.3</v>
      </c>
      <c r="BZ23" s="322">
        <v>132.19999999999999</v>
      </c>
      <c r="CA23" s="322">
        <v>136.5</v>
      </c>
      <c r="CB23" s="322">
        <v>139.5</v>
      </c>
      <c r="CC23" s="322">
        <v>143.69999999999999</v>
      </c>
      <c r="CD23" s="322">
        <v>145.1</v>
      </c>
      <c r="CE23" s="322">
        <v>145.6</v>
      </c>
      <c r="CF23" s="322">
        <v>148</v>
      </c>
      <c r="CG23" s="322">
        <v>154</v>
      </c>
      <c r="CH23" s="322">
        <v>157.69999999999999</v>
      </c>
      <c r="CI23" s="322">
        <v>162.5</v>
      </c>
      <c r="CJ23" s="322">
        <v>167.1</v>
      </c>
      <c r="CK23" s="322">
        <v>171.9</v>
      </c>
      <c r="CL23" s="322"/>
      <c r="CM23" s="322"/>
      <c r="CN23" s="322"/>
      <c r="CO23" s="322"/>
      <c r="CP23" s="322"/>
      <c r="CQ23" s="322"/>
      <c r="CR23" s="322"/>
      <c r="CS23" s="322"/>
      <c r="CT23" s="322"/>
      <c r="CU23" s="322"/>
      <c r="CV23" s="322"/>
      <c r="CW23" s="322"/>
      <c r="CX23" s="322"/>
      <c r="CY23" s="322"/>
      <c r="CZ23" s="322"/>
      <c r="DA23" s="322"/>
      <c r="DB23" s="322"/>
      <c r="DC23" s="322"/>
    </row>
    <row r="24" spans="1:107" x14ac:dyDescent="0.2">
      <c r="A24" s="322" t="s">
        <v>410</v>
      </c>
      <c r="B24" s="322" t="s">
        <v>1847</v>
      </c>
      <c r="C24" s="322">
        <v>0</v>
      </c>
      <c r="D24" s="322">
        <v>0</v>
      </c>
      <c r="E24" s="322">
        <v>0</v>
      </c>
      <c r="F24" s="322">
        <v>0</v>
      </c>
      <c r="G24" s="322">
        <v>0</v>
      </c>
      <c r="H24" s="322">
        <v>0</v>
      </c>
      <c r="I24" s="322">
        <v>0</v>
      </c>
      <c r="J24" s="322">
        <v>0</v>
      </c>
      <c r="K24" s="322">
        <v>0</v>
      </c>
      <c r="L24" s="322">
        <v>0</v>
      </c>
      <c r="M24" s="322">
        <v>0</v>
      </c>
      <c r="N24" s="322">
        <v>0</v>
      </c>
      <c r="O24" s="322">
        <v>0</v>
      </c>
      <c r="P24" s="322">
        <v>0</v>
      </c>
      <c r="Q24" s="322">
        <v>0</v>
      </c>
      <c r="R24" s="322">
        <v>0.1</v>
      </c>
      <c r="S24" s="322">
        <v>0.1</v>
      </c>
      <c r="T24" s="322">
        <v>0.1</v>
      </c>
      <c r="U24" s="322">
        <v>0.1</v>
      </c>
      <c r="V24" s="322">
        <v>0.1</v>
      </c>
      <c r="W24" s="322">
        <v>0.1</v>
      </c>
      <c r="X24" s="322">
        <v>0.1</v>
      </c>
      <c r="Y24" s="322">
        <v>0.2</v>
      </c>
      <c r="Z24" s="322">
        <v>0.2</v>
      </c>
      <c r="AA24" s="322">
        <v>0.2</v>
      </c>
      <c r="AB24" s="322">
        <v>0.2</v>
      </c>
      <c r="AC24" s="322">
        <v>0.2</v>
      </c>
      <c r="AD24" s="322">
        <v>0.2</v>
      </c>
      <c r="AE24" s="322">
        <v>0.2</v>
      </c>
      <c r="AF24" s="322">
        <v>0.2</v>
      </c>
      <c r="AG24" s="322">
        <v>0.2</v>
      </c>
      <c r="AH24" s="322">
        <v>0.3</v>
      </c>
      <c r="AI24" s="322">
        <v>0.3</v>
      </c>
      <c r="AJ24" s="322">
        <v>0.3</v>
      </c>
      <c r="AK24" s="322">
        <v>0.4</v>
      </c>
      <c r="AL24" s="322">
        <v>0.5</v>
      </c>
      <c r="AM24" s="322">
        <v>0.5</v>
      </c>
      <c r="AN24" s="322">
        <v>0.6</v>
      </c>
      <c r="AO24" s="322">
        <v>0.7</v>
      </c>
      <c r="AP24" s="322">
        <v>0.8</v>
      </c>
      <c r="AQ24" s="322">
        <v>0.9</v>
      </c>
      <c r="AR24" s="322">
        <v>1.1000000000000001</v>
      </c>
      <c r="AS24" s="322">
        <v>1.4</v>
      </c>
      <c r="AT24" s="322">
        <v>1.5</v>
      </c>
      <c r="AU24" s="322">
        <v>1.7</v>
      </c>
      <c r="AV24" s="322">
        <v>2</v>
      </c>
      <c r="AW24" s="322">
        <v>2.2999999999999998</v>
      </c>
      <c r="AX24" s="322">
        <v>2.6</v>
      </c>
      <c r="AY24" s="322">
        <v>2.9</v>
      </c>
      <c r="AZ24" s="322">
        <v>3.4</v>
      </c>
      <c r="BA24" s="322">
        <v>4.3</v>
      </c>
      <c r="BB24" s="322">
        <v>5.2</v>
      </c>
      <c r="BC24" s="322">
        <v>6.5</v>
      </c>
      <c r="BD24" s="322">
        <v>8.4</v>
      </c>
      <c r="BE24" s="322">
        <v>10.199999999999999</v>
      </c>
      <c r="BF24" s="322">
        <v>12.6</v>
      </c>
      <c r="BG24" s="322">
        <v>15.7</v>
      </c>
      <c r="BH24" s="322">
        <v>18.100000000000001</v>
      </c>
      <c r="BI24" s="322">
        <v>20.5</v>
      </c>
      <c r="BJ24" s="322">
        <v>23.8</v>
      </c>
      <c r="BK24" s="322">
        <v>26.3</v>
      </c>
      <c r="BL24" s="322">
        <v>29.4</v>
      </c>
      <c r="BM24" s="322">
        <v>32.1</v>
      </c>
      <c r="BN24" s="322">
        <v>34.6</v>
      </c>
      <c r="BO24" s="322">
        <v>36.4</v>
      </c>
      <c r="BP24" s="322">
        <v>38.200000000000003</v>
      </c>
      <c r="BQ24" s="322">
        <v>39.799999999999997</v>
      </c>
      <c r="BR24" s="322">
        <v>42.1</v>
      </c>
      <c r="BS24" s="322">
        <v>43.6</v>
      </c>
      <c r="BT24" s="322">
        <v>46.5</v>
      </c>
      <c r="BU24" s="322">
        <v>46.2</v>
      </c>
      <c r="BV24" s="322">
        <v>48.1</v>
      </c>
      <c r="BW24" s="322">
        <v>49.2</v>
      </c>
      <c r="BX24" s="322">
        <v>49.1</v>
      </c>
      <c r="BY24" s="322">
        <v>48.2</v>
      </c>
      <c r="BZ24" s="322">
        <v>47</v>
      </c>
      <c r="CA24" s="322">
        <v>49.6</v>
      </c>
      <c r="CB24" s="322">
        <v>47.9</v>
      </c>
      <c r="CC24" s="322">
        <v>50</v>
      </c>
      <c r="CD24" s="322">
        <v>51.3</v>
      </c>
      <c r="CE24" s="322">
        <v>45.7</v>
      </c>
      <c r="CF24" s="322">
        <v>48.7</v>
      </c>
      <c r="CG24" s="322">
        <v>54.9</v>
      </c>
      <c r="CH24" s="322">
        <v>52.8</v>
      </c>
      <c r="CI24" s="322">
        <v>41</v>
      </c>
      <c r="CJ24" s="322">
        <v>39.1</v>
      </c>
      <c r="CK24" s="322">
        <v>39.6</v>
      </c>
      <c r="CL24" s="322"/>
      <c r="CM24" s="322"/>
      <c r="CN24" s="322"/>
      <c r="CO24" s="322"/>
      <c r="CP24" s="322"/>
      <c r="CQ24" s="322"/>
      <c r="CR24" s="322"/>
      <c r="CS24" s="322"/>
      <c r="CT24" s="322"/>
      <c r="CU24" s="322"/>
      <c r="CV24" s="322"/>
      <c r="CW24" s="322"/>
      <c r="CX24" s="322"/>
      <c r="CY24" s="322"/>
      <c r="CZ24" s="322"/>
      <c r="DA24" s="322"/>
      <c r="DB24" s="322"/>
      <c r="DC24" s="322"/>
    </row>
    <row r="25" spans="1:107" x14ac:dyDescent="0.2">
      <c r="A25" s="322" t="s">
        <v>408</v>
      </c>
      <c r="B25" s="322" t="s">
        <v>1927</v>
      </c>
      <c r="C25" s="322">
        <v>0.1</v>
      </c>
      <c r="D25" s="322">
        <v>0.1</v>
      </c>
      <c r="E25" s="322">
        <v>0.1</v>
      </c>
      <c r="F25" s="322">
        <v>0.1</v>
      </c>
      <c r="G25" s="322">
        <v>0.1</v>
      </c>
      <c r="H25" s="322">
        <v>0.1</v>
      </c>
      <c r="I25" s="322">
        <v>0.2</v>
      </c>
      <c r="J25" s="322">
        <v>0.2</v>
      </c>
      <c r="K25" s="322">
        <v>0.2</v>
      </c>
      <c r="L25" s="322">
        <v>0.2</v>
      </c>
      <c r="M25" s="322">
        <v>0.2</v>
      </c>
      <c r="N25" s="322">
        <v>0.3</v>
      </c>
      <c r="O25" s="322">
        <v>0.3</v>
      </c>
      <c r="P25" s="322">
        <v>0.4</v>
      </c>
      <c r="Q25" s="322">
        <v>0.6</v>
      </c>
      <c r="R25" s="322">
        <v>0.8</v>
      </c>
      <c r="S25" s="322">
        <v>0.9</v>
      </c>
      <c r="T25" s="322">
        <v>1.1000000000000001</v>
      </c>
      <c r="U25" s="322">
        <v>1.2</v>
      </c>
      <c r="V25" s="322">
        <v>1.4</v>
      </c>
      <c r="W25" s="322">
        <v>1.5</v>
      </c>
      <c r="X25" s="322">
        <v>1.7</v>
      </c>
      <c r="Y25" s="322">
        <v>1.9</v>
      </c>
      <c r="Z25" s="322">
        <v>2.2000000000000002</v>
      </c>
      <c r="AA25" s="322">
        <v>2.5</v>
      </c>
      <c r="AB25" s="322">
        <v>2.8</v>
      </c>
      <c r="AC25" s="322">
        <v>3.2</v>
      </c>
      <c r="AD25" s="322">
        <v>3.6</v>
      </c>
      <c r="AE25" s="322">
        <v>4.2</v>
      </c>
      <c r="AF25" s="322">
        <v>4.7</v>
      </c>
      <c r="AG25" s="322">
        <v>5.0999999999999996</v>
      </c>
      <c r="AH25" s="322">
        <v>5.5</v>
      </c>
      <c r="AI25" s="322">
        <v>6</v>
      </c>
      <c r="AJ25" s="322">
        <v>6.5</v>
      </c>
      <c r="AK25" s="322">
        <v>7</v>
      </c>
      <c r="AL25" s="322">
        <v>7.5</v>
      </c>
      <c r="AM25" s="322">
        <v>8</v>
      </c>
      <c r="AN25" s="322">
        <v>8.6</v>
      </c>
      <c r="AO25" s="322">
        <v>9.3000000000000007</v>
      </c>
      <c r="AP25" s="322">
        <v>10</v>
      </c>
      <c r="AQ25" s="322">
        <v>11.6</v>
      </c>
      <c r="AR25" s="322">
        <v>15.6</v>
      </c>
      <c r="AS25" s="322">
        <v>17.3</v>
      </c>
      <c r="AT25" s="322">
        <v>18.899999999999999</v>
      </c>
      <c r="AU25" s="322">
        <v>20.5</v>
      </c>
      <c r="AV25" s="322">
        <v>22</v>
      </c>
      <c r="AW25" s="322">
        <v>23.5</v>
      </c>
      <c r="AX25" s="322">
        <v>25.1</v>
      </c>
      <c r="AY25" s="322">
        <v>28.1</v>
      </c>
      <c r="AZ25" s="322">
        <v>33.799999999999997</v>
      </c>
      <c r="BA25" s="322">
        <v>35.799999999999997</v>
      </c>
      <c r="BB25" s="322">
        <v>37.799999999999997</v>
      </c>
      <c r="BC25" s="322">
        <v>39.5</v>
      </c>
      <c r="BD25" s="322">
        <v>40.9</v>
      </c>
      <c r="BE25" s="322">
        <v>42.4</v>
      </c>
      <c r="BF25" s="322">
        <v>43.5</v>
      </c>
      <c r="BG25" s="322">
        <v>44.3</v>
      </c>
      <c r="BH25" s="322">
        <v>46</v>
      </c>
      <c r="BI25" s="322">
        <v>47.7</v>
      </c>
      <c r="BJ25" s="322">
        <v>48.6</v>
      </c>
      <c r="BK25" s="322">
        <v>50.3</v>
      </c>
      <c r="BL25" s="322">
        <v>51.6</v>
      </c>
      <c r="BM25" s="322">
        <v>53.4</v>
      </c>
      <c r="BN25" s="322">
        <v>55.6</v>
      </c>
      <c r="BO25" s="322">
        <v>58.1</v>
      </c>
      <c r="BP25" s="322">
        <v>59.5</v>
      </c>
      <c r="BQ25" s="322">
        <v>61.9</v>
      </c>
      <c r="BR25" s="322">
        <v>62.7</v>
      </c>
      <c r="BS25" s="322">
        <v>65.599999999999994</v>
      </c>
      <c r="BT25" s="322">
        <v>66.7</v>
      </c>
      <c r="BU25" s="322">
        <v>69.5</v>
      </c>
      <c r="BV25" s="322">
        <v>70.5</v>
      </c>
      <c r="BW25" s="322">
        <v>72.599999999999994</v>
      </c>
      <c r="BX25" s="322">
        <v>73.599999999999994</v>
      </c>
      <c r="BY25" s="322">
        <v>79.099999999999994</v>
      </c>
      <c r="BZ25" s="322">
        <v>85.2</v>
      </c>
      <c r="CA25" s="322">
        <v>86.9</v>
      </c>
      <c r="CB25" s="322">
        <v>91.6</v>
      </c>
      <c r="CC25" s="322">
        <v>93.7</v>
      </c>
      <c r="CD25" s="322">
        <v>93.8</v>
      </c>
      <c r="CE25" s="322">
        <v>99.8</v>
      </c>
      <c r="CF25" s="322">
        <v>99.3</v>
      </c>
      <c r="CG25" s="322">
        <v>99.1</v>
      </c>
      <c r="CH25" s="322">
        <v>105</v>
      </c>
      <c r="CI25" s="322">
        <v>121.5</v>
      </c>
      <c r="CJ25" s="322">
        <v>128.1</v>
      </c>
      <c r="CK25" s="322">
        <v>132.30000000000001</v>
      </c>
      <c r="CL25" s="322"/>
      <c r="CM25" s="322"/>
      <c r="CN25" s="322"/>
      <c r="CO25" s="322"/>
      <c r="CP25" s="322"/>
      <c r="CQ25" s="322"/>
      <c r="CR25" s="322"/>
      <c r="CS25" s="322"/>
      <c r="CT25" s="322"/>
      <c r="CU25" s="322"/>
      <c r="CV25" s="322"/>
      <c r="CW25" s="322"/>
      <c r="CX25" s="322"/>
      <c r="CY25" s="322"/>
      <c r="CZ25" s="322"/>
      <c r="DA25" s="322"/>
      <c r="DB25" s="322"/>
      <c r="DC25" s="322"/>
    </row>
    <row r="26" spans="1:107" x14ac:dyDescent="0.2">
      <c r="A26" s="322" t="s">
        <v>406</v>
      </c>
      <c r="B26" s="322" t="s">
        <v>1842</v>
      </c>
      <c r="C26" s="322" t="s">
        <v>110</v>
      </c>
      <c r="D26" s="322" t="s">
        <v>110</v>
      </c>
      <c r="E26" s="322" t="s">
        <v>110</v>
      </c>
      <c r="F26" s="322" t="s">
        <v>110</v>
      </c>
      <c r="G26" s="322" t="s">
        <v>110</v>
      </c>
      <c r="H26" s="322" t="s">
        <v>110</v>
      </c>
      <c r="I26" s="322" t="s">
        <v>110</v>
      </c>
      <c r="J26" s="322" t="s">
        <v>110</v>
      </c>
      <c r="K26" s="322" t="s">
        <v>110</v>
      </c>
      <c r="L26" s="322" t="s">
        <v>110</v>
      </c>
      <c r="M26" s="322" t="s">
        <v>110</v>
      </c>
      <c r="N26" s="322" t="s">
        <v>110</v>
      </c>
      <c r="O26" s="322" t="s">
        <v>110</v>
      </c>
      <c r="P26" s="322" t="s">
        <v>110</v>
      </c>
      <c r="Q26" s="322" t="s">
        <v>110</v>
      </c>
      <c r="R26" s="322" t="s">
        <v>110</v>
      </c>
      <c r="S26" s="322" t="s">
        <v>110</v>
      </c>
      <c r="T26" s="322" t="s">
        <v>110</v>
      </c>
      <c r="U26" s="322" t="s">
        <v>110</v>
      </c>
      <c r="V26" s="322" t="s">
        <v>110</v>
      </c>
      <c r="W26" s="322" t="s">
        <v>110</v>
      </c>
      <c r="X26" s="322" t="s">
        <v>110</v>
      </c>
      <c r="Y26" s="322" t="s">
        <v>110</v>
      </c>
      <c r="Z26" s="322" t="s">
        <v>110</v>
      </c>
      <c r="AA26" s="322" t="s">
        <v>110</v>
      </c>
      <c r="AB26" s="322" t="s">
        <v>110</v>
      </c>
      <c r="AC26" s="322" t="s">
        <v>110</v>
      </c>
      <c r="AD26" s="322" t="s">
        <v>110</v>
      </c>
      <c r="AE26" s="322" t="s">
        <v>110</v>
      </c>
      <c r="AF26" s="322" t="s">
        <v>110</v>
      </c>
      <c r="AG26" s="322" t="s">
        <v>110</v>
      </c>
      <c r="AH26" s="322" t="s">
        <v>110</v>
      </c>
      <c r="AI26" s="322" t="s">
        <v>110</v>
      </c>
      <c r="AJ26" s="322" t="s">
        <v>110</v>
      </c>
      <c r="AK26" s="322" t="s">
        <v>110</v>
      </c>
      <c r="AL26" s="322" t="s">
        <v>110</v>
      </c>
      <c r="AM26" s="322" t="s">
        <v>110</v>
      </c>
      <c r="AN26" s="322" t="s">
        <v>110</v>
      </c>
      <c r="AO26" s="322" t="s">
        <v>110</v>
      </c>
      <c r="AP26" s="322" t="s">
        <v>110</v>
      </c>
      <c r="AQ26" s="322" t="s">
        <v>110</v>
      </c>
      <c r="AR26" s="322" t="s">
        <v>110</v>
      </c>
      <c r="AS26" s="322" t="s">
        <v>110</v>
      </c>
      <c r="AT26" s="322" t="s">
        <v>110</v>
      </c>
      <c r="AU26" s="322" t="s">
        <v>110</v>
      </c>
      <c r="AV26" s="322" t="s">
        <v>110</v>
      </c>
      <c r="AW26" s="322" t="s">
        <v>110</v>
      </c>
      <c r="AX26" s="322" t="s">
        <v>110</v>
      </c>
      <c r="AY26" s="322" t="s">
        <v>110</v>
      </c>
      <c r="AZ26" s="322" t="s">
        <v>110</v>
      </c>
      <c r="BA26" s="322" t="s">
        <v>110</v>
      </c>
      <c r="BB26" s="322" t="s">
        <v>110</v>
      </c>
      <c r="BC26" s="322" t="s">
        <v>110</v>
      </c>
      <c r="BD26" s="322" t="s">
        <v>110</v>
      </c>
      <c r="BE26" s="322" t="s">
        <v>110</v>
      </c>
      <c r="BF26" s="322" t="s">
        <v>110</v>
      </c>
      <c r="BG26" s="322" t="s">
        <v>110</v>
      </c>
      <c r="BH26" s="322" t="s">
        <v>110</v>
      </c>
      <c r="BI26" s="322" t="s">
        <v>110</v>
      </c>
      <c r="BJ26" s="322" t="s">
        <v>110</v>
      </c>
      <c r="BK26" s="322" t="s">
        <v>110</v>
      </c>
      <c r="BL26" s="322" t="s">
        <v>110</v>
      </c>
      <c r="BM26" s="322" t="s">
        <v>110</v>
      </c>
      <c r="BN26" s="322" t="s">
        <v>110</v>
      </c>
      <c r="BO26" s="322" t="s">
        <v>110</v>
      </c>
      <c r="BP26" s="322" t="s">
        <v>110</v>
      </c>
      <c r="BQ26" s="322" t="s">
        <v>110</v>
      </c>
      <c r="BR26" s="322" t="s">
        <v>110</v>
      </c>
      <c r="BS26" s="322" t="s">
        <v>110</v>
      </c>
      <c r="BT26" s="322" t="s">
        <v>110</v>
      </c>
      <c r="BU26" s="322" t="s">
        <v>110</v>
      </c>
      <c r="BV26" s="322" t="s">
        <v>110</v>
      </c>
      <c r="BW26" s="322" t="s">
        <v>110</v>
      </c>
      <c r="BX26" s="322" t="s">
        <v>110</v>
      </c>
      <c r="BY26" s="322" t="s">
        <v>110</v>
      </c>
      <c r="BZ26" s="322" t="s">
        <v>110</v>
      </c>
      <c r="CA26" s="322" t="s">
        <v>110</v>
      </c>
      <c r="CB26" s="322" t="s">
        <v>110</v>
      </c>
      <c r="CC26" s="322" t="s">
        <v>110</v>
      </c>
      <c r="CD26" s="322" t="s">
        <v>110</v>
      </c>
      <c r="CE26" s="322" t="s">
        <v>110</v>
      </c>
      <c r="CF26" s="322" t="s">
        <v>110</v>
      </c>
      <c r="CG26" s="322" t="s">
        <v>110</v>
      </c>
      <c r="CH26" s="322" t="s">
        <v>110</v>
      </c>
      <c r="CI26" s="322" t="s">
        <v>110</v>
      </c>
      <c r="CJ26" s="322" t="s">
        <v>110</v>
      </c>
      <c r="CK26" s="322" t="s">
        <v>110</v>
      </c>
      <c r="CL26" s="322"/>
      <c r="CM26" s="322"/>
      <c r="CN26" s="322"/>
      <c r="CO26" s="322"/>
      <c r="CP26" s="322"/>
      <c r="CQ26" s="322"/>
      <c r="CR26" s="322"/>
      <c r="CS26" s="322"/>
      <c r="CT26" s="322"/>
      <c r="CU26" s="322"/>
      <c r="CV26" s="322"/>
      <c r="CW26" s="322"/>
      <c r="CX26" s="322"/>
      <c r="CY26" s="322"/>
      <c r="CZ26" s="322"/>
      <c r="DA26" s="322"/>
      <c r="DB26" s="322"/>
      <c r="DC26" s="322"/>
    </row>
    <row r="27" spans="1:107" x14ac:dyDescent="0.2">
      <c r="A27" s="322" t="s">
        <v>404</v>
      </c>
      <c r="B27" s="83" t="s">
        <v>1799</v>
      </c>
      <c r="C27" s="322">
        <v>0.5</v>
      </c>
      <c r="D27" s="322">
        <v>0.5</v>
      </c>
      <c r="E27" s="322">
        <v>0.5</v>
      </c>
      <c r="F27" s="322">
        <v>0.5</v>
      </c>
      <c r="G27" s="322">
        <v>0.6</v>
      </c>
      <c r="H27" s="322">
        <v>0.6</v>
      </c>
      <c r="I27" s="322">
        <v>0.7</v>
      </c>
      <c r="J27" s="322">
        <v>0.8</v>
      </c>
      <c r="K27" s="322">
        <v>0.8</v>
      </c>
      <c r="L27" s="322">
        <v>0.9</v>
      </c>
      <c r="M27" s="322">
        <v>1</v>
      </c>
      <c r="N27" s="322">
        <v>1.2</v>
      </c>
      <c r="O27" s="322">
        <v>2.1</v>
      </c>
      <c r="P27" s="322">
        <v>3.8</v>
      </c>
      <c r="Q27" s="322">
        <v>4.7</v>
      </c>
      <c r="R27" s="322">
        <v>5.0999999999999996</v>
      </c>
      <c r="S27" s="322">
        <v>5.4</v>
      </c>
      <c r="T27" s="322">
        <v>5.5</v>
      </c>
      <c r="U27" s="322">
        <v>5.2</v>
      </c>
      <c r="V27" s="322">
        <v>5.6</v>
      </c>
      <c r="W27" s="322">
        <v>6.2</v>
      </c>
      <c r="X27" s="322">
        <v>7.2</v>
      </c>
      <c r="Y27" s="322">
        <v>9</v>
      </c>
      <c r="Z27" s="322">
        <v>10.3</v>
      </c>
      <c r="AA27" s="322">
        <v>10.9</v>
      </c>
      <c r="AB27" s="322">
        <v>11.4</v>
      </c>
      <c r="AC27" s="322">
        <v>12.1</v>
      </c>
      <c r="AD27" s="322">
        <v>13.3</v>
      </c>
      <c r="AE27" s="322">
        <v>15.1</v>
      </c>
      <c r="AF27" s="322">
        <v>16.2</v>
      </c>
      <c r="AG27" s="322">
        <v>17.2</v>
      </c>
      <c r="AH27" s="322">
        <v>18.399999999999999</v>
      </c>
      <c r="AI27" s="322">
        <v>19.7</v>
      </c>
      <c r="AJ27" s="322">
        <v>21.1</v>
      </c>
      <c r="AK27" s="322">
        <v>22.6</v>
      </c>
      <c r="AL27" s="322">
        <v>24.3</v>
      </c>
      <c r="AM27" s="322">
        <v>26.1</v>
      </c>
      <c r="AN27" s="322">
        <v>28.6</v>
      </c>
      <c r="AO27" s="322">
        <v>31</v>
      </c>
      <c r="AP27" s="322">
        <v>33.6</v>
      </c>
      <c r="AQ27" s="322">
        <v>38.200000000000003</v>
      </c>
      <c r="AR27" s="322">
        <v>48.3</v>
      </c>
      <c r="AS27" s="322">
        <v>54.5</v>
      </c>
      <c r="AT27" s="322">
        <v>59</v>
      </c>
      <c r="AU27" s="322">
        <v>63.3</v>
      </c>
      <c r="AV27" s="322">
        <v>68.099999999999994</v>
      </c>
      <c r="AW27" s="322">
        <v>73</v>
      </c>
      <c r="AX27" s="322">
        <v>78</v>
      </c>
      <c r="AY27" s="322">
        <v>86</v>
      </c>
      <c r="AZ27" s="322">
        <v>100.1</v>
      </c>
      <c r="BA27" s="322">
        <v>107.6</v>
      </c>
      <c r="BB27" s="322">
        <v>116.1</v>
      </c>
      <c r="BC27" s="322">
        <v>125.4</v>
      </c>
      <c r="BD27" s="322">
        <v>133.9</v>
      </c>
      <c r="BE27" s="322">
        <v>141.5</v>
      </c>
      <c r="BF27" s="322">
        <v>150.80000000000001</v>
      </c>
      <c r="BG27" s="322">
        <v>161</v>
      </c>
      <c r="BH27" s="322">
        <v>169.4</v>
      </c>
      <c r="BI27" s="322">
        <v>174.5</v>
      </c>
      <c r="BJ27" s="322">
        <v>183.7</v>
      </c>
      <c r="BK27" s="322">
        <v>192.7</v>
      </c>
      <c r="BL27" s="322">
        <v>201.1</v>
      </c>
      <c r="BM27" s="322">
        <v>211.4</v>
      </c>
      <c r="BN27" s="322">
        <v>219.9</v>
      </c>
      <c r="BO27" s="322">
        <v>224.3</v>
      </c>
      <c r="BP27" s="322">
        <v>230.3</v>
      </c>
      <c r="BQ27" s="322">
        <v>237.2</v>
      </c>
      <c r="BR27" s="322">
        <v>242.3</v>
      </c>
      <c r="BS27" s="322">
        <v>251</v>
      </c>
      <c r="BT27" s="322">
        <v>258.89999999999998</v>
      </c>
      <c r="BU27" s="322">
        <v>264.8</v>
      </c>
      <c r="BV27" s="322">
        <v>271.60000000000002</v>
      </c>
      <c r="BW27" s="322">
        <v>279.60000000000002</v>
      </c>
      <c r="BX27" s="322">
        <v>283.7</v>
      </c>
      <c r="BY27" s="322">
        <v>295.5</v>
      </c>
      <c r="BZ27" s="322">
        <v>306.7</v>
      </c>
      <c r="CA27" s="322">
        <v>316.8</v>
      </c>
      <c r="CB27" s="322">
        <v>323.2</v>
      </c>
      <c r="CC27" s="322">
        <v>333.5</v>
      </c>
      <c r="CD27" s="322">
        <v>340.4</v>
      </c>
      <c r="CE27" s="322">
        <v>345.3</v>
      </c>
      <c r="CF27" s="322">
        <v>357.6</v>
      </c>
      <c r="CG27" s="322">
        <v>370.9</v>
      </c>
      <c r="CH27" s="322">
        <v>379.2</v>
      </c>
      <c r="CI27" s="322">
        <v>388.1</v>
      </c>
      <c r="CJ27" s="322">
        <v>397.8</v>
      </c>
      <c r="CK27" s="322">
        <v>408.3</v>
      </c>
      <c r="CL27" s="322"/>
      <c r="CM27" s="322"/>
      <c r="CN27" s="322"/>
      <c r="CO27" s="322"/>
      <c r="CP27" s="322"/>
      <c r="CQ27" s="322"/>
      <c r="CR27" s="322"/>
      <c r="CS27" s="322"/>
      <c r="CT27" s="322"/>
      <c r="CU27" s="322"/>
      <c r="CV27" s="322"/>
      <c r="CW27" s="322"/>
      <c r="CX27" s="322"/>
      <c r="CY27" s="322"/>
      <c r="CZ27" s="322"/>
      <c r="DA27" s="322"/>
      <c r="DB27" s="322"/>
      <c r="DC27" s="322"/>
    </row>
    <row r="28" spans="1:107" x14ac:dyDescent="0.2">
      <c r="A28" s="322" t="s">
        <v>402</v>
      </c>
      <c r="B28" s="322" t="s">
        <v>1845</v>
      </c>
      <c r="C28" s="322">
        <v>0</v>
      </c>
      <c r="D28" s="322">
        <v>0</v>
      </c>
      <c r="E28" s="322">
        <v>0</v>
      </c>
      <c r="F28" s="322">
        <v>0</v>
      </c>
      <c r="G28" s="322">
        <v>0</v>
      </c>
      <c r="H28" s="322">
        <v>0</v>
      </c>
      <c r="I28" s="322">
        <v>0</v>
      </c>
      <c r="J28" s="322">
        <v>0</v>
      </c>
      <c r="K28" s="322">
        <v>0</v>
      </c>
      <c r="L28" s="322">
        <v>0</v>
      </c>
      <c r="M28" s="322">
        <v>0</v>
      </c>
      <c r="N28" s="322">
        <v>0</v>
      </c>
      <c r="O28" s="322">
        <v>0</v>
      </c>
      <c r="P28" s="322">
        <v>0</v>
      </c>
      <c r="Q28" s="322">
        <v>0</v>
      </c>
      <c r="R28" s="322">
        <v>0</v>
      </c>
      <c r="S28" s="322">
        <v>0</v>
      </c>
      <c r="T28" s="322">
        <v>0</v>
      </c>
      <c r="U28" s="322">
        <v>0</v>
      </c>
      <c r="V28" s="322">
        <v>0</v>
      </c>
      <c r="W28" s="322">
        <v>0</v>
      </c>
      <c r="X28" s="322">
        <v>0</v>
      </c>
      <c r="Y28" s="322">
        <v>0</v>
      </c>
      <c r="Z28" s="322">
        <v>0</v>
      </c>
      <c r="AA28" s="322">
        <v>0</v>
      </c>
      <c r="AB28" s="322">
        <v>0</v>
      </c>
      <c r="AC28" s="322">
        <v>0</v>
      </c>
      <c r="AD28" s="322">
        <v>0</v>
      </c>
      <c r="AE28" s="322">
        <v>0</v>
      </c>
      <c r="AF28" s="322">
        <v>0</v>
      </c>
      <c r="AG28" s="322">
        <v>0</v>
      </c>
      <c r="AH28" s="322">
        <v>0</v>
      </c>
      <c r="AI28" s="322">
        <v>0</v>
      </c>
      <c r="AJ28" s="322">
        <v>0</v>
      </c>
      <c r="AK28" s="322">
        <v>0</v>
      </c>
      <c r="AL28" s="322">
        <v>0</v>
      </c>
      <c r="AM28" s="322">
        <v>0</v>
      </c>
      <c r="AN28" s="322">
        <v>0</v>
      </c>
      <c r="AO28" s="322">
        <v>0</v>
      </c>
      <c r="AP28" s="322">
        <v>0</v>
      </c>
      <c r="AQ28" s="322">
        <v>0</v>
      </c>
      <c r="AR28" s="322">
        <v>0</v>
      </c>
      <c r="AS28" s="322">
        <v>0</v>
      </c>
      <c r="AT28" s="322">
        <v>0</v>
      </c>
      <c r="AU28" s="322">
        <v>0</v>
      </c>
      <c r="AV28" s="322">
        <v>0</v>
      </c>
      <c r="AW28" s="322">
        <v>0</v>
      </c>
      <c r="AX28" s="322">
        <v>0</v>
      </c>
      <c r="AY28" s="322">
        <v>0</v>
      </c>
      <c r="AZ28" s="322">
        <v>0</v>
      </c>
      <c r="BA28" s="322">
        <v>0</v>
      </c>
      <c r="BB28" s="322">
        <v>0</v>
      </c>
      <c r="BC28" s="322">
        <v>0</v>
      </c>
      <c r="BD28" s="322">
        <v>0</v>
      </c>
      <c r="BE28" s="322">
        <v>0</v>
      </c>
      <c r="BF28" s="322">
        <v>0</v>
      </c>
      <c r="BG28" s="322">
        <v>0</v>
      </c>
      <c r="BH28" s="322">
        <v>0</v>
      </c>
      <c r="BI28" s="322">
        <v>0</v>
      </c>
      <c r="BJ28" s="322">
        <v>0.1</v>
      </c>
      <c r="BK28" s="322">
        <v>0.1</v>
      </c>
      <c r="BL28" s="322">
        <v>0.1</v>
      </c>
      <c r="BM28" s="322">
        <v>0.1</v>
      </c>
      <c r="BN28" s="322">
        <v>0.1</v>
      </c>
      <c r="BO28" s="322">
        <v>0.1</v>
      </c>
      <c r="BP28" s="322">
        <v>0.1</v>
      </c>
      <c r="BQ28" s="322">
        <v>0.1</v>
      </c>
      <c r="BR28" s="322">
        <v>0.1</v>
      </c>
      <c r="BS28" s="322">
        <v>0.1</v>
      </c>
      <c r="BT28" s="322">
        <v>0.1</v>
      </c>
      <c r="BU28" s="322">
        <v>0.1</v>
      </c>
      <c r="BV28" s="322">
        <v>0.1</v>
      </c>
      <c r="BW28" s="322">
        <v>0.1</v>
      </c>
      <c r="BX28" s="322">
        <v>0.1</v>
      </c>
      <c r="BY28" s="322">
        <v>0.1</v>
      </c>
      <c r="BZ28" s="322">
        <v>0.1</v>
      </c>
      <c r="CA28" s="322">
        <v>0.2</v>
      </c>
      <c r="CB28" s="322">
        <v>0.1</v>
      </c>
      <c r="CC28" s="322">
        <v>0.1</v>
      </c>
      <c r="CD28" s="322">
        <v>0.1</v>
      </c>
      <c r="CE28" s="322">
        <v>0.1</v>
      </c>
      <c r="CF28" s="322">
        <v>0.1</v>
      </c>
      <c r="CG28" s="322">
        <v>0.1</v>
      </c>
      <c r="CH28" s="322">
        <v>0.1</v>
      </c>
      <c r="CI28" s="322">
        <v>0.1</v>
      </c>
      <c r="CJ28" s="322">
        <v>0.1</v>
      </c>
      <c r="CK28" s="322">
        <v>0.1</v>
      </c>
      <c r="CL28" s="322"/>
      <c r="CM28" s="322"/>
      <c r="CN28" s="322"/>
      <c r="CO28" s="322"/>
      <c r="CP28" s="322"/>
      <c r="CQ28" s="322"/>
      <c r="CR28" s="322"/>
      <c r="CS28" s="322"/>
      <c r="CT28" s="322"/>
      <c r="CU28" s="322"/>
      <c r="CV28" s="322"/>
      <c r="CW28" s="322"/>
      <c r="CX28" s="322"/>
      <c r="CY28" s="322"/>
      <c r="CZ28" s="322"/>
      <c r="DA28" s="322"/>
      <c r="DB28" s="322"/>
      <c r="DC28" s="322"/>
    </row>
    <row r="29" spans="1:107" x14ac:dyDescent="0.2">
      <c r="A29" s="322" t="s">
        <v>400</v>
      </c>
      <c r="B29" s="322" t="s">
        <v>1844</v>
      </c>
      <c r="C29" s="322">
        <v>0.1</v>
      </c>
      <c r="D29" s="322">
        <v>0.1</v>
      </c>
      <c r="E29" s="322">
        <v>0.1</v>
      </c>
      <c r="F29" s="322">
        <v>0.1</v>
      </c>
      <c r="G29" s="322">
        <v>0.1</v>
      </c>
      <c r="H29" s="322">
        <v>0.2</v>
      </c>
      <c r="I29" s="322">
        <v>0.2</v>
      </c>
      <c r="J29" s="322">
        <v>0.2</v>
      </c>
      <c r="K29" s="322">
        <v>0.2</v>
      </c>
      <c r="L29" s="322">
        <v>0.2</v>
      </c>
      <c r="M29" s="322">
        <v>0.3</v>
      </c>
      <c r="N29" s="322">
        <v>0.3</v>
      </c>
      <c r="O29" s="322">
        <v>0.3</v>
      </c>
      <c r="P29" s="322">
        <v>0.5</v>
      </c>
      <c r="Q29" s="322">
        <v>0.7</v>
      </c>
      <c r="R29" s="322">
        <v>0.8</v>
      </c>
      <c r="S29" s="322">
        <v>1</v>
      </c>
      <c r="T29" s="322">
        <v>1.2</v>
      </c>
      <c r="U29" s="322">
        <v>1.3</v>
      </c>
      <c r="V29" s="322">
        <v>1.5</v>
      </c>
      <c r="W29" s="322">
        <v>1.7</v>
      </c>
      <c r="X29" s="322">
        <v>1.9</v>
      </c>
      <c r="Y29" s="322">
        <v>2.1</v>
      </c>
      <c r="Z29" s="322">
        <v>2.4</v>
      </c>
      <c r="AA29" s="322">
        <v>2.7</v>
      </c>
      <c r="AB29" s="322">
        <v>3</v>
      </c>
      <c r="AC29" s="322">
        <v>3.4</v>
      </c>
      <c r="AD29" s="322">
        <v>3.8</v>
      </c>
      <c r="AE29" s="322">
        <v>4.5</v>
      </c>
      <c r="AF29" s="322">
        <v>4.9000000000000004</v>
      </c>
      <c r="AG29" s="322">
        <v>5.3</v>
      </c>
      <c r="AH29" s="322">
        <v>5.8</v>
      </c>
      <c r="AI29" s="322">
        <v>6.3</v>
      </c>
      <c r="AJ29" s="322">
        <v>6.8</v>
      </c>
      <c r="AK29" s="322">
        <v>7.4</v>
      </c>
      <c r="AL29" s="322">
        <v>7.9</v>
      </c>
      <c r="AM29" s="322">
        <v>8.5</v>
      </c>
      <c r="AN29" s="322">
        <v>9.1999999999999993</v>
      </c>
      <c r="AO29" s="322">
        <v>9.9</v>
      </c>
      <c r="AP29" s="322">
        <v>10.7</v>
      </c>
      <c r="AQ29" s="322">
        <v>12.5</v>
      </c>
      <c r="AR29" s="322">
        <v>16.7</v>
      </c>
      <c r="AS29" s="322">
        <v>18.7</v>
      </c>
      <c r="AT29" s="322">
        <v>20.399999999999999</v>
      </c>
      <c r="AU29" s="322">
        <v>22.2</v>
      </c>
      <c r="AV29" s="322">
        <v>24</v>
      </c>
      <c r="AW29" s="322">
        <v>25.9</v>
      </c>
      <c r="AX29" s="322">
        <v>27.8</v>
      </c>
      <c r="AY29" s="322">
        <v>31.1</v>
      </c>
      <c r="AZ29" s="322">
        <v>37.200000000000003</v>
      </c>
      <c r="BA29" s="322">
        <v>40.1</v>
      </c>
      <c r="BB29" s="322">
        <v>43</v>
      </c>
      <c r="BC29" s="322">
        <v>46.1</v>
      </c>
      <c r="BD29" s="322">
        <v>49.3</v>
      </c>
      <c r="BE29" s="322">
        <v>52.6</v>
      </c>
      <c r="BF29" s="322">
        <v>56.2</v>
      </c>
      <c r="BG29" s="322">
        <v>60</v>
      </c>
      <c r="BH29" s="322">
        <v>64.099999999999994</v>
      </c>
      <c r="BI29" s="322">
        <v>68.3</v>
      </c>
      <c r="BJ29" s="322">
        <v>72.400000000000006</v>
      </c>
      <c r="BK29" s="322">
        <v>76.7</v>
      </c>
      <c r="BL29" s="322">
        <v>81</v>
      </c>
      <c r="BM29" s="322">
        <v>85.5</v>
      </c>
      <c r="BN29" s="322">
        <v>90.2</v>
      </c>
      <c r="BO29" s="322">
        <v>94.4</v>
      </c>
      <c r="BP29" s="322">
        <v>97.7</v>
      </c>
      <c r="BQ29" s="322">
        <v>101.8</v>
      </c>
      <c r="BR29" s="322">
        <v>104.9</v>
      </c>
      <c r="BS29" s="322">
        <v>109.2</v>
      </c>
      <c r="BT29" s="322">
        <v>113.2</v>
      </c>
      <c r="BU29" s="322">
        <v>115.7</v>
      </c>
      <c r="BV29" s="322">
        <v>118.5</v>
      </c>
      <c r="BW29" s="322">
        <v>121.9</v>
      </c>
      <c r="BX29" s="322">
        <v>122.7</v>
      </c>
      <c r="BY29" s="322">
        <v>127.3</v>
      </c>
      <c r="BZ29" s="322">
        <v>132.19999999999999</v>
      </c>
      <c r="CA29" s="322">
        <v>136.5</v>
      </c>
      <c r="CB29" s="322">
        <v>139.5</v>
      </c>
      <c r="CC29" s="322">
        <v>143.69999999999999</v>
      </c>
      <c r="CD29" s="322">
        <v>145.1</v>
      </c>
      <c r="CE29" s="322">
        <v>145.6</v>
      </c>
      <c r="CF29" s="322">
        <v>148</v>
      </c>
      <c r="CG29" s="322">
        <v>154</v>
      </c>
      <c r="CH29" s="322">
        <v>157.69999999999999</v>
      </c>
      <c r="CI29" s="322">
        <v>162.5</v>
      </c>
      <c r="CJ29" s="322">
        <v>167.1</v>
      </c>
      <c r="CK29" s="322">
        <v>171.9</v>
      </c>
      <c r="CL29" s="322"/>
      <c r="CM29" s="322"/>
      <c r="CN29" s="322"/>
      <c r="CO29" s="322"/>
      <c r="CP29" s="322"/>
      <c r="CQ29" s="322"/>
      <c r="CR29" s="322"/>
      <c r="CS29" s="322"/>
      <c r="CT29" s="322"/>
      <c r="CU29" s="322"/>
      <c r="CV29" s="322"/>
      <c r="CW29" s="322"/>
      <c r="CX29" s="322"/>
      <c r="CY29" s="322"/>
      <c r="CZ29" s="322"/>
      <c r="DA29" s="322"/>
      <c r="DB29" s="322"/>
      <c r="DC29" s="322"/>
    </row>
    <row r="30" spans="1:107" x14ac:dyDescent="0.2">
      <c r="A30" s="322" t="s">
        <v>398</v>
      </c>
      <c r="B30" s="322" t="s">
        <v>1843</v>
      </c>
      <c r="C30" s="322">
        <v>0.1</v>
      </c>
      <c r="D30" s="322">
        <v>0.1</v>
      </c>
      <c r="E30" s="322">
        <v>0.1</v>
      </c>
      <c r="F30" s="322">
        <v>0.1</v>
      </c>
      <c r="G30" s="322">
        <v>0.1</v>
      </c>
      <c r="H30" s="322">
        <v>0.2</v>
      </c>
      <c r="I30" s="322">
        <v>0.2</v>
      </c>
      <c r="J30" s="322">
        <v>0.2</v>
      </c>
      <c r="K30" s="322">
        <v>0.2</v>
      </c>
      <c r="L30" s="322">
        <v>0.2</v>
      </c>
      <c r="M30" s="322">
        <v>0.3</v>
      </c>
      <c r="N30" s="322">
        <v>0.3</v>
      </c>
      <c r="O30" s="322">
        <v>0.3</v>
      </c>
      <c r="P30" s="322">
        <v>0.5</v>
      </c>
      <c r="Q30" s="322">
        <v>0.7</v>
      </c>
      <c r="R30" s="322">
        <v>0.8</v>
      </c>
      <c r="S30" s="322">
        <v>1</v>
      </c>
      <c r="T30" s="322">
        <v>1.2</v>
      </c>
      <c r="U30" s="322">
        <v>1.3</v>
      </c>
      <c r="V30" s="322">
        <v>1.5</v>
      </c>
      <c r="W30" s="322">
        <v>1.7</v>
      </c>
      <c r="X30" s="322">
        <v>1.9</v>
      </c>
      <c r="Y30" s="322">
        <v>2.1</v>
      </c>
      <c r="Z30" s="322">
        <v>2.4</v>
      </c>
      <c r="AA30" s="322">
        <v>2.7</v>
      </c>
      <c r="AB30" s="322">
        <v>3</v>
      </c>
      <c r="AC30" s="322">
        <v>3.4</v>
      </c>
      <c r="AD30" s="322">
        <v>3.8</v>
      </c>
      <c r="AE30" s="322">
        <v>4.5</v>
      </c>
      <c r="AF30" s="322">
        <v>4.9000000000000004</v>
      </c>
      <c r="AG30" s="322">
        <v>5.3</v>
      </c>
      <c r="AH30" s="322">
        <v>5.8</v>
      </c>
      <c r="AI30" s="322">
        <v>6.3</v>
      </c>
      <c r="AJ30" s="322">
        <v>6.8</v>
      </c>
      <c r="AK30" s="322">
        <v>7.4</v>
      </c>
      <c r="AL30" s="322">
        <v>7.9</v>
      </c>
      <c r="AM30" s="322">
        <v>8.5</v>
      </c>
      <c r="AN30" s="322">
        <v>9.1999999999999993</v>
      </c>
      <c r="AO30" s="322">
        <v>9.9</v>
      </c>
      <c r="AP30" s="322">
        <v>10.7</v>
      </c>
      <c r="AQ30" s="322">
        <v>12.5</v>
      </c>
      <c r="AR30" s="322">
        <v>16.7</v>
      </c>
      <c r="AS30" s="322">
        <v>18.7</v>
      </c>
      <c r="AT30" s="322">
        <v>20.399999999999999</v>
      </c>
      <c r="AU30" s="322">
        <v>22.2</v>
      </c>
      <c r="AV30" s="322">
        <v>24</v>
      </c>
      <c r="AW30" s="322">
        <v>25.9</v>
      </c>
      <c r="AX30" s="322">
        <v>27.8</v>
      </c>
      <c r="AY30" s="322">
        <v>31.1</v>
      </c>
      <c r="AZ30" s="322">
        <v>37.200000000000003</v>
      </c>
      <c r="BA30" s="322">
        <v>40.1</v>
      </c>
      <c r="BB30" s="322">
        <v>43</v>
      </c>
      <c r="BC30" s="322">
        <v>46.1</v>
      </c>
      <c r="BD30" s="322">
        <v>49.3</v>
      </c>
      <c r="BE30" s="322">
        <v>52.6</v>
      </c>
      <c r="BF30" s="322">
        <v>56.2</v>
      </c>
      <c r="BG30" s="322">
        <v>60</v>
      </c>
      <c r="BH30" s="322">
        <v>64.099999999999994</v>
      </c>
      <c r="BI30" s="322">
        <v>68.3</v>
      </c>
      <c r="BJ30" s="322">
        <v>72.400000000000006</v>
      </c>
      <c r="BK30" s="322">
        <v>76.7</v>
      </c>
      <c r="BL30" s="322">
        <v>81</v>
      </c>
      <c r="BM30" s="322">
        <v>85.5</v>
      </c>
      <c r="BN30" s="322">
        <v>90.2</v>
      </c>
      <c r="BO30" s="322">
        <v>94.4</v>
      </c>
      <c r="BP30" s="322">
        <v>97.7</v>
      </c>
      <c r="BQ30" s="322">
        <v>101.8</v>
      </c>
      <c r="BR30" s="322">
        <v>104.9</v>
      </c>
      <c r="BS30" s="322">
        <v>109.2</v>
      </c>
      <c r="BT30" s="322">
        <v>113.2</v>
      </c>
      <c r="BU30" s="322">
        <v>115.7</v>
      </c>
      <c r="BV30" s="322">
        <v>118.5</v>
      </c>
      <c r="BW30" s="322">
        <v>121.9</v>
      </c>
      <c r="BX30" s="322">
        <v>122.7</v>
      </c>
      <c r="BY30" s="322">
        <v>127.3</v>
      </c>
      <c r="BZ30" s="322">
        <v>132.19999999999999</v>
      </c>
      <c r="CA30" s="322">
        <v>136.5</v>
      </c>
      <c r="CB30" s="322">
        <v>139.5</v>
      </c>
      <c r="CC30" s="322">
        <v>143.69999999999999</v>
      </c>
      <c r="CD30" s="322">
        <v>145.1</v>
      </c>
      <c r="CE30" s="322">
        <v>145.6</v>
      </c>
      <c r="CF30" s="322">
        <v>148</v>
      </c>
      <c r="CG30" s="322">
        <v>154</v>
      </c>
      <c r="CH30" s="322">
        <v>157.69999999999999</v>
      </c>
      <c r="CI30" s="322">
        <v>162.5</v>
      </c>
      <c r="CJ30" s="322">
        <v>167.1</v>
      </c>
      <c r="CK30" s="322">
        <v>171.9</v>
      </c>
      <c r="CL30" s="322"/>
      <c r="CM30" s="322"/>
      <c r="CN30" s="322"/>
      <c r="CO30" s="322"/>
      <c r="CP30" s="322"/>
      <c r="CQ30" s="322"/>
      <c r="CR30" s="322"/>
      <c r="CS30" s="322"/>
      <c r="CT30" s="322"/>
      <c r="CU30" s="322"/>
      <c r="CV30" s="322"/>
      <c r="CW30" s="322"/>
      <c r="CX30" s="322"/>
      <c r="CY30" s="322"/>
      <c r="CZ30" s="322"/>
      <c r="DA30" s="322"/>
      <c r="DB30" s="322"/>
      <c r="DC30" s="322"/>
    </row>
    <row r="31" spans="1:107" x14ac:dyDescent="0.2">
      <c r="A31" s="322" t="s">
        <v>396</v>
      </c>
      <c r="B31" s="322" t="s">
        <v>1842</v>
      </c>
      <c r="C31" s="322" t="s">
        <v>110</v>
      </c>
      <c r="D31" s="322" t="s">
        <v>110</v>
      </c>
      <c r="E31" s="322" t="s">
        <v>110</v>
      </c>
      <c r="F31" s="322" t="s">
        <v>110</v>
      </c>
      <c r="G31" s="322" t="s">
        <v>110</v>
      </c>
      <c r="H31" s="322" t="s">
        <v>110</v>
      </c>
      <c r="I31" s="322" t="s">
        <v>110</v>
      </c>
      <c r="J31" s="322" t="s">
        <v>110</v>
      </c>
      <c r="K31" s="322" t="s">
        <v>110</v>
      </c>
      <c r="L31" s="322" t="s">
        <v>110</v>
      </c>
      <c r="M31" s="322" t="s">
        <v>110</v>
      </c>
      <c r="N31" s="322" t="s">
        <v>110</v>
      </c>
      <c r="O31" s="322" t="s">
        <v>110</v>
      </c>
      <c r="P31" s="322" t="s">
        <v>110</v>
      </c>
      <c r="Q31" s="322" t="s">
        <v>110</v>
      </c>
      <c r="R31" s="322" t="s">
        <v>110</v>
      </c>
      <c r="S31" s="322" t="s">
        <v>110</v>
      </c>
      <c r="T31" s="322" t="s">
        <v>110</v>
      </c>
      <c r="U31" s="322" t="s">
        <v>110</v>
      </c>
      <c r="V31" s="322" t="s">
        <v>110</v>
      </c>
      <c r="W31" s="322" t="s">
        <v>110</v>
      </c>
      <c r="X31" s="322" t="s">
        <v>110</v>
      </c>
      <c r="Y31" s="322" t="s">
        <v>110</v>
      </c>
      <c r="Z31" s="322" t="s">
        <v>110</v>
      </c>
      <c r="AA31" s="322" t="s">
        <v>110</v>
      </c>
      <c r="AB31" s="322" t="s">
        <v>110</v>
      </c>
      <c r="AC31" s="322" t="s">
        <v>110</v>
      </c>
      <c r="AD31" s="322" t="s">
        <v>110</v>
      </c>
      <c r="AE31" s="322" t="s">
        <v>110</v>
      </c>
      <c r="AF31" s="322" t="s">
        <v>110</v>
      </c>
      <c r="AG31" s="322" t="s">
        <v>110</v>
      </c>
      <c r="AH31" s="322" t="s">
        <v>110</v>
      </c>
      <c r="AI31" s="322" t="s">
        <v>110</v>
      </c>
      <c r="AJ31" s="322" t="s">
        <v>110</v>
      </c>
      <c r="AK31" s="322" t="s">
        <v>110</v>
      </c>
      <c r="AL31" s="322" t="s">
        <v>110</v>
      </c>
      <c r="AM31" s="322" t="s">
        <v>110</v>
      </c>
      <c r="AN31" s="322" t="s">
        <v>110</v>
      </c>
      <c r="AO31" s="322" t="s">
        <v>110</v>
      </c>
      <c r="AP31" s="322" t="s">
        <v>110</v>
      </c>
      <c r="AQ31" s="322" t="s">
        <v>110</v>
      </c>
      <c r="AR31" s="322" t="s">
        <v>110</v>
      </c>
      <c r="AS31" s="322" t="s">
        <v>110</v>
      </c>
      <c r="AT31" s="322" t="s">
        <v>110</v>
      </c>
      <c r="AU31" s="322" t="s">
        <v>110</v>
      </c>
      <c r="AV31" s="322" t="s">
        <v>110</v>
      </c>
      <c r="AW31" s="322" t="s">
        <v>110</v>
      </c>
      <c r="AX31" s="322" t="s">
        <v>110</v>
      </c>
      <c r="AY31" s="322" t="s">
        <v>110</v>
      </c>
      <c r="AZ31" s="322" t="s">
        <v>110</v>
      </c>
      <c r="BA31" s="322" t="s">
        <v>110</v>
      </c>
      <c r="BB31" s="322" t="s">
        <v>110</v>
      </c>
      <c r="BC31" s="322" t="s">
        <v>110</v>
      </c>
      <c r="BD31" s="322" t="s">
        <v>110</v>
      </c>
      <c r="BE31" s="322" t="s">
        <v>110</v>
      </c>
      <c r="BF31" s="322" t="s">
        <v>110</v>
      </c>
      <c r="BG31" s="322" t="s">
        <v>110</v>
      </c>
      <c r="BH31" s="322" t="s">
        <v>110</v>
      </c>
      <c r="BI31" s="322" t="s">
        <v>110</v>
      </c>
      <c r="BJ31" s="322" t="s">
        <v>110</v>
      </c>
      <c r="BK31" s="322" t="s">
        <v>110</v>
      </c>
      <c r="BL31" s="322" t="s">
        <v>110</v>
      </c>
      <c r="BM31" s="322" t="s">
        <v>110</v>
      </c>
      <c r="BN31" s="322" t="s">
        <v>110</v>
      </c>
      <c r="BO31" s="322" t="s">
        <v>110</v>
      </c>
      <c r="BP31" s="322" t="s">
        <v>110</v>
      </c>
      <c r="BQ31" s="322" t="s">
        <v>110</v>
      </c>
      <c r="BR31" s="322" t="s">
        <v>110</v>
      </c>
      <c r="BS31" s="322" t="s">
        <v>110</v>
      </c>
      <c r="BT31" s="322" t="s">
        <v>110</v>
      </c>
      <c r="BU31" s="322" t="s">
        <v>110</v>
      </c>
      <c r="BV31" s="322" t="s">
        <v>110</v>
      </c>
      <c r="BW31" s="322" t="s">
        <v>110</v>
      </c>
      <c r="BX31" s="322" t="s">
        <v>110</v>
      </c>
      <c r="BY31" s="322" t="s">
        <v>110</v>
      </c>
      <c r="BZ31" s="322" t="s">
        <v>110</v>
      </c>
      <c r="CA31" s="322" t="s">
        <v>110</v>
      </c>
      <c r="CB31" s="322" t="s">
        <v>110</v>
      </c>
      <c r="CC31" s="322" t="s">
        <v>110</v>
      </c>
      <c r="CD31" s="322" t="s">
        <v>110</v>
      </c>
      <c r="CE31" s="322" t="s">
        <v>110</v>
      </c>
      <c r="CF31" s="322" t="s">
        <v>110</v>
      </c>
      <c r="CG31" s="322" t="s">
        <v>110</v>
      </c>
      <c r="CH31" s="322" t="s">
        <v>110</v>
      </c>
      <c r="CI31" s="322" t="s">
        <v>110</v>
      </c>
      <c r="CJ31" s="322" t="s">
        <v>110</v>
      </c>
      <c r="CK31" s="322" t="s">
        <v>110</v>
      </c>
      <c r="CL31" s="322"/>
      <c r="CM31" s="322"/>
      <c r="CN31" s="322"/>
      <c r="CO31" s="322"/>
      <c r="CP31" s="322"/>
      <c r="CQ31" s="322"/>
      <c r="CR31" s="322"/>
      <c r="CS31" s="322"/>
      <c r="CT31" s="322"/>
      <c r="CU31" s="322"/>
      <c r="CV31" s="322"/>
      <c r="CW31" s="322"/>
      <c r="CX31" s="322"/>
      <c r="CY31" s="322"/>
      <c r="CZ31" s="322"/>
      <c r="DA31" s="322"/>
      <c r="DB31" s="322"/>
      <c r="DC31" s="322"/>
    </row>
    <row r="32" spans="1:107" x14ac:dyDescent="0.2">
      <c r="A32" s="90" t="s">
        <v>394</v>
      </c>
      <c r="B32" s="90" t="s">
        <v>1841</v>
      </c>
      <c r="C32" s="90">
        <v>0.1</v>
      </c>
      <c r="D32" s="90">
        <v>0.1</v>
      </c>
      <c r="E32" s="90">
        <v>0.1</v>
      </c>
      <c r="F32" s="90">
        <v>0.1</v>
      </c>
      <c r="G32" s="90">
        <v>0.1</v>
      </c>
      <c r="H32" s="90">
        <v>0.1</v>
      </c>
      <c r="I32" s="90">
        <v>0.1</v>
      </c>
      <c r="J32" s="90">
        <v>0.1</v>
      </c>
      <c r="K32" s="90">
        <v>0.1</v>
      </c>
      <c r="L32" s="90">
        <v>0.1</v>
      </c>
      <c r="M32" s="90">
        <v>0.1</v>
      </c>
      <c r="N32" s="90">
        <v>0.1</v>
      </c>
      <c r="O32" s="90">
        <v>0.1</v>
      </c>
      <c r="P32" s="90">
        <v>0.1</v>
      </c>
      <c r="Q32" s="90">
        <v>0.2</v>
      </c>
      <c r="R32" s="90">
        <v>0.2</v>
      </c>
      <c r="S32" s="90">
        <v>0.3</v>
      </c>
      <c r="T32" s="90">
        <v>0.5</v>
      </c>
      <c r="U32" s="90">
        <v>0.5</v>
      </c>
      <c r="V32" s="90">
        <v>0.5</v>
      </c>
      <c r="W32" s="90">
        <v>0.5</v>
      </c>
      <c r="X32" s="90">
        <v>0.6</v>
      </c>
      <c r="Y32" s="90">
        <v>0.6</v>
      </c>
      <c r="Z32" s="90">
        <v>0.7</v>
      </c>
      <c r="AA32" s="90">
        <v>0.8</v>
      </c>
      <c r="AB32" s="90">
        <v>0.8</v>
      </c>
      <c r="AC32" s="90">
        <v>0.9</v>
      </c>
      <c r="AD32" s="90">
        <v>1.1000000000000001</v>
      </c>
      <c r="AE32" s="90">
        <v>1.2</v>
      </c>
      <c r="AF32" s="90">
        <v>1.4</v>
      </c>
      <c r="AG32" s="90">
        <v>1.6</v>
      </c>
      <c r="AH32" s="90">
        <v>1.7</v>
      </c>
      <c r="AI32" s="90">
        <v>1.9</v>
      </c>
      <c r="AJ32" s="90">
        <v>2.1</v>
      </c>
      <c r="AK32" s="90">
        <v>2.4</v>
      </c>
      <c r="AL32" s="90">
        <v>2.7</v>
      </c>
      <c r="AM32" s="90">
        <v>3.1</v>
      </c>
      <c r="AN32" s="90">
        <v>3.6</v>
      </c>
      <c r="AO32" s="90">
        <v>4.0999999999999996</v>
      </c>
      <c r="AP32" s="90">
        <v>4.5999999999999996</v>
      </c>
      <c r="AQ32" s="90">
        <v>5.3</v>
      </c>
      <c r="AR32" s="90">
        <v>6.2</v>
      </c>
      <c r="AS32" s="90">
        <v>7.3</v>
      </c>
      <c r="AT32" s="90">
        <v>8.4</v>
      </c>
      <c r="AU32" s="90">
        <v>9.9</v>
      </c>
      <c r="AV32" s="90">
        <v>12.1</v>
      </c>
      <c r="AW32" s="90">
        <v>14.7</v>
      </c>
      <c r="AX32" s="90">
        <v>16.7</v>
      </c>
      <c r="AY32" s="90">
        <v>18.600000000000001</v>
      </c>
      <c r="AZ32" s="90">
        <v>21</v>
      </c>
      <c r="BA32" s="90">
        <v>23.9</v>
      </c>
      <c r="BB32" s="90">
        <v>28.3</v>
      </c>
      <c r="BC32" s="90">
        <v>32.6</v>
      </c>
      <c r="BD32" s="90">
        <v>35.700000000000003</v>
      </c>
      <c r="BE32" s="90">
        <v>37.9</v>
      </c>
      <c r="BF32" s="90">
        <v>37.9</v>
      </c>
      <c r="BG32" s="90">
        <v>41.6</v>
      </c>
      <c r="BH32" s="90">
        <v>42.8</v>
      </c>
      <c r="BI32" s="90">
        <v>45.5</v>
      </c>
      <c r="BJ32" s="90">
        <v>48.7</v>
      </c>
      <c r="BK32" s="90">
        <v>51.3</v>
      </c>
      <c r="BL32" s="90">
        <v>54.4</v>
      </c>
      <c r="BM32" s="90">
        <v>58</v>
      </c>
      <c r="BN32" s="90">
        <v>59.9</v>
      </c>
      <c r="BO32" s="90">
        <v>62.6</v>
      </c>
      <c r="BP32" s="90">
        <v>65</v>
      </c>
      <c r="BQ32" s="90">
        <v>68.099999999999994</v>
      </c>
      <c r="BR32" s="90">
        <v>70.5</v>
      </c>
      <c r="BS32" s="90">
        <v>74.099999999999994</v>
      </c>
      <c r="BT32" s="90">
        <v>76.2</v>
      </c>
      <c r="BU32" s="90">
        <v>77.8</v>
      </c>
      <c r="BV32" s="90">
        <v>80.5</v>
      </c>
      <c r="BW32" s="90">
        <v>84.3</v>
      </c>
      <c r="BX32" s="90">
        <v>86.6</v>
      </c>
      <c r="BY32" s="90">
        <v>88.6</v>
      </c>
      <c r="BZ32" s="90">
        <v>92.5</v>
      </c>
      <c r="CA32" s="90">
        <v>97.1</v>
      </c>
      <c r="CB32" s="90">
        <v>103</v>
      </c>
      <c r="CC32" s="90">
        <v>108.8</v>
      </c>
      <c r="CD32" s="90">
        <v>114.3</v>
      </c>
      <c r="CE32" s="90">
        <v>122.1</v>
      </c>
      <c r="CF32" s="90">
        <v>123.6</v>
      </c>
      <c r="CG32" s="90">
        <v>125.2</v>
      </c>
      <c r="CH32" s="90">
        <v>131.69999999999999</v>
      </c>
      <c r="CI32" s="90">
        <v>135.69999999999999</v>
      </c>
      <c r="CJ32" s="90">
        <v>139.69999999999999</v>
      </c>
      <c r="CK32" s="90">
        <v>141.9</v>
      </c>
      <c r="CL32" s="322"/>
      <c r="CM32" s="322"/>
      <c r="CN32" s="322"/>
      <c r="CO32" s="322"/>
      <c r="CP32" s="322"/>
      <c r="CQ32" s="322"/>
      <c r="CR32" s="322"/>
      <c r="CS32" s="322"/>
      <c r="CT32" s="322"/>
      <c r="CU32" s="322"/>
      <c r="CV32" s="322"/>
      <c r="CW32" s="322"/>
      <c r="CX32" s="322"/>
      <c r="CY32" s="322"/>
      <c r="CZ32" s="322"/>
      <c r="DA32" s="322"/>
      <c r="DB32" s="322"/>
      <c r="DC32" s="322"/>
    </row>
    <row r="33" spans="1:107" x14ac:dyDescent="0.2">
      <c r="A33" s="90" t="s">
        <v>392</v>
      </c>
      <c r="B33" s="90" t="s">
        <v>1801</v>
      </c>
      <c r="C33" s="90">
        <v>0</v>
      </c>
      <c r="D33" s="90">
        <v>0</v>
      </c>
      <c r="E33" s="90">
        <v>0</v>
      </c>
      <c r="F33" s="90">
        <v>0</v>
      </c>
      <c r="G33" s="90">
        <v>0</v>
      </c>
      <c r="H33" s="90">
        <v>0.1</v>
      </c>
      <c r="I33" s="90">
        <v>0.1</v>
      </c>
      <c r="J33" s="90">
        <v>0.1</v>
      </c>
      <c r="K33" s="90">
        <v>0.1</v>
      </c>
      <c r="L33" s="90">
        <v>0.1</v>
      </c>
      <c r="M33" s="90">
        <v>0.1</v>
      </c>
      <c r="N33" s="90">
        <v>0.1</v>
      </c>
      <c r="O33" s="90">
        <v>0.1</v>
      </c>
      <c r="P33" s="90">
        <v>0.1</v>
      </c>
      <c r="Q33" s="90">
        <v>0.1</v>
      </c>
      <c r="R33" s="90">
        <v>0.1</v>
      </c>
      <c r="S33" s="90">
        <v>0.2</v>
      </c>
      <c r="T33" s="90">
        <v>0.4</v>
      </c>
      <c r="U33" s="90">
        <v>0.3</v>
      </c>
      <c r="V33" s="90">
        <v>0.2</v>
      </c>
      <c r="W33" s="90">
        <v>0.2</v>
      </c>
      <c r="X33" s="90">
        <v>0.3</v>
      </c>
      <c r="Y33" s="90">
        <v>0.3</v>
      </c>
      <c r="Z33" s="90">
        <v>0.3</v>
      </c>
      <c r="AA33" s="90">
        <v>0.4</v>
      </c>
      <c r="AB33" s="90">
        <v>0.4</v>
      </c>
      <c r="AC33" s="90">
        <v>0.5</v>
      </c>
      <c r="AD33" s="90">
        <v>0.6</v>
      </c>
      <c r="AE33" s="90">
        <v>0.7</v>
      </c>
      <c r="AF33" s="90">
        <v>0.8</v>
      </c>
      <c r="AG33" s="90">
        <v>0.9</v>
      </c>
      <c r="AH33" s="90">
        <v>0.9</v>
      </c>
      <c r="AI33" s="90">
        <v>1</v>
      </c>
      <c r="AJ33" s="90">
        <v>1.1000000000000001</v>
      </c>
      <c r="AK33" s="90">
        <v>1.3</v>
      </c>
      <c r="AL33" s="90">
        <v>1.4</v>
      </c>
      <c r="AM33" s="90">
        <v>1.5</v>
      </c>
      <c r="AN33" s="90">
        <v>1.9</v>
      </c>
      <c r="AO33" s="90">
        <v>2.1</v>
      </c>
      <c r="AP33" s="90">
        <v>2.2999999999999998</v>
      </c>
      <c r="AQ33" s="90">
        <v>2.6</v>
      </c>
      <c r="AR33" s="90">
        <v>3</v>
      </c>
      <c r="AS33" s="90">
        <v>3.5</v>
      </c>
      <c r="AT33" s="90">
        <v>4.2</v>
      </c>
      <c r="AU33" s="90">
        <v>5.0999999999999996</v>
      </c>
      <c r="AV33" s="90">
        <v>6.4</v>
      </c>
      <c r="AW33" s="90">
        <v>7.8</v>
      </c>
      <c r="AX33" s="90">
        <v>9</v>
      </c>
      <c r="AY33" s="90">
        <v>10</v>
      </c>
      <c r="AZ33" s="90">
        <v>11.4</v>
      </c>
      <c r="BA33" s="90">
        <v>13.1</v>
      </c>
      <c r="BB33" s="90">
        <v>15.7</v>
      </c>
      <c r="BC33" s="90">
        <v>18.399999999999999</v>
      </c>
      <c r="BD33" s="90">
        <v>20.2</v>
      </c>
      <c r="BE33" s="90">
        <v>21.5</v>
      </c>
      <c r="BF33" s="90">
        <v>22.4</v>
      </c>
      <c r="BG33" s="90">
        <v>23.8</v>
      </c>
      <c r="BH33" s="90">
        <v>24.7</v>
      </c>
      <c r="BI33" s="90">
        <v>26.8</v>
      </c>
      <c r="BJ33" s="90">
        <v>28.9</v>
      </c>
      <c r="BK33" s="90">
        <v>30.3</v>
      </c>
      <c r="BL33" s="90">
        <v>32.200000000000003</v>
      </c>
      <c r="BM33" s="90">
        <v>34.200000000000003</v>
      </c>
      <c r="BN33" s="90">
        <v>34.700000000000003</v>
      </c>
      <c r="BO33" s="90">
        <v>36.1</v>
      </c>
      <c r="BP33" s="90">
        <v>37.5</v>
      </c>
      <c r="BQ33" s="90">
        <v>39.5</v>
      </c>
      <c r="BR33" s="90">
        <v>40.799999999999997</v>
      </c>
      <c r="BS33" s="90">
        <v>42.9</v>
      </c>
      <c r="BT33" s="90">
        <v>44.2</v>
      </c>
      <c r="BU33" s="90">
        <v>45</v>
      </c>
      <c r="BV33" s="90">
        <v>46.7</v>
      </c>
      <c r="BW33" s="90">
        <v>49.1</v>
      </c>
      <c r="BX33" s="90">
        <v>50.6</v>
      </c>
      <c r="BY33" s="90">
        <v>52</v>
      </c>
      <c r="BZ33" s="90">
        <v>54.2</v>
      </c>
      <c r="CA33" s="90">
        <v>56.9</v>
      </c>
      <c r="CB33" s="90">
        <v>60.3</v>
      </c>
      <c r="CC33" s="90">
        <v>63.5</v>
      </c>
      <c r="CD33" s="90">
        <v>66</v>
      </c>
      <c r="CE33" s="90">
        <v>70.599999999999994</v>
      </c>
      <c r="CF33" s="90">
        <v>71.7</v>
      </c>
      <c r="CG33" s="90">
        <v>72.8</v>
      </c>
      <c r="CH33" s="90">
        <v>77.099999999999994</v>
      </c>
      <c r="CI33" s="90">
        <v>80.099999999999994</v>
      </c>
      <c r="CJ33" s="90">
        <v>82.4</v>
      </c>
      <c r="CK33" s="90">
        <v>83.4</v>
      </c>
      <c r="CL33" s="322"/>
      <c r="CM33" s="322"/>
      <c r="CN33" s="322"/>
      <c r="CO33" s="322"/>
      <c r="CP33" s="322"/>
      <c r="CQ33" s="322"/>
      <c r="CR33" s="322"/>
      <c r="CS33" s="322"/>
      <c r="CT33" s="322"/>
      <c r="CU33" s="322"/>
      <c r="CV33" s="322"/>
      <c r="CW33" s="322"/>
      <c r="CX33" s="322"/>
      <c r="CY33" s="322"/>
      <c r="CZ33" s="322"/>
      <c r="DA33" s="322"/>
      <c r="DB33" s="322"/>
      <c r="DC33" s="322"/>
    </row>
    <row r="34" spans="1:107" x14ac:dyDescent="0.2">
      <c r="A34" s="90" t="s">
        <v>390</v>
      </c>
      <c r="B34" s="90" t="s">
        <v>1800</v>
      </c>
      <c r="C34" s="90">
        <v>0</v>
      </c>
      <c r="D34" s="90">
        <v>0</v>
      </c>
      <c r="E34" s="90">
        <v>0</v>
      </c>
      <c r="F34" s="90">
        <v>0</v>
      </c>
      <c r="G34" s="90">
        <v>0</v>
      </c>
      <c r="H34" s="90">
        <v>0</v>
      </c>
      <c r="I34" s="90">
        <v>0</v>
      </c>
      <c r="J34" s="90">
        <v>0.1</v>
      </c>
      <c r="K34" s="90">
        <v>0.1</v>
      </c>
      <c r="L34" s="90">
        <v>0.1</v>
      </c>
      <c r="M34" s="90">
        <v>0.1</v>
      </c>
      <c r="N34" s="90">
        <v>0.1</v>
      </c>
      <c r="O34" s="90">
        <v>0.1</v>
      </c>
      <c r="P34" s="90">
        <v>0.1</v>
      </c>
      <c r="Q34" s="90">
        <v>0.1</v>
      </c>
      <c r="R34" s="90">
        <v>0.1</v>
      </c>
      <c r="S34" s="90">
        <v>0.1</v>
      </c>
      <c r="T34" s="90">
        <v>0.1</v>
      </c>
      <c r="U34" s="90">
        <v>0.2</v>
      </c>
      <c r="V34" s="90">
        <v>0.2</v>
      </c>
      <c r="W34" s="90">
        <v>0.3</v>
      </c>
      <c r="X34" s="90">
        <v>0.3</v>
      </c>
      <c r="Y34" s="90">
        <v>0.3</v>
      </c>
      <c r="Z34" s="90">
        <v>0.4</v>
      </c>
      <c r="AA34" s="90">
        <v>0.4</v>
      </c>
      <c r="AB34" s="90">
        <v>0.4</v>
      </c>
      <c r="AC34" s="90">
        <v>0.5</v>
      </c>
      <c r="AD34" s="90">
        <v>0.5</v>
      </c>
      <c r="AE34" s="90">
        <v>0.6</v>
      </c>
      <c r="AF34" s="90">
        <v>0.6</v>
      </c>
      <c r="AG34" s="90">
        <v>0.7</v>
      </c>
      <c r="AH34" s="90">
        <v>0.8</v>
      </c>
      <c r="AI34" s="90">
        <v>0.9</v>
      </c>
      <c r="AJ34" s="90">
        <v>1</v>
      </c>
      <c r="AK34" s="90">
        <v>1.1000000000000001</v>
      </c>
      <c r="AL34" s="90">
        <v>1.3</v>
      </c>
      <c r="AM34" s="90">
        <v>1.5</v>
      </c>
      <c r="AN34" s="90">
        <v>1.7</v>
      </c>
      <c r="AO34" s="90">
        <v>2</v>
      </c>
      <c r="AP34" s="90">
        <v>2.2999999999999998</v>
      </c>
      <c r="AQ34" s="90">
        <v>2.7</v>
      </c>
      <c r="AR34" s="90">
        <v>3.2</v>
      </c>
      <c r="AS34" s="90">
        <v>3.7</v>
      </c>
      <c r="AT34" s="90">
        <v>4.2</v>
      </c>
      <c r="AU34" s="90">
        <v>4.7</v>
      </c>
      <c r="AV34" s="90">
        <v>5.7</v>
      </c>
      <c r="AW34" s="90">
        <v>6.9</v>
      </c>
      <c r="AX34" s="90">
        <v>7.8</v>
      </c>
      <c r="AY34" s="90">
        <v>8.6</v>
      </c>
      <c r="AZ34" s="90">
        <v>9.5</v>
      </c>
      <c r="BA34" s="90">
        <v>10.8</v>
      </c>
      <c r="BB34" s="90">
        <v>12.6</v>
      </c>
      <c r="BC34" s="90">
        <v>14.2</v>
      </c>
      <c r="BD34" s="90">
        <v>15.5</v>
      </c>
      <c r="BE34" s="90">
        <v>16.399999999999999</v>
      </c>
      <c r="BF34" s="90">
        <v>15.5</v>
      </c>
      <c r="BG34" s="90">
        <v>17.7</v>
      </c>
      <c r="BH34" s="90">
        <v>18.100000000000001</v>
      </c>
      <c r="BI34" s="90">
        <v>18.7</v>
      </c>
      <c r="BJ34" s="90">
        <v>19.8</v>
      </c>
      <c r="BK34" s="90">
        <v>21</v>
      </c>
      <c r="BL34" s="90">
        <v>22.2</v>
      </c>
      <c r="BM34" s="90">
        <v>23.9</v>
      </c>
      <c r="BN34" s="90">
        <v>25.2</v>
      </c>
      <c r="BO34" s="90">
        <v>26.5</v>
      </c>
      <c r="BP34" s="90">
        <v>27.5</v>
      </c>
      <c r="BQ34" s="90">
        <v>28.6</v>
      </c>
      <c r="BR34" s="90">
        <v>29.7</v>
      </c>
      <c r="BS34" s="90">
        <v>31.1</v>
      </c>
      <c r="BT34" s="90">
        <v>32</v>
      </c>
      <c r="BU34" s="90">
        <v>32.700000000000003</v>
      </c>
      <c r="BV34" s="90">
        <v>33.799999999999997</v>
      </c>
      <c r="BW34" s="90">
        <v>35.200000000000003</v>
      </c>
      <c r="BX34" s="90">
        <v>36</v>
      </c>
      <c r="BY34" s="90">
        <v>36.5</v>
      </c>
      <c r="BZ34" s="90">
        <v>38.299999999999997</v>
      </c>
      <c r="CA34" s="90">
        <v>40.200000000000003</v>
      </c>
      <c r="CB34" s="90">
        <v>42.6</v>
      </c>
      <c r="CC34" s="90">
        <v>45.2</v>
      </c>
      <c r="CD34" s="90">
        <v>48.2</v>
      </c>
      <c r="CE34" s="90">
        <v>51.5</v>
      </c>
      <c r="CF34" s="90">
        <v>52</v>
      </c>
      <c r="CG34" s="90">
        <v>52.4</v>
      </c>
      <c r="CH34" s="90">
        <v>54.6</v>
      </c>
      <c r="CI34" s="90">
        <v>55.6</v>
      </c>
      <c r="CJ34" s="90">
        <v>57.3</v>
      </c>
      <c r="CK34" s="90">
        <v>58.5</v>
      </c>
      <c r="CL34" s="322"/>
      <c r="CM34" s="322"/>
      <c r="CN34" s="322"/>
      <c r="CO34" s="322"/>
      <c r="CP34" s="322"/>
      <c r="CQ34" s="322"/>
      <c r="CR34" s="322"/>
      <c r="CS34" s="322"/>
      <c r="CT34" s="322"/>
      <c r="CU34" s="322"/>
      <c r="CV34" s="322"/>
      <c r="CW34" s="322"/>
      <c r="CX34" s="322"/>
      <c r="CY34" s="322"/>
      <c r="CZ34" s="322"/>
      <c r="DA34" s="322"/>
      <c r="DB34" s="322"/>
      <c r="DC34" s="322"/>
    </row>
    <row r="35" spans="1:107" x14ac:dyDescent="0.2">
      <c r="A35" s="90" t="s">
        <v>388</v>
      </c>
      <c r="B35" s="90" t="s">
        <v>1928</v>
      </c>
      <c r="C35" s="90">
        <v>0.3</v>
      </c>
      <c r="D35" s="90">
        <v>0.3</v>
      </c>
      <c r="E35" s="90">
        <v>0.3</v>
      </c>
      <c r="F35" s="90">
        <v>0.3</v>
      </c>
      <c r="G35" s="90">
        <v>0.3</v>
      </c>
      <c r="H35" s="90">
        <v>0.3</v>
      </c>
      <c r="I35" s="90">
        <v>0.4</v>
      </c>
      <c r="J35" s="90">
        <v>0.5</v>
      </c>
      <c r="K35" s="90">
        <v>0.5</v>
      </c>
      <c r="L35" s="90">
        <v>0.5</v>
      </c>
      <c r="M35" s="90">
        <v>0.6</v>
      </c>
      <c r="N35" s="90">
        <v>0.8</v>
      </c>
      <c r="O35" s="90">
        <v>1.6</v>
      </c>
      <c r="P35" s="90">
        <v>3.2</v>
      </c>
      <c r="Q35" s="90">
        <v>3.9</v>
      </c>
      <c r="R35" s="90">
        <v>4</v>
      </c>
      <c r="S35" s="90">
        <v>4.0999999999999996</v>
      </c>
      <c r="T35" s="90">
        <v>3.9</v>
      </c>
      <c r="U35" s="90">
        <v>3.4</v>
      </c>
      <c r="V35" s="90">
        <v>3.6</v>
      </c>
      <c r="W35" s="90">
        <v>4</v>
      </c>
      <c r="X35" s="90">
        <v>4.7</v>
      </c>
      <c r="Y35" s="90">
        <v>6.3</v>
      </c>
      <c r="Z35" s="90">
        <v>7.2</v>
      </c>
      <c r="AA35" s="90">
        <v>7.4</v>
      </c>
      <c r="AB35" s="90">
        <v>7.5</v>
      </c>
      <c r="AC35" s="90">
        <v>7.8</v>
      </c>
      <c r="AD35" s="90">
        <v>8.4</v>
      </c>
      <c r="AE35" s="90">
        <v>9.4</v>
      </c>
      <c r="AF35" s="90">
        <v>9.9</v>
      </c>
      <c r="AG35" s="90">
        <v>10.3</v>
      </c>
      <c r="AH35" s="90">
        <v>10.8</v>
      </c>
      <c r="AI35" s="90">
        <v>11.5</v>
      </c>
      <c r="AJ35" s="90">
        <v>12.2</v>
      </c>
      <c r="AK35" s="90">
        <v>12.8</v>
      </c>
      <c r="AL35" s="90">
        <v>13.6</v>
      </c>
      <c r="AM35" s="90">
        <v>14.5</v>
      </c>
      <c r="AN35" s="90">
        <v>15.8</v>
      </c>
      <c r="AO35" s="90">
        <v>17</v>
      </c>
      <c r="AP35" s="90">
        <v>18.3</v>
      </c>
      <c r="AQ35" s="90">
        <v>20.399999999999999</v>
      </c>
      <c r="AR35" s="90">
        <v>25.3</v>
      </c>
      <c r="AS35" s="90">
        <v>28.6</v>
      </c>
      <c r="AT35" s="90">
        <v>30.2</v>
      </c>
      <c r="AU35" s="90">
        <v>31.3</v>
      </c>
      <c r="AV35" s="90">
        <v>32</v>
      </c>
      <c r="AW35" s="90">
        <v>32.4</v>
      </c>
      <c r="AX35" s="90">
        <v>33.5</v>
      </c>
      <c r="AY35" s="90">
        <v>36.299999999999997</v>
      </c>
      <c r="AZ35" s="90">
        <v>41.9</v>
      </c>
      <c r="BA35" s="90">
        <v>43.6</v>
      </c>
      <c r="BB35" s="90">
        <v>44.8</v>
      </c>
      <c r="BC35" s="90">
        <v>46.7</v>
      </c>
      <c r="BD35" s="90">
        <v>49</v>
      </c>
      <c r="BE35" s="90">
        <v>51</v>
      </c>
      <c r="BF35" s="90">
        <v>56.8</v>
      </c>
      <c r="BG35" s="90">
        <v>59.3</v>
      </c>
      <c r="BH35" s="90">
        <v>62.4</v>
      </c>
      <c r="BI35" s="90">
        <v>60.8</v>
      </c>
      <c r="BJ35" s="90">
        <v>62.5</v>
      </c>
      <c r="BK35" s="90">
        <v>64.7</v>
      </c>
      <c r="BL35" s="90">
        <v>65.599999999999994</v>
      </c>
      <c r="BM35" s="90">
        <v>67.8</v>
      </c>
      <c r="BN35" s="90">
        <v>69.8</v>
      </c>
      <c r="BO35" s="90">
        <v>67.2</v>
      </c>
      <c r="BP35" s="90">
        <v>67.5</v>
      </c>
      <c r="BQ35" s="90">
        <v>67.2</v>
      </c>
      <c r="BR35" s="90">
        <v>66.8</v>
      </c>
      <c r="BS35" s="90">
        <v>67.5</v>
      </c>
      <c r="BT35" s="90">
        <v>69.400000000000006</v>
      </c>
      <c r="BU35" s="90">
        <v>71.2</v>
      </c>
      <c r="BV35" s="90">
        <v>72.5</v>
      </c>
      <c r="BW35" s="90">
        <v>73.3</v>
      </c>
      <c r="BX35" s="90">
        <v>74.3</v>
      </c>
      <c r="BY35" s="90">
        <v>79.5</v>
      </c>
      <c r="BZ35" s="90">
        <v>81.900000000000006</v>
      </c>
      <c r="CA35" s="90">
        <v>83.1</v>
      </c>
      <c r="CB35" s="90">
        <v>80.7</v>
      </c>
      <c r="CC35" s="90">
        <v>81</v>
      </c>
      <c r="CD35" s="90">
        <v>80.900000000000006</v>
      </c>
      <c r="CE35" s="90">
        <v>77.5</v>
      </c>
      <c r="CF35" s="90">
        <v>85.9</v>
      </c>
      <c r="CG35" s="90">
        <v>91.6</v>
      </c>
      <c r="CH35" s="90">
        <v>89.6</v>
      </c>
      <c r="CI35" s="90">
        <v>89.8</v>
      </c>
      <c r="CJ35" s="90">
        <v>90.9</v>
      </c>
      <c r="CK35" s="90">
        <v>94.4</v>
      </c>
      <c r="CL35" s="322"/>
      <c r="CM35" s="322"/>
      <c r="CN35" s="322"/>
      <c r="CO35" s="322"/>
      <c r="CP35" s="322"/>
      <c r="CQ35" s="322"/>
      <c r="CR35" s="322"/>
      <c r="CS35" s="322"/>
      <c r="CT35" s="322"/>
      <c r="CU35" s="322"/>
      <c r="CV35" s="322"/>
      <c r="CW35" s="322"/>
      <c r="CX35" s="322"/>
      <c r="CY35" s="322"/>
      <c r="CZ35" s="322"/>
      <c r="DA35" s="322"/>
      <c r="DB35" s="322"/>
      <c r="DC35" s="322"/>
    </row>
    <row r="36" spans="1:107" x14ac:dyDescent="0.2">
      <c r="A36" s="90" t="s">
        <v>386</v>
      </c>
      <c r="B36" s="313" t="s">
        <v>1798</v>
      </c>
      <c r="C36" s="90">
        <v>0</v>
      </c>
      <c r="D36" s="90">
        <v>0</v>
      </c>
      <c r="E36" s="90">
        <v>0</v>
      </c>
      <c r="F36" s="90">
        <v>0</v>
      </c>
      <c r="G36" s="90">
        <v>0</v>
      </c>
      <c r="H36" s="90">
        <v>0</v>
      </c>
      <c r="I36" s="90">
        <v>0</v>
      </c>
      <c r="J36" s="90">
        <v>0</v>
      </c>
      <c r="K36" s="90">
        <v>0</v>
      </c>
      <c r="L36" s="90">
        <v>0.1</v>
      </c>
      <c r="M36" s="90">
        <v>0.1</v>
      </c>
      <c r="N36" s="90">
        <v>0.1</v>
      </c>
      <c r="O36" s="90">
        <v>0.1</v>
      </c>
      <c r="P36" s="90">
        <v>0.2</v>
      </c>
      <c r="Q36" s="90">
        <v>0.3</v>
      </c>
      <c r="R36" s="90">
        <v>0.4</v>
      </c>
      <c r="S36" s="90">
        <v>0.4</v>
      </c>
      <c r="T36" s="90">
        <v>0.2</v>
      </c>
      <c r="U36" s="90">
        <v>0.3</v>
      </c>
      <c r="V36" s="90">
        <v>0.4</v>
      </c>
      <c r="W36" s="90">
        <v>0.5</v>
      </c>
      <c r="X36" s="90">
        <v>0.5</v>
      </c>
      <c r="Y36" s="90">
        <v>0.6</v>
      </c>
      <c r="Z36" s="90">
        <v>0.6</v>
      </c>
      <c r="AA36" s="90">
        <v>0.4</v>
      </c>
      <c r="AB36" s="90">
        <v>0.3</v>
      </c>
      <c r="AC36" s="90">
        <v>0.4</v>
      </c>
      <c r="AD36" s="90">
        <v>0.6</v>
      </c>
      <c r="AE36" s="90">
        <v>0.8</v>
      </c>
      <c r="AF36" s="90">
        <v>0.9</v>
      </c>
      <c r="AG36" s="90">
        <v>0.9</v>
      </c>
      <c r="AH36" s="90">
        <v>0.9</v>
      </c>
      <c r="AI36" s="90">
        <v>1</v>
      </c>
      <c r="AJ36" s="90">
        <v>1</v>
      </c>
      <c r="AK36" s="90">
        <v>1.1000000000000001</v>
      </c>
      <c r="AL36" s="90">
        <v>1.2</v>
      </c>
      <c r="AM36" s="90">
        <v>1.2</v>
      </c>
      <c r="AN36" s="90">
        <v>1.1000000000000001</v>
      </c>
      <c r="AO36" s="90">
        <v>1.2</v>
      </c>
      <c r="AP36" s="90">
        <v>1.4</v>
      </c>
      <c r="AQ36" s="90">
        <v>1.4</v>
      </c>
      <c r="AR36" s="90">
        <v>2</v>
      </c>
      <c r="AS36" s="90">
        <v>3</v>
      </c>
      <c r="AT36" s="90">
        <v>2.9</v>
      </c>
      <c r="AU36" s="90">
        <v>2.2999999999999998</v>
      </c>
      <c r="AV36" s="90">
        <v>3</v>
      </c>
      <c r="AW36" s="90">
        <v>4</v>
      </c>
      <c r="AX36" s="90">
        <v>4.5999999999999996</v>
      </c>
      <c r="AY36" s="90">
        <v>6.9</v>
      </c>
      <c r="AZ36" s="90">
        <v>6.5</v>
      </c>
      <c r="BA36" s="90">
        <v>7.8</v>
      </c>
      <c r="BB36" s="90">
        <v>9.1</v>
      </c>
      <c r="BC36" s="90">
        <v>10.8</v>
      </c>
      <c r="BD36" s="90">
        <v>12.3</v>
      </c>
      <c r="BE36" s="90">
        <v>14.4</v>
      </c>
      <c r="BF36" s="90">
        <v>26.9</v>
      </c>
      <c r="BG36" s="90">
        <v>30</v>
      </c>
      <c r="BH36" s="90">
        <v>31.7</v>
      </c>
      <c r="BI36" s="90">
        <v>32.700000000000003</v>
      </c>
      <c r="BJ36" s="90">
        <v>33</v>
      </c>
      <c r="BK36" s="90">
        <v>34.6</v>
      </c>
      <c r="BL36" s="90">
        <v>34.9</v>
      </c>
      <c r="BM36" s="90">
        <v>37.700000000000003</v>
      </c>
      <c r="BN36" s="90">
        <v>39.6</v>
      </c>
      <c r="BO36" s="90">
        <v>36.9</v>
      </c>
      <c r="BP36" s="90">
        <v>35.9</v>
      </c>
      <c r="BQ36" s="90">
        <v>33.200000000000003</v>
      </c>
      <c r="BR36" s="90">
        <v>37.4</v>
      </c>
      <c r="BS36" s="90">
        <v>36.799999999999997</v>
      </c>
      <c r="BT36" s="90">
        <v>37.4</v>
      </c>
      <c r="BU36" s="90">
        <v>36.700000000000003</v>
      </c>
      <c r="BV36" s="90">
        <v>38.799999999999997</v>
      </c>
      <c r="BW36" s="90">
        <v>38</v>
      </c>
      <c r="BX36" s="90">
        <v>39.200000000000003</v>
      </c>
      <c r="BY36" s="90">
        <v>34.6</v>
      </c>
      <c r="BZ36" s="90">
        <v>40.299999999999997</v>
      </c>
      <c r="CA36" s="90">
        <v>41.9</v>
      </c>
      <c r="CB36" s="90">
        <v>40.5</v>
      </c>
      <c r="CC36" s="90">
        <v>59.6</v>
      </c>
      <c r="CD36" s="90">
        <v>64.900000000000006</v>
      </c>
      <c r="CE36" s="90">
        <v>64.3</v>
      </c>
      <c r="CF36" s="90">
        <v>73.7</v>
      </c>
      <c r="CG36" s="90">
        <v>82.8</v>
      </c>
      <c r="CH36" s="90">
        <v>80.900000000000006</v>
      </c>
      <c r="CI36" s="90">
        <v>68.599999999999994</v>
      </c>
      <c r="CJ36" s="90">
        <v>67.599999999999994</v>
      </c>
      <c r="CK36" s="90">
        <v>72.3</v>
      </c>
      <c r="CL36" s="322"/>
      <c r="CM36" s="322"/>
      <c r="CN36" s="322"/>
      <c r="CO36" s="322"/>
      <c r="CP36" s="322"/>
      <c r="CQ36" s="322"/>
      <c r="CR36" s="322"/>
      <c r="CS36" s="322"/>
      <c r="CT36" s="322"/>
      <c r="CU36" s="322"/>
      <c r="CV36" s="322"/>
      <c r="CW36" s="322"/>
      <c r="CX36" s="322"/>
      <c r="CY36" s="322"/>
      <c r="CZ36" s="322"/>
      <c r="DA36" s="322"/>
      <c r="DB36" s="322"/>
      <c r="DC36" s="322"/>
    </row>
    <row r="37" spans="1:107" x14ac:dyDescent="0.2">
      <c r="A37" s="90" t="s">
        <v>384</v>
      </c>
      <c r="B37" s="90" t="s">
        <v>1929</v>
      </c>
      <c r="C37" s="90">
        <v>0.1</v>
      </c>
      <c r="D37" s="90">
        <v>0.1</v>
      </c>
      <c r="E37" s="90">
        <v>0.1</v>
      </c>
      <c r="F37" s="90">
        <v>0.1</v>
      </c>
      <c r="G37" s="90">
        <v>0.1</v>
      </c>
      <c r="H37" s="90">
        <v>0.1</v>
      </c>
      <c r="I37" s="90">
        <v>0.1</v>
      </c>
      <c r="J37" s="90">
        <v>0.1</v>
      </c>
      <c r="K37" s="90">
        <v>0.1</v>
      </c>
      <c r="L37" s="90">
        <v>0.2</v>
      </c>
      <c r="M37" s="90">
        <v>0.2</v>
      </c>
      <c r="N37" s="90">
        <v>0.2</v>
      </c>
      <c r="O37" s="90">
        <v>0.2</v>
      </c>
      <c r="P37" s="90">
        <v>0.3</v>
      </c>
      <c r="Q37" s="90">
        <v>0.4</v>
      </c>
      <c r="R37" s="90">
        <v>0.5</v>
      </c>
      <c r="S37" s="90">
        <v>0.6</v>
      </c>
      <c r="T37" s="90">
        <v>0.6</v>
      </c>
      <c r="U37" s="90">
        <v>0.6</v>
      </c>
      <c r="V37" s="90">
        <v>0.7</v>
      </c>
      <c r="W37" s="90">
        <v>0.9</v>
      </c>
      <c r="X37" s="90">
        <v>1</v>
      </c>
      <c r="Y37" s="90">
        <v>1</v>
      </c>
      <c r="Z37" s="90">
        <v>1.1000000000000001</v>
      </c>
      <c r="AA37" s="90">
        <v>1</v>
      </c>
      <c r="AB37" s="90">
        <v>0.9</v>
      </c>
      <c r="AC37" s="90">
        <v>1.1000000000000001</v>
      </c>
      <c r="AD37" s="90">
        <v>1.5</v>
      </c>
      <c r="AE37" s="90">
        <v>1.8</v>
      </c>
      <c r="AF37" s="90">
        <v>2.1</v>
      </c>
      <c r="AG37" s="90">
        <v>2.2000000000000002</v>
      </c>
      <c r="AH37" s="90">
        <v>2.4</v>
      </c>
      <c r="AI37" s="90">
        <v>2.6</v>
      </c>
      <c r="AJ37" s="90">
        <v>2.8</v>
      </c>
      <c r="AK37" s="90">
        <v>3.1</v>
      </c>
      <c r="AL37" s="90">
        <v>3.5</v>
      </c>
      <c r="AM37" s="90">
        <v>3.7</v>
      </c>
      <c r="AN37" s="90">
        <v>4.0999999999999996</v>
      </c>
      <c r="AO37" s="90">
        <v>4.5999999999999996</v>
      </c>
      <c r="AP37" s="90">
        <v>5.2</v>
      </c>
      <c r="AQ37" s="90">
        <v>5.8</v>
      </c>
      <c r="AR37" s="90">
        <v>7.1</v>
      </c>
      <c r="AS37" s="90">
        <v>8.9</v>
      </c>
      <c r="AT37" s="90">
        <v>9.8000000000000007</v>
      </c>
      <c r="AU37" s="90">
        <v>10.5</v>
      </c>
      <c r="AV37" s="90">
        <v>13.1</v>
      </c>
      <c r="AW37" s="90">
        <v>16.5</v>
      </c>
      <c r="AX37" s="90">
        <v>18.7</v>
      </c>
      <c r="AY37" s="90">
        <v>22.7</v>
      </c>
      <c r="AZ37" s="90">
        <v>24.1</v>
      </c>
      <c r="BA37" s="90">
        <v>27.4</v>
      </c>
      <c r="BB37" s="90">
        <v>32.299999999999997</v>
      </c>
      <c r="BC37" s="90">
        <v>36.9</v>
      </c>
      <c r="BD37" s="90">
        <v>39.700000000000003</v>
      </c>
      <c r="BE37" s="90">
        <v>42.1</v>
      </c>
      <c r="BF37" s="90">
        <v>52.1</v>
      </c>
      <c r="BG37" s="90">
        <v>56</v>
      </c>
      <c r="BH37" s="90">
        <v>56.5</v>
      </c>
      <c r="BI37" s="90">
        <v>57.7</v>
      </c>
      <c r="BJ37" s="90">
        <v>57.9</v>
      </c>
      <c r="BK37" s="90">
        <v>59.6</v>
      </c>
      <c r="BL37" s="90">
        <v>60</v>
      </c>
      <c r="BM37" s="90">
        <v>63.7</v>
      </c>
      <c r="BN37" s="90">
        <v>65</v>
      </c>
      <c r="BO37" s="90">
        <v>63.2</v>
      </c>
      <c r="BP37" s="90">
        <v>62.8</v>
      </c>
      <c r="BQ37" s="90">
        <v>61.6</v>
      </c>
      <c r="BR37" s="90">
        <v>65.900000000000006</v>
      </c>
      <c r="BS37" s="90">
        <v>67.400000000000006</v>
      </c>
      <c r="BT37" s="90">
        <v>67.3</v>
      </c>
      <c r="BU37" s="90">
        <v>68.400000000000006</v>
      </c>
      <c r="BV37" s="90">
        <v>71.3</v>
      </c>
      <c r="BW37" s="90">
        <v>73.2</v>
      </c>
      <c r="BX37" s="90">
        <v>76.8</v>
      </c>
      <c r="BY37" s="90">
        <v>75.099999999999994</v>
      </c>
      <c r="BZ37" s="90">
        <v>86</v>
      </c>
      <c r="CA37" s="90">
        <v>89.6</v>
      </c>
      <c r="CB37" s="90">
        <v>95.6</v>
      </c>
      <c r="CC37" s="90">
        <v>118.4</v>
      </c>
      <c r="CD37" s="90">
        <v>128</v>
      </c>
      <c r="CE37" s="90">
        <v>140.80000000000001</v>
      </c>
      <c r="CF37" s="90">
        <v>148.80000000000001</v>
      </c>
      <c r="CG37" s="90">
        <v>153.30000000000001</v>
      </c>
      <c r="CH37" s="90">
        <v>160</v>
      </c>
      <c r="CI37" s="90">
        <v>163.4</v>
      </c>
      <c r="CJ37" s="90">
        <v>168.3</v>
      </c>
      <c r="CK37" s="90">
        <v>174.7</v>
      </c>
      <c r="CL37" s="322"/>
      <c r="CM37" s="322"/>
      <c r="CN37" s="322"/>
      <c r="CO37" s="322"/>
      <c r="CP37" s="322"/>
      <c r="CQ37" s="322"/>
      <c r="CR37" s="322"/>
      <c r="CS37" s="322"/>
      <c r="CT37" s="322"/>
      <c r="CU37" s="322"/>
      <c r="CV37" s="322"/>
      <c r="CW37" s="322"/>
      <c r="CX37" s="322"/>
      <c r="CY37" s="322"/>
      <c r="CZ37" s="322"/>
      <c r="DA37" s="322"/>
      <c r="DB37" s="322"/>
      <c r="DC37" s="322"/>
    </row>
    <row r="38" spans="1:107" x14ac:dyDescent="0.2">
      <c r="A38" s="90" t="s">
        <v>382</v>
      </c>
      <c r="B38" s="90" t="s">
        <v>1930</v>
      </c>
      <c r="C38" s="90">
        <v>0</v>
      </c>
      <c r="D38" s="90">
        <v>0</v>
      </c>
      <c r="E38" s="90">
        <v>0</v>
      </c>
      <c r="F38" s="90">
        <v>0</v>
      </c>
      <c r="G38" s="90">
        <v>0</v>
      </c>
      <c r="H38" s="90">
        <v>0</v>
      </c>
      <c r="I38" s="90">
        <v>0</v>
      </c>
      <c r="J38" s="90">
        <v>0</v>
      </c>
      <c r="K38" s="90">
        <v>0</v>
      </c>
      <c r="L38" s="90">
        <v>0</v>
      </c>
      <c r="M38" s="90">
        <v>0</v>
      </c>
      <c r="N38" s="90">
        <v>0</v>
      </c>
      <c r="O38" s="90">
        <v>0</v>
      </c>
      <c r="P38" s="90">
        <v>0</v>
      </c>
      <c r="Q38" s="90">
        <v>0</v>
      </c>
      <c r="R38" s="90">
        <v>0.1</v>
      </c>
      <c r="S38" s="90">
        <v>0.1</v>
      </c>
      <c r="T38" s="90">
        <v>0.1</v>
      </c>
      <c r="U38" s="90">
        <v>0.1</v>
      </c>
      <c r="V38" s="90">
        <v>0.1</v>
      </c>
      <c r="W38" s="90">
        <v>0.1</v>
      </c>
      <c r="X38" s="90">
        <v>0.1</v>
      </c>
      <c r="Y38" s="90">
        <v>0.2</v>
      </c>
      <c r="Z38" s="90">
        <v>0.2</v>
      </c>
      <c r="AA38" s="90">
        <v>0.2</v>
      </c>
      <c r="AB38" s="90">
        <v>0.2</v>
      </c>
      <c r="AC38" s="90">
        <v>0.2</v>
      </c>
      <c r="AD38" s="90">
        <v>0.2</v>
      </c>
      <c r="AE38" s="90">
        <v>0.2</v>
      </c>
      <c r="AF38" s="90">
        <v>0.2</v>
      </c>
      <c r="AG38" s="90">
        <v>0.2</v>
      </c>
      <c r="AH38" s="90">
        <v>0.3</v>
      </c>
      <c r="AI38" s="90">
        <v>0.3</v>
      </c>
      <c r="AJ38" s="90">
        <v>0.3</v>
      </c>
      <c r="AK38" s="90">
        <v>0.4</v>
      </c>
      <c r="AL38" s="90">
        <v>0.5</v>
      </c>
      <c r="AM38" s="90">
        <v>0.5</v>
      </c>
      <c r="AN38" s="90">
        <v>0.6</v>
      </c>
      <c r="AO38" s="90">
        <v>0.7</v>
      </c>
      <c r="AP38" s="90">
        <v>0.8</v>
      </c>
      <c r="AQ38" s="90">
        <v>0.9</v>
      </c>
      <c r="AR38" s="90">
        <v>1.1000000000000001</v>
      </c>
      <c r="AS38" s="90">
        <v>1.4</v>
      </c>
      <c r="AT38" s="90">
        <v>1.5</v>
      </c>
      <c r="AU38" s="90">
        <v>1.7</v>
      </c>
      <c r="AV38" s="90">
        <v>2</v>
      </c>
      <c r="AW38" s="90">
        <v>2.2999999999999998</v>
      </c>
      <c r="AX38" s="90">
        <v>2.6</v>
      </c>
      <c r="AY38" s="90">
        <v>2.9</v>
      </c>
      <c r="AZ38" s="90">
        <v>3.4</v>
      </c>
      <c r="BA38" s="90">
        <v>4.3</v>
      </c>
      <c r="BB38" s="90">
        <v>5.2</v>
      </c>
      <c r="BC38" s="90">
        <v>6.5</v>
      </c>
      <c r="BD38" s="90">
        <v>8.4</v>
      </c>
      <c r="BE38" s="90">
        <v>10.199999999999999</v>
      </c>
      <c r="BF38" s="90">
        <v>12.6</v>
      </c>
      <c r="BG38" s="90">
        <v>15.7</v>
      </c>
      <c r="BH38" s="90">
        <v>18.100000000000001</v>
      </c>
      <c r="BI38" s="90">
        <v>20.5</v>
      </c>
      <c r="BJ38" s="90">
        <v>23.8</v>
      </c>
      <c r="BK38" s="90">
        <v>26.3</v>
      </c>
      <c r="BL38" s="90">
        <v>29.4</v>
      </c>
      <c r="BM38" s="90">
        <v>32.1</v>
      </c>
      <c r="BN38" s="90">
        <v>34.6</v>
      </c>
      <c r="BO38" s="90">
        <v>36.4</v>
      </c>
      <c r="BP38" s="90">
        <v>38.200000000000003</v>
      </c>
      <c r="BQ38" s="90">
        <v>39.799999999999997</v>
      </c>
      <c r="BR38" s="90">
        <v>42.1</v>
      </c>
      <c r="BS38" s="90">
        <v>43.6</v>
      </c>
      <c r="BT38" s="90">
        <v>46.5</v>
      </c>
      <c r="BU38" s="90">
        <v>46.2</v>
      </c>
      <c r="BV38" s="90">
        <v>48.1</v>
      </c>
      <c r="BW38" s="90">
        <v>49.2</v>
      </c>
      <c r="BX38" s="90">
        <v>49.1</v>
      </c>
      <c r="BY38" s="90">
        <v>48.2</v>
      </c>
      <c r="BZ38" s="90">
        <v>47</v>
      </c>
      <c r="CA38" s="90">
        <v>49.6</v>
      </c>
      <c r="CB38" s="90">
        <v>47.9</v>
      </c>
      <c r="CC38" s="90">
        <v>50</v>
      </c>
      <c r="CD38" s="90">
        <v>51.3</v>
      </c>
      <c r="CE38" s="90">
        <v>45.7</v>
      </c>
      <c r="CF38" s="90">
        <v>48.7</v>
      </c>
      <c r="CG38" s="90">
        <v>54.9</v>
      </c>
      <c r="CH38" s="90">
        <v>52.8</v>
      </c>
      <c r="CI38" s="90">
        <v>41</v>
      </c>
      <c r="CJ38" s="90">
        <v>39.1</v>
      </c>
      <c r="CK38" s="90">
        <v>39.6</v>
      </c>
      <c r="CL38" s="322"/>
      <c r="CM38" s="322"/>
      <c r="CN38" s="322"/>
      <c r="CO38" s="322"/>
      <c r="CP38" s="322"/>
      <c r="CQ38" s="322"/>
      <c r="CR38" s="322"/>
      <c r="CS38" s="322"/>
      <c r="CT38" s="322"/>
      <c r="CU38" s="322"/>
      <c r="CV38" s="322"/>
      <c r="CW38" s="322"/>
      <c r="CX38" s="322"/>
      <c r="CY38" s="322"/>
      <c r="CZ38" s="322"/>
      <c r="DA38" s="322"/>
      <c r="DB38" s="322"/>
      <c r="DC38" s="322"/>
    </row>
    <row r="39" spans="1:107" x14ac:dyDescent="0.2">
      <c r="A39" s="90" t="s">
        <v>380</v>
      </c>
      <c r="B39" s="90" t="s">
        <v>1837</v>
      </c>
      <c r="C39" s="90">
        <v>0.1</v>
      </c>
      <c r="D39" s="90">
        <v>0.1</v>
      </c>
      <c r="E39" s="90">
        <v>0.1</v>
      </c>
      <c r="F39" s="90">
        <v>0.1</v>
      </c>
      <c r="G39" s="90">
        <v>0.1</v>
      </c>
      <c r="H39" s="90">
        <v>0.1</v>
      </c>
      <c r="I39" s="90">
        <v>0.1</v>
      </c>
      <c r="J39" s="90">
        <v>0.1</v>
      </c>
      <c r="K39" s="90">
        <v>0.1</v>
      </c>
      <c r="L39" s="90">
        <v>0.1</v>
      </c>
      <c r="M39" s="90">
        <v>0.1</v>
      </c>
      <c r="N39" s="90">
        <v>0.1</v>
      </c>
      <c r="O39" s="90">
        <v>0.1</v>
      </c>
      <c r="P39" s="90">
        <v>0.1</v>
      </c>
      <c r="Q39" s="90">
        <v>0.2</v>
      </c>
      <c r="R39" s="90">
        <v>0.2</v>
      </c>
      <c r="S39" s="90">
        <v>0.3</v>
      </c>
      <c r="T39" s="90">
        <v>0.5</v>
      </c>
      <c r="U39" s="90">
        <v>0.5</v>
      </c>
      <c r="V39" s="90">
        <v>0.5</v>
      </c>
      <c r="W39" s="90">
        <v>0.5</v>
      </c>
      <c r="X39" s="90">
        <v>0.6</v>
      </c>
      <c r="Y39" s="90">
        <v>0.6</v>
      </c>
      <c r="Z39" s="90">
        <v>0.7</v>
      </c>
      <c r="AA39" s="90">
        <v>0.8</v>
      </c>
      <c r="AB39" s="90">
        <v>0.8</v>
      </c>
      <c r="AC39" s="90">
        <v>0.9</v>
      </c>
      <c r="AD39" s="90">
        <v>1.1000000000000001</v>
      </c>
      <c r="AE39" s="90">
        <v>1.2</v>
      </c>
      <c r="AF39" s="90">
        <v>1.4</v>
      </c>
      <c r="AG39" s="90">
        <v>1.6</v>
      </c>
      <c r="AH39" s="90">
        <v>1.7</v>
      </c>
      <c r="AI39" s="90">
        <v>1.9</v>
      </c>
      <c r="AJ39" s="90">
        <v>2.1</v>
      </c>
      <c r="AK39" s="90">
        <v>2.4</v>
      </c>
      <c r="AL39" s="90">
        <v>2.7</v>
      </c>
      <c r="AM39" s="90">
        <v>3.1</v>
      </c>
      <c r="AN39" s="90">
        <v>3.6</v>
      </c>
      <c r="AO39" s="90">
        <v>4.0999999999999996</v>
      </c>
      <c r="AP39" s="90">
        <v>4.5999999999999996</v>
      </c>
      <c r="AQ39" s="90">
        <v>5.3</v>
      </c>
      <c r="AR39" s="90">
        <v>6.2</v>
      </c>
      <c r="AS39" s="90">
        <v>7.3</v>
      </c>
      <c r="AT39" s="90">
        <v>8.4</v>
      </c>
      <c r="AU39" s="90">
        <v>9.9</v>
      </c>
      <c r="AV39" s="90">
        <v>12.1</v>
      </c>
      <c r="AW39" s="90">
        <v>14.7</v>
      </c>
      <c r="AX39" s="90">
        <v>16.7</v>
      </c>
      <c r="AY39" s="90">
        <v>18.600000000000001</v>
      </c>
      <c r="AZ39" s="90">
        <v>21</v>
      </c>
      <c r="BA39" s="90">
        <v>23.9</v>
      </c>
      <c r="BB39" s="90">
        <v>28.3</v>
      </c>
      <c r="BC39" s="90">
        <v>32.6</v>
      </c>
      <c r="BD39" s="90">
        <v>35.700000000000003</v>
      </c>
      <c r="BE39" s="90">
        <v>37.9</v>
      </c>
      <c r="BF39" s="90">
        <v>37.9</v>
      </c>
      <c r="BG39" s="90">
        <v>41.6</v>
      </c>
      <c r="BH39" s="90">
        <v>42.8</v>
      </c>
      <c r="BI39" s="90">
        <v>45.5</v>
      </c>
      <c r="BJ39" s="90">
        <v>48.7</v>
      </c>
      <c r="BK39" s="90">
        <v>51.3</v>
      </c>
      <c r="BL39" s="90">
        <v>54.4</v>
      </c>
      <c r="BM39" s="90">
        <v>58</v>
      </c>
      <c r="BN39" s="90">
        <v>59.9</v>
      </c>
      <c r="BO39" s="90">
        <v>62.6</v>
      </c>
      <c r="BP39" s="90">
        <v>65</v>
      </c>
      <c r="BQ39" s="90">
        <v>68.099999999999994</v>
      </c>
      <c r="BR39" s="90">
        <v>70.5</v>
      </c>
      <c r="BS39" s="90">
        <v>74.099999999999994</v>
      </c>
      <c r="BT39" s="90">
        <v>76.2</v>
      </c>
      <c r="BU39" s="90">
        <v>77.8</v>
      </c>
      <c r="BV39" s="90">
        <v>80.5</v>
      </c>
      <c r="BW39" s="90">
        <v>84.3</v>
      </c>
      <c r="BX39" s="90">
        <v>86.6</v>
      </c>
      <c r="BY39" s="90">
        <v>88.6</v>
      </c>
      <c r="BZ39" s="90">
        <v>92.5</v>
      </c>
      <c r="CA39" s="90">
        <v>97.1</v>
      </c>
      <c r="CB39" s="90">
        <v>103</v>
      </c>
      <c r="CC39" s="90">
        <v>108.8</v>
      </c>
      <c r="CD39" s="90">
        <v>114.3</v>
      </c>
      <c r="CE39" s="90">
        <v>122.1</v>
      </c>
      <c r="CF39" s="90">
        <v>123.6</v>
      </c>
      <c r="CG39" s="90">
        <v>125.2</v>
      </c>
      <c r="CH39" s="90">
        <v>131.69999999999999</v>
      </c>
      <c r="CI39" s="90">
        <v>135.69999999999999</v>
      </c>
      <c r="CJ39" s="90">
        <v>139.69999999999999</v>
      </c>
      <c r="CK39" s="90">
        <v>141.9</v>
      </c>
      <c r="CL39" s="322"/>
      <c r="CM39" s="322"/>
      <c r="CN39" s="322"/>
      <c r="CO39" s="322"/>
      <c r="CP39" s="322"/>
      <c r="CQ39" s="322"/>
      <c r="CR39" s="322"/>
      <c r="CS39" s="322"/>
      <c r="CT39" s="322"/>
      <c r="CU39" s="322"/>
      <c r="CV39" s="322"/>
      <c r="CW39" s="322"/>
      <c r="CX39" s="322"/>
      <c r="CY39" s="322"/>
      <c r="CZ39" s="322"/>
      <c r="DA39" s="322"/>
      <c r="DB39" s="322"/>
      <c r="DC39" s="322"/>
    </row>
    <row r="40" spans="1:107" x14ac:dyDescent="0.2">
      <c r="A40" s="90" t="s">
        <v>378</v>
      </c>
      <c r="B40" s="90" t="s">
        <v>1801</v>
      </c>
      <c r="C40" s="90">
        <v>0</v>
      </c>
      <c r="D40" s="90">
        <v>0</v>
      </c>
      <c r="E40" s="90">
        <v>0</v>
      </c>
      <c r="F40" s="90">
        <v>0</v>
      </c>
      <c r="G40" s="90">
        <v>0</v>
      </c>
      <c r="H40" s="90">
        <v>0.1</v>
      </c>
      <c r="I40" s="90">
        <v>0.1</v>
      </c>
      <c r="J40" s="90">
        <v>0.1</v>
      </c>
      <c r="K40" s="90">
        <v>0.1</v>
      </c>
      <c r="L40" s="90">
        <v>0.1</v>
      </c>
      <c r="M40" s="90">
        <v>0.1</v>
      </c>
      <c r="N40" s="90">
        <v>0.1</v>
      </c>
      <c r="O40" s="90">
        <v>0.1</v>
      </c>
      <c r="P40" s="90">
        <v>0.1</v>
      </c>
      <c r="Q40" s="90">
        <v>0.1</v>
      </c>
      <c r="R40" s="90">
        <v>0.1</v>
      </c>
      <c r="S40" s="90">
        <v>0.2</v>
      </c>
      <c r="T40" s="90">
        <v>0.4</v>
      </c>
      <c r="U40" s="90">
        <v>0.3</v>
      </c>
      <c r="V40" s="90">
        <v>0.2</v>
      </c>
      <c r="W40" s="90">
        <v>0.2</v>
      </c>
      <c r="X40" s="90">
        <v>0.3</v>
      </c>
      <c r="Y40" s="90">
        <v>0.3</v>
      </c>
      <c r="Z40" s="90">
        <v>0.3</v>
      </c>
      <c r="AA40" s="90">
        <v>0.4</v>
      </c>
      <c r="AB40" s="90">
        <v>0.4</v>
      </c>
      <c r="AC40" s="90">
        <v>0.5</v>
      </c>
      <c r="AD40" s="90">
        <v>0.6</v>
      </c>
      <c r="AE40" s="90">
        <v>0.7</v>
      </c>
      <c r="AF40" s="90">
        <v>0.8</v>
      </c>
      <c r="AG40" s="90">
        <v>0.9</v>
      </c>
      <c r="AH40" s="90">
        <v>0.9</v>
      </c>
      <c r="AI40" s="90">
        <v>1</v>
      </c>
      <c r="AJ40" s="90">
        <v>1.1000000000000001</v>
      </c>
      <c r="AK40" s="90">
        <v>1.3</v>
      </c>
      <c r="AL40" s="90">
        <v>1.4</v>
      </c>
      <c r="AM40" s="90">
        <v>1.5</v>
      </c>
      <c r="AN40" s="90">
        <v>1.9</v>
      </c>
      <c r="AO40" s="90">
        <v>2.1</v>
      </c>
      <c r="AP40" s="90">
        <v>2.2999999999999998</v>
      </c>
      <c r="AQ40" s="90">
        <v>2.6</v>
      </c>
      <c r="AR40" s="90">
        <v>3</v>
      </c>
      <c r="AS40" s="90">
        <v>3.5</v>
      </c>
      <c r="AT40" s="90">
        <v>4.2</v>
      </c>
      <c r="AU40" s="90">
        <v>5.0999999999999996</v>
      </c>
      <c r="AV40" s="90">
        <v>6.4</v>
      </c>
      <c r="AW40" s="90">
        <v>7.8</v>
      </c>
      <c r="AX40" s="90">
        <v>9</v>
      </c>
      <c r="AY40" s="90">
        <v>10</v>
      </c>
      <c r="AZ40" s="90">
        <v>11.4</v>
      </c>
      <c r="BA40" s="90">
        <v>13.1</v>
      </c>
      <c r="BB40" s="90">
        <v>15.7</v>
      </c>
      <c r="BC40" s="90">
        <v>18.399999999999999</v>
      </c>
      <c r="BD40" s="90">
        <v>20.2</v>
      </c>
      <c r="BE40" s="90">
        <v>21.5</v>
      </c>
      <c r="BF40" s="90">
        <v>22.4</v>
      </c>
      <c r="BG40" s="90">
        <v>23.8</v>
      </c>
      <c r="BH40" s="90">
        <v>24.7</v>
      </c>
      <c r="BI40" s="90">
        <v>26.8</v>
      </c>
      <c r="BJ40" s="90">
        <v>28.9</v>
      </c>
      <c r="BK40" s="90">
        <v>30.3</v>
      </c>
      <c r="BL40" s="90">
        <v>32.200000000000003</v>
      </c>
      <c r="BM40" s="90">
        <v>34.200000000000003</v>
      </c>
      <c r="BN40" s="90">
        <v>34.700000000000003</v>
      </c>
      <c r="BO40" s="90">
        <v>36.1</v>
      </c>
      <c r="BP40" s="90">
        <v>37.5</v>
      </c>
      <c r="BQ40" s="90">
        <v>39.5</v>
      </c>
      <c r="BR40" s="90">
        <v>40.799999999999997</v>
      </c>
      <c r="BS40" s="90">
        <v>42.9</v>
      </c>
      <c r="BT40" s="90">
        <v>44.2</v>
      </c>
      <c r="BU40" s="90">
        <v>45</v>
      </c>
      <c r="BV40" s="90">
        <v>46.7</v>
      </c>
      <c r="BW40" s="90">
        <v>49.1</v>
      </c>
      <c r="BX40" s="90">
        <v>50.6</v>
      </c>
      <c r="BY40" s="90">
        <v>52</v>
      </c>
      <c r="BZ40" s="90">
        <v>54.2</v>
      </c>
      <c r="CA40" s="90">
        <v>56.9</v>
      </c>
      <c r="CB40" s="90">
        <v>60.3</v>
      </c>
      <c r="CC40" s="90">
        <v>63.5</v>
      </c>
      <c r="CD40" s="90">
        <v>66</v>
      </c>
      <c r="CE40" s="90">
        <v>70.599999999999994</v>
      </c>
      <c r="CF40" s="90">
        <v>71.7</v>
      </c>
      <c r="CG40" s="90">
        <v>72.8</v>
      </c>
      <c r="CH40" s="90">
        <v>77.099999999999994</v>
      </c>
      <c r="CI40" s="90">
        <v>80.099999999999994</v>
      </c>
      <c r="CJ40" s="90">
        <v>82.4</v>
      </c>
      <c r="CK40" s="90">
        <v>83.4</v>
      </c>
      <c r="CL40" s="322"/>
      <c r="CM40" s="322"/>
      <c r="CN40" s="322"/>
      <c r="CO40" s="322"/>
      <c r="CP40" s="322"/>
      <c r="CQ40" s="322"/>
      <c r="CR40" s="322"/>
      <c r="CS40" s="322"/>
      <c r="CT40" s="322"/>
      <c r="CU40" s="322"/>
      <c r="CV40" s="322"/>
      <c r="CW40" s="322"/>
      <c r="CX40" s="322"/>
      <c r="CY40" s="322"/>
      <c r="CZ40" s="322"/>
      <c r="DA40" s="322"/>
      <c r="DB40" s="322"/>
      <c r="DC40" s="322"/>
    </row>
    <row r="41" spans="1:107" x14ac:dyDescent="0.2">
      <c r="A41" s="90" t="s">
        <v>539</v>
      </c>
      <c r="B41" s="90" t="s">
        <v>1800</v>
      </c>
      <c r="C41" s="90">
        <v>0</v>
      </c>
      <c r="D41" s="90">
        <v>0</v>
      </c>
      <c r="E41" s="90">
        <v>0</v>
      </c>
      <c r="F41" s="90">
        <v>0</v>
      </c>
      <c r="G41" s="90">
        <v>0</v>
      </c>
      <c r="H41" s="90">
        <v>0</v>
      </c>
      <c r="I41" s="90">
        <v>0</v>
      </c>
      <c r="J41" s="90">
        <v>0.1</v>
      </c>
      <c r="K41" s="90">
        <v>0.1</v>
      </c>
      <c r="L41" s="90">
        <v>0.1</v>
      </c>
      <c r="M41" s="90">
        <v>0.1</v>
      </c>
      <c r="N41" s="90">
        <v>0.1</v>
      </c>
      <c r="O41" s="90">
        <v>0.1</v>
      </c>
      <c r="P41" s="90">
        <v>0.1</v>
      </c>
      <c r="Q41" s="90">
        <v>0.1</v>
      </c>
      <c r="R41" s="90">
        <v>0.1</v>
      </c>
      <c r="S41" s="90">
        <v>0.1</v>
      </c>
      <c r="T41" s="90">
        <v>0.1</v>
      </c>
      <c r="U41" s="90">
        <v>0.2</v>
      </c>
      <c r="V41" s="90">
        <v>0.2</v>
      </c>
      <c r="W41" s="90">
        <v>0.3</v>
      </c>
      <c r="X41" s="90">
        <v>0.3</v>
      </c>
      <c r="Y41" s="90">
        <v>0.3</v>
      </c>
      <c r="Z41" s="90">
        <v>0.4</v>
      </c>
      <c r="AA41" s="90">
        <v>0.4</v>
      </c>
      <c r="AB41" s="90">
        <v>0.4</v>
      </c>
      <c r="AC41" s="90">
        <v>0.5</v>
      </c>
      <c r="AD41" s="90">
        <v>0.5</v>
      </c>
      <c r="AE41" s="90">
        <v>0.6</v>
      </c>
      <c r="AF41" s="90">
        <v>0.6</v>
      </c>
      <c r="AG41" s="90">
        <v>0.7</v>
      </c>
      <c r="AH41" s="90">
        <v>0.8</v>
      </c>
      <c r="AI41" s="90">
        <v>0.9</v>
      </c>
      <c r="AJ41" s="90">
        <v>1</v>
      </c>
      <c r="AK41" s="90">
        <v>1.1000000000000001</v>
      </c>
      <c r="AL41" s="90">
        <v>1.3</v>
      </c>
      <c r="AM41" s="90">
        <v>1.5</v>
      </c>
      <c r="AN41" s="90">
        <v>1.7</v>
      </c>
      <c r="AO41" s="90">
        <v>2</v>
      </c>
      <c r="AP41" s="90">
        <v>2.2999999999999998</v>
      </c>
      <c r="AQ41" s="90">
        <v>2.7</v>
      </c>
      <c r="AR41" s="90">
        <v>3.2</v>
      </c>
      <c r="AS41" s="90">
        <v>3.7</v>
      </c>
      <c r="AT41" s="90">
        <v>4.2</v>
      </c>
      <c r="AU41" s="90">
        <v>4.7</v>
      </c>
      <c r="AV41" s="90">
        <v>5.7</v>
      </c>
      <c r="AW41" s="90">
        <v>6.9</v>
      </c>
      <c r="AX41" s="90">
        <v>7.8</v>
      </c>
      <c r="AY41" s="90">
        <v>8.6</v>
      </c>
      <c r="AZ41" s="90">
        <v>9.5</v>
      </c>
      <c r="BA41" s="90">
        <v>10.8</v>
      </c>
      <c r="BB41" s="90">
        <v>12.6</v>
      </c>
      <c r="BC41" s="90">
        <v>14.2</v>
      </c>
      <c r="BD41" s="90">
        <v>15.5</v>
      </c>
      <c r="BE41" s="90">
        <v>16.399999999999999</v>
      </c>
      <c r="BF41" s="90">
        <v>15.5</v>
      </c>
      <c r="BG41" s="90">
        <v>17.7</v>
      </c>
      <c r="BH41" s="90">
        <v>18.100000000000001</v>
      </c>
      <c r="BI41" s="90">
        <v>18.7</v>
      </c>
      <c r="BJ41" s="90">
        <v>19.8</v>
      </c>
      <c r="BK41" s="90">
        <v>21</v>
      </c>
      <c r="BL41" s="90">
        <v>22.2</v>
      </c>
      <c r="BM41" s="90">
        <v>23.9</v>
      </c>
      <c r="BN41" s="90">
        <v>25.2</v>
      </c>
      <c r="BO41" s="90">
        <v>26.5</v>
      </c>
      <c r="BP41" s="90">
        <v>27.5</v>
      </c>
      <c r="BQ41" s="90">
        <v>28.6</v>
      </c>
      <c r="BR41" s="90">
        <v>29.7</v>
      </c>
      <c r="BS41" s="90">
        <v>31.1</v>
      </c>
      <c r="BT41" s="90">
        <v>32</v>
      </c>
      <c r="BU41" s="90">
        <v>32.700000000000003</v>
      </c>
      <c r="BV41" s="90">
        <v>33.799999999999997</v>
      </c>
      <c r="BW41" s="90">
        <v>35.200000000000003</v>
      </c>
      <c r="BX41" s="90">
        <v>36</v>
      </c>
      <c r="BY41" s="90">
        <v>36.5</v>
      </c>
      <c r="BZ41" s="90">
        <v>38.299999999999997</v>
      </c>
      <c r="CA41" s="90">
        <v>40.200000000000003</v>
      </c>
      <c r="CB41" s="90">
        <v>42.6</v>
      </c>
      <c r="CC41" s="90">
        <v>45.2</v>
      </c>
      <c r="CD41" s="90">
        <v>48.2</v>
      </c>
      <c r="CE41" s="90">
        <v>51.5</v>
      </c>
      <c r="CF41" s="90">
        <v>52</v>
      </c>
      <c r="CG41" s="90">
        <v>52.4</v>
      </c>
      <c r="CH41" s="90">
        <v>54.6</v>
      </c>
      <c r="CI41" s="90">
        <v>55.6</v>
      </c>
      <c r="CJ41" s="90">
        <v>57.3</v>
      </c>
      <c r="CK41" s="90">
        <v>58.5</v>
      </c>
      <c r="CL41" s="322"/>
      <c r="CM41" s="322"/>
      <c r="CN41" s="322"/>
      <c r="CO41" s="322"/>
      <c r="CP41" s="322"/>
      <c r="CQ41" s="322"/>
      <c r="CR41" s="322"/>
      <c r="CS41" s="322"/>
      <c r="CT41" s="322"/>
      <c r="CU41" s="322"/>
      <c r="CV41" s="322"/>
      <c r="CW41" s="322"/>
      <c r="CX41" s="322"/>
      <c r="CY41" s="322"/>
      <c r="CZ41" s="322"/>
      <c r="DA41" s="322"/>
      <c r="DB41" s="322"/>
      <c r="DC41" s="322"/>
    </row>
    <row r="42" spans="1:107" x14ac:dyDescent="0.2">
      <c r="A42" s="90" t="s">
        <v>537</v>
      </c>
      <c r="B42" s="90" t="s">
        <v>1836</v>
      </c>
      <c r="C42" s="90">
        <v>0</v>
      </c>
      <c r="D42" s="90">
        <v>0</v>
      </c>
      <c r="E42" s="90">
        <v>0</v>
      </c>
      <c r="F42" s="90">
        <v>0</v>
      </c>
      <c r="G42" s="90">
        <v>0</v>
      </c>
      <c r="H42" s="90">
        <v>0</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c r="AU42" s="90">
        <v>0</v>
      </c>
      <c r="AV42" s="90">
        <v>0</v>
      </c>
      <c r="AW42" s="90">
        <v>0</v>
      </c>
      <c r="AX42" s="90">
        <v>0</v>
      </c>
      <c r="AY42" s="90">
        <v>0</v>
      </c>
      <c r="AZ42" s="90">
        <v>0</v>
      </c>
      <c r="BA42" s="90">
        <v>0</v>
      </c>
      <c r="BB42" s="90">
        <v>0</v>
      </c>
      <c r="BC42" s="90">
        <v>0</v>
      </c>
      <c r="BD42" s="90">
        <v>0</v>
      </c>
      <c r="BE42" s="90">
        <v>0</v>
      </c>
      <c r="BF42" s="90">
        <v>0</v>
      </c>
      <c r="BG42" s="90">
        <v>0</v>
      </c>
      <c r="BH42" s="90">
        <v>0</v>
      </c>
      <c r="BI42" s="90">
        <v>0</v>
      </c>
      <c r="BJ42" s="90">
        <v>0.1</v>
      </c>
      <c r="BK42" s="90">
        <v>0.1</v>
      </c>
      <c r="BL42" s="90">
        <v>0.1</v>
      </c>
      <c r="BM42" s="90">
        <v>0.1</v>
      </c>
      <c r="BN42" s="90">
        <v>0.1</v>
      </c>
      <c r="BO42" s="90">
        <v>0.1</v>
      </c>
      <c r="BP42" s="90">
        <v>0.1</v>
      </c>
      <c r="BQ42" s="90">
        <v>0.1</v>
      </c>
      <c r="BR42" s="90">
        <v>0.1</v>
      </c>
      <c r="BS42" s="90">
        <v>0.1</v>
      </c>
      <c r="BT42" s="90">
        <v>0.1</v>
      </c>
      <c r="BU42" s="90">
        <v>0.1</v>
      </c>
      <c r="BV42" s="90">
        <v>0.1</v>
      </c>
      <c r="BW42" s="90">
        <v>0.1</v>
      </c>
      <c r="BX42" s="90">
        <v>0.1</v>
      </c>
      <c r="BY42" s="90">
        <v>0.1</v>
      </c>
      <c r="BZ42" s="90">
        <v>0.1</v>
      </c>
      <c r="CA42" s="90">
        <v>0.2</v>
      </c>
      <c r="CB42" s="90">
        <v>0.1</v>
      </c>
      <c r="CC42" s="90">
        <v>0.1</v>
      </c>
      <c r="CD42" s="90">
        <v>0.1</v>
      </c>
      <c r="CE42" s="90">
        <v>0.1</v>
      </c>
      <c r="CF42" s="90">
        <v>0.1</v>
      </c>
      <c r="CG42" s="90">
        <v>0.1</v>
      </c>
      <c r="CH42" s="90">
        <v>0.1</v>
      </c>
      <c r="CI42" s="90">
        <v>0.1</v>
      </c>
      <c r="CJ42" s="90">
        <v>0.1</v>
      </c>
      <c r="CK42" s="90">
        <v>0.1</v>
      </c>
      <c r="CL42" s="322"/>
      <c r="CM42" s="322"/>
      <c r="CN42" s="322"/>
      <c r="CO42" s="322"/>
      <c r="CP42" s="322"/>
      <c r="CQ42" s="322"/>
      <c r="CR42" s="322"/>
      <c r="CS42" s="322"/>
      <c r="CT42" s="322"/>
      <c r="CU42" s="322"/>
      <c r="CV42" s="322"/>
      <c r="CW42" s="322"/>
      <c r="CX42" s="322"/>
      <c r="CY42" s="322"/>
      <c r="CZ42" s="322"/>
      <c r="DA42" s="322"/>
      <c r="DB42" s="322"/>
      <c r="DC42" s="322"/>
    </row>
    <row r="43" spans="1:107" x14ac:dyDescent="0.2">
      <c r="A43" s="90" t="s">
        <v>445</v>
      </c>
      <c r="B43" s="313" t="s">
        <v>1797</v>
      </c>
      <c r="C43" s="90" t="s">
        <v>619</v>
      </c>
      <c r="D43" s="90" t="s">
        <v>619</v>
      </c>
      <c r="E43" s="90" t="s">
        <v>619</v>
      </c>
      <c r="F43" s="90" t="s">
        <v>619</v>
      </c>
      <c r="G43" s="90" t="s">
        <v>619</v>
      </c>
      <c r="H43" s="90" t="s">
        <v>619</v>
      </c>
      <c r="I43" s="90" t="s">
        <v>619</v>
      </c>
      <c r="J43" s="90" t="s">
        <v>619</v>
      </c>
      <c r="K43" s="90" t="s">
        <v>619</v>
      </c>
      <c r="L43" s="90" t="s">
        <v>619</v>
      </c>
      <c r="M43" s="90" t="s">
        <v>619</v>
      </c>
      <c r="N43" s="90" t="s">
        <v>619</v>
      </c>
      <c r="O43" s="90" t="s">
        <v>619</v>
      </c>
      <c r="P43" s="90" t="s">
        <v>619</v>
      </c>
      <c r="Q43" s="90" t="s">
        <v>619</v>
      </c>
      <c r="R43" s="90" t="s">
        <v>619</v>
      </c>
      <c r="S43" s="90" t="s">
        <v>619</v>
      </c>
      <c r="T43" s="90" t="s">
        <v>619</v>
      </c>
      <c r="U43" s="90" t="s">
        <v>619</v>
      </c>
      <c r="V43" s="90" t="s">
        <v>619</v>
      </c>
      <c r="W43" s="90" t="s">
        <v>619</v>
      </c>
      <c r="X43" s="90" t="s">
        <v>619</v>
      </c>
      <c r="Y43" s="90" t="s">
        <v>619</v>
      </c>
      <c r="Z43" s="90" t="s">
        <v>619</v>
      </c>
      <c r="AA43" s="90" t="s">
        <v>619</v>
      </c>
      <c r="AB43" s="90" t="s">
        <v>619</v>
      </c>
      <c r="AC43" s="90" t="s">
        <v>619</v>
      </c>
      <c r="AD43" s="90" t="s">
        <v>619</v>
      </c>
      <c r="AE43" s="90" t="s">
        <v>619</v>
      </c>
      <c r="AF43" s="90" t="s">
        <v>619</v>
      </c>
      <c r="AG43" s="90" t="s">
        <v>619</v>
      </c>
      <c r="AH43" s="90" t="s">
        <v>619</v>
      </c>
      <c r="AI43" s="90" t="s">
        <v>619</v>
      </c>
      <c r="AJ43" s="90" t="s">
        <v>619</v>
      </c>
      <c r="AK43" s="90" t="s">
        <v>619</v>
      </c>
      <c r="AL43" s="90" t="s">
        <v>619</v>
      </c>
      <c r="AM43" s="90" t="s">
        <v>619</v>
      </c>
      <c r="AN43" s="90" t="s">
        <v>619</v>
      </c>
      <c r="AO43" s="90" t="s">
        <v>619</v>
      </c>
      <c r="AP43" s="90" t="s">
        <v>619</v>
      </c>
      <c r="AQ43" s="90" t="s">
        <v>619</v>
      </c>
      <c r="AR43" s="90" t="s">
        <v>619</v>
      </c>
      <c r="AS43" s="90" t="s">
        <v>619</v>
      </c>
      <c r="AT43" s="90" t="s">
        <v>619</v>
      </c>
      <c r="AU43" s="90" t="s">
        <v>619</v>
      </c>
      <c r="AV43" s="90" t="s">
        <v>619</v>
      </c>
      <c r="AW43" s="90" t="s">
        <v>619</v>
      </c>
      <c r="AX43" s="90" t="s">
        <v>619</v>
      </c>
      <c r="AY43" s="90" t="s">
        <v>619</v>
      </c>
      <c r="AZ43" s="90" t="s">
        <v>619</v>
      </c>
      <c r="BA43" s="90" t="s">
        <v>619</v>
      </c>
      <c r="BB43" s="90" t="s">
        <v>619</v>
      </c>
      <c r="BC43" s="90" t="s">
        <v>619</v>
      </c>
      <c r="BD43" s="90" t="s">
        <v>619</v>
      </c>
      <c r="BE43" s="90" t="s">
        <v>619</v>
      </c>
      <c r="BF43" s="90" t="s">
        <v>619</v>
      </c>
      <c r="BG43" s="90" t="s">
        <v>619</v>
      </c>
      <c r="BH43" s="90" t="s">
        <v>619</v>
      </c>
      <c r="BI43" s="90" t="s">
        <v>619</v>
      </c>
      <c r="BJ43" s="90" t="s">
        <v>619</v>
      </c>
      <c r="BK43" s="90" t="s">
        <v>619</v>
      </c>
      <c r="BL43" s="90" t="s">
        <v>619</v>
      </c>
      <c r="BM43" s="90" t="s">
        <v>619</v>
      </c>
      <c r="BN43" s="90" t="s">
        <v>619</v>
      </c>
      <c r="BO43" s="90" t="s">
        <v>619</v>
      </c>
      <c r="BP43" s="90" t="s">
        <v>619</v>
      </c>
      <c r="BQ43" s="90" t="s">
        <v>619</v>
      </c>
      <c r="BR43" s="90" t="s">
        <v>619</v>
      </c>
      <c r="BS43" s="90" t="s">
        <v>619</v>
      </c>
      <c r="BT43" s="90" t="s">
        <v>619</v>
      </c>
      <c r="BU43" s="90" t="s">
        <v>619</v>
      </c>
      <c r="BV43" s="90" t="s">
        <v>619</v>
      </c>
      <c r="BW43" s="90" t="s">
        <v>619</v>
      </c>
      <c r="BX43" s="90" t="s">
        <v>619</v>
      </c>
      <c r="BY43" s="90" t="s">
        <v>619</v>
      </c>
      <c r="BZ43" s="90" t="s">
        <v>619</v>
      </c>
      <c r="CA43" s="90" t="s">
        <v>619</v>
      </c>
      <c r="CB43" s="90" t="s">
        <v>619</v>
      </c>
      <c r="CC43" s="90" t="s">
        <v>619</v>
      </c>
      <c r="CD43" s="90" t="s">
        <v>619</v>
      </c>
      <c r="CE43" s="90" t="s">
        <v>619</v>
      </c>
      <c r="CF43" s="90" t="s">
        <v>619</v>
      </c>
      <c r="CG43" s="90" t="s">
        <v>619</v>
      </c>
      <c r="CH43" s="90" t="s">
        <v>619</v>
      </c>
      <c r="CI43" s="90" t="s">
        <v>619</v>
      </c>
      <c r="CJ43" s="90" t="s">
        <v>619</v>
      </c>
      <c r="CK43" s="90" t="s">
        <v>619</v>
      </c>
      <c r="CL43" s="322"/>
      <c r="CM43" s="322"/>
      <c r="CN43" s="322"/>
      <c r="CO43" s="322"/>
      <c r="CP43" s="322"/>
      <c r="CQ43" s="322"/>
      <c r="CR43" s="322"/>
      <c r="CS43" s="322"/>
      <c r="CT43" s="322"/>
      <c r="CU43" s="322"/>
      <c r="CV43" s="322"/>
      <c r="CW43" s="322"/>
      <c r="CX43" s="322"/>
      <c r="CY43" s="322"/>
      <c r="CZ43" s="322"/>
      <c r="DA43" s="322"/>
      <c r="DB43" s="322"/>
      <c r="DC43" s="322"/>
    </row>
    <row r="44" spans="1:107" x14ac:dyDescent="0.2">
      <c r="A44" s="90" t="s">
        <v>535</v>
      </c>
      <c r="B44" s="90" t="s">
        <v>1796</v>
      </c>
      <c r="C44" s="90">
        <v>0.3</v>
      </c>
      <c r="D44" s="90">
        <v>0.4</v>
      </c>
      <c r="E44" s="90">
        <v>0.4</v>
      </c>
      <c r="F44" s="90">
        <v>0.4</v>
      </c>
      <c r="G44" s="90">
        <v>0.4</v>
      </c>
      <c r="H44" s="90">
        <v>0.4</v>
      </c>
      <c r="I44" s="90">
        <v>0.5</v>
      </c>
      <c r="J44" s="90">
        <v>0.5</v>
      </c>
      <c r="K44" s="90">
        <v>0.6</v>
      </c>
      <c r="L44" s="90">
        <v>0.6</v>
      </c>
      <c r="M44" s="90">
        <v>0.7</v>
      </c>
      <c r="N44" s="90">
        <v>0.9</v>
      </c>
      <c r="O44" s="90">
        <v>1.7</v>
      </c>
      <c r="P44" s="90">
        <v>3.2</v>
      </c>
      <c r="Q44" s="90">
        <v>3.8</v>
      </c>
      <c r="R44" s="90">
        <v>3.9</v>
      </c>
      <c r="S44" s="90">
        <v>4.0999999999999996</v>
      </c>
      <c r="T44" s="90">
        <v>4.0999999999999996</v>
      </c>
      <c r="U44" s="90">
        <v>3.6</v>
      </c>
      <c r="V44" s="90">
        <v>3.8</v>
      </c>
      <c r="W44" s="90">
        <v>4.2</v>
      </c>
      <c r="X44" s="90">
        <v>5</v>
      </c>
      <c r="Y44" s="90">
        <v>6.5</v>
      </c>
      <c r="Z44" s="90">
        <v>7.4</v>
      </c>
      <c r="AA44" s="90">
        <v>7.8</v>
      </c>
      <c r="AB44" s="90">
        <v>7.9</v>
      </c>
      <c r="AC44" s="90">
        <v>8.3000000000000007</v>
      </c>
      <c r="AD44" s="90">
        <v>8.9</v>
      </c>
      <c r="AE44" s="90">
        <v>10</v>
      </c>
      <c r="AF44" s="90">
        <v>10.6</v>
      </c>
      <c r="AG44" s="90">
        <v>11.1</v>
      </c>
      <c r="AH44" s="90">
        <v>11.8</v>
      </c>
      <c r="AI44" s="90">
        <v>12.5</v>
      </c>
      <c r="AJ44" s="90">
        <v>13.4</v>
      </c>
      <c r="AK44" s="90">
        <v>14.3</v>
      </c>
      <c r="AL44" s="90">
        <v>15.3</v>
      </c>
      <c r="AM44" s="90">
        <v>16.5</v>
      </c>
      <c r="AN44" s="90">
        <v>18.2</v>
      </c>
      <c r="AO44" s="90">
        <v>19.8</v>
      </c>
      <c r="AP44" s="90">
        <v>21.5</v>
      </c>
      <c r="AQ44" s="90">
        <v>24.1</v>
      </c>
      <c r="AR44" s="90">
        <v>29.7</v>
      </c>
      <c r="AS44" s="90">
        <v>33.9</v>
      </c>
      <c r="AT44" s="90">
        <v>36.5</v>
      </c>
      <c r="AU44" s="90">
        <v>38.9</v>
      </c>
      <c r="AV44" s="90">
        <v>41.6</v>
      </c>
      <c r="AW44" s="90">
        <v>44.5</v>
      </c>
      <c r="AX44" s="90">
        <v>47.4</v>
      </c>
      <c r="AY44" s="90">
        <v>51.9</v>
      </c>
      <c r="AZ44" s="90">
        <v>59.6</v>
      </c>
      <c r="BA44" s="90">
        <v>64</v>
      </c>
      <c r="BB44" s="90">
        <v>69.3</v>
      </c>
      <c r="BC44" s="90">
        <v>75.3</v>
      </c>
      <c r="BD44" s="90">
        <v>80.400000000000006</v>
      </c>
      <c r="BE44" s="90">
        <v>84.5</v>
      </c>
      <c r="BF44" s="90">
        <v>90</v>
      </c>
      <c r="BG44" s="90">
        <v>96.2</v>
      </c>
      <c r="BH44" s="90">
        <v>100.5</v>
      </c>
      <c r="BI44" s="90">
        <v>101.6</v>
      </c>
      <c r="BJ44" s="90">
        <v>106.8</v>
      </c>
      <c r="BK44" s="90">
        <v>111.6</v>
      </c>
      <c r="BL44" s="90">
        <v>115.5</v>
      </c>
      <c r="BM44" s="90">
        <v>121.3</v>
      </c>
      <c r="BN44" s="90">
        <v>125</v>
      </c>
      <c r="BO44" s="90">
        <v>125.1</v>
      </c>
      <c r="BP44" s="90">
        <v>128</v>
      </c>
      <c r="BQ44" s="90">
        <v>130.9</v>
      </c>
      <c r="BR44" s="90">
        <v>132.9</v>
      </c>
      <c r="BS44" s="90">
        <v>137.19999999999999</v>
      </c>
      <c r="BT44" s="90">
        <v>141.4</v>
      </c>
      <c r="BU44" s="90">
        <v>144.5</v>
      </c>
      <c r="BV44" s="90">
        <v>148.30000000000001</v>
      </c>
      <c r="BW44" s="90">
        <v>153.1</v>
      </c>
      <c r="BX44" s="90">
        <v>156.4</v>
      </c>
      <c r="BY44" s="90">
        <v>163.6</v>
      </c>
      <c r="BZ44" s="90">
        <v>169.9</v>
      </c>
      <c r="CA44" s="90">
        <v>175.8</v>
      </c>
      <c r="CB44" s="90">
        <v>179.3</v>
      </c>
      <c r="CC44" s="90">
        <v>185.6</v>
      </c>
      <c r="CD44" s="90">
        <v>191</v>
      </c>
      <c r="CE44" s="90">
        <v>195.5</v>
      </c>
      <c r="CF44" s="90">
        <v>205.5</v>
      </c>
      <c r="CG44" s="90">
        <v>213</v>
      </c>
      <c r="CH44" s="90">
        <v>217.7</v>
      </c>
      <c r="CI44" s="90">
        <v>222.1</v>
      </c>
      <c r="CJ44" s="90">
        <v>227.2</v>
      </c>
      <c r="CK44" s="90">
        <v>232.6</v>
      </c>
      <c r="CL44" s="322"/>
      <c r="CM44" s="322"/>
      <c r="CN44" s="322"/>
      <c r="CO44" s="322"/>
      <c r="CP44" s="322"/>
      <c r="CQ44" s="322"/>
      <c r="CR44" s="322"/>
      <c r="CS44" s="322"/>
      <c r="CT44" s="322"/>
      <c r="CU44" s="322"/>
      <c r="CV44" s="322"/>
      <c r="CW44" s="322"/>
      <c r="CX44" s="322"/>
      <c r="CY44" s="322"/>
      <c r="CZ44" s="322"/>
      <c r="DA44" s="322"/>
      <c r="DB44" s="322"/>
      <c r="DC44" s="322"/>
    </row>
    <row r="45" spans="1:107" x14ac:dyDescent="0.2">
      <c r="A45" s="90" t="s">
        <v>533</v>
      </c>
      <c r="B45" s="90" t="s">
        <v>1795</v>
      </c>
      <c r="C45" s="90">
        <v>0</v>
      </c>
      <c r="D45" s="90">
        <v>0</v>
      </c>
      <c r="E45" s="90">
        <v>0</v>
      </c>
      <c r="F45" s="90">
        <v>0</v>
      </c>
      <c r="G45" s="90">
        <v>0</v>
      </c>
      <c r="H45" s="90">
        <v>0</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0">
        <v>0</v>
      </c>
      <c r="AI45" s="90">
        <v>0</v>
      </c>
      <c r="AJ45" s="90">
        <v>0</v>
      </c>
      <c r="AK45" s="90">
        <v>0</v>
      </c>
      <c r="AL45" s="90">
        <v>0</v>
      </c>
      <c r="AM45" s="90">
        <v>0</v>
      </c>
      <c r="AN45" s="90">
        <v>0</v>
      </c>
      <c r="AO45" s="90">
        <v>0</v>
      </c>
      <c r="AP45" s="90">
        <v>0</v>
      </c>
      <c r="AQ45" s="90">
        <v>0</v>
      </c>
      <c r="AR45" s="90">
        <v>0</v>
      </c>
      <c r="AS45" s="90">
        <v>0</v>
      </c>
      <c r="AT45" s="90">
        <v>0</v>
      </c>
      <c r="AU45" s="90">
        <v>0</v>
      </c>
      <c r="AV45" s="90">
        <v>0</v>
      </c>
      <c r="AW45" s="90">
        <v>0</v>
      </c>
      <c r="AX45" s="90">
        <v>0</v>
      </c>
      <c r="AY45" s="90">
        <v>0</v>
      </c>
      <c r="AZ45" s="90">
        <v>0</v>
      </c>
      <c r="BA45" s="90">
        <v>0</v>
      </c>
      <c r="BB45" s="90">
        <v>0</v>
      </c>
      <c r="BC45" s="90">
        <v>0</v>
      </c>
      <c r="BD45" s="90">
        <v>0</v>
      </c>
      <c r="BE45" s="90">
        <v>0</v>
      </c>
      <c r="BF45" s="90">
        <v>0</v>
      </c>
      <c r="BG45" s="90">
        <v>0</v>
      </c>
      <c r="BH45" s="90">
        <v>0</v>
      </c>
      <c r="BI45" s="90">
        <v>0</v>
      </c>
      <c r="BJ45" s="90">
        <v>0.1</v>
      </c>
      <c r="BK45" s="90">
        <v>0.1</v>
      </c>
      <c r="BL45" s="90">
        <v>0.1</v>
      </c>
      <c r="BM45" s="90">
        <v>0.1</v>
      </c>
      <c r="BN45" s="90">
        <v>0.1</v>
      </c>
      <c r="BO45" s="90">
        <v>0.1</v>
      </c>
      <c r="BP45" s="90">
        <v>0.1</v>
      </c>
      <c r="BQ45" s="90">
        <v>0.1</v>
      </c>
      <c r="BR45" s="90">
        <v>0.1</v>
      </c>
      <c r="BS45" s="90">
        <v>0.1</v>
      </c>
      <c r="BT45" s="90">
        <v>0.1</v>
      </c>
      <c r="BU45" s="90">
        <v>0.1</v>
      </c>
      <c r="BV45" s="90">
        <v>0.1</v>
      </c>
      <c r="BW45" s="90">
        <v>0.1</v>
      </c>
      <c r="BX45" s="90">
        <v>0.1</v>
      </c>
      <c r="BY45" s="90">
        <v>0.1</v>
      </c>
      <c r="BZ45" s="90">
        <v>0.1</v>
      </c>
      <c r="CA45" s="90">
        <v>0.2</v>
      </c>
      <c r="CB45" s="90">
        <v>0.1</v>
      </c>
      <c r="CC45" s="90">
        <v>0.1</v>
      </c>
      <c r="CD45" s="90">
        <v>0.1</v>
      </c>
      <c r="CE45" s="90">
        <v>0.1</v>
      </c>
      <c r="CF45" s="90">
        <v>0.1</v>
      </c>
      <c r="CG45" s="90">
        <v>0.1</v>
      </c>
      <c r="CH45" s="90">
        <v>0.1</v>
      </c>
      <c r="CI45" s="90">
        <v>0.1</v>
      </c>
      <c r="CJ45" s="90">
        <v>0.1</v>
      </c>
      <c r="CK45" s="90">
        <v>0.1</v>
      </c>
      <c r="CL45" s="322"/>
      <c r="CM45" s="322"/>
      <c r="CN45" s="322"/>
      <c r="CO45" s="322"/>
      <c r="CP45" s="322"/>
      <c r="CQ45" s="322"/>
      <c r="CR45" s="322"/>
      <c r="CS45" s="322"/>
      <c r="CT45" s="322"/>
      <c r="CU45" s="322"/>
      <c r="CV45" s="322"/>
      <c r="CW45" s="322"/>
      <c r="CX45" s="322"/>
      <c r="CY45" s="322"/>
      <c r="CZ45" s="322"/>
      <c r="DA45" s="322"/>
      <c r="DB45" s="322"/>
      <c r="DC45" s="322"/>
    </row>
    <row r="46" spans="1:107" x14ac:dyDescent="0.2">
      <c r="A46" s="90" t="s">
        <v>531</v>
      </c>
      <c r="B46" s="90" t="s">
        <v>1794</v>
      </c>
      <c r="C46" s="90">
        <v>0.3</v>
      </c>
      <c r="D46" s="90">
        <v>0.4</v>
      </c>
      <c r="E46" s="90">
        <v>0.4</v>
      </c>
      <c r="F46" s="90">
        <v>0.4</v>
      </c>
      <c r="G46" s="90">
        <v>0.4</v>
      </c>
      <c r="H46" s="90">
        <v>0.4</v>
      </c>
      <c r="I46" s="90">
        <v>0.5</v>
      </c>
      <c r="J46" s="90">
        <v>0.5</v>
      </c>
      <c r="K46" s="90">
        <v>0.6</v>
      </c>
      <c r="L46" s="90">
        <v>0.6</v>
      </c>
      <c r="M46" s="90">
        <v>0.7</v>
      </c>
      <c r="N46" s="90">
        <v>0.9</v>
      </c>
      <c r="O46" s="90">
        <v>1.7</v>
      </c>
      <c r="P46" s="90">
        <v>3.2</v>
      </c>
      <c r="Q46" s="90">
        <v>3.8</v>
      </c>
      <c r="R46" s="90">
        <v>3.9</v>
      </c>
      <c r="S46" s="90">
        <v>4.0999999999999996</v>
      </c>
      <c r="T46" s="90">
        <v>4.0999999999999996</v>
      </c>
      <c r="U46" s="90">
        <v>3.6</v>
      </c>
      <c r="V46" s="90">
        <v>3.8</v>
      </c>
      <c r="W46" s="90">
        <v>4.2</v>
      </c>
      <c r="X46" s="90">
        <v>5</v>
      </c>
      <c r="Y46" s="90">
        <v>6.5</v>
      </c>
      <c r="Z46" s="90">
        <v>7.4</v>
      </c>
      <c r="AA46" s="90">
        <v>7.8</v>
      </c>
      <c r="AB46" s="90">
        <v>7.9</v>
      </c>
      <c r="AC46" s="90">
        <v>8.3000000000000007</v>
      </c>
      <c r="AD46" s="90">
        <v>8.9</v>
      </c>
      <c r="AE46" s="90">
        <v>10</v>
      </c>
      <c r="AF46" s="90">
        <v>10.6</v>
      </c>
      <c r="AG46" s="90">
        <v>11.1</v>
      </c>
      <c r="AH46" s="90">
        <v>11.8</v>
      </c>
      <c r="AI46" s="90">
        <v>12.5</v>
      </c>
      <c r="AJ46" s="90">
        <v>13.4</v>
      </c>
      <c r="AK46" s="90">
        <v>14.3</v>
      </c>
      <c r="AL46" s="90">
        <v>15.3</v>
      </c>
      <c r="AM46" s="90">
        <v>16.5</v>
      </c>
      <c r="AN46" s="90">
        <v>18.2</v>
      </c>
      <c r="AO46" s="90">
        <v>19.8</v>
      </c>
      <c r="AP46" s="90">
        <v>21.5</v>
      </c>
      <c r="AQ46" s="90">
        <v>24.1</v>
      </c>
      <c r="AR46" s="90">
        <v>29.7</v>
      </c>
      <c r="AS46" s="90">
        <v>33.9</v>
      </c>
      <c r="AT46" s="90">
        <v>36.5</v>
      </c>
      <c r="AU46" s="90">
        <v>38.9</v>
      </c>
      <c r="AV46" s="90">
        <v>41.6</v>
      </c>
      <c r="AW46" s="90">
        <v>44.5</v>
      </c>
      <c r="AX46" s="90">
        <v>47.4</v>
      </c>
      <c r="AY46" s="90">
        <v>51.9</v>
      </c>
      <c r="AZ46" s="90">
        <v>59.6</v>
      </c>
      <c r="BA46" s="90">
        <v>64</v>
      </c>
      <c r="BB46" s="90">
        <v>69.3</v>
      </c>
      <c r="BC46" s="90">
        <v>75.3</v>
      </c>
      <c r="BD46" s="90">
        <v>80.400000000000006</v>
      </c>
      <c r="BE46" s="90">
        <v>84.4</v>
      </c>
      <c r="BF46" s="90">
        <v>90</v>
      </c>
      <c r="BG46" s="90">
        <v>96.1</v>
      </c>
      <c r="BH46" s="90">
        <v>100.5</v>
      </c>
      <c r="BI46" s="90">
        <v>101.5</v>
      </c>
      <c r="BJ46" s="90">
        <v>106.7</v>
      </c>
      <c r="BK46" s="90">
        <v>111.5</v>
      </c>
      <c r="BL46" s="90">
        <v>115.5</v>
      </c>
      <c r="BM46" s="90">
        <v>121.3</v>
      </c>
      <c r="BN46" s="90">
        <v>124.9</v>
      </c>
      <c r="BO46" s="90">
        <v>125.1</v>
      </c>
      <c r="BP46" s="90">
        <v>127.9</v>
      </c>
      <c r="BQ46" s="90">
        <v>130.80000000000001</v>
      </c>
      <c r="BR46" s="90">
        <v>132.80000000000001</v>
      </c>
      <c r="BS46" s="90">
        <v>137.1</v>
      </c>
      <c r="BT46" s="90">
        <v>141.30000000000001</v>
      </c>
      <c r="BU46" s="90">
        <v>144.4</v>
      </c>
      <c r="BV46" s="90">
        <v>148.19999999999999</v>
      </c>
      <c r="BW46" s="90">
        <v>152.9</v>
      </c>
      <c r="BX46" s="90">
        <v>156.30000000000001</v>
      </c>
      <c r="BY46" s="90">
        <v>163.5</v>
      </c>
      <c r="BZ46" s="90">
        <v>169.8</v>
      </c>
      <c r="CA46" s="90">
        <v>175.7</v>
      </c>
      <c r="CB46" s="90">
        <v>179.2</v>
      </c>
      <c r="CC46" s="90">
        <v>185.5</v>
      </c>
      <c r="CD46" s="90">
        <v>190.9</v>
      </c>
      <c r="CE46" s="90">
        <v>195.4</v>
      </c>
      <c r="CF46" s="90">
        <v>205.4</v>
      </c>
      <c r="CG46" s="90">
        <v>212.8</v>
      </c>
      <c r="CH46" s="90">
        <v>217.6</v>
      </c>
      <c r="CI46" s="90">
        <v>222</v>
      </c>
      <c r="CJ46" s="90">
        <v>227.1</v>
      </c>
      <c r="CK46" s="90">
        <v>232.5</v>
      </c>
      <c r="CL46" s="322"/>
      <c r="CM46" s="322"/>
      <c r="CN46" s="322"/>
      <c r="CO46" s="322"/>
      <c r="CP46" s="322"/>
      <c r="CQ46" s="322"/>
      <c r="CR46" s="322"/>
      <c r="CS46" s="322"/>
      <c r="CT46" s="322"/>
      <c r="CU46" s="322"/>
      <c r="CV46" s="322"/>
      <c r="CW46" s="322"/>
      <c r="CX46" s="322"/>
      <c r="CY46" s="322"/>
      <c r="CZ46" s="322"/>
      <c r="DA46" s="322"/>
      <c r="DB46" s="322"/>
      <c r="DC46" s="322"/>
    </row>
    <row r="47" spans="1:107" x14ac:dyDescent="0.2">
      <c r="A47" s="90" t="s">
        <v>529</v>
      </c>
      <c r="B47" s="90" t="s">
        <v>1793</v>
      </c>
      <c r="C47" s="90">
        <v>0</v>
      </c>
      <c r="D47" s="90">
        <v>0</v>
      </c>
      <c r="E47" s="90">
        <v>0</v>
      </c>
      <c r="F47" s="90">
        <v>0</v>
      </c>
      <c r="G47" s="90">
        <v>0</v>
      </c>
      <c r="H47" s="90">
        <v>0</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0">
        <v>0</v>
      </c>
      <c r="AI47" s="90">
        <v>0</v>
      </c>
      <c r="AJ47" s="90">
        <v>0</v>
      </c>
      <c r="AK47" s="90">
        <v>0</v>
      </c>
      <c r="AL47" s="90">
        <v>0</v>
      </c>
      <c r="AM47" s="90">
        <v>0</v>
      </c>
      <c r="AN47" s="90">
        <v>0</v>
      </c>
      <c r="AO47" s="90">
        <v>0</v>
      </c>
      <c r="AP47" s="90">
        <v>0</v>
      </c>
      <c r="AQ47" s="90">
        <v>0</v>
      </c>
      <c r="AR47" s="90">
        <v>0</v>
      </c>
      <c r="AS47" s="90">
        <v>0</v>
      </c>
      <c r="AT47" s="90">
        <v>0</v>
      </c>
      <c r="AU47" s="90">
        <v>0</v>
      </c>
      <c r="AV47" s="90">
        <v>0</v>
      </c>
      <c r="AW47" s="90">
        <v>0</v>
      </c>
      <c r="AX47" s="90">
        <v>0</v>
      </c>
      <c r="AY47" s="90">
        <v>0</v>
      </c>
      <c r="AZ47" s="90">
        <v>0</v>
      </c>
      <c r="BA47" s="90">
        <v>0</v>
      </c>
      <c r="BB47" s="90">
        <v>0</v>
      </c>
      <c r="BC47" s="90">
        <v>0</v>
      </c>
      <c r="BD47" s="90">
        <v>0</v>
      </c>
      <c r="BE47" s="90">
        <v>0</v>
      </c>
      <c r="BF47" s="90">
        <v>0</v>
      </c>
      <c r="BG47" s="90">
        <v>0</v>
      </c>
      <c r="BH47" s="90">
        <v>0</v>
      </c>
      <c r="BI47" s="90">
        <v>0</v>
      </c>
      <c r="BJ47" s="90">
        <v>0</v>
      </c>
      <c r="BK47" s="90">
        <v>0</v>
      </c>
      <c r="BL47" s="90">
        <v>0</v>
      </c>
      <c r="BM47" s="90">
        <v>0</v>
      </c>
      <c r="BN47" s="90">
        <v>0</v>
      </c>
      <c r="BO47" s="90">
        <v>0</v>
      </c>
      <c r="BP47" s="90">
        <v>0</v>
      </c>
      <c r="BQ47" s="90">
        <v>0</v>
      </c>
      <c r="BR47" s="90">
        <v>0</v>
      </c>
      <c r="BS47" s="90">
        <v>0</v>
      </c>
      <c r="BT47" s="90">
        <v>0</v>
      </c>
      <c r="BU47" s="90">
        <v>0</v>
      </c>
      <c r="BV47" s="90">
        <v>0</v>
      </c>
      <c r="BW47" s="90">
        <v>0</v>
      </c>
      <c r="BX47" s="90">
        <v>0</v>
      </c>
      <c r="BY47" s="90">
        <v>0</v>
      </c>
      <c r="BZ47" s="90">
        <v>0</v>
      </c>
      <c r="CA47" s="90">
        <v>0</v>
      </c>
      <c r="CB47" s="90">
        <v>0</v>
      </c>
      <c r="CC47" s="90">
        <v>0</v>
      </c>
      <c r="CD47" s="90">
        <v>0</v>
      </c>
      <c r="CE47" s="90">
        <v>0</v>
      </c>
      <c r="CF47" s="90">
        <v>0</v>
      </c>
      <c r="CG47" s="90">
        <v>0</v>
      </c>
      <c r="CH47" s="90">
        <v>0</v>
      </c>
      <c r="CI47" s="90">
        <v>0</v>
      </c>
      <c r="CJ47" s="90">
        <v>0</v>
      </c>
      <c r="CK47" s="90">
        <v>0</v>
      </c>
      <c r="CL47" s="322"/>
      <c r="CM47" s="322"/>
      <c r="CN47" s="322"/>
      <c r="CO47" s="322"/>
      <c r="CP47" s="322"/>
      <c r="CQ47" s="322"/>
      <c r="CR47" s="322"/>
      <c r="CS47" s="322"/>
      <c r="CT47" s="322"/>
      <c r="CU47" s="322"/>
      <c r="CV47" s="322"/>
      <c r="CW47" s="322"/>
      <c r="CX47" s="322"/>
      <c r="CY47" s="322"/>
      <c r="CZ47" s="322"/>
      <c r="DA47" s="322"/>
      <c r="DB47" s="322"/>
      <c r="DC47" s="322"/>
    </row>
    <row r="48" spans="1:107" x14ac:dyDescent="0.2">
      <c r="A48" s="90" t="s">
        <v>527</v>
      </c>
      <c r="B48" s="90" t="s">
        <v>1931</v>
      </c>
      <c r="C48" s="90">
        <v>0.1</v>
      </c>
      <c r="D48" s="90">
        <v>0.1</v>
      </c>
      <c r="E48" s="90">
        <v>0.1</v>
      </c>
      <c r="F48" s="90">
        <v>0.1</v>
      </c>
      <c r="G48" s="90">
        <v>0.1</v>
      </c>
      <c r="H48" s="90">
        <v>0.2</v>
      </c>
      <c r="I48" s="90">
        <v>0.2</v>
      </c>
      <c r="J48" s="90">
        <v>0.2</v>
      </c>
      <c r="K48" s="90">
        <v>0.2</v>
      </c>
      <c r="L48" s="90">
        <v>0.2</v>
      </c>
      <c r="M48" s="90">
        <v>0.3</v>
      </c>
      <c r="N48" s="90">
        <v>0.3</v>
      </c>
      <c r="O48" s="90">
        <v>0.3</v>
      </c>
      <c r="P48" s="90">
        <v>0.5</v>
      </c>
      <c r="Q48" s="90">
        <v>0.7</v>
      </c>
      <c r="R48" s="90">
        <v>0.8</v>
      </c>
      <c r="S48" s="90">
        <v>1</v>
      </c>
      <c r="T48" s="90">
        <v>1.2</v>
      </c>
      <c r="U48" s="90">
        <v>1.3</v>
      </c>
      <c r="V48" s="90">
        <v>1.5</v>
      </c>
      <c r="W48" s="90">
        <v>1.7</v>
      </c>
      <c r="X48" s="90">
        <v>1.9</v>
      </c>
      <c r="Y48" s="90">
        <v>2.1</v>
      </c>
      <c r="Z48" s="90">
        <v>2.4</v>
      </c>
      <c r="AA48" s="90">
        <v>2.7</v>
      </c>
      <c r="AB48" s="90">
        <v>3</v>
      </c>
      <c r="AC48" s="90">
        <v>3.4</v>
      </c>
      <c r="AD48" s="90">
        <v>3.8</v>
      </c>
      <c r="AE48" s="90">
        <v>4.5</v>
      </c>
      <c r="AF48" s="90">
        <v>4.9000000000000004</v>
      </c>
      <c r="AG48" s="90">
        <v>5.3</v>
      </c>
      <c r="AH48" s="90">
        <v>5.8</v>
      </c>
      <c r="AI48" s="90">
        <v>6.3</v>
      </c>
      <c r="AJ48" s="90">
        <v>6.8</v>
      </c>
      <c r="AK48" s="90">
        <v>7.4</v>
      </c>
      <c r="AL48" s="90">
        <v>7.9</v>
      </c>
      <c r="AM48" s="90">
        <v>8.5</v>
      </c>
      <c r="AN48" s="90">
        <v>9.1999999999999993</v>
      </c>
      <c r="AO48" s="90">
        <v>9.9</v>
      </c>
      <c r="AP48" s="90">
        <v>10.7</v>
      </c>
      <c r="AQ48" s="90">
        <v>12.5</v>
      </c>
      <c r="AR48" s="90">
        <v>16.7</v>
      </c>
      <c r="AS48" s="90">
        <v>18.7</v>
      </c>
      <c r="AT48" s="90">
        <v>20.399999999999999</v>
      </c>
      <c r="AU48" s="90">
        <v>22.2</v>
      </c>
      <c r="AV48" s="90">
        <v>24</v>
      </c>
      <c r="AW48" s="90">
        <v>25.9</v>
      </c>
      <c r="AX48" s="90">
        <v>27.8</v>
      </c>
      <c r="AY48" s="90">
        <v>31.1</v>
      </c>
      <c r="AZ48" s="90">
        <v>37.200000000000003</v>
      </c>
      <c r="BA48" s="90">
        <v>40.1</v>
      </c>
      <c r="BB48" s="90">
        <v>43</v>
      </c>
      <c r="BC48" s="90">
        <v>46.1</v>
      </c>
      <c r="BD48" s="90">
        <v>49.3</v>
      </c>
      <c r="BE48" s="90">
        <v>52.6</v>
      </c>
      <c r="BF48" s="90">
        <v>56.2</v>
      </c>
      <c r="BG48" s="90">
        <v>60</v>
      </c>
      <c r="BH48" s="90">
        <v>64.099999999999994</v>
      </c>
      <c r="BI48" s="90">
        <v>68.3</v>
      </c>
      <c r="BJ48" s="90">
        <v>72.400000000000006</v>
      </c>
      <c r="BK48" s="90">
        <v>76.7</v>
      </c>
      <c r="BL48" s="90">
        <v>81</v>
      </c>
      <c r="BM48" s="90">
        <v>85.5</v>
      </c>
      <c r="BN48" s="90">
        <v>90.2</v>
      </c>
      <c r="BO48" s="90">
        <v>94.4</v>
      </c>
      <c r="BP48" s="90">
        <v>97.7</v>
      </c>
      <c r="BQ48" s="90">
        <v>101.8</v>
      </c>
      <c r="BR48" s="90">
        <v>104.9</v>
      </c>
      <c r="BS48" s="90">
        <v>109.2</v>
      </c>
      <c r="BT48" s="90">
        <v>113.2</v>
      </c>
      <c r="BU48" s="90">
        <v>115.7</v>
      </c>
      <c r="BV48" s="90">
        <v>118.5</v>
      </c>
      <c r="BW48" s="90">
        <v>121.9</v>
      </c>
      <c r="BX48" s="90">
        <v>122.7</v>
      </c>
      <c r="BY48" s="90">
        <v>127.3</v>
      </c>
      <c r="BZ48" s="90">
        <v>132.19999999999999</v>
      </c>
      <c r="CA48" s="90">
        <v>136.5</v>
      </c>
      <c r="CB48" s="90">
        <v>139.5</v>
      </c>
      <c r="CC48" s="90">
        <v>143.69999999999999</v>
      </c>
      <c r="CD48" s="90">
        <v>145.1</v>
      </c>
      <c r="CE48" s="90">
        <v>145.6</v>
      </c>
      <c r="CF48" s="90">
        <v>148</v>
      </c>
      <c r="CG48" s="90">
        <v>154</v>
      </c>
      <c r="CH48" s="90">
        <v>157.69999999999999</v>
      </c>
      <c r="CI48" s="90">
        <v>162.5</v>
      </c>
      <c r="CJ48" s="90">
        <v>167.1</v>
      </c>
      <c r="CK48" s="90">
        <v>171.9</v>
      </c>
      <c r="CL48" s="322"/>
      <c r="CM48" s="322"/>
      <c r="CN48" s="322"/>
      <c r="CO48" s="322"/>
      <c r="CP48" s="322"/>
      <c r="CQ48" s="322"/>
      <c r="CR48" s="322"/>
      <c r="CS48" s="322"/>
      <c r="CT48" s="322"/>
      <c r="CU48" s="322"/>
      <c r="CV48" s="322"/>
      <c r="CW48" s="322"/>
      <c r="CX48" s="322"/>
      <c r="CY48" s="322"/>
      <c r="CZ48" s="322"/>
      <c r="DA48" s="322"/>
      <c r="DB48" s="322"/>
      <c r="DC48" s="322"/>
    </row>
    <row r="49" spans="1:107" x14ac:dyDescent="0.2">
      <c r="A49" s="90" t="s">
        <v>525</v>
      </c>
      <c r="B49" s="90" t="s">
        <v>1932</v>
      </c>
      <c r="C49" s="90">
        <v>0.1</v>
      </c>
      <c r="D49" s="90">
        <v>0.1</v>
      </c>
      <c r="E49" s="90">
        <v>0.1</v>
      </c>
      <c r="F49" s="90">
        <v>0.1</v>
      </c>
      <c r="G49" s="90">
        <v>0.1</v>
      </c>
      <c r="H49" s="90">
        <v>0.2</v>
      </c>
      <c r="I49" s="90">
        <v>0.2</v>
      </c>
      <c r="J49" s="90">
        <v>0.2</v>
      </c>
      <c r="K49" s="90">
        <v>0.2</v>
      </c>
      <c r="L49" s="90">
        <v>0.2</v>
      </c>
      <c r="M49" s="90">
        <v>0.3</v>
      </c>
      <c r="N49" s="90">
        <v>0.3</v>
      </c>
      <c r="O49" s="90">
        <v>0.3</v>
      </c>
      <c r="P49" s="90">
        <v>0.5</v>
      </c>
      <c r="Q49" s="90">
        <v>0.7</v>
      </c>
      <c r="R49" s="90">
        <v>0.8</v>
      </c>
      <c r="S49" s="90">
        <v>1</v>
      </c>
      <c r="T49" s="90">
        <v>1.2</v>
      </c>
      <c r="U49" s="90">
        <v>1.3</v>
      </c>
      <c r="V49" s="90">
        <v>1.5</v>
      </c>
      <c r="W49" s="90">
        <v>1.7</v>
      </c>
      <c r="X49" s="90">
        <v>1.9</v>
      </c>
      <c r="Y49" s="90">
        <v>2.1</v>
      </c>
      <c r="Z49" s="90">
        <v>2.4</v>
      </c>
      <c r="AA49" s="90">
        <v>2.7</v>
      </c>
      <c r="AB49" s="90">
        <v>3</v>
      </c>
      <c r="AC49" s="90">
        <v>3.4</v>
      </c>
      <c r="AD49" s="90">
        <v>3.8</v>
      </c>
      <c r="AE49" s="90">
        <v>4.5</v>
      </c>
      <c r="AF49" s="90">
        <v>4.9000000000000004</v>
      </c>
      <c r="AG49" s="90">
        <v>5.3</v>
      </c>
      <c r="AH49" s="90">
        <v>5.8</v>
      </c>
      <c r="AI49" s="90">
        <v>6.3</v>
      </c>
      <c r="AJ49" s="90">
        <v>6.8</v>
      </c>
      <c r="AK49" s="90">
        <v>7.4</v>
      </c>
      <c r="AL49" s="90">
        <v>7.9</v>
      </c>
      <c r="AM49" s="90">
        <v>8.5</v>
      </c>
      <c r="AN49" s="90">
        <v>9.1999999999999993</v>
      </c>
      <c r="AO49" s="90">
        <v>9.9</v>
      </c>
      <c r="AP49" s="90">
        <v>10.7</v>
      </c>
      <c r="AQ49" s="90">
        <v>12.5</v>
      </c>
      <c r="AR49" s="90">
        <v>16.7</v>
      </c>
      <c r="AS49" s="90">
        <v>18.7</v>
      </c>
      <c r="AT49" s="90">
        <v>20.399999999999999</v>
      </c>
      <c r="AU49" s="90">
        <v>22.2</v>
      </c>
      <c r="AV49" s="90">
        <v>24</v>
      </c>
      <c r="AW49" s="90">
        <v>25.9</v>
      </c>
      <c r="AX49" s="90">
        <v>27.8</v>
      </c>
      <c r="AY49" s="90">
        <v>31.1</v>
      </c>
      <c r="AZ49" s="90">
        <v>37.200000000000003</v>
      </c>
      <c r="BA49" s="90">
        <v>40.1</v>
      </c>
      <c r="BB49" s="90">
        <v>43</v>
      </c>
      <c r="BC49" s="90">
        <v>46.1</v>
      </c>
      <c r="BD49" s="90">
        <v>49.3</v>
      </c>
      <c r="BE49" s="90">
        <v>52.6</v>
      </c>
      <c r="BF49" s="90">
        <v>56.2</v>
      </c>
      <c r="BG49" s="90">
        <v>60</v>
      </c>
      <c r="BH49" s="90">
        <v>64.099999999999994</v>
      </c>
      <c r="BI49" s="90">
        <v>68.3</v>
      </c>
      <c r="BJ49" s="90">
        <v>72.400000000000006</v>
      </c>
      <c r="BK49" s="90">
        <v>76.7</v>
      </c>
      <c r="BL49" s="90">
        <v>81</v>
      </c>
      <c r="BM49" s="90">
        <v>85.5</v>
      </c>
      <c r="BN49" s="90">
        <v>90.2</v>
      </c>
      <c r="BO49" s="90">
        <v>94.4</v>
      </c>
      <c r="BP49" s="90">
        <v>97.7</v>
      </c>
      <c r="BQ49" s="90">
        <v>101.8</v>
      </c>
      <c r="BR49" s="90">
        <v>104.9</v>
      </c>
      <c r="BS49" s="90">
        <v>109.2</v>
      </c>
      <c r="BT49" s="90">
        <v>113.2</v>
      </c>
      <c r="BU49" s="90">
        <v>115.7</v>
      </c>
      <c r="BV49" s="90">
        <v>118.5</v>
      </c>
      <c r="BW49" s="90">
        <v>121.9</v>
      </c>
      <c r="BX49" s="90">
        <v>122.7</v>
      </c>
      <c r="BY49" s="90">
        <v>127.3</v>
      </c>
      <c r="BZ49" s="90">
        <v>132.19999999999999</v>
      </c>
      <c r="CA49" s="90">
        <v>136.5</v>
      </c>
      <c r="CB49" s="90">
        <v>139.5</v>
      </c>
      <c r="CC49" s="90">
        <v>143.69999999999999</v>
      </c>
      <c r="CD49" s="90">
        <v>145.1</v>
      </c>
      <c r="CE49" s="90">
        <v>145.6</v>
      </c>
      <c r="CF49" s="90">
        <v>148</v>
      </c>
      <c r="CG49" s="90">
        <v>154</v>
      </c>
      <c r="CH49" s="90">
        <v>157.69999999999999</v>
      </c>
      <c r="CI49" s="90">
        <v>162.5</v>
      </c>
      <c r="CJ49" s="90">
        <v>167.1</v>
      </c>
      <c r="CK49" s="90">
        <v>171.9</v>
      </c>
      <c r="CL49" s="322"/>
      <c r="CM49" s="322"/>
      <c r="CN49" s="322"/>
      <c r="CO49" s="322"/>
      <c r="CP49" s="322"/>
      <c r="CQ49" s="322"/>
      <c r="CR49" s="322"/>
      <c r="CS49" s="322"/>
      <c r="CT49" s="322"/>
      <c r="CU49" s="322"/>
      <c r="CV49" s="322"/>
      <c r="CW49" s="322"/>
      <c r="CX49" s="322"/>
      <c r="CY49" s="322"/>
      <c r="CZ49" s="322"/>
      <c r="DA49" s="322"/>
      <c r="DB49" s="322"/>
      <c r="DC49" s="322"/>
    </row>
    <row r="50" spans="1:107" x14ac:dyDescent="0.2">
      <c r="A50" s="90" t="s">
        <v>523</v>
      </c>
      <c r="B50" s="90" t="s">
        <v>1792</v>
      </c>
      <c r="C50" s="90">
        <v>0.3</v>
      </c>
      <c r="D50" s="90">
        <v>0.4</v>
      </c>
      <c r="E50" s="90">
        <v>0.4</v>
      </c>
      <c r="F50" s="90">
        <v>0.4</v>
      </c>
      <c r="G50" s="90">
        <v>0.4</v>
      </c>
      <c r="H50" s="90">
        <v>0.4</v>
      </c>
      <c r="I50" s="90">
        <v>0.5</v>
      </c>
      <c r="J50" s="90">
        <v>0.5</v>
      </c>
      <c r="K50" s="90">
        <v>0.6</v>
      </c>
      <c r="L50" s="90">
        <v>0.6</v>
      </c>
      <c r="M50" s="90">
        <v>0.7</v>
      </c>
      <c r="N50" s="90">
        <v>0.9</v>
      </c>
      <c r="O50" s="90">
        <v>1.7</v>
      </c>
      <c r="P50" s="90">
        <v>3.2</v>
      </c>
      <c r="Q50" s="90">
        <v>3.8</v>
      </c>
      <c r="R50" s="90">
        <v>3.9</v>
      </c>
      <c r="S50" s="90">
        <v>4.0999999999999996</v>
      </c>
      <c r="T50" s="90">
        <v>4.0999999999999996</v>
      </c>
      <c r="U50" s="90">
        <v>3.6</v>
      </c>
      <c r="V50" s="90">
        <v>3.8</v>
      </c>
      <c r="W50" s="90">
        <v>4.2</v>
      </c>
      <c r="X50" s="90">
        <v>5</v>
      </c>
      <c r="Y50" s="90">
        <v>6.5</v>
      </c>
      <c r="Z50" s="90">
        <v>7.4</v>
      </c>
      <c r="AA50" s="90">
        <v>7.8</v>
      </c>
      <c r="AB50" s="90">
        <v>7.9</v>
      </c>
      <c r="AC50" s="90">
        <v>8.3000000000000007</v>
      </c>
      <c r="AD50" s="90">
        <v>8.9</v>
      </c>
      <c r="AE50" s="90">
        <v>10</v>
      </c>
      <c r="AF50" s="90">
        <v>10.6</v>
      </c>
      <c r="AG50" s="90">
        <v>11.1</v>
      </c>
      <c r="AH50" s="90">
        <v>11.8</v>
      </c>
      <c r="AI50" s="90">
        <v>12.5</v>
      </c>
      <c r="AJ50" s="90">
        <v>13.4</v>
      </c>
      <c r="AK50" s="90">
        <v>14.3</v>
      </c>
      <c r="AL50" s="90">
        <v>15.3</v>
      </c>
      <c r="AM50" s="90">
        <v>16.5</v>
      </c>
      <c r="AN50" s="90">
        <v>18.2</v>
      </c>
      <c r="AO50" s="90">
        <v>19.8</v>
      </c>
      <c r="AP50" s="90">
        <v>21.5</v>
      </c>
      <c r="AQ50" s="90">
        <v>24.1</v>
      </c>
      <c r="AR50" s="90">
        <v>29.7</v>
      </c>
      <c r="AS50" s="90">
        <v>33.9</v>
      </c>
      <c r="AT50" s="90">
        <v>36.5</v>
      </c>
      <c r="AU50" s="90">
        <v>38.9</v>
      </c>
      <c r="AV50" s="90">
        <v>41.6</v>
      </c>
      <c r="AW50" s="90">
        <v>44.5</v>
      </c>
      <c r="AX50" s="90">
        <v>47.4</v>
      </c>
      <c r="AY50" s="90">
        <v>51.9</v>
      </c>
      <c r="AZ50" s="90">
        <v>59.6</v>
      </c>
      <c r="BA50" s="90">
        <v>64</v>
      </c>
      <c r="BB50" s="90">
        <v>69.3</v>
      </c>
      <c r="BC50" s="90">
        <v>75.3</v>
      </c>
      <c r="BD50" s="90">
        <v>80.400000000000006</v>
      </c>
      <c r="BE50" s="90">
        <v>84.4</v>
      </c>
      <c r="BF50" s="90">
        <v>90</v>
      </c>
      <c r="BG50" s="90">
        <v>96.1</v>
      </c>
      <c r="BH50" s="90">
        <v>100.5</v>
      </c>
      <c r="BI50" s="90">
        <v>101.5</v>
      </c>
      <c r="BJ50" s="90">
        <v>106.7</v>
      </c>
      <c r="BK50" s="90">
        <v>111.5</v>
      </c>
      <c r="BL50" s="90">
        <v>115.5</v>
      </c>
      <c r="BM50" s="90">
        <v>121.3</v>
      </c>
      <c r="BN50" s="90">
        <v>124.9</v>
      </c>
      <c r="BO50" s="90">
        <v>125.1</v>
      </c>
      <c r="BP50" s="90">
        <v>127.9</v>
      </c>
      <c r="BQ50" s="90">
        <v>130.80000000000001</v>
      </c>
      <c r="BR50" s="90">
        <v>132.80000000000001</v>
      </c>
      <c r="BS50" s="90">
        <v>137.1</v>
      </c>
      <c r="BT50" s="90">
        <v>141.30000000000001</v>
      </c>
      <c r="BU50" s="90">
        <v>144.4</v>
      </c>
      <c r="BV50" s="90">
        <v>148.19999999999999</v>
      </c>
      <c r="BW50" s="90">
        <v>152.9</v>
      </c>
      <c r="BX50" s="90">
        <v>156.30000000000001</v>
      </c>
      <c r="BY50" s="90">
        <v>163.5</v>
      </c>
      <c r="BZ50" s="90">
        <v>169.8</v>
      </c>
      <c r="CA50" s="90">
        <v>175.7</v>
      </c>
      <c r="CB50" s="90">
        <v>179.2</v>
      </c>
      <c r="CC50" s="90">
        <v>185.5</v>
      </c>
      <c r="CD50" s="90">
        <v>190.9</v>
      </c>
      <c r="CE50" s="90">
        <v>195.4</v>
      </c>
      <c r="CF50" s="90">
        <v>205.4</v>
      </c>
      <c r="CG50" s="90">
        <v>212.8</v>
      </c>
      <c r="CH50" s="90">
        <v>217.6</v>
      </c>
      <c r="CI50" s="90">
        <v>222</v>
      </c>
      <c r="CJ50" s="90">
        <v>227.1</v>
      </c>
      <c r="CK50" s="90">
        <v>232.5</v>
      </c>
      <c r="CL50" s="322"/>
      <c r="CM50" s="322"/>
      <c r="CN50" s="322"/>
      <c r="CO50" s="322"/>
      <c r="CP50" s="322"/>
      <c r="CQ50" s="322"/>
      <c r="CR50" s="322"/>
      <c r="CS50" s="322"/>
      <c r="CT50" s="322"/>
      <c r="CU50" s="322"/>
      <c r="CV50" s="322"/>
      <c r="CW50" s="322"/>
      <c r="CX50" s="322"/>
      <c r="CY50" s="322"/>
      <c r="CZ50" s="322"/>
      <c r="DA50" s="322"/>
      <c r="DB50" s="322"/>
      <c r="DC50" s="322"/>
    </row>
    <row r="51" spans="1:107" x14ac:dyDescent="0.2">
      <c r="A51" s="90" t="s">
        <v>1222</v>
      </c>
      <c r="B51" s="90" t="s">
        <v>1791</v>
      </c>
      <c r="C51" s="90">
        <v>0.1</v>
      </c>
      <c r="D51" s="90">
        <v>0.1</v>
      </c>
      <c r="E51" s="90">
        <v>0.1</v>
      </c>
      <c r="F51" s="90">
        <v>0.1</v>
      </c>
      <c r="G51" s="90">
        <v>0.1</v>
      </c>
      <c r="H51" s="90">
        <v>0.1</v>
      </c>
      <c r="I51" s="90">
        <v>0.1</v>
      </c>
      <c r="J51" s="90">
        <v>0.1</v>
      </c>
      <c r="K51" s="90">
        <v>0.1</v>
      </c>
      <c r="L51" s="90">
        <v>0.1</v>
      </c>
      <c r="M51" s="90">
        <v>0.1</v>
      </c>
      <c r="N51" s="90">
        <v>0.1</v>
      </c>
      <c r="O51" s="90">
        <v>0.1</v>
      </c>
      <c r="P51" s="90">
        <v>0.1</v>
      </c>
      <c r="Q51" s="90">
        <v>0.2</v>
      </c>
      <c r="R51" s="90">
        <v>0.2</v>
      </c>
      <c r="S51" s="90">
        <v>0.3</v>
      </c>
      <c r="T51" s="90">
        <v>0.5</v>
      </c>
      <c r="U51" s="90">
        <v>0.5</v>
      </c>
      <c r="V51" s="90">
        <v>0.5</v>
      </c>
      <c r="W51" s="90">
        <v>0.5</v>
      </c>
      <c r="X51" s="90">
        <v>0.6</v>
      </c>
      <c r="Y51" s="90">
        <v>0.6</v>
      </c>
      <c r="Z51" s="90">
        <v>0.7</v>
      </c>
      <c r="AA51" s="90">
        <v>0.8</v>
      </c>
      <c r="AB51" s="90">
        <v>0.8</v>
      </c>
      <c r="AC51" s="90">
        <v>0.9</v>
      </c>
      <c r="AD51" s="90">
        <v>1.1000000000000001</v>
      </c>
      <c r="AE51" s="90">
        <v>1.2</v>
      </c>
      <c r="AF51" s="90">
        <v>1.4</v>
      </c>
      <c r="AG51" s="90">
        <v>1.6</v>
      </c>
      <c r="AH51" s="90">
        <v>1.7</v>
      </c>
      <c r="AI51" s="90">
        <v>1.9</v>
      </c>
      <c r="AJ51" s="90">
        <v>2.1</v>
      </c>
      <c r="AK51" s="90">
        <v>2.4</v>
      </c>
      <c r="AL51" s="90">
        <v>2.7</v>
      </c>
      <c r="AM51" s="90">
        <v>3.1</v>
      </c>
      <c r="AN51" s="90">
        <v>3.6</v>
      </c>
      <c r="AO51" s="90">
        <v>4.0999999999999996</v>
      </c>
      <c r="AP51" s="90">
        <v>4.5999999999999996</v>
      </c>
      <c r="AQ51" s="90">
        <v>5.3</v>
      </c>
      <c r="AR51" s="90">
        <v>6.2</v>
      </c>
      <c r="AS51" s="90">
        <v>7.3</v>
      </c>
      <c r="AT51" s="90">
        <v>8.4</v>
      </c>
      <c r="AU51" s="90">
        <v>9.9</v>
      </c>
      <c r="AV51" s="90">
        <v>12.1</v>
      </c>
      <c r="AW51" s="90">
        <v>14.7</v>
      </c>
      <c r="AX51" s="90">
        <v>16.7</v>
      </c>
      <c r="AY51" s="90">
        <v>18.600000000000001</v>
      </c>
      <c r="AZ51" s="90">
        <v>21</v>
      </c>
      <c r="BA51" s="90">
        <v>23.9</v>
      </c>
      <c r="BB51" s="90">
        <v>28.3</v>
      </c>
      <c r="BC51" s="90">
        <v>32.6</v>
      </c>
      <c r="BD51" s="90">
        <v>35.700000000000003</v>
      </c>
      <c r="BE51" s="90">
        <v>37.9</v>
      </c>
      <c r="BF51" s="90">
        <v>37.9</v>
      </c>
      <c r="BG51" s="90">
        <v>41.6</v>
      </c>
      <c r="BH51" s="90">
        <v>42.8</v>
      </c>
      <c r="BI51" s="90">
        <v>45.5</v>
      </c>
      <c r="BJ51" s="90">
        <v>48.7</v>
      </c>
      <c r="BK51" s="90">
        <v>51.3</v>
      </c>
      <c r="BL51" s="90">
        <v>54.4</v>
      </c>
      <c r="BM51" s="90">
        <v>58</v>
      </c>
      <c r="BN51" s="90">
        <v>59.9</v>
      </c>
      <c r="BO51" s="90">
        <v>62.6</v>
      </c>
      <c r="BP51" s="90">
        <v>65</v>
      </c>
      <c r="BQ51" s="90">
        <v>68.099999999999994</v>
      </c>
      <c r="BR51" s="90">
        <v>70.5</v>
      </c>
      <c r="BS51" s="90">
        <v>74.099999999999994</v>
      </c>
      <c r="BT51" s="90">
        <v>76.2</v>
      </c>
      <c r="BU51" s="90">
        <v>77.8</v>
      </c>
      <c r="BV51" s="90">
        <v>80.5</v>
      </c>
      <c r="BW51" s="90">
        <v>84.3</v>
      </c>
      <c r="BX51" s="90">
        <v>86.6</v>
      </c>
      <c r="BY51" s="90">
        <v>88.6</v>
      </c>
      <c r="BZ51" s="90">
        <v>92.5</v>
      </c>
      <c r="CA51" s="90">
        <v>97.1</v>
      </c>
      <c r="CB51" s="90">
        <v>103</v>
      </c>
      <c r="CC51" s="90">
        <v>108.8</v>
      </c>
      <c r="CD51" s="90">
        <v>114.3</v>
      </c>
      <c r="CE51" s="90">
        <v>122.1</v>
      </c>
      <c r="CF51" s="90">
        <v>123.6</v>
      </c>
      <c r="CG51" s="90">
        <v>125.2</v>
      </c>
      <c r="CH51" s="90">
        <v>131.69999999999999</v>
      </c>
      <c r="CI51" s="90">
        <v>135.69999999999999</v>
      </c>
      <c r="CJ51" s="90">
        <v>139.69999999999999</v>
      </c>
      <c r="CK51" s="90">
        <v>141.9</v>
      </c>
      <c r="CL51" s="322"/>
      <c r="CM51" s="322"/>
      <c r="CN51" s="322"/>
      <c r="CO51" s="322"/>
      <c r="CP51" s="322"/>
      <c r="CQ51" s="322"/>
      <c r="CR51" s="322"/>
      <c r="CS51" s="322"/>
      <c r="CT51" s="322"/>
      <c r="CU51" s="322"/>
      <c r="CV51" s="322"/>
      <c r="CW51" s="322"/>
      <c r="CX51" s="322"/>
      <c r="CY51" s="322"/>
      <c r="CZ51" s="322"/>
      <c r="DA51" s="322"/>
      <c r="DB51" s="322"/>
      <c r="DC51" s="322"/>
    </row>
    <row r="52" spans="1:107" x14ac:dyDescent="0.2">
      <c r="A52" s="90" t="s">
        <v>1221</v>
      </c>
      <c r="B52" s="90" t="s">
        <v>1790</v>
      </c>
      <c r="C52" s="90">
        <v>0</v>
      </c>
      <c r="D52" s="90">
        <v>0</v>
      </c>
      <c r="E52" s="90">
        <v>0</v>
      </c>
      <c r="F52" s="90">
        <v>0</v>
      </c>
      <c r="G52" s="90">
        <v>0</v>
      </c>
      <c r="H52" s="90">
        <v>0</v>
      </c>
      <c r="I52" s="90">
        <v>0</v>
      </c>
      <c r="J52" s="90">
        <v>0</v>
      </c>
      <c r="K52" s="90">
        <v>0</v>
      </c>
      <c r="L52" s="90">
        <v>0</v>
      </c>
      <c r="M52" s="90">
        <v>0</v>
      </c>
      <c r="N52" s="90">
        <v>0.1</v>
      </c>
      <c r="O52" s="90">
        <v>0.1</v>
      </c>
      <c r="P52" s="90">
        <v>0.2</v>
      </c>
      <c r="Q52" s="90">
        <v>0.3</v>
      </c>
      <c r="R52" s="90">
        <v>0.3</v>
      </c>
      <c r="S52" s="90">
        <v>0.3</v>
      </c>
      <c r="T52" s="90">
        <v>0.3</v>
      </c>
      <c r="U52" s="90">
        <v>0.2</v>
      </c>
      <c r="V52" s="90">
        <v>0.3</v>
      </c>
      <c r="W52" s="90">
        <v>0.4</v>
      </c>
      <c r="X52" s="90">
        <v>0.4</v>
      </c>
      <c r="Y52" s="90">
        <v>0.4</v>
      </c>
      <c r="Z52" s="90">
        <v>0.4</v>
      </c>
      <c r="AA52" s="90">
        <v>0.4</v>
      </c>
      <c r="AB52" s="90">
        <v>0.4</v>
      </c>
      <c r="AC52" s="90">
        <v>0.5</v>
      </c>
      <c r="AD52" s="90">
        <v>0.6</v>
      </c>
      <c r="AE52" s="90">
        <v>0.7</v>
      </c>
      <c r="AF52" s="90">
        <v>0.7</v>
      </c>
      <c r="AG52" s="90">
        <v>0.8</v>
      </c>
      <c r="AH52" s="90">
        <v>0.8</v>
      </c>
      <c r="AI52" s="90">
        <v>0.9</v>
      </c>
      <c r="AJ52" s="90">
        <v>0.9</v>
      </c>
      <c r="AK52" s="90">
        <v>1</v>
      </c>
      <c r="AL52" s="90">
        <v>1.1000000000000001</v>
      </c>
      <c r="AM52" s="90">
        <v>1.1000000000000001</v>
      </c>
      <c r="AN52" s="90">
        <v>1.2</v>
      </c>
      <c r="AO52" s="90">
        <v>1.3</v>
      </c>
      <c r="AP52" s="90">
        <v>1.4</v>
      </c>
      <c r="AQ52" s="90">
        <v>1.5</v>
      </c>
      <c r="AR52" s="90">
        <v>1.9</v>
      </c>
      <c r="AS52" s="90">
        <v>2</v>
      </c>
      <c r="AT52" s="90">
        <v>2.1</v>
      </c>
      <c r="AU52" s="90">
        <v>2.2000000000000002</v>
      </c>
      <c r="AV52" s="90">
        <v>2.5</v>
      </c>
      <c r="AW52" s="90">
        <v>2.7</v>
      </c>
      <c r="AX52" s="90">
        <v>2.9</v>
      </c>
      <c r="AY52" s="90">
        <v>3</v>
      </c>
      <c r="AZ52" s="90">
        <v>3.3</v>
      </c>
      <c r="BA52" s="90">
        <v>3.5</v>
      </c>
      <c r="BB52" s="90">
        <v>3.8</v>
      </c>
      <c r="BC52" s="90">
        <v>4</v>
      </c>
      <c r="BD52" s="90">
        <v>4.3</v>
      </c>
      <c r="BE52" s="90">
        <v>4.5</v>
      </c>
      <c r="BF52" s="90">
        <v>4.7</v>
      </c>
      <c r="BG52" s="90">
        <v>4.8</v>
      </c>
      <c r="BH52" s="90">
        <v>4.7</v>
      </c>
      <c r="BI52" s="90">
        <v>4.7</v>
      </c>
      <c r="BJ52" s="90">
        <v>4.5</v>
      </c>
      <c r="BK52" s="90">
        <v>4.5</v>
      </c>
      <c r="BL52" s="90">
        <v>4.5</v>
      </c>
      <c r="BM52" s="90">
        <v>4.5999999999999996</v>
      </c>
      <c r="BN52" s="90">
        <v>4.8</v>
      </c>
      <c r="BO52" s="90">
        <v>4.7</v>
      </c>
      <c r="BP52" s="90">
        <v>4.5999999999999996</v>
      </c>
      <c r="BQ52" s="90">
        <v>4.5999999999999996</v>
      </c>
      <c r="BR52" s="90">
        <v>4.5</v>
      </c>
      <c r="BS52" s="90">
        <v>4.5</v>
      </c>
      <c r="BT52" s="90">
        <v>4.3</v>
      </c>
      <c r="BU52" s="90">
        <v>4.5999999999999996</v>
      </c>
      <c r="BV52" s="90">
        <v>4.8</v>
      </c>
      <c r="BW52" s="90">
        <v>4.7</v>
      </c>
      <c r="BX52" s="90">
        <v>4.5999999999999996</v>
      </c>
      <c r="BY52" s="90">
        <v>4.5999999999999996</v>
      </c>
      <c r="BZ52" s="90">
        <v>4.5999999999999996</v>
      </c>
      <c r="CA52" s="90">
        <v>4.5</v>
      </c>
      <c r="CB52" s="90">
        <v>4.4000000000000004</v>
      </c>
      <c r="CC52" s="90">
        <v>4.3</v>
      </c>
      <c r="CD52" s="90">
        <v>4.3</v>
      </c>
      <c r="CE52" s="90">
        <v>4.2</v>
      </c>
      <c r="CF52" s="90">
        <v>4.0999999999999996</v>
      </c>
      <c r="CG52" s="90">
        <v>4</v>
      </c>
      <c r="CH52" s="90">
        <v>3.7</v>
      </c>
      <c r="CI52" s="90">
        <v>3.5</v>
      </c>
      <c r="CJ52" s="90">
        <v>3.5</v>
      </c>
      <c r="CK52" s="90">
        <v>3.8</v>
      </c>
      <c r="CL52" s="322"/>
      <c r="CM52" s="322"/>
      <c r="CN52" s="322"/>
      <c r="CO52" s="322"/>
      <c r="CP52" s="322"/>
      <c r="CQ52" s="322"/>
      <c r="CR52" s="322"/>
      <c r="CS52" s="322"/>
      <c r="CT52" s="322"/>
      <c r="CU52" s="322"/>
      <c r="CV52" s="322"/>
      <c r="CW52" s="322"/>
      <c r="CX52" s="322"/>
      <c r="CY52" s="322"/>
      <c r="CZ52" s="322"/>
      <c r="DA52" s="322"/>
      <c r="DB52" s="322"/>
      <c r="DC52" s="322"/>
    </row>
    <row r="53" spans="1:107" x14ac:dyDescent="0.2">
      <c r="A53" s="90" t="s">
        <v>1220</v>
      </c>
      <c r="B53" s="90" t="s">
        <v>1789</v>
      </c>
      <c r="C53" s="90">
        <v>0.3</v>
      </c>
      <c r="D53" s="90">
        <v>0.3</v>
      </c>
      <c r="E53" s="90">
        <v>0.3</v>
      </c>
      <c r="F53" s="90">
        <v>0.3</v>
      </c>
      <c r="G53" s="90">
        <v>0.3</v>
      </c>
      <c r="H53" s="90">
        <v>0.3</v>
      </c>
      <c r="I53" s="90">
        <v>0.4</v>
      </c>
      <c r="J53" s="90">
        <v>0.5</v>
      </c>
      <c r="K53" s="90">
        <v>0.5</v>
      </c>
      <c r="L53" s="90">
        <v>0.5</v>
      </c>
      <c r="M53" s="90">
        <v>0.6</v>
      </c>
      <c r="N53" s="90">
        <v>0.8</v>
      </c>
      <c r="O53" s="90">
        <v>1.6</v>
      </c>
      <c r="P53" s="90">
        <v>3.2</v>
      </c>
      <c r="Q53" s="90">
        <v>3.9</v>
      </c>
      <c r="R53" s="90">
        <v>4</v>
      </c>
      <c r="S53" s="90">
        <v>4.0999999999999996</v>
      </c>
      <c r="T53" s="90">
        <v>3.9</v>
      </c>
      <c r="U53" s="90">
        <v>3.4</v>
      </c>
      <c r="V53" s="90">
        <v>3.6</v>
      </c>
      <c r="W53" s="90">
        <v>4</v>
      </c>
      <c r="X53" s="90">
        <v>4.7</v>
      </c>
      <c r="Y53" s="90">
        <v>6.3</v>
      </c>
      <c r="Z53" s="90">
        <v>7.2</v>
      </c>
      <c r="AA53" s="90">
        <v>7.4</v>
      </c>
      <c r="AB53" s="90">
        <v>7.5</v>
      </c>
      <c r="AC53" s="90">
        <v>7.8</v>
      </c>
      <c r="AD53" s="90">
        <v>8.4</v>
      </c>
      <c r="AE53" s="90">
        <v>9.4</v>
      </c>
      <c r="AF53" s="90">
        <v>9.9</v>
      </c>
      <c r="AG53" s="90">
        <v>10.3</v>
      </c>
      <c r="AH53" s="90">
        <v>10.8</v>
      </c>
      <c r="AI53" s="90">
        <v>11.5</v>
      </c>
      <c r="AJ53" s="90">
        <v>12.2</v>
      </c>
      <c r="AK53" s="90">
        <v>12.8</v>
      </c>
      <c r="AL53" s="90">
        <v>13.6</v>
      </c>
      <c r="AM53" s="90">
        <v>14.5</v>
      </c>
      <c r="AN53" s="90">
        <v>15.8</v>
      </c>
      <c r="AO53" s="90">
        <v>17</v>
      </c>
      <c r="AP53" s="90">
        <v>18.3</v>
      </c>
      <c r="AQ53" s="90">
        <v>20.399999999999999</v>
      </c>
      <c r="AR53" s="90">
        <v>25.3</v>
      </c>
      <c r="AS53" s="90">
        <v>28.6</v>
      </c>
      <c r="AT53" s="90">
        <v>30.2</v>
      </c>
      <c r="AU53" s="90">
        <v>31.3</v>
      </c>
      <c r="AV53" s="90">
        <v>32</v>
      </c>
      <c r="AW53" s="90">
        <v>32.4</v>
      </c>
      <c r="AX53" s="90">
        <v>33.5</v>
      </c>
      <c r="AY53" s="90">
        <v>36.299999999999997</v>
      </c>
      <c r="AZ53" s="90">
        <v>41.9</v>
      </c>
      <c r="BA53" s="90">
        <v>43.6</v>
      </c>
      <c r="BB53" s="90">
        <v>44.8</v>
      </c>
      <c r="BC53" s="90">
        <v>46.7</v>
      </c>
      <c r="BD53" s="90">
        <v>49</v>
      </c>
      <c r="BE53" s="90">
        <v>51</v>
      </c>
      <c r="BF53" s="90">
        <v>56.8</v>
      </c>
      <c r="BG53" s="90">
        <v>59.3</v>
      </c>
      <c r="BH53" s="90">
        <v>62.4</v>
      </c>
      <c r="BI53" s="90">
        <v>60.8</v>
      </c>
      <c r="BJ53" s="90">
        <v>62.5</v>
      </c>
      <c r="BK53" s="90">
        <v>64.7</v>
      </c>
      <c r="BL53" s="90">
        <v>65.599999999999994</v>
      </c>
      <c r="BM53" s="90">
        <v>67.8</v>
      </c>
      <c r="BN53" s="90">
        <v>69.8</v>
      </c>
      <c r="BO53" s="90">
        <v>67.2</v>
      </c>
      <c r="BP53" s="90">
        <v>67.5</v>
      </c>
      <c r="BQ53" s="90">
        <v>67.2</v>
      </c>
      <c r="BR53" s="90">
        <v>66.8</v>
      </c>
      <c r="BS53" s="90">
        <v>67.5</v>
      </c>
      <c r="BT53" s="90">
        <v>69.400000000000006</v>
      </c>
      <c r="BU53" s="90">
        <v>71.2</v>
      </c>
      <c r="BV53" s="90">
        <v>72.5</v>
      </c>
      <c r="BW53" s="90">
        <v>73.3</v>
      </c>
      <c r="BX53" s="90">
        <v>74.3</v>
      </c>
      <c r="BY53" s="90">
        <v>79.5</v>
      </c>
      <c r="BZ53" s="90">
        <v>81.900000000000006</v>
      </c>
      <c r="CA53" s="90">
        <v>83.1</v>
      </c>
      <c r="CB53" s="90">
        <v>80.7</v>
      </c>
      <c r="CC53" s="90">
        <v>81</v>
      </c>
      <c r="CD53" s="90">
        <v>80.900000000000006</v>
      </c>
      <c r="CE53" s="90">
        <v>77.5</v>
      </c>
      <c r="CF53" s="90">
        <v>85.9</v>
      </c>
      <c r="CG53" s="90">
        <v>91.6</v>
      </c>
      <c r="CH53" s="90">
        <v>89.6</v>
      </c>
      <c r="CI53" s="90">
        <v>89.8</v>
      </c>
      <c r="CJ53" s="90">
        <v>90.9</v>
      </c>
      <c r="CK53" s="90">
        <v>94.4</v>
      </c>
      <c r="CL53" s="322"/>
      <c r="CM53" s="322"/>
      <c r="CN53" s="322"/>
      <c r="CO53" s="322"/>
      <c r="CP53" s="322"/>
      <c r="CQ53" s="322"/>
      <c r="CR53" s="322"/>
      <c r="CS53" s="322"/>
      <c r="CT53" s="322"/>
      <c r="CU53" s="322"/>
      <c r="CV53" s="322"/>
      <c r="CW53" s="322"/>
      <c r="CX53" s="322"/>
      <c r="CY53" s="322"/>
      <c r="CZ53" s="322"/>
      <c r="DA53" s="322"/>
      <c r="DB53" s="322"/>
      <c r="DC53" s="322"/>
    </row>
    <row r="54" spans="1:107" ht="19.5" x14ac:dyDescent="0.3">
      <c r="A54" s="314" t="s">
        <v>376</v>
      </c>
      <c r="CL54" s="322"/>
      <c r="CM54" s="322"/>
      <c r="CN54" s="322"/>
      <c r="CO54" s="322"/>
      <c r="CP54" s="322"/>
      <c r="CQ54" s="322"/>
      <c r="CR54" s="322"/>
      <c r="CS54" s="322"/>
      <c r="CT54" s="322"/>
      <c r="CU54" s="322"/>
      <c r="CV54" s="322"/>
      <c r="CW54" s="322"/>
      <c r="CX54" s="322"/>
      <c r="CY54" s="322"/>
      <c r="CZ54" s="322"/>
      <c r="DA54" s="322"/>
      <c r="DB54" s="322"/>
      <c r="DC54" s="322"/>
    </row>
    <row r="55" spans="1:107" x14ac:dyDescent="0.2">
      <c r="A55" s="315" t="s">
        <v>1788</v>
      </c>
      <c r="CL55" s="322"/>
      <c r="CM55" s="322"/>
      <c r="CN55" s="322"/>
      <c r="CO55" s="322"/>
      <c r="CP55" s="322"/>
      <c r="CQ55" s="322"/>
      <c r="CR55" s="322"/>
      <c r="CS55" s="322"/>
      <c r="CT55" s="322"/>
      <c r="CU55" s="322"/>
      <c r="CV55" s="322"/>
      <c r="CW55" s="322"/>
      <c r="CX55" s="322"/>
      <c r="CY55" s="322"/>
      <c r="CZ55" s="322"/>
      <c r="DA55" s="322"/>
      <c r="DB55" s="322"/>
      <c r="DC55" s="322"/>
    </row>
    <row r="56" spans="1:107" x14ac:dyDescent="0.2">
      <c r="A56" s="315" t="s">
        <v>1787</v>
      </c>
      <c r="CL56" s="322"/>
      <c r="CM56" s="322"/>
      <c r="CN56" s="322"/>
      <c r="CO56" s="322"/>
      <c r="CP56" s="322"/>
      <c r="CQ56" s="322"/>
      <c r="CR56" s="322"/>
      <c r="CS56" s="322"/>
      <c r="CT56" s="322"/>
      <c r="CU56" s="322"/>
      <c r="CV56" s="322"/>
      <c r="CW56" s="322"/>
      <c r="CX56" s="322"/>
      <c r="CY56" s="322"/>
      <c r="CZ56" s="322"/>
      <c r="DA56" s="322"/>
      <c r="DB56" s="322"/>
      <c r="DC56" s="322"/>
    </row>
    <row r="57" spans="1:107" x14ac:dyDescent="0.2">
      <c r="A57" s="315" t="s">
        <v>1786</v>
      </c>
    </row>
    <row r="58" spans="1:107" x14ac:dyDescent="0.2">
      <c r="A58" s="315" t="s">
        <v>1785</v>
      </c>
    </row>
    <row r="59" spans="1:107" x14ac:dyDescent="0.2">
      <c r="A59" s="315" t="s">
        <v>1933</v>
      </c>
    </row>
    <row r="60" spans="1:107" x14ac:dyDescent="0.2">
      <c r="A60" s="315" t="s">
        <v>1784</v>
      </c>
    </row>
    <row r="61" spans="1:107" x14ac:dyDescent="0.2">
      <c r="A61" s="315" t="s">
        <v>1783</v>
      </c>
    </row>
    <row r="62" spans="1:107" x14ac:dyDescent="0.2">
      <c r="A62" s="315" t="s">
        <v>1820</v>
      </c>
    </row>
  </sheetData>
  <pageMargins left="0.75" right="0.75" top="1" bottom="1" header="0.5" footer="0.5"/>
  <pageSetup orientation="portrait" horizontalDpi="300" verticalDpi="30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50"/>
  <sheetViews>
    <sheetView workbookViewId="0">
      <pane ySplit="6" topLeftCell="A7" activePane="bottomLeft" state="frozen"/>
      <selection pane="bottomLeft" activeCell="C26" sqref="C26"/>
    </sheetView>
  </sheetViews>
  <sheetFormatPr defaultRowHeight="12.75" x14ac:dyDescent="0.2"/>
  <cols>
    <col min="1" max="1" width="9.140625" style="320"/>
    <col min="2" max="2" width="40.7109375" style="320" customWidth="1"/>
    <col min="3" max="16384" width="9.140625" style="320"/>
  </cols>
  <sheetData>
    <row r="1" spans="1:89" ht="18" x14ac:dyDescent="0.25">
      <c r="A1" s="146" t="s">
        <v>1857</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row>
    <row r="2" spans="1:89" ht="16.5" x14ac:dyDescent="0.25">
      <c r="A2" s="145" t="s">
        <v>39</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c r="CB2" s="98"/>
      <c r="CC2" s="98"/>
      <c r="CD2" s="98"/>
      <c r="CE2" s="98"/>
      <c r="CF2" s="98"/>
      <c r="CG2" s="98"/>
      <c r="CH2" s="98"/>
      <c r="CI2" s="98"/>
      <c r="CJ2" s="98"/>
      <c r="CK2" s="98"/>
    </row>
    <row r="3" spans="1:89" x14ac:dyDescent="0.2">
      <c r="A3" s="98" t="s">
        <v>40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c r="CB3" s="98"/>
      <c r="CC3" s="98"/>
      <c r="CD3" s="98"/>
      <c r="CE3" s="98"/>
      <c r="CF3" s="98"/>
      <c r="CG3" s="98"/>
      <c r="CH3" s="98"/>
      <c r="CI3" s="98"/>
      <c r="CJ3" s="98"/>
      <c r="CK3" s="98"/>
    </row>
    <row r="4" spans="1:89" x14ac:dyDescent="0.2">
      <c r="A4" s="98" t="s">
        <v>493</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c r="CB4" s="98"/>
      <c r="CC4" s="98"/>
      <c r="CD4" s="98"/>
      <c r="CE4" s="98"/>
      <c r="CF4" s="98"/>
      <c r="CG4" s="98"/>
      <c r="CH4" s="98"/>
      <c r="CI4" s="98"/>
      <c r="CJ4" s="98"/>
      <c r="CK4" s="98"/>
    </row>
    <row r="6" spans="1:89" x14ac:dyDescent="0.2">
      <c r="A6" s="321" t="s">
        <v>41</v>
      </c>
      <c r="B6" s="321" t="s">
        <v>445</v>
      </c>
      <c r="C6" s="321" t="s">
        <v>492</v>
      </c>
      <c r="D6" s="321" t="s">
        <v>491</v>
      </c>
      <c r="E6" s="321" t="s">
        <v>490</v>
      </c>
      <c r="F6" s="321" t="s">
        <v>489</v>
      </c>
      <c r="G6" s="321" t="s">
        <v>488</v>
      </c>
      <c r="H6" s="321" t="s">
        <v>487</v>
      </c>
      <c r="I6" s="321" t="s">
        <v>486</v>
      </c>
      <c r="J6" s="321" t="s">
        <v>485</v>
      </c>
      <c r="K6" s="321" t="s">
        <v>484</v>
      </c>
      <c r="L6" s="321" t="s">
        <v>483</v>
      </c>
      <c r="M6" s="321" t="s">
        <v>482</v>
      </c>
      <c r="N6" s="321" t="s">
        <v>481</v>
      </c>
      <c r="O6" s="321" t="s">
        <v>480</v>
      </c>
      <c r="P6" s="321" t="s">
        <v>479</v>
      </c>
      <c r="Q6" s="321" t="s">
        <v>478</v>
      </c>
      <c r="R6" s="321" t="s">
        <v>477</v>
      </c>
      <c r="S6" s="321" t="s">
        <v>476</v>
      </c>
      <c r="T6" s="321" t="s">
        <v>475</v>
      </c>
      <c r="U6" s="321" t="s">
        <v>474</v>
      </c>
      <c r="V6" s="321" t="s">
        <v>473</v>
      </c>
      <c r="W6" s="321" t="s">
        <v>472</v>
      </c>
      <c r="X6" s="321" t="s">
        <v>471</v>
      </c>
      <c r="Y6" s="321" t="s">
        <v>470</v>
      </c>
      <c r="Z6" s="321" t="s">
        <v>469</v>
      </c>
      <c r="AA6" s="321" t="s">
        <v>468</v>
      </c>
      <c r="AB6" s="321" t="s">
        <v>467</v>
      </c>
      <c r="AC6" s="321" t="s">
        <v>466</v>
      </c>
      <c r="AD6" s="321" t="s">
        <v>465</v>
      </c>
      <c r="AE6" s="321" t="s">
        <v>464</v>
      </c>
      <c r="AF6" s="321" t="s">
        <v>463</v>
      </c>
      <c r="AG6" s="321" t="s">
        <v>462</v>
      </c>
      <c r="AH6" s="321" t="s">
        <v>461</v>
      </c>
      <c r="AI6" s="321" t="s">
        <v>460</v>
      </c>
      <c r="AJ6" s="321" t="s">
        <v>459</v>
      </c>
      <c r="AK6" s="321" t="s">
        <v>458</v>
      </c>
      <c r="AL6" s="321" t="s">
        <v>457</v>
      </c>
      <c r="AM6" s="321" t="s">
        <v>456</v>
      </c>
      <c r="AN6" s="321" t="s">
        <v>455</v>
      </c>
      <c r="AO6" s="321" t="s">
        <v>454</v>
      </c>
      <c r="AP6" s="321" t="s">
        <v>453</v>
      </c>
      <c r="AQ6" s="321" t="s">
        <v>452</v>
      </c>
      <c r="AR6" s="321" t="s">
        <v>114</v>
      </c>
      <c r="AS6" s="321" t="s">
        <v>115</v>
      </c>
      <c r="AT6" s="321" t="s">
        <v>116</v>
      </c>
      <c r="AU6" s="321" t="s">
        <v>117</v>
      </c>
      <c r="AV6" s="321" t="s">
        <v>118</v>
      </c>
      <c r="AW6" s="321" t="s">
        <v>119</v>
      </c>
      <c r="AX6" s="321" t="s">
        <v>120</v>
      </c>
      <c r="AY6" s="321" t="s">
        <v>121</v>
      </c>
      <c r="AZ6" s="321" t="s">
        <v>122</v>
      </c>
      <c r="BA6" s="321" t="s">
        <v>123</v>
      </c>
      <c r="BB6" s="321" t="s">
        <v>124</v>
      </c>
      <c r="BC6" s="321" t="s">
        <v>125</v>
      </c>
      <c r="BD6" s="321" t="s">
        <v>126</v>
      </c>
      <c r="BE6" s="321" t="s">
        <v>127</v>
      </c>
      <c r="BF6" s="321" t="s">
        <v>128</v>
      </c>
      <c r="BG6" s="321" t="s">
        <v>129</v>
      </c>
      <c r="BH6" s="321" t="s">
        <v>130</v>
      </c>
      <c r="BI6" s="321" t="s">
        <v>131</v>
      </c>
      <c r="BJ6" s="321" t="s">
        <v>132</v>
      </c>
      <c r="BK6" s="321" t="s">
        <v>133</v>
      </c>
      <c r="BL6" s="321" t="s">
        <v>134</v>
      </c>
      <c r="BM6" s="321" t="s">
        <v>135</v>
      </c>
      <c r="BN6" s="321" t="s">
        <v>136</v>
      </c>
      <c r="BO6" s="321" t="s">
        <v>137</v>
      </c>
      <c r="BP6" s="321" t="s">
        <v>138</v>
      </c>
      <c r="BQ6" s="321" t="s">
        <v>139</v>
      </c>
      <c r="BR6" s="321" t="s">
        <v>140</v>
      </c>
      <c r="BS6" s="321" t="s">
        <v>141</v>
      </c>
      <c r="BT6" s="321" t="s">
        <v>142</v>
      </c>
      <c r="BU6" s="321" t="s">
        <v>143</v>
      </c>
      <c r="BV6" s="321" t="s">
        <v>144</v>
      </c>
      <c r="BW6" s="321" t="s">
        <v>145</v>
      </c>
      <c r="BX6" s="321" t="s">
        <v>146</v>
      </c>
      <c r="BY6" s="321" t="s">
        <v>147</v>
      </c>
      <c r="BZ6" s="321" t="s">
        <v>148</v>
      </c>
      <c r="CA6" s="321" t="s">
        <v>149</v>
      </c>
      <c r="CB6" s="321" t="s">
        <v>150</v>
      </c>
      <c r="CC6" s="321" t="s">
        <v>151</v>
      </c>
      <c r="CD6" s="321" t="s">
        <v>152</v>
      </c>
      <c r="CE6" s="321" t="s">
        <v>153</v>
      </c>
      <c r="CF6" s="321" t="s">
        <v>154</v>
      </c>
      <c r="CG6" s="321" t="s">
        <v>155</v>
      </c>
      <c r="CH6" s="321" t="s">
        <v>156</v>
      </c>
      <c r="CI6" s="321" t="s">
        <v>157</v>
      </c>
      <c r="CJ6" s="321" t="s">
        <v>158</v>
      </c>
      <c r="CK6" s="321" t="s">
        <v>159</v>
      </c>
    </row>
    <row r="7" spans="1:89" x14ac:dyDescent="0.2">
      <c r="A7" s="320" t="s">
        <v>444</v>
      </c>
      <c r="B7" s="96" t="s">
        <v>1802</v>
      </c>
      <c r="C7" s="320">
        <v>0.4</v>
      </c>
      <c r="D7" s="320">
        <v>0.5</v>
      </c>
      <c r="E7" s="320">
        <v>0.5</v>
      </c>
      <c r="F7" s="320">
        <v>0.5</v>
      </c>
      <c r="G7" s="320">
        <v>0.5</v>
      </c>
      <c r="H7" s="320">
        <v>0.5</v>
      </c>
      <c r="I7" s="320">
        <v>0.5</v>
      </c>
      <c r="J7" s="320">
        <v>0.6</v>
      </c>
      <c r="K7" s="320">
        <v>0.7</v>
      </c>
      <c r="L7" s="320">
        <v>0.8</v>
      </c>
      <c r="M7" s="320">
        <v>0.8</v>
      </c>
      <c r="N7" s="320">
        <v>0.9</v>
      </c>
      <c r="O7" s="320">
        <v>0.9</v>
      </c>
      <c r="P7" s="320">
        <v>1</v>
      </c>
      <c r="Q7" s="320">
        <v>1.1000000000000001</v>
      </c>
      <c r="R7" s="320">
        <v>1.1000000000000001</v>
      </c>
      <c r="S7" s="320">
        <v>1.3</v>
      </c>
      <c r="T7" s="320">
        <v>1.4</v>
      </c>
      <c r="U7" s="320">
        <v>1.7</v>
      </c>
      <c r="V7" s="320">
        <v>2</v>
      </c>
      <c r="W7" s="320">
        <v>2.2999999999999998</v>
      </c>
      <c r="X7" s="320">
        <v>2.6</v>
      </c>
      <c r="Y7" s="320">
        <v>3</v>
      </c>
      <c r="Z7" s="320">
        <v>3.3</v>
      </c>
      <c r="AA7" s="320">
        <v>3.6</v>
      </c>
      <c r="AB7" s="320">
        <v>4</v>
      </c>
      <c r="AC7" s="320">
        <v>4.3</v>
      </c>
      <c r="AD7" s="320">
        <v>4.8</v>
      </c>
      <c r="AE7" s="320">
        <v>5.4</v>
      </c>
      <c r="AF7" s="320">
        <v>6</v>
      </c>
      <c r="AG7" s="320">
        <v>6.5</v>
      </c>
      <c r="AH7" s="320">
        <v>7.2</v>
      </c>
      <c r="AI7" s="320">
        <v>8.1</v>
      </c>
      <c r="AJ7" s="320">
        <v>8.3000000000000007</v>
      </c>
      <c r="AK7" s="320">
        <v>9.1</v>
      </c>
      <c r="AL7" s="320">
        <v>10.1</v>
      </c>
      <c r="AM7" s="320">
        <v>11</v>
      </c>
      <c r="AN7" s="320">
        <v>12.4</v>
      </c>
      <c r="AO7" s="320">
        <v>13.7</v>
      </c>
      <c r="AP7" s="320">
        <v>15.8</v>
      </c>
      <c r="AQ7" s="320">
        <v>17.899999999999999</v>
      </c>
      <c r="AR7" s="320">
        <v>20.8</v>
      </c>
      <c r="AS7" s="320">
        <v>24.5</v>
      </c>
      <c r="AT7" s="320">
        <v>29.6</v>
      </c>
      <c r="AU7" s="320">
        <v>30.5</v>
      </c>
      <c r="AV7" s="320">
        <v>35</v>
      </c>
      <c r="AW7" s="320">
        <v>41.5</v>
      </c>
      <c r="AX7" s="320">
        <v>42.7</v>
      </c>
      <c r="AY7" s="320">
        <v>47.3</v>
      </c>
      <c r="AZ7" s="320">
        <v>52.9</v>
      </c>
      <c r="BA7" s="320">
        <v>60</v>
      </c>
      <c r="BB7" s="320">
        <v>67</v>
      </c>
      <c r="BC7" s="320">
        <v>74.900000000000006</v>
      </c>
      <c r="BD7" s="320">
        <v>90.3</v>
      </c>
      <c r="BE7" s="320">
        <v>101.9</v>
      </c>
      <c r="BF7" s="320">
        <v>106.4</v>
      </c>
      <c r="BG7" s="320">
        <v>115.6</v>
      </c>
      <c r="BH7" s="320">
        <v>126.6</v>
      </c>
      <c r="BI7" s="320">
        <v>132.69999999999999</v>
      </c>
      <c r="BJ7" s="320">
        <v>139.80000000000001</v>
      </c>
      <c r="BK7" s="320">
        <v>168.2</v>
      </c>
      <c r="BL7" s="320">
        <v>170.7</v>
      </c>
      <c r="BM7" s="320">
        <v>186.2</v>
      </c>
      <c r="BN7" s="320">
        <v>203.9</v>
      </c>
      <c r="BO7" s="320">
        <v>210</v>
      </c>
      <c r="BP7" s="320">
        <v>226.8</v>
      </c>
      <c r="BQ7" s="320">
        <v>255.8</v>
      </c>
      <c r="BR7" s="320">
        <v>251.3</v>
      </c>
      <c r="BS7" s="320">
        <v>272.2</v>
      </c>
      <c r="BT7" s="320">
        <v>260.10000000000002</v>
      </c>
      <c r="BU7" s="320">
        <v>260.3</v>
      </c>
      <c r="BV7" s="320">
        <v>239</v>
      </c>
      <c r="BW7" s="320">
        <v>241</v>
      </c>
      <c r="BX7" s="320">
        <v>279.10000000000002</v>
      </c>
      <c r="BY7" s="320">
        <v>359.8</v>
      </c>
      <c r="BZ7" s="320">
        <v>379.6</v>
      </c>
      <c r="CA7" s="320">
        <v>383.5</v>
      </c>
      <c r="CB7" s="320">
        <v>404.6</v>
      </c>
      <c r="CC7" s="320">
        <v>408.5</v>
      </c>
      <c r="CD7" s="320">
        <v>385.9</v>
      </c>
      <c r="CE7" s="320">
        <v>478.8</v>
      </c>
      <c r="CF7" s="320">
        <v>501.2</v>
      </c>
      <c r="CG7" s="320">
        <v>499.1</v>
      </c>
      <c r="CH7" s="320">
        <v>534.4</v>
      </c>
      <c r="CI7" s="320">
        <v>550</v>
      </c>
      <c r="CJ7" s="320">
        <v>532.29999999999995</v>
      </c>
      <c r="CK7" s="320">
        <v>556.4</v>
      </c>
    </row>
    <row r="8" spans="1:89" x14ac:dyDescent="0.2">
      <c r="A8" s="320" t="s">
        <v>442</v>
      </c>
      <c r="B8" s="320" t="s">
        <v>1856</v>
      </c>
      <c r="C8" s="320">
        <v>0</v>
      </c>
      <c r="D8" s="320">
        <v>0</v>
      </c>
      <c r="E8" s="320">
        <v>0</v>
      </c>
      <c r="F8" s="320">
        <v>0</v>
      </c>
      <c r="G8" s="320">
        <v>0</v>
      </c>
      <c r="H8" s="320">
        <v>0</v>
      </c>
      <c r="I8" s="320">
        <v>0</v>
      </c>
      <c r="J8" s="320">
        <v>0</v>
      </c>
      <c r="K8" s="320">
        <v>0</v>
      </c>
      <c r="L8" s="320">
        <v>0</v>
      </c>
      <c r="M8" s="320">
        <v>0</v>
      </c>
      <c r="N8" s="320">
        <v>0</v>
      </c>
      <c r="O8" s="320">
        <v>0</v>
      </c>
      <c r="P8" s="320">
        <v>0</v>
      </c>
      <c r="Q8" s="320">
        <v>0</v>
      </c>
      <c r="R8" s="320">
        <v>0</v>
      </c>
      <c r="S8" s="320">
        <v>0</v>
      </c>
      <c r="T8" s="320">
        <v>0</v>
      </c>
      <c r="U8" s="320">
        <v>0</v>
      </c>
      <c r="V8" s="320">
        <v>0</v>
      </c>
      <c r="W8" s="320">
        <v>0</v>
      </c>
      <c r="X8" s="320">
        <v>0</v>
      </c>
      <c r="Y8" s="320">
        <v>0</v>
      </c>
      <c r="Z8" s="320">
        <v>0</v>
      </c>
      <c r="AA8" s="320">
        <v>0</v>
      </c>
      <c r="AB8" s="320">
        <v>0</v>
      </c>
      <c r="AC8" s="320">
        <v>0</v>
      </c>
      <c r="AD8" s="320">
        <v>0</v>
      </c>
      <c r="AE8" s="320">
        <v>0</v>
      </c>
      <c r="AF8" s="320">
        <v>0</v>
      </c>
      <c r="AG8" s="320">
        <v>0</v>
      </c>
      <c r="AH8" s="320">
        <v>0</v>
      </c>
      <c r="AI8" s="320">
        <v>0</v>
      </c>
      <c r="AJ8" s="320">
        <v>0</v>
      </c>
      <c r="AK8" s="320">
        <v>0</v>
      </c>
      <c r="AL8" s="320">
        <v>0</v>
      </c>
      <c r="AM8" s="320">
        <v>0</v>
      </c>
      <c r="AN8" s="320">
        <v>0.1</v>
      </c>
      <c r="AO8" s="320">
        <v>0.1</v>
      </c>
      <c r="AP8" s="320">
        <v>0.1</v>
      </c>
      <c r="AQ8" s="320">
        <v>0.1</v>
      </c>
      <c r="AR8" s="320">
        <v>0.1</v>
      </c>
      <c r="AS8" s="320">
        <v>0.1</v>
      </c>
      <c r="AT8" s="320">
        <v>0.2</v>
      </c>
      <c r="AU8" s="320">
        <v>0.2</v>
      </c>
      <c r="AV8" s="320">
        <v>0.2</v>
      </c>
      <c r="AW8" s="320">
        <v>0.2</v>
      </c>
      <c r="AX8" s="320">
        <v>0.2</v>
      </c>
      <c r="AY8" s="320">
        <v>0.2</v>
      </c>
      <c r="AZ8" s="320">
        <v>0.2</v>
      </c>
      <c r="BA8" s="320">
        <v>0.2</v>
      </c>
      <c r="BB8" s="320">
        <v>0.3</v>
      </c>
      <c r="BC8" s="320">
        <v>0.4</v>
      </c>
      <c r="BD8" s="320">
        <v>0.4</v>
      </c>
      <c r="BE8" s="320">
        <v>0.4</v>
      </c>
      <c r="BF8" s="320">
        <v>0.4</v>
      </c>
      <c r="BG8" s="320">
        <v>0.7</v>
      </c>
      <c r="BH8" s="320">
        <v>0.8</v>
      </c>
      <c r="BI8" s="320">
        <v>0.9</v>
      </c>
      <c r="BJ8" s="320">
        <v>1</v>
      </c>
      <c r="BK8" s="320">
        <v>1.3</v>
      </c>
      <c r="BL8" s="320">
        <v>1.4</v>
      </c>
      <c r="BM8" s="320">
        <v>1.6</v>
      </c>
      <c r="BN8" s="320">
        <v>1.8</v>
      </c>
      <c r="BO8" s="320">
        <v>2</v>
      </c>
      <c r="BP8" s="320">
        <v>2.2000000000000002</v>
      </c>
      <c r="BQ8" s="320">
        <v>2.5</v>
      </c>
      <c r="BR8" s="320">
        <v>3.4</v>
      </c>
      <c r="BS8" s="320">
        <v>3.9</v>
      </c>
      <c r="BT8" s="320">
        <v>4.2</v>
      </c>
      <c r="BU8" s="320">
        <v>4.5999999999999996</v>
      </c>
      <c r="BV8" s="320">
        <v>6</v>
      </c>
      <c r="BW8" s="320">
        <v>7.5</v>
      </c>
      <c r="BX8" s="320">
        <v>7.7</v>
      </c>
      <c r="BY8" s="320">
        <v>7.8</v>
      </c>
      <c r="BZ8" s="320">
        <v>9</v>
      </c>
      <c r="CA8" s="320">
        <v>10.1</v>
      </c>
      <c r="CB8" s="320">
        <v>12.6</v>
      </c>
      <c r="CC8" s="320">
        <v>14</v>
      </c>
      <c r="CD8" s="320">
        <v>10.9</v>
      </c>
      <c r="CE8" s="320">
        <v>8.6999999999999993</v>
      </c>
      <c r="CF8" s="320">
        <v>9.8000000000000007</v>
      </c>
      <c r="CG8" s="320">
        <v>10.4</v>
      </c>
      <c r="CH8" s="320">
        <v>11.1</v>
      </c>
      <c r="CI8" s="320">
        <v>12.1</v>
      </c>
      <c r="CJ8" s="320">
        <v>13</v>
      </c>
      <c r="CK8" s="320">
        <v>13.9</v>
      </c>
    </row>
    <row r="9" spans="1:89" x14ac:dyDescent="0.2">
      <c r="A9" s="320" t="s">
        <v>440</v>
      </c>
      <c r="B9" s="320" t="s">
        <v>1855</v>
      </c>
      <c r="C9" s="320">
        <v>0.3</v>
      </c>
      <c r="D9" s="320">
        <v>0.4</v>
      </c>
      <c r="E9" s="320">
        <v>0.4</v>
      </c>
      <c r="F9" s="320">
        <v>0.4</v>
      </c>
      <c r="G9" s="320">
        <v>0.4</v>
      </c>
      <c r="H9" s="320">
        <v>0.4</v>
      </c>
      <c r="I9" s="320">
        <v>0.4</v>
      </c>
      <c r="J9" s="320">
        <v>0.5</v>
      </c>
      <c r="K9" s="320">
        <v>0.5</v>
      </c>
      <c r="L9" s="320">
        <v>0.6</v>
      </c>
      <c r="M9" s="320">
        <v>0.6</v>
      </c>
      <c r="N9" s="320">
        <v>0.7</v>
      </c>
      <c r="O9" s="320">
        <v>0.7</v>
      </c>
      <c r="P9" s="320">
        <v>0.8</v>
      </c>
      <c r="Q9" s="320">
        <v>0.8</v>
      </c>
      <c r="R9" s="320">
        <v>0.9</v>
      </c>
      <c r="S9" s="320">
        <v>1</v>
      </c>
      <c r="T9" s="320">
        <v>1.1000000000000001</v>
      </c>
      <c r="U9" s="320">
        <v>1.4</v>
      </c>
      <c r="V9" s="320">
        <v>1.6</v>
      </c>
      <c r="W9" s="320">
        <v>1.9</v>
      </c>
      <c r="X9" s="320">
        <v>2.1</v>
      </c>
      <c r="Y9" s="320">
        <v>2.4</v>
      </c>
      <c r="Z9" s="320">
        <v>2.7</v>
      </c>
      <c r="AA9" s="320">
        <v>2.9</v>
      </c>
      <c r="AB9" s="320">
        <v>3.2</v>
      </c>
      <c r="AC9" s="320">
        <v>3.5</v>
      </c>
      <c r="AD9" s="320">
        <v>3.8</v>
      </c>
      <c r="AE9" s="320">
        <v>4.3</v>
      </c>
      <c r="AF9" s="320">
        <v>4.8</v>
      </c>
      <c r="AG9" s="320">
        <v>5</v>
      </c>
      <c r="AH9" s="320">
        <v>5.6</v>
      </c>
      <c r="AI9" s="320">
        <v>6.3</v>
      </c>
      <c r="AJ9" s="320">
        <v>6.3</v>
      </c>
      <c r="AK9" s="320">
        <v>6.9</v>
      </c>
      <c r="AL9" s="320">
        <v>7.6</v>
      </c>
      <c r="AM9" s="320">
        <v>8.3000000000000007</v>
      </c>
      <c r="AN9" s="320">
        <v>9.4</v>
      </c>
      <c r="AO9" s="320">
        <v>10.3</v>
      </c>
      <c r="AP9" s="320">
        <v>11.9</v>
      </c>
      <c r="AQ9" s="320">
        <v>13.6</v>
      </c>
      <c r="AR9" s="320">
        <v>15.5</v>
      </c>
      <c r="AS9" s="320">
        <v>18.3</v>
      </c>
      <c r="AT9" s="320">
        <v>21.9</v>
      </c>
      <c r="AU9" s="320">
        <v>22.3</v>
      </c>
      <c r="AV9" s="320">
        <v>25.3</v>
      </c>
      <c r="AW9" s="320">
        <v>29.6</v>
      </c>
      <c r="AX9" s="320">
        <v>30</v>
      </c>
      <c r="AY9" s="320">
        <v>33.1</v>
      </c>
      <c r="AZ9" s="320">
        <v>36.9</v>
      </c>
      <c r="BA9" s="320">
        <v>41.5</v>
      </c>
      <c r="BB9" s="320">
        <v>45.6</v>
      </c>
      <c r="BC9" s="320">
        <v>50.5</v>
      </c>
      <c r="BD9" s="320">
        <v>59.2</v>
      </c>
      <c r="BE9" s="320">
        <v>66.2</v>
      </c>
      <c r="BF9" s="320">
        <v>69.599999999999994</v>
      </c>
      <c r="BG9" s="320">
        <v>75.3</v>
      </c>
      <c r="BH9" s="320">
        <v>82.2</v>
      </c>
      <c r="BI9" s="320">
        <v>86.5</v>
      </c>
      <c r="BJ9" s="320">
        <v>91.6</v>
      </c>
      <c r="BK9" s="320">
        <v>110.6</v>
      </c>
      <c r="BL9" s="320">
        <v>114.4</v>
      </c>
      <c r="BM9" s="320">
        <v>124.4</v>
      </c>
      <c r="BN9" s="320">
        <v>140.1</v>
      </c>
      <c r="BO9" s="320">
        <v>145</v>
      </c>
      <c r="BP9" s="320">
        <v>155.69999999999999</v>
      </c>
      <c r="BQ9" s="320">
        <v>172.8</v>
      </c>
      <c r="BR9" s="320">
        <v>172.3</v>
      </c>
      <c r="BS9" s="320">
        <v>185.4</v>
      </c>
      <c r="BT9" s="320">
        <v>182.6</v>
      </c>
      <c r="BU9" s="320">
        <v>185.9</v>
      </c>
      <c r="BV9" s="320">
        <v>178.6</v>
      </c>
      <c r="BW9" s="320">
        <v>182.6</v>
      </c>
      <c r="BX9" s="320">
        <v>204.9</v>
      </c>
      <c r="BY9" s="320">
        <v>250.4</v>
      </c>
      <c r="BZ9" s="320">
        <v>269.5</v>
      </c>
      <c r="CA9" s="320">
        <v>272.60000000000002</v>
      </c>
      <c r="CB9" s="320">
        <v>285.5</v>
      </c>
      <c r="CC9" s="320">
        <v>290.89999999999998</v>
      </c>
      <c r="CD9" s="320">
        <v>286.10000000000002</v>
      </c>
      <c r="CE9" s="320">
        <v>337.4</v>
      </c>
      <c r="CF9" s="320">
        <v>356.6</v>
      </c>
      <c r="CG9" s="320">
        <v>355.5</v>
      </c>
      <c r="CH9" s="320">
        <v>373.1</v>
      </c>
      <c r="CI9" s="320">
        <v>381.2</v>
      </c>
      <c r="CJ9" s="320">
        <v>372.7</v>
      </c>
      <c r="CK9" s="320">
        <v>388.3</v>
      </c>
    </row>
    <row r="10" spans="1:89" x14ac:dyDescent="0.2">
      <c r="A10" s="320" t="s">
        <v>438</v>
      </c>
      <c r="B10" s="320" t="s">
        <v>1854</v>
      </c>
      <c r="C10" s="320">
        <v>0.2</v>
      </c>
      <c r="D10" s="320">
        <v>0.3</v>
      </c>
      <c r="E10" s="320">
        <v>0.3</v>
      </c>
      <c r="F10" s="320">
        <v>0.3</v>
      </c>
      <c r="G10" s="320">
        <v>0.2</v>
      </c>
      <c r="H10" s="320">
        <v>0.2</v>
      </c>
      <c r="I10" s="320">
        <v>0.3</v>
      </c>
      <c r="J10" s="320">
        <v>0.3</v>
      </c>
      <c r="K10" s="320">
        <v>0.4</v>
      </c>
      <c r="L10" s="320">
        <v>0.4</v>
      </c>
      <c r="M10" s="320">
        <v>0.5</v>
      </c>
      <c r="N10" s="320">
        <v>0.5</v>
      </c>
      <c r="O10" s="320">
        <v>0.5</v>
      </c>
      <c r="P10" s="320">
        <v>0.5</v>
      </c>
      <c r="Q10" s="320">
        <v>0.6</v>
      </c>
      <c r="R10" s="320">
        <v>0.6</v>
      </c>
      <c r="S10" s="320">
        <v>0.7</v>
      </c>
      <c r="T10" s="320">
        <v>0.8</v>
      </c>
      <c r="U10" s="320">
        <v>1</v>
      </c>
      <c r="V10" s="320">
        <v>1.2</v>
      </c>
      <c r="W10" s="320">
        <v>1.4</v>
      </c>
      <c r="X10" s="320">
        <v>1.6</v>
      </c>
      <c r="Y10" s="320">
        <v>1.8</v>
      </c>
      <c r="Z10" s="320">
        <v>2</v>
      </c>
      <c r="AA10" s="320">
        <v>2.2000000000000002</v>
      </c>
      <c r="AB10" s="320">
        <v>2.4</v>
      </c>
      <c r="AC10" s="320">
        <v>2.6</v>
      </c>
      <c r="AD10" s="320">
        <v>2.9</v>
      </c>
      <c r="AE10" s="320">
        <v>3.2</v>
      </c>
      <c r="AF10" s="320">
        <v>3.5</v>
      </c>
      <c r="AG10" s="320">
        <v>3.6</v>
      </c>
      <c r="AH10" s="320">
        <v>4</v>
      </c>
      <c r="AI10" s="320">
        <v>4.4000000000000004</v>
      </c>
      <c r="AJ10" s="320">
        <v>4.4000000000000004</v>
      </c>
      <c r="AK10" s="320">
        <v>4.7</v>
      </c>
      <c r="AL10" s="320">
        <v>5.2</v>
      </c>
      <c r="AM10" s="320">
        <v>5.7</v>
      </c>
      <c r="AN10" s="320">
        <v>6.4</v>
      </c>
      <c r="AO10" s="320">
        <v>6.9</v>
      </c>
      <c r="AP10" s="320">
        <v>8.1</v>
      </c>
      <c r="AQ10" s="320">
        <v>9.3000000000000007</v>
      </c>
      <c r="AR10" s="320">
        <v>10.3</v>
      </c>
      <c r="AS10" s="320">
        <v>12.3</v>
      </c>
      <c r="AT10" s="320">
        <v>14.4</v>
      </c>
      <c r="AU10" s="320">
        <v>14.3</v>
      </c>
      <c r="AV10" s="320">
        <v>15.8</v>
      </c>
      <c r="AW10" s="320">
        <v>17.899999999999999</v>
      </c>
      <c r="AX10" s="320">
        <v>17.5</v>
      </c>
      <c r="AY10" s="320">
        <v>19.100000000000001</v>
      </c>
      <c r="AZ10" s="320">
        <v>21.1</v>
      </c>
      <c r="BA10" s="320">
        <v>23.2</v>
      </c>
      <c r="BB10" s="320">
        <v>24.4</v>
      </c>
      <c r="BC10" s="320">
        <v>26.5</v>
      </c>
      <c r="BD10" s="320">
        <v>28.5</v>
      </c>
      <c r="BE10" s="320">
        <v>30.9</v>
      </c>
      <c r="BF10" s="320">
        <v>33.1</v>
      </c>
      <c r="BG10" s="320">
        <v>35.6</v>
      </c>
      <c r="BH10" s="320">
        <v>38.6</v>
      </c>
      <c r="BI10" s="320">
        <v>41.3</v>
      </c>
      <c r="BJ10" s="320">
        <v>44.4</v>
      </c>
      <c r="BK10" s="320">
        <v>54.2</v>
      </c>
      <c r="BL10" s="320">
        <v>59.5</v>
      </c>
      <c r="BM10" s="320">
        <v>64.2</v>
      </c>
      <c r="BN10" s="320">
        <v>78.099999999999994</v>
      </c>
      <c r="BO10" s="320">
        <v>82.1</v>
      </c>
      <c r="BP10" s="320">
        <v>86.9</v>
      </c>
      <c r="BQ10" s="320">
        <v>92.3</v>
      </c>
      <c r="BR10" s="320">
        <v>96.7</v>
      </c>
      <c r="BS10" s="320">
        <v>102.5</v>
      </c>
      <c r="BT10" s="320">
        <v>109.3</v>
      </c>
      <c r="BU10" s="320">
        <v>116.2</v>
      </c>
      <c r="BV10" s="320">
        <v>124</v>
      </c>
      <c r="BW10" s="320">
        <v>131.69999999999999</v>
      </c>
      <c r="BX10" s="320">
        <v>138.4</v>
      </c>
      <c r="BY10" s="320">
        <v>148.80000000000001</v>
      </c>
      <c r="BZ10" s="320">
        <v>168.3</v>
      </c>
      <c r="CA10" s="320">
        <v>171.8</v>
      </c>
      <c r="CB10" s="320">
        <v>179</v>
      </c>
      <c r="CC10" s="320">
        <v>187.4</v>
      </c>
      <c r="CD10" s="320">
        <v>197.3</v>
      </c>
      <c r="CE10" s="320">
        <v>204.6</v>
      </c>
      <c r="CF10" s="320">
        <v>221.7</v>
      </c>
      <c r="CG10" s="320">
        <v>222.2</v>
      </c>
      <c r="CH10" s="320">
        <v>222.9</v>
      </c>
      <c r="CI10" s="320">
        <v>224.6</v>
      </c>
      <c r="CJ10" s="320">
        <v>226.2</v>
      </c>
      <c r="CK10" s="320">
        <v>234.1</v>
      </c>
    </row>
    <row r="11" spans="1:89" x14ac:dyDescent="0.2">
      <c r="A11" s="320" t="s">
        <v>436</v>
      </c>
      <c r="B11" s="320" t="s">
        <v>1853</v>
      </c>
      <c r="C11" s="320">
        <v>0.1</v>
      </c>
      <c r="D11" s="320">
        <v>0.1</v>
      </c>
      <c r="E11" s="320">
        <v>0.1</v>
      </c>
      <c r="F11" s="320">
        <v>0.1</v>
      </c>
      <c r="G11" s="320">
        <v>0.1</v>
      </c>
      <c r="H11" s="320">
        <v>0.1</v>
      </c>
      <c r="I11" s="320">
        <v>0.1</v>
      </c>
      <c r="J11" s="320">
        <v>0.1</v>
      </c>
      <c r="K11" s="320">
        <v>0.1</v>
      </c>
      <c r="L11" s="320">
        <v>0.1</v>
      </c>
      <c r="M11" s="320">
        <v>0.2</v>
      </c>
      <c r="N11" s="320">
        <v>0.2</v>
      </c>
      <c r="O11" s="320">
        <v>0.2</v>
      </c>
      <c r="P11" s="320">
        <v>0.2</v>
      </c>
      <c r="Q11" s="320">
        <v>0.2</v>
      </c>
      <c r="R11" s="320">
        <v>0.2</v>
      </c>
      <c r="S11" s="320">
        <v>0.2</v>
      </c>
      <c r="T11" s="320">
        <v>0.3</v>
      </c>
      <c r="U11" s="320">
        <v>0.3</v>
      </c>
      <c r="V11" s="320">
        <v>0.4</v>
      </c>
      <c r="W11" s="320">
        <v>0.4</v>
      </c>
      <c r="X11" s="320">
        <v>0.5</v>
      </c>
      <c r="Y11" s="320">
        <v>0.6</v>
      </c>
      <c r="Z11" s="320">
        <v>0.7</v>
      </c>
      <c r="AA11" s="320">
        <v>0.8</v>
      </c>
      <c r="AB11" s="320">
        <v>0.9</v>
      </c>
      <c r="AC11" s="320">
        <v>1</v>
      </c>
      <c r="AD11" s="320">
        <v>1.1000000000000001</v>
      </c>
      <c r="AE11" s="320">
        <v>1.3</v>
      </c>
      <c r="AF11" s="320">
        <v>1.4</v>
      </c>
      <c r="AG11" s="320">
        <v>1.6</v>
      </c>
      <c r="AH11" s="320">
        <v>1.8</v>
      </c>
      <c r="AI11" s="320">
        <v>1.9</v>
      </c>
      <c r="AJ11" s="320">
        <v>2</v>
      </c>
      <c r="AK11" s="320">
        <v>2.2000000000000002</v>
      </c>
      <c r="AL11" s="320">
        <v>2.4</v>
      </c>
      <c r="AM11" s="320">
        <v>2.5</v>
      </c>
      <c r="AN11" s="320">
        <v>3</v>
      </c>
      <c r="AO11" s="320">
        <v>3.6</v>
      </c>
      <c r="AP11" s="320">
        <v>3.9</v>
      </c>
      <c r="AQ11" s="320">
        <v>4.5</v>
      </c>
      <c r="AR11" s="320">
        <v>5.0999999999999996</v>
      </c>
      <c r="AS11" s="320">
        <v>5.6</v>
      </c>
      <c r="AT11" s="320">
        <v>6.4</v>
      </c>
      <c r="AU11" s="320">
        <v>7.3</v>
      </c>
      <c r="AV11" s="320">
        <v>8.5</v>
      </c>
      <c r="AW11" s="320">
        <v>10.199999999999999</v>
      </c>
      <c r="AX11" s="320">
        <v>12.1</v>
      </c>
      <c r="AY11" s="320">
        <v>13.5</v>
      </c>
      <c r="AZ11" s="320">
        <v>15</v>
      </c>
      <c r="BA11" s="320">
        <v>16.899999999999999</v>
      </c>
      <c r="BB11" s="320">
        <v>19.100000000000001</v>
      </c>
      <c r="BC11" s="320">
        <v>20.8</v>
      </c>
      <c r="BD11" s="320">
        <v>23.3</v>
      </c>
      <c r="BE11" s="320">
        <v>24.8</v>
      </c>
      <c r="BF11" s="320">
        <v>26.3</v>
      </c>
      <c r="BG11" s="320">
        <v>28</v>
      </c>
      <c r="BH11" s="320">
        <v>30.4</v>
      </c>
      <c r="BI11" s="320">
        <v>30.4</v>
      </c>
      <c r="BJ11" s="320">
        <v>31.2</v>
      </c>
      <c r="BK11" s="320">
        <v>32</v>
      </c>
      <c r="BL11" s="320">
        <v>33</v>
      </c>
      <c r="BM11" s="320">
        <v>33</v>
      </c>
      <c r="BN11" s="320">
        <v>33.799999999999997</v>
      </c>
      <c r="BO11" s="320">
        <v>36.1</v>
      </c>
      <c r="BP11" s="320">
        <v>39</v>
      </c>
      <c r="BQ11" s="320">
        <v>41.7</v>
      </c>
      <c r="BR11" s="320">
        <v>43.1</v>
      </c>
      <c r="BS11" s="320">
        <v>43.8</v>
      </c>
      <c r="BT11" s="320">
        <v>42.1</v>
      </c>
      <c r="BU11" s="320">
        <v>41.2</v>
      </c>
      <c r="BV11" s="320">
        <v>39.700000000000003</v>
      </c>
      <c r="BW11" s="320">
        <v>39.200000000000003</v>
      </c>
      <c r="BX11" s="320">
        <v>42.1</v>
      </c>
      <c r="BY11" s="320">
        <v>56.5</v>
      </c>
      <c r="BZ11" s="320">
        <v>55.8</v>
      </c>
      <c r="CA11" s="320">
        <v>61.9</v>
      </c>
      <c r="CB11" s="320">
        <v>69.599999999999994</v>
      </c>
      <c r="CC11" s="320">
        <v>77.7</v>
      </c>
      <c r="CD11" s="320">
        <v>82.9</v>
      </c>
      <c r="CE11" s="320">
        <v>85.2</v>
      </c>
      <c r="CF11" s="320">
        <v>89.9</v>
      </c>
      <c r="CG11" s="320">
        <v>97</v>
      </c>
      <c r="CH11" s="320">
        <v>102.9</v>
      </c>
      <c r="CI11" s="320">
        <v>114.9</v>
      </c>
      <c r="CJ11" s="320">
        <v>124.4</v>
      </c>
      <c r="CK11" s="320">
        <v>130.69999999999999</v>
      </c>
    </row>
    <row r="12" spans="1:89" x14ac:dyDescent="0.2">
      <c r="A12" s="320" t="s">
        <v>434</v>
      </c>
      <c r="B12" s="320" t="s">
        <v>1852</v>
      </c>
      <c r="C12" s="320">
        <v>0.1</v>
      </c>
      <c r="D12" s="320">
        <v>0.1</v>
      </c>
      <c r="E12" s="320">
        <v>0.1</v>
      </c>
      <c r="F12" s="320">
        <v>0.1</v>
      </c>
      <c r="G12" s="320">
        <v>0.1</v>
      </c>
      <c r="H12" s="320">
        <v>0.1</v>
      </c>
      <c r="I12" s="320">
        <v>0.1</v>
      </c>
      <c r="J12" s="320">
        <v>0.1</v>
      </c>
      <c r="K12" s="320">
        <v>0.2</v>
      </c>
      <c r="L12" s="320">
        <v>0.2</v>
      </c>
      <c r="M12" s="320">
        <v>0.2</v>
      </c>
      <c r="N12" s="320">
        <v>0.2</v>
      </c>
      <c r="O12" s="320">
        <v>0.2</v>
      </c>
      <c r="P12" s="320">
        <v>0.2</v>
      </c>
      <c r="Q12" s="320">
        <v>0.3</v>
      </c>
      <c r="R12" s="320">
        <v>0.3</v>
      </c>
      <c r="S12" s="320">
        <v>0.3</v>
      </c>
      <c r="T12" s="320">
        <v>0.4</v>
      </c>
      <c r="U12" s="320">
        <v>0.5</v>
      </c>
      <c r="V12" s="320">
        <v>0.6</v>
      </c>
      <c r="W12" s="320">
        <v>0.7</v>
      </c>
      <c r="X12" s="320">
        <v>0.7</v>
      </c>
      <c r="Y12" s="320">
        <v>0.7</v>
      </c>
      <c r="Z12" s="320">
        <v>0.7</v>
      </c>
      <c r="AA12" s="320">
        <v>0.8</v>
      </c>
      <c r="AB12" s="320">
        <v>0.8</v>
      </c>
      <c r="AC12" s="320">
        <v>0.9</v>
      </c>
      <c r="AD12" s="320">
        <v>0.9</v>
      </c>
      <c r="AE12" s="320">
        <v>1</v>
      </c>
      <c r="AF12" s="320">
        <v>1.2</v>
      </c>
      <c r="AG12" s="320">
        <v>0.9</v>
      </c>
      <c r="AH12" s="320">
        <v>1</v>
      </c>
      <c r="AI12" s="320">
        <v>1.3</v>
      </c>
      <c r="AJ12" s="320">
        <v>1.1000000000000001</v>
      </c>
      <c r="AK12" s="320">
        <v>1.2</v>
      </c>
      <c r="AL12" s="320">
        <v>1.2</v>
      </c>
      <c r="AM12" s="320">
        <v>1.5</v>
      </c>
      <c r="AN12" s="320">
        <v>1.5</v>
      </c>
      <c r="AO12" s="320">
        <v>1.2</v>
      </c>
      <c r="AP12" s="320">
        <v>1.9</v>
      </c>
      <c r="AQ12" s="320">
        <v>2.2000000000000002</v>
      </c>
      <c r="AR12" s="320">
        <v>2.2999999999999998</v>
      </c>
      <c r="AS12" s="320">
        <v>3.4</v>
      </c>
      <c r="AT12" s="320">
        <v>4.3</v>
      </c>
      <c r="AU12" s="320">
        <v>3</v>
      </c>
      <c r="AV12" s="320">
        <v>3</v>
      </c>
      <c r="AW12" s="320">
        <v>3.1</v>
      </c>
      <c r="AX12" s="320">
        <v>0.3</v>
      </c>
      <c r="AY12" s="320">
        <v>0</v>
      </c>
      <c r="AZ12" s="320">
        <v>0</v>
      </c>
      <c r="BA12" s="320">
        <v>-0.1</v>
      </c>
      <c r="BB12" s="320">
        <v>-1.5</v>
      </c>
      <c r="BC12" s="320">
        <v>-1.8</v>
      </c>
      <c r="BD12" s="320">
        <v>-2.9</v>
      </c>
      <c r="BE12" s="320">
        <v>-2.2999999999999998</v>
      </c>
      <c r="BF12" s="320">
        <v>-2.1</v>
      </c>
      <c r="BG12" s="320">
        <v>-1.8</v>
      </c>
      <c r="BH12" s="320">
        <v>-2</v>
      </c>
      <c r="BI12" s="320">
        <v>0.1</v>
      </c>
      <c r="BJ12" s="320">
        <v>1.7</v>
      </c>
      <c r="BK12" s="320">
        <v>10.1</v>
      </c>
      <c r="BL12" s="320">
        <v>13.3</v>
      </c>
      <c r="BM12" s="320">
        <v>17.5</v>
      </c>
      <c r="BN12" s="320">
        <v>30.1</v>
      </c>
      <c r="BO12" s="320">
        <v>31.2</v>
      </c>
      <c r="BP12" s="320">
        <v>32.1</v>
      </c>
      <c r="BQ12" s="320">
        <v>33.9</v>
      </c>
      <c r="BR12" s="320">
        <v>36.700000000000003</v>
      </c>
      <c r="BS12" s="320">
        <v>41.1</v>
      </c>
      <c r="BT12" s="320">
        <v>48.7</v>
      </c>
      <c r="BU12" s="320">
        <v>55.3</v>
      </c>
      <c r="BV12" s="320">
        <v>64.599999999999994</v>
      </c>
      <c r="BW12" s="320">
        <v>72.900000000000006</v>
      </c>
      <c r="BX12" s="320">
        <v>75.599999999999994</v>
      </c>
      <c r="BY12" s="320">
        <v>70.099999999999994</v>
      </c>
      <c r="BZ12" s="320">
        <v>90.7</v>
      </c>
      <c r="CA12" s="320">
        <v>88.2</v>
      </c>
      <c r="CB12" s="320">
        <v>88.6</v>
      </c>
      <c r="CC12" s="320">
        <v>88.1</v>
      </c>
      <c r="CD12" s="320">
        <v>87.4</v>
      </c>
      <c r="CE12" s="320">
        <v>89.2</v>
      </c>
      <c r="CF12" s="320">
        <v>101.9</v>
      </c>
      <c r="CG12" s="320">
        <v>93.7</v>
      </c>
      <c r="CH12" s="320">
        <v>87</v>
      </c>
      <c r="CI12" s="320">
        <v>76.5</v>
      </c>
      <c r="CJ12" s="320">
        <v>67.599999999999994</v>
      </c>
      <c r="CK12" s="320">
        <v>67.400000000000006</v>
      </c>
    </row>
    <row r="13" spans="1:89" x14ac:dyDescent="0.2">
      <c r="A13" s="320" t="s">
        <v>432</v>
      </c>
      <c r="B13" s="320" t="s">
        <v>1851</v>
      </c>
      <c r="C13" s="320">
        <v>0</v>
      </c>
      <c r="D13" s="320">
        <v>0.1</v>
      </c>
      <c r="E13" s="320">
        <v>0.1</v>
      </c>
      <c r="F13" s="320">
        <v>0.1</v>
      </c>
      <c r="G13" s="320">
        <v>0.1</v>
      </c>
      <c r="H13" s="320">
        <v>0.1</v>
      </c>
      <c r="I13" s="320">
        <v>0.1</v>
      </c>
      <c r="J13" s="320">
        <v>0.1</v>
      </c>
      <c r="K13" s="320">
        <v>0.1</v>
      </c>
      <c r="L13" s="320">
        <v>0.1</v>
      </c>
      <c r="M13" s="320">
        <v>0.1</v>
      </c>
      <c r="N13" s="320">
        <v>0.1</v>
      </c>
      <c r="O13" s="320">
        <v>0.1</v>
      </c>
      <c r="P13" s="320">
        <v>0.1</v>
      </c>
      <c r="Q13" s="320">
        <v>0.1</v>
      </c>
      <c r="R13" s="320">
        <v>0.1</v>
      </c>
      <c r="S13" s="320">
        <v>0.2</v>
      </c>
      <c r="T13" s="320">
        <v>0.2</v>
      </c>
      <c r="U13" s="320">
        <v>0.2</v>
      </c>
      <c r="V13" s="320">
        <v>0.3</v>
      </c>
      <c r="W13" s="320">
        <v>0.3</v>
      </c>
      <c r="X13" s="320">
        <v>0.4</v>
      </c>
      <c r="Y13" s="320">
        <v>0.5</v>
      </c>
      <c r="Z13" s="320">
        <v>0.6</v>
      </c>
      <c r="AA13" s="320">
        <v>0.6</v>
      </c>
      <c r="AB13" s="320">
        <v>0.7</v>
      </c>
      <c r="AC13" s="320">
        <v>0.8</v>
      </c>
      <c r="AD13" s="320">
        <v>0.8</v>
      </c>
      <c r="AE13" s="320">
        <v>0.9</v>
      </c>
      <c r="AF13" s="320">
        <v>1</v>
      </c>
      <c r="AG13" s="320">
        <v>1.1000000000000001</v>
      </c>
      <c r="AH13" s="320">
        <v>1.2</v>
      </c>
      <c r="AI13" s="320">
        <v>1.3</v>
      </c>
      <c r="AJ13" s="320">
        <v>1.3</v>
      </c>
      <c r="AK13" s="320">
        <v>1.4</v>
      </c>
      <c r="AL13" s="320">
        <v>1.6</v>
      </c>
      <c r="AM13" s="320">
        <v>1.7</v>
      </c>
      <c r="AN13" s="320">
        <v>1.9</v>
      </c>
      <c r="AO13" s="320">
        <v>2.2000000000000002</v>
      </c>
      <c r="AP13" s="320">
        <v>2.4</v>
      </c>
      <c r="AQ13" s="320">
        <v>2.7</v>
      </c>
      <c r="AR13" s="320">
        <v>3.1</v>
      </c>
      <c r="AS13" s="320">
        <v>3.4</v>
      </c>
      <c r="AT13" s="320">
        <v>3.8</v>
      </c>
      <c r="AU13" s="320">
        <v>4.2</v>
      </c>
      <c r="AV13" s="320">
        <v>4.4000000000000004</v>
      </c>
      <c r="AW13" s="320">
        <v>4.8</v>
      </c>
      <c r="AX13" s="320">
        <v>5.3</v>
      </c>
      <c r="AY13" s="320">
        <v>5.8</v>
      </c>
      <c r="AZ13" s="320">
        <v>6.3</v>
      </c>
      <c r="BA13" s="320">
        <v>6.7</v>
      </c>
      <c r="BB13" s="320">
        <v>7.1</v>
      </c>
      <c r="BC13" s="320">
        <v>7.8</v>
      </c>
      <c r="BD13" s="320">
        <v>8.6</v>
      </c>
      <c r="BE13" s="320">
        <v>8.8000000000000007</v>
      </c>
      <c r="BF13" s="320">
        <v>9.1999999999999993</v>
      </c>
      <c r="BG13" s="320">
        <v>10</v>
      </c>
      <c r="BH13" s="320">
        <v>11</v>
      </c>
      <c r="BI13" s="320">
        <v>11.6</v>
      </c>
      <c r="BJ13" s="320">
        <v>12.5</v>
      </c>
      <c r="BK13" s="320">
        <v>13.4</v>
      </c>
      <c r="BL13" s="320">
        <v>14.6</v>
      </c>
      <c r="BM13" s="320">
        <v>15.4</v>
      </c>
      <c r="BN13" s="320">
        <v>16</v>
      </c>
      <c r="BO13" s="320">
        <v>16.899999999999999</v>
      </c>
      <c r="BP13" s="320">
        <v>18</v>
      </c>
      <c r="BQ13" s="320">
        <v>19.2</v>
      </c>
      <c r="BR13" s="320">
        <v>20.3</v>
      </c>
      <c r="BS13" s="320">
        <v>21.5</v>
      </c>
      <c r="BT13" s="320">
        <v>22.7</v>
      </c>
      <c r="BU13" s="320">
        <v>24.3</v>
      </c>
      <c r="BV13" s="320">
        <v>25.7</v>
      </c>
      <c r="BW13" s="320">
        <v>27.1</v>
      </c>
      <c r="BX13" s="320">
        <v>28.5</v>
      </c>
      <c r="BY13" s="320">
        <v>30.1</v>
      </c>
      <c r="BZ13" s="320">
        <v>30.9</v>
      </c>
      <c r="CA13" s="320">
        <v>31.8</v>
      </c>
      <c r="CB13" s="320">
        <v>33.4</v>
      </c>
      <c r="CC13" s="320">
        <v>35.6</v>
      </c>
      <c r="CD13" s="320">
        <v>37.9</v>
      </c>
      <c r="CE13" s="320">
        <v>39</v>
      </c>
      <c r="CF13" s="320">
        <v>39.700000000000003</v>
      </c>
      <c r="CG13" s="320">
        <v>41.8</v>
      </c>
      <c r="CH13" s="320">
        <v>44.2</v>
      </c>
      <c r="CI13" s="320">
        <v>45.3</v>
      </c>
      <c r="CJ13" s="320">
        <v>47.2</v>
      </c>
      <c r="CK13" s="320">
        <v>49.9</v>
      </c>
    </row>
    <row r="14" spans="1:89" x14ac:dyDescent="0.2">
      <c r="A14" s="320" t="s">
        <v>430</v>
      </c>
      <c r="B14" s="320" t="s">
        <v>1850</v>
      </c>
      <c r="C14" s="320">
        <v>0</v>
      </c>
      <c r="D14" s="320">
        <v>0</v>
      </c>
      <c r="E14" s="320">
        <v>0</v>
      </c>
      <c r="F14" s="320">
        <v>0</v>
      </c>
      <c r="G14" s="320">
        <v>0</v>
      </c>
      <c r="H14" s="320">
        <v>0</v>
      </c>
      <c r="I14" s="320">
        <v>0</v>
      </c>
      <c r="J14" s="320">
        <v>0</v>
      </c>
      <c r="K14" s="320">
        <v>0</v>
      </c>
      <c r="L14" s="320">
        <v>0</v>
      </c>
      <c r="M14" s="320">
        <v>0</v>
      </c>
      <c r="N14" s="320">
        <v>0</v>
      </c>
      <c r="O14" s="320">
        <v>0</v>
      </c>
      <c r="P14" s="320">
        <v>0</v>
      </c>
      <c r="Q14" s="320">
        <v>0</v>
      </c>
      <c r="R14" s="320">
        <v>0</v>
      </c>
      <c r="S14" s="320">
        <v>0</v>
      </c>
      <c r="T14" s="320">
        <v>0</v>
      </c>
      <c r="U14" s="320">
        <v>0</v>
      </c>
      <c r="V14" s="320">
        <v>0</v>
      </c>
      <c r="W14" s="320">
        <v>0</v>
      </c>
      <c r="X14" s="320">
        <v>0</v>
      </c>
      <c r="Y14" s="320">
        <v>0</v>
      </c>
      <c r="Z14" s="320">
        <v>0</v>
      </c>
      <c r="AA14" s="320">
        <v>0</v>
      </c>
      <c r="AB14" s="320">
        <v>0</v>
      </c>
      <c r="AC14" s="320">
        <v>0</v>
      </c>
      <c r="AD14" s="320">
        <v>0</v>
      </c>
      <c r="AE14" s="320">
        <v>0</v>
      </c>
      <c r="AF14" s="320">
        <v>0</v>
      </c>
      <c r="AG14" s="320">
        <v>0</v>
      </c>
      <c r="AH14" s="320">
        <v>0</v>
      </c>
      <c r="AI14" s="320">
        <v>0</v>
      </c>
      <c r="AJ14" s="320">
        <v>0</v>
      </c>
      <c r="AK14" s="320">
        <v>0</v>
      </c>
      <c r="AL14" s="320">
        <v>0</v>
      </c>
      <c r="AM14" s="320">
        <v>0</v>
      </c>
      <c r="AN14" s="320">
        <v>0.1</v>
      </c>
      <c r="AO14" s="320">
        <v>0.1</v>
      </c>
      <c r="AP14" s="320">
        <v>0.1</v>
      </c>
      <c r="AQ14" s="320">
        <v>0.1</v>
      </c>
      <c r="AR14" s="320">
        <v>0.1</v>
      </c>
      <c r="AS14" s="320">
        <v>0.1</v>
      </c>
      <c r="AT14" s="320">
        <v>0.2</v>
      </c>
      <c r="AU14" s="320">
        <v>0.2</v>
      </c>
      <c r="AV14" s="320">
        <v>0.2</v>
      </c>
      <c r="AW14" s="320">
        <v>0.2</v>
      </c>
      <c r="AX14" s="320">
        <v>0.2</v>
      </c>
      <c r="AY14" s="320">
        <v>0.2</v>
      </c>
      <c r="AZ14" s="320">
        <v>0.2</v>
      </c>
      <c r="BA14" s="320">
        <v>0.2</v>
      </c>
      <c r="BB14" s="320">
        <v>0.3</v>
      </c>
      <c r="BC14" s="320">
        <v>0.4</v>
      </c>
      <c r="BD14" s="320">
        <v>0.4</v>
      </c>
      <c r="BE14" s="320">
        <v>0.4</v>
      </c>
      <c r="BF14" s="320">
        <v>0.4</v>
      </c>
      <c r="BG14" s="320">
        <v>0.7</v>
      </c>
      <c r="BH14" s="320">
        <v>0.8</v>
      </c>
      <c r="BI14" s="320">
        <v>0.9</v>
      </c>
      <c r="BJ14" s="320">
        <v>1</v>
      </c>
      <c r="BK14" s="320">
        <v>1.3</v>
      </c>
      <c r="BL14" s="320">
        <v>1.4</v>
      </c>
      <c r="BM14" s="320">
        <v>1.6</v>
      </c>
      <c r="BN14" s="320">
        <v>1.8</v>
      </c>
      <c r="BO14" s="320">
        <v>2</v>
      </c>
      <c r="BP14" s="320">
        <v>2.2000000000000002</v>
      </c>
      <c r="BQ14" s="320">
        <v>2.5</v>
      </c>
      <c r="BR14" s="320">
        <v>3.4</v>
      </c>
      <c r="BS14" s="320">
        <v>3.9</v>
      </c>
      <c r="BT14" s="320">
        <v>4.2</v>
      </c>
      <c r="BU14" s="320">
        <v>4.5999999999999996</v>
      </c>
      <c r="BV14" s="320">
        <v>6</v>
      </c>
      <c r="BW14" s="320">
        <v>7.5</v>
      </c>
      <c r="BX14" s="320">
        <v>7.7</v>
      </c>
      <c r="BY14" s="320">
        <v>7.8</v>
      </c>
      <c r="BZ14" s="320">
        <v>9</v>
      </c>
      <c r="CA14" s="320">
        <v>10.1</v>
      </c>
      <c r="CB14" s="320">
        <v>12.6</v>
      </c>
      <c r="CC14" s="320">
        <v>14</v>
      </c>
      <c r="CD14" s="320">
        <v>10.9</v>
      </c>
      <c r="CE14" s="320">
        <v>8.6999999999999993</v>
      </c>
      <c r="CF14" s="320">
        <v>9.8000000000000007</v>
      </c>
      <c r="CG14" s="320">
        <v>10.4</v>
      </c>
      <c r="CH14" s="320">
        <v>11.1</v>
      </c>
      <c r="CI14" s="320">
        <v>12.1</v>
      </c>
      <c r="CJ14" s="320">
        <v>13</v>
      </c>
      <c r="CK14" s="320">
        <v>13.9</v>
      </c>
    </row>
    <row r="15" spans="1:89" x14ac:dyDescent="0.2">
      <c r="A15" s="320" t="s">
        <v>428</v>
      </c>
      <c r="B15" s="320" t="s">
        <v>1849</v>
      </c>
      <c r="C15" s="320">
        <v>0.1</v>
      </c>
      <c r="D15" s="320">
        <v>0.1</v>
      </c>
      <c r="E15" s="320">
        <v>0.1</v>
      </c>
      <c r="F15" s="320">
        <v>0.1</v>
      </c>
      <c r="G15" s="320">
        <v>0.1</v>
      </c>
      <c r="H15" s="320">
        <v>0.1</v>
      </c>
      <c r="I15" s="320">
        <v>0.1</v>
      </c>
      <c r="J15" s="320">
        <v>0.1</v>
      </c>
      <c r="K15" s="320">
        <v>0.1</v>
      </c>
      <c r="L15" s="320">
        <v>0.2</v>
      </c>
      <c r="M15" s="320">
        <v>0.2</v>
      </c>
      <c r="N15" s="320">
        <v>0.2</v>
      </c>
      <c r="O15" s="320">
        <v>0.2</v>
      </c>
      <c r="P15" s="320">
        <v>0.2</v>
      </c>
      <c r="Q15" s="320">
        <v>0.2</v>
      </c>
      <c r="R15" s="320">
        <v>0.3</v>
      </c>
      <c r="S15" s="320">
        <v>0.3</v>
      </c>
      <c r="T15" s="320">
        <v>0.3</v>
      </c>
      <c r="U15" s="320">
        <v>0.3</v>
      </c>
      <c r="V15" s="320">
        <v>0.4</v>
      </c>
      <c r="W15" s="320">
        <v>0.5</v>
      </c>
      <c r="X15" s="320">
        <v>0.5</v>
      </c>
      <c r="Y15" s="320">
        <v>0.6</v>
      </c>
      <c r="Z15" s="320">
        <v>0.7</v>
      </c>
      <c r="AA15" s="320">
        <v>0.7</v>
      </c>
      <c r="AB15" s="320">
        <v>0.8</v>
      </c>
      <c r="AC15" s="320">
        <v>0.9</v>
      </c>
      <c r="AD15" s="320">
        <v>1</v>
      </c>
      <c r="AE15" s="320">
        <v>1.1000000000000001</v>
      </c>
      <c r="AF15" s="320">
        <v>1.2</v>
      </c>
      <c r="AG15" s="320">
        <v>1.5</v>
      </c>
      <c r="AH15" s="320">
        <v>1.6</v>
      </c>
      <c r="AI15" s="320">
        <v>1.8</v>
      </c>
      <c r="AJ15" s="320">
        <v>2</v>
      </c>
      <c r="AK15" s="320">
        <v>2.2000000000000002</v>
      </c>
      <c r="AL15" s="320">
        <v>2.4</v>
      </c>
      <c r="AM15" s="320">
        <v>2.6</v>
      </c>
      <c r="AN15" s="320">
        <v>3</v>
      </c>
      <c r="AO15" s="320">
        <v>3.4</v>
      </c>
      <c r="AP15" s="320">
        <v>3.8</v>
      </c>
      <c r="AQ15" s="320">
        <v>4.2</v>
      </c>
      <c r="AR15" s="320">
        <v>5.0999999999999996</v>
      </c>
      <c r="AS15" s="320">
        <v>6</v>
      </c>
      <c r="AT15" s="320">
        <v>7.5</v>
      </c>
      <c r="AU15" s="320">
        <v>8</v>
      </c>
      <c r="AV15" s="320">
        <v>9.5</v>
      </c>
      <c r="AW15" s="320">
        <v>11.7</v>
      </c>
      <c r="AX15" s="320">
        <v>12.5</v>
      </c>
      <c r="AY15" s="320">
        <v>14</v>
      </c>
      <c r="AZ15" s="320">
        <v>15.8</v>
      </c>
      <c r="BA15" s="320">
        <v>18.3</v>
      </c>
      <c r="BB15" s="320">
        <v>21.1</v>
      </c>
      <c r="BC15" s="320">
        <v>24</v>
      </c>
      <c r="BD15" s="320">
        <v>30.7</v>
      </c>
      <c r="BE15" s="320">
        <v>35.299999999999997</v>
      </c>
      <c r="BF15" s="320">
        <v>36.5</v>
      </c>
      <c r="BG15" s="320">
        <v>39.700000000000003</v>
      </c>
      <c r="BH15" s="320">
        <v>43.6</v>
      </c>
      <c r="BI15" s="320">
        <v>45.3</v>
      </c>
      <c r="BJ15" s="320">
        <v>47.2</v>
      </c>
      <c r="BK15" s="320">
        <v>56.3</v>
      </c>
      <c r="BL15" s="320">
        <v>54.9</v>
      </c>
      <c r="BM15" s="320">
        <v>60.2</v>
      </c>
      <c r="BN15" s="320">
        <v>62</v>
      </c>
      <c r="BO15" s="320">
        <v>62.9</v>
      </c>
      <c r="BP15" s="320">
        <v>68.900000000000006</v>
      </c>
      <c r="BQ15" s="320">
        <v>80.5</v>
      </c>
      <c r="BR15" s="320">
        <v>75.599999999999994</v>
      </c>
      <c r="BS15" s="320">
        <v>82.9</v>
      </c>
      <c r="BT15" s="320">
        <v>73.3</v>
      </c>
      <c r="BU15" s="320">
        <v>69.7</v>
      </c>
      <c r="BV15" s="320">
        <v>54.5</v>
      </c>
      <c r="BW15" s="320">
        <v>50.9</v>
      </c>
      <c r="BX15" s="320">
        <v>66.5</v>
      </c>
      <c r="BY15" s="320">
        <v>101.6</v>
      </c>
      <c r="BZ15" s="320">
        <v>101.1</v>
      </c>
      <c r="CA15" s="320">
        <v>100.8</v>
      </c>
      <c r="CB15" s="320">
        <v>106.5</v>
      </c>
      <c r="CC15" s="320">
        <v>103.5</v>
      </c>
      <c r="CD15" s="320">
        <v>88.8</v>
      </c>
      <c r="CE15" s="320">
        <v>132.69999999999999</v>
      </c>
      <c r="CF15" s="320">
        <v>134.80000000000001</v>
      </c>
      <c r="CG15" s="320">
        <v>133.19999999999999</v>
      </c>
      <c r="CH15" s="320">
        <v>150.19999999999999</v>
      </c>
      <c r="CI15" s="320">
        <v>156.6</v>
      </c>
      <c r="CJ15" s="320">
        <v>146.5</v>
      </c>
      <c r="CK15" s="320">
        <v>154.19999999999999</v>
      </c>
    </row>
    <row r="16" spans="1:89" x14ac:dyDescent="0.2">
      <c r="A16" s="320" t="s">
        <v>426</v>
      </c>
      <c r="B16" s="320" t="s">
        <v>1848</v>
      </c>
      <c r="C16" s="320">
        <v>0.1</v>
      </c>
      <c r="D16" s="320">
        <v>0.1</v>
      </c>
      <c r="E16" s="320">
        <v>0.1</v>
      </c>
      <c r="F16" s="320">
        <v>0.1</v>
      </c>
      <c r="G16" s="320">
        <v>0.1</v>
      </c>
      <c r="H16" s="320">
        <v>0.1</v>
      </c>
      <c r="I16" s="320">
        <v>0.1</v>
      </c>
      <c r="J16" s="320">
        <v>0.1</v>
      </c>
      <c r="K16" s="320">
        <v>0.1</v>
      </c>
      <c r="L16" s="320">
        <v>0.2</v>
      </c>
      <c r="M16" s="320">
        <v>0.2</v>
      </c>
      <c r="N16" s="320">
        <v>0.2</v>
      </c>
      <c r="O16" s="320">
        <v>0.2</v>
      </c>
      <c r="P16" s="320">
        <v>0.2</v>
      </c>
      <c r="Q16" s="320">
        <v>0.2</v>
      </c>
      <c r="R16" s="320">
        <v>0.3</v>
      </c>
      <c r="S16" s="320">
        <v>0.3</v>
      </c>
      <c r="T16" s="320">
        <v>0.3</v>
      </c>
      <c r="U16" s="320">
        <v>0.3</v>
      </c>
      <c r="V16" s="320">
        <v>0.4</v>
      </c>
      <c r="W16" s="320">
        <v>0.5</v>
      </c>
      <c r="X16" s="320">
        <v>0.5</v>
      </c>
      <c r="Y16" s="320">
        <v>0.6</v>
      </c>
      <c r="Z16" s="320">
        <v>0.7</v>
      </c>
      <c r="AA16" s="320">
        <v>0.7</v>
      </c>
      <c r="AB16" s="320">
        <v>0.8</v>
      </c>
      <c r="AC16" s="320">
        <v>0.9</v>
      </c>
      <c r="AD16" s="320">
        <v>1</v>
      </c>
      <c r="AE16" s="320">
        <v>1.1000000000000001</v>
      </c>
      <c r="AF16" s="320">
        <v>1.2</v>
      </c>
      <c r="AG16" s="320">
        <v>1.5</v>
      </c>
      <c r="AH16" s="320">
        <v>1.6</v>
      </c>
      <c r="AI16" s="320">
        <v>1.8</v>
      </c>
      <c r="AJ16" s="320">
        <v>2</v>
      </c>
      <c r="AK16" s="320">
        <v>2.2000000000000002</v>
      </c>
      <c r="AL16" s="320">
        <v>2.4</v>
      </c>
      <c r="AM16" s="320">
        <v>2.6</v>
      </c>
      <c r="AN16" s="320">
        <v>3</v>
      </c>
      <c r="AO16" s="320">
        <v>3.4</v>
      </c>
      <c r="AP16" s="320">
        <v>3.8</v>
      </c>
      <c r="AQ16" s="320">
        <v>4.2</v>
      </c>
      <c r="AR16" s="320">
        <v>5.0999999999999996</v>
      </c>
      <c r="AS16" s="320">
        <v>6</v>
      </c>
      <c r="AT16" s="320">
        <v>7.5</v>
      </c>
      <c r="AU16" s="320">
        <v>8</v>
      </c>
      <c r="AV16" s="320">
        <v>9.5</v>
      </c>
      <c r="AW16" s="320">
        <v>11.7</v>
      </c>
      <c r="AX16" s="320">
        <v>12.5</v>
      </c>
      <c r="AY16" s="320">
        <v>14</v>
      </c>
      <c r="AZ16" s="320">
        <v>15.8</v>
      </c>
      <c r="BA16" s="320">
        <v>18.3</v>
      </c>
      <c r="BB16" s="320">
        <v>21.1</v>
      </c>
      <c r="BC16" s="320">
        <v>24</v>
      </c>
      <c r="BD16" s="320">
        <v>30.7</v>
      </c>
      <c r="BE16" s="320">
        <v>35.299999999999997</v>
      </c>
      <c r="BF16" s="320">
        <v>36.5</v>
      </c>
      <c r="BG16" s="320">
        <v>39.700000000000003</v>
      </c>
      <c r="BH16" s="320">
        <v>43.6</v>
      </c>
      <c r="BI16" s="320">
        <v>45.3</v>
      </c>
      <c r="BJ16" s="320">
        <v>47.2</v>
      </c>
      <c r="BK16" s="320">
        <v>56.3</v>
      </c>
      <c r="BL16" s="320">
        <v>54.9</v>
      </c>
      <c r="BM16" s="320">
        <v>60.2</v>
      </c>
      <c r="BN16" s="320">
        <v>62</v>
      </c>
      <c r="BO16" s="320">
        <v>62.9</v>
      </c>
      <c r="BP16" s="320">
        <v>68.900000000000006</v>
      </c>
      <c r="BQ16" s="320">
        <v>80.5</v>
      </c>
      <c r="BR16" s="320">
        <v>75.599999999999994</v>
      </c>
      <c r="BS16" s="320">
        <v>82.9</v>
      </c>
      <c r="BT16" s="320">
        <v>73.3</v>
      </c>
      <c r="BU16" s="320">
        <v>69.7</v>
      </c>
      <c r="BV16" s="320">
        <v>54.5</v>
      </c>
      <c r="BW16" s="320">
        <v>50.9</v>
      </c>
      <c r="BX16" s="320">
        <v>66.5</v>
      </c>
      <c r="BY16" s="320">
        <v>101.6</v>
      </c>
      <c r="BZ16" s="320">
        <v>101.1</v>
      </c>
      <c r="CA16" s="320">
        <v>100.8</v>
      </c>
      <c r="CB16" s="320">
        <v>106.5</v>
      </c>
      <c r="CC16" s="320">
        <v>103.5</v>
      </c>
      <c r="CD16" s="320">
        <v>88.8</v>
      </c>
      <c r="CE16" s="320">
        <v>132.69999999999999</v>
      </c>
      <c r="CF16" s="320">
        <v>134.80000000000001</v>
      </c>
      <c r="CG16" s="320">
        <v>133.19999999999999</v>
      </c>
      <c r="CH16" s="320">
        <v>150.19999999999999</v>
      </c>
      <c r="CI16" s="320">
        <v>156.6</v>
      </c>
      <c r="CJ16" s="320">
        <v>146.5</v>
      </c>
      <c r="CK16" s="320">
        <v>154.19999999999999</v>
      </c>
    </row>
    <row r="17" spans="1:89" x14ac:dyDescent="0.2">
      <c r="A17" s="320" t="s">
        <v>424</v>
      </c>
      <c r="B17" s="320" t="s">
        <v>1843</v>
      </c>
      <c r="C17" s="320">
        <v>0.1</v>
      </c>
      <c r="D17" s="320">
        <v>0.1</v>
      </c>
      <c r="E17" s="320">
        <v>0.1</v>
      </c>
      <c r="F17" s="320">
        <v>0.1</v>
      </c>
      <c r="G17" s="320">
        <v>0.1</v>
      </c>
      <c r="H17" s="320">
        <v>0.1</v>
      </c>
      <c r="I17" s="320">
        <v>0.1</v>
      </c>
      <c r="J17" s="320">
        <v>0.1</v>
      </c>
      <c r="K17" s="320">
        <v>0.1</v>
      </c>
      <c r="L17" s="320">
        <v>0.2</v>
      </c>
      <c r="M17" s="320">
        <v>0.2</v>
      </c>
      <c r="N17" s="320">
        <v>0.2</v>
      </c>
      <c r="O17" s="320">
        <v>0.2</v>
      </c>
      <c r="P17" s="320">
        <v>0.2</v>
      </c>
      <c r="Q17" s="320">
        <v>0.2</v>
      </c>
      <c r="R17" s="320">
        <v>0.3</v>
      </c>
      <c r="S17" s="320">
        <v>0.3</v>
      </c>
      <c r="T17" s="320">
        <v>0.3</v>
      </c>
      <c r="U17" s="320">
        <v>0.3</v>
      </c>
      <c r="V17" s="320">
        <v>0.4</v>
      </c>
      <c r="W17" s="320">
        <v>0.5</v>
      </c>
      <c r="X17" s="320">
        <v>0.5</v>
      </c>
      <c r="Y17" s="320">
        <v>0.6</v>
      </c>
      <c r="Z17" s="320">
        <v>0.7</v>
      </c>
      <c r="AA17" s="320">
        <v>0.7</v>
      </c>
      <c r="AB17" s="320">
        <v>0.8</v>
      </c>
      <c r="AC17" s="320">
        <v>0.9</v>
      </c>
      <c r="AD17" s="320">
        <v>1</v>
      </c>
      <c r="AE17" s="320">
        <v>1.1000000000000001</v>
      </c>
      <c r="AF17" s="320">
        <v>1.2</v>
      </c>
      <c r="AG17" s="320">
        <v>1.5</v>
      </c>
      <c r="AH17" s="320">
        <v>1.6</v>
      </c>
      <c r="AI17" s="320">
        <v>1.8</v>
      </c>
      <c r="AJ17" s="320">
        <v>2</v>
      </c>
      <c r="AK17" s="320">
        <v>2.2000000000000002</v>
      </c>
      <c r="AL17" s="320">
        <v>2.4</v>
      </c>
      <c r="AM17" s="320">
        <v>2.6</v>
      </c>
      <c r="AN17" s="320">
        <v>3</v>
      </c>
      <c r="AO17" s="320">
        <v>3.4</v>
      </c>
      <c r="AP17" s="320">
        <v>3.7</v>
      </c>
      <c r="AQ17" s="320">
        <v>4.0999999999999996</v>
      </c>
      <c r="AR17" s="320">
        <v>4.9000000000000004</v>
      </c>
      <c r="AS17" s="320">
        <v>5.8</v>
      </c>
      <c r="AT17" s="320">
        <v>7.2</v>
      </c>
      <c r="AU17" s="320">
        <v>7.6</v>
      </c>
      <c r="AV17" s="320">
        <v>8.6999999999999993</v>
      </c>
      <c r="AW17" s="320">
        <v>10.8</v>
      </c>
      <c r="AX17" s="320">
        <v>11.7</v>
      </c>
      <c r="AY17" s="320">
        <v>12.7</v>
      </c>
      <c r="AZ17" s="320">
        <v>14.1</v>
      </c>
      <c r="BA17" s="320">
        <v>16.399999999999999</v>
      </c>
      <c r="BB17" s="320">
        <v>19.3</v>
      </c>
      <c r="BC17" s="320">
        <v>21.9</v>
      </c>
      <c r="BD17" s="320">
        <v>27.9</v>
      </c>
      <c r="BE17" s="320">
        <v>32.1</v>
      </c>
      <c r="BF17" s="320">
        <v>32.799999999999997</v>
      </c>
      <c r="BG17" s="320">
        <v>35.299999999999997</v>
      </c>
      <c r="BH17" s="320">
        <v>38.6</v>
      </c>
      <c r="BI17" s="320">
        <v>39.6</v>
      </c>
      <c r="BJ17" s="320">
        <v>40</v>
      </c>
      <c r="BK17" s="320">
        <v>47.5</v>
      </c>
      <c r="BL17" s="320">
        <v>44.5</v>
      </c>
      <c r="BM17" s="320">
        <v>48.7</v>
      </c>
      <c r="BN17" s="320">
        <v>49.2</v>
      </c>
      <c r="BO17" s="320">
        <v>49.5</v>
      </c>
      <c r="BP17" s="320">
        <v>54.9</v>
      </c>
      <c r="BQ17" s="320">
        <v>65.400000000000006</v>
      </c>
      <c r="BR17" s="320">
        <v>57.6</v>
      </c>
      <c r="BS17" s="320">
        <v>62.3</v>
      </c>
      <c r="BT17" s="320">
        <v>51.8</v>
      </c>
      <c r="BU17" s="320">
        <v>47.5</v>
      </c>
      <c r="BV17" s="320">
        <v>33</v>
      </c>
      <c r="BW17" s="320">
        <v>31.3</v>
      </c>
      <c r="BX17" s="320">
        <v>49.9</v>
      </c>
      <c r="BY17" s="320">
        <v>85.1</v>
      </c>
      <c r="BZ17" s="320">
        <v>80.2</v>
      </c>
      <c r="CA17" s="320">
        <v>75.599999999999994</v>
      </c>
      <c r="CB17" s="320">
        <v>78.400000000000006</v>
      </c>
      <c r="CC17" s="320">
        <v>73.2</v>
      </c>
      <c r="CD17" s="320">
        <v>61.1</v>
      </c>
      <c r="CE17" s="320">
        <v>109.3</v>
      </c>
      <c r="CF17" s="320">
        <v>111.2</v>
      </c>
      <c r="CG17" s="320">
        <v>107.1</v>
      </c>
      <c r="CH17" s="320">
        <v>121.3</v>
      </c>
      <c r="CI17" s="320">
        <v>124.9</v>
      </c>
      <c r="CJ17" s="320">
        <v>110</v>
      </c>
      <c r="CK17" s="320">
        <v>115.6</v>
      </c>
    </row>
    <row r="18" spans="1:89" x14ac:dyDescent="0.2">
      <c r="A18" s="320" t="s">
        <v>422</v>
      </c>
      <c r="B18" s="320" t="s">
        <v>1847</v>
      </c>
      <c r="C18" s="320">
        <v>0</v>
      </c>
      <c r="D18" s="320">
        <v>0</v>
      </c>
      <c r="E18" s="320">
        <v>0</v>
      </c>
      <c r="F18" s="320">
        <v>0</v>
      </c>
      <c r="G18" s="320">
        <v>0</v>
      </c>
      <c r="H18" s="320">
        <v>0</v>
      </c>
      <c r="I18" s="320">
        <v>0</v>
      </c>
      <c r="J18" s="320">
        <v>0</v>
      </c>
      <c r="K18" s="320">
        <v>0</v>
      </c>
      <c r="L18" s="320">
        <v>0</v>
      </c>
      <c r="M18" s="320">
        <v>0.1</v>
      </c>
      <c r="N18" s="320">
        <v>0.1</v>
      </c>
      <c r="O18" s="320">
        <v>0.1</v>
      </c>
      <c r="P18" s="320">
        <v>0.1</v>
      </c>
      <c r="Q18" s="320">
        <v>0.1</v>
      </c>
      <c r="R18" s="320">
        <v>0.1</v>
      </c>
      <c r="S18" s="320">
        <v>0.1</v>
      </c>
      <c r="T18" s="320">
        <v>0.1</v>
      </c>
      <c r="U18" s="320">
        <v>0.1</v>
      </c>
      <c r="V18" s="320">
        <v>0.1</v>
      </c>
      <c r="W18" s="320">
        <v>0.1</v>
      </c>
      <c r="X18" s="320">
        <v>0.1</v>
      </c>
      <c r="Y18" s="320">
        <v>0.2</v>
      </c>
      <c r="Z18" s="320">
        <v>0.2</v>
      </c>
      <c r="AA18" s="320">
        <v>0.2</v>
      </c>
      <c r="AB18" s="320">
        <v>0.2</v>
      </c>
      <c r="AC18" s="320">
        <v>0.3</v>
      </c>
      <c r="AD18" s="320">
        <v>0.3</v>
      </c>
      <c r="AE18" s="320">
        <v>0.4</v>
      </c>
      <c r="AF18" s="320">
        <v>0.5</v>
      </c>
      <c r="AG18" s="320">
        <v>0.6</v>
      </c>
      <c r="AH18" s="320">
        <v>0.7</v>
      </c>
      <c r="AI18" s="320">
        <v>0.8</v>
      </c>
      <c r="AJ18" s="320">
        <v>0.9</v>
      </c>
      <c r="AK18" s="320">
        <v>1</v>
      </c>
      <c r="AL18" s="320">
        <v>1.2</v>
      </c>
      <c r="AM18" s="320">
        <v>1.3</v>
      </c>
      <c r="AN18" s="320">
        <v>1.5</v>
      </c>
      <c r="AO18" s="320">
        <v>1.8</v>
      </c>
      <c r="AP18" s="320">
        <v>1.9</v>
      </c>
      <c r="AQ18" s="320">
        <v>1.9</v>
      </c>
      <c r="AR18" s="320">
        <v>2.5</v>
      </c>
      <c r="AS18" s="320">
        <v>2.9</v>
      </c>
      <c r="AT18" s="320">
        <v>3.6</v>
      </c>
      <c r="AU18" s="320">
        <v>3.9</v>
      </c>
      <c r="AV18" s="320">
        <v>4.0999999999999996</v>
      </c>
      <c r="AW18" s="320">
        <v>5.2</v>
      </c>
      <c r="AX18" s="320">
        <v>6.6</v>
      </c>
      <c r="AY18" s="320">
        <v>7.2</v>
      </c>
      <c r="AZ18" s="320">
        <v>8</v>
      </c>
      <c r="BA18" s="320">
        <v>10.1</v>
      </c>
      <c r="BB18" s="320">
        <v>13.1</v>
      </c>
      <c r="BC18" s="320">
        <v>15.4</v>
      </c>
      <c r="BD18" s="320">
        <v>20.8</v>
      </c>
      <c r="BE18" s="320">
        <v>24.9</v>
      </c>
      <c r="BF18" s="320">
        <v>26.6</v>
      </c>
      <c r="BG18" s="320">
        <v>30.1</v>
      </c>
      <c r="BH18" s="320">
        <v>34.700000000000003</v>
      </c>
      <c r="BI18" s="320">
        <v>37.9</v>
      </c>
      <c r="BJ18" s="320">
        <v>39.200000000000003</v>
      </c>
      <c r="BK18" s="320">
        <v>42.6</v>
      </c>
      <c r="BL18" s="320">
        <v>42.9</v>
      </c>
      <c r="BM18" s="320">
        <v>44.6</v>
      </c>
      <c r="BN18" s="320">
        <v>40.4</v>
      </c>
      <c r="BO18" s="320">
        <v>41.8</v>
      </c>
      <c r="BP18" s="320">
        <v>48.6</v>
      </c>
      <c r="BQ18" s="320">
        <v>56.4</v>
      </c>
      <c r="BR18" s="320">
        <v>55.9</v>
      </c>
      <c r="BS18" s="320">
        <v>65.599999999999994</v>
      </c>
      <c r="BT18" s="320">
        <v>66.5</v>
      </c>
      <c r="BU18" s="320">
        <v>68.7</v>
      </c>
      <c r="BV18" s="320">
        <v>63.6</v>
      </c>
      <c r="BW18" s="320">
        <v>51.4</v>
      </c>
      <c r="BX18" s="320">
        <v>53.5</v>
      </c>
      <c r="BY18" s="320">
        <v>61.4</v>
      </c>
      <c r="BZ18" s="320">
        <v>61.7</v>
      </c>
      <c r="CA18" s="320">
        <v>58.4</v>
      </c>
      <c r="CB18" s="320">
        <v>60.5</v>
      </c>
      <c r="CC18" s="320">
        <v>61.6</v>
      </c>
      <c r="CD18" s="320">
        <v>49.9</v>
      </c>
      <c r="CE18" s="320">
        <v>38.799999999999997</v>
      </c>
      <c r="CF18" s="320">
        <v>39.700000000000003</v>
      </c>
      <c r="CG18" s="320">
        <v>38.799999999999997</v>
      </c>
      <c r="CH18" s="320">
        <v>38.9</v>
      </c>
      <c r="CI18" s="320">
        <v>41.8</v>
      </c>
      <c r="CJ18" s="320">
        <v>45.9</v>
      </c>
      <c r="CK18" s="320">
        <v>49.8</v>
      </c>
    </row>
    <row r="19" spans="1:89" x14ac:dyDescent="0.2">
      <c r="A19" s="320" t="s">
        <v>420</v>
      </c>
      <c r="B19" s="320" t="s">
        <v>1846</v>
      </c>
      <c r="C19" s="320">
        <v>0.1</v>
      </c>
      <c r="D19" s="320">
        <v>0.1</v>
      </c>
      <c r="E19" s="320">
        <v>0.1</v>
      </c>
      <c r="F19" s="320">
        <v>0.1</v>
      </c>
      <c r="G19" s="320">
        <v>0.1</v>
      </c>
      <c r="H19" s="320">
        <v>0.1</v>
      </c>
      <c r="I19" s="320">
        <v>0.1</v>
      </c>
      <c r="J19" s="320">
        <v>0.1</v>
      </c>
      <c r="K19" s="320">
        <v>0.1</v>
      </c>
      <c r="L19" s="320">
        <v>0.1</v>
      </c>
      <c r="M19" s="320">
        <v>0.1</v>
      </c>
      <c r="N19" s="320">
        <v>0.1</v>
      </c>
      <c r="O19" s="320">
        <v>0.1</v>
      </c>
      <c r="P19" s="320">
        <v>0.2</v>
      </c>
      <c r="Q19" s="320">
        <v>0.2</v>
      </c>
      <c r="R19" s="320">
        <v>0.2</v>
      </c>
      <c r="S19" s="320">
        <v>0.2</v>
      </c>
      <c r="T19" s="320">
        <v>0.2</v>
      </c>
      <c r="U19" s="320">
        <v>0.2</v>
      </c>
      <c r="V19" s="320">
        <v>0.3</v>
      </c>
      <c r="W19" s="320">
        <v>0.3</v>
      </c>
      <c r="X19" s="320">
        <v>0.4</v>
      </c>
      <c r="Y19" s="320">
        <v>0.4</v>
      </c>
      <c r="Z19" s="320">
        <v>0.5</v>
      </c>
      <c r="AA19" s="320">
        <v>0.5</v>
      </c>
      <c r="AB19" s="320">
        <v>0.5</v>
      </c>
      <c r="AC19" s="320">
        <v>0.6</v>
      </c>
      <c r="AD19" s="320">
        <v>0.6</v>
      </c>
      <c r="AE19" s="320">
        <v>0.7</v>
      </c>
      <c r="AF19" s="320">
        <v>0.8</v>
      </c>
      <c r="AG19" s="320">
        <v>0.9</v>
      </c>
      <c r="AH19" s="320">
        <v>0.9</v>
      </c>
      <c r="AI19" s="320">
        <v>1</v>
      </c>
      <c r="AJ19" s="320">
        <v>1.1000000000000001</v>
      </c>
      <c r="AK19" s="320">
        <v>1.1000000000000001</v>
      </c>
      <c r="AL19" s="320">
        <v>1.2</v>
      </c>
      <c r="AM19" s="320">
        <v>1.3</v>
      </c>
      <c r="AN19" s="320">
        <v>1.5</v>
      </c>
      <c r="AO19" s="320">
        <v>1.5</v>
      </c>
      <c r="AP19" s="320">
        <v>1.9</v>
      </c>
      <c r="AQ19" s="320">
        <v>2.2000000000000002</v>
      </c>
      <c r="AR19" s="320">
        <v>2.4</v>
      </c>
      <c r="AS19" s="320">
        <v>2.9</v>
      </c>
      <c r="AT19" s="320">
        <v>3.6</v>
      </c>
      <c r="AU19" s="320">
        <v>3.7</v>
      </c>
      <c r="AV19" s="320">
        <v>4.5999999999999996</v>
      </c>
      <c r="AW19" s="320">
        <v>5.7</v>
      </c>
      <c r="AX19" s="320">
        <v>5</v>
      </c>
      <c r="AY19" s="320">
        <v>5.5</v>
      </c>
      <c r="AZ19" s="320">
        <v>6.1</v>
      </c>
      <c r="BA19" s="320">
        <v>6.2</v>
      </c>
      <c r="BB19" s="320">
        <v>6.2</v>
      </c>
      <c r="BC19" s="320">
        <v>6.4</v>
      </c>
      <c r="BD19" s="320">
        <v>7.1</v>
      </c>
      <c r="BE19" s="320">
        <v>7.2</v>
      </c>
      <c r="BF19" s="320">
        <v>6.2</v>
      </c>
      <c r="BG19" s="320">
        <v>5.3</v>
      </c>
      <c r="BH19" s="320">
        <v>4</v>
      </c>
      <c r="BI19" s="320">
        <v>1.7</v>
      </c>
      <c r="BJ19" s="320">
        <v>0.8</v>
      </c>
      <c r="BK19" s="320">
        <v>4.9000000000000004</v>
      </c>
      <c r="BL19" s="320">
        <v>1.6</v>
      </c>
      <c r="BM19" s="320">
        <v>4.0999999999999996</v>
      </c>
      <c r="BN19" s="320">
        <v>8.8000000000000007</v>
      </c>
      <c r="BO19" s="320">
        <v>7.7</v>
      </c>
      <c r="BP19" s="320">
        <v>6.3</v>
      </c>
      <c r="BQ19" s="320">
        <v>8.9</v>
      </c>
      <c r="BR19" s="320">
        <v>1.7</v>
      </c>
      <c r="BS19" s="320">
        <v>-3.2</v>
      </c>
      <c r="BT19" s="320">
        <v>-14.7</v>
      </c>
      <c r="BU19" s="320">
        <v>-21.2</v>
      </c>
      <c r="BV19" s="320">
        <v>-30.6</v>
      </c>
      <c r="BW19" s="320">
        <v>-20</v>
      </c>
      <c r="BX19" s="320">
        <v>-3.7</v>
      </c>
      <c r="BY19" s="320">
        <v>23.7</v>
      </c>
      <c r="BZ19" s="320">
        <v>18.600000000000001</v>
      </c>
      <c r="CA19" s="320">
        <v>17.2</v>
      </c>
      <c r="CB19" s="320">
        <v>17.899999999999999</v>
      </c>
      <c r="CC19" s="320">
        <v>11.5</v>
      </c>
      <c r="CD19" s="320">
        <v>11.2</v>
      </c>
      <c r="CE19" s="320">
        <v>70.400000000000006</v>
      </c>
      <c r="CF19" s="320">
        <v>71.400000000000006</v>
      </c>
      <c r="CG19" s="320">
        <v>68.3</v>
      </c>
      <c r="CH19" s="320">
        <v>82.4</v>
      </c>
      <c r="CI19" s="320">
        <v>83.1</v>
      </c>
      <c r="CJ19" s="320">
        <v>64.099999999999994</v>
      </c>
      <c r="CK19" s="320">
        <v>65.8</v>
      </c>
    </row>
    <row r="20" spans="1:89" x14ac:dyDescent="0.2">
      <c r="A20" s="320" t="s">
        <v>418</v>
      </c>
      <c r="B20" s="320" t="s">
        <v>1842</v>
      </c>
      <c r="C20" s="320">
        <v>0</v>
      </c>
      <c r="D20" s="320">
        <v>0</v>
      </c>
      <c r="E20" s="320">
        <v>0</v>
      </c>
      <c r="F20" s="320">
        <v>0</v>
      </c>
      <c r="G20" s="320">
        <v>0</v>
      </c>
      <c r="H20" s="320">
        <v>0</v>
      </c>
      <c r="I20" s="320">
        <v>0</v>
      </c>
      <c r="J20" s="320">
        <v>0</v>
      </c>
      <c r="K20" s="320">
        <v>0</v>
      </c>
      <c r="L20" s="320">
        <v>0</v>
      </c>
      <c r="M20" s="320">
        <v>0</v>
      </c>
      <c r="N20" s="320">
        <v>0</v>
      </c>
      <c r="O20" s="320">
        <v>0</v>
      </c>
      <c r="P20" s="320">
        <v>0</v>
      </c>
      <c r="Q20" s="320">
        <v>0</v>
      </c>
      <c r="R20" s="320">
        <v>0</v>
      </c>
      <c r="S20" s="320">
        <v>0</v>
      </c>
      <c r="T20" s="320">
        <v>0</v>
      </c>
      <c r="U20" s="320">
        <v>0</v>
      </c>
      <c r="V20" s="320">
        <v>0</v>
      </c>
      <c r="W20" s="320">
        <v>0</v>
      </c>
      <c r="X20" s="320">
        <v>0</v>
      </c>
      <c r="Y20" s="320">
        <v>0</v>
      </c>
      <c r="Z20" s="320">
        <v>0</v>
      </c>
      <c r="AA20" s="320">
        <v>0</v>
      </c>
      <c r="AB20" s="320">
        <v>0</v>
      </c>
      <c r="AC20" s="320">
        <v>0</v>
      </c>
      <c r="AD20" s="320">
        <v>0</v>
      </c>
      <c r="AE20" s="320">
        <v>0</v>
      </c>
      <c r="AF20" s="320">
        <v>0</v>
      </c>
      <c r="AG20" s="320">
        <v>0</v>
      </c>
      <c r="AH20" s="320">
        <v>0</v>
      </c>
      <c r="AI20" s="320">
        <v>0</v>
      </c>
      <c r="AJ20" s="320">
        <v>0</v>
      </c>
      <c r="AK20" s="320">
        <v>0</v>
      </c>
      <c r="AL20" s="320">
        <v>0</v>
      </c>
      <c r="AM20" s="320">
        <v>0</v>
      </c>
      <c r="AN20" s="320">
        <v>0</v>
      </c>
      <c r="AO20" s="320">
        <v>0</v>
      </c>
      <c r="AP20" s="320">
        <v>0.1</v>
      </c>
      <c r="AQ20" s="320">
        <v>0.2</v>
      </c>
      <c r="AR20" s="320">
        <v>0.2</v>
      </c>
      <c r="AS20" s="320">
        <v>0.3</v>
      </c>
      <c r="AT20" s="320">
        <v>0.3</v>
      </c>
      <c r="AU20" s="320">
        <v>0.5</v>
      </c>
      <c r="AV20" s="320">
        <v>0.8</v>
      </c>
      <c r="AW20" s="320">
        <v>0.8</v>
      </c>
      <c r="AX20" s="320">
        <v>0.8</v>
      </c>
      <c r="AY20" s="320">
        <v>1.3</v>
      </c>
      <c r="AZ20" s="320">
        <v>1.7</v>
      </c>
      <c r="BA20" s="320">
        <v>1.9</v>
      </c>
      <c r="BB20" s="320">
        <v>1.8</v>
      </c>
      <c r="BC20" s="320">
        <v>2.2000000000000002</v>
      </c>
      <c r="BD20" s="320">
        <v>2.8</v>
      </c>
      <c r="BE20" s="320">
        <v>3.2</v>
      </c>
      <c r="BF20" s="320">
        <v>3.7</v>
      </c>
      <c r="BG20" s="320">
        <v>4.3</v>
      </c>
      <c r="BH20" s="320">
        <v>5</v>
      </c>
      <c r="BI20" s="320">
        <v>5.7</v>
      </c>
      <c r="BJ20" s="320">
        <v>7.1</v>
      </c>
      <c r="BK20" s="320">
        <v>8.8000000000000007</v>
      </c>
      <c r="BL20" s="320">
        <v>10.4</v>
      </c>
      <c r="BM20" s="320">
        <v>11.5</v>
      </c>
      <c r="BN20" s="320">
        <v>12.8</v>
      </c>
      <c r="BO20" s="320">
        <v>13.4</v>
      </c>
      <c r="BP20" s="320">
        <v>14</v>
      </c>
      <c r="BQ20" s="320">
        <v>15.1</v>
      </c>
      <c r="BR20" s="320">
        <v>18</v>
      </c>
      <c r="BS20" s="320">
        <v>20.6</v>
      </c>
      <c r="BT20" s="320">
        <v>21.5</v>
      </c>
      <c r="BU20" s="320">
        <v>22.2</v>
      </c>
      <c r="BV20" s="320">
        <v>21.5</v>
      </c>
      <c r="BW20" s="320">
        <v>19.600000000000001</v>
      </c>
      <c r="BX20" s="320">
        <v>16.600000000000001</v>
      </c>
      <c r="BY20" s="320">
        <v>16.5</v>
      </c>
      <c r="BZ20" s="320">
        <v>20.9</v>
      </c>
      <c r="CA20" s="320">
        <v>25.1</v>
      </c>
      <c r="CB20" s="320">
        <v>28.1</v>
      </c>
      <c r="CC20" s="320">
        <v>30.3</v>
      </c>
      <c r="CD20" s="320">
        <v>27.7</v>
      </c>
      <c r="CE20" s="320">
        <v>23.5</v>
      </c>
      <c r="CF20" s="320">
        <v>23.7</v>
      </c>
      <c r="CG20" s="320">
        <v>26.1</v>
      </c>
      <c r="CH20" s="320">
        <v>28.8</v>
      </c>
      <c r="CI20" s="320">
        <v>31.7</v>
      </c>
      <c r="CJ20" s="320">
        <v>36.6</v>
      </c>
      <c r="CK20" s="320">
        <v>38.6</v>
      </c>
    </row>
    <row r="21" spans="1:89" x14ac:dyDescent="0.2">
      <c r="A21" s="320" t="s">
        <v>416</v>
      </c>
      <c r="B21" s="96" t="s">
        <v>1799</v>
      </c>
      <c r="C21" s="320">
        <v>0.4</v>
      </c>
      <c r="D21" s="320">
        <v>0.5</v>
      </c>
      <c r="E21" s="320">
        <v>0.5</v>
      </c>
      <c r="F21" s="320">
        <v>0.5</v>
      </c>
      <c r="G21" s="320">
        <v>0.5</v>
      </c>
      <c r="H21" s="320">
        <v>0.5</v>
      </c>
      <c r="I21" s="320">
        <v>0.5</v>
      </c>
      <c r="J21" s="320">
        <v>0.6</v>
      </c>
      <c r="K21" s="320">
        <v>0.7</v>
      </c>
      <c r="L21" s="320">
        <v>0.8</v>
      </c>
      <c r="M21" s="320">
        <v>0.8</v>
      </c>
      <c r="N21" s="320">
        <v>0.9</v>
      </c>
      <c r="O21" s="320">
        <v>0.9</v>
      </c>
      <c r="P21" s="320">
        <v>1</v>
      </c>
      <c r="Q21" s="320">
        <v>1.1000000000000001</v>
      </c>
      <c r="R21" s="320">
        <v>1.1000000000000001</v>
      </c>
      <c r="S21" s="320">
        <v>1.3</v>
      </c>
      <c r="T21" s="320">
        <v>1.4</v>
      </c>
      <c r="U21" s="320">
        <v>1.7</v>
      </c>
      <c r="V21" s="320">
        <v>2</v>
      </c>
      <c r="W21" s="320">
        <v>2.2999999999999998</v>
      </c>
      <c r="X21" s="320">
        <v>2.6</v>
      </c>
      <c r="Y21" s="320">
        <v>3</v>
      </c>
      <c r="Z21" s="320">
        <v>3.3</v>
      </c>
      <c r="AA21" s="320">
        <v>3.6</v>
      </c>
      <c r="AB21" s="320">
        <v>4</v>
      </c>
      <c r="AC21" s="320">
        <v>4.3</v>
      </c>
      <c r="AD21" s="320">
        <v>4.8</v>
      </c>
      <c r="AE21" s="320">
        <v>5.4</v>
      </c>
      <c r="AF21" s="320">
        <v>6</v>
      </c>
      <c r="AG21" s="320">
        <v>6.5</v>
      </c>
      <c r="AH21" s="320">
        <v>7.2</v>
      </c>
      <c r="AI21" s="320">
        <v>8.1</v>
      </c>
      <c r="AJ21" s="320">
        <v>8.3000000000000007</v>
      </c>
      <c r="AK21" s="320">
        <v>9.1</v>
      </c>
      <c r="AL21" s="320">
        <v>10.1</v>
      </c>
      <c r="AM21" s="320">
        <v>11</v>
      </c>
      <c r="AN21" s="320">
        <v>12.4</v>
      </c>
      <c r="AO21" s="320">
        <v>13.7</v>
      </c>
      <c r="AP21" s="320">
        <v>15.8</v>
      </c>
      <c r="AQ21" s="320">
        <v>17.899999999999999</v>
      </c>
      <c r="AR21" s="320">
        <v>20.8</v>
      </c>
      <c r="AS21" s="320">
        <v>24.5</v>
      </c>
      <c r="AT21" s="320">
        <v>29.6</v>
      </c>
      <c r="AU21" s="320">
        <v>30.5</v>
      </c>
      <c r="AV21" s="320">
        <v>35</v>
      </c>
      <c r="AW21" s="320">
        <v>41.5</v>
      </c>
      <c r="AX21" s="320">
        <v>42.7</v>
      </c>
      <c r="AY21" s="320">
        <v>47.3</v>
      </c>
      <c r="AZ21" s="320">
        <v>52.9</v>
      </c>
      <c r="BA21" s="320">
        <v>60</v>
      </c>
      <c r="BB21" s="320">
        <v>67</v>
      </c>
      <c r="BC21" s="320">
        <v>74.900000000000006</v>
      </c>
      <c r="BD21" s="320">
        <v>90.3</v>
      </c>
      <c r="BE21" s="320">
        <v>101.9</v>
      </c>
      <c r="BF21" s="320">
        <v>106.4</v>
      </c>
      <c r="BG21" s="320">
        <v>115.6</v>
      </c>
      <c r="BH21" s="320">
        <v>126.6</v>
      </c>
      <c r="BI21" s="320">
        <v>132.69999999999999</v>
      </c>
      <c r="BJ21" s="320">
        <v>139.80000000000001</v>
      </c>
      <c r="BK21" s="320">
        <v>168.2</v>
      </c>
      <c r="BL21" s="320">
        <v>170.7</v>
      </c>
      <c r="BM21" s="320">
        <v>186.2</v>
      </c>
      <c r="BN21" s="320">
        <v>203.9</v>
      </c>
      <c r="BO21" s="320">
        <v>210</v>
      </c>
      <c r="BP21" s="320">
        <v>226.8</v>
      </c>
      <c r="BQ21" s="320">
        <v>255.8</v>
      </c>
      <c r="BR21" s="320">
        <v>251.3</v>
      </c>
      <c r="BS21" s="320">
        <v>272.2</v>
      </c>
      <c r="BT21" s="320">
        <v>260.10000000000002</v>
      </c>
      <c r="BU21" s="320">
        <v>260.3</v>
      </c>
      <c r="BV21" s="320">
        <v>239</v>
      </c>
      <c r="BW21" s="320">
        <v>241</v>
      </c>
      <c r="BX21" s="320">
        <v>279.10000000000002</v>
      </c>
      <c r="BY21" s="320">
        <v>359.8</v>
      </c>
      <c r="BZ21" s="320">
        <v>379.6</v>
      </c>
      <c r="CA21" s="320">
        <v>383.5</v>
      </c>
      <c r="CB21" s="320">
        <v>404.6</v>
      </c>
      <c r="CC21" s="320">
        <v>408.5</v>
      </c>
      <c r="CD21" s="320">
        <v>385.9</v>
      </c>
      <c r="CE21" s="320">
        <v>478.8</v>
      </c>
      <c r="CF21" s="320">
        <v>501.2</v>
      </c>
      <c r="CG21" s="320">
        <v>499.1</v>
      </c>
      <c r="CH21" s="320">
        <v>534.4</v>
      </c>
      <c r="CI21" s="320">
        <v>550</v>
      </c>
      <c r="CJ21" s="320">
        <v>532.29999999999995</v>
      </c>
      <c r="CK21" s="320">
        <v>556.4</v>
      </c>
    </row>
    <row r="22" spans="1:89" x14ac:dyDescent="0.2">
      <c r="A22" s="320" t="s">
        <v>414</v>
      </c>
      <c r="B22" s="320" t="s">
        <v>1845</v>
      </c>
      <c r="C22" s="320">
        <v>0</v>
      </c>
      <c r="D22" s="320">
        <v>0</v>
      </c>
      <c r="E22" s="320">
        <v>0</v>
      </c>
      <c r="F22" s="320">
        <v>0</v>
      </c>
      <c r="G22" s="320">
        <v>0</v>
      </c>
      <c r="H22" s="320">
        <v>0</v>
      </c>
      <c r="I22" s="320">
        <v>0</v>
      </c>
      <c r="J22" s="320">
        <v>0</v>
      </c>
      <c r="K22" s="320">
        <v>0</v>
      </c>
      <c r="L22" s="320">
        <v>0</v>
      </c>
      <c r="M22" s="320">
        <v>0</v>
      </c>
      <c r="N22" s="320">
        <v>0</v>
      </c>
      <c r="O22" s="320">
        <v>0</v>
      </c>
      <c r="P22" s="320">
        <v>0</v>
      </c>
      <c r="Q22" s="320">
        <v>0</v>
      </c>
      <c r="R22" s="320">
        <v>0</v>
      </c>
      <c r="S22" s="320">
        <v>0</v>
      </c>
      <c r="T22" s="320">
        <v>0</v>
      </c>
      <c r="U22" s="320">
        <v>0</v>
      </c>
      <c r="V22" s="320">
        <v>0</v>
      </c>
      <c r="W22" s="320">
        <v>0</v>
      </c>
      <c r="X22" s="320">
        <v>0</v>
      </c>
      <c r="Y22" s="320">
        <v>0</v>
      </c>
      <c r="Z22" s="320">
        <v>0</v>
      </c>
      <c r="AA22" s="320">
        <v>0</v>
      </c>
      <c r="AB22" s="320">
        <v>0</v>
      </c>
      <c r="AC22" s="320">
        <v>0</v>
      </c>
      <c r="AD22" s="320">
        <v>0</v>
      </c>
      <c r="AE22" s="320">
        <v>0</v>
      </c>
      <c r="AF22" s="320">
        <v>0</v>
      </c>
      <c r="AG22" s="320">
        <v>0</v>
      </c>
      <c r="AH22" s="320">
        <v>0</v>
      </c>
      <c r="AI22" s="320">
        <v>0</v>
      </c>
      <c r="AJ22" s="320">
        <v>0</v>
      </c>
      <c r="AK22" s="320">
        <v>0</v>
      </c>
      <c r="AL22" s="320">
        <v>0</v>
      </c>
      <c r="AM22" s="320">
        <v>0</v>
      </c>
      <c r="AN22" s="320">
        <v>0.1</v>
      </c>
      <c r="AO22" s="320">
        <v>0.1</v>
      </c>
      <c r="AP22" s="320">
        <v>0.1</v>
      </c>
      <c r="AQ22" s="320">
        <v>0.1</v>
      </c>
      <c r="AR22" s="320">
        <v>0.1</v>
      </c>
      <c r="AS22" s="320">
        <v>0.1</v>
      </c>
      <c r="AT22" s="320">
        <v>0.2</v>
      </c>
      <c r="AU22" s="320">
        <v>0.2</v>
      </c>
      <c r="AV22" s="320">
        <v>0.2</v>
      </c>
      <c r="AW22" s="320">
        <v>0.2</v>
      </c>
      <c r="AX22" s="320">
        <v>0.2</v>
      </c>
      <c r="AY22" s="320">
        <v>0.2</v>
      </c>
      <c r="AZ22" s="320">
        <v>0.2</v>
      </c>
      <c r="BA22" s="320">
        <v>0.2</v>
      </c>
      <c r="BB22" s="320">
        <v>0.3</v>
      </c>
      <c r="BC22" s="320">
        <v>0.4</v>
      </c>
      <c r="BD22" s="320">
        <v>0.4</v>
      </c>
      <c r="BE22" s="320">
        <v>0.4</v>
      </c>
      <c r="BF22" s="320">
        <v>0.4</v>
      </c>
      <c r="BG22" s="320">
        <v>0.7</v>
      </c>
      <c r="BH22" s="320">
        <v>0.8</v>
      </c>
      <c r="BI22" s="320">
        <v>0.9</v>
      </c>
      <c r="BJ22" s="320">
        <v>1</v>
      </c>
      <c r="BK22" s="320">
        <v>1.3</v>
      </c>
      <c r="BL22" s="320">
        <v>1.4</v>
      </c>
      <c r="BM22" s="320">
        <v>1.6</v>
      </c>
      <c r="BN22" s="320">
        <v>1.8</v>
      </c>
      <c r="BO22" s="320">
        <v>2</v>
      </c>
      <c r="BP22" s="320">
        <v>2.2000000000000002</v>
      </c>
      <c r="BQ22" s="320">
        <v>2.5</v>
      </c>
      <c r="BR22" s="320">
        <v>3.4</v>
      </c>
      <c r="BS22" s="320">
        <v>3.9</v>
      </c>
      <c r="BT22" s="320">
        <v>4.2</v>
      </c>
      <c r="BU22" s="320">
        <v>4.5999999999999996</v>
      </c>
      <c r="BV22" s="320">
        <v>6</v>
      </c>
      <c r="BW22" s="320">
        <v>7.5</v>
      </c>
      <c r="BX22" s="320">
        <v>7.7</v>
      </c>
      <c r="BY22" s="320">
        <v>7.8</v>
      </c>
      <c r="BZ22" s="320">
        <v>9</v>
      </c>
      <c r="CA22" s="320">
        <v>10.1</v>
      </c>
      <c r="CB22" s="320">
        <v>12.6</v>
      </c>
      <c r="CC22" s="320">
        <v>14</v>
      </c>
      <c r="CD22" s="320">
        <v>10.9</v>
      </c>
      <c r="CE22" s="320">
        <v>8.6999999999999993</v>
      </c>
      <c r="CF22" s="320">
        <v>9.8000000000000007</v>
      </c>
      <c r="CG22" s="320">
        <v>10.4</v>
      </c>
      <c r="CH22" s="320">
        <v>11.1</v>
      </c>
      <c r="CI22" s="320">
        <v>12.1</v>
      </c>
      <c r="CJ22" s="320">
        <v>13</v>
      </c>
      <c r="CK22" s="320">
        <v>13.9</v>
      </c>
    </row>
    <row r="23" spans="1:89" x14ac:dyDescent="0.2">
      <c r="A23" s="320" t="s">
        <v>412</v>
      </c>
      <c r="B23" s="320" t="s">
        <v>1844</v>
      </c>
      <c r="C23" s="320">
        <v>0.1</v>
      </c>
      <c r="D23" s="320">
        <v>0.1</v>
      </c>
      <c r="E23" s="320">
        <v>0.1</v>
      </c>
      <c r="F23" s="320">
        <v>0.1</v>
      </c>
      <c r="G23" s="320">
        <v>0.1</v>
      </c>
      <c r="H23" s="320">
        <v>0.1</v>
      </c>
      <c r="I23" s="320">
        <v>0.1</v>
      </c>
      <c r="J23" s="320">
        <v>0.1</v>
      </c>
      <c r="K23" s="320">
        <v>0.1</v>
      </c>
      <c r="L23" s="320">
        <v>0.2</v>
      </c>
      <c r="M23" s="320">
        <v>0.2</v>
      </c>
      <c r="N23" s="320">
        <v>0.2</v>
      </c>
      <c r="O23" s="320">
        <v>0.2</v>
      </c>
      <c r="P23" s="320">
        <v>0.2</v>
      </c>
      <c r="Q23" s="320">
        <v>0.2</v>
      </c>
      <c r="R23" s="320">
        <v>0.3</v>
      </c>
      <c r="S23" s="320">
        <v>0.3</v>
      </c>
      <c r="T23" s="320">
        <v>0.3</v>
      </c>
      <c r="U23" s="320">
        <v>0.3</v>
      </c>
      <c r="V23" s="320">
        <v>0.4</v>
      </c>
      <c r="W23" s="320">
        <v>0.5</v>
      </c>
      <c r="X23" s="320">
        <v>0.5</v>
      </c>
      <c r="Y23" s="320">
        <v>0.6</v>
      </c>
      <c r="Z23" s="320">
        <v>0.7</v>
      </c>
      <c r="AA23" s="320">
        <v>0.7</v>
      </c>
      <c r="AB23" s="320">
        <v>0.8</v>
      </c>
      <c r="AC23" s="320">
        <v>0.9</v>
      </c>
      <c r="AD23" s="320">
        <v>1</v>
      </c>
      <c r="AE23" s="320">
        <v>1.1000000000000001</v>
      </c>
      <c r="AF23" s="320">
        <v>1.2</v>
      </c>
      <c r="AG23" s="320">
        <v>1.5</v>
      </c>
      <c r="AH23" s="320">
        <v>1.6</v>
      </c>
      <c r="AI23" s="320">
        <v>1.8</v>
      </c>
      <c r="AJ23" s="320">
        <v>2</v>
      </c>
      <c r="AK23" s="320">
        <v>2.2000000000000002</v>
      </c>
      <c r="AL23" s="320">
        <v>2.4</v>
      </c>
      <c r="AM23" s="320">
        <v>2.6</v>
      </c>
      <c r="AN23" s="320">
        <v>3</v>
      </c>
      <c r="AO23" s="320">
        <v>3.4</v>
      </c>
      <c r="AP23" s="320">
        <v>3.8</v>
      </c>
      <c r="AQ23" s="320">
        <v>4.2</v>
      </c>
      <c r="AR23" s="320">
        <v>5.0999999999999996</v>
      </c>
      <c r="AS23" s="320">
        <v>6</v>
      </c>
      <c r="AT23" s="320">
        <v>7.5</v>
      </c>
      <c r="AU23" s="320">
        <v>8</v>
      </c>
      <c r="AV23" s="320">
        <v>9.5</v>
      </c>
      <c r="AW23" s="320">
        <v>11.7</v>
      </c>
      <c r="AX23" s="320">
        <v>12.5</v>
      </c>
      <c r="AY23" s="320">
        <v>14</v>
      </c>
      <c r="AZ23" s="320">
        <v>15.8</v>
      </c>
      <c r="BA23" s="320">
        <v>18.3</v>
      </c>
      <c r="BB23" s="320">
        <v>21.1</v>
      </c>
      <c r="BC23" s="320">
        <v>24</v>
      </c>
      <c r="BD23" s="320">
        <v>30.7</v>
      </c>
      <c r="BE23" s="320">
        <v>35.299999999999997</v>
      </c>
      <c r="BF23" s="320">
        <v>36.5</v>
      </c>
      <c r="BG23" s="320">
        <v>39.700000000000003</v>
      </c>
      <c r="BH23" s="320">
        <v>43.6</v>
      </c>
      <c r="BI23" s="320">
        <v>45.3</v>
      </c>
      <c r="BJ23" s="320">
        <v>47.2</v>
      </c>
      <c r="BK23" s="320">
        <v>56.3</v>
      </c>
      <c r="BL23" s="320">
        <v>54.9</v>
      </c>
      <c r="BM23" s="320">
        <v>60.2</v>
      </c>
      <c r="BN23" s="320">
        <v>62</v>
      </c>
      <c r="BO23" s="320">
        <v>62.9</v>
      </c>
      <c r="BP23" s="320">
        <v>68.900000000000006</v>
      </c>
      <c r="BQ23" s="320">
        <v>80.5</v>
      </c>
      <c r="BR23" s="320">
        <v>75.599999999999994</v>
      </c>
      <c r="BS23" s="320">
        <v>82.9</v>
      </c>
      <c r="BT23" s="320">
        <v>73.3</v>
      </c>
      <c r="BU23" s="320">
        <v>69.7</v>
      </c>
      <c r="BV23" s="320">
        <v>54.5</v>
      </c>
      <c r="BW23" s="320">
        <v>50.9</v>
      </c>
      <c r="BX23" s="320">
        <v>66.5</v>
      </c>
      <c r="BY23" s="320">
        <v>101.6</v>
      </c>
      <c r="BZ23" s="320">
        <v>101.1</v>
      </c>
      <c r="CA23" s="320">
        <v>100.8</v>
      </c>
      <c r="CB23" s="320">
        <v>106.5</v>
      </c>
      <c r="CC23" s="320">
        <v>103.5</v>
      </c>
      <c r="CD23" s="320">
        <v>88.8</v>
      </c>
      <c r="CE23" s="320">
        <v>132.69999999999999</v>
      </c>
      <c r="CF23" s="320">
        <v>134.80000000000001</v>
      </c>
      <c r="CG23" s="320">
        <v>133.19999999999999</v>
      </c>
      <c r="CH23" s="320">
        <v>150.19999999999999</v>
      </c>
      <c r="CI23" s="320">
        <v>156.6</v>
      </c>
      <c r="CJ23" s="320">
        <v>146.5</v>
      </c>
      <c r="CK23" s="320">
        <v>154.19999999999999</v>
      </c>
    </row>
    <row r="24" spans="1:89" x14ac:dyDescent="0.2">
      <c r="A24" s="320" t="s">
        <v>410</v>
      </c>
      <c r="B24" s="320" t="s">
        <v>1843</v>
      </c>
      <c r="C24" s="320">
        <v>0.1</v>
      </c>
      <c r="D24" s="320">
        <v>0.1</v>
      </c>
      <c r="E24" s="320">
        <v>0.1</v>
      </c>
      <c r="F24" s="320">
        <v>0.1</v>
      </c>
      <c r="G24" s="320">
        <v>0.1</v>
      </c>
      <c r="H24" s="320">
        <v>0.1</v>
      </c>
      <c r="I24" s="320">
        <v>0.1</v>
      </c>
      <c r="J24" s="320">
        <v>0.1</v>
      </c>
      <c r="K24" s="320">
        <v>0.1</v>
      </c>
      <c r="L24" s="320">
        <v>0.2</v>
      </c>
      <c r="M24" s="320">
        <v>0.2</v>
      </c>
      <c r="N24" s="320">
        <v>0.2</v>
      </c>
      <c r="O24" s="320">
        <v>0.2</v>
      </c>
      <c r="P24" s="320">
        <v>0.2</v>
      </c>
      <c r="Q24" s="320">
        <v>0.2</v>
      </c>
      <c r="R24" s="320">
        <v>0.3</v>
      </c>
      <c r="S24" s="320">
        <v>0.3</v>
      </c>
      <c r="T24" s="320">
        <v>0.3</v>
      </c>
      <c r="U24" s="320">
        <v>0.3</v>
      </c>
      <c r="V24" s="320">
        <v>0.4</v>
      </c>
      <c r="W24" s="320">
        <v>0.5</v>
      </c>
      <c r="X24" s="320">
        <v>0.5</v>
      </c>
      <c r="Y24" s="320">
        <v>0.6</v>
      </c>
      <c r="Z24" s="320">
        <v>0.7</v>
      </c>
      <c r="AA24" s="320">
        <v>0.7</v>
      </c>
      <c r="AB24" s="320">
        <v>0.8</v>
      </c>
      <c r="AC24" s="320">
        <v>0.9</v>
      </c>
      <c r="AD24" s="320">
        <v>1</v>
      </c>
      <c r="AE24" s="320">
        <v>1.1000000000000001</v>
      </c>
      <c r="AF24" s="320">
        <v>1.2</v>
      </c>
      <c r="AG24" s="320">
        <v>1.5</v>
      </c>
      <c r="AH24" s="320">
        <v>1.6</v>
      </c>
      <c r="AI24" s="320">
        <v>1.8</v>
      </c>
      <c r="AJ24" s="320">
        <v>2</v>
      </c>
      <c r="AK24" s="320">
        <v>2.2000000000000002</v>
      </c>
      <c r="AL24" s="320">
        <v>2.4</v>
      </c>
      <c r="AM24" s="320">
        <v>2.6</v>
      </c>
      <c r="AN24" s="320">
        <v>3</v>
      </c>
      <c r="AO24" s="320">
        <v>3.4</v>
      </c>
      <c r="AP24" s="320">
        <v>3.7</v>
      </c>
      <c r="AQ24" s="320">
        <v>4.0999999999999996</v>
      </c>
      <c r="AR24" s="320">
        <v>4.9000000000000004</v>
      </c>
      <c r="AS24" s="320">
        <v>5.8</v>
      </c>
      <c r="AT24" s="320">
        <v>7.2</v>
      </c>
      <c r="AU24" s="320">
        <v>7.6</v>
      </c>
      <c r="AV24" s="320">
        <v>8.6999999999999993</v>
      </c>
      <c r="AW24" s="320">
        <v>10.8</v>
      </c>
      <c r="AX24" s="320">
        <v>11.7</v>
      </c>
      <c r="AY24" s="320">
        <v>12.7</v>
      </c>
      <c r="AZ24" s="320">
        <v>14.1</v>
      </c>
      <c r="BA24" s="320">
        <v>16.399999999999999</v>
      </c>
      <c r="BB24" s="320">
        <v>19.3</v>
      </c>
      <c r="BC24" s="320">
        <v>21.9</v>
      </c>
      <c r="BD24" s="320">
        <v>27.9</v>
      </c>
      <c r="BE24" s="320">
        <v>32.1</v>
      </c>
      <c r="BF24" s="320">
        <v>32.799999999999997</v>
      </c>
      <c r="BG24" s="320">
        <v>35.299999999999997</v>
      </c>
      <c r="BH24" s="320">
        <v>38.6</v>
      </c>
      <c r="BI24" s="320">
        <v>39.6</v>
      </c>
      <c r="BJ24" s="320">
        <v>40</v>
      </c>
      <c r="BK24" s="320">
        <v>47.5</v>
      </c>
      <c r="BL24" s="320">
        <v>44.5</v>
      </c>
      <c r="BM24" s="320">
        <v>48.7</v>
      </c>
      <c r="BN24" s="320">
        <v>49.2</v>
      </c>
      <c r="BO24" s="320">
        <v>49.5</v>
      </c>
      <c r="BP24" s="320">
        <v>54.9</v>
      </c>
      <c r="BQ24" s="320">
        <v>65.400000000000006</v>
      </c>
      <c r="BR24" s="320">
        <v>57.6</v>
      </c>
      <c r="BS24" s="320">
        <v>62.3</v>
      </c>
      <c r="BT24" s="320">
        <v>51.8</v>
      </c>
      <c r="BU24" s="320">
        <v>47.5</v>
      </c>
      <c r="BV24" s="320">
        <v>33</v>
      </c>
      <c r="BW24" s="320">
        <v>31.3</v>
      </c>
      <c r="BX24" s="320">
        <v>49.9</v>
      </c>
      <c r="BY24" s="320">
        <v>85.1</v>
      </c>
      <c r="BZ24" s="320">
        <v>80.2</v>
      </c>
      <c r="CA24" s="320">
        <v>75.599999999999994</v>
      </c>
      <c r="CB24" s="320">
        <v>78.400000000000006</v>
      </c>
      <c r="CC24" s="320">
        <v>73.2</v>
      </c>
      <c r="CD24" s="320">
        <v>61.1</v>
      </c>
      <c r="CE24" s="320">
        <v>109.3</v>
      </c>
      <c r="CF24" s="320">
        <v>111.2</v>
      </c>
      <c r="CG24" s="320">
        <v>107.1</v>
      </c>
      <c r="CH24" s="320">
        <v>121.3</v>
      </c>
      <c r="CI24" s="320">
        <v>124.9</v>
      </c>
      <c r="CJ24" s="320">
        <v>110</v>
      </c>
      <c r="CK24" s="320">
        <v>115.6</v>
      </c>
    </row>
    <row r="25" spans="1:89" x14ac:dyDescent="0.2">
      <c r="A25" s="320" t="s">
        <v>408</v>
      </c>
      <c r="B25" s="320" t="s">
        <v>1842</v>
      </c>
      <c r="C25" s="320">
        <v>0</v>
      </c>
      <c r="D25" s="320">
        <v>0</v>
      </c>
      <c r="E25" s="320">
        <v>0</v>
      </c>
      <c r="F25" s="320">
        <v>0</v>
      </c>
      <c r="G25" s="320">
        <v>0</v>
      </c>
      <c r="H25" s="320">
        <v>0</v>
      </c>
      <c r="I25" s="320">
        <v>0</v>
      </c>
      <c r="J25" s="320">
        <v>0</v>
      </c>
      <c r="K25" s="320">
        <v>0</v>
      </c>
      <c r="L25" s="320">
        <v>0</v>
      </c>
      <c r="M25" s="320">
        <v>0</v>
      </c>
      <c r="N25" s="320">
        <v>0</v>
      </c>
      <c r="O25" s="320">
        <v>0</v>
      </c>
      <c r="P25" s="320">
        <v>0</v>
      </c>
      <c r="Q25" s="320">
        <v>0</v>
      </c>
      <c r="R25" s="320">
        <v>0</v>
      </c>
      <c r="S25" s="320">
        <v>0</v>
      </c>
      <c r="T25" s="320">
        <v>0</v>
      </c>
      <c r="U25" s="320">
        <v>0</v>
      </c>
      <c r="V25" s="320">
        <v>0</v>
      </c>
      <c r="W25" s="320">
        <v>0</v>
      </c>
      <c r="X25" s="320">
        <v>0</v>
      </c>
      <c r="Y25" s="320">
        <v>0</v>
      </c>
      <c r="Z25" s="320">
        <v>0</v>
      </c>
      <c r="AA25" s="320">
        <v>0</v>
      </c>
      <c r="AB25" s="320">
        <v>0</v>
      </c>
      <c r="AC25" s="320">
        <v>0</v>
      </c>
      <c r="AD25" s="320">
        <v>0</v>
      </c>
      <c r="AE25" s="320">
        <v>0</v>
      </c>
      <c r="AF25" s="320">
        <v>0</v>
      </c>
      <c r="AG25" s="320">
        <v>0</v>
      </c>
      <c r="AH25" s="320">
        <v>0</v>
      </c>
      <c r="AI25" s="320">
        <v>0</v>
      </c>
      <c r="AJ25" s="320">
        <v>0</v>
      </c>
      <c r="AK25" s="320">
        <v>0</v>
      </c>
      <c r="AL25" s="320">
        <v>0</v>
      </c>
      <c r="AM25" s="320">
        <v>0</v>
      </c>
      <c r="AN25" s="320">
        <v>0</v>
      </c>
      <c r="AO25" s="320">
        <v>0</v>
      </c>
      <c r="AP25" s="320">
        <v>0.1</v>
      </c>
      <c r="AQ25" s="320">
        <v>0.2</v>
      </c>
      <c r="AR25" s="320">
        <v>0.2</v>
      </c>
      <c r="AS25" s="320">
        <v>0.3</v>
      </c>
      <c r="AT25" s="320">
        <v>0.3</v>
      </c>
      <c r="AU25" s="320">
        <v>0.5</v>
      </c>
      <c r="AV25" s="320">
        <v>0.8</v>
      </c>
      <c r="AW25" s="320">
        <v>0.8</v>
      </c>
      <c r="AX25" s="320">
        <v>0.8</v>
      </c>
      <c r="AY25" s="320">
        <v>1.3</v>
      </c>
      <c r="AZ25" s="320">
        <v>1.7</v>
      </c>
      <c r="BA25" s="320">
        <v>1.9</v>
      </c>
      <c r="BB25" s="320">
        <v>1.8</v>
      </c>
      <c r="BC25" s="320">
        <v>2.2000000000000002</v>
      </c>
      <c r="BD25" s="320">
        <v>2.8</v>
      </c>
      <c r="BE25" s="320">
        <v>3.2</v>
      </c>
      <c r="BF25" s="320">
        <v>3.7</v>
      </c>
      <c r="BG25" s="320">
        <v>4.3</v>
      </c>
      <c r="BH25" s="320">
        <v>5</v>
      </c>
      <c r="BI25" s="320">
        <v>5.7</v>
      </c>
      <c r="BJ25" s="320">
        <v>7.1</v>
      </c>
      <c r="BK25" s="320">
        <v>8.8000000000000007</v>
      </c>
      <c r="BL25" s="320">
        <v>10.4</v>
      </c>
      <c r="BM25" s="320">
        <v>11.5</v>
      </c>
      <c r="BN25" s="320">
        <v>12.8</v>
      </c>
      <c r="BO25" s="320">
        <v>13.4</v>
      </c>
      <c r="BP25" s="320">
        <v>14</v>
      </c>
      <c r="BQ25" s="320">
        <v>15.1</v>
      </c>
      <c r="BR25" s="320">
        <v>18</v>
      </c>
      <c r="BS25" s="320">
        <v>20.6</v>
      </c>
      <c r="BT25" s="320">
        <v>21.5</v>
      </c>
      <c r="BU25" s="320">
        <v>22.2</v>
      </c>
      <c r="BV25" s="320">
        <v>21.5</v>
      </c>
      <c r="BW25" s="320">
        <v>19.600000000000001</v>
      </c>
      <c r="BX25" s="320">
        <v>16.600000000000001</v>
      </c>
      <c r="BY25" s="320">
        <v>16.5</v>
      </c>
      <c r="BZ25" s="320">
        <v>20.9</v>
      </c>
      <c r="CA25" s="320">
        <v>25.1</v>
      </c>
      <c r="CB25" s="320">
        <v>28.1</v>
      </c>
      <c r="CC25" s="320">
        <v>30.3</v>
      </c>
      <c r="CD25" s="320">
        <v>27.7</v>
      </c>
      <c r="CE25" s="320">
        <v>23.5</v>
      </c>
      <c r="CF25" s="320">
        <v>23.7</v>
      </c>
      <c r="CG25" s="320">
        <v>26.1</v>
      </c>
      <c r="CH25" s="320">
        <v>28.8</v>
      </c>
      <c r="CI25" s="320">
        <v>31.7</v>
      </c>
      <c r="CJ25" s="320">
        <v>36.6</v>
      </c>
      <c r="CK25" s="320">
        <v>38.6</v>
      </c>
    </row>
    <row r="26" spans="1:89" x14ac:dyDescent="0.2">
      <c r="A26" s="320" t="s">
        <v>406</v>
      </c>
      <c r="B26" s="320" t="s">
        <v>1841</v>
      </c>
      <c r="C26" s="320">
        <v>0.1</v>
      </c>
      <c r="D26" s="320">
        <v>0.1</v>
      </c>
      <c r="E26" s="320">
        <v>0.1</v>
      </c>
      <c r="F26" s="320">
        <v>0.1</v>
      </c>
      <c r="G26" s="320">
        <v>0.1</v>
      </c>
      <c r="H26" s="320">
        <v>0.1</v>
      </c>
      <c r="I26" s="320">
        <v>0.1</v>
      </c>
      <c r="J26" s="320">
        <v>0.1</v>
      </c>
      <c r="K26" s="320">
        <v>0.1</v>
      </c>
      <c r="L26" s="320">
        <v>0.2</v>
      </c>
      <c r="M26" s="320">
        <v>0.2</v>
      </c>
      <c r="N26" s="320">
        <v>0.2</v>
      </c>
      <c r="O26" s="320">
        <v>0.2</v>
      </c>
      <c r="P26" s="320">
        <v>0.2</v>
      </c>
      <c r="Q26" s="320">
        <v>0.2</v>
      </c>
      <c r="R26" s="320">
        <v>0.2</v>
      </c>
      <c r="S26" s="320">
        <v>0.2</v>
      </c>
      <c r="T26" s="320">
        <v>0.3</v>
      </c>
      <c r="U26" s="320">
        <v>0.3</v>
      </c>
      <c r="V26" s="320">
        <v>0.3</v>
      </c>
      <c r="W26" s="320">
        <v>0.3</v>
      </c>
      <c r="X26" s="320">
        <v>0.4</v>
      </c>
      <c r="Y26" s="320">
        <v>0.5</v>
      </c>
      <c r="Z26" s="320">
        <v>0.5</v>
      </c>
      <c r="AA26" s="320">
        <v>0.6</v>
      </c>
      <c r="AB26" s="320">
        <v>0.7</v>
      </c>
      <c r="AC26" s="320">
        <v>0.8</v>
      </c>
      <c r="AD26" s="320">
        <v>0.9</v>
      </c>
      <c r="AE26" s="320">
        <v>1</v>
      </c>
      <c r="AF26" s="320">
        <v>1.1000000000000001</v>
      </c>
      <c r="AG26" s="320">
        <v>1.2</v>
      </c>
      <c r="AH26" s="320">
        <v>1.4</v>
      </c>
      <c r="AI26" s="320">
        <v>1.5</v>
      </c>
      <c r="AJ26" s="320">
        <v>1.6</v>
      </c>
      <c r="AK26" s="320">
        <v>1.8</v>
      </c>
      <c r="AL26" s="320">
        <v>2</v>
      </c>
      <c r="AM26" s="320">
        <v>2.1</v>
      </c>
      <c r="AN26" s="320">
        <v>2.5</v>
      </c>
      <c r="AO26" s="320">
        <v>2.9</v>
      </c>
      <c r="AP26" s="320">
        <v>3</v>
      </c>
      <c r="AQ26" s="320">
        <v>3.5</v>
      </c>
      <c r="AR26" s="320">
        <v>4</v>
      </c>
      <c r="AS26" s="320">
        <v>4.7</v>
      </c>
      <c r="AT26" s="320">
        <v>5.5</v>
      </c>
      <c r="AU26" s="320">
        <v>6.3</v>
      </c>
      <c r="AV26" s="320">
        <v>7.1</v>
      </c>
      <c r="AW26" s="320">
        <v>8.1999999999999993</v>
      </c>
      <c r="AX26" s="320">
        <v>9.6</v>
      </c>
      <c r="AY26" s="320">
        <v>10.5</v>
      </c>
      <c r="AZ26" s="320">
        <v>12</v>
      </c>
      <c r="BA26" s="320">
        <v>13.3</v>
      </c>
      <c r="BB26" s="320">
        <v>15.1</v>
      </c>
      <c r="BC26" s="320">
        <v>17.2</v>
      </c>
      <c r="BD26" s="320">
        <v>19.3</v>
      </c>
      <c r="BE26" s="320">
        <v>20.5</v>
      </c>
      <c r="BF26" s="320">
        <v>23.5</v>
      </c>
      <c r="BG26" s="320">
        <v>25.5</v>
      </c>
      <c r="BH26" s="320">
        <v>28.4</v>
      </c>
      <c r="BI26" s="320">
        <v>31.2</v>
      </c>
      <c r="BJ26" s="320">
        <v>34.1</v>
      </c>
      <c r="BK26" s="320">
        <v>37</v>
      </c>
      <c r="BL26" s="320">
        <v>40.6</v>
      </c>
      <c r="BM26" s="320">
        <v>44.2</v>
      </c>
      <c r="BN26" s="320">
        <v>48.4</v>
      </c>
      <c r="BO26" s="320">
        <v>54</v>
      </c>
      <c r="BP26" s="320">
        <v>59.2</v>
      </c>
      <c r="BQ26" s="320">
        <v>65.5</v>
      </c>
      <c r="BR26" s="320">
        <v>70.599999999999994</v>
      </c>
      <c r="BS26" s="320">
        <v>77.5</v>
      </c>
      <c r="BT26" s="320">
        <v>83.4</v>
      </c>
      <c r="BU26" s="320">
        <v>91.1</v>
      </c>
      <c r="BV26" s="320">
        <v>100.3</v>
      </c>
      <c r="BW26" s="320">
        <v>110</v>
      </c>
      <c r="BX26" s="320">
        <v>121.3</v>
      </c>
      <c r="BY26" s="320">
        <v>132.6</v>
      </c>
      <c r="BZ26" s="320">
        <v>141.69999999999999</v>
      </c>
      <c r="CA26" s="320">
        <v>151</v>
      </c>
      <c r="CB26" s="320">
        <v>161.4</v>
      </c>
      <c r="CC26" s="320">
        <v>173.5</v>
      </c>
      <c r="CD26" s="320">
        <v>185.5</v>
      </c>
      <c r="CE26" s="320">
        <v>197.8</v>
      </c>
      <c r="CF26" s="320">
        <v>213.1</v>
      </c>
      <c r="CG26" s="320">
        <v>227.4</v>
      </c>
      <c r="CH26" s="320">
        <v>240.9</v>
      </c>
      <c r="CI26" s="320">
        <v>256.10000000000002</v>
      </c>
      <c r="CJ26" s="320">
        <v>269.2</v>
      </c>
      <c r="CK26" s="320">
        <v>284.5</v>
      </c>
    </row>
    <row r="27" spans="1:89" x14ac:dyDescent="0.2">
      <c r="A27" s="320" t="s">
        <v>404</v>
      </c>
      <c r="B27" s="320" t="s">
        <v>1840</v>
      </c>
      <c r="C27" s="320">
        <v>0.3</v>
      </c>
      <c r="D27" s="320">
        <v>0.3</v>
      </c>
      <c r="E27" s="320">
        <v>0.3</v>
      </c>
      <c r="F27" s="320">
        <v>0.3</v>
      </c>
      <c r="G27" s="320">
        <v>0.2</v>
      </c>
      <c r="H27" s="320">
        <v>0.2</v>
      </c>
      <c r="I27" s="320">
        <v>0.3</v>
      </c>
      <c r="J27" s="320">
        <v>0.3</v>
      </c>
      <c r="K27" s="320">
        <v>0.4</v>
      </c>
      <c r="L27" s="320">
        <v>0.5</v>
      </c>
      <c r="M27" s="320">
        <v>0.5</v>
      </c>
      <c r="N27" s="320">
        <v>0.5</v>
      </c>
      <c r="O27" s="320">
        <v>0.5</v>
      </c>
      <c r="P27" s="320">
        <v>0.6</v>
      </c>
      <c r="Q27" s="320">
        <v>0.6</v>
      </c>
      <c r="R27" s="320">
        <v>0.7</v>
      </c>
      <c r="S27" s="320">
        <v>0.7</v>
      </c>
      <c r="T27" s="320">
        <v>0.9</v>
      </c>
      <c r="U27" s="320">
        <v>1.1000000000000001</v>
      </c>
      <c r="V27" s="320">
        <v>1.3</v>
      </c>
      <c r="W27" s="320">
        <v>1.6</v>
      </c>
      <c r="X27" s="320">
        <v>1.7</v>
      </c>
      <c r="Y27" s="320">
        <v>1.9</v>
      </c>
      <c r="Z27" s="320">
        <v>2.1</v>
      </c>
      <c r="AA27" s="320">
        <v>2.2999999999999998</v>
      </c>
      <c r="AB27" s="320">
        <v>2.5</v>
      </c>
      <c r="AC27" s="320">
        <v>2.7</v>
      </c>
      <c r="AD27" s="320">
        <v>3</v>
      </c>
      <c r="AE27" s="320">
        <v>3.3</v>
      </c>
      <c r="AF27" s="320">
        <v>3.7</v>
      </c>
      <c r="AG27" s="320">
        <v>3.8</v>
      </c>
      <c r="AH27" s="320">
        <v>4.2</v>
      </c>
      <c r="AI27" s="320">
        <v>4.8</v>
      </c>
      <c r="AJ27" s="320">
        <v>4.7</v>
      </c>
      <c r="AK27" s="320">
        <v>5.0999999999999996</v>
      </c>
      <c r="AL27" s="320">
        <v>5.6</v>
      </c>
      <c r="AM27" s="320">
        <v>6.2</v>
      </c>
      <c r="AN27" s="320">
        <v>6.9</v>
      </c>
      <c r="AO27" s="320">
        <v>7.4</v>
      </c>
      <c r="AP27" s="320">
        <v>8.9</v>
      </c>
      <c r="AQ27" s="320">
        <v>10.1</v>
      </c>
      <c r="AR27" s="320">
        <v>11.4</v>
      </c>
      <c r="AS27" s="320">
        <v>13.7</v>
      </c>
      <c r="AT27" s="320">
        <v>16.399999999999999</v>
      </c>
      <c r="AU27" s="320">
        <v>16</v>
      </c>
      <c r="AV27" s="320">
        <v>18.3</v>
      </c>
      <c r="AW27" s="320">
        <v>21.4</v>
      </c>
      <c r="AX27" s="320">
        <v>20.399999999999999</v>
      </c>
      <c r="AY27" s="320">
        <v>22.6</v>
      </c>
      <c r="AZ27" s="320">
        <v>24.9</v>
      </c>
      <c r="BA27" s="320">
        <v>28.2</v>
      </c>
      <c r="BB27" s="320">
        <v>30.5</v>
      </c>
      <c r="BC27" s="320">
        <v>33.4</v>
      </c>
      <c r="BD27" s="320">
        <v>39.9</v>
      </c>
      <c r="BE27" s="320">
        <v>45.6</v>
      </c>
      <c r="BF27" s="320">
        <v>46</v>
      </c>
      <c r="BG27" s="320">
        <v>49.8</v>
      </c>
      <c r="BH27" s="320">
        <v>53.7</v>
      </c>
      <c r="BI27" s="320">
        <v>55.4</v>
      </c>
      <c r="BJ27" s="320">
        <v>57.5</v>
      </c>
      <c r="BK27" s="320">
        <v>73.599999999999994</v>
      </c>
      <c r="BL27" s="320">
        <v>73.8</v>
      </c>
      <c r="BM27" s="320">
        <v>80.2</v>
      </c>
      <c r="BN27" s="320">
        <v>91.7</v>
      </c>
      <c r="BO27" s="320">
        <v>91</v>
      </c>
      <c r="BP27" s="320">
        <v>96.5</v>
      </c>
      <c r="BQ27" s="320">
        <v>107.3</v>
      </c>
      <c r="BR27" s="320">
        <v>101.6</v>
      </c>
      <c r="BS27" s="320">
        <v>107.9</v>
      </c>
      <c r="BT27" s="320">
        <v>99.2</v>
      </c>
      <c r="BU27" s="320">
        <v>94.9</v>
      </c>
      <c r="BV27" s="320">
        <v>78.2</v>
      </c>
      <c r="BW27" s="320">
        <v>72.599999999999994</v>
      </c>
      <c r="BX27" s="320">
        <v>83.6</v>
      </c>
      <c r="BY27" s="320">
        <v>117.8</v>
      </c>
      <c r="BZ27" s="320">
        <v>127.8</v>
      </c>
      <c r="CA27" s="320">
        <v>121.6</v>
      </c>
      <c r="CB27" s="320">
        <v>124.1</v>
      </c>
      <c r="CC27" s="320">
        <v>117.4</v>
      </c>
      <c r="CD27" s="320">
        <v>100.7</v>
      </c>
      <c r="CE27" s="320">
        <v>139.5</v>
      </c>
      <c r="CF27" s="320">
        <v>143.4</v>
      </c>
      <c r="CG27" s="320">
        <v>128.1</v>
      </c>
      <c r="CH27" s="320">
        <v>132.30000000000001</v>
      </c>
      <c r="CI27" s="320">
        <v>125.1</v>
      </c>
      <c r="CJ27" s="320">
        <v>103.5</v>
      </c>
      <c r="CK27" s="320">
        <v>103.8</v>
      </c>
    </row>
    <row r="28" spans="1:89" x14ac:dyDescent="0.2">
      <c r="A28" s="320" t="s">
        <v>402</v>
      </c>
      <c r="B28" s="96" t="s">
        <v>1798</v>
      </c>
      <c r="C28" s="320">
        <v>0.1</v>
      </c>
      <c r="D28" s="320">
        <v>0.1</v>
      </c>
      <c r="E28" s="320">
        <v>0.1</v>
      </c>
      <c r="F28" s="320">
        <v>0.1</v>
      </c>
      <c r="G28" s="320">
        <v>0.1</v>
      </c>
      <c r="H28" s="320">
        <v>0.1</v>
      </c>
      <c r="I28" s="320">
        <v>0.1</v>
      </c>
      <c r="J28" s="320">
        <v>0.1</v>
      </c>
      <c r="K28" s="320">
        <v>0.1</v>
      </c>
      <c r="L28" s="320">
        <v>0.1</v>
      </c>
      <c r="M28" s="320">
        <v>0.2</v>
      </c>
      <c r="N28" s="320">
        <v>0.2</v>
      </c>
      <c r="O28" s="320">
        <v>0.2</v>
      </c>
      <c r="P28" s="320">
        <v>0.2</v>
      </c>
      <c r="Q28" s="320">
        <v>0.2</v>
      </c>
      <c r="R28" s="320">
        <v>0.2</v>
      </c>
      <c r="S28" s="320">
        <v>0.2</v>
      </c>
      <c r="T28" s="320">
        <v>0.3</v>
      </c>
      <c r="U28" s="320">
        <v>0.3</v>
      </c>
      <c r="V28" s="320">
        <v>0.4</v>
      </c>
      <c r="W28" s="320">
        <v>0.5</v>
      </c>
      <c r="X28" s="320">
        <v>0.6</v>
      </c>
      <c r="Y28" s="320">
        <v>0.8</v>
      </c>
      <c r="Z28" s="320">
        <v>0.9</v>
      </c>
      <c r="AA28" s="320">
        <v>1</v>
      </c>
      <c r="AB28" s="320">
        <v>1.2</v>
      </c>
      <c r="AC28" s="320">
        <v>1.3</v>
      </c>
      <c r="AD28" s="320">
        <v>1.4</v>
      </c>
      <c r="AE28" s="320">
        <v>1.6</v>
      </c>
      <c r="AF28" s="320">
        <v>1.7</v>
      </c>
      <c r="AG28" s="320">
        <v>2</v>
      </c>
      <c r="AH28" s="320">
        <v>2.2999999999999998</v>
      </c>
      <c r="AI28" s="320">
        <v>2.4</v>
      </c>
      <c r="AJ28" s="320">
        <v>2.6</v>
      </c>
      <c r="AK28" s="320">
        <v>2.8</v>
      </c>
      <c r="AL28" s="320">
        <v>3.2</v>
      </c>
      <c r="AM28" s="320">
        <v>3.4</v>
      </c>
      <c r="AN28" s="320">
        <v>3.9</v>
      </c>
      <c r="AO28" s="320">
        <v>4.7</v>
      </c>
      <c r="AP28" s="320">
        <v>5.0999999999999996</v>
      </c>
      <c r="AQ28" s="320">
        <v>5.7</v>
      </c>
      <c r="AR28" s="320">
        <v>6.8</v>
      </c>
      <c r="AS28" s="320">
        <v>7.4</v>
      </c>
      <c r="AT28" s="320">
        <v>8.5</v>
      </c>
      <c r="AU28" s="320">
        <v>9.4</v>
      </c>
      <c r="AV28" s="320">
        <v>10.6</v>
      </c>
      <c r="AW28" s="320">
        <v>12.7</v>
      </c>
      <c r="AX28" s="320">
        <v>15.1</v>
      </c>
      <c r="AY28" s="320">
        <v>17</v>
      </c>
      <c r="AZ28" s="320">
        <v>18.8</v>
      </c>
      <c r="BA28" s="320">
        <v>22</v>
      </c>
      <c r="BB28" s="320">
        <v>25.8</v>
      </c>
      <c r="BC28" s="320">
        <v>28.7</v>
      </c>
      <c r="BD28" s="320">
        <v>35.700000000000003</v>
      </c>
      <c r="BE28" s="320">
        <v>40.700000000000003</v>
      </c>
      <c r="BF28" s="320">
        <v>41.9</v>
      </c>
      <c r="BG28" s="320">
        <v>46.3</v>
      </c>
      <c r="BH28" s="320">
        <v>51.8</v>
      </c>
      <c r="BI28" s="320">
        <v>53.6</v>
      </c>
      <c r="BJ28" s="320">
        <v>54.9</v>
      </c>
      <c r="BK28" s="320">
        <v>58.6</v>
      </c>
      <c r="BL28" s="320">
        <v>58.9</v>
      </c>
      <c r="BM28" s="320">
        <v>58.6</v>
      </c>
      <c r="BN28" s="320">
        <v>52.8</v>
      </c>
      <c r="BO28" s="320">
        <v>52.1</v>
      </c>
      <c r="BP28" s="320">
        <v>58.2</v>
      </c>
      <c r="BQ28" s="320">
        <v>64.5</v>
      </c>
      <c r="BR28" s="320">
        <v>63.2</v>
      </c>
      <c r="BS28" s="320">
        <v>70</v>
      </c>
      <c r="BT28" s="320">
        <v>65.2</v>
      </c>
      <c r="BU28" s="320">
        <v>60.8</v>
      </c>
      <c r="BV28" s="320">
        <v>44.2</v>
      </c>
      <c r="BW28" s="320">
        <v>19.7</v>
      </c>
      <c r="BX28" s="320">
        <v>11.7</v>
      </c>
      <c r="BY28" s="320">
        <v>24.1</v>
      </c>
      <c r="BZ28" s="320">
        <v>18.600000000000001</v>
      </c>
      <c r="CA28" s="320">
        <v>16.2</v>
      </c>
      <c r="CB28" s="320">
        <v>17.600000000000001</v>
      </c>
      <c r="CC28" s="320">
        <v>17.7</v>
      </c>
      <c r="CD28" s="320">
        <v>2.1</v>
      </c>
      <c r="CE28" s="320">
        <v>-20</v>
      </c>
      <c r="CF28" s="320">
        <v>-29.9</v>
      </c>
      <c r="CG28" s="320">
        <v>-34</v>
      </c>
      <c r="CH28" s="320">
        <v>-37.1</v>
      </c>
      <c r="CI28" s="320">
        <v>-34.4</v>
      </c>
      <c r="CJ28" s="320">
        <v>-28.2</v>
      </c>
      <c r="CK28" s="320">
        <v>-29.5</v>
      </c>
    </row>
    <row r="29" spans="1:89" x14ac:dyDescent="0.2">
      <c r="A29" s="320" t="s">
        <v>400</v>
      </c>
      <c r="B29" s="320" t="s">
        <v>1839</v>
      </c>
      <c r="C29" s="320">
        <v>0.1</v>
      </c>
      <c r="D29" s="320">
        <v>0.1</v>
      </c>
      <c r="E29" s="320">
        <v>0.1</v>
      </c>
      <c r="F29" s="320">
        <v>0.2</v>
      </c>
      <c r="G29" s="320">
        <v>0.2</v>
      </c>
      <c r="H29" s="320">
        <v>0.2</v>
      </c>
      <c r="I29" s="320">
        <v>0.2</v>
      </c>
      <c r="J29" s="320">
        <v>0.2</v>
      </c>
      <c r="K29" s="320">
        <v>0.2</v>
      </c>
      <c r="L29" s="320">
        <v>0.2</v>
      </c>
      <c r="M29" s="320">
        <v>0.3</v>
      </c>
      <c r="N29" s="320">
        <v>0.3</v>
      </c>
      <c r="O29" s="320">
        <v>0.3</v>
      </c>
      <c r="P29" s="320">
        <v>0.3</v>
      </c>
      <c r="Q29" s="320">
        <v>0.3</v>
      </c>
      <c r="R29" s="320">
        <v>0.4</v>
      </c>
      <c r="S29" s="320">
        <v>0.4</v>
      </c>
      <c r="T29" s="320">
        <v>0.4</v>
      </c>
      <c r="U29" s="320">
        <v>0.5</v>
      </c>
      <c r="V29" s="320">
        <v>0.6</v>
      </c>
      <c r="W29" s="320">
        <v>0.8</v>
      </c>
      <c r="X29" s="320">
        <v>0.9</v>
      </c>
      <c r="Y29" s="320">
        <v>1.1000000000000001</v>
      </c>
      <c r="Z29" s="320">
        <v>1.3</v>
      </c>
      <c r="AA29" s="320">
        <v>1.4</v>
      </c>
      <c r="AB29" s="320">
        <v>1.6</v>
      </c>
      <c r="AC29" s="320">
        <v>1.7</v>
      </c>
      <c r="AD29" s="320">
        <v>1.9</v>
      </c>
      <c r="AE29" s="320">
        <v>2.2000000000000002</v>
      </c>
      <c r="AF29" s="320">
        <v>2.4</v>
      </c>
      <c r="AG29" s="320">
        <v>2.7</v>
      </c>
      <c r="AH29" s="320">
        <v>3</v>
      </c>
      <c r="AI29" s="320">
        <v>3.2</v>
      </c>
      <c r="AJ29" s="320">
        <v>3.3</v>
      </c>
      <c r="AK29" s="320">
        <v>3.6</v>
      </c>
      <c r="AL29" s="320">
        <v>4</v>
      </c>
      <c r="AM29" s="320">
        <v>4.3</v>
      </c>
      <c r="AN29" s="320">
        <v>4.9000000000000004</v>
      </c>
      <c r="AO29" s="320">
        <v>5.8</v>
      </c>
      <c r="AP29" s="320">
        <v>6.3</v>
      </c>
      <c r="AQ29" s="320">
        <v>7.2</v>
      </c>
      <c r="AR29" s="320">
        <v>8.1999999999999993</v>
      </c>
      <c r="AS29" s="320">
        <v>9</v>
      </c>
      <c r="AT29" s="320">
        <v>10.199999999999999</v>
      </c>
      <c r="AU29" s="320">
        <v>11.5</v>
      </c>
      <c r="AV29" s="320">
        <v>12.9</v>
      </c>
      <c r="AW29" s="320">
        <v>15</v>
      </c>
      <c r="AX29" s="320">
        <v>17.399999999999999</v>
      </c>
      <c r="AY29" s="320">
        <v>19.3</v>
      </c>
      <c r="AZ29" s="320">
        <v>21.3</v>
      </c>
      <c r="BA29" s="320">
        <v>23.6</v>
      </c>
      <c r="BB29" s="320">
        <v>26.2</v>
      </c>
      <c r="BC29" s="320">
        <v>28.7</v>
      </c>
      <c r="BD29" s="320">
        <v>31.8</v>
      </c>
      <c r="BE29" s="320">
        <v>33.6</v>
      </c>
      <c r="BF29" s="320">
        <v>35.6</v>
      </c>
      <c r="BG29" s="320">
        <v>38</v>
      </c>
      <c r="BH29" s="320">
        <v>41.4</v>
      </c>
      <c r="BI29" s="320">
        <v>42.1</v>
      </c>
      <c r="BJ29" s="320">
        <v>43.7</v>
      </c>
      <c r="BK29" s="320">
        <v>45.4</v>
      </c>
      <c r="BL29" s="320">
        <v>47.6</v>
      </c>
      <c r="BM29" s="320">
        <v>48.4</v>
      </c>
      <c r="BN29" s="320">
        <v>49.8</v>
      </c>
      <c r="BO29" s="320">
        <v>53</v>
      </c>
      <c r="BP29" s="320">
        <v>57</v>
      </c>
      <c r="BQ29" s="320">
        <v>60.9</v>
      </c>
      <c r="BR29" s="320">
        <v>63.4</v>
      </c>
      <c r="BS29" s="320">
        <v>65.3</v>
      </c>
      <c r="BT29" s="320">
        <v>64.8</v>
      </c>
      <c r="BU29" s="320">
        <v>65.5</v>
      </c>
      <c r="BV29" s="320">
        <v>65.400000000000006</v>
      </c>
      <c r="BW29" s="320">
        <v>66.3</v>
      </c>
      <c r="BX29" s="320">
        <v>70.599999999999994</v>
      </c>
      <c r="BY29" s="320">
        <v>86.5</v>
      </c>
      <c r="BZ29" s="320">
        <v>86.7</v>
      </c>
      <c r="CA29" s="320">
        <v>93.7</v>
      </c>
      <c r="CB29" s="320">
        <v>103</v>
      </c>
      <c r="CC29" s="320">
        <v>113.3</v>
      </c>
      <c r="CD29" s="320">
        <v>120.8</v>
      </c>
      <c r="CE29" s="320">
        <v>124.2</v>
      </c>
      <c r="CF29" s="320">
        <v>129.6</v>
      </c>
      <c r="CG29" s="320">
        <v>138.9</v>
      </c>
      <c r="CH29" s="320">
        <v>147</v>
      </c>
      <c r="CI29" s="320">
        <v>160.19999999999999</v>
      </c>
      <c r="CJ29" s="320">
        <v>171.5</v>
      </c>
      <c r="CK29" s="320">
        <v>180.5</v>
      </c>
    </row>
    <row r="30" spans="1:89" x14ac:dyDescent="0.2">
      <c r="A30" s="320" t="s">
        <v>398</v>
      </c>
      <c r="B30" s="320" t="s">
        <v>1838</v>
      </c>
      <c r="C30" s="320">
        <v>0</v>
      </c>
      <c r="D30" s="320">
        <v>0</v>
      </c>
      <c r="E30" s="320">
        <v>0</v>
      </c>
      <c r="F30" s="320">
        <v>0</v>
      </c>
      <c r="G30" s="320">
        <v>0</v>
      </c>
      <c r="H30" s="320">
        <v>0</v>
      </c>
      <c r="I30" s="320">
        <v>0</v>
      </c>
      <c r="J30" s="320">
        <v>0</v>
      </c>
      <c r="K30" s="320">
        <v>0</v>
      </c>
      <c r="L30" s="320">
        <v>0</v>
      </c>
      <c r="M30" s="320">
        <v>0.1</v>
      </c>
      <c r="N30" s="320">
        <v>0.1</v>
      </c>
      <c r="O30" s="320">
        <v>0.1</v>
      </c>
      <c r="P30" s="320">
        <v>0.1</v>
      </c>
      <c r="Q30" s="320">
        <v>0.1</v>
      </c>
      <c r="R30" s="320">
        <v>0.1</v>
      </c>
      <c r="S30" s="320">
        <v>0.1</v>
      </c>
      <c r="T30" s="320">
        <v>0.1</v>
      </c>
      <c r="U30" s="320">
        <v>0.1</v>
      </c>
      <c r="V30" s="320">
        <v>0.1</v>
      </c>
      <c r="W30" s="320">
        <v>0.1</v>
      </c>
      <c r="X30" s="320">
        <v>0.1</v>
      </c>
      <c r="Y30" s="320">
        <v>0.2</v>
      </c>
      <c r="Z30" s="320">
        <v>0.2</v>
      </c>
      <c r="AA30" s="320">
        <v>0.2</v>
      </c>
      <c r="AB30" s="320">
        <v>0.2</v>
      </c>
      <c r="AC30" s="320">
        <v>0.3</v>
      </c>
      <c r="AD30" s="320">
        <v>0.3</v>
      </c>
      <c r="AE30" s="320">
        <v>0.4</v>
      </c>
      <c r="AF30" s="320">
        <v>0.5</v>
      </c>
      <c r="AG30" s="320">
        <v>0.6</v>
      </c>
      <c r="AH30" s="320">
        <v>0.7</v>
      </c>
      <c r="AI30" s="320">
        <v>0.8</v>
      </c>
      <c r="AJ30" s="320">
        <v>0.9</v>
      </c>
      <c r="AK30" s="320">
        <v>1</v>
      </c>
      <c r="AL30" s="320">
        <v>1.2</v>
      </c>
      <c r="AM30" s="320">
        <v>1.3</v>
      </c>
      <c r="AN30" s="320">
        <v>1.5</v>
      </c>
      <c r="AO30" s="320">
        <v>1.8</v>
      </c>
      <c r="AP30" s="320">
        <v>2</v>
      </c>
      <c r="AQ30" s="320">
        <v>2.1</v>
      </c>
      <c r="AR30" s="320">
        <v>2.8</v>
      </c>
      <c r="AS30" s="320">
        <v>3.2</v>
      </c>
      <c r="AT30" s="320">
        <v>3.9</v>
      </c>
      <c r="AU30" s="320">
        <v>4.3</v>
      </c>
      <c r="AV30" s="320">
        <v>4.9000000000000004</v>
      </c>
      <c r="AW30" s="320">
        <v>6</v>
      </c>
      <c r="AX30" s="320">
        <v>7.5</v>
      </c>
      <c r="AY30" s="320">
        <v>8.4</v>
      </c>
      <c r="AZ30" s="320">
        <v>9.6999999999999993</v>
      </c>
      <c r="BA30" s="320">
        <v>12</v>
      </c>
      <c r="BB30" s="320">
        <v>14.9</v>
      </c>
      <c r="BC30" s="320">
        <v>17.600000000000001</v>
      </c>
      <c r="BD30" s="320">
        <v>23.6</v>
      </c>
      <c r="BE30" s="320">
        <v>28.1</v>
      </c>
      <c r="BF30" s="320">
        <v>30.3</v>
      </c>
      <c r="BG30" s="320">
        <v>34.4</v>
      </c>
      <c r="BH30" s="320">
        <v>39.6</v>
      </c>
      <c r="BI30" s="320">
        <v>43.6</v>
      </c>
      <c r="BJ30" s="320">
        <v>46.4</v>
      </c>
      <c r="BK30" s="320">
        <v>51.4</v>
      </c>
      <c r="BL30" s="320">
        <v>53.3</v>
      </c>
      <c r="BM30" s="320">
        <v>56.1</v>
      </c>
      <c r="BN30" s="320">
        <v>53.2</v>
      </c>
      <c r="BO30" s="320">
        <v>55.2</v>
      </c>
      <c r="BP30" s="320">
        <v>62.6</v>
      </c>
      <c r="BQ30" s="320">
        <v>71.599999999999994</v>
      </c>
      <c r="BR30" s="320">
        <v>73.900000000000006</v>
      </c>
      <c r="BS30" s="320">
        <v>86.2</v>
      </c>
      <c r="BT30" s="320">
        <v>88</v>
      </c>
      <c r="BU30" s="320">
        <v>90.9</v>
      </c>
      <c r="BV30" s="320">
        <v>85.1</v>
      </c>
      <c r="BW30" s="320">
        <v>71</v>
      </c>
      <c r="BX30" s="320">
        <v>70.2</v>
      </c>
      <c r="BY30" s="320">
        <v>77.900000000000006</v>
      </c>
      <c r="BZ30" s="320">
        <v>82.6</v>
      </c>
      <c r="CA30" s="320">
        <v>83.6</v>
      </c>
      <c r="CB30" s="320">
        <v>88.6</v>
      </c>
      <c r="CC30" s="320">
        <v>92</v>
      </c>
      <c r="CD30" s="320">
        <v>77.599999999999994</v>
      </c>
      <c r="CE30" s="320">
        <v>62.3</v>
      </c>
      <c r="CF30" s="320">
        <v>63.4</v>
      </c>
      <c r="CG30" s="320">
        <v>64.900000000000006</v>
      </c>
      <c r="CH30" s="320">
        <v>67.8</v>
      </c>
      <c r="CI30" s="320">
        <v>73.5</v>
      </c>
      <c r="CJ30" s="320">
        <v>82.4</v>
      </c>
      <c r="CK30" s="320">
        <v>88.4</v>
      </c>
    </row>
    <row r="31" spans="1:89" x14ac:dyDescent="0.2">
      <c r="A31" s="320" t="s">
        <v>396</v>
      </c>
      <c r="B31" s="320" t="s">
        <v>1837</v>
      </c>
      <c r="C31" s="320">
        <v>0.1</v>
      </c>
      <c r="D31" s="320">
        <v>0.1</v>
      </c>
      <c r="E31" s="320">
        <v>0.1</v>
      </c>
      <c r="F31" s="320">
        <v>0.1</v>
      </c>
      <c r="G31" s="320">
        <v>0.1</v>
      </c>
      <c r="H31" s="320">
        <v>0.1</v>
      </c>
      <c r="I31" s="320">
        <v>0.1</v>
      </c>
      <c r="J31" s="320">
        <v>0.1</v>
      </c>
      <c r="K31" s="320">
        <v>0.1</v>
      </c>
      <c r="L31" s="320">
        <v>0.2</v>
      </c>
      <c r="M31" s="320">
        <v>0.2</v>
      </c>
      <c r="N31" s="320">
        <v>0.2</v>
      </c>
      <c r="O31" s="320">
        <v>0.2</v>
      </c>
      <c r="P31" s="320">
        <v>0.2</v>
      </c>
      <c r="Q31" s="320">
        <v>0.2</v>
      </c>
      <c r="R31" s="320">
        <v>0.2</v>
      </c>
      <c r="S31" s="320">
        <v>0.2</v>
      </c>
      <c r="T31" s="320">
        <v>0.3</v>
      </c>
      <c r="U31" s="320">
        <v>0.3</v>
      </c>
      <c r="V31" s="320">
        <v>0.3</v>
      </c>
      <c r="W31" s="320">
        <v>0.3</v>
      </c>
      <c r="X31" s="320">
        <v>0.4</v>
      </c>
      <c r="Y31" s="320">
        <v>0.5</v>
      </c>
      <c r="Z31" s="320">
        <v>0.5</v>
      </c>
      <c r="AA31" s="320">
        <v>0.6</v>
      </c>
      <c r="AB31" s="320">
        <v>0.7</v>
      </c>
      <c r="AC31" s="320">
        <v>0.8</v>
      </c>
      <c r="AD31" s="320">
        <v>0.9</v>
      </c>
      <c r="AE31" s="320">
        <v>1</v>
      </c>
      <c r="AF31" s="320">
        <v>1.1000000000000001</v>
      </c>
      <c r="AG31" s="320">
        <v>1.2</v>
      </c>
      <c r="AH31" s="320">
        <v>1.4</v>
      </c>
      <c r="AI31" s="320">
        <v>1.5</v>
      </c>
      <c r="AJ31" s="320">
        <v>1.6</v>
      </c>
      <c r="AK31" s="320">
        <v>1.8</v>
      </c>
      <c r="AL31" s="320">
        <v>2</v>
      </c>
      <c r="AM31" s="320">
        <v>2.1</v>
      </c>
      <c r="AN31" s="320">
        <v>2.5</v>
      </c>
      <c r="AO31" s="320">
        <v>2.9</v>
      </c>
      <c r="AP31" s="320">
        <v>3</v>
      </c>
      <c r="AQ31" s="320">
        <v>3.5</v>
      </c>
      <c r="AR31" s="320">
        <v>4</v>
      </c>
      <c r="AS31" s="320">
        <v>4.7</v>
      </c>
      <c r="AT31" s="320">
        <v>5.5</v>
      </c>
      <c r="AU31" s="320">
        <v>6.3</v>
      </c>
      <c r="AV31" s="320">
        <v>7.1</v>
      </c>
      <c r="AW31" s="320">
        <v>8.1999999999999993</v>
      </c>
      <c r="AX31" s="320">
        <v>9.6</v>
      </c>
      <c r="AY31" s="320">
        <v>10.5</v>
      </c>
      <c r="AZ31" s="320">
        <v>12</v>
      </c>
      <c r="BA31" s="320">
        <v>13.3</v>
      </c>
      <c r="BB31" s="320">
        <v>15.1</v>
      </c>
      <c r="BC31" s="320">
        <v>17.2</v>
      </c>
      <c r="BD31" s="320">
        <v>19.3</v>
      </c>
      <c r="BE31" s="320">
        <v>20.5</v>
      </c>
      <c r="BF31" s="320">
        <v>23.5</v>
      </c>
      <c r="BG31" s="320">
        <v>25.5</v>
      </c>
      <c r="BH31" s="320">
        <v>28.4</v>
      </c>
      <c r="BI31" s="320">
        <v>31.2</v>
      </c>
      <c r="BJ31" s="320">
        <v>34.1</v>
      </c>
      <c r="BK31" s="320">
        <v>37</v>
      </c>
      <c r="BL31" s="320">
        <v>40.6</v>
      </c>
      <c r="BM31" s="320">
        <v>44.2</v>
      </c>
      <c r="BN31" s="320">
        <v>48.4</v>
      </c>
      <c r="BO31" s="320">
        <v>54</v>
      </c>
      <c r="BP31" s="320">
        <v>59.2</v>
      </c>
      <c r="BQ31" s="320">
        <v>65.5</v>
      </c>
      <c r="BR31" s="320">
        <v>70.599999999999994</v>
      </c>
      <c r="BS31" s="320">
        <v>77.5</v>
      </c>
      <c r="BT31" s="320">
        <v>83.4</v>
      </c>
      <c r="BU31" s="320">
        <v>91.1</v>
      </c>
      <c r="BV31" s="320">
        <v>100.3</v>
      </c>
      <c r="BW31" s="320">
        <v>110</v>
      </c>
      <c r="BX31" s="320">
        <v>121.3</v>
      </c>
      <c r="BY31" s="320">
        <v>132.6</v>
      </c>
      <c r="BZ31" s="320">
        <v>141.69999999999999</v>
      </c>
      <c r="CA31" s="320">
        <v>151</v>
      </c>
      <c r="CB31" s="320">
        <v>161.4</v>
      </c>
      <c r="CC31" s="320">
        <v>173.5</v>
      </c>
      <c r="CD31" s="320">
        <v>185.5</v>
      </c>
      <c r="CE31" s="320">
        <v>197.8</v>
      </c>
      <c r="CF31" s="320">
        <v>213.1</v>
      </c>
      <c r="CG31" s="320">
        <v>227.4</v>
      </c>
      <c r="CH31" s="320">
        <v>240.9</v>
      </c>
      <c r="CI31" s="320">
        <v>256.10000000000002</v>
      </c>
      <c r="CJ31" s="320">
        <v>269.2</v>
      </c>
      <c r="CK31" s="320">
        <v>284.5</v>
      </c>
    </row>
    <row r="32" spans="1:89" x14ac:dyDescent="0.2">
      <c r="A32" s="320" t="s">
        <v>394</v>
      </c>
      <c r="B32" s="320" t="s">
        <v>1836</v>
      </c>
      <c r="C32" s="320">
        <v>0</v>
      </c>
      <c r="D32" s="320">
        <v>0</v>
      </c>
      <c r="E32" s="320">
        <v>0</v>
      </c>
      <c r="F32" s="320">
        <v>0</v>
      </c>
      <c r="G32" s="320">
        <v>0</v>
      </c>
      <c r="H32" s="320">
        <v>0</v>
      </c>
      <c r="I32" s="320">
        <v>0</v>
      </c>
      <c r="J32" s="320">
        <v>0</v>
      </c>
      <c r="K32" s="320">
        <v>0</v>
      </c>
      <c r="L32" s="320">
        <v>0</v>
      </c>
      <c r="M32" s="320">
        <v>0</v>
      </c>
      <c r="N32" s="320">
        <v>0</v>
      </c>
      <c r="O32" s="320">
        <v>0</v>
      </c>
      <c r="P32" s="320">
        <v>0</v>
      </c>
      <c r="Q32" s="320">
        <v>0</v>
      </c>
      <c r="R32" s="320">
        <v>0</v>
      </c>
      <c r="S32" s="320">
        <v>0</v>
      </c>
      <c r="T32" s="320">
        <v>0</v>
      </c>
      <c r="U32" s="320">
        <v>0</v>
      </c>
      <c r="V32" s="320">
        <v>0</v>
      </c>
      <c r="W32" s="320">
        <v>0</v>
      </c>
      <c r="X32" s="320">
        <v>0</v>
      </c>
      <c r="Y32" s="320">
        <v>0</v>
      </c>
      <c r="Z32" s="320">
        <v>0</v>
      </c>
      <c r="AA32" s="320">
        <v>0</v>
      </c>
      <c r="AB32" s="320">
        <v>0</v>
      </c>
      <c r="AC32" s="320">
        <v>0</v>
      </c>
      <c r="AD32" s="320">
        <v>0</v>
      </c>
      <c r="AE32" s="320">
        <v>0</v>
      </c>
      <c r="AF32" s="320">
        <v>0</v>
      </c>
      <c r="AG32" s="320">
        <v>0</v>
      </c>
      <c r="AH32" s="320">
        <v>0</v>
      </c>
      <c r="AI32" s="320">
        <v>0</v>
      </c>
      <c r="AJ32" s="320">
        <v>0</v>
      </c>
      <c r="AK32" s="320">
        <v>0</v>
      </c>
      <c r="AL32" s="320">
        <v>0</v>
      </c>
      <c r="AM32" s="320">
        <v>0</v>
      </c>
      <c r="AN32" s="320">
        <v>0.1</v>
      </c>
      <c r="AO32" s="320">
        <v>0.1</v>
      </c>
      <c r="AP32" s="320">
        <v>0.1</v>
      </c>
      <c r="AQ32" s="320">
        <v>0.1</v>
      </c>
      <c r="AR32" s="320">
        <v>0.1</v>
      </c>
      <c r="AS32" s="320">
        <v>0.1</v>
      </c>
      <c r="AT32" s="320">
        <v>0.2</v>
      </c>
      <c r="AU32" s="320">
        <v>0.2</v>
      </c>
      <c r="AV32" s="320">
        <v>0.2</v>
      </c>
      <c r="AW32" s="320">
        <v>0.2</v>
      </c>
      <c r="AX32" s="320">
        <v>0.2</v>
      </c>
      <c r="AY32" s="320">
        <v>0.2</v>
      </c>
      <c r="AZ32" s="320">
        <v>0.2</v>
      </c>
      <c r="BA32" s="320">
        <v>0.2</v>
      </c>
      <c r="BB32" s="320">
        <v>0.3</v>
      </c>
      <c r="BC32" s="320">
        <v>0.4</v>
      </c>
      <c r="BD32" s="320">
        <v>0.4</v>
      </c>
      <c r="BE32" s="320">
        <v>0.4</v>
      </c>
      <c r="BF32" s="320">
        <v>0.4</v>
      </c>
      <c r="BG32" s="320">
        <v>0.7</v>
      </c>
      <c r="BH32" s="320">
        <v>0.8</v>
      </c>
      <c r="BI32" s="320">
        <v>0.9</v>
      </c>
      <c r="BJ32" s="320">
        <v>1</v>
      </c>
      <c r="BK32" s="320">
        <v>1.3</v>
      </c>
      <c r="BL32" s="320">
        <v>1.4</v>
      </c>
      <c r="BM32" s="320">
        <v>1.6</v>
      </c>
      <c r="BN32" s="320">
        <v>1.8</v>
      </c>
      <c r="BO32" s="320">
        <v>2</v>
      </c>
      <c r="BP32" s="320">
        <v>2.2000000000000002</v>
      </c>
      <c r="BQ32" s="320">
        <v>2.5</v>
      </c>
      <c r="BR32" s="320">
        <v>3.4</v>
      </c>
      <c r="BS32" s="320">
        <v>3.9</v>
      </c>
      <c r="BT32" s="320">
        <v>4.2</v>
      </c>
      <c r="BU32" s="320">
        <v>4.5999999999999996</v>
      </c>
      <c r="BV32" s="320">
        <v>6</v>
      </c>
      <c r="BW32" s="320">
        <v>7.5</v>
      </c>
      <c r="BX32" s="320">
        <v>7.7</v>
      </c>
      <c r="BY32" s="320">
        <v>7.8</v>
      </c>
      <c r="BZ32" s="320">
        <v>9</v>
      </c>
      <c r="CA32" s="320">
        <v>10.1</v>
      </c>
      <c r="CB32" s="320">
        <v>12.6</v>
      </c>
      <c r="CC32" s="320">
        <v>14</v>
      </c>
      <c r="CD32" s="320">
        <v>10.9</v>
      </c>
      <c r="CE32" s="320">
        <v>8.6999999999999993</v>
      </c>
      <c r="CF32" s="320">
        <v>9.8000000000000007</v>
      </c>
      <c r="CG32" s="320">
        <v>10.4</v>
      </c>
      <c r="CH32" s="320">
        <v>11.1</v>
      </c>
      <c r="CI32" s="320">
        <v>12.1</v>
      </c>
      <c r="CJ32" s="320">
        <v>13</v>
      </c>
      <c r="CK32" s="320">
        <v>13.9</v>
      </c>
    </row>
    <row r="33" spans="1:89" x14ac:dyDescent="0.2">
      <c r="A33" s="320" t="s">
        <v>445</v>
      </c>
      <c r="B33" s="96" t="s">
        <v>1797</v>
      </c>
      <c r="C33" s="320" t="s">
        <v>619</v>
      </c>
      <c r="D33" s="320" t="s">
        <v>619</v>
      </c>
      <c r="E33" s="320" t="s">
        <v>619</v>
      </c>
      <c r="F33" s="320" t="s">
        <v>619</v>
      </c>
      <c r="G33" s="320" t="s">
        <v>619</v>
      </c>
      <c r="H33" s="320" t="s">
        <v>619</v>
      </c>
      <c r="I33" s="320" t="s">
        <v>619</v>
      </c>
      <c r="J33" s="320" t="s">
        <v>619</v>
      </c>
      <c r="K33" s="320" t="s">
        <v>619</v>
      </c>
      <c r="L33" s="320" t="s">
        <v>619</v>
      </c>
      <c r="M33" s="320" t="s">
        <v>619</v>
      </c>
      <c r="N33" s="320" t="s">
        <v>619</v>
      </c>
      <c r="O33" s="320" t="s">
        <v>619</v>
      </c>
      <c r="P33" s="320" t="s">
        <v>619</v>
      </c>
      <c r="Q33" s="320" t="s">
        <v>619</v>
      </c>
      <c r="R33" s="320" t="s">
        <v>619</v>
      </c>
      <c r="S33" s="320" t="s">
        <v>619</v>
      </c>
      <c r="T33" s="320" t="s">
        <v>619</v>
      </c>
      <c r="U33" s="320" t="s">
        <v>619</v>
      </c>
      <c r="V33" s="320" t="s">
        <v>619</v>
      </c>
      <c r="W33" s="320" t="s">
        <v>619</v>
      </c>
      <c r="X33" s="320" t="s">
        <v>619</v>
      </c>
      <c r="Y33" s="320" t="s">
        <v>619</v>
      </c>
      <c r="Z33" s="320" t="s">
        <v>619</v>
      </c>
      <c r="AA33" s="320" t="s">
        <v>619</v>
      </c>
      <c r="AB33" s="320" t="s">
        <v>619</v>
      </c>
      <c r="AC33" s="320" t="s">
        <v>619</v>
      </c>
      <c r="AD33" s="320" t="s">
        <v>619</v>
      </c>
      <c r="AE33" s="320" t="s">
        <v>619</v>
      </c>
      <c r="AF33" s="320" t="s">
        <v>619</v>
      </c>
      <c r="AG33" s="320" t="s">
        <v>619</v>
      </c>
      <c r="AH33" s="320" t="s">
        <v>619</v>
      </c>
      <c r="AI33" s="320" t="s">
        <v>619</v>
      </c>
      <c r="AJ33" s="320" t="s">
        <v>619</v>
      </c>
      <c r="AK33" s="320" t="s">
        <v>619</v>
      </c>
      <c r="AL33" s="320" t="s">
        <v>619</v>
      </c>
      <c r="AM33" s="320" t="s">
        <v>619</v>
      </c>
      <c r="AN33" s="320" t="s">
        <v>619</v>
      </c>
      <c r="AO33" s="320" t="s">
        <v>619</v>
      </c>
      <c r="AP33" s="320" t="s">
        <v>619</v>
      </c>
      <c r="AQ33" s="320" t="s">
        <v>619</v>
      </c>
      <c r="AR33" s="320" t="s">
        <v>619</v>
      </c>
      <c r="AS33" s="320" t="s">
        <v>619</v>
      </c>
      <c r="AT33" s="320" t="s">
        <v>619</v>
      </c>
      <c r="AU33" s="320" t="s">
        <v>619</v>
      </c>
      <c r="AV33" s="320" t="s">
        <v>619</v>
      </c>
      <c r="AW33" s="320" t="s">
        <v>619</v>
      </c>
      <c r="AX33" s="320" t="s">
        <v>619</v>
      </c>
      <c r="AY33" s="320" t="s">
        <v>619</v>
      </c>
      <c r="AZ33" s="320" t="s">
        <v>619</v>
      </c>
      <c r="BA33" s="320" t="s">
        <v>619</v>
      </c>
      <c r="BB33" s="320" t="s">
        <v>619</v>
      </c>
      <c r="BC33" s="320" t="s">
        <v>619</v>
      </c>
      <c r="BD33" s="320" t="s">
        <v>619</v>
      </c>
      <c r="BE33" s="320" t="s">
        <v>619</v>
      </c>
      <c r="BF33" s="320" t="s">
        <v>619</v>
      </c>
      <c r="BG33" s="320" t="s">
        <v>619</v>
      </c>
      <c r="BH33" s="320" t="s">
        <v>619</v>
      </c>
      <c r="BI33" s="320" t="s">
        <v>619</v>
      </c>
      <c r="BJ33" s="320" t="s">
        <v>619</v>
      </c>
      <c r="BK33" s="320" t="s">
        <v>619</v>
      </c>
      <c r="BL33" s="320" t="s">
        <v>619</v>
      </c>
      <c r="BM33" s="320" t="s">
        <v>619</v>
      </c>
      <c r="BN33" s="320" t="s">
        <v>619</v>
      </c>
      <c r="BO33" s="320" t="s">
        <v>619</v>
      </c>
      <c r="BP33" s="320" t="s">
        <v>619</v>
      </c>
      <c r="BQ33" s="320" t="s">
        <v>619</v>
      </c>
      <c r="BR33" s="320" t="s">
        <v>619</v>
      </c>
      <c r="BS33" s="320" t="s">
        <v>619</v>
      </c>
      <c r="BT33" s="320" t="s">
        <v>619</v>
      </c>
      <c r="BU33" s="320" t="s">
        <v>619</v>
      </c>
      <c r="BV33" s="320" t="s">
        <v>619</v>
      </c>
      <c r="BW33" s="320" t="s">
        <v>619</v>
      </c>
      <c r="BX33" s="320" t="s">
        <v>619</v>
      </c>
      <c r="BY33" s="320" t="s">
        <v>619</v>
      </c>
      <c r="BZ33" s="320" t="s">
        <v>619</v>
      </c>
      <c r="CA33" s="320" t="s">
        <v>619</v>
      </c>
      <c r="CB33" s="320" t="s">
        <v>619</v>
      </c>
      <c r="CC33" s="320" t="s">
        <v>619</v>
      </c>
      <c r="CD33" s="320" t="s">
        <v>619</v>
      </c>
      <c r="CE33" s="320" t="s">
        <v>619</v>
      </c>
      <c r="CF33" s="320" t="s">
        <v>619</v>
      </c>
      <c r="CG33" s="320" t="s">
        <v>619</v>
      </c>
      <c r="CH33" s="320" t="s">
        <v>619</v>
      </c>
      <c r="CI33" s="320" t="s">
        <v>619</v>
      </c>
      <c r="CJ33" s="320" t="s">
        <v>619</v>
      </c>
      <c r="CK33" s="320" t="s">
        <v>619</v>
      </c>
    </row>
    <row r="34" spans="1:89" x14ac:dyDescent="0.2">
      <c r="A34" s="320" t="s">
        <v>392</v>
      </c>
      <c r="B34" s="320" t="s">
        <v>1835</v>
      </c>
      <c r="C34" s="320">
        <v>0.3</v>
      </c>
      <c r="D34" s="320">
        <v>0.3</v>
      </c>
      <c r="E34" s="320">
        <v>0.3</v>
      </c>
      <c r="F34" s="320">
        <v>0.3</v>
      </c>
      <c r="G34" s="320">
        <v>0.3</v>
      </c>
      <c r="H34" s="320">
        <v>0.3</v>
      </c>
      <c r="I34" s="320">
        <v>0.3</v>
      </c>
      <c r="J34" s="320">
        <v>0.4</v>
      </c>
      <c r="K34" s="320">
        <v>0.4</v>
      </c>
      <c r="L34" s="320">
        <v>0.5</v>
      </c>
      <c r="M34" s="320">
        <v>0.5</v>
      </c>
      <c r="N34" s="320">
        <v>0.6</v>
      </c>
      <c r="O34" s="320">
        <v>0.6</v>
      </c>
      <c r="P34" s="320">
        <v>0.6</v>
      </c>
      <c r="Q34" s="320">
        <v>0.7</v>
      </c>
      <c r="R34" s="320">
        <v>0.8</v>
      </c>
      <c r="S34" s="320">
        <v>0.8</v>
      </c>
      <c r="T34" s="320">
        <v>0.9</v>
      </c>
      <c r="U34" s="320">
        <v>1.1000000000000001</v>
      </c>
      <c r="V34" s="320">
        <v>1.4</v>
      </c>
      <c r="W34" s="320">
        <v>1.6</v>
      </c>
      <c r="X34" s="320">
        <v>1.7</v>
      </c>
      <c r="Y34" s="320">
        <v>1.9</v>
      </c>
      <c r="Z34" s="320">
        <v>2.1</v>
      </c>
      <c r="AA34" s="320">
        <v>2.2999999999999998</v>
      </c>
      <c r="AB34" s="320">
        <v>2.5</v>
      </c>
      <c r="AC34" s="320">
        <v>2.7</v>
      </c>
      <c r="AD34" s="320">
        <v>3</v>
      </c>
      <c r="AE34" s="320">
        <v>3.4</v>
      </c>
      <c r="AF34" s="320">
        <v>3.8</v>
      </c>
      <c r="AG34" s="320">
        <v>4</v>
      </c>
      <c r="AH34" s="320">
        <v>4.4000000000000004</v>
      </c>
      <c r="AI34" s="320">
        <v>5</v>
      </c>
      <c r="AJ34" s="320">
        <v>5</v>
      </c>
      <c r="AK34" s="320">
        <v>5.5</v>
      </c>
      <c r="AL34" s="320">
        <v>6.1</v>
      </c>
      <c r="AM34" s="320">
        <v>6.6</v>
      </c>
      <c r="AN34" s="320">
        <v>7.5</v>
      </c>
      <c r="AO34" s="320">
        <v>8.1</v>
      </c>
      <c r="AP34" s="320">
        <v>9.6</v>
      </c>
      <c r="AQ34" s="320">
        <v>11</v>
      </c>
      <c r="AR34" s="320">
        <v>12.5</v>
      </c>
      <c r="AS34" s="320">
        <v>15</v>
      </c>
      <c r="AT34" s="320">
        <v>18.2</v>
      </c>
      <c r="AU34" s="320">
        <v>18.3</v>
      </c>
      <c r="AV34" s="320">
        <v>21.1</v>
      </c>
      <c r="AW34" s="320">
        <v>25</v>
      </c>
      <c r="AX34" s="320">
        <v>24.9</v>
      </c>
      <c r="AY34" s="320">
        <v>27.5</v>
      </c>
      <c r="AZ34" s="320">
        <v>30.9</v>
      </c>
      <c r="BA34" s="320">
        <v>35</v>
      </c>
      <c r="BB34" s="320">
        <v>38.799999999999997</v>
      </c>
      <c r="BC34" s="320">
        <v>43</v>
      </c>
      <c r="BD34" s="320">
        <v>51.1</v>
      </c>
      <c r="BE34" s="320">
        <v>57.8</v>
      </c>
      <c r="BF34" s="320">
        <v>60.7</v>
      </c>
      <c r="BG34" s="320">
        <v>66</v>
      </c>
      <c r="BH34" s="320">
        <v>71.900000000000006</v>
      </c>
      <c r="BI34" s="320">
        <v>75.8</v>
      </c>
      <c r="BJ34" s="320">
        <v>80.099999999999994</v>
      </c>
      <c r="BK34" s="320">
        <v>98.4</v>
      </c>
      <c r="BL34" s="320">
        <v>101.2</v>
      </c>
      <c r="BM34" s="320">
        <v>110.6</v>
      </c>
      <c r="BN34" s="320">
        <v>125.9</v>
      </c>
      <c r="BO34" s="320">
        <v>130.19999999999999</v>
      </c>
      <c r="BP34" s="320">
        <v>139.9</v>
      </c>
      <c r="BQ34" s="320">
        <v>156.1</v>
      </c>
      <c r="BR34" s="320">
        <v>155.4</v>
      </c>
      <c r="BS34" s="320">
        <v>167.8</v>
      </c>
      <c r="BT34" s="320">
        <v>164.1</v>
      </c>
      <c r="BU34" s="320">
        <v>166.3</v>
      </c>
      <c r="BV34" s="320">
        <v>158.80000000000001</v>
      </c>
      <c r="BW34" s="320">
        <v>163.1</v>
      </c>
      <c r="BX34" s="320">
        <v>184.1</v>
      </c>
      <c r="BY34" s="320">
        <v>228.1</v>
      </c>
      <c r="BZ34" s="320">
        <v>247.6</v>
      </c>
      <c r="CA34" s="320">
        <v>250.9</v>
      </c>
      <c r="CB34" s="320">
        <v>264.7</v>
      </c>
      <c r="CC34" s="320">
        <v>269.3</v>
      </c>
      <c r="CD34" s="320">
        <v>259.10000000000002</v>
      </c>
      <c r="CE34" s="320">
        <v>307.10000000000002</v>
      </c>
      <c r="CF34" s="320">
        <v>326.60000000000002</v>
      </c>
      <c r="CG34" s="320">
        <v>324</v>
      </c>
      <c r="CH34" s="320">
        <v>340</v>
      </c>
      <c r="CI34" s="320">
        <v>348</v>
      </c>
      <c r="CJ34" s="320">
        <v>338.5</v>
      </c>
      <c r="CK34" s="320">
        <v>352.3</v>
      </c>
    </row>
    <row r="35" spans="1:89" x14ac:dyDescent="0.2">
      <c r="A35" s="320" t="s">
        <v>390</v>
      </c>
      <c r="B35" s="320" t="s">
        <v>1834</v>
      </c>
      <c r="C35" s="320">
        <v>0</v>
      </c>
      <c r="D35" s="320">
        <v>0</v>
      </c>
      <c r="E35" s="320">
        <v>0</v>
      </c>
      <c r="F35" s="320">
        <v>0</v>
      </c>
      <c r="G35" s="320">
        <v>0</v>
      </c>
      <c r="H35" s="320">
        <v>0</v>
      </c>
      <c r="I35" s="320">
        <v>0</v>
      </c>
      <c r="J35" s="320">
        <v>0</v>
      </c>
      <c r="K35" s="320">
        <v>0</v>
      </c>
      <c r="L35" s="320">
        <v>0</v>
      </c>
      <c r="M35" s="320">
        <v>0</v>
      </c>
      <c r="N35" s="320">
        <v>0</v>
      </c>
      <c r="O35" s="320">
        <v>0</v>
      </c>
      <c r="P35" s="320">
        <v>0</v>
      </c>
      <c r="Q35" s="320">
        <v>0</v>
      </c>
      <c r="R35" s="320">
        <v>0</v>
      </c>
      <c r="S35" s="320">
        <v>0</v>
      </c>
      <c r="T35" s="320">
        <v>0</v>
      </c>
      <c r="U35" s="320">
        <v>0</v>
      </c>
      <c r="V35" s="320">
        <v>0</v>
      </c>
      <c r="W35" s="320">
        <v>0</v>
      </c>
      <c r="X35" s="320">
        <v>0</v>
      </c>
      <c r="Y35" s="320">
        <v>0</v>
      </c>
      <c r="Z35" s="320">
        <v>0</v>
      </c>
      <c r="AA35" s="320">
        <v>0</v>
      </c>
      <c r="AB35" s="320">
        <v>0</v>
      </c>
      <c r="AC35" s="320">
        <v>0</v>
      </c>
      <c r="AD35" s="320">
        <v>0</v>
      </c>
      <c r="AE35" s="320">
        <v>0</v>
      </c>
      <c r="AF35" s="320">
        <v>0</v>
      </c>
      <c r="AG35" s="320">
        <v>0</v>
      </c>
      <c r="AH35" s="320">
        <v>0</v>
      </c>
      <c r="AI35" s="320">
        <v>0</v>
      </c>
      <c r="AJ35" s="320">
        <v>0</v>
      </c>
      <c r="AK35" s="320">
        <v>0</v>
      </c>
      <c r="AL35" s="320">
        <v>0</v>
      </c>
      <c r="AM35" s="320">
        <v>0</v>
      </c>
      <c r="AN35" s="320">
        <v>0.1</v>
      </c>
      <c r="AO35" s="320">
        <v>0.1</v>
      </c>
      <c r="AP35" s="320">
        <v>0.1</v>
      </c>
      <c r="AQ35" s="320">
        <v>0.1</v>
      </c>
      <c r="AR35" s="320">
        <v>0.1</v>
      </c>
      <c r="AS35" s="320">
        <v>0.1</v>
      </c>
      <c r="AT35" s="320">
        <v>0.2</v>
      </c>
      <c r="AU35" s="320">
        <v>0.2</v>
      </c>
      <c r="AV35" s="320">
        <v>0.2</v>
      </c>
      <c r="AW35" s="320">
        <v>0.2</v>
      </c>
      <c r="AX35" s="320">
        <v>0.2</v>
      </c>
      <c r="AY35" s="320">
        <v>0.2</v>
      </c>
      <c r="AZ35" s="320">
        <v>0.2</v>
      </c>
      <c r="BA35" s="320">
        <v>0.2</v>
      </c>
      <c r="BB35" s="320">
        <v>0.3</v>
      </c>
      <c r="BC35" s="320">
        <v>0.4</v>
      </c>
      <c r="BD35" s="320">
        <v>0.4</v>
      </c>
      <c r="BE35" s="320">
        <v>0.4</v>
      </c>
      <c r="BF35" s="320">
        <v>0.4</v>
      </c>
      <c r="BG35" s="320">
        <v>0.7</v>
      </c>
      <c r="BH35" s="320">
        <v>0.8</v>
      </c>
      <c r="BI35" s="320">
        <v>0.9</v>
      </c>
      <c r="BJ35" s="320">
        <v>1</v>
      </c>
      <c r="BK35" s="320">
        <v>1.3</v>
      </c>
      <c r="BL35" s="320">
        <v>1.4</v>
      </c>
      <c r="BM35" s="320">
        <v>1.6</v>
      </c>
      <c r="BN35" s="320">
        <v>1.8</v>
      </c>
      <c r="BO35" s="320">
        <v>2</v>
      </c>
      <c r="BP35" s="320">
        <v>2.2000000000000002</v>
      </c>
      <c r="BQ35" s="320">
        <v>2.5</v>
      </c>
      <c r="BR35" s="320">
        <v>3.4</v>
      </c>
      <c r="BS35" s="320">
        <v>3.9</v>
      </c>
      <c r="BT35" s="320">
        <v>4.2</v>
      </c>
      <c r="BU35" s="320">
        <v>4.5999999999999996</v>
      </c>
      <c r="BV35" s="320">
        <v>6</v>
      </c>
      <c r="BW35" s="320">
        <v>7.5</v>
      </c>
      <c r="BX35" s="320">
        <v>7.7</v>
      </c>
      <c r="BY35" s="320">
        <v>7.8</v>
      </c>
      <c r="BZ35" s="320">
        <v>9</v>
      </c>
      <c r="CA35" s="320">
        <v>10.1</v>
      </c>
      <c r="CB35" s="320">
        <v>12.6</v>
      </c>
      <c r="CC35" s="320">
        <v>14</v>
      </c>
      <c r="CD35" s="320">
        <v>10.9</v>
      </c>
      <c r="CE35" s="320">
        <v>8.6999999999999993</v>
      </c>
      <c r="CF35" s="320">
        <v>9.8000000000000007</v>
      </c>
      <c r="CG35" s="320">
        <v>10.4</v>
      </c>
      <c r="CH35" s="320">
        <v>11.1</v>
      </c>
      <c r="CI35" s="320">
        <v>12.1</v>
      </c>
      <c r="CJ35" s="320">
        <v>13</v>
      </c>
      <c r="CK35" s="320">
        <v>13.9</v>
      </c>
    </row>
    <row r="36" spans="1:89" x14ac:dyDescent="0.2">
      <c r="A36" s="320" t="s">
        <v>388</v>
      </c>
      <c r="B36" s="320" t="s">
        <v>1833</v>
      </c>
      <c r="C36" s="320">
        <v>0.3</v>
      </c>
      <c r="D36" s="320">
        <v>0.3</v>
      </c>
      <c r="E36" s="320">
        <v>0.3</v>
      </c>
      <c r="F36" s="320">
        <v>0.3</v>
      </c>
      <c r="G36" s="320">
        <v>0.3</v>
      </c>
      <c r="H36" s="320">
        <v>0.3</v>
      </c>
      <c r="I36" s="320">
        <v>0.3</v>
      </c>
      <c r="J36" s="320">
        <v>0.4</v>
      </c>
      <c r="K36" s="320">
        <v>0.4</v>
      </c>
      <c r="L36" s="320">
        <v>0.5</v>
      </c>
      <c r="M36" s="320">
        <v>0.5</v>
      </c>
      <c r="N36" s="320">
        <v>0.6</v>
      </c>
      <c r="O36" s="320">
        <v>0.6</v>
      </c>
      <c r="P36" s="320">
        <v>0.6</v>
      </c>
      <c r="Q36" s="320">
        <v>0.7</v>
      </c>
      <c r="R36" s="320">
        <v>0.7</v>
      </c>
      <c r="S36" s="320">
        <v>0.8</v>
      </c>
      <c r="T36" s="320">
        <v>0.9</v>
      </c>
      <c r="U36" s="320">
        <v>1.1000000000000001</v>
      </c>
      <c r="V36" s="320">
        <v>1.4</v>
      </c>
      <c r="W36" s="320">
        <v>1.5</v>
      </c>
      <c r="X36" s="320">
        <v>1.7</v>
      </c>
      <c r="Y36" s="320">
        <v>1.9</v>
      </c>
      <c r="Z36" s="320">
        <v>2.1</v>
      </c>
      <c r="AA36" s="320">
        <v>2.2999999999999998</v>
      </c>
      <c r="AB36" s="320">
        <v>2.5</v>
      </c>
      <c r="AC36" s="320">
        <v>2.7</v>
      </c>
      <c r="AD36" s="320">
        <v>3</v>
      </c>
      <c r="AE36" s="320">
        <v>3.4</v>
      </c>
      <c r="AF36" s="320">
        <v>3.7</v>
      </c>
      <c r="AG36" s="320">
        <v>3.9</v>
      </c>
      <c r="AH36" s="320">
        <v>4.4000000000000004</v>
      </c>
      <c r="AI36" s="320">
        <v>5</v>
      </c>
      <c r="AJ36" s="320">
        <v>5</v>
      </c>
      <c r="AK36" s="320">
        <v>5.5</v>
      </c>
      <c r="AL36" s="320">
        <v>6</v>
      </c>
      <c r="AM36" s="320">
        <v>6.6</v>
      </c>
      <c r="AN36" s="320">
        <v>7.5</v>
      </c>
      <c r="AO36" s="320">
        <v>8.1</v>
      </c>
      <c r="AP36" s="320">
        <v>9.5</v>
      </c>
      <c r="AQ36" s="320">
        <v>10.9</v>
      </c>
      <c r="AR36" s="320">
        <v>12.4</v>
      </c>
      <c r="AS36" s="320">
        <v>14.9</v>
      </c>
      <c r="AT36" s="320">
        <v>18.100000000000001</v>
      </c>
      <c r="AU36" s="320">
        <v>18.2</v>
      </c>
      <c r="AV36" s="320">
        <v>20.9</v>
      </c>
      <c r="AW36" s="320">
        <v>24.8</v>
      </c>
      <c r="AX36" s="320">
        <v>24.7</v>
      </c>
      <c r="AY36" s="320">
        <v>27.3</v>
      </c>
      <c r="AZ36" s="320">
        <v>30.6</v>
      </c>
      <c r="BA36" s="320">
        <v>34.799999999999997</v>
      </c>
      <c r="BB36" s="320">
        <v>38.5</v>
      </c>
      <c r="BC36" s="320">
        <v>42.7</v>
      </c>
      <c r="BD36" s="320">
        <v>50.6</v>
      </c>
      <c r="BE36" s="320">
        <v>57.4</v>
      </c>
      <c r="BF36" s="320">
        <v>60.3</v>
      </c>
      <c r="BG36" s="320">
        <v>65.3</v>
      </c>
      <c r="BH36" s="320">
        <v>71.099999999999994</v>
      </c>
      <c r="BI36" s="320">
        <v>74.900000000000006</v>
      </c>
      <c r="BJ36" s="320">
        <v>79.099999999999994</v>
      </c>
      <c r="BK36" s="320">
        <v>97.1</v>
      </c>
      <c r="BL36" s="320">
        <v>99.8</v>
      </c>
      <c r="BM36" s="320">
        <v>109</v>
      </c>
      <c r="BN36" s="320">
        <v>124.1</v>
      </c>
      <c r="BO36" s="320">
        <v>128.1</v>
      </c>
      <c r="BP36" s="320">
        <v>137.69999999999999</v>
      </c>
      <c r="BQ36" s="320">
        <v>153.6</v>
      </c>
      <c r="BR36" s="320">
        <v>152</v>
      </c>
      <c r="BS36" s="320">
        <v>163.9</v>
      </c>
      <c r="BT36" s="320">
        <v>159.9</v>
      </c>
      <c r="BU36" s="320">
        <v>161.69999999999999</v>
      </c>
      <c r="BV36" s="320">
        <v>152.80000000000001</v>
      </c>
      <c r="BW36" s="320">
        <v>155.6</v>
      </c>
      <c r="BX36" s="320">
        <v>176.4</v>
      </c>
      <c r="BY36" s="320">
        <v>220.3</v>
      </c>
      <c r="BZ36" s="320">
        <v>238.6</v>
      </c>
      <c r="CA36" s="320">
        <v>240.8</v>
      </c>
      <c r="CB36" s="320">
        <v>252.1</v>
      </c>
      <c r="CC36" s="320">
        <v>255.3</v>
      </c>
      <c r="CD36" s="320">
        <v>248.2</v>
      </c>
      <c r="CE36" s="320">
        <v>298.39999999999998</v>
      </c>
      <c r="CF36" s="320">
        <v>316.89999999999998</v>
      </c>
      <c r="CG36" s="320">
        <v>313.60000000000002</v>
      </c>
      <c r="CH36" s="320">
        <v>328.9</v>
      </c>
      <c r="CI36" s="320">
        <v>335.9</v>
      </c>
      <c r="CJ36" s="320">
        <v>325.60000000000002</v>
      </c>
      <c r="CK36" s="320">
        <v>338.4</v>
      </c>
    </row>
    <row r="37" spans="1:89" x14ac:dyDescent="0.2">
      <c r="A37" s="320" t="s">
        <v>386</v>
      </c>
      <c r="B37" s="320" t="s">
        <v>1832</v>
      </c>
      <c r="C37" s="320">
        <v>0</v>
      </c>
      <c r="D37" s="320">
        <v>0</v>
      </c>
      <c r="E37" s="320">
        <v>0</v>
      </c>
      <c r="F37" s="320">
        <v>0</v>
      </c>
      <c r="G37" s="320">
        <v>0</v>
      </c>
      <c r="H37" s="320">
        <v>0</v>
      </c>
      <c r="I37" s="320">
        <v>0</v>
      </c>
      <c r="J37" s="320">
        <v>0</v>
      </c>
      <c r="K37" s="320">
        <v>0</v>
      </c>
      <c r="L37" s="320">
        <v>0</v>
      </c>
      <c r="M37" s="320">
        <v>0</v>
      </c>
      <c r="N37" s="320">
        <v>0</v>
      </c>
      <c r="O37" s="320">
        <v>0</v>
      </c>
      <c r="P37" s="320">
        <v>0</v>
      </c>
      <c r="Q37" s="320">
        <v>0</v>
      </c>
      <c r="R37" s="320">
        <v>0</v>
      </c>
      <c r="S37" s="320">
        <v>0</v>
      </c>
      <c r="T37" s="320">
        <v>0</v>
      </c>
      <c r="U37" s="320">
        <v>0</v>
      </c>
      <c r="V37" s="320">
        <v>0</v>
      </c>
      <c r="W37" s="320">
        <v>0</v>
      </c>
      <c r="X37" s="320">
        <v>0</v>
      </c>
      <c r="Y37" s="320">
        <v>0</v>
      </c>
      <c r="Z37" s="320">
        <v>0</v>
      </c>
      <c r="AA37" s="320">
        <v>0</v>
      </c>
      <c r="AB37" s="320">
        <v>0</v>
      </c>
      <c r="AC37" s="320">
        <v>0</v>
      </c>
      <c r="AD37" s="320">
        <v>0</v>
      </c>
      <c r="AE37" s="320">
        <v>0</v>
      </c>
      <c r="AF37" s="320">
        <v>0</v>
      </c>
      <c r="AG37" s="320">
        <v>0</v>
      </c>
      <c r="AH37" s="320">
        <v>0</v>
      </c>
      <c r="AI37" s="320">
        <v>-0.1</v>
      </c>
      <c r="AJ37" s="320">
        <v>0.2</v>
      </c>
      <c r="AK37" s="320">
        <v>0.2</v>
      </c>
      <c r="AL37" s="320">
        <v>0.1</v>
      </c>
      <c r="AM37" s="320">
        <v>0.2</v>
      </c>
      <c r="AN37" s="320">
        <v>0.1</v>
      </c>
      <c r="AO37" s="320">
        <v>0.2</v>
      </c>
      <c r="AP37" s="320">
        <v>0.3</v>
      </c>
      <c r="AQ37" s="320">
        <v>0.5</v>
      </c>
      <c r="AR37" s="320">
        <v>0.3</v>
      </c>
      <c r="AS37" s="320">
        <v>0.3</v>
      </c>
      <c r="AT37" s="320">
        <v>0.1</v>
      </c>
      <c r="AU37" s="320">
        <v>1.2</v>
      </c>
      <c r="AV37" s="320">
        <v>0.8</v>
      </c>
      <c r="AW37" s="320">
        <v>0</v>
      </c>
      <c r="AX37" s="320">
        <v>0.6</v>
      </c>
      <c r="AY37" s="320">
        <v>0.8</v>
      </c>
      <c r="AZ37" s="320">
        <v>0.5</v>
      </c>
      <c r="BA37" s="320">
        <v>-0.2</v>
      </c>
      <c r="BB37" s="320">
        <v>-1</v>
      </c>
      <c r="BC37" s="320">
        <v>-1.5</v>
      </c>
      <c r="BD37" s="320">
        <v>-5.4</v>
      </c>
      <c r="BE37" s="320">
        <v>-6.9</v>
      </c>
      <c r="BF37" s="320">
        <v>-5.7</v>
      </c>
      <c r="BG37" s="320">
        <v>-6.1</v>
      </c>
      <c r="BH37" s="320">
        <v>-6.8</v>
      </c>
      <c r="BI37" s="320">
        <v>-4.7</v>
      </c>
      <c r="BJ37" s="320">
        <v>-3</v>
      </c>
      <c r="BK37" s="320">
        <v>-8.6</v>
      </c>
      <c r="BL37" s="320">
        <v>-3.2</v>
      </c>
      <c r="BM37" s="320">
        <v>-3.5</v>
      </c>
      <c r="BN37" s="320">
        <v>-0.2</v>
      </c>
      <c r="BO37" s="320">
        <v>3.1</v>
      </c>
      <c r="BP37" s="320">
        <v>2.2000000000000002</v>
      </c>
      <c r="BQ37" s="320">
        <v>-3.8</v>
      </c>
      <c r="BR37" s="320">
        <v>8.1</v>
      </c>
      <c r="BS37" s="320">
        <v>6.9</v>
      </c>
      <c r="BT37" s="320">
        <v>22.3</v>
      </c>
      <c r="BU37" s="320">
        <v>33.6</v>
      </c>
      <c r="BV37" s="320">
        <v>57.2</v>
      </c>
      <c r="BW37" s="320">
        <v>70.099999999999994</v>
      </c>
      <c r="BX37" s="320">
        <v>65.400000000000006</v>
      </c>
      <c r="BY37" s="320">
        <v>41</v>
      </c>
      <c r="BZ37" s="320">
        <v>49.9</v>
      </c>
      <c r="CA37" s="320">
        <v>61.5</v>
      </c>
      <c r="CB37" s="320">
        <v>66.7</v>
      </c>
      <c r="CC37" s="320">
        <v>84.2</v>
      </c>
      <c r="CD37" s="320">
        <v>108.9</v>
      </c>
      <c r="CE37" s="320">
        <v>76.400000000000006</v>
      </c>
      <c r="CF37" s="320">
        <v>77.2</v>
      </c>
      <c r="CG37" s="320">
        <v>87.1</v>
      </c>
      <c r="CH37" s="320">
        <v>79.599999999999994</v>
      </c>
      <c r="CI37" s="320">
        <v>82.1</v>
      </c>
      <c r="CJ37" s="320">
        <v>101.7</v>
      </c>
      <c r="CK37" s="320">
        <v>106.2</v>
      </c>
    </row>
    <row r="38" spans="1:89" x14ac:dyDescent="0.2">
      <c r="A38" s="320" t="s">
        <v>384</v>
      </c>
      <c r="B38" s="320" t="s">
        <v>1831</v>
      </c>
      <c r="C38" s="320">
        <v>0.1</v>
      </c>
      <c r="D38" s="320">
        <v>0.1</v>
      </c>
      <c r="E38" s="320">
        <v>0.1</v>
      </c>
      <c r="F38" s="320">
        <v>0.1</v>
      </c>
      <c r="G38" s="320">
        <v>0.1</v>
      </c>
      <c r="H38" s="320">
        <v>0.1</v>
      </c>
      <c r="I38" s="320">
        <v>0.1</v>
      </c>
      <c r="J38" s="320">
        <v>0.1</v>
      </c>
      <c r="K38" s="320">
        <v>0.2</v>
      </c>
      <c r="L38" s="320">
        <v>0.2</v>
      </c>
      <c r="M38" s="320">
        <v>0.2</v>
      </c>
      <c r="N38" s="320">
        <v>0.2</v>
      </c>
      <c r="O38" s="320">
        <v>0.2</v>
      </c>
      <c r="P38" s="320">
        <v>0.2</v>
      </c>
      <c r="Q38" s="320">
        <v>0.2</v>
      </c>
      <c r="R38" s="320">
        <v>0.2</v>
      </c>
      <c r="S38" s="320">
        <v>0.3</v>
      </c>
      <c r="T38" s="320">
        <v>0.3</v>
      </c>
      <c r="U38" s="320">
        <v>0.3</v>
      </c>
      <c r="V38" s="320">
        <v>0.4</v>
      </c>
      <c r="W38" s="320">
        <v>0.5</v>
      </c>
      <c r="X38" s="320">
        <v>0.5</v>
      </c>
      <c r="Y38" s="320">
        <v>0.6</v>
      </c>
      <c r="Z38" s="320">
        <v>0.6</v>
      </c>
      <c r="AA38" s="320">
        <v>0.7</v>
      </c>
      <c r="AB38" s="320">
        <v>0.8</v>
      </c>
      <c r="AC38" s="320">
        <v>0.9</v>
      </c>
      <c r="AD38" s="320">
        <v>1</v>
      </c>
      <c r="AE38" s="320">
        <v>1.1000000000000001</v>
      </c>
      <c r="AF38" s="320">
        <v>1.2</v>
      </c>
      <c r="AG38" s="320">
        <v>1.5</v>
      </c>
      <c r="AH38" s="320">
        <v>1.6</v>
      </c>
      <c r="AI38" s="320">
        <v>1.8</v>
      </c>
      <c r="AJ38" s="320">
        <v>2.1</v>
      </c>
      <c r="AK38" s="320">
        <v>2.2999999999999998</v>
      </c>
      <c r="AL38" s="320">
        <v>2.5</v>
      </c>
      <c r="AM38" s="320">
        <v>2.8</v>
      </c>
      <c r="AN38" s="320">
        <v>3.1</v>
      </c>
      <c r="AO38" s="320">
        <v>3.5</v>
      </c>
      <c r="AP38" s="320">
        <v>4.0999999999999996</v>
      </c>
      <c r="AQ38" s="320">
        <v>4.7</v>
      </c>
      <c r="AR38" s="320">
        <v>5.5</v>
      </c>
      <c r="AS38" s="320">
        <v>6.4</v>
      </c>
      <c r="AT38" s="320">
        <v>7.6</v>
      </c>
      <c r="AU38" s="320">
        <v>9.1999999999999993</v>
      </c>
      <c r="AV38" s="320">
        <v>10.4</v>
      </c>
      <c r="AW38" s="320">
        <v>11.7</v>
      </c>
      <c r="AX38" s="320">
        <v>13.1</v>
      </c>
      <c r="AY38" s="320">
        <v>14.8</v>
      </c>
      <c r="AZ38" s="320">
        <v>16.3</v>
      </c>
      <c r="BA38" s="320">
        <v>18</v>
      </c>
      <c r="BB38" s="320">
        <v>20.100000000000001</v>
      </c>
      <c r="BC38" s="320">
        <v>22.6</v>
      </c>
      <c r="BD38" s="320">
        <v>25.2</v>
      </c>
      <c r="BE38" s="320">
        <v>28.4</v>
      </c>
      <c r="BF38" s="320">
        <v>30.7</v>
      </c>
      <c r="BG38" s="320">
        <v>33.6</v>
      </c>
      <c r="BH38" s="320">
        <v>36.799999999999997</v>
      </c>
      <c r="BI38" s="320">
        <v>40.6</v>
      </c>
      <c r="BJ38" s="320">
        <v>44.2</v>
      </c>
      <c r="BK38" s="320">
        <v>47.7</v>
      </c>
      <c r="BL38" s="320">
        <v>51.7</v>
      </c>
      <c r="BM38" s="320">
        <v>56.7</v>
      </c>
      <c r="BN38" s="320">
        <v>61.8</v>
      </c>
      <c r="BO38" s="320">
        <v>66</v>
      </c>
      <c r="BP38" s="320">
        <v>71</v>
      </c>
      <c r="BQ38" s="320">
        <v>76.7</v>
      </c>
      <c r="BR38" s="320">
        <v>83.7</v>
      </c>
      <c r="BS38" s="320">
        <v>89.8</v>
      </c>
      <c r="BT38" s="320">
        <v>95.6</v>
      </c>
      <c r="BU38" s="320">
        <v>103.3</v>
      </c>
      <c r="BV38" s="320">
        <v>111.7</v>
      </c>
      <c r="BW38" s="320">
        <v>121</v>
      </c>
      <c r="BX38" s="320">
        <v>131.80000000000001</v>
      </c>
      <c r="BY38" s="320">
        <v>142.6</v>
      </c>
      <c r="BZ38" s="320">
        <v>151.1</v>
      </c>
      <c r="CA38" s="320">
        <v>162.30000000000001</v>
      </c>
      <c r="CB38" s="320">
        <v>173.2</v>
      </c>
      <c r="CC38" s="320">
        <v>187.7</v>
      </c>
      <c r="CD38" s="320">
        <v>197.7</v>
      </c>
      <c r="CE38" s="320">
        <v>209.1</v>
      </c>
      <c r="CF38" s="320">
        <v>212.1</v>
      </c>
      <c r="CG38" s="320">
        <v>220.3</v>
      </c>
      <c r="CH38" s="320">
        <v>229.8</v>
      </c>
      <c r="CI38" s="320">
        <v>238.7</v>
      </c>
      <c r="CJ38" s="320">
        <v>248.3</v>
      </c>
      <c r="CK38" s="320">
        <v>260.5</v>
      </c>
    </row>
    <row r="39" spans="1:89" x14ac:dyDescent="0.2">
      <c r="A39" s="320" t="s">
        <v>382</v>
      </c>
      <c r="B39" s="320" t="s">
        <v>1830</v>
      </c>
      <c r="C39" s="320">
        <v>0.1</v>
      </c>
      <c r="D39" s="320">
        <v>0.1</v>
      </c>
      <c r="E39" s="320">
        <v>0.1</v>
      </c>
      <c r="F39" s="320">
        <v>0.1</v>
      </c>
      <c r="G39" s="320">
        <v>0.1</v>
      </c>
      <c r="H39" s="320">
        <v>0.1</v>
      </c>
      <c r="I39" s="320">
        <v>0.1</v>
      </c>
      <c r="J39" s="320">
        <v>0.1</v>
      </c>
      <c r="K39" s="320">
        <v>0.1</v>
      </c>
      <c r="L39" s="320">
        <v>0.2</v>
      </c>
      <c r="M39" s="320">
        <v>0.2</v>
      </c>
      <c r="N39" s="320">
        <v>0.2</v>
      </c>
      <c r="O39" s="320">
        <v>0.2</v>
      </c>
      <c r="P39" s="320">
        <v>0.2</v>
      </c>
      <c r="Q39" s="320">
        <v>0.2</v>
      </c>
      <c r="R39" s="320">
        <v>0.3</v>
      </c>
      <c r="S39" s="320">
        <v>0.3</v>
      </c>
      <c r="T39" s="320">
        <v>0.3</v>
      </c>
      <c r="U39" s="320">
        <v>0.3</v>
      </c>
      <c r="V39" s="320">
        <v>0.4</v>
      </c>
      <c r="W39" s="320">
        <v>0.5</v>
      </c>
      <c r="X39" s="320">
        <v>0.5</v>
      </c>
      <c r="Y39" s="320">
        <v>0.6</v>
      </c>
      <c r="Z39" s="320">
        <v>0.7</v>
      </c>
      <c r="AA39" s="320">
        <v>0.7</v>
      </c>
      <c r="AB39" s="320">
        <v>0.8</v>
      </c>
      <c r="AC39" s="320">
        <v>0.9</v>
      </c>
      <c r="AD39" s="320">
        <v>1</v>
      </c>
      <c r="AE39" s="320">
        <v>1.1000000000000001</v>
      </c>
      <c r="AF39" s="320">
        <v>1.2</v>
      </c>
      <c r="AG39" s="320">
        <v>1.5</v>
      </c>
      <c r="AH39" s="320">
        <v>1.6</v>
      </c>
      <c r="AI39" s="320">
        <v>1.8</v>
      </c>
      <c r="AJ39" s="320">
        <v>2</v>
      </c>
      <c r="AK39" s="320">
        <v>2.2000000000000002</v>
      </c>
      <c r="AL39" s="320">
        <v>2.4</v>
      </c>
      <c r="AM39" s="320">
        <v>2.6</v>
      </c>
      <c r="AN39" s="320">
        <v>3</v>
      </c>
      <c r="AO39" s="320">
        <v>3.4</v>
      </c>
      <c r="AP39" s="320">
        <v>3.8</v>
      </c>
      <c r="AQ39" s="320">
        <v>4.2</v>
      </c>
      <c r="AR39" s="320">
        <v>5.0999999999999996</v>
      </c>
      <c r="AS39" s="320">
        <v>6</v>
      </c>
      <c r="AT39" s="320">
        <v>7.5</v>
      </c>
      <c r="AU39" s="320">
        <v>8</v>
      </c>
      <c r="AV39" s="320">
        <v>9.5</v>
      </c>
      <c r="AW39" s="320">
        <v>11.7</v>
      </c>
      <c r="AX39" s="320">
        <v>12.5</v>
      </c>
      <c r="AY39" s="320">
        <v>14</v>
      </c>
      <c r="AZ39" s="320">
        <v>15.8</v>
      </c>
      <c r="BA39" s="320">
        <v>18.3</v>
      </c>
      <c r="BB39" s="320">
        <v>21.1</v>
      </c>
      <c r="BC39" s="320">
        <v>24</v>
      </c>
      <c r="BD39" s="320">
        <v>30.7</v>
      </c>
      <c r="BE39" s="320">
        <v>35.299999999999997</v>
      </c>
      <c r="BF39" s="320">
        <v>36.5</v>
      </c>
      <c r="BG39" s="320">
        <v>39.700000000000003</v>
      </c>
      <c r="BH39" s="320">
        <v>43.6</v>
      </c>
      <c r="BI39" s="320">
        <v>45.3</v>
      </c>
      <c r="BJ39" s="320">
        <v>47.2</v>
      </c>
      <c r="BK39" s="320">
        <v>56.3</v>
      </c>
      <c r="BL39" s="320">
        <v>54.9</v>
      </c>
      <c r="BM39" s="320">
        <v>60.2</v>
      </c>
      <c r="BN39" s="320">
        <v>62</v>
      </c>
      <c r="BO39" s="320">
        <v>62.9</v>
      </c>
      <c r="BP39" s="320">
        <v>68.900000000000006</v>
      </c>
      <c r="BQ39" s="320">
        <v>80.5</v>
      </c>
      <c r="BR39" s="320">
        <v>75.599999999999994</v>
      </c>
      <c r="BS39" s="320">
        <v>82.9</v>
      </c>
      <c r="BT39" s="320">
        <v>73.3</v>
      </c>
      <c r="BU39" s="320">
        <v>69.7</v>
      </c>
      <c r="BV39" s="320">
        <v>54.5</v>
      </c>
      <c r="BW39" s="320">
        <v>50.9</v>
      </c>
      <c r="BX39" s="320">
        <v>66.5</v>
      </c>
      <c r="BY39" s="320">
        <v>101.6</v>
      </c>
      <c r="BZ39" s="320">
        <v>101.1</v>
      </c>
      <c r="CA39" s="320">
        <v>100.8</v>
      </c>
      <c r="CB39" s="320">
        <v>106.5</v>
      </c>
      <c r="CC39" s="320">
        <v>103.5</v>
      </c>
      <c r="CD39" s="320">
        <v>88.8</v>
      </c>
      <c r="CE39" s="320">
        <v>132.69999999999999</v>
      </c>
      <c r="CF39" s="320">
        <v>134.80000000000001</v>
      </c>
      <c r="CG39" s="320">
        <v>133.19999999999999</v>
      </c>
      <c r="CH39" s="320">
        <v>150.19999999999999</v>
      </c>
      <c r="CI39" s="320">
        <v>156.6</v>
      </c>
      <c r="CJ39" s="320">
        <v>146.5</v>
      </c>
      <c r="CK39" s="320">
        <v>154.19999999999999</v>
      </c>
    </row>
    <row r="40" spans="1:89" x14ac:dyDescent="0.2">
      <c r="A40" s="320" t="s">
        <v>380</v>
      </c>
      <c r="B40" s="320" t="s">
        <v>1829</v>
      </c>
      <c r="C40" s="320">
        <v>0.3</v>
      </c>
      <c r="D40" s="320">
        <v>0.3</v>
      </c>
      <c r="E40" s="320">
        <v>0.3</v>
      </c>
      <c r="F40" s="320">
        <v>0.3</v>
      </c>
      <c r="G40" s="320">
        <v>0.3</v>
      </c>
      <c r="H40" s="320">
        <v>0.3</v>
      </c>
      <c r="I40" s="320">
        <v>0.3</v>
      </c>
      <c r="J40" s="320">
        <v>0.4</v>
      </c>
      <c r="K40" s="320">
        <v>0.4</v>
      </c>
      <c r="L40" s="320">
        <v>0.5</v>
      </c>
      <c r="M40" s="320">
        <v>0.5</v>
      </c>
      <c r="N40" s="320">
        <v>0.6</v>
      </c>
      <c r="O40" s="320">
        <v>0.6</v>
      </c>
      <c r="P40" s="320">
        <v>0.6</v>
      </c>
      <c r="Q40" s="320">
        <v>0.7</v>
      </c>
      <c r="R40" s="320">
        <v>0.7</v>
      </c>
      <c r="S40" s="320">
        <v>0.8</v>
      </c>
      <c r="T40" s="320">
        <v>0.9</v>
      </c>
      <c r="U40" s="320">
        <v>1.2</v>
      </c>
      <c r="V40" s="320">
        <v>1.4</v>
      </c>
      <c r="W40" s="320">
        <v>1.6</v>
      </c>
      <c r="X40" s="320">
        <v>1.7</v>
      </c>
      <c r="Y40" s="320">
        <v>1.9</v>
      </c>
      <c r="Z40" s="320">
        <v>2.1</v>
      </c>
      <c r="AA40" s="320">
        <v>2.2999999999999998</v>
      </c>
      <c r="AB40" s="320">
        <v>2.5</v>
      </c>
      <c r="AC40" s="320">
        <v>2.7</v>
      </c>
      <c r="AD40" s="320">
        <v>3</v>
      </c>
      <c r="AE40" s="320">
        <v>3.4</v>
      </c>
      <c r="AF40" s="320">
        <v>3.7</v>
      </c>
      <c r="AG40" s="320">
        <v>3.9</v>
      </c>
      <c r="AH40" s="320">
        <v>4.4000000000000004</v>
      </c>
      <c r="AI40" s="320">
        <v>4.9000000000000004</v>
      </c>
      <c r="AJ40" s="320">
        <v>5.2</v>
      </c>
      <c r="AK40" s="320">
        <v>5.6</v>
      </c>
      <c r="AL40" s="320">
        <v>6.1</v>
      </c>
      <c r="AM40" s="320">
        <v>6.8</v>
      </c>
      <c r="AN40" s="320">
        <v>7.6</v>
      </c>
      <c r="AO40" s="320">
        <v>8.3000000000000007</v>
      </c>
      <c r="AP40" s="320">
        <v>9.8000000000000007</v>
      </c>
      <c r="AQ40" s="320">
        <v>11.3</v>
      </c>
      <c r="AR40" s="320">
        <v>12.8</v>
      </c>
      <c r="AS40" s="320">
        <v>15.2</v>
      </c>
      <c r="AT40" s="320">
        <v>18.2</v>
      </c>
      <c r="AU40" s="320">
        <v>19.3</v>
      </c>
      <c r="AV40" s="320">
        <v>21.7</v>
      </c>
      <c r="AW40" s="320">
        <v>24.7</v>
      </c>
      <c r="AX40" s="320">
        <v>25.3</v>
      </c>
      <c r="AY40" s="320">
        <v>28.1</v>
      </c>
      <c r="AZ40" s="320">
        <v>31.1</v>
      </c>
      <c r="BA40" s="320">
        <v>34.5</v>
      </c>
      <c r="BB40" s="320">
        <v>37.5</v>
      </c>
      <c r="BC40" s="320">
        <v>41.2</v>
      </c>
      <c r="BD40" s="320">
        <v>45.2</v>
      </c>
      <c r="BE40" s="320">
        <v>50.5</v>
      </c>
      <c r="BF40" s="320">
        <v>54.6</v>
      </c>
      <c r="BG40" s="320">
        <v>59.2</v>
      </c>
      <c r="BH40" s="320">
        <v>64.3</v>
      </c>
      <c r="BI40" s="320">
        <v>70.2</v>
      </c>
      <c r="BJ40" s="320">
        <v>76.099999999999994</v>
      </c>
      <c r="BK40" s="320">
        <v>88.5</v>
      </c>
      <c r="BL40" s="320">
        <v>96.6</v>
      </c>
      <c r="BM40" s="320">
        <v>105.5</v>
      </c>
      <c r="BN40" s="320">
        <v>123.9</v>
      </c>
      <c r="BO40" s="320">
        <v>131.19999999999999</v>
      </c>
      <c r="BP40" s="320">
        <v>139.80000000000001</v>
      </c>
      <c r="BQ40" s="320">
        <v>149.80000000000001</v>
      </c>
      <c r="BR40" s="320">
        <v>160.1</v>
      </c>
      <c r="BS40" s="320">
        <v>170.8</v>
      </c>
      <c r="BT40" s="320">
        <v>182.2</v>
      </c>
      <c r="BU40" s="320">
        <v>195.3</v>
      </c>
      <c r="BV40" s="320">
        <v>210.1</v>
      </c>
      <c r="BW40" s="320">
        <v>225.7</v>
      </c>
      <c r="BX40" s="320">
        <v>241.8</v>
      </c>
      <c r="BY40" s="320">
        <v>261.3</v>
      </c>
      <c r="BZ40" s="320">
        <v>288.5</v>
      </c>
      <c r="CA40" s="320">
        <v>302.3</v>
      </c>
      <c r="CB40" s="320">
        <v>318.8</v>
      </c>
      <c r="CC40" s="320">
        <v>339.5</v>
      </c>
      <c r="CD40" s="320">
        <v>357.1</v>
      </c>
      <c r="CE40" s="320">
        <v>374.8</v>
      </c>
      <c r="CF40" s="320">
        <v>394.1</v>
      </c>
      <c r="CG40" s="320">
        <v>400.7</v>
      </c>
      <c r="CH40" s="320">
        <v>408.5</v>
      </c>
      <c r="CI40" s="320">
        <v>418</v>
      </c>
      <c r="CJ40" s="320">
        <v>427.3</v>
      </c>
      <c r="CK40" s="320">
        <v>444.7</v>
      </c>
    </row>
    <row r="41" spans="1:89" x14ac:dyDescent="0.2">
      <c r="A41" s="320" t="s">
        <v>378</v>
      </c>
      <c r="B41" s="320" t="s">
        <v>1828</v>
      </c>
      <c r="C41" s="320">
        <v>0.1</v>
      </c>
      <c r="D41" s="320">
        <v>0.1</v>
      </c>
      <c r="E41" s="320">
        <v>0.1</v>
      </c>
      <c r="F41" s="320">
        <v>0.1</v>
      </c>
      <c r="G41" s="320">
        <v>0.1</v>
      </c>
      <c r="H41" s="320">
        <v>0.1</v>
      </c>
      <c r="I41" s="320">
        <v>0.1</v>
      </c>
      <c r="J41" s="320">
        <v>0.1</v>
      </c>
      <c r="K41" s="320">
        <v>0.1</v>
      </c>
      <c r="L41" s="320">
        <v>0.2</v>
      </c>
      <c r="M41" s="320">
        <v>0.2</v>
      </c>
      <c r="N41" s="320">
        <v>0.2</v>
      </c>
      <c r="O41" s="320">
        <v>0.2</v>
      </c>
      <c r="P41" s="320">
        <v>0.2</v>
      </c>
      <c r="Q41" s="320">
        <v>0.2</v>
      </c>
      <c r="R41" s="320">
        <v>0.2</v>
      </c>
      <c r="S41" s="320">
        <v>0.2</v>
      </c>
      <c r="T41" s="320">
        <v>0.3</v>
      </c>
      <c r="U41" s="320">
        <v>0.3</v>
      </c>
      <c r="V41" s="320">
        <v>0.3</v>
      </c>
      <c r="W41" s="320">
        <v>0.3</v>
      </c>
      <c r="X41" s="320">
        <v>0.4</v>
      </c>
      <c r="Y41" s="320">
        <v>0.5</v>
      </c>
      <c r="Z41" s="320">
        <v>0.5</v>
      </c>
      <c r="AA41" s="320">
        <v>0.6</v>
      </c>
      <c r="AB41" s="320">
        <v>0.7</v>
      </c>
      <c r="AC41" s="320">
        <v>0.8</v>
      </c>
      <c r="AD41" s="320">
        <v>0.9</v>
      </c>
      <c r="AE41" s="320">
        <v>1</v>
      </c>
      <c r="AF41" s="320">
        <v>1.1000000000000001</v>
      </c>
      <c r="AG41" s="320">
        <v>1.2</v>
      </c>
      <c r="AH41" s="320">
        <v>1.4</v>
      </c>
      <c r="AI41" s="320">
        <v>1.5</v>
      </c>
      <c r="AJ41" s="320">
        <v>1.6</v>
      </c>
      <c r="AK41" s="320">
        <v>1.8</v>
      </c>
      <c r="AL41" s="320">
        <v>2</v>
      </c>
      <c r="AM41" s="320">
        <v>2.1</v>
      </c>
      <c r="AN41" s="320">
        <v>2.5</v>
      </c>
      <c r="AO41" s="320">
        <v>2.9</v>
      </c>
      <c r="AP41" s="320">
        <v>3</v>
      </c>
      <c r="AQ41" s="320">
        <v>3.5</v>
      </c>
      <c r="AR41" s="320">
        <v>4</v>
      </c>
      <c r="AS41" s="320">
        <v>4.7</v>
      </c>
      <c r="AT41" s="320">
        <v>5.5</v>
      </c>
      <c r="AU41" s="320">
        <v>6.3</v>
      </c>
      <c r="AV41" s="320">
        <v>7.1</v>
      </c>
      <c r="AW41" s="320">
        <v>8.1999999999999993</v>
      </c>
      <c r="AX41" s="320">
        <v>9.6</v>
      </c>
      <c r="AY41" s="320">
        <v>10.5</v>
      </c>
      <c r="AZ41" s="320">
        <v>12</v>
      </c>
      <c r="BA41" s="320">
        <v>13.3</v>
      </c>
      <c r="BB41" s="320">
        <v>15.1</v>
      </c>
      <c r="BC41" s="320">
        <v>17.2</v>
      </c>
      <c r="BD41" s="320">
        <v>19.3</v>
      </c>
      <c r="BE41" s="320">
        <v>20.5</v>
      </c>
      <c r="BF41" s="320">
        <v>23.5</v>
      </c>
      <c r="BG41" s="320">
        <v>25.5</v>
      </c>
      <c r="BH41" s="320">
        <v>28.4</v>
      </c>
      <c r="BI41" s="320">
        <v>31.2</v>
      </c>
      <c r="BJ41" s="320">
        <v>34.1</v>
      </c>
      <c r="BK41" s="320">
        <v>37</v>
      </c>
      <c r="BL41" s="320">
        <v>40.6</v>
      </c>
      <c r="BM41" s="320">
        <v>44.2</v>
      </c>
      <c r="BN41" s="320">
        <v>48.4</v>
      </c>
      <c r="BO41" s="320">
        <v>54</v>
      </c>
      <c r="BP41" s="320">
        <v>59.2</v>
      </c>
      <c r="BQ41" s="320">
        <v>65.5</v>
      </c>
      <c r="BR41" s="320">
        <v>70.599999999999994</v>
      </c>
      <c r="BS41" s="320">
        <v>77.5</v>
      </c>
      <c r="BT41" s="320">
        <v>83.4</v>
      </c>
      <c r="BU41" s="320">
        <v>91.1</v>
      </c>
      <c r="BV41" s="320">
        <v>100.3</v>
      </c>
      <c r="BW41" s="320">
        <v>110</v>
      </c>
      <c r="BX41" s="320">
        <v>121.3</v>
      </c>
      <c r="BY41" s="320">
        <v>132.6</v>
      </c>
      <c r="BZ41" s="320">
        <v>141.69999999999999</v>
      </c>
      <c r="CA41" s="320">
        <v>151</v>
      </c>
      <c r="CB41" s="320">
        <v>161.4</v>
      </c>
      <c r="CC41" s="320">
        <v>173.5</v>
      </c>
      <c r="CD41" s="320">
        <v>185.5</v>
      </c>
      <c r="CE41" s="320">
        <v>197.8</v>
      </c>
      <c r="CF41" s="320">
        <v>213.1</v>
      </c>
      <c r="CG41" s="320">
        <v>227.4</v>
      </c>
      <c r="CH41" s="320">
        <v>240.9</v>
      </c>
      <c r="CI41" s="320">
        <v>256.10000000000002</v>
      </c>
      <c r="CJ41" s="320">
        <v>269.2</v>
      </c>
      <c r="CK41" s="320">
        <v>284.5</v>
      </c>
    </row>
    <row r="42" spans="1:89" x14ac:dyDescent="0.2">
      <c r="A42" s="320" t="s">
        <v>539</v>
      </c>
      <c r="B42" s="320" t="s">
        <v>1827</v>
      </c>
      <c r="C42" s="320">
        <v>0</v>
      </c>
      <c r="D42" s="320">
        <v>0.1</v>
      </c>
      <c r="E42" s="320">
        <v>0.1</v>
      </c>
      <c r="F42" s="320">
        <v>0.1</v>
      </c>
      <c r="G42" s="320">
        <v>0.1</v>
      </c>
      <c r="H42" s="320">
        <v>0.1</v>
      </c>
      <c r="I42" s="320">
        <v>0.1</v>
      </c>
      <c r="J42" s="320">
        <v>0.1</v>
      </c>
      <c r="K42" s="320">
        <v>0.1</v>
      </c>
      <c r="L42" s="320">
        <v>0.1</v>
      </c>
      <c r="M42" s="320">
        <v>0.1</v>
      </c>
      <c r="N42" s="320">
        <v>0.1</v>
      </c>
      <c r="O42" s="320">
        <v>0.1</v>
      </c>
      <c r="P42" s="320">
        <v>0.1</v>
      </c>
      <c r="Q42" s="320">
        <v>0.1</v>
      </c>
      <c r="R42" s="320">
        <v>0.1</v>
      </c>
      <c r="S42" s="320">
        <v>0.2</v>
      </c>
      <c r="T42" s="320">
        <v>0.2</v>
      </c>
      <c r="U42" s="320">
        <v>0.2</v>
      </c>
      <c r="V42" s="320">
        <v>0.3</v>
      </c>
      <c r="W42" s="320">
        <v>0.3</v>
      </c>
      <c r="X42" s="320">
        <v>0.4</v>
      </c>
      <c r="Y42" s="320">
        <v>0.5</v>
      </c>
      <c r="Z42" s="320">
        <v>0.6</v>
      </c>
      <c r="AA42" s="320">
        <v>0.6</v>
      </c>
      <c r="AB42" s="320">
        <v>0.7</v>
      </c>
      <c r="AC42" s="320">
        <v>0.8</v>
      </c>
      <c r="AD42" s="320">
        <v>0.8</v>
      </c>
      <c r="AE42" s="320">
        <v>0.9</v>
      </c>
      <c r="AF42" s="320">
        <v>1</v>
      </c>
      <c r="AG42" s="320">
        <v>1.1000000000000001</v>
      </c>
      <c r="AH42" s="320">
        <v>1.2</v>
      </c>
      <c r="AI42" s="320">
        <v>1.3</v>
      </c>
      <c r="AJ42" s="320">
        <v>1.3</v>
      </c>
      <c r="AK42" s="320">
        <v>1.4</v>
      </c>
      <c r="AL42" s="320">
        <v>1.6</v>
      </c>
      <c r="AM42" s="320">
        <v>1.7</v>
      </c>
      <c r="AN42" s="320">
        <v>1.9</v>
      </c>
      <c r="AO42" s="320">
        <v>2.2000000000000002</v>
      </c>
      <c r="AP42" s="320">
        <v>2.4</v>
      </c>
      <c r="AQ42" s="320">
        <v>2.7</v>
      </c>
      <c r="AR42" s="320">
        <v>3.1</v>
      </c>
      <c r="AS42" s="320">
        <v>3.4</v>
      </c>
      <c r="AT42" s="320">
        <v>3.8</v>
      </c>
      <c r="AU42" s="320">
        <v>4.2</v>
      </c>
      <c r="AV42" s="320">
        <v>4.4000000000000004</v>
      </c>
      <c r="AW42" s="320">
        <v>4.8</v>
      </c>
      <c r="AX42" s="320">
        <v>5.3</v>
      </c>
      <c r="AY42" s="320">
        <v>5.8</v>
      </c>
      <c r="AZ42" s="320">
        <v>6.3</v>
      </c>
      <c r="BA42" s="320">
        <v>6.7</v>
      </c>
      <c r="BB42" s="320">
        <v>7.1</v>
      </c>
      <c r="BC42" s="320">
        <v>7.8</v>
      </c>
      <c r="BD42" s="320">
        <v>8.6</v>
      </c>
      <c r="BE42" s="320">
        <v>8.8000000000000007</v>
      </c>
      <c r="BF42" s="320">
        <v>9.1999999999999993</v>
      </c>
      <c r="BG42" s="320">
        <v>10</v>
      </c>
      <c r="BH42" s="320">
        <v>11</v>
      </c>
      <c r="BI42" s="320">
        <v>11.6</v>
      </c>
      <c r="BJ42" s="320">
        <v>12.5</v>
      </c>
      <c r="BK42" s="320">
        <v>13.4</v>
      </c>
      <c r="BL42" s="320">
        <v>14.6</v>
      </c>
      <c r="BM42" s="320">
        <v>15.4</v>
      </c>
      <c r="BN42" s="320">
        <v>16</v>
      </c>
      <c r="BO42" s="320">
        <v>16.899999999999999</v>
      </c>
      <c r="BP42" s="320">
        <v>18</v>
      </c>
      <c r="BQ42" s="320">
        <v>19.2</v>
      </c>
      <c r="BR42" s="320">
        <v>20.3</v>
      </c>
      <c r="BS42" s="320">
        <v>21.5</v>
      </c>
      <c r="BT42" s="320">
        <v>22.7</v>
      </c>
      <c r="BU42" s="320">
        <v>24.3</v>
      </c>
      <c r="BV42" s="320">
        <v>25.7</v>
      </c>
      <c r="BW42" s="320">
        <v>27.1</v>
      </c>
      <c r="BX42" s="320">
        <v>28.5</v>
      </c>
      <c r="BY42" s="320">
        <v>30.1</v>
      </c>
      <c r="BZ42" s="320">
        <v>30.9</v>
      </c>
      <c r="CA42" s="320">
        <v>31.8</v>
      </c>
      <c r="CB42" s="320">
        <v>33.4</v>
      </c>
      <c r="CC42" s="320">
        <v>35.6</v>
      </c>
      <c r="CD42" s="320">
        <v>37.9</v>
      </c>
      <c r="CE42" s="320">
        <v>39</v>
      </c>
      <c r="CF42" s="320">
        <v>39.700000000000003</v>
      </c>
      <c r="CG42" s="320">
        <v>41.8</v>
      </c>
      <c r="CH42" s="320">
        <v>44.2</v>
      </c>
      <c r="CI42" s="320">
        <v>45.3</v>
      </c>
      <c r="CJ42" s="320">
        <v>47.2</v>
      </c>
      <c r="CK42" s="320">
        <v>49.9</v>
      </c>
    </row>
    <row r="43" spans="1:89" x14ac:dyDescent="0.2">
      <c r="A43" s="320" t="s">
        <v>537</v>
      </c>
      <c r="B43" s="320" t="s">
        <v>1826</v>
      </c>
      <c r="C43" s="320">
        <v>0.3</v>
      </c>
      <c r="D43" s="320">
        <v>0.3</v>
      </c>
      <c r="E43" s="320">
        <v>0.3</v>
      </c>
      <c r="F43" s="320">
        <v>0.3</v>
      </c>
      <c r="G43" s="320">
        <v>0.3</v>
      </c>
      <c r="H43" s="320">
        <v>0.3</v>
      </c>
      <c r="I43" s="320">
        <v>0.3</v>
      </c>
      <c r="J43" s="320">
        <v>0.3</v>
      </c>
      <c r="K43" s="320">
        <v>0.4</v>
      </c>
      <c r="L43" s="320">
        <v>0.4</v>
      </c>
      <c r="M43" s="320">
        <v>0.5</v>
      </c>
      <c r="N43" s="320">
        <v>0.5</v>
      </c>
      <c r="O43" s="320">
        <v>0.5</v>
      </c>
      <c r="P43" s="320">
        <v>0.6</v>
      </c>
      <c r="Q43" s="320">
        <v>0.6</v>
      </c>
      <c r="R43" s="320">
        <v>0.7</v>
      </c>
      <c r="S43" s="320">
        <v>0.7</v>
      </c>
      <c r="T43" s="320">
        <v>0.9</v>
      </c>
      <c r="U43" s="320">
        <v>1.1000000000000001</v>
      </c>
      <c r="V43" s="320">
        <v>1.4</v>
      </c>
      <c r="W43" s="320">
        <v>1.6</v>
      </c>
      <c r="X43" s="320">
        <v>1.7</v>
      </c>
      <c r="Y43" s="320">
        <v>1.9</v>
      </c>
      <c r="Z43" s="320">
        <v>2.1</v>
      </c>
      <c r="AA43" s="320">
        <v>2.2999999999999998</v>
      </c>
      <c r="AB43" s="320">
        <v>2.5</v>
      </c>
      <c r="AC43" s="320">
        <v>2.7</v>
      </c>
      <c r="AD43" s="320">
        <v>3</v>
      </c>
      <c r="AE43" s="320">
        <v>3.3</v>
      </c>
      <c r="AF43" s="320">
        <v>3.7</v>
      </c>
      <c r="AG43" s="320">
        <v>3.8</v>
      </c>
      <c r="AH43" s="320">
        <v>4.2</v>
      </c>
      <c r="AI43" s="320">
        <v>4.7</v>
      </c>
      <c r="AJ43" s="320">
        <v>4.9000000000000004</v>
      </c>
      <c r="AK43" s="320">
        <v>5.3</v>
      </c>
      <c r="AL43" s="320">
        <v>5.7</v>
      </c>
      <c r="AM43" s="320">
        <v>6.4</v>
      </c>
      <c r="AN43" s="320">
        <v>7</v>
      </c>
      <c r="AO43" s="320">
        <v>7.6</v>
      </c>
      <c r="AP43" s="320">
        <v>9.1999999999999993</v>
      </c>
      <c r="AQ43" s="320">
        <v>10.5</v>
      </c>
      <c r="AR43" s="320">
        <v>11.8</v>
      </c>
      <c r="AS43" s="320">
        <v>14</v>
      </c>
      <c r="AT43" s="320">
        <v>16.5</v>
      </c>
      <c r="AU43" s="320">
        <v>17.2</v>
      </c>
      <c r="AV43" s="320">
        <v>19.100000000000001</v>
      </c>
      <c r="AW43" s="320">
        <v>21.4</v>
      </c>
      <c r="AX43" s="320">
        <v>21</v>
      </c>
      <c r="AY43" s="320">
        <v>23.4</v>
      </c>
      <c r="AZ43" s="320">
        <v>25.4</v>
      </c>
      <c r="BA43" s="320">
        <v>27.9</v>
      </c>
      <c r="BB43" s="320">
        <v>29.5</v>
      </c>
      <c r="BC43" s="320">
        <v>31.9</v>
      </c>
      <c r="BD43" s="320">
        <v>34.4</v>
      </c>
      <c r="BE43" s="320">
        <v>38.700000000000003</v>
      </c>
      <c r="BF43" s="320">
        <v>40.299999999999997</v>
      </c>
      <c r="BG43" s="320">
        <v>43.7</v>
      </c>
      <c r="BH43" s="320">
        <v>46.9</v>
      </c>
      <c r="BI43" s="320">
        <v>50.7</v>
      </c>
      <c r="BJ43" s="320">
        <v>54.5</v>
      </c>
      <c r="BK43" s="320">
        <v>65</v>
      </c>
      <c r="BL43" s="320">
        <v>70.599999999999994</v>
      </c>
      <c r="BM43" s="320">
        <v>76.7</v>
      </c>
      <c r="BN43" s="320">
        <v>91.5</v>
      </c>
      <c r="BO43" s="320">
        <v>94.1</v>
      </c>
      <c r="BP43" s="320">
        <v>98.6</v>
      </c>
      <c r="BQ43" s="320">
        <v>103.6</v>
      </c>
      <c r="BR43" s="320">
        <v>109.8</v>
      </c>
      <c r="BS43" s="320">
        <v>114.7</v>
      </c>
      <c r="BT43" s="320">
        <v>121.5</v>
      </c>
      <c r="BU43" s="320">
        <v>128.4</v>
      </c>
      <c r="BV43" s="320">
        <v>135.5</v>
      </c>
      <c r="BW43" s="320">
        <v>142.69999999999999</v>
      </c>
      <c r="BX43" s="320">
        <v>149</v>
      </c>
      <c r="BY43" s="320">
        <v>158.80000000000001</v>
      </c>
      <c r="BZ43" s="320">
        <v>177.7</v>
      </c>
      <c r="CA43" s="320">
        <v>183.1</v>
      </c>
      <c r="CB43" s="320">
        <v>190.8</v>
      </c>
      <c r="CC43" s="320">
        <v>201.6</v>
      </c>
      <c r="CD43" s="320">
        <v>209.5</v>
      </c>
      <c r="CE43" s="320">
        <v>215.9</v>
      </c>
      <c r="CF43" s="320">
        <v>220.7</v>
      </c>
      <c r="CG43" s="320">
        <v>215.2</v>
      </c>
      <c r="CH43" s="320">
        <v>211.8</v>
      </c>
      <c r="CI43" s="320">
        <v>207.2</v>
      </c>
      <c r="CJ43" s="320">
        <v>205.3</v>
      </c>
      <c r="CK43" s="320">
        <v>210.1</v>
      </c>
    </row>
    <row r="44" spans="1:89" ht="14.25" x14ac:dyDescent="0.3">
      <c r="A44" s="394" t="s">
        <v>376</v>
      </c>
      <c r="B44" s="392"/>
      <c r="C44" s="392"/>
      <c r="D44" s="392"/>
      <c r="E44" s="392"/>
      <c r="F44" s="392"/>
      <c r="G44" s="392"/>
      <c r="H44" s="392"/>
      <c r="I44" s="392"/>
      <c r="J44" s="392"/>
      <c r="K44" s="392"/>
      <c r="L44" s="392"/>
      <c r="M44" s="392"/>
      <c r="N44" s="392"/>
      <c r="O44" s="392"/>
      <c r="P44" s="392"/>
      <c r="Q44" s="392"/>
      <c r="R44" s="392"/>
      <c r="S44" s="392"/>
      <c r="T44" s="392"/>
      <c r="U44" s="392"/>
      <c r="V44" s="392"/>
      <c r="W44" s="392"/>
      <c r="X44" s="392"/>
      <c r="Y44" s="392"/>
      <c r="Z44" s="392"/>
      <c r="AA44" s="392"/>
      <c r="AB44" s="392"/>
      <c r="AC44" s="392"/>
      <c r="AD44" s="392"/>
      <c r="AE44" s="392"/>
      <c r="AF44" s="392"/>
      <c r="AG44" s="392"/>
      <c r="AH44" s="392"/>
      <c r="AI44" s="392"/>
      <c r="AJ44" s="392"/>
      <c r="AK44" s="392"/>
      <c r="AL44" s="392"/>
      <c r="AM44" s="392"/>
      <c r="AN44" s="392"/>
      <c r="AO44" s="392"/>
      <c r="AP44" s="392"/>
      <c r="AQ44" s="392"/>
      <c r="AR44" s="392"/>
      <c r="AS44" s="392"/>
      <c r="AT44" s="392"/>
      <c r="AU44" s="392"/>
      <c r="AV44" s="392"/>
      <c r="AW44" s="392"/>
      <c r="AX44" s="392"/>
      <c r="AY44" s="392"/>
      <c r="AZ44" s="392"/>
      <c r="BA44" s="392"/>
      <c r="BB44" s="392"/>
      <c r="BC44" s="392"/>
      <c r="BD44" s="392"/>
      <c r="BE44" s="392"/>
      <c r="BF44" s="392"/>
      <c r="BG44" s="392"/>
      <c r="BH44" s="392"/>
      <c r="BI44" s="392"/>
      <c r="BJ44" s="392"/>
      <c r="BK44" s="392"/>
      <c r="BL44" s="392"/>
      <c r="BM44" s="392"/>
      <c r="BN44" s="392"/>
      <c r="BO44" s="392"/>
      <c r="BP44" s="392"/>
      <c r="BQ44" s="392"/>
      <c r="BR44" s="392"/>
      <c r="BS44" s="392"/>
      <c r="BT44" s="392"/>
      <c r="BU44" s="392"/>
      <c r="BV44" s="392"/>
      <c r="BW44" s="392"/>
      <c r="BX44" s="392"/>
      <c r="BY44" s="392"/>
      <c r="BZ44" s="392"/>
      <c r="CA44" s="392"/>
      <c r="CB44" s="392"/>
      <c r="CC44" s="392"/>
      <c r="CD44" s="392"/>
      <c r="CE44" s="392"/>
      <c r="CF44" s="392"/>
      <c r="CG44" s="392"/>
      <c r="CH44" s="392"/>
      <c r="CI44" s="392"/>
      <c r="CJ44" s="392"/>
      <c r="CK44" s="392"/>
    </row>
    <row r="45" spans="1:89" x14ac:dyDescent="0.2">
      <c r="A45" s="391" t="s">
        <v>1825</v>
      </c>
      <c r="B45" s="392"/>
      <c r="C45" s="392"/>
      <c r="D45" s="392"/>
      <c r="E45" s="392"/>
      <c r="F45" s="392"/>
      <c r="G45" s="392"/>
      <c r="H45" s="392"/>
      <c r="I45" s="392"/>
      <c r="J45" s="392"/>
      <c r="K45" s="392"/>
      <c r="L45" s="392"/>
      <c r="M45" s="392"/>
      <c r="N45" s="392"/>
      <c r="O45" s="392"/>
      <c r="P45" s="392"/>
      <c r="Q45" s="392"/>
      <c r="R45" s="392"/>
      <c r="S45" s="392"/>
      <c r="T45" s="392"/>
      <c r="U45" s="392"/>
      <c r="V45" s="392"/>
      <c r="W45" s="392"/>
      <c r="X45" s="392"/>
      <c r="Y45" s="392"/>
      <c r="Z45" s="392"/>
      <c r="AA45" s="392"/>
      <c r="AB45" s="392"/>
      <c r="AC45" s="392"/>
      <c r="AD45" s="392"/>
      <c r="AE45" s="392"/>
      <c r="AF45" s="392"/>
      <c r="AG45" s="392"/>
      <c r="AH45" s="392"/>
      <c r="AI45" s="392"/>
      <c r="AJ45" s="392"/>
      <c r="AK45" s="392"/>
      <c r="AL45" s="392"/>
      <c r="AM45" s="392"/>
      <c r="AN45" s="392"/>
      <c r="AO45" s="392"/>
      <c r="AP45" s="392"/>
      <c r="AQ45" s="392"/>
      <c r="AR45" s="392"/>
      <c r="AS45" s="392"/>
      <c r="AT45" s="392"/>
      <c r="AU45" s="392"/>
      <c r="AV45" s="392"/>
      <c r="AW45" s="392"/>
      <c r="AX45" s="392"/>
      <c r="AY45" s="392"/>
      <c r="AZ45" s="392"/>
      <c r="BA45" s="392"/>
      <c r="BB45" s="392"/>
      <c r="BC45" s="392"/>
      <c r="BD45" s="392"/>
      <c r="BE45" s="392"/>
      <c r="BF45" s="392"/>
      <c r="BG45" s="392"/>
      <c r="BH45" s="392"/>
      <c r="BI45" s="392"/>
      <c r="BJ45" s="392"/>
      <c r="BK45" s="392"/>
      <c r="BL45" s="392"/>
      <c r="BM45" s="392"/>
      <c r="BN45" s="392"/>
      <c r="BO45" s="392"/>
      <c r="BP45" s="392"/>
      <c r="BQ45" s="392"/>
      <c r="BR45" s="392"/>
      <c r="BS45" s="392"/>
      <c r="BT45" s="392"/>
      <c r="BU45" s="392"/>
      <c r="BV45" s="392"/>
      <c r="BW45" s="392"/>
      <c r="BX45" s="392"/>
      <c r="BY45" s="392"/>
      <c r="BZ45" s="392"/>
      <c r="CA45" s="392"/>
      <c r="CB45" s="392"/>
      <c r="CC45" s="392"/>
      <c r="CD45" s="392"/>
      <c r="CE45" s="392"/>
      <c r="CF45" s="392"/>
      <c r="CG45" s="392"/>
      <c r="CH45" s="392"/>
      <c r="CI45" s="392"/>
      <c r="CJ45" s="392"/>
      <c r="CK45" s="392"/>
    </row>
    <row r="46" spans="1:89" x14ac:dyDescent="0.2">
      <c r="A46" s="391" t="s">
        <v>1824</v>
      </c>
      <c r="B46" s="392"/>
      <c r="C46" s="392"/>
      <c r="D46" s="392"/>
      <c r="E46" s="392"/>
      <c r="F46" s="392"/>
      <c r="G46" s="392"/>
      <c r="H46" s="392"/>
      <c r="I46" s="392"/>
      <c r="J46" s="392"/>
      <c r="K46" s="392"/>
      <c r="L46" s="392"/>
      <c r="M46" s="392"/>
      <c r="N46" s="392"/>
      <c r="O46" s="392"/>
      <c r="P46" s="392"/>
      <c r="Q46" s="392"/>
      <c r="R46" s="392"/>
      <c r="S46" s="392"/>
      <c r="T46" s="392"/>
      <c r="U46" s="392"/>
      <c r="V46" s="392"/>
      <c r="W46" s="392"/>
      <c r="X46" s="392"/>
      <c r="Y46" s="392"/>
      <c r="Z46" s="392"/>
      <c r="AA46" s="392"/>
      <c r="AB46" s="392"/>
      <c r="AC46" s="392"/>
      <c r="AD46" s="392"/>
      <c r="AE46" s="392"/>
      <c r="AF46" s="392"/>
      <c r="AG46" s="392"/>
      <c r="AH46" s="392"/>
      <c r="AI46" s="392"/>
      <c r="AJ46" s="392"/>
      <c r="AK46" s="392"/>
      <c r="AL46" s="392"/>
      <c r="AM46" s="392"/>
      <c r="AN46" s="392"/>
      <c r="AO46" s="392"/>
      <c r="AP46" s="392"/>
      <c r="AQ46" s="392"/>
      <c r="AR46" s="392"/>
      <c r="AS46" s="392"/>
      <c r="AT46" s="392"/>
      <c r="AU46" s="392"/>
      <c r="AV46" s="392"/>
      <c r="AW46" s="392"/>
      <c r="AX46" s="392"/>
      <c r="AY46" s="392"/>
      <c r="AZ46" s="392"/>
      <c r="BA46" s="392"/>
      <c r="BB46" s="392"/>
      <c r="BC46" s="392"/>
      <c r="BD46" s="392"/>
      <c r="BE46" s="392"/>
      <c r="BF46" s="392"/>
      <c r="BG46" s="392"/>
      <c r="BH46" s="392"/>
      <c r="BI46" s="392"/>
      <c r="BJ46" s="392"/>
      <c r="BK46" s="392"/>
      <c r="BL46" s="392"/>
      <c r="BM46" s="392"/>
      <c r="BN46" s="392"/>
      <c r="BO46" s="392"/>
      <c r="BP46" s="392"/>
      <c r="BQ46" s="392"/>
      <c r="BR46" s="392"/>
      <c r="BS46" s="392"/>
      <c r="BT46" s="392"/>
      <c r="BU46" s="392"/>
      <c r="BV46" s="392"/>
      <c r="BW46" s="392"/>
      <c r="BX46" s="392"/>
      <c r="BY46" s="392"/>
      <c r="BZ46" s="392"/>
      <c r="CA46" s="392"/>
      <c r="CB46" s="392"/>
      <c r="CC46" s="392"/>
      <c r="CD46" s="392"/>
      <c r="CE46" s="392"/>
      <c r="CF46" s="392"/>
      <c r="CG46" s="392"/>
      <c r="CH46" s="392"/>
      <c r="CI46" s="392"/>
      <c r="CJ46" s="392"/>
      <c r="CK46" s="392"/>
    </row>
    <row r="47" spans="1:89" x14ac:dyDescent="0.2">
      <c r="A47" s="391" t="s">
        <v>1823</v>
      </c>
      <c r="B47" s="392"/>
      <c r="C47" s="392"/>
      <c r="D47" s="392"/>
      <c r="E47" s="392"/>
      <c r="F47" s="392"/>
      <c r="G47" s="392"/>
      <c r="H47" s="392"/>
      <c r="I47" s="392"/>
      <c r="J47" s="392"/>
      <c r="K47" s="392"/>
      <c r="L47" s="392"/>
      <c r="M47" s="392"/>
      <c r="N47" s="392"/>
      <c r="O47" s="392"/>
      <c r="P47" s="392"/>
      <c r="Q47" s="392"/>
      <c r="R47" s="392"/>
      <c r="S47" s="392"/>
      <c r="T47" s="392"/>
      <c r="U47" s="392"/>
      <c r="V47" s="392"/>
      <c r="W47" s="392"/>
      <c r="X47" s="392"/>
      <c r="Y47" s="392"/>
      <c r="Z47" s="392"/>
      <c r="AA47" s="392"/>
      <c r="AB47" s="392"/>
      <c r="AC47" s="392"/>
      <c r="AD47" s="392"/>
      <c r="AE47" s="392"/>
      <c r="AF47" s="392"/>
      <c r="AG47" s="392"/>
      <c r="AH47" s="392"/>
      <c r="AI47" s="392"/>
      <c r="AJ47" s="392"/>
      <c r="AK47" s="392"/>
      <c r="AL47" s="392"/>
      <c r="AM47" s="392"/>
      <c r="AN47" s="392"/>
      <c r="AO47" s="392"/>
      <c r="AP47" s="392"/>
      <c r="AQ47" s="392"/>
      <c r="AR47" s="392"/>
      <c r="AS47" s="392"/>
      <c r="AT47" s="392"/>
      <c r="AU47" s="392"/>
      <c r="AV47" s="392"/>
      <c r="AW47" s="392"/>
      <c r="AX47" s="392"/>
      <c r="AY47" s="392"/>
      <c r="AZ47" s="392"/>
      <c r="BA47" s="392"/>
      <c r="BB47" s="392"/>
      <c r="BC47" s="392"/>
      <c r="BD47" s="392"/>
      <c r="BE47" s="392"/>
      <c r="BF47" s="392"/>
      <c r="BG47" s="392"/>
      <c r="BH47" s="392"/>
      <c r="BI47" s="392"/>
      <c r="BJ47" s="392"/>
      <c r="BK47" s="392"/>
      <c r="BL47" s="392"/>
      <c r="BM47" s="392"/>
      <c r="BN47" s="392"/>
      <c r="BO47" s="392"/>
      <c r="BP47" s="392"/>
      <c r="BQ47" s="392"/>
      <c r="BR47" s="392"/>
      <c r="BS47" s="392"/>
      <c r="BT47" s="392"/>
      <c r="BU47" s="392"/>
      <c r="BV47" s="392"/>
      <c r="BW47" s="392"/>
      <c r="BX47" s="392"/>
      <c r="BY47" s="392"/>
      <c r="BZ47" s="392"/>
      <c r="CA47" s="392"/>
      <c r="CB47" s="392"/>
      <c r="CC47" s="392"/>
      <c r="CD47" s="392"/>
      <c r="CE47" s="392"/>
      <c r="CF47" s="392"/>
      <c r="CG47" s="392"/>
      <c r="CH47" s="392"/>
      <c r="CI47" s="392"/>
      <c r="CJ47" s="392"/>
      <c r="CK47" s="392"/>
    </row>
    <row r="48" spans="1:89" x14ac:dyDescent="0.2">
      <c r="A48" s="391" t="s">
        <v>1822</v>
      </c>
      <c r="B48" s="392"/>
      <c r="C48" s="392"/>
      <c r="D48" s="392"/>
      <c r="E48" s="392"/>
      <c r="F48" s="392"/>
      <c r="G48" s="392"/>
      <c r="H48" s="392"/>
      <c r="I48" s="392"/>
      <c r="J48" s="392"/>
      <c r="K48" s="392"/>
      <c r="L48" s="392"/>
      <c r="M48" s="392"/>
      <c r="N48" s="392"/>
      <c r="O48" s="392"/>
      <c r="P48" s="392"/>
      <c r="Q48" s="392"/>
      <c r="R48" s="392"/>
      <c r="S48" s="392"/>
      <c r="T48" s="392"/>
      <c r="U48" s="392"/>
      <c r="V48" s="392"/>
      <c r="W48" s="392"/>
      <c r="X48" s="392"/>
      <c r="Y48" s="392"/>
      <c r="Z48" s="392"/>
      <c r="AA48" s="392"/>
      <c r="AB48" s="392"/>
      <c r="AC48" s="392"/>
      <c r="AD48" s="392"/>
      <c r="AE48" s="392"/>
      <c r="AF48" s="392"/>
      <c r="AG48" s="392"/>
      <c r="AH48" s="392"/>
      <c r="AI48" s="392"/>
      <c r="AJ48" s="392"/>
      <c r="AK48" s="392"/>
      <c r="AL48" s="392"/>
      <c r="AM48" s="392"/>
      <c r="AN48" s="392"/>
      <c r="AO48" s="392"/>
      <c r="AP48" s="392"/>
      <c r="AQ48" s="392"/>
      <c r="AR48" s="392"/>
      <c r="AS48" s="392"/>
      <c r="AT48" s="392"/>
      <c r="AU48" s="392"/>
      <c r="AV48" s="392"/>
      <c r="AW48" s="392"/>
      <c r="AX48" s="392"/>
      <c r="AY48" s="392"/>
      <c r="AZ48" s="392"/>
      <c r="BA48" s="392"/>
      <c r="BB48" s="392"/>
      <c r="BC48" s="392"/>
      <c r="BD48" s="392"/>
      <c r="BE48" s="392"/>
      <c r="BF48" s="392"/>
      <c r="BG48" s="392"/>
      <c r="BH48" s="392"/>
      <c r="BI48" s="392"/>
      <c r="BJ48" s="392"/>
      <c r="BK48" s="392"/>
      <c r="BL48" s="392"/>
      <c r="BM48" s="392"/>
      <c r="BN48" s="392"/>
      <c r="BO48" s="392"/>
      <c r="BP48" s="392"/>
      <c r="BQ48" s="392"/>
      <c r="BR48" s="392"/>
      <c r="BS48" s="392"/>
      <c r="BT48" s="392"/>
      <c r="BU48" s="392"/>
      <c r="BV48" s="392"/>
      <c r="BW48" s="392"/>
      <c r="BX48" s="392"/>
      <c r="BY48" s="392"/>
      <c r="BZ48" s="392"/>
      <c r="CA48" s="392"/>
      <c r="CB48" s="392"/>
      <c r="CC48" s="392"/>
      <c r="CD48" s="392"/>
      <c r="CE48" s="392"/>
      <c r="CF48" s="392"/>
      <c r="CG48" s="392"/>
      <c r="CH48" s="392"/>
      <c r="CI48" s="392"/>
      <c r="CJ48" s="392"/>
      <c r="CK48" s="392"/>
    </row>
    <row r="49" spans="1:89" x14ac:dyDescent="0.2">
      <c r="A49" s="391" t="s">
        <v>1821</v>
      </c>
      <c r="B49" s="392"/>
      <c r="C49" s="392"/>
      <c r="D49" s="392"/>
      <c r="E49" s="392"/>
      <c r="F49" s="392"/>
      <c r="G49" s="392"/>
      <c r="H49" s="392"/>
      <c r="I49" s="392"/>
      <c r="J49" s="392"/>
      <c r="K49" s="392"/>
      <c r="L49" s="392"/>
      <c r="M49" s="392"/>
      <c r="N49" s="392"/>
      <c r="O49" s="392"/>
      <c r="P49" s="392"/>
      <c r="Q49" s="392"/>
      <c r="R49" s="392"/>
      <c r="S49" s="392"/>
      <c r="T49" s="392"/>
      <c r="U49" s="392"/>
      <c r="V49" s="392"/>
      <c r="W49" s="392"/>
      <c r="X49" s="392"/>
      <c r="Y49" s="392"/>
      <c r="Z49" s="392"/>
      <c r="AA49" s="392"/>
      <c r="AB49" s="392"/>
      <c r="AC49" s="392"/>
      <c r="AD49" s="392"/>
      <c r="AE49" s="392"/>
      <c r="AF49" s="392"/>
      <c r="AG49" s="392"/>
      <c r="AH49" s="392"/>
      <c r="AI49" s="392"/>
      <c r="AJ49" s="392"/>
      <c r="AK49" s="392"/>
      <c r="AL49" s="392"/>
      <c r="AM49" s="392"/>
      <c r="AN49" s="392"/>
      <c r="AO49" s="392"/>
      <c r="AP49" s="392"/>
      <c r="AQ49" s="392"/>
      <c r="AR49" s="392"/>
      <c r="AS49" s="392"/>
      <c r="AT49" s="392"/>
      <c r="AU49" s="392"/>
      <c r="AV49" s="392"/>
      <c r="AW49" s="392"/>
      <c r="AX49" s="392"/>
      <c r="AY49" s="392"/>
      <c r="AZ49" s="392"/>
      <c r="BA49" s="392"/>
      <c r="BB49" s="392"/>
      <c r="BC49" s="392"/>
      <c r="BD49" s="392"/>
      <c r="BE49" s="392"/>
      <c r="BF49" s="392"/>
      <c r="BG49" s="392"/>
      <c r="BH49" s="392"/>
      <c r="BI49" s="392"/>
      <c r="BJ49" s="392"/>
      <c r="BK49" s="392"/>
      <c r="BL49" s="392"/>
      <c r="BM49" s="392"/>
      <c r="BN49" s="392"/>
      <c r="BO49" s="392"/>
      <c r="BP49" s="392"/>
      <c r="BQ49" s="392"/>
      <c r="BR49" s="392"/>
      <c r="BS49" s="392"/>
      <c r="BT49" s="392"/>
      <c r="BU49" s="392"/>
      <c r="BV49" s="392"/>
      <c r="BW49" s="392"/>
      <c r="BX49" s="392"/>
      <c r="BY49" s="392"/>
      <c r="BZ49" s="392"/>
      <c r="CA49" s="392"/>
      <c r="CB49" s="392"/>
      <c r="CC49" s="392"/>
      <c r="CD49" s="392"/>
      <c r="CE49" s="392"/>
      <c r="CF49" s="392"/>
      <c r="CG49" s="392"/>
      <c r="CH49" s="392"/>
      <c r="CI49" s="392"/>
      <c r="CJ49" s="392"/>
      <c r="CK49" s="392"/>
    </row>
    <row r="50" spans="1:89" x14ac:dyDescent="0.2">
      <c r="A50" s="391" t="s">
        <v>1820</v>
      </c>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c r="AL50" s="392"/>
      <c r="AM50" s="392"/>
      <c r="AN50" s="392"/>
      <c r="AO50" s="392"/>
      <c r="AP50" s="392"/>
      <c r="AQ50" s="392"/>
      <c r="AR50" s="392"/>
      <c r="AS50" s="392"/>
      <c r="AT50" s="392"/>
      <c r="AU50" s="392"/>
      <c r="AV50" s="392"/>
      <c r="AW50" s="392"/>
      <c r="AX50" s="392"/>
      <c r="AY50" s="392"/>
      <c r="AZ50" s="392"/>
      <c r="BA50" s="392"/>
      <c r="BB50" s="392"/>
      <c r="BC50" s="392"/>
      <c r="BD50" s="392"/>
      <c r="BE50" s="392"/>
      <c r="BF50" s="392"/>
      <c r="BG50" s="392"/>
      <c r="BH50" s="392"/>
      <c r="BI50" s="392"/>
      <c r="BJ50" s="392"/>
      <c r="BK50" s="392"/>
      <c r="BL50" s="392"/>
      <c r="BM50" s="392"/>
      <c r="BN50" s="392"/>
      <c r="BO50" s="392"/>
      <c r="BP50" s="392"/>
      <c r="BQ50" s="392"/>
      <c r="BR50" s="392"/>
      <c r="BS50" s="392"/>
      <c r="BT50" s="392"/>
      <c r="BU50" s="392"/>
      <c r="BV50" s="392"/>
      <c r="BW50" s="392"/>
      <c r="BX50" s="392"/>
      <c r="BY50" s="392"/>
      <c r="BZ50" s="392"/>
      <c r="CA50" s="392"/>
      <c r="CB50" s="392"/>
      <c r="CC50" s="392"/>
      <c r="CD50" s="392"/>
      <c r="CE50" s="392"/>
      <c r="CF50" s="392"/>
      <c r="CG50" s="392"/>
      <c r="CH50" s="392"/>
      <c r="CI50" s="392"/>
      <c r="CJ50" s="392"/>
      <c r="CK50" s="392"/>
    </row>
  </sheetData>
  <mergeCells count="7">
    <mergeCell ref="A49:CK49"/>
    <mergeCell ref="A50:CK50"/>
    <mergeCell ref="A44:CK44"/>
    <mergeCell ref="A45:CK45"/>
    <mergeCell ref="A46:CK46"/>
    <mergeCell ref="A47:CK47"/>
    <mergeCell ref="A48:CK48"/>
  </mergeCells>
  <pageMargins left="0.75" right="0.75" top="1" bottom="1" header="0.5" footer="0.5"/>
  <pageSetup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4"/>
  <sheetViews>
    <sheetView workbookViewId="0">
      <pane xSplit="2" ySplit="6" topLeftCell="AO16" activePane="bottomRight" state="frozen"/>
      <selection pane="topRight" activeCell="C1" sqref="C1"/>
      <selection pane="bottomLeft" activeCell="A7" sqref="A7"/>
      <selection pane="bottomRight" activeCell="BF36" sqref="BF36"/>
    </sheetView>
  </sheetViews>
  <sheetFormatPr defaultRowHeight="15" x14ac:dyDescent="0.25"/>
  <cols>
    <col min="1" max="1" width="9.140625" style="140"/>
    <col min="2" max="2" width="40.7109375" style="140" customWidth="1"/>
    <col min="3" max="12" width="0" style="140" hidden="1" customWidth="1"/>
    <col min="13" max="43" width="9.140625" style="140"/>
    <col min="44" max="57" width="0" style="140" hidden="1" customWidth="1"/>
    <col min="58" max="16384" width="9.140625" style="140"/>
  </cols>
  <sheetData>
    <row r="1" spans="1:58" x14ac:dyDescent="0.25">
      <c r="A1" s="140" t="s">
        <v>697</v>
      </c>
    </row>
    <row r="2" spans="1:58" x14ac:dyDescent="0.25">
      <c r="A2" s="140" t="s">
        <v>696</v>
      </c>
    </row>
    <row r="3" spans="1:58" x14ac:dyDescent="0.25">
      <c r="A3" s="140" t="s">
        <v>40</v>
      </c>
    </row>
    <row r="4" spans="1:58" x14ac:dyDescent="0.25">
      <c r="A4" s="140" t="s">
        <v>695</v>
      </c>
    </row>
    <row r="6" spans="1:58" x14ac:dyDescent="0.25">
      <c r="A6" s="140" t="s">
        <v>694</v>
      </c>
      <c r="B6" s="140" t="s">
        <v>693</v>
      </c>
      <c r="C6" s="140">
        <v>1960</v>
      </c>
      <c r="D6" s="140">
        <v>1961</v>
      </c>
      <c r="E6" s="140">
        <v>1962</v>
      </c>
      <c r="F6" s="140">
        <v>1963</v>
      </c>
      <c r="G6" s="140">
        <v>1964</v>
      </c>
      <c r="H6" s="140">
        <v>1965</v>
      </c>
      <c r="I6" s="140">
        <v>1966</v>
      </c>
      <c r="J6" s="140">
        <v>1967</v>
      </c>
      <c r="K6" s="140">
        <v>1968</v>
      </c>
      <c r="L6" s="140">
        <v>1969</v>
      </c>
      <c r="M6" s="140">
        <v>1970</v>
      </c>
      <c r="N6" s="140">
        <v>1971</v>
      </c>
      <c r="O6" s="140">
        <v>1972</v>
      </c>
      <c r="P6" s="140">
        <v>1973</v>
      </c>
      <c r="Q6" s="140">
        <v>1974</v>
      </c>
      <c r="R6" s="140">
        <v>1975</v>
      </c>
      <c r="S6" s="140">
        <v>1976</v>
      </c>
      <c r="T6" s="140">
        <v>1977</v>
      </c>
      <c r="U6" s="140">
        <v>1978</v>
      </c>
      <c r="V6" s="140">
        <v>1979</v>
      </c>
      <c r="W6" s="140">
        <v>1980</v>
      </c>
      <c r="X6" s="140">
        <v>1981</v>
      </c>
      <c r="Y6" s="140">
        <v>1982</v>
      </c>
      <c r="Z6" s="140">
        <v>1983</v>
      </c>
      <c r="AA6" s="140">
        <v>1984</v>
      </c>
      <c r="AB6" s="140">
        <v>1985</v>
      </c>
      <c r="AC6" s="140">
        <v>1986</v>
      </c>
      <c r="AD6" s="140">
        <v>1987</v>
      </c>
      <c r="AE6" s="140">
        <v>1988</v>
      </c>
      <c r="AF6" s="140">
        <v>1989</v>
      </c>
      <c r="AG6" s="140">
        <v>1990</v>
      </c>
      <c r="AH6" s="140">
        <v>1991</v>
      </c>
      <c r="AI6" s="140">
        <v>1992</v>
      </c>
      <c r="AJ6" s="140">
        <v>1993</v>
      </c>
      <c r="AK6" s="140">
        <v>1994</v>
      </c>
      <c r="AL6" s="140">
        <v>1995</v>
      </c>
      <c r="AM6" s="140">
        <v>1996</v>
      </c>
      <c r="AN6" s="140">
        <v>1997</v>
      </c>
      <c r="AO6" s="140">
        <v>1998</v>
      </c>
      <c r="AP6" s="140">
        <v>1999</v>
      </c>
      <c r="AQ6" s="140">
        <v>2000</v>
      </c>
      <c r="AR6" s="140">
        <v>2001</v>
      </c>
      <c r="AS6" s="140">
        <v>2002</v>
      </c>
      <c r="AT6" s="140">
        <v>2003</v>
      </c>
      <c r="AU6" s="140">
        <v>2004</v>
      </c>
      <c r="AV6" s="140">
        <v>2005</v>
      </c>
      <c r="AW6" s="140">
        <v>2006</v>
      </c>
      <c r="AX6" s="140">
        <v>2007</v>
      </c>
      <c r="AY6" s="140">
        <v>2008</v>
      </c>
      <c r="AZ6" s="140">
        <v>2009</v>
      </c>
      <c r="BA6" s="140">
        <v>2010</v>
      </c>
      <c r="BB6" s="140">
        <v>2011</v>
      </c>
      <c r="BC6" s="140">
        <v>2012</v>
      </c>
      <c r="BD6" s="140">
        <v>2013</v>
      </c>
      <c r="BE6" s="140">
        <v>2014</v>
      </c>
      <c r="BF6" s="140">
        <v>2015</v>
      </c>
    </row>
    <row r="7" spans="1:58" x14ac:dyDescent="0.25">
      <c r="A7" s="140">
        <v>1</v>
      </c>
      <c r="B7" s="140" t="s">
        <v>692</v>
      </c>
      <c r="C7" s="140">
        <v>544.6</v>
      </c>
      <c r="D7" s="140">
        <v>564.29999999999995</v>
      </c>
      <c r="E7" s="140">
        <v>605.20000000000005</v>
      </c>
      <c r="F7" s="140">
        <v>640.1</v>
      </c>
      <c r="G7" s="140">
        <v>685.8</v>
      </c>
      <c r="H7" s="140">
        <v>743</v>
      </c>
      <c r="I7" s="140">
        <v>809.9</v>
      </c>
      <c r="J7" s="140">
        <v>858.3</v>
      </c>
      <c r="K7" s="140">
        <v>939.3</v>
      </c>
      <c r="L7" s="140">
        <v>1018.3</v>
      </c>
      <c r="M7" s="140">
        <v>1070.5</v>
      </c>
      <c r="N7" s="140">
        <v>1158.3</v>
      </c>
      <c r="O7" s="140">
        <v>1275.3</v>
      </c>
      <c r="P7" s="140">
        <v>1422.4</v>
      </c>
      <c r="Q7" s="140">
        <v>1541.4</v>
      </c>
      <c r="R7" s="140">
        <v>1675.7</v>
      </c>
      <c r="S7" s="140">
        <v>1857.1</v>
      </c>
      <c r="T7" s="140">
        <v>2066.6999999999998</v>
      </c>
      <c r="U7" s="140">
        <v>2333.4</v>
      </c>
      <c r="V7" s="140">
        <v>2587.4</v>
      </c>
      <c r="W7" s="140">
        <v>2818.6</v>
      </c>
      <c r="X7" s="140">
        <v>3174.3</v>
      </c>
      <c r="Y7" s="140">
        <v>3338.2</v>
      </c>
      <c r="Z7" s="140">
        <v>3584</v>
      </c>
      <c r="AA7" s="140">
        <v>4002.1</v>
      </c>
      <c r="AB7" s="140">
        <v>4295.5</v>
      </c>
      <c r="AC7" s="140">
        <v>4513.3999999999996</v>
      </c>
      <c r="AD7" s="140">
        <v>4829.7</v>
      </c>
      <c r="AE7" s="140">
        <v>5253.1</v>
      </c>
      <c r="AF7" s="140">
        <v>5593.5</v>
      </c>
      <c r="AG7" s="140">
        <v>5888.2</v>
      </c>
      <c r="AH7" s="140">
        <v>6085.7</v>
      </c>
      <c r="AI7" s="140">
        <v>6428.4</v>
      </c>
      <c r="AJ7" s="140">
        <v>6726.4</v>
      </c>
      <c r="AK7" s="140">
        <v>7171.9</v>
      </c>
      <c r="AL7" s="140">
        <v>7573.5</v>
      </c>
      <c r="AM7" s="140">
        <v>8043.6</v>
      </c>
      <c r="AN7" s="140">
        <v>8596.2000000000007</v>
      </c>
      <c r="AO7" s="140">
        <v>9149.2999999999993</v>
      </c>
      <c r="AP7" s="140">
        <v>9698.1</v>
      </c>
      <c r="AQ7" s="140">
        <v>10384.299999999999</v>
      </c>
      <c r="AR7" s="140">
        <v>10736.8</v>
      </c>
      <c r="AS7" s="140">
        <v>11050.3</v>
      </c>
      <c r="AT7" s="140">
        <v>11524.3</v>
      </c>
      <c r="AU7" s="140">
        <v>12283.5</v>
      </c>
      <c r="AV7" s="140">
        <v>13129.2</v>
      </c>
      <c r="AW7" s="140">
        <v>14073.2</v>
      </c>
      <c r="AX7" s="140">
        <v>14460.1</v>
      </c>
      <c r="AY7" s="140">
        <v>14619.2</v>
      </c>
      <c r="AZ7" s="140">
        <v>14343.4</v>
      </c>
      <c r="BA7" s="140">
        <v>14915.2</v>
      </c>
      <c r="BB7" s="140">
        <v>15556.3</v>
      </c>
      <c r="BC7" s="140">
        <v>16358.5</v>
      </c>
      <c r="BD7" s="140">
        <v>16829.5</v>
      </c>
      <c r="BE7" s="140">
        <v>17651.099999999999</v>
      </c>
      <c r="BF7" s="140">
        <v>18290.3</v>
      </c>
    </row>
    <row r="8" spans="1:58" x14ac:dyDescent="0.25">
      <c r="A8" s="140" t="s">
        <v>658</v>
      </c>
      <c r="B8" s="140" t="s">
        <v>691</v>
      </c>
    </row>
    <row r="9" spans="1:58" x14ac:dyDescent="0.25">
      <c r="A9" s="140">
        <v>2</v>
      </c>
      <c r="B9" s="140" t="s">
        <v>690</v>
      </c>
      <c r="C9" s="140">
        <v>67.900000000000006</v>
      </c>
      <c r="D9" s="140">
        <v>70.599999999999994</v>
      </c>
      <c r="E9" s="140">
        <v>74.099999999999994</v>
      </c>
      <c r="F9" s="140">
        <v>78</v>
      </c>
      <c r="G9" s="140">
        <v>82.4</v>
      </c>
      <c r="H9" s="140">
        <v>88</v>
      </c>
      <c r="I9" s="140">
        <v>95.3</v>
      </c>
      <c r="J9" s="140">
        <v>103.5</v>
      </c>
      <c r="K9" s="140">
        <v>113.3</v>
      </c>
      <c r="L9" s="140">
        <v>124.9</v>
      </c>
      <c r="M9" s="140">
        <v>136.80000000000001</v>
      </c>
      <c r="N9" s="140">
        <v>148.9</v>
      </c>
      <c r="O9" s="140">
        <v>160.9</v>
      </c>
      <c r="P9" s="140">
        <v>178.1</v>
      </c>
      <c r="Q9" s="140">
        <v>206.2</v>
      </c>
      <c r="R9" s="140">
        <v>237.5</v>
      </c>
      <c r="S9" s="140">
        <v>259.2</v>
      </c>
      <c r="T9" s="140">
        <v>288.3</v>
      </c>
      <c r="U9" s="140">
        <v>325.10000000000002</v>
      </c>
      <c r="V9" s="140">
        <v>371.1</v>
      </c>
      <c r="W9" s="140">
        <v>426</v>
      </c>
      <c r="X9" s="140">
        <v>485</v>
      </c>
      <c r="Y9" s="140">
        <v>534.29999999999995</v>
      </c>
      <c r="Z9" s="140">
        <v>560.5</v>
      </c>
      <c r="AA9" s="140">
        <v>594.29999999999995</v>
      </c>
      <c r="AB9" s="140">
        <v>636.70000000000005</v>
      </c>
      <c r="AC9" s="140">
        <v>682.2</v>
      </c>
      <c r="AD9" s="140">
        <v>728</v>
      </c>
      <c r="AE9" s="140">
        <v>782.4</v>
      </c>
      <c r="AF9" s="140">
        <v>836.1</v>
      </c>
      <c r="AG9" s="140">
        <v>886.8</v>
      </c>
      <c r="AH9" s="140">
        <v>931.1</v>
      </c>
      <c r="AI9" s="140">
        <v>959.7</v>
      </c>
      <c r="AJ9" s="140">
        <v>1003.6</v>
      </c>
      <c r="AK9" s="140">
        <v>1055.5999999999999</v>
      </c>
      <c r="AL9" s="140">
        <v>1122.8</v>
      </c>
      <c r="AM9" s="140">
        <v>1176</v>
      </c>
      <c r="AN9" s="140">
        <v>1240</v>
      </c>
      <c r="AO9" s="140">
        <v>1310.3</v>
      </c>
      <c r="AP9" s="140">
        <v>1400.9</v>
      </c>
      <c r="AQ9" s="140">
        <v>1514.2</v>
      </c>
      <c r="AR9" s="140">
        <v>1604</v>
      </c>
      <c r="AS9" s="140">
        <v>1662.1</v>
      </c>
      <c r="AT9" s="140">
        <v>1727.2</v>
      </c>
      <c r="AU9" s="140">
        <v>1831.7</v>
      </c>
      <c r="AV9" s="140">
        <v>1982</v>
      </c>
      <c r="AW9" s="140">
        <v>2136</v>
      </c>
      <c r="AX9" s="140">
        <v>2264.4</v>
      </c>
      <c r="AY9" s="140">
        <v>2363.4</v>
      </c>
      <c r="AZ9" s="140">
        <v>2368.4</v>
      </c>
      <c r="BA9" s="140">
        <v>2381.6</v>
      </c>
      <c r="BB9" s="140">
        <v>2450.6</v>
      </c>
      <c r="BC9" s="140">
        <v>2534.1999999999998</v>
      </c>
      <c r="BD9" s="140">
        <v>2628.9</v>
      </c>
      <c r="BE9" s="140">
        <v>2745.2</v>
      </c>
      <c r="BF9" s="140">
        <v>2830.8</v>
      </c>
    </row>
    <row r="10" spans="1:58" x14ac:dyDescent="0.25">
      <c r="A10" s="140">
        <v>3</v>
      </c>
      <c r="B10" s="140" t="s">
        <v>689</v>
      </c>
      <c r="C10" s="140">
        <v>476.7</v>
      </c>
      <c r="D10" s="140">
        <v>493.7</v>
      </c>
      <c r="E10" s="140">
        <v>531.1</v>
      </c>
      <c r="F10" s="140">
        <v>562.1</v>
      </c>
      <c r="G10" s="140">
        <v>603.4</v>
      </c>
      <c r="H10" s="140">
        <v>655</v>
      </c>
      <c r="I10" s="140">
        <v>714.6</v>
      </c>
      <c r="J10" s="140">
        <v>754.8</v>
      </c>
      <c r="K10" s="140">
        <v>826</v>
      </c>
      <c r="L10" s="140">
        <v>893.4</v>
      </c>
      <c r="M10" s="140">
        <v>933.8</v>
      </c>
      <c r="N10" s="140">
        <v>1009.4</v>
      </c>
      <c r="O10" s="140">
        <v>1114.4000000000001</v>
      </c>
      <c r="P10" s="140">
        <v>1244.4000000000001</v>
      </c>
      <c r="Q10" s="140">
        <v>1335.3</v>
      </c>
      <c r="R10" s="140">
        <v>1438.2</v>
      </c>
      <c r="S10" s="140">
        <v>1597.9</v>
      </c>
      <c r="T10" s="140">
        <v>1778.4</v>
      </c>
      <c r="U10" s="140">
        <v>2008.4</v>
      </c>
      <c r="V10" s="140">
        <v>2216.1999999999998</v>
      </c>
      <c r="W10" s="140">
        <v>2392.6</v>
      </c>
      <c r="X10" s="140">
        <v>2689.2</v>
      </c>
      <c r="Y10" s="140">
        <v>2803.9</v>
      </c>
      <c r="Z10" s="140">
        <v>3023.4</v>
      </c>
      <c r="AA10" s="140">
        <v>3407.7</v>
      </c>
      <c r="AB10" s="140">
        <v>3658.8</v>
      </c>
      <c r="AC10" s="140">
        <v>3831.2</v>
      </c>
      <c r="AD10" s="140">
        <v>4101.7</v>
      </c>
      <c r="AE10" s="140">
        <v>4470.7</v>
      </c>
      <c r="AF10" s="140">
        <v>4757.3999999999996</v>
      </c>
      <c r="AG10" s="140">
        <v>5001.3999999999996</v>
      </c>
      <c r="AH10" s="140">
        <v>5154.5</v>
      </c>
      <c r="AI10" s="140">
        <v>5468.7</v>
      </c>
      <c r="AJ10" s="140">
        <v>5722.8</v>
      </c>
      <c r="AK10" s="140">
        <v>6116.4</v>
      </c>
      <c r="AL10" s="140">
        <v>6450.7</v>
      </c>
      <c r="AM10" s="140">
        <v>6867.6</v>
      </c>
      <c r="AN10" s="140">
        <v>7356.3</v>
      </c>
      <c r="AO10" s="140">
        <v>7839.1</v>
      </c>
      <c r="AP10" s="140">
        <v>8297.2999999999993</v>
      </c>
      <c r="AQ10" s="140">
        <v>8870</v>
      </c>
      <c r="AR10" s="140">
        <v>9132.7999999999993</v>
      </c>
      <c r="AS10" s="140">
        <v>9388.2000000000007</v>
      </c>
      <c r="AT10" s="140">
        <v>9797.1</v>
      </c>
      <c r="AU10" s="140">
        <v>10451.799999999999</v>
      </c>
      <c r="AV10" s="140">
        <v>11147.2</v>
      </c>
      <c r="AW10" s="140">
        <v>11937.2</v>
      </c>
      <c r="AX10" s="140">
        <v>12195.8</v>
      </c>
      <c r="AY10" s="140">
        <v>12255.8</v>
      </c>
      <c r="AZ10" s="140">
        <v>11975</v>
      </c>
      <c r="BA10" s="140">
        <v>12533.6</v>
      </c>
      <c r="BB10" s="140">
        <v>13105.6</v>
      </c>
      <c r="BC10" s="140">
        <v>13824.3</v>
      </c>
      <c r="BD10" s="140">
        <v>14200.6</v>
      </c>
      <c r="BE10" s="140">
        <v>14905.9</v>
      </c>
      <c r="BF10" s="140">
        <v>15459.5</v>
      </c>
    </row>
    <row r="11" spans="1:58" x14ac:dyDescent="0.25">
      <c r="A11" s="140">
        <v>4</v>
      </c>
      <c r="B11" s="140" t="s">
        <v>688</v>
      </c>
      <c r="C11" s="140">
        <v>302</v>
      </c>
      <c r="D11" s="140">
        <v>311.2</v>
      </c>
      <c r="E11" s="140">
        <v>333</v>
      </c>
      <c r="F11" s="140">
        <v>351.2</v>
      </c>
      <c r="G11" s="140">
        <v>376.9</v>
      </c>
      <c r="H11" s="140">
        <v>406.3</v>
      </c>
      <c r="I11" s="140">
        <v>450.3</v>
      </c>
      <c r="J11" s="140">
        <v>482.9</v>
      </c>
      <c r="K11" s="140">
        <v>532.1</v>
      </c>
      <c r="L11" s="140">
        <v>586</v>
      </c>
      <c r="M11" s="140">
        <v>625.1</v>
      </c>
      <c r="N11" s="140">
        <v>667</v>
      </c>
      <c r="O11" s="140">
        <v>733.6</v>
      </c>
      <c r="P11" s="140">
        <v>815.1</v>
      </c>
      <c r="Q11" s="140">
        <v>890.3</v>
      </c>
      <c r="R11" s="140">
        <v>950.2</v>
      </c>
      <c r="S11" s="140">
        <v>1051.3</v>
      </c>
      <c r="T11" s="140">
        <v>1169</v>
      </c>
      <c r="U11" s="140">
        <v>1320.3</v>
      </c>
      <c r="V11" s="140">
        <v>1481.1</v>
      </c>
      <c r="W11" s="140">
        <v>1626.3</v>
      </c>
      <c r="X11" s="140">
        <v>1795.4</v>
      </c>
      <c r="Y11" s="140">
        <v>1894.5</v>
      </c>
      <c r="Z11" s="140">
        <v>2014.1</v>
      </c>
      <c r="AA11" s="140">
        <v>2217.6</v>
      </c>
      <c r="AB11" s="140">
        <v>2389.1999999999998</v>
      </c>
      <c r="AC11" s="140">
        <v>2545.6</v>
      </c>
      <c r="AD11" s="140">
        <v>2725.7</v>
      </c>
      <c r="AE11" s="140">
        <v>2950.9</v>
      </c>
      <c r="AF11" s="140">
        <v>3143.9</v>
      </c>
      <c r="AG11" s="140">
        <v>3345</v>
      </c>
      <c r="AH11" s="140">
        <v>3454.7</v>
      </c>
      <c r="AI11" s="140">
        <v>3674.1</v>
      </c>
      <c r="AJ11" s="140">
        <v>3824</v>
      </c>
      <c r="AK11" s="140">
        <v>4014.1</v>
      </c>
      <c r="AL11" s="140">
        <v>4206.7</v>
      </c>
      <c r="AM11" s="140">
        <v>4426.2</v>
      </c>
      <c r="AN11" s="140">
        <v>4719.1000000000004</v>
      </c>
      <c r="AO11" s="140">
        <v>5082.3999999999996</v>
      </c>
      <c r="AP11" s="140">
        <v>5417.5</v>
      </c>
      <c r="AQ11" s="140">
        <v>5863.1</v>
      </c>
      <c r="AR11" s="140">
        <v>6053.8</v>
      </c>
      <c r="AS11" s="140">
        <v>6149.7</v>
      </c>
      <c r="AT11" s="140">
        <v>6372.7</v>
      </c>
      <c r="AU11" s="140">
        <v>6748.8</v>
      </c>
      <c r="AV11" s="140">
        <v>7097.9</v>
      </c>
      <c r="AW11" s="140">
        <v>7513.7</v>
      </c>
      <c r="AX11" s="140">
        <v>7908.8</v>
      </c>
      <c r="AY11" s="140">
        <v>8090</v>
      </c>
      <c r="AZ11" s="140">
        <v>7795.7</v>
      </c>
      <c r="BA11" s="140">
        <v>7969.5</v>
      </c>
      <c r="BB11" s="140">
        <v>8277.1</v>
      </c>
      <c r="BC11" s="140">
        <v>8618.5</v>
      </c>
      <c r="BD11" s="140">
        <v>8851.9</v>
      </c>
      <c r="BE11" s="140">
        <v>9263.7000000000007</v>
      </c>
      <c r="BF11" s="140">
        <v>9704.1</v>
      </c>
    </row>
    <row r="12" spans="1:58" x14ac:dyDescent="0.25">
      <c r="A12" s="140">
        <v>5</v>
      </c>
      <c r="B12" s="140" t="s">
        <v>681</v>
      </c>
      <c r="C12" s="140">
        <v>273</v>
      </c>
      <c r="D12" s="140">
        <v>280.7</v>
      </c>
      <c r="E12" s="140">
        <v>299.5</v>
      </c>
      <c r="F12" s="140">
        <v>314.89999999999998</v>
      </c>
      <c r="G12" s="140">
        <v>337.8</v>
      </c>
      <c r="H12" s="140">
        <v>363.8</v>
      </c>
      <c r="I12" s="140">
        <v>400.3</v>
      </c>
      <c r="J12" s="140">
        <v>429</v>
      </c>
      <c r="K12" s="140">
        <v>472</v>
      </c>
      <c r="L12" s="140">
        <v>518.29999999999995</v>
      </c>
      <c r="M12" s="140">
        <v>551.5</v>
      </c>
      <c r="N12" s="140">
        <v>584.5</v>
      </c>
      <c r="O12" s="140">
        <v>638.79999999999995</v>
      </c>
      <c r="P12" s="140">
        <v>708.8</v>
      </c>
      <c r="Q12" s="140">
        <v>772.3</v>
      </c>
      <c r="R12" s="140">
        <v>814.9</v>
      </c>
      <c r="S12" s="140">
        <v>899.8</v>
      </c>
      <c r="T12" s="140">
        <v>994.2</v>
      </c>
      <c r="U12" s="140">
        <v>1120.7</v>
      </c>
      <c r="V12" s="140">
        <v>1253.4000000000001</v>
      </c>
      <c r="W12" s="140">
        <v>1373.5</v>
      </c>
      <c r="X12" s="140">
        <v>1511.5</v>
      </c>
      <c r="Y12" s="140">
        <v>1587.7</v>
      </c>
      <c r="Z12" s="140">
        <v>1677.7</v>
      </c>
      <c r="AA12" s="140">
        <v>1845.1</v>
      </c>
      <c r="AB12" s="140">
        <v>1982.8</v>
      </c>
      <c r="AC12" s="140">
        <v>2104.1</v>
      </c>
      <c r="AD12" s="140">
        <v>2257.6</v>
      </c>
      <c r="AE12" s="140">
        <v>2440.6</v>
      </c>
      <c r="AF12" s="140">
        <v>2584.3000000000002</v>
      </c>
      <c r="AG12" s="140">
        <v>2743.5</v>
      </c>
      <c r="AH12" s="140">
        <v>2817.2</v>
      </c>
      <c r="AI12" s="140">
        <v>2968.5</v>
      </c>
      <c r="AJ12" s="140">
        <v>3082.7</v>
      </c>
      <c r="AK12" s="140">
        <v>3240.6</v>
      </c>
      <c r="AL12" s="140">
        <v>3422.1</v>
      </c>
      <c r="AM12" s="140">
        <v>3620.6</v>
      </c>
      <c r="AN12" s="140">
        <v>3881.2</v>
      </c>
      <c r="AO12" s="140">
        <v>4186.2</v>
      </c>
      <c r="AP12" s="140">
        <v>4465.2</v>
      </c>
      <c r="AQ12" s="140">
        <v>4832.3999999999996</v>
      </c>
      <c r="AR12" s="140">
        <v>4961.6000000000004</v>
      </c>
      <c r="AS12" s="140">
        <v>5004.2</v>
      </c>
      <c r="AT12" s="140">
        <v>5146.1000000000004</v>
      </c>
      <c r="AU12" s="140">
        <v>5431.2</v>
      </c>
      <c r="AV12" s="140">
        <v>5703.1</v>
      </c>
      <c r="AW12" s="140">
        <v>6068.8</v>
      </c>
      <c r="AX12" s="140">
        <v>6405.7</v>
      </c>
      <c r="AY12" s="140">
        <v>6543.6</v>
      </c>
      <c r="AZ12" s="140">
        <v>6260.1</v>
      </c>
      <c r="BA12" s="140">
        <v>6385.6</v>
      </c>
      <c r="BB12" s="140">
        <v>6641.2</v>
      </c>
      <c r="BC12" s="140">
        <v>6938.9</v>
      </c>
      <c r="BD12" s="140">
        <v>7126.1</v>
      </c>
      <c r="BE12" s="140">
        <v>7486.6</v>
      </c>
      <c r="BF12" s="140">
        <v>7865.8</v>
      </c>
    </row>
    <row r="13" spans="1:58" x14ac:dyDescent="0.25">
      <c r="A13" s="140">
        <v>6</v>
      </c>
      <c r="B13" s="140" t="s">
        <v>680</v>
      </c>
      <c r="C13" s="140">
        <v>29</v>
      </c>
      <c r="D13" s="140">
        <v>30.6</v>
      </c>
      <c r="E13" s="140">
        <v>33.6</v>
      </c>
      <c r="F13" s="140">
        <v>36.299999999999997</v>
      </c>
      <c r="G13" s="140">
        <v>39</v>
      </c>
      <c r="H13" s="140">
        <v>42.6</v>
      </c>
      <c r="I13" s="140">
        <v>50</v>
      </c>
      <c r="J13" s="140">
        <v>53.9</v>
      </c>
      <c r="K13" s="140">
        <v>60.1</v>
      </c>
      <c r="L13" s="140">
        <v>67.7</v>
      </c>
      <c r="M13" s="140">
        <v>73.599999999999994</v>
      </c>
      <c r="N13" s="140">
        <v>82.5</v>
      </c>
      <c r="O13" s="140">
        <v>94.9</v>
      </c>
      <c r="P13" s="140">
        <v>106.3</v>
      </c>
      <c r="Q13" s="140">
        <v>118</v>
      </c>
      <c r="R13" s="140">
        <v>135.30000000000001</v>
      </c>
      <c r="S13" s="140">
        <v>151.5</v>
      </c>
      <c r="T13" s="140">
        <v>174.8</v>
      </c>
      <c r="U13" s="140">
        <v>199.7</v>
      </c>
      <c r="V13" s="140">
        <v>227.7</v>
      </c>
      <c r="W13" s="140">
        <v>252.8</v>
      </c>
      <c r="X13" s="140">
        <v>283.89999999999998</v>
      </c>
      <c r="Y13" s="140">
        <v>306.8</v>
      </c>
      <c r="Z13" s="140">
        <v>336.4</v>
      </c>
      <c r="AA13" s="140">
        <v>372.5</v>
      </c>
      <c r="AB13" s="140">
        <v>406.4</v>
      </c>
      <c r="AC13" s="140">
        <v>441.5</v>
      </c>
      <c r="AD13" s="140">
        <v>468</v>
      </c>
      <c r="AE13" s="140">
        <v>510.3</v>
      </c>
      <c r="AF13" s="140">
        <v>559.5</v>
      </c>
      <c r="AG13" s="140">
        <v>601.5</v>
      </c>
      <c r="AH13" s="140">
        <v>637.5</v>
      </c>
      <c r="AI13" s="140">
        <v>705.6</v>
      </c>
      <c r="AJ13" s="140">
        <v>741.3</v>
      </c>
      <c r="AK13" s="140">
        <v>773.5</v>
      </c>
      <c r="AL13" s="140">
        <v>784.6</v>
      </c>
      <c r="AM13" s="140">
        <v>805.6</v>
      </c>
      <c r="AN13" s="140">
        <v>837.8</v>
      </c>
      <c r="AO13" s="140">
        <v>896.2</v>
      </c>
      <c r="AP13" s="140">
        <v>952.3</v>
      </c>
      <c r="AQ13" s="140">
        <v>1030.7</v>
      </c>
      <c r="AR13" s="140">
        <v>1092.0999999999999</v>
      </c>
      <c r="AS13" s="140">
        <v>1145.5</v>
      </c>
      <c r="AT13" s="140">
        <v>1226.5999999999999</v>
      </c>
      <c r="AU13" s="140">
        <v>1317.6</v>
      </c>
      <c r="AV13" s="140">
        <v>1394.8</v>
      </c>
      <c r="AW13" s="140">
        <v>1444.9</v>
      </c>
      <c r="AX13" s="140">
        <v>1503.1</v>
      </c>
      <c r="AY13" s="140">
        <v>1546.4</v>
      </c>
      <c r="AZ13" s="140">
        <v>1535.6</v>
      </c>
      <c r="BA13" s="140">
        <v>1583.9</v>
      </c>
      <c r="BB13" s="140">
        <v>1635.9</v>
      </c>
      <c r="BC13" s="140">
        <v>1679.6</v>
      </c>
      <c r="BD13" s="140">
        <v>1725.8</v>
      </c>
      <c r="BE13" s="140">
        <v>1777.1</v>
      </c>
      <c r="BF13" s="140">
        <v>1838.2</v>
      </c>
    </row>
    <row r="14" spans="1:58" x14ac:dyDescent="0.25">
      <c r="A14" s="140">
        <v>7</v>
      </c>
      <c r="B14" s="140" t="s">
        <v>687</v>
      </c>
      <c r="C14" s="140">
        <v>43.4</v>
      </c>
      <c r="D14" s="140">
        <v>45</v>
      </c>
      <c r="E14" s="140">
        <v>48.1</v>
      </c>
      <c r="F14" s="140">
        <v>51.2</v>
      </c>
      <c r="G14" s="140">
        <v>54.5</v>
      </c>
      <c r="H14" s="140">
        <v>57.7</v>
      </c>
      <c r="I14" s="140">
        <v>59.3</v>
      </c>
      <c r="J14" s="140">
        <v>64.099999999999994</v>
      </c>
      <c r="K14" s="140">
        <v>72.2</v>
      </c>
      <c r="L14" s="140">
        <v>79.3</v>
      </c>
      <c r="M14" s="140">
        <v>86.6</v>
      </c>
      <c r="N14" s="140">
        <v>95.8</v>
      </c>
      <c r="O14" s="140">
        <v>101.3</v>
      </c>
      <c r="P14" s="140">
        <v>112</v>
      </c>
      <c r="Q14" s="140">
        <v>121.6</v>
      </c>
      <c r="R14" s="140">
        <v>130.80000000000001</v>
      </c>
      <c r="S14" s="140">
        <v>141.30000000000001</v>
      </c>
      <c r="T14" s="140">
        <v>152.6</v>
      </c>
      <c r="U14" s="140">
        <v>162</v>
      </c>
      <c r="V14" s="140">
        <v>171.6</v>
      </c>
      <c r="W14" s="140">
        <v>190.5</v>
      </c>
      <c r="X14" s="140">
        <v>224.2</v>
      </c>
      <c r="Y14" s="140">
        <v>225.9</v>
      </c>
      <c r="Z14" s="140">
        <v>242</v>
      </c>
      <c r="AA14" s="140">
        <v>268.7</v>
      </c>
      <c r="AB14" s="140">
        <v>286.8</v>
      </c>
      <c r="AC14" s="140">
        <v>298.5</v>
      </c>
      <c r="AD14" s="140">
        <v>317.3</v>
      </c>
      <c r="AE14" s="140">
        <v>345</v>
      </c>
      <c r="AF14" s="140">
        <v>371.4</v>
      </c>
      <c r="AG14" s="140">
        <v>398</v>
      </c>
      <c r="AH14" s="140">
        <v>429.6</v>
      </c>
      <c r="AI14" s="140">
        <v>453.3</v>
      </c>
      <c r="AJ14" s="140">
        <v>466.4</v>
      </c>
      <c r="AK14" s="140">
        <v>512.70000000000005</v>
      </c>
      <c r="AL14" s="140">
        <v>523.1</v>
      </c>
      <c r="AM14" s="140">
        <v>545.5</v>
      </c>
      <c r="AN14" s="140">
        <v>577.79999999999995</v>
      </c>
      <c r="AO14" s="140">
        <v>603.1</v>
      </c>
      <c r="AP14" s="140">
        <v>628.4</v>
      </c>
      <c r="AQ14" s="140">
        <v>662.7</v>
      </c>
      <c r="AR14" s="140">
        <v>669</v>
      </c>
      <c r="AS14" s="140">
        <v>721.2</v>
      </c>
      <c r="AT14" s="140">
        <v>758.9</v>
      </c>
      <c r="AU14" s="140">
        <v>817.6</v>
      </c>
      <c r="AV14" s="140">
        <v>873.6</v>
      </c>
      <c r="AW14" s="140">
        <v>940.5</v>
      </c>
      <c r="AX14" s="140">
        <v>980</v>
      </c>
      <c r="AY14" s="140">
        <v>989.4</v>
      </c>
      <c r="AZ14" s="140">
        <v>967.8</v>
      </c>
      <c r="BA14" s="140">
        <v>1001.2</v>
      </c>
      <c r="BB14" s="140">
        <v>1042.5999999999999</v>
      </c>
      <c r="BC14" s="140">
        <v>1074</v>
      </c>
      <c r="BD14" s="140">
        <v>1115.5999999999999</v>
      </c>
      <c r="BE14" s="140">
        <v>1153.5</v>
      </c>
      <c r="BF14" s="140">
        <v>1181</v>
      </c>
    </row>
    <row r="15" spans="1:58" x14ac:dyDescent="0.25">
      <c r="A15" s="140">
        <v>8</v>
      </c>
      <c r="B15" s="140" t="s">
        <v>683</v>
      </c>
      <c r="C15" s="140">
        <v>131.30000000000001</v>
      </c>
      <c r="D15" s="140">
        <v>137.5</v>
      </c>
      <c r="E15" s="140">
        <v>150</v>
      </c>
      <c r="F15" s="140">
        <v>159.69999999999999</v>
      </c>
      <c r="G15" s="140">
        <v>172</v>
      </c>
      <c r="H15" s="140">
        <v>190.9</v>
      </c>
      <c r="I15" s="140">
        <v>205.1</v>
      </c>
      <c r="J15" s="140">
        <v>207.8</v>
      </c>
      <c r="K15" s="140">
        <v>221.6</v>
      </c>
      <c r="L15" s="140">
        <v>228.1</v>
      </c>
      <c r="M15" s="140">
        <v>222</v>
      </c>
      <c r="N15" s="140">
        <v>246.6</v>
      </c>
      <c r="O15" s="140">
        <v>279.5</v>
      </c>
      <c r="P15" s="140">
        <v>317.3</v>
      </c>
      <c r="Q15" s="140">
        <v>323.3</v>
      </c>
      <c r="R15" s="140">
        <v>357.1</v>
      </c>
      <c r="S15" s="140">
        <v>405.4</v>
      </c>
      <c r="T15" s="140">
        <v>456.8</v>
      </c>
      <c r="U15" s="140">
        <v>526.1</v>
      </c>
      <c r="V15" s="140">
        <v>563.6</v>
      </c>
      <c r="W15" s="140">
        <v>575.70000000000005</v>
      </c>
      <c r="X15" s="140">
        <v>669.6</v>
      </c>
      <c r="Y15" s="140">
        <v>683.5</v>
      </c>
      <c r="Z15" s="140">
        <v>767.4</v>
      </c>
      <c r="AA15" s="140">
        <v>921.4</v>
      </c>
      <c r="AB15" s="140">
        <v>982.9</v>
      </c>
      <c r="AC15" s="140">
        <v>987.1</v>
      </c>
      <c r="AD15" s="140">
        <v>1058.8</v>
      </c>
      <c r="AE15" s="140">
        <v>1174.8</v>
      </c>
      <c r="AF15" s="140">
        <v>1242.0999999999999</v>
      </c>
      <c r="AG15" s="140">
        <v>1258.4000000000001</v>
      </c>
      <c r="AH15" s="140">
        <v>1270.2</v>
      </c>
      <c r="AI15" s="140">
        <v>1341.3</v>
      </c>
      <c r="AJ15" s="140">
        <v>1432.4</v>
      </c>
      <c r="AK15" s="140">
        <v>1589.5</v>
      </c>
      <c r="AL15" s="140">
        <v>1720.9</v>
      </c>
      <c r="AM15" s="140">
        <v>1895.9</v>
      </c>
      <c r="AN15" s="140">
        <v>2059.4</v>
      </c>
      <c r="AO15" s="140">
        <v>2153.6</v>
      </c>
      <c r="AP15" s="140">
        <v>2251.4</v>
      </c>
      <c r="AQ15" s="140">
        <v>2344.1</v>
      </c>
      <c r="AR15" s="140">
        <v>2410.1</v>
      </c>
      <c r="AS15" s="140">
        <v>2517.3000000000002</v>
      </c>
      <c r="AT15" s="140">
        <v>2665.4</v>
      </c>
      <c r="AU15" s="140">
        <v>2885.5</v>
      </c>
      <c r="AV15" s="140">
        <v>3175.7</v>
      </c>
      <c r="AW15" s="140">
        <v>3483</v>
      </c>
      <c r="AX15" s="140">
        <v>3307</v>
      </c>
      <c r="AY15" s="140">
        <v>3176.5</v>
      </c>
      <c r="AZ15" s="140">
        <v>3211.6</v>
      </c>
      <c r="BA15" s="140">
        <v>3562.8</v>
      </c>
      <c r="BB15" s="140">
        <v>3785.9</v>
      </c>
      <c r="BC15" s="140">
        <v>4131.7</v>
      </c>
      <c r="BD15" s="140">
        <v>4233.1000000000004</v>
      </c>
      <c r="BE15" s="140">
        <v>4488.7</v>
      </c>
      <c r="BF15" s="140">
        <v>4574.5</v>
      </c>
    </row>
    <row r="16" spans="1:58" x14ac:dyDescent="0.25">
      <c r="A16" s="140">
        <v>9</v>
      </c>
      <c r="B16" s="140" t="s">
        <v>686</v>
      </c>
      <c r="C16" s="140">
        <v>4.9000000000000004</v>
      </c>
      <c r="D16" s="140">
        <v>5.3</v>
      </c>
      <c r="E16" s="140">
        <v>5.9</v>
      </c>
      <c r="F16" s="140">
        <v>6.5</v>
      </c>
      <c r="G16" s="140">
        <v>7.2</v>
      </c>
      <c r="H16" s="140">
        <v>7.9</v>
      </c>
      <c r="I16" s="140">
        <v>8.1</v>
      </c>
      <c r="J16" s="140">
        <v>8.6999999999999993</v>
      </c>
      <c r="K16" s="140">
        <v>10.1</v>
      </c>
      <c r="L16" s="140">
        <v>11.8</v>
      </c>
      <c r="M16" s="140">
        <v>12.8</v>
      </c>
      <c r="N16" s="140">
        <v>14</v>
      </c>
      <c r="O16" s="140">
        <v>16.3</v>
      </c>
      <c r="P16" s="140">
        <v>23.5</v>
      </c>
      <c r="Q16" s="140">
        <v>29.8</v>
      </c>
      <c r="R16" s="140">
        <v>28</v>
      </c>
      <c r="S16" s="140">
        <v>32.4</v>
      </c>
      <c r="T16" s="140">
        <v>37.200000000000003</v>
      </c>
      <c r="U16" s="140">
        <v>46.3</v>
      </c>
      <c r="V16" s="140">
        <v>68.3</v>
      </c>
      <c r="W16" s="140">
        <v>79.099999999999994</v>
      </c>
      <c r="X16" s="140">
        <v>92</v>
      </c>
      <c r="Y16" s="140">
        <v>101</v>
      </c>
      <c r="Z16" s="140">
        <v>101.9</v>
      </c>
      <c r="AA16" s="140">
        <v>121.9</v>
      </c>
      <c r="AB16" s="140">
        <v>112.7</v>
      </c>
      <c r="AC16" s="140">
        <v>111.3</v>
      </c>
      <c r="AD16" s="140">
        <v>123.3</v>
      </c>
      <c r="AE16" s="140">
        <v>152.1</v>
      </c>
      <c r="AF16" s="140">
        <v>177.7</v>
      </c>
      <c r="AG16" s="140">
        <v>188.8</v>
      </c>
      <c r="AH16" s="140">
        <v>168.4</v>
      </c>
      <c r="AI16" s="140">
        <v>152.1</v>
      </c>
      <c r="AJ16" s="140">
        <v>155.6</v>
      </c>
      <c r="AK16" s="140">
        <v>184.5</v>
      </c>
      <c r="AL16" s="140">
        <v>229.8</v>
      </c>
      <c r="AM16" s="140">
        <v>246.4</v>
      </c>
      <c r="AN16" s="140">
        <v>280.10000000000002</v>
      </c>
      <c r="AO16" s="140">
        <v>286.8</v>
      </c>
      <c r="AP16" s="140">
        <v>321.39999999999998</v>
      </c>
      <c r="AQ16" s="140">
        <v>382.7</v>
      </c>
      <c r="AR16" s="140">
        <v>325.3</v>
      </c>
      <c r="AS16" s="140">
        <v>315.8</v>
      </c>
      <c r="AT16" s="140">
        <v>356.1</v>
      </c>
      <c r="AU16" s="140">
        <v>451.4</v>
      </c>
      <c r="AV16" s="140">
        <v>575.79999999999995</v>
      </c>
      <c r="AW16" s="140">
        <v>724.2</v>
      </c>
      <c r="AX16" s="140">
        <v>875.7</v>
      </c>
      <c r="AY16" s="140">
        <v>856.9</v>
      </c>
      <c r="AZ16" s="140">
        <v>648.9</v>
      </c>
      <c r="BA16" s="140">
        <v>720</v>
      </c>
      <c r="BB16" s="140">
        <v>792.6</v>
      </c>
      <c r="BC16" s="140">
        <v>801.5</v>
      </c>
      <c r="BD16" s="140">
        <v>825.5</v>
      </c>
      <c r="BE16" s="140">
        <v>852.1</v>
      </c>
      <c r="BF16" s="140">
        <v>813.1</v>
      </c>
    </row>
    <row r="17" spans="1:63" x14ac:dyDescent="0.25">
      <c r="A17" s="140">
        <v>10</v>
      </c>
      <c r="B17" s="140" t="s">
        <v>685</v>
      </c>
      <c r="C17" s="140">
        <v>1.8</v>
      </c>
      <c r="D17" s="140">
        <v>1.8</v>
      </c>
      <c r="E17" s="140">
        <v>1.8</v>
      </c>
      <c r="F17" s="140">
        <v>2.1</v>
      </c>
      <c r="G17" s="140">
        <v>2.2999999999999998</v>
      </c>
      <c r="H17" s="140">
        <v>2.6</v>
      </c>
      <c r="I17" s="140">
        <v>3</v>
      </c>
      <c r="J17" s="140">
        <v>3.3</v>
      </c>
      <c r="K17" s="140">
        <v>4</v>
      </c>
      <c r="L17" s="140">
        <v>5.7</v>
      </c>
      <c r="M17" s="140">
        <v>6.4</v>
      </c>
      <c r="N17" s="140">
        <v>6.4</v>
      </c>
      <c r="O17" s="140">
        <v>7.7</v>
      </c>
      <c r="P17" s="140">
        <v>10.9</v>
      </c>
      <c r="Q17" s="140">
        <v>14.3</v>
      </c>
      <c r="R17" s="140">
        <v>15</v>
      </c>
      <c r="S17" s="140">
        <v>15.5</v>
      </c>
      <c r="T17" s="140">
        <v>16.899999999999999</v>
      </c>
      <c r="U17" s="140">
        <v>24.7</v>
      </c>
      <c r="V17" s="140">
        <v>36.4</v>
      </c>
      <c r="W17" s="140">
        <v>44.9</v>
      </c>
      <c r="X17" s="140">
        <v>59.1</v>
      </c>
      <c r="Y17" s="140">
        <v>64.5</v>
      </c>
      <c r="Z17" s="140">
        <v>64.8</v>
      </c>
      <c r="AA17" s="140">
        <v>85.6</v>
      </c>
      <c r="AB17" s="140">
        <v>87.3</v>
      </c>
      <c r="AC17" s="140">
        <v>94.4</v>
      </c>
      <c r="AD17" s="140">
        <v>105.8</v>
      </c>
      <c r="AE17" s="140">
        <v>129.5</v>
      </c>
      <c r="AF17" s="140">
        <v>152.9</v>
      </c>
      <c r="AG17" s="140">
        <v>154.19999999999999</v>
      </c>
      <c r="AH17" s="140">
        <v>136.80000000000001</v>
      </c>
      <c r="AI17" s="140">
        <v>121</v>
      </c>
      <c r="AJ17" s="140">
        <v>123.6</v>
      </c>
      <c r="AK17" s="140">
        <v>160.69999999999999</v>
      </c>
      <c r="AL17" s="140">
        <v>201.1</v>
      </c>
      <c r="AM17" s="140">
        <v>214.6</v>
      </c>
      <c r="AN17" s="140">
        <v>256</v>
      </c>
      <c r="AO17" s="140">
        <v>268.5</v>
      </c>
      <c r="AP17" s="140">
        <v>294.3</v>
      </c>
      <c r="AQ17" s="140">
        <v>345.7</v>
      </c>
      <c r="AR17" s="140">
        <v>273.5</v>
      </c>
      <c r="AS17" s="140">
        <v>267.2</v>
      </c>
      <c r="AT17" s="140">
        <v>289</v>
      </c>
      <c r="AU17" s="140">
        <v>362.3</v>
      </c>
      <c r="AV17" s="140">
        <v>483.2</v>
      </c>
      <c r="AW17" s="140">
        <v>656.6</v>
      </c>
      <c r="AX17" s="140">
        <v>750.1</v>
      </c>
      <c r="AY17" s="140">
        <v>684.9</v>
      </c>
      <c r="AZ17" s="140">
        <v>497.8</v>
      </c>
      <c r="BA17" s="140">
        <v>514.1</v>
      </c>
      <c r="BB17" s="140">
        <v>546</v>
      </c>
      <c r="BC17" s="140">
        <v>563.9</v>
      </c>
      <c r="BD17" s="140">
        <v>581.29999999999995</v>
      </c>
      <c r="BE17" s="140">
        <v>604</v>
      </c>
      <c r="BF17" s="140">
        <v>607.4</v>
      </c>
    </row>
    <row r="18" spans="1:63" x14ac:dyDescent="0.25">
      <c r="A18" s="140">
        <v>11</v>
      </c>
      <c r="B18" s="140" t="s">
        <v>684</v>
      </c>
      <c r="C18" s="140">
        <v>479.9</v>
      </c>
      <c r="D18" s="140">
        <v>497.2</v>
      </c>
      <c r="E18" s="140">
        <v>535.20000000000005</v>
      </c>
      <c r="F18" s="140">
        <v>566.6</v>
      </c>
      <c r="G18" s="140">
        <v>608.29999999999995</v>
      </c>
      <c r="H18" s="140">
        <v>660.3</v>
      </c>
      <c r="I18" s="140">
        <v>719.7</v>
      </c>
      <c r="J18" s="140">
        <v>760.2</v>
      </c>
      <c r="K18" s="140">
        <v>832.1</v>
      </c>
      <c r="L18" s="140">
        <v>899.5</v>
      </c>
      <c r="M18" s="140">
        <v>940.1</v>
      </c>
      <c r="N18" s="140">
        <v>1017</v>
      </c>
      <c r="O18" s="140">
        <v>1123</v>
      </c>
      <c r="P18" s="140">
        <v>1257</v>
      </c>
      <c r="Q18" s="140">
        <v>1350.8</v>
      </c>
      <c r="R18" s="140">
        <v>1451.2</v>
      </c>
      <c r="S18" s="140">
        <v>1614.8</v>
      </c>
      <c r="T18" s="140">
        <v>1798.7</v>
      </c>
      <c r="U18" s="140">
        <v>2029.9</v>
      </c>
      <c r="V18" s="140">
        <v>2248.1999999999998</v>
      </c>
      <c r="W18" s="140">
        <v>2426.8000000000002</v>
      </c>
      <c r="X18" s="140">
        <v>2722.1</v>
      </c>
      <c r="Y18" s="140">
        <v>2840.4</v>
      </c>
      <c r="Z18" s="140">
        <v>3060.5</v>
      </c>
      <c r="AA18" s="140">
        <v>3444</v>
      </c>
      <c r="AB18" s="140">
        <v>3684.2</v>
      </c>
      <c r="AC18" s="140">
        <v>3848.2</v>
      </c>
      <c r="AD18" s="140">
        <v>4119.2</v>
      </c>
      <c r="AE18" s="140">
        <v>4493.3999999999996</v>
      </c>
      <c r="AF18" s="140">
        <v>4782.2</v>
      </c>
      <c r="AG18" s="140">
        <v>5036.1000000000004</v>
      </c>
      <c r="AH18" s="140">
        <v>5186.1000000000004</v>
      </c>
      <c r="AI18" s="140">
        <v>5499.7</v>
      </c>
      <c r="AJ18" s="140">
        <v>5754.8</v>
      </c>
      <c r="AK18" s="140">
        <v>6140.2</v>
      </c>
      <c r="AL18" s="140">
        <v>6479.5</v>
      </c>
      <c r="AM18" s="140">
        <v>6899.4</v>
      </c>
      <c r="AN18" s="140">
        <v>7380.4</v>
      </c>
      <c r="AO18" s="140">
        <v>7857.3</v>
      </c>
      <c r="AP18" s="140">
        <v>8324.4</v>
      </c>
      <c r="AQ18" s="140">
        <v>8907</v>
      </c>
      <c r="AR18" s="140">
        <v>9184.6</v>
      </c>
      <c r="AS18" s="140">
        <v>9436.7999999999993</v>
      </c>
      <c r="AT18" s="140">
        <v>9864.2000000000007</v>
      </c>
      <c r="AU18" s="140">
        <v>10540.9</v>
      </c>
      <c r="AV18" s="140">
        <v>11239.8</v>
      </c>
      <c r="AW18" s="140">
        <v>12004.8</v>
      </c>
      <c r="AX18" s="140">
        <v>12321.4</v>
      </c>
      <c r="AY18" s="140">
        <v>12427.8</v>
      </c>
      <c r="AZ18" s="140">
        <v>12126.1</v>
      </c>
      <c r="BA18" s="140">
        <v>12739.5</v>
      </c>
      <c r="BB18" s="140">
        <v>13352.3</v>
      </c>
      <c r="BC18" s="140">
        <v>14061.9</v>
      </c>
      <c r="BD18" s="140">
        <v>14444.8</v>
      </c>
      <c r="BE18" s="140">
        <v>15153.9</v>
      </c>
      <c r="BF18" s="140">
        <v>15665.3</v>
      </c>
      <c r="BH18" s="140">
        <f>SUM(BH19:BH25)</f>
        <v>8907.1</v>
      </c>
    </row>
    <row r="19" spans="1:63" x14ac:dyDescent="0.25">
      <c r="A19" s="140">
        <v>12</v>
      </c>
      <c r="B19" s="140" t="s">
        <v>683</v>
      </c>
      <c r="C19" s="140">
        <v>131.30000000000001</v>
      </c>
      <c r="D19" s="140">
        <v>137.5</v>
      </c>
      <c r="E19" s="140">
        <v>150</v>
      </c>
      <c r="F19" s="140">
        <v>159.69999999999999</v>
      </c>
      <c r="G19" s="140">
        <v>172</v>
      </c>
      <c r="H19" s="140">
        <v>190.9</v>
      </c>
      <c r="I19" s="140">
        <v>205.1</v>
      </c>
      <c r="J19" s="140">
        <v>207.8</v>
      </c>
      <c r="K19" s="140">
        <v>221.6</v>
      </c>
      <c r="L19" s="140">
        <v>228.1</v>
      </c>
      <c r="M19" s="140">
        <v>222</v>
      </c>
      <c r="N19" s="140">
        <v>246.6</v>
      </c>
      <c r="O19" s="140">
        <v>279.5</v>
      </c>
      <c r="P19" s="140">
        <v>317.3</v>
      </c>
      <c r="Q19" s="140">
        <v>323.3</v>
      </c>
      <c r="R19" s="140">
        <v>357.1</v>
      </c>
      <c r="S19" s="140">
        <v>405.4</v>
      </c>
      <c r="T19" s="140">
        <v>456.8</v>
      </c>
      <c r="U19" s="140">
        <v>526.1</v>
      </c>
      <c r="V19" s="140">
        <v>563.6</v>
      </c>
      <c r="W19" s="140">
        <v>575.70000000000005</v>
      </c>
      <c r="X19" s="140">
        <v>669.6</v>
      </c>
      <c r="Y19" s="140">
        <v>683.5</v>
      </c>
      <c r="Z19" s="140">
        <v>767.4</v>
      </c>
      <c r="AA19" s="140">
        <v>921.4</v>
      </c>
      <c r="AB19" s="140">
        <v>982.9</v>
      </c>
      <c r="AC19" s="140">
        <v>987.1</v>
      </c>
      <c r="AD19" s="140">
        <v>1058.8</v>
      </c>
      <c r="AE19" s="140">
        <v>1174.8</v>
      </c>
      <c r="AF19" s="140">
        <v>1242.0999999999999</v>
      </c>
      <c r="AG19" s="140">
        <v>1258.4000000000001</v>
      </c>
      <c r="AH19" s="140">
        <v>1270.2</v>
      </c>
      <c r="AI19" s="140">
        <v>1341.3</v>
      </c>
      <c r="AJ19" s="140">
        <v>1432.4</v>
      </c>
      <c r="AK19" s="140">
        <v>1589.5</v>
      </c>
      <c r="AL19" s="140">
        <v>1720.9</v>
      </c>
      <c r="AM19" s="140">
        <v>1895.9</v>
      </c>
      <c r="AN19" s="140">
        <v>2059.4</v>
      </c>
      <c r="AO19" s="140">
        <v>2153.6</v>
      </c>
      <c r="AP19" s="140">
        <v>2251.4</v>
      </c>
      <c r="AQ19" s="140">
        <v>2344.1</v>
      </c>
      <c r="AR19" s="140">
        <v>2410.1</v>
      </c>
      <c r="AS19" s="140">
        <v>2517.3000000000002</v>
      </c>
      <c r="AT19" s="140">
        <v>2665.4</v>
      </c>
      <c r="AU19" s="140">
        <v>2885.5</v>
      </c>
      <c r="AV19" s="140">
        <v>3175.7</v>
      </c>
      <c r="AW19" s="140">
        <v>3483</v>
      </c>
      <c r="AX19" s="140">
        <v>3307</v>
      </c>
      <c r="AY19" s="140">
        <v>3176.5</v>
      </c>
      <c r="AZ19" s="140">
        <v>3211.6</v>
      </c>
      <c r="BA19" s="140">
        <v>3562.8</v>
      </c>
      <c r="BB19" s="140">
        <v>3785.9</v>
      </c>
      <c r="BC19" s="140">
        <v>4131.7</v>
      </c>
      <c r="BD19" s="140">
        <v>4233.1000000000004</v>
      </c>
      <c r="BE19" s="140">
        <v>4488.7</v>
      </c>
      <c r="BF19" s="140">
        <v>4574.5</v>
      </c>
      <c r="BG19" s="324" t="s">
        <v>1859</v>
      </c>
      <c r="BH19" s="140">
        <f>AQ19</f>
        <v>2344.1</v>
      </c>
    </row>
    <row r="20" spans="1:63" x14ac:dyDescent="0.25">
      <c r="A20" s="140">
        <v>13</v>
      </c>
      <c r="B20" s="140" t="s">
        <v>682</v>
      </c>
      <c r="C20" s="140">
        <v>301.89999999999998</v>
      </c>
      <c r="D20" s="140">
        <v>311.10000000000002</v>
      </c>
      <c r="E20" s="140">
        <v>332.9</v>
      </c>
      <c r="F20" s="140">
        <v>351.2</v>
      </c>
      <c r="G20" s="140">
        <v>376.8</v>
      </c>
      <c r="H20" s="140">
        <v>406.3</v>
      </c>
      <c r="I20" s="140">
        <v>450.3</v>
      </c>
      <c r="J20" s="140">
        <v>482.9</v>
      </c>
      <c r="K20" s="140">
        <v>532.1</v>
      </c>
      <c r="L20" s="140">
        <v>586</v>
      </c>
      <c r="M20" s="140">
        <v>625.1</v>
      </c>
      <c r="N20" s="140">
        <v>667</v>
      </c>
      <c r="O20" s="140">
        <v>733.6</v>
      </c>
      <c r="P20" s="140">
        <v>815</v>
      </c>
      <c r="Q20" s="140">
        <v>890.3</v>
      </c>
      <c r="R20" s="140">
        <v>950.2</v>
      </c>
      <c r="S20" s="140">
        <v>1051.2</v>
      </c>
      <c r="T20" s="140">
        <v>1169</v>
      </c>
      <c r="U20" s="140">
        <v>1320.2</v>
      </c>
      <c r="V20" s="140">
        <v>1481</v>
      </c>
      <c r="W20" s="140">
        <v>1626.2</v>
      </c>
      <c r="X20" s="140">
        <v>1795.3</v>
      </c>
      <c r="Y20" s="140">
        <v>1894.3</v>
      </c>
      <c r="Z20" s="140">
        <v>2013.9</v>
      </c>
      <c r="AA20" s="140">
        <v>2217.4</v>
      </c>
      <c r="AB20" s="140">
        <v>2389</v>
      </c>
      <c r="AC20" s="140">
        <v>2543.8000000000002</v>
      </c>
      <c r="AD20" s="140">
        <v>2724.3</v>
      </c>
      <c r="AE20" s="140">
        <v>2950</v>
      </c>
      <c r="AF20" s="140">
        <v>3142.6</v>
      </c>
      <c r="AG20" s="140">
        <v>3342.7</v>
      </c>
      <c r="AH20" s="140">
        <v>3452</v>
      </c>
      <c r="AI20" s="140">
        <v>3671.1</v>
      </c>
      <c r="AJ20" s="140">
        <v>3820.7</v>
      </c>
      <c r="AK20" s="140">
        <v>4010.1</v>
      </c>
      <c r="AL20" s="140">
        <v>4202.6000000000004</v>
      </c>
      <c r="AM20" s="140">
        <v>4422.1000000000004</v>
      </c>
      <c r="AN20" s="140">
        <v>4714.7</v>
      </c>
      <c r="AO20" s="140">
        <v>5077.8</v>
      </c>
      <c r="AP20" s="140">
        <v>5410.3</v>
      </c>
      <c r="AQ20" s="140">
        <v>5856.6</v>
      </c>
      <c r="AR20" s="140">
        <v>6046.5</v>
      </c>
      <c r="AS20" s="140">
        <v>6141.9</v>
      </c>
      <c r="AT20" s="140">
        <v>6364.5</v>
      </c>
      <c r="AU20" s="140">
        <v>6739.5</v>
      </c>
      <c r="AV20" s="140">
        <v>7086.8</v>
      </c>
      <c r="AW20" s="140">
        <v>7502.3</v>
      </c>
      <c r="AX20" s="140">
        <v>7898.3</v>
      </c>
      <c r="AY20" s="140">
        <v>8078.3</v>
      </c>
      <c r="AZ20" s="140">
        <v>7787</v>
      </c>
      <c r="BA20" s="140">
        <v>7961.4</v>
      </c>
      <c r="BB20" s="140">
        <v>8269</v>
      </c>
      <c r="BC20" s="140">
        <v>8609.9</v>
      </c>
      <c r="BD20" s="140">
        <v>8842.4</v>
      </c>
      <c r="BE20" s="140">
        <v>9253.4</v>
      </c>
      <c r="BF20" s="140">
        <v>9693.1</v>
      </c>
      <c r="BG20" s="324" t="s">
        <v>1858</v>
      </c>
      <c r="BH20" s="140">
        <f>AQ20</f>
        <v>5856.6</v>
      </c>
      <c r="BK20" s="140">
        <f>BF20-BF11</f>
        <v>-11</v>
      </c>
    </row>
    <row r="21" spans="1:63" x14ac:dyDescent="0.25">
      <c r="A21" s="140">
        <v>14</v>
      </c>
      <c r="B21" s="140" t="s">
        <v>681</v>
      </c>
      <c r="C21" s="140">
        <v>272.89999999999998</v>
      </c>
      <c r="D21" s="140">
        <v>280.5</v>
      </c>
      <c r="E21" s="140">
        <v>299.39999999999998</v>
      </c>
      <c r="F21" s="140">
        <v>314.89999999999998</v>
      </c>
      <c r="G21" s="140">
        <v>337.8</v>
      </c>
      <c r="H21" s="140">
        <v>363.8</v>
      </c>
      <c r="I21" s="140">
        <v>400.3</v>
      </c>
      <c r="J21" s="140">
        <v>429</v>
      </c>
      <c r="K21" s="140">
        <v>472</v>
      </c>
      <c r="L21" s="140">
        <v>518.29999999999995</v>
      </c>
      <c r="M21" s="140">
        <v>551.6</v>
      </c>
      <c r="N21" s="140">
        <v>584.5</v>
      </c>
      <c r="O21" s="140">
        <v>638.79999999999995</v>
      </c>
      <c r="P21" s="140">
        <v>708.8</v>
      </c>
      <c r="Q21" s="140">
        <v>772.3</v>
      </c>
      <c r="R21" s="140">
        <v>814.8</v>
      </c>
      <c r="S21" s="140">
        <v>899.7</v>
      </c>
      <c r="T21" s="140">
        <v>994.2</v>
      </c>
      <c r="U21" s="140">
        <v>1120.5999999999999</v>
      </c>
      <c r="V21" s="140">
        <v>1253.3</v>
      </c>
      <c r="W21" s="140">
        <v>1373.4</v>
      </c>
      <c r="X21" s="140">
        <v>1511.4</v>
      </c>
      <c r="Y21" s="140">
        <v>1587.5</v>
      </c>
      <c r="Z21" s="140">
        <v>1677.5</v>
      </c>
      <c r="AA21" s="140">
        <v>1844.9</v>
      </c>
      <c r="AB21" s="140">
        <v>1982.6</v>
      </c>
      <c r="AC21" s="140">
        <v>2102.3000000000002</v>
      </c>
      <c r="AD21" s="140">
        <v>2256.3000000000002</v>
      </c>
      <c r="AE21" s="140">
        <v>2439.8000000000002</v>
      </c>
      <c r="AF21" s="140">
        <v>2583.1</v>
      </c>
      <c r="AG21" s="140">
        <v>2741.2</v>
      </c>
      <c r="AH21" s="140">
        <v>2814.5</v>
      </c>
      <c r="AI21" s="140">
        <v>2965.5</v>
      </c>
      <c r="AJ21" s="140">
        <v>3079.3</v>
      </c>
      <c r="AK21" s="140">
        <v>3236.6</v>
      </c>
      <c r="AL21" s="140">
        <v>3418</v>
      </c>
      <c r="AM21" s="140">
        <v>3616.5</v>
      </c>
      <c r="AN21" s="140">
        <v>3876.8</v>
      </c>
      <c r="AO21" s="140">
        <v>4181.6000000000004</v>
      </c>
      <c r="AP21" s="140">
        <v>4458</v>
      </c>
      <c r="AQ21" s="140">
        <v>4825.8999999999996</v>
      </c>
      <c r="AR21" s="140">
        <v>4954.3999999999996</v>
      </c>
      <c r="AS21" s="140">
        <v>4996.3999999999996</v>
      </c>
      <c r="AT21" s="140">
        <v>5137.8</v>
      </c>
      <c r="AU21" s="140">
        <v>5421.9</v>
      </c>
      <c r="AV21" s="140">
        <v>5692</v>
      </c>
      <c r="AW21" s="140">
        <v>6057.4</v>
      </c>
      <c r="AX21" s="140">
        <v>6395.2</v>
      </c>
      <c r="AY21" s="140">
        <v>6531.9</v>
      </c>
      <c r="AZ21" s="140">
        <v>6251.4</v>
      </c>
      <c r="BA21" s="140">
        <v>6377.5</v>
      </c>
      <c r="BB21" s="140">
        <v>6633.2</v>
      </c>
      <c r="BC21" s="140">
        <v>6930.3</v>
      </c>
      <c r="BD21" s="140">
        <v>7116.7</v>
      </c>
      <c r="BE21" s="140">
        <v>7476.3</v>
      </c>
      <c r="BF21" s="140">
        <v>7854.8</v>
      </c>
    </row>
    <row r="22" spans="1:63" x14ac:dyDescent="0.25">
      <c r="A22" s="140">
        <v>15</v>
      </c>
      <c r="B22" s="140" t="s">
        <v>680</v>
      </c>
      <c r="C22" s="140">
        <v>29</v>
      </c>
      <c r="D22" s="140">
        <v>30.6</v>
      </c>
      <c r="E22" s="140">
        <v>33.6</v>
      </c>
      <c r="F22" s="140">
        <v>36.299999999999997</v>
      </c>
      <c r="G22" s="140">
        <v>39</v>
      </c>
      <c r="H22" s="140">
        <v>42.6</v>
      </c>
      <c r="I22" s="140">
        <v>50</v>
      </c>
      <c r="J22" s="140">
        <v>53.9</v>
      </c>
      <c r="K22" s="140">
        <v>60.1</v>
      </c>
      <c r="L22" s="140">
        <v>67.7</v>
      </c>
      <c r="M22" s="140">
        <v>73.599999999999994</v>
      </c>
      <c r="N22" s="140">
        <v>82.5</v>
      </c>
      <c r="O22" s="140">
        <v>94.9</v>
      </c>
      <c r="P22" s="140">
        <v>106.3</v>
      </c>
      <c r="Q22" s="140">
        <v>118</v>
      </c>
      <c r="R22" s="140">
        <v>135.30000000000001</v>
      </c>
      <c r="S22" s="140">
        <v>151.5</v>
      </c>
      <c r="T22" s="140">
        <v>174.8</v>
      </c>
      <c r="U22" s="140">
        <v>199.7</v>
      </c>
      <c r="V22" s="140">
        <v>227.7</v>
      </c>
      <c r="W22" s="140">
        <v>252.8</v>
      </c>
      <c r="X22" s="140">
        <v>283.89999999999998</v>
      </c>
      <c r="Y22" s="140">
        <v>306.8</v>
      </c>
      <c r="Z22" s="140">
        <v>336.4</v>
      </c>
      <c r="AA22" s="140">
        <v>372.5</v>
      </c>
      <c r="AB22" s="140">
        <v>406.4</v>
      </c>
      <c r="AC22" s="140">
        <v>441.5</v>
      </c>
      <c r="AD22" s="140">
        <v>468</v>
      </c>
      <c r="AE22" s="140">
        <v>510.3</v>
      </c>
      <c r="AF22" s="140">
        <v>559.5</v>
      </c>
      <c r="AG22" s="140">
        <v>601.5</v>
      </c>
      <c r="AH22" s="140">
        <v>637.5</v>
      </c>
      <c r="AI22" s="140">
        <v>705.6</v>
      </c>
      <c r="AJ22" s="140">
        <v>741.3</v>
      </c>
      <c r="AK22" s="140">
        <v>773.5</v>
      </c>
      <c r="AL22" s="140">
        <v>784.6</v>
      </c>
      <c r="AM22" s="140">
        <v>805.6</v>
      </c>
      <c r="AN22" s="140">
        <v>837.8</v>
      </c>
      <c r="AO22" s="140">
        <v>896.2</v>
      </c>
      <c r="AP22" s="140">
        <v>952.3</v>
      </c>
      <c r="AQ22" s="140">
        <v>1030.7</v>
      </c>
      <c r="AR22" s="140">
        <v>1092.0999999999999</v>
      </c>
      <c r="AS22" s="140">
        <v>1145.5</v>
      </c>
      <c r="AT22" s="140">
        <v>1226.5999999999999</v>
      </c>
      <c r="AU22" s="140">
        <v>1317.6</v>
      </c>
      <c r="AV22" s="140">
        <v>1394.8</v>
      </c>
      <c r="AW22" s="140">
        <v>1444.9</v>
      </c>
      <c r="AX22" s="140">
        <v>1503.1</v>
      </c>
      <c r="AY22" s="140">
        <v>1546.4</v>
      </c>
      <c r="AZ22" s="140">
        <v>1535.6</v>
      </c>
      <c r="BA22" s="140">
        <v>1583.9</v>
      </c>
      <c r="BB22" s="140">
        <v>1635.9</v>
      </c>
      <c r="BC22" s="140">
        <v>1679.6</v>
      </c>
      <c r="BD22" s="140">
        <v>1725.8</v>
      </c>
      <c r="BE22" s="140">
        <v>1777.1</v>
      </c>
      <c r="BF22" s="140">
        <v>1838.2</v>
      </c>
    </row>
    <row r="23" spans="1:63" x14ac:dyDescent="0.25">
      <c r="A23" s="140">
        <v>16</v>
      </c>
      <c r="B23" s="140" t="s">
        <v>679</v>
      </c>
      <c r="C23" s="140">
        <v>44.5</v>
      </c>
      <c r="D23" s="140">
        <v>47</v>
      </c>
      <c r="E23" s="140">
        <v>50.4</v>
      </c>
      <c r="F23" s="140">
        <v>53.4</v>
      </c>
      <c r="G23" s="140">
        <v>57.3</v>
      </c>
      <c r="H23" s="140">
        <v>60.7</v>
      </c>
      <c r="I23" s="140">
        <v>63.2</v>
      </c>
      <c r="J23" s="140">
        <v>67.900000000000006</v>
      </c>
      <c r="K23" s="140">
        <v>76.400000000000006</v>
      </c>
      <c r="L23" s="140">
        <v>83.9</v>
      </c>
      <c r="M23" s="140">
        <v>91.4</v>
      </c>
      <c r="N23" s="140">
        <v>100.5</v>
      </c>
      <c r="O23" s="140">
        <v>107.9</v>
      </c>
      <c r="P23" s="140">
        <v>117.2</v>
      </c>
      <c r="Q23" s="140">
        <v>124.9</v>
      </c>
      <c r="R23" s="140">
        <v>135.30000000000001</v>
      </c>
      <c r="S23" s="140">
        <v>146.4</v>
      </c>
      <c r="T23" s="140">
        <v>159.69999999999999</v>
      </c>
      <c r="U23" s="140">
        <v>170.9</v>
      </c>
      <c r="V23" s="140">
        <v>180.1</v>
      </c>
      <c r="W23" s="140">
        <v>200.3</v>
      </c>
      <c r="X23" s="140">
        <v>235.6</v>
      </c>
      <c r="Y23" s="140">
        <v>240.9</v>
      </c>
      <c r="Z23" s="140">
        <v>263.3</v>
      </c>
      <c r="AA23" s="140">
        <v>289.8</v>
      </c>
      <c r="AB23" s="140">
        <v>308.10000000000002</v>
      </c>
      <c r="AC23" s="140">
        <v>323.39999999999998</v>
      </c>
      <c r="AD23" s="140">
        <v>347.5</v>
      </c>
      <c r="AE23" s="140">
        <v>374.5</v>
      </c>
      <c r="AF23" s="140">
        <v>398.9</v>
      </c>
      <c r="AG23" s="140">
        <v>425</v>
      </c>
      <c r="AH23" s="140">
        <v>457.1</v>
      </c>
      <c r="AI23" s="140">
        <v>483.4</v>
      </c>
      <c r="AJ23" s="140">
        <v>503.1</v>
      </c>
      <c r="AK23" s="140">
        <v>545.20000000000005</v>
      </c>
      <c r="AL23" s="140">
        <v>557.9</v>
      </c>
      <c r="AM23" s="140">
        <v>580.79999999999995</v>
      </c>
      <c r="AN23" s="140">
        <v>611.6</v>
      </c>
      <c r="AO23" s="140">
        <v>639.5</v>
      </c>
      <c r="AP23" s="140">
        <v>673.6</v>
      </c>
      <c r="AQ23" s="140">
        <v>708.6</v>
      </c>
      <c r="AR23" s="140">
        <v>727.7</v>
      </c>
      <c r="AS23" s="140">
        <v>762.6</v>
      </c>
      <c r="AT23" s="140">
        <v>808</v>
      </c>
      <c r="AU23" s="140">
        <v>863.9</v>
      </c>
      <c r="AV23" s="140">
        <v>934.5</v>
      </c>
      <c r="AW23" s="140">
        <v>991.9</v>
      </c>
      <c r="AX23" s="140">
        <v>1034.5999999999999</v>
      </c>
      <c r="AY23" s="140">
        <v>1041.9000000000001</v>
      </c>
      <c r="AZ23" s="140">
        <v>1026.0999999999999</v>
      </c>
      <c r="BA23" s="140">
        <v>1057.0999999999999</v>
      </c>
      <c r="BB23" s="140">
        <v>1102.5999999999999</v>
      </c>
      <c r="BC23" s="140">
        <v>1132.0999999999999</v>
      </c>
      <c r="BD23" s="140">
        <v>1174.9000000000001</v>
      </c>
      <c r="BE23" s="140">
        <v>1210.2</v>
      </c>
      <c r="BF23" s="140">
        <v>1237.5999999999999</v>
      </c>
      <c r="BG23" s="324" t="s">
        <v>1860</v>
      </c>
      <c r="BH23" s="140">
        <f>AQ23+AQ24</f>
        <v>662.80000000000007</v>
      </c>
    </row>
    <row r="24" spans="1:63" x14ac:dyDescent="0.25">
      <c r="A24" s="140">
        <v>17</v>
      </c>
      <c r="B24" s="140" t="s">
        <v>678</v>
      </c>
      <c r="C24" s="140">
        <v>-1.1000000000000001</v>
      </c>
      <c r="D24" s="140">
        <v>-2</v>
      </c>
      <c r="E24" s="140">
        <v>-2.2999999999999998</v>
      </c>
      <c r="F24" s="140">
        <v>-2.2000000000000002</v>
      </c>
      <c r="G24" s="140">
        <v>-2.7</v>
      </c>
      <c r="H24" s="140">
        <v>-3</v>
      </c>
      <c r="I24" s="140">
        <v>-3.9</v>
      </c>
      <c r="J24" s="140">
        <v>-3.8</v>
      </c>
      <c r="K24" s="140">
        <v>-4.2</v>
      </c>
      <c r="L24" s="140">
        <v>-4.5</v>
      </c>
      <c r="M24" s="140">
        <v>-4.8</v>
      </c>
      <c r="N24" s="140">
        <v>-4.7</v>
      </c>
      <c r="O24" s="140">
        <v>-6.6</v>
      </c>
      <c r="P24" s="140">
        <v>-5.2</v>
      </c>
      <c r="Q24" s="140">
        <v>-3.3</v>
      </c>
      <c r="R24" s="140">
        <v>-4.5</v>
      </c>
      <c r="S24" s="140">
        <v>-5.0999999999999996</v>
      </c>
      <c r="T24" s="140">
        <v>-7.1</v>
      </c>
      <c r="U24" s="140">
        <v>-8.9</v>
      </c>
      <c r="V24" s="140">
        <v>-8.5</v>
      </c>
      <c r="W24" s="140">
        <v>-9.8000000000000007</v>
      </c>
      <c r="X24" s="140">
        <v>-11.5</v>
      </c>
      <c r="Y24" s="140">
        <v>-15</v>
      </c>
      <c r="Z24" s="140">
        <v>-21.3</v>
      </c>
      <c r="AA24" s="140">
        <v>-21.1</v>
      </c>
      <c r="AB24" s="140">
        <v>-21.4</v>
      </c>
      <c r="AC24" s="140">
        <v>-24.9</v>
      </c>
      <c r="AD24" s="140">
        <v>-30.3</v>
      </c>
      <c r="AE24" s="140">
        <v>-29.5</v>
      </c>
      <c r="AF24" s="140">
        <v>-27.4</v>
      </c>
      <c r="AG24" s="140">
        <v>-27</v>
      </c>
      <c r="AH24" s="140">
        <v>-27.5</v>
      </c>
      <c r="AI24" s="140">
        <v>-30.1</v>
      </c>
      <c r="AJ24" s="140">
        <v>-36.700000000000003</v>
      </c>
      <c r="AK24" s="140">
        <v>-32.5</v>
      </c>
      <c r="AL24" s="140">
        <v>-34.799999999999997</v>
      </c>
      <c r="AM24" s="140">
        <v>-35.200000000000003</v>
      </c>
      <c r="AN24" s="140">
        <v>-33.799999999999997</v>
      </c>
      <c r="AO24" s="140">
        <v>-36.4</v>
      </c>
      <c r="AP24" s="140">
        <v>-45.2</v>
      </c>
      <c r="AQ24" s="140">
        <v>-45.8</v>
      </c>
      <c r="AR24" s="140">
        <v>-58.7</v>
      </c>
      <c r="AS24" s="140">
        <v>-41.4</v>
      </c>
      <c r="AT24" s="140">
        <v>-49.1</v>
      </c>
      <c r="AU24" s="140">
        <v>-46.4</v>
      </c>
      <c r="AV24" s="140">
        <v>-60.9</v>
      </c>
      <c r="AW24" s="140">
        <v>-51.5</v>
      </c>
      <c r="AX24" s="140">
        <v>-54.6</v>
      </c>
      <c r="AY24" s="140">
        <v>-52.6</v>
      </c>
      <c r="AZ24" s="140">
        <v>-58.3</v>
      </c>
      <c r="BA24" s="140">
        <v>-55.9</v>
      </c>
      <c r="BB24" s="140">
        <v>-60.1</v>
      </c>
      <c r="BC24" s="140">
        <v>-58</v>
      </c>
      <c r="BD24" s="140">
        <v>-59.3</v>
      </c>
      <c r="BE24" s="140">
        <v>-56.7</v>
      </c>
      <c r="BF24" s="140">
        <v>-56.6</v>
      </c>
    </row>
    <row r="25" spans="1:63" x14ac:dyDescent="0.25">
      <c r="A25" s="140">
        <v>18</v>
      </c>
      <c r="B25" s="140" t="s">
        <v>677</v>
      </c>
      <c r="C25" s="140">
        <v>144.1</v>
      </c>
      <c r="D25" s="140">
        <v>152.4</v>
      </c>
      <c r="E25" s="140">
        <v>163.9</v>
      </c>
      <c r="F25" s="140">
        <v>174.4</v>
      </c>
      <c r="G25" s="140">
        <v>189.3</v>
      </c>
      <c r="H25" s="140">
        <v>205.9</v>
      </c>
      <c r="I25" s="140">
        <v>222.1</v>
      </c>
      <c r="J25" s="140">
        <v>236.5</v>
      </c>
      <c r="K25" s="140">
        <v>260.2</v>
      </c>
      <c r="L25" s="140">
        <v>291.8</v>
      </c>
      <c r="M25" s="140">
        <v>327.39999999999998</v>
      </c>
      <c r="N25" s="140">
        <v>356.2</v>
      </c>
      <c r="O25" s="140">
        <v>397.3</v>
      </c>
      <c r="P25" s="140">
        <v>472.5</v>
      </c>
      <c r="Q25" s="140">
        <v>545.5</v>
      </c>
      <c r="R25" s="140">
        <v>591.20000000000005</v>
      </c>
      <c r="S25" s="140">
        <v>633.6</v>
      </c>
      <c r="T25" s="140">
        <v>709.8</v>
      </c>
      <c r="U25" s="140">
        <v>825</v>
      </c>
      <c r="V25" s="140">
        <v>974</v>
      </c>
      <c r="W25" s="140">
        <v>1140.4000000000001</v>
      </c>
      <c r="X25" s="140">
        <v>1387.3</v>
      </c>
      <c r="Y25" s="140">
        <v>1554</v>
      </c>
      <c r="Z25" s="140">
        <v>1652</v>
      </c>
      <c r="AA25" s="140">
        <v>1862.3</v>
      </c>
      <c r="AB25" s="140">
        <v>2010.6</v>
      </c>
      <c r="AC25" s="140">
        <v>2116</v>
      </c>
      <c r="AD25" s="140">
        <v>2240.9</v>
      </c>
      <c r="AE25" s="140">
        <v>2485</v>
      </c>
      <c r="AF25" s="140">
        <v>2801.1</v>
      </c>
      <c r="AG25" s="140">
        <v>2889.4</v>
      </c>
      <c r="AH25" s="140">
        <v>2826.2</v>
      </c>
      <c r="AI25" s="140">
        <v>2774.7</v>
      </c>
      <c r="AJ25" s="140">
        <v>2801</v>
      </c>
      <c r="AK25" s="140">
        <v>2974.1</v>
      </c>
      <c r="AL25" s="140">
        <v>3327.3</v>
      </c>
      <c r="AM25" s="140">
        <v>3530.6</v>
      </c>
      <c r="AN25" s="140">
        <v>3803.4</v>
      </c>
      <c r="AO25" s="140">
        <v>4022.7</v>
      </c>
      <c r="AP25" s="140">
        <v>4192.1000000000004</v>
      </c>
      <c r="AQ25" s="140">
        <v>4725.5</v>
      </c>
      <c r="AR25" s="140">
        <v>4694.5</v>
      </c>
      <c r="AS25" s="140">
        <v>4402.3999999999996</v>
      </c>
      <c r="AT25" s="140">
        <v>4425.3</v>
      </c>
      <c r="AU25" s="140">
        <v>4880.3</v>
      </c>
      <c r="AV25" s="140">
        <v>5624.9</v>
      </c>
      <c r="AW25" s="140">
        <v>6618</v>
      </c>
      <c r="AX25" s="140">
        <v>7291.8</v>
      </c>
      <c r="AY25" s="140">
        <v>6916.9</v>
      </c>
      <c r="AZ25" s="140">
        <v>5815.3</v>
      </c>
      <c r="BA25" s="140">
        <v>5752.9</v>
      </c>
      <c r="BB25" s="140">
        <v>6011.3</v>
      </c>
      <c r="BC25" s="140">
        <v>6248.7</v>
      </c>
      <c r="BD25" s="140">
        <v>6308.4</v>
      </c>
      <c r="BE25" s="140">
        <v>6510.4</v>
      </c>
      <c r="BF25" s="140">
        <v>6633.3</v>
      </c>
      <c r="BG25" s="324" t="s">
        <v>1861</v>
      </c>
      <c r="BH25" s="140">
        <f>AQ25-AQ32</f>
        <v>43.600000000000364</v>
      </c>
    </row>
    <row r="26" spans="1:63" x14ac:dyDescent="0.25">
      <c r="A26" s="140">
        <v>19</v>
      </c>
      <c r="B26" s="140" t="s">
        <v>674</v>
      </c>
      <c r="C26" s="140">
        <v>67</v>
      </c>
      <c r="D26" s="140">
        <v>71.5</v>
      </c>
      <c r="E26" s="140">
        <v>78.8</v>
      </c>
      <c r="F26" s="140">
        <v>86.3</v>
      </c>
      <c r="G26" s="140">
        <v>95.5</v>
      </c>
      <c r="H26" s="140">
        <v>104.3</v>
      </c>
      <c r="I26" s="140">
        <v>115.8</v>
      </c>
      <c r="J26" s="140">
        <v>127.2</v>
      </c>
      <c r="K26" s="140">
        <v>142.4</v>
      </c>
      <c r="L26" s="140">
        <v>168.7</v>
      </c>
      <c r="M26" s="140">
        <v>202</v>
      </c>
      <c r="N26" s="140">
        <v>222.1</v>
      </c>
      <c r="O26" s="140">
        <v>245.9</v>
      </c>
      <c r="P26" s="140">
        <v>289.89999999999998</v>
      </c>
      <c r="Q26" s="140">
        <v>351.9</v>
      </c>
      <c r="R26" s="140">
        <v>398.3</v>
      </c>
      <c r="S26" s="140">
        <v>415.4</v>
      </c>
      <c r="T26" s="140">
        <v>465.9</v>
      </c>
      <c r="U26" s="140">
        <v>546.20000000000005</v>
      </c>
      <c r="V26" s="140">
        <v>654.29999999999995</v>
      </c>
      <c r="W26" s="140">
        <v>812.9</v>
      </c>
      <c r="X26" s="140">
        <v>1040</v>
      </c>
      <c r="Y26" s="140">
        <v>1205.4000000000001</v>
      </c>
      <c r="Z26" s="140">
        <v>1272</v>
      </c>
      <c r="AA26" s="140">
        <v>1419.7</v>
      </c>
      <c r="AB26" s="140">
        <v>1544.7</v>
      </c>
      <c r="AC26" s="140">
        <v>1629</v>
      </c>
      <c r="AD26" s="140">
        <v>1710.2</v>
      </c>
      <c r="AE26" s="140">
        <v>1879.4</v>
      </c>
      <c r="AF26" s="140">
        <v>2148.3000000000002</v>
      </c>
      <c r="AG26" s="140">
        <v>2198.4</v>
      </c>
      <c r="AH26" s="140">
        <v>2120.4</v>
      </c>
      <c r="AI26" s="140">
        <v>1996.6</v>
      </c>
      <c r="AJ26" s="140">
        <v>1955.3</v>
      </c>
      <c r="AK26" s="140">
        <v>2055.3000000000002</v>
      </c>
      <c r="AL26" s="140">
        <v>2317.6999999999998</v>
      </c>
      <c r="AM26" s="140">
        <v>2384.6</v>
      </c>
      <c r="AN26" s="140">
        <v>2551</v>
      </c>
      <c r="AO26" s="140">
        <v>2703.8</v>
      </c>
      <c r="AP26" s="140">
        <v>2796.9</v>
      </c>
      <c r="AQ26" s="140">
        <v>3198.6</v>
      </c>
      <c r="AR26" s="140">
        <v>3125.8</v>
      </c>
      <c r="AS26" s="140">
        <v>2758.3</v>
      </c>
      <c r="AT26" s="140">
        <v>2661.6</v>
      </c>
      <c r="AU26" s="140">
        <v>2828.3</v>
      </c>
      <c r="AV26" s="140">
        <v>3420.9</v>
      </c>
      <c r="AW26" s="140">
        <v>4150.8999999999996</v>
      </c>
      <c r="AX26" s="140">
        <v>4706.7</v>
      </c>
      <c r="AY26" s="140">
        <v>4234.7</v>
      </c>
      <c r="AZ26" s="140">
        <v>3464.1</v>
      </c>
      <c r="BA26" s="140">
        <v>3230.4</v>
      </c>
      <c r="BB26" s="140">
        <v>3233.2</v>
      </c>
      <c r="BC26" s="140">
        <v>3179.8</v>
      </c>
      <c r="BD26" s="140">
        <v>3041.5</v>
      </c>
      <c r="BE26" s="140">
        <v>3084.8</v>
      </c>
      <c r="BF26" s="140">
        <v>3159.6</v>
      </c>
    </row>
    <row r="27" spans="1:63" x14ac:dyDescent="0.25">
      <c r="A27" s="140">
        <v>20</v>
      </c>
      <c r="B27" s="140" t="s">
        <v>673</v>
      </c>
      <c r="C27" s="140">
        <v>75.3</v>
      </c>
      <c r="D27" s="140">
        <v>79.2</v>
      </c>
      <c r="E27" s="140">
        <v>83.1</v>
      </c>
      <c r="F27" s="140">
        <v>85.8</v>
      </c>
      <c r="G27" s="140">
        <v>91.6</v>
      </c>
      <c r="H27" s="140">
        <v>99.2</v>
      </c>
      <c r="I27" s="140">
        <v>103.5</v>
      </c>
      <c r="J27" s="140">
        <v>106.4</v>
      </c>
      <c r="K27" s="140">
        <v>113.9</v>
      </c>
      <c r="L27" s="140">
        <v>118.8</v>
      </c>
      <c r="M27" s="140">
        <v>120.5</v>
      </c>
      <c r="N27" s="140">
        <v>129</v>
      </c>
      <c r="O27" s="140">
        <v>144.69999999999999</v>
      </c>
      <c r="P27" s="140">
        <v>171.8</v>
      </c>
      <c r="Q27" s="140">
        <v>182.6</v>
      </c>
      <c r="R27" s="140">
        <v>181.3</v>
      </c>
      <c r="S27" s="140">
        <v>206.5</v>
      </c>
      <c r="T27" s="140">
        <v>231.7</v>
      </c>
      <c r="U27" s="140">
        <v>261.60000000000002</v>
      </c>
      <c r="V27" s="140">
        <v>293.2</v>
      </c>
      <c r="W27" s="140">
        <v>299</v>
      </c>
      <c r="X27" s="140">
        <v>322.3</v>
      </c>
      <c r="Y27" s="140">
        <v>327.2</v>
      </c>
      <c r="Z27" s="140">
        <v>349.8</v>
      </c>
      <c r="AA27" s="140">
        <v>406.3</v>
      </c>
      <c r="AB27" s="140">
        <v>430.1</v>
      </c>
      <c r="AC27" s="140">
        <v>456.7</v>
      </c>
      <c r="AD27" s="140">
        <v>491.4</v>
      </c>
      <c r="AE27" s="140">
        <v>571.9</v>
      </c>
      <c r="AF27" s="140">
        <v>618.1</v>
      </c>
      <c r="AG27" s="140">
        <v>646.20000000000005</v>
      </c>
      <c r="AH27" s="140">
        <v>663.5</v>
      </c>
      <c r="AI27" s="140">
        <v>736.3</v>
      </c>
      <c r="AJ27" s="140">
        <v>787.9</v>
      </c>
      <c r="AK27" s="140">
        <v>865.8</v>
      </c>
      <c r="AL27" s="140">
        <v>933.3</v>
      </c>
      <c r="AM27" s="140">
        <v>1067</v>
      </c>
      <c r="AN27" s="140">
        <v>1167.5999999999999</v>
      </c>
      <c r="AO27" s="140">
        <v>1246.5</v>
      </c>
      <c r="AP27" s="140">
        <v>1301.3</v>
      </c>
      <c r="AQ27" s="140">
        <v>1397.5</v>
      </c>
      <c r="AR27" s="140">
        <v>1457.7</v>
      </c>
      <c r="AS27" s="140">
        <v>1518.4</v>
      </c>
      <c r="AT27" s="140">
        <v>1600.1</v>
      </c>
      <c r="AU27" s="140">
        <v>1842.3</v>
      </c>
      <c r="AV27" s="140">
        <v>2164.3000000000002</v>
      </c>
      <c r="AW27" s="140">
        <v>2199.1</v>
      </c>
      <c r="AX27" s="140">
        <v>2300.9</v>
      </c>
      <c r="AY27" s="140">
        <v>2390.6999999999998</v>
      </c>
      <c r="AZ27" s="140">
        <v>2072</v>
      </c>
      <c r="BA27" s="140">
        <v>2166.6999999999998</v>
      </c>
      <c r="BB27" s="140">
        <v>2410.6999999999998</v>
      </c>
      <c r="BC27" s="140">
        <v>2727.7</v>
      </c>
      <c r="BD27" s="140">
        <v>2894.6</v>
      </c>
      <c r="BE27" s="140">
        <v>3033.2</v>
      </c>
      <c r="BF27" s="140">
        <v>3114.6</v>
      </c>
    </row>
    <row r="28" spans="1:63" x14ac:dyDescent="0.25">
      <c r="A28" s="140">
        <v>21</v>
      </c>
      <c r="B28" s="140" t="s">
        <v>672</v>
      </c>
      <c r="C28" s="140">
        <v>19.2</v>
      </c>
      <c r="D28" s="140">
        <v>20.399999999999999</v>
      </c>
      <c r="E28" s="140">
        <v>22.3</v>
      </c>
      <c r="F28" s="140">
        <v>23.6</v>
      </c>
      <c r="G28" s="140">
        <v>26.6</v>
      </c>
      <c r="H28" s="140">
        <v>29.6</v>
      </c>
      <c r="I28" s="140">
        <v>29.6</v>
      </c>
      <c r="J28" s="140">
        <v>31</v>
      </c>
      <c r="K28" s="140">
        <v>34.1</v>
      </c>
      <c r="L28" s="140">
        <v>35.799999999999997</v>
      </c>
      <c r="M28" s="140">
        <v>36.5</v>
      </c>
      <c r="N28" s="140">
        <v>38.799999999999997</v>
      </c>
      <c r="O28" s="140">
        <v>42.3</v>
      </c>
      <c r="P28" s="140">
        <v>50.7</v>
      </c>
      <c r="Q28" s="140">
        <v>62</v>
      </c>
      <c r="R28" s="140">
        <v>54.5</v>
      </c>
      <c r="S28" s="140">
        <v>67</v>
      </c>
      <c r="T28" s="140">
        <v>78.2</v>
      </c>
      <c r="U28" s="140">
        <v>86</v>
      </c>
      <c r="V28" s="140">
        <v>103.1</v>
      </c>
      <c r="W28" s="140">
        <v>113.6</v>
      </c>
      <c r="X28" s="140">
        <v>123.5</v>
      </c>
      <c r="Y28" s="140">
        <v>132.80000000000001</v>
      </c>
      <c r="Z28" s="140">
        <v>138.30000000000001</v>
      </c>
      <c r="AA28" s="140">
        <v>149.9</v>
      </c>
      <c r="AB28" s="140">
        <v>156.5</v>
      </c>
      <c r="AC28" s="140">
        <v>170</v>
      </c>
      <c r="AD28" s="140">
        <v>176</v>
      </c>
      <c r="AE28" s="140">
        <v>218.5</v>
      </c>
      <c r="AF28" s="140">
        <v>249.5</v>
      </c>
      <c r="AG28" s="140">
        <v>261.5</v>
      </c>
      <c r="AH28" s="140">
        <v>272.60000000000002</v>
      </c>
      <c r="AI28" s="140">
        <v>291</v>
      </c>
      <c r="AJ28" s="140">
        <v>308.2</v>
      </c>
      <c r="AK28" s="140">
        <v>353.1</v>
      </c>
      <c r="AL28" s="140">
        <v>390.8</v>
      </c>
      <c r="AM28" s="140">
        <v>458.3</v>
      </c>
      <c r="AN28" s="140">
        <v>515.9</v>
      </c>
      <c r="AO28" s="140">
        <v>537.4</v>
      </c>
      <c r="AP28" s="140">
        <v>536.70000000000005</v>
      </c>
      <c r="AQ28" s="140">
        <v>576.6</v>
      </c>
      <c r="AR28" s="140">
        <v>552.4</v>
      </c>
      <c r="AS28" s="140">
        <v>581.1</v>
      </c>
      <c r="AT28" s="140">
        <v>632</v>
      </c>
      <c r="AU28" s="140">
        <v>809.8</v>
      </c>
      <c r="AV28" s="140">
        <v>1109.8</v>
      </c>
      <c r="AW28" s="140">
        <v>1067.3</v>
      </c>
      <c r="AX28" s="140">
        <v>1234.4000000000001</v>
      </c>
      <c r="AY28" s="140">
        <v>1255.5</v>
      </c>
      <c r="AZ28" s="140">
        <v>989.3</v>
      </c>
      <c r="BA28" s="140">
        <v>1007.3</v>
      </c>
      <c r="BB28" s="140">
        <v>1118</v>
      </c>
      <c r="BC28" s="140">
        <v>1326</v>
      </c>
      <c r="BD28" s="140">
        <v>1444.8</v>
      </c>
      <c r="BE28" s="140">
        <v>1521.6</v>
      </c>
      <c r="BF28" s="140">
        <v>1549.5</v>
      </c>
    </row>
    <row r="29" spans="1:63" x14ac:dyDescent="0.25">
      <c r="A29" s="140">
        <v>22</v>
      </c>
      <c r="B29" s="140" t="s">
        <v>671</v>
      </c>
      <c r="C29" s="140">
        <v>56.1</v>
      </c>
      <c r="D29" s="140">
        <v>58.7</v>
      </c>
      <c r="E29" s="140">
        <v>60.8</v>
      </c>
      <c r="F29" s="140">
        <v>62.2</v>
      </c>
      <c r="G29" s="140">
        <v>64.900000000000006</v>
      </c>
      <c r="H29" s="140">
        <v>69.599999999999994</v>
      </c>
      <c r="I29" s="140">
        <v>73.900000000000006</v>
      </c>
      <c r="J29" s="140">
        <v>75.400000000000006</v>
      </c>
      <c r="K29" s="140">
        <v>79.8</v>
      </c>
      <c r="L29" s="140">
        <v>83</v>
      </c>
      <c r="M29" s="140">
        <v>84</v>
      </c>
      <c r="N29" s="140">
        <v>90.2</v>
      </c>
      <c r="O29" s="140">
        <v>102.5</v>
      </c>
      <c r="P29" s="140">
        <v>121.1</v>
      </c>
      <c r="Q29" s="140">
        <v>120.6</v>
      </c>
      <c r="R29" s="140">
        <v>126.8</v>
      </c>
      <c r="S29" s="140">
        <v>139.5</v>
      </c>
      <c r="T29" s="140">
        <v>153.5</v>
      </c>
      <c r="U29" s="140">
        <v>175.6</v>
      </c>
      <c r="V29" s="140">
        <v>190.1</v>
      </c>
      <c r="W29" s="140">
        <v>185.3</v>
      </c>
      <c r="X29" s="140">
        <v>198.8</v>
      </c>
      <c r="Y29" s="140">
        <v>194.4</v>
      </c>
      <c r="Z29" s="140">
        <v>211.6</v>
      </c>
      <c r="AA29" s="140">
        <v>256.39999999999998</v>
      </c>
      <c r="AB29" s="140">
        <v>273.60000000000002</v>
      </c>
      <c r="AC29" s="140">
        <v>286.7</v>
      </c>
      <c r="AD29" s="140">
        <v>315.39999999999998</v>
      </c>
      <c r="AE29" s="140">
        <v>353.4</v>
      </c>
      <c r="AF29" s="140">
        <v>368.6</v>
      </c>
      <c r="AG29" s="140">
        <v>384.7</v>
      </c>
      <c r="AH29" s="140">
        <v>390.9</v>
      </c>
      <c r="AI29" s="140">
        <v>445.3</v>
      </c>
      <c r="AJ29" s="140">
        <v>479.8</v>
      </c>
      <c r="AK29" s="140">
        <v>512.70000000000005</v>
      </c>
      <c r="AL29" s="140">
        <v>542.5</v>
      </c>
      <c r="AM29" s="140">
        <v>608.70000000000005</v>
      </c>
      <c r="AN29" s="140">
        <v>651.70000000000005</v>
      </c>
      <c r="AO29" s="140">
        <v>709.1</v>
      </c>
      <c r="AP29" s="140">
        <v>764.5</v>
      </c>
      <c r="AQ29" s="140">
        <v>820.9</v>
      </c>
      <c r="AR29" s="140">
        <v>905.3</v>
      </c>
      <c r="AS29" s="140">
        <v>937.4</v>
      </c>
      <c r="AT29" s="140">
        <v>968</v>
      </c>
      <c r="AU29" s="140">
        <v>1032.5</v>
      </c>
      <c r="AV29" s="140">
        <v>1054.5</v>
      </c>
      <c r="AW29" s="140">
        <v>1131.8</v>
      </c>
      <c r="AX29" s="140">
        <v>1066.5999999999999</v>
      </c>
      <c r="AY29" s="140">
        <v>1135.2</v>
      </c>
      <c r="AZ29" s="140">
        <v>1082.5999999999999</v>
      </c>
      <c r="BA29" s="140">
        <v>1159.4000000000001</v>
      </c>
      <c r="BB29" s="140">
        <v>1292.8</v>
      </c>
      <c r="BC29" s="140">
        <v>1401.7</v>
      </c>
      <c r="BD29" s="140">
        <v>1449.8</v>
      </c>
      <c r="BE29" s="140">
        <v>1511.5</v>
      </c>
      <c r="BF29" s="140">
        <v>1565.1</v>
      </c>
    </row>
    <row r="30" spans="1:63" x14ac:dyDescent="0.25">
      <c r="A30" s="140">
        <v>23</v>
      </c>
      <c r="B30" s="140" t="s">
        <v>676</v>
      </c>
      <c r="C30" s="140">
        <v>1.4</v>
      </c>
      <c r="D30" s="140">
        <v>1.2</v>
      </c>
      <c r="E30" s="140">
        <v>1.3</v>
      </c>
      <c r="F30" s="140">
        <v>1.6</v>
      </c>
      <c r="G30" s="140">
        <v>1.6</v>
      </c>
      <c r="H30" s="140">
        <v>1.7</v>
      </c>
      <c r="I30" s="140">
        <v>2</v>
      </c>
      <c r="J30" s="140">
        <v>2</v>
      </c>
      <c r="K30" s="140">
        <v>2.8</v>
      </c>
      <c r="L30" s="140">
        <v>3.2</v>
      </c>
      <c r="M30" s="140">
        <v>3.6</v>
      </c>
      <c r="N30" s="140">
        <v>3.7</v>
      </c>
      <c r="O30" s="140">
        <v>5.2</v>
      </c>
      <c r="P30" s="140">
        <v>9</v>
      </c>
      <c r="Q30" s="140">
        <v>8.8000000000000007</v>
      </c>
      <c r="R30" s="140">
        <v>9.3000000000000007</v>
      </c>
      <c r="S30" s="140">
        <v>9.3000000000000007</v>
      </c>
      <c r="T30" s="140">
        <v>9.6</v>
      </c>
      <c r="U30" s="140">
        <v>14.3</v>
      </c>
      <c r="V30" s="140">
        <v>22.7</v>
      </c>
      <c r="W30" s="140">
        <v>22.4</v>
      </c>
      <c r="X30" s="140">
        <v>17.3</v>
      </c>
      <c r="Y30" s="140">
        <v>12.8</v>
      </c>
      <c r="Z30" s="140">
        <v>21.6</v>
      </c>
      <c r="AA30" s="140">
        <v>26.5</v>
      </c>
      <c r="AB30" s="140">
        <v>25.8</v>
      </c>
      <c r="AC30" s="140">
        <v>20.8</v>
      </c>
      <c r="AD30" s="140">
        <v>31</v>
      </c>
      <c r="AE30" s="140">
        <v>26.5</v>
      </c>
      <c r="AF30" s="140">
        <v>27.6</v>
      </c>
      <c r="AG30" s="140">
        <v>37.299999999999997</v>
      </c>
      <c r="AH30" s="140">
        <v>34</v>
      </c>
      <c r="AI30" s="140">
        <v>33.6</v>
      </c>
      <c r="AJ30" s="140">
        <v>49.5</v>
      </c>
      <c r="AK30" s="140">
        <v>44.9</v>
      </c>
      <c r="AL30" s="140">
        <v>68.8</v>
      </c>
      <c r="AM30" s="140">
        <v>70.3</v>
      </c>
      <c r="AN30" s="140">
        <v>75.5</v>
      </c>
      <c r="AO30" s="140">
        <v>63.5</v>
      </c>
      <c r="AP30" s="140">
        <v>84.8</v>
      </c>
      <c r="AQ30" s="140">
        <v>116.9</v>
      </c>
      <c r="AR30" s="140">
        <v>96.1</v>
      </c>
      <c r="AS30" s="140">
        <v>112.6</v>
      </c>
      <c r="AT30" s="140">
        <v>149</v>
      </c>
      <c r="AU30" s="140">
        <v>192.5</v>
      </c>
      <c r="AV30" s="140">
        <v>20.399999999999999</v>
      </c>
      <c r="AW30" s="140">
        <v>247.8</v>
      </c>
      <c r="AX30" s="140">
        <v>261.39999999999998</v>
      </c>
      <c r="AY30" s="140">
        <v>265.60000000000002</v>
      </c>
      <c r="AZ30" s="140">
        <v>260.89999999999998</v>
      </c>
      <c r="BA30" s="140">
        <v>336.6</v>
      </c>
      <c r="BB30" s="140">
        <v>345.7</v>
      </c>
      <c r="BC30" s="140">
        <v>318.7</v>
      </c>
      <c r="BD30" s="140">
        <v>350.1</v>
      </c>
      <c r="BE30" s="140">
        <v>368</v>
      </c>
      <c r="BF30" s="140">
        <v>338.3</v>
      </c>
    </row>
    <row r="31" spans="1:63" x14ac:dyDescent="0.25">
      <c r="A31" s="140">
        <v>24</v>
      </c>
      <c r="B31" s="140" t="s">
        <v>669</v>
      </c>
      <c r="C31" s="140">
        <v>0.4</v>
      </c>
      <c r="D31" s="140">
        <v>0.5</v>
      </c>
      <c r="E31" s="140">
        <v>0.6</v>
      </c>
      <c r="F31" s="140">
        <v>0.6</v>
      </c>
      <c r="G31" s="140">
        <v>0.7</v>
      </c>
      <c r="H31" s="140">
        <v>0.7</v>
      </c>
      <c r="I31" s="140">
        <v>0.8</v>
      </c>
      <c r="J31" s="140">
        <v>0.9</v>
      </c>
      <c r="K31" s="140">
        <v>1.1000000000000001</v>
      </c>
      <c r="L31" s="140">
        <v>1.1000000000000001</v>
      </c>
      <c r="M31" s="140">
        <v>1.2</v>
      </c>
      <c r="N31" s="140">
        <v>1.4</v>
      </c>
      <c r="O31" s="140">
        <v>1.5</v>
      </c>
      <c r="P31" s="140">
        <v>1.8</v>
      </c>
      <c r="Q31" s="140">
        <v>2.1</v>
      </c>
      <c r="R31" s="140">
        <v>2.2999999999999998</v>
      </c>
      <c r="S31" s="140">
        <v>2.4</v>
      </c>
      <c r="T31" s="140">
        <v>2.5</v>
      </c>
      <c r="U31" s="140">
        <v>2.8</v>
      </c>
      <c r="V31" s="140">
        <v>4</v>
      </c>
      <c r="W31" s="140">
        <v>6.2</v>
      </c>
      <c r="X31" s="140">
        <v>7.7</v>
      </c>
      <c r="Y31" s="140">
        <v>8.6</v>
      </c>
      <c r="Z31" s="140">
        <v>8.6</v>
      </c>
      <c r="AA31" s="140">
        <v>9.9</v>
      </c>
      <c r="AB31" s="140">
        <v>9.9</v>
      </c>
      <c r="AC31" s="140">
        <v>9.5</v>
      </c>
      <c r="AD31" s="140">
        <v>8.4</v>
      </c>
      <c r="AE31" s="140">
        <v>7.3</v>
      </c>
      <c r="AF31" s="140">
        <v>7.1</v>
      </c>
      <c r="AG31" s="140">
        <v>7.6</v>
      </c>
      <c r="AH31" s="140">
        <v>8.3000000000000007</v>
      </c>
      <c r="AI31" s="140">
        <v>8.1999999999999993</v>
      </c>
      <c r="AJ31" s="140">
        <v>8.3000000000000007</v>
      </c>
      <c r="AK31" s="140">
        <v>8.1</v>
      </c>
      <c r="AL31" s="140">
        <v>7.5</v>
      </c>
      <c r="AM31" s="140">
        <v>8.6999999999999993</v>
      </c>
      <c r="AN31" s="140">
        <v>9.3000000000000007</v>
      </c>
      <c r="AO31" s="140">
        <v>8.9</v>
      </c>
      <c r="AP31" s="140">
        <v>9.1999999999999993</v>
      </c>
      <c r="AQ31" s="140">
        <v>12.5</v>
      </c>
      <c r="AR31" s="140">
        <v>14.9</v>
      </c>
      <c r="AS31" s="140">
        <v>13.1</v>
      </c>
      <c r="AT31" s="140">
        <v>14.6</v>
      </c>
      <c r="AU31" s="140">
        <v>17.100000000000001</v>
      </c>
      <c r="AV31" s="140">
        <v>19.399999999999999</v>
      </c>
      <c r="AW31" s="140">
        <v>20.3</v>
      </c>
      <c r="AX31" s="140">
        <v>22.6</v>
      </c>
      <c r="AY31" s="140">
        <v>25.9</v>
      </c>
      <c r="AZ31" s="140">
        <v>18.3</v>
      </c>
      <c r="BA31" s="140">
        <v>19.2</v>
      </c>
      <c r="BB31" s="140">
        <v>21.7</v>
      </c>
      <c r="BC31" s="140">
        <v>22.5</v>
      </c>
      <c r="BD31" s="140">
        <v>22.1</v>
      </c>
      <c r="BE31" s="140">
        <v>24.4</v>
      </c>
      <c r="BF31" s="140">
        <v>20.9</v>
      </c>
    </row>
    <row r="32" spans="1:63" x14ac:dyDescent="0.25">
      <c r="A32" s="140">
        <v>25</v>
      </c>
      <c r="B32" s="140" t="s">
        <v>675</v>
      </c>
      <c r="C32" s="140">
        <v>140.80000000000001</v>
      </c>
      <c r="D32" s="140">
        <v>148.80000000000001</v>
      </c>
      <c r="E32" s="140">
        <v>159.69999999999999</v>
      </c>
      <c r="F32" s="140">
        <v>169.8</v>
      </c>
      <c r="G32" s="140">
        <v>184.3</v>
      </c>
      <c r="H32" s="140">
        <v>200.6</v>
      </c>
      <c r="I32" s="140">
        <v>217.1</v>
      </c>
      <c r="J32" s="140">
        <v>231.2</v>
      </c>
      <c r="K32" s="140">
        <v>254.1</v>
      </c>
      <c r="L32" s="140">
        <v>285.7</v>
      </c>
      <c r="M32" s="140">
        <v>321</v>
      </c>
      <c r="N32" s="140">
        <v>348.6</v>
      </c>
      <c r="O32" s="140">
        <v>388.7</v>
      </c>
      <c r="P32" s="140">
        <v>459.9</v>
      </c>
      <c r="Q32" s="140">
        <v>529.9</v>
      </c>
      <c r="R32" s="140">
        <v>578.20000000000005</v>
      </c>
      <c r="S32" s="140">
        <v>616.70000000000005</v>
      </c>
      <c r="T32" s="140">
        <v>689.4</v>
      </c>
      <c r="U32" s="140">
        <v>803.3</v>
      </c>
      <c r="V32" s="140">
        <v>942.1</v>
      </c>
      <c r="W32" s="140">
        <v>1106.0999999999999</v>
      </c>
      <c r="X32" s="140">
        <v>1354.3</v>
      </c>
      <c r="Y32" s="140">
        <v>1517.3</v>
      </c>
      <c r="Z32" s="140">
        <v>1614.8</v>
      </c>
      <c r="AA32" s="140">
        <v>1825.8</v>
      </c>
      <c r="AB32" s="140">
        <v>1985</v>
      </c>
      <c r="AC32" s="140">
        <v>2097.3000000000002</v>
      </c>
      <c r="AD32" s="140">
        <v>2222.1</v>
      </c>
      <c r="AE32" s="140">
        <v>2461.5</v>
      </c>
      <c r="AF32" s="140">
        <v>2775</v>
      </c>
      <c r="AG32" s="140">
        <v>2852.5</v>
      </c>
      <c r="AH32" s="140">
        <v>2791.9</v>
      </c>
      <c r="AI32" s="140">
        <v>2740.7</v>
      </c>
      <c r="AJ32" s="140">
        <v>2765.7</v>
      </c>
      <c r="AK32" s="140">
        <v>2946.3</v>
      </c>
      <c r="AL32" s="140">
        <v>3294.4</v>
      </c>
      <c r="AM32" s="140">
        <v>3494.7</v>
      </c>
      <c r="AN32" s="140">
        <v>3774.9</v>
      </c>
      <c r="AO32" s="140">
        <v>3999.9</v>
      </c>
      <c r="AP32" s="140">
        <v>4157.8</v>
      </c>
      <c r="AQ32" s="140">
        <v>4681.8999999999996</v>
      </c>
      <c r="AR32" s="140">
        <v>4635.5</v>
      </c>
      <c r="AS32" s="140">
        <v>4346</v>
      </c>
      <c r="AT32" s="140">
        <v>4350</v>
      </c>
      <c r="AU32" s="140">
        <v>4781.8999999999996</v>
      </c>
      <c r="AV32" s="140">
        <v>5521.3</v>
      </c>
      <c r="AW32" s="140">
        <v>6539.1</v>
      </c>
      <c r="AX32" s="140">
        <v>7155.7</v>
      </c>
      <c r="AY32" s="140">
        <v>6733.1</v>
      </c>
      <c r="AZ32" s="140">
        <v>5655.5</v>
      </c>
      <c r="BA32" s="140">
        <v>5538.8</v>
      </c>
      <c r="BB32" s="140">
        <v>5756.6</v>
      </c>
      <c r="BC32" s="140">
        <v>6002.5</v>
      </c>
      <c r="BD32" s="140">
        <v>6054.7</v>
      </c>
      <c r="BE32" s="140">
        <v>6252</v>
      </c>
      <c r="BF32" s="140">
        <v>6416.6</v>
      </c>
    </row>
    <row r="33" spans="1:61" x14ac:dyDescent="0.25">
      <c r="A33" s="140">
        <v>26</v>
      </c>
      <c r="B33" s="140" t="s">
        <v>674</v>
      </c>
      <c r="C33" s="140">
        <v>66.900000000000006</v>
      </c>
      <c r="D33" s="140">
        <v>71.2</v>
      </c>
      <c r="E33" s="140">
        <v>78.400000000000006</v>
      </c>
      <c r="F33" s="140">
        <v>85.8</v>
      </c>
      <c r="G33" s="140">
        <v>95</v>
      </c>
      <c r="H33" s="140">
        <v>103.7</v>
      </c>
      <c r="I33" s="140">
        <v>115.3</v>
      </c>
      <c r="J33" s="140">
        <v>126.6</v>
      </c>
      <c r="K33" s="140">
        <v>142</v>
      </c>
      <c r="L33" s="140">
        <v>169.2</v>
      </c>
      <c r="M33" s="140">
        <v>202.8</v>
      </c>
      <c r="N33" s="140">
        <v>222.4</v>
      </c>
      <c r="O33" s="140">
        <v>246.8</v>
      </c>
      <c r="P33" s="140">
        <v>292.10000000000002</v>
      </c>
      <c r="Q33" s="140">
        <v>353.9</v>
      </c>
      <c r="R33" s="140">
        <v>399.9</v>
      </c>
      <c r="S33" s="140">
        <v>415</v>
      </c>
      <c r="T33" s="140">
        <v>464.7</v>
      </c>
      <c r="U33" s="140">
        <v>547.4</v>
      </c>
      <c r="V33" s="140">
        <v>656.9</v>
      </c>
      <c r="W33" s="140">
        <v>814.1</v>
      </c>
      <c r="X33" s="140">
        <v>1036.5999999999999</v>
      </c>
      <c r="Y33" s="140">
        <v>1201.3</v>
      </c>
      <c r="Z33" s="140">
        <v>1269.8</v>
      </c>
      <c r="AA33" s="140">
        <v>1419.8</v>
      </c>
      <c r="AB33" s="140">
        <v>1557.3</v>
      </c>
      <c r="AC33" s="140">
        <v>1649.7</v>
      </c>
      <c r="AD33" s="140">
        <v>1739.3</v>
      </c>
      <c r="AE33" s="140">
        <v>1912.9</v>
      </c>
      <c r="AF33" s="140">
        <v>2189.4</v>
      </c>
      <c r="AG33" s="140">
        <v>2237.4</v>
      </c>
      <c r="AH33" s="140">
        <v>2162.6</v>
      </c>
      <c r="AI33" s="140">
        <v>2035.6</v>
      </c>
      <c r="AJ33" s="140">
        <v>1996.9</v>
      </c>
      <c r="AK33" s="140">
        <v>2105.4</v>
      </c>
      <c r="AL33" s="140">
        <v>2377.8000000000002</v>
      </c>
      <c r="AM33" s="140">
        <v>2450.6999999999998</v>
      </c>
      <c r="AN33" s="140">
        <v>2630.1</v>
      </c>
      <c r="AO33" s="140">
        <v>2783.8</v>
      </c>
      <c r="AP33" s="140">
        <v>2884.6</v>
      </c>
      <c r="AQ33" s="140">
        <v>3301.2</v>
      </c>
      <c r="AR33" s="140">
        <v>3237.2</v>
      </c>
      <c r="AS33" s="140">
        <v>2860.6</v>
      </c>
      <c r="AT33" s="140">
        <v>2752.9</v>
      </c>
      <c r="AU33" s="140">
        <v>2935</v>
      </c>
      <c r="AV33" s="140">
        <v>3556.3</v>
      </c>
      <c r="AW33" s="140">
        <v>4328.1000000000004</v>
      </c>
      <c r="AX33" s="140">
        <v>4924</v>
      </c>
      <c r="AY33" s="140">
        <v>4457.7</v>
      </c>
      <c r="AZ33" s="140">
        <v>3661.6</v>
      </c>
      <c r="BA33" s="140">
        <v>3411.5</v>
      </c>
      <c r="BB33" s="140">
        <v>3400.4</v>
      </c>
      <c r="BC33" s="140">
        <v>3343.9</v>
      </c>
      <c r="BD33" s="140">
        <v>3199.7</v>
      </c>
      <c r="BE33" s="140">
        <v>3237.5</v>
      </c>
      <c r="BF33" s="140">
        <v>3328.6</v>
      </c>
    </row>
    <row r="34" spans="1:61" x14ac:dyDescent="0.25">
      <c r="A34" s="140">
        <v>27</v>
      </c>
      <c r="B34" s="140" t="s">
        <v>673</v>
      </c>
      <c r="C34" s="140">
        <v>73.3</v>
      </c>
      <c r="D34" s="140">
        <v>76.8</v>
      </c>
      <c r="E34" s="140">
        <v>80.5</v>
      </c>
      <c r="F34" s="140">
        <v>83.2</v>
      </c>
      <c r="G34" s="140">
        <v>88.3</v>
      </c>
      <c r="H34" s="140">
        <v>95.8</v>
      </c>
      <c r="I34" s="140">
        <v>100.6</v>
      </c>
      <c r="J34" s="140">
        <v>103.2</v>
      </c>
      <c r="K34" s="140">
        <v>110.5</v>
      </c>
      <c r="L34" s="140">
        <v>115</v>
      </c>
      <c r="M34" s="140">
        <v>116.6</v>
      </c>
      <c r="N34" s="140">
        <v>124.3</v>
      </c>
      <c r="O34" s="140">
        <v>139.80000000000001</v>
      </c>
      <c r="P34" s="140">
        <v>165</v>
      </c>
      <c r="Q34" s="140">
        <v>172.9</v>
      </c>
      <c r="R34" s="140">
        <v>174.8</v>
      </c>
      <c r="S34" s="140">
        <v>197.6</v>
      </c>
      <c r="T34" s="140">
        <v>220.6</v>
      </c>
      <c r="U34" s="140">
        <v>250.4</v>
      </c>
      <c r="V34" s="140">
        <v>277.10000000000002</v>
      </c>
      <c r="W34" s="140">
        <v>282.2</v>
      </c>
      <c r="X34" s="140">
        <v>306.8</v>
      </c>
      <c r="Y34" s="140">
        <v>310.8</v>
      </c>
      <c r="Z34" s="140">
        <v>337.7</v>
      </c>
      <c r="AA34" s="140">
        <v>394</v>
      </c>
      <c r="AB34" s="140">
        <v>418.3</v>
      </c>
      <c r="AC34" s="140">
        <v>438.8</v>
      </c>
      <c r="AD34" s="140">
        <v>474.7</v>
      </c>
      <c r="AE34" s="140">
        <v>540</v>
      </c>
      <c r="AF34" s="140">
        <v>586.5</v>
      </c>
      <c r="AG34" s="140">
        <v>621.20000000000005</v>
      </c>
      <c r="AH34" s="140">
        <v>639.1</v>
      </c>
      <c r="AI34" s="140">
        <v>708.2</v>
      </c>
      <c r="AJ34" s="140">
        <v>767.4</v>
      </c>
      <c r="AK34" s="140">
        <v>827.7</v>
      </c>
      <c r="AL34" s="140">
        <v>900.5</v>
      </c>
      <c r="AM34" s="140">
        <v>1026.5999999999999</v>
      </c>
      <c r="AN34" s="140">
        <v>1120.4000000000001</v>
      </c>
      <c r="AO34" s="140">
        <v>1204.2</v>
      </c>
      <c r="AP34" s="140">
        <v>1259.8</v>
      </c>
      <c r="AQ34" s="140">
        <v>1368.2</v>
      </c>
      <c r="AR34" s="140">
        <v>1417</v>
      </c>
      <c r="AS34" s="140">
        <v>1470.5</v>
      </c>
      <c r="AT34" s="140">
        <v>1568</v>
      </c>
      <c r="AU34" s="140">
        <v>1779.9</v>
      </c>
      <c r="AV34" s="140">
        <v>1903.4</v>
      </c>
      <c r="AW34" s="140">
        <v>2121.1999999999998</v>
      </c>
      <c r="AX34" s="140">
        <v>2160.5</v>
      </c>
      <c r="AY34" s="140">
        <v>2210.1</v>
      </c>
      <c r="AZ34" s="140">
        <v>1953.8</v>
      </c>
      <c r="BA34" s="140">
        <v>2045.3</v>
      </c>
      <c r="BB34" s="140">
        <v>2255.8000000000002</v>
      </c>
      <c r="BC34" s="140">
        <v>2548.4</v>
      </c>
      <c r="BD34" s="140">
        <v>2756.2</v>
      </c>
      <c r="BE34" s="140">
        <v>2892.6</v>
      </c>
      <c r="BF34" s="140">
        <v>2984.2</v>
      </c>
    </row>
    <row r="35" spans="1:61" x14ac:dyDescent="0.25">
      <c r="A35" s="140">
        <v>28</v>
      </c>
      <c r="B35" s="140" t="s">
        <v>672</v>
      </c>
      <c r="C35" s="140">
        <v>17.2</v>
      </c>
      <c r="D35" s="140">
        <v>18.100000000000001</v>
      </c>
      <c r="E35" s="140">
        <v>19.600000000000001</v>
      </c>
      <c r="F35" s="140">
        <v>21</v>
      </c>
      <c r="G35" s="140">
        <v>23.4</v>
      </c>
      <c r="H35" s="140">
        <v>26.2</v>
      </c>
      <c r="I35" s="140">
        <v>26.7</v>
      </c>
      <c r="J35" s="140">
        <v>27.8</v>
      </c>
      <c r="K35" s="140">
        <v>30.7</v>
      </c>
      <c r="L35" s="140">
        <v>32</v>
      </c>
      <c r="M35" s="140">
        <v>32.6</v>
      </c>
      <c r="N35" s="140">
        <v>34.1</v>
      </c>
      <c r="O35" s="140">
        <v>37.4</v>
      </c>
      <c r="P35" s="140">
        <v>43.9</v>
      </c>
      <c r="Q35" s="140">
        <v>52.3</v>
      </c>
      <c r="R35" s="140">
        <v>48</v>
      </c>
      <c r="S35" s="140">
        <v>58</v>
      </c>
      <c r="T35" s="140">
        <v>67.2</v>
      </c>
      <c r="U35" s="140">
        <v>74.900000000000006</v>
      </c>
      <c r="V35" s="140">
        <v>87</v>
      </c>
      <c r="W35" s="140">
        <v>96.9</v>
      </c>
      <c r="X35" s="140">
        <v>108</v>
      </c>
      <c r="Y35" s="140">
        <v>116.4</v>
      </c>
      <c r="Z35" s="140">
        <v>126.1</v>
      </c>
      <c r="AA35" s="140">
        <v>137.6</v>
      </c>
      <c r="AB35" s="140">
        <v>144.69999999999999</v>
      </c>
      <c r="AC35" s="140">
        <v>152.1</v>
      </c>
      <c r="AD35" s="140">
        <v>159.30000000000001</v>
      </c>
      <c r="AE35" s="140">
        <v>186.6</v>
      </c>
      <c r="AF35" s="140">
        <v>217.9</v>
      </c>
      <c r="AG35" s="140">
        <v>236.5</v>
      </c>
      <c r="AH35" s="140">
        <v>248.3</v>
      </c>
      <c r="AI35" s="140">
        <v>262.89999999999998</v>
      </c>
      <c r="AJ35" s="140">
        <v>287.60000000000002</v>
      </c>
      <c r="AK35" s="140">
        <v>315</v>
      </c>
      <c r="AL35" s="140">
        <v>358</v>
      </c>
      <c r="AM35" s="140">
        <v>417.9</v>
      </c>
      <c r="AN35" s="140">
        <v>468.7</v>
      </c>
      <c r="AO35" s="140">
        <v>495.1</v>
      </c>
      <c r="AP35" s="140">
        <v>495.2</v>
      </c>
      <c r="AQ35" s="140">
        <v>547.4</v>
      </c>
      <c r="AR35" s="140">
        <v>511.8</v>
      </c>
      <c r="AS35" s="140">
        <v>533.20000000000005</v>
      </c>
      <c r="AT35" s="140">
        <v>599.9</v>
      </c>
      <c r="AU35" s="140">
        <v>747.5</v>
      </c>
      <c r="AV35" s="140">
        <v>848.9</v>
      </c>
      <c r="AW35" s="140">
        <v>989.4</v>
      </c>
      <c r="AX35" s="140">
        <v>1093.9000000000001</v>
      </c>
      <c r="AY35" s="140">
        <v>1075</v>
      </c>
      <c r="AZ35" s="140">
        <v>871.2</v>
      </c>
      <c r="BA35" s="140">
        <v>885.9</v>
      </c>
      <c r="BB35" s="140">
        <v>963.1</v>
      </c>
      <c r="BC35" s="140">
        <v>1146.7</v>
      </c>
      <c r="BD35" s="140">
        <v>1306.3</v>
      </c>
      <c r="BE35" s="140">
        <v>1381.1</v>
      </c>
      <c r="BF35" s="140">
        <v>1419.1</v>
      </c>
    </row>
    <row r="36" spans="1:61" x14ac:dyDescent="0.25">
      <c r="A36" s="140">
        <v>29</v>
      </c>
      <c r="B36" s="140" t="s">
        <v>671</v>
      </c>
      <c r="C36" s="140">
        <v>56.1</v>
      </c>
      <c r="D36" s="140">
        <v>58.7</v>
      </c>
      <c r="E36" s="140">
        <v>60.8</v>
      </c>
      <c r="F36" s="140">
        <v>62.2</v>
      </c>
      <c r="G36" s="140">
        <v>64.900000000000006</v>
      </c>
      <c r="H36" s="140">
        <v>69.599999999999994</v>
      </c>
      <c r="I36" s="140">
        <v>73.900000000000006</v>
      </c>
      <c r="J36" s="140">
        <v>75.400000000000006</v>
      </c>
      <c r="K36" s="140">
        <v>79.8</v>
      </c>
      <c r="L36" s="140">
        <v>83</v>
      </c>
      <c r="M36" s="140">
        <v>84</v>
      </c>
      <c r="N36" s="140">
        <v>90.2</v>
      </c>
      <c r="O36" s="140">
        <v>102.5</v>
      </c>
      <c r="P36" s="140">
        <v>121.1</v>
      </c>
      <c r="Q36" s="140">
        <v>120.6</v>
      </c>
      <c r="R36" s="140">
        <v>126.8</v>
      </c>
      <c r="S36" s="140">
        <v>139.5</v>
      </c>
      <c r="T36" s="140">
        <v>153.5</v>
      </c>
      <c r="U36" s="140">
        <v>175.6</v>
      </c>
      <c r="V36" s="140">
        <v>190.1</v>
      </c>
      <c r="W36" s="140">
        <v>185.3</v>
      </c>
      <c r="X36" s="140">
        <v>198.8</v>
      </c>
      <c r="Y36" s="140">
        <v>194.4</v>
      </c>
      <c r="Z36" s="140">
        <v>211.6</v>
      </c>
      <c r="AA36" s="140">
        <v>256.39999999999998</v>
      </c>
      <c r="AB36" s="140">
        <v>273.60000000000002</v>
      </c>
      <c r="AC36" s="140">
        <v>286.7</v>
      </c>
      <c r="AD36" s="140">
        <v>315.39999999999998</v>
      </c>
      <c r="AE36" s="140">
        <v>353.4</v>
      </c>
      <c r="AF36" s="140">
        <v>368.6</v>
      </c>
      <c r="AG36" s="140">
        <v>384.7</v>
      </c>
      <c r="AH36" s="140">
        <v>390.9</v>
      </c>
      <c r="AI36" s="140">
        <v>445.3</v>
      </c>
      <c r="AJ36" s="140">
        <v>479.8</v>
      </c>
      <c r="AK36" s="140">
        <v>512.70000000000005</v>
      </c>
      <c r="AL36" s="140">
        <v>542.5</v>
      </c>
      <c r="AM36" s="140">
        <v>608.70000000000005</v>
      </c>
      <c r="AN36" s="140">
        <v>651.70000000000005</v>
      </c>
      <c r="AO36" s="140">
        <v>709.1</v>
      </c>
      <c r="AP36" s="140">
        <v>764.5</v>
      </c>
      <c r="AQ36" s="140">
        <v>820.9</v>
      </c>
      <c r="AR36" s="140">
        <v>905.3</v>
      </c>
      <c r="AS36" s="140">
        <v>937.4</v>
      </c>
      <c r="AT36" s="140">
        <v>968</v>
      </c>
      <c r="AU36" s="140">
        <v>1032.5</v>
      </c>
      <c r="AV36" s="140">
        <v>1054.5</v>
      </c>
      <c r="AW36" s="140">
        <v>1131.8</v>
      </c>
      <c r="AX36" s="140">
        <v>1066.5999999999999</v>
      </c>
      <c r="AY36" s="140">
        <v>1135.2</v>
      </c>
      <c r="AZ36" s="140">
        <v>1082.5999999999999</v>
      </c>
      <c r="BA36" s="140">
        <v>1159.4000000000001</v>
      </c>
      <c r="BB36" s="140">
        <v>1292.8</v>
      </c>
      <c r="BC36" s="140">
        <v>1401.7</v>
      </c>
      <c r="BD36" s="140">
        <v>1449.8</v>
      </c>
      <c r="BE36" s="140">
        <v>1511.5</v>
      </c>
      <c r="BF36" s="140">
        <v>1565.1</v>
      </c>
    </row>
    <row r="37" spans="1:61" x14ac:dyDescent="0.25">
      <c r="A37" s="140">
        <v>30</v>
      </c>
      <c r="B37" s="140" t="s">
        <v>670</v>
      </c>
      <c r="C37" s="140">
        <v>0.2</v>
      </c>
      <c r="D37" s="140">
        <v>0.2</v>
      </c>
      <c r="E37" s="140">
        <v>0.2</v>
      </c>
      <c r="F37" s="140">
        <v>0.2</v>
      </c>
      <c r="G37" s="140">
        <v>0.3</v>
      </c>
      <c r="H37" s="140">
        <v>0.4</v>
      </c>
      <c r="I37" s="140">
        <v>0.3</v>
      </c>
      <c r="J37" s="140">
        <v>0.4</v>
      </c>
      <c r="K37" s="140">
        <v>0.5</v>
      </c>
      <c r="L37" s="140">
        <v>0.4</v>
      </c>
      <c r="M37" s="140">
        <v>0.4</v>
      </c>
      <c r="N37" s="140">
        <v>0.6</v>
      </c>
      <c r="O37" s="140">
        <v>0.6</v>
      </c>
      <c r="P37" s="140">
        <v>0.9</v>
      </c>
      <c r="Q37" s="140">
        <v>1.1000000000000001</v>
      </c>
      <c r="R37" s="140">
        <v>1.2</v>
      </c>
      <c r="S37" s="140">
        <v>1.7</v>
      </c>
      <c r="T37" s="140">
        <v>1.6</v>
      </c>
      <c r="U37" s="140">
        <v>2.6</v>
      </c>
      <c r="V37" s="140">
        <v>4.0999999999999996</v>
      </c>
      <c r="W37" s="140">
        <v>3.6</v>
      </c>
      <c r="X37" s="140">
        <v>3.1</v>
      </c>
      <c r="Y37" s="140">
        <v>-3.4</v>
      </c>
      <c r="Z37" s="140">
        <v>-1.3</v>
      </c>
      <c r="AA37" s="140">
        <v>2.2000000000000002</v>
      </c>
      <c r="AB37" s="140">
        <v>-0.5</v>
      </c>
      <c r="AC37" s="140">
        <v>-0.7</v>
      </c>
      <c r="AD37" s="140">
        <v>-0.3</v>
      </c>
      <c r="AE37" s="140">
        <v>1.4</v>
      </c>
      <c r="AF37" s="140">
        <v>-7.9</v>
      </c>
      <c r="AG37" s="140">
        <v>-13.9</v>
      </c>
      <c r="AH37" s="140">
        <v>-18.100000000000001</v>
      </c>
      <c r="AI37" s="140">
        <v>-11.4</v>
      </c>
      <c r="AJ37" s="140">
        <v>-6.9</v>
      </c>
      <c r="AK37" s="140">
        <v>5.0999999999999996</v>
      </c>
      <c r="AL37" s="140">
        <v>8.6</v>
      </c>
      <c r="AM37" s="140">
        <v>8.6999999999999993</v>
      </c>
      <c r="AN37" s="140">
        <v>15.2</v>
      </c>
      <c r="AO37" s="140">
        <v>3</v>
      </c>
      <c r="AP37" s="140">
        <v>4.3</v>
      </c>
      <c r="AQ37" s="140">
        <v>-0.1</v>
      </c>
      <c r="AR37" s="140">
        <v>-33.700000000000003</v>
      </c>
      <c r="AS37" s="140">
        <v>1.8</v>
      </c>
      <c r="AT37" s="140">
        <v>14.5</v>
      </c>
      <c r="AU37" s="140">
        <v>49.8</v>
      </c>
      <c r="AV37" s="140">
        <v>42.1</v>
      </c>
      <c r="AW37" s="140">
        <v>69.5</v>
      </c>
      <c r="AX37" s="140">
        <v>48.5</v>
      </c>
      <c r="AY37" s="140">
        <v>39.4</v>
      </c>
      <c r="AZ37" s="140">
        <v>21.9</v>
      </c>
      <c r="BA37" s="140">
        <v>62.8</v>
      </c>
      <c r="BB37" s="140">
        <v>78.7</v>
      </c>
      <c r="BC37" s="140">
        <v>87.6</v>
      </c>
      <c r="BD37" s="140">
        <v>76.7</v>
      </c>
      <c r="BE37" s="140">
        <v>97.6</v>
      </c>
      <c r="BF37" s="140">
        <v>82.9</v>
      </c>
    </row>
    <row r="38" spans="1:61" x14ac:dyDescent="0.25">
      <c r="A38" s="140">
        <v>31</v>
      </c>
      <c r="B38" s="140" t="s">
        <v>669</v>
      </c>
      <c r="C38" s="140">
        <v>0.4</v>
      </c>
      <c r="D38" s="140">
        <v>0.5</v>
      </c>
      <c r="E38" s="140">
        <v>0.6</v>
      </c>
      <c r="F38" s="140">
        <v>0.6</v>
      </c>
      <c r="G38" s="140">
        <v>0.7</v>
      </c>
      <c r="H38" s="140">
        <v>0.7</v>
      </c>
      <c r="I38" s="140">
        <v>0.8</v>
      </c>
      <c r="J38" s="140">
        <v>0.9</v>
      </c>
      <c r="K38" s="140">
        <v>1.1000000000000001</v>
      </c>
      <c r="L38" s="140">
        <v>1.1000000000000001</v>
      </c>
      <c r="M38" s="140">
        <v>1.2</v>
      </c>
      <c r="N38" s="140">
        <v>1.4</v>
      </c>
      <c r="O38" s="140">
        <v>1.5</v>
      </c>
      <c r="P38" s="140">
        <v>1.8</v>
      </c>
      <c r="Q38" s="140">
        <v>2.1</v>
      </c>
      <c r="R38" s="140">
        <v>2.2999999999999998</v>
      </c>
      <c r="S38" s="140">
        <v>2.4</v>
      </c>
      <c r="T38" s="140">
        <v>2.5</v>
      </c>
      <c r="U38" s="140">
        <v>2.8</v>
      </c>
      <c r="V38" s="140">
        <v>4</v>
      </c>
      <c r="W38" s="140">
        <v>6.2</v>
      </c>
      <c r="X38" s="140">
        <v>7.7</v>
      </c>
      <c r="Y38" s="140">
        <v>8.6</v>
      </c>
      <c r="Z38" s="140">
        <v>8.6</v>
      </c>
      <c r="AA38" s="140">
        <v>9.9</v>
      </c>
      <c r="AB38" s="140">
        <v>9.9</v>
      </c>
      <c r="AC38" s="140">
        <v>9.5</v>
      </c>
      <c r="AD38" s="140">
        <v>8.4</v>
      </c>
      <c r="AE38" s="140">
        <v>7.3</v>
      </c>
      <c r="AF38" s="140">
        <v>7.1</v>
      </c>
      <c r="AG38" s="140">
        <v>7.6</v>
      </c>
      <c r="AH38" s="140">
        <v>8.3000000000000007</v>
      </c>
      <c r="AI38" s="140">
        <v>8.1999999999999993</v>
      </c>
      <c r="AJ38" s="140">
        <v>8.3000000000000007</v>
      </c>
      <c r="AK38" s="140">
        <v>8.1</v>
      </c>
      <c r="AL38" s="140">
        <v>7.5</v>
      </c>
      <c r="AM38" s="140">
        <v>8.6999999999999993</v>
      </c>
      <c r="AN38" s="140">
        <v>9.3000000000000007</v>
      </c>
      <c r="AO38" s="140">
        <v>8.9</v>
      </c>
      <c r="AP38" s="140">
        <v>9.1999999999999993</v>
      </c>
      <c r="AQ38" s="140">
        <v>12.5</v>
      </c>
      <c r="AR38" s="140">
        <v>14.9</v>
      </c>
      <c r="AS38" s="140">
        <v>13.1</v>
      </c>
      <c r="AT38" s="140">
        <v>14.6</v>
      </c>
      <c r="AU38" s="140">
        <v>17.100000000000001</v>
      </c>
      <c r="AV38" s="140">
        <v>19.399999999999999</v>
      </c>
      <c r="AW38" s="140">
        <v>20.3</v>
      </c>
      <c r="AX38" s="140">
        <v>22.6</v>
      </c>
      <c r="AY38" s="140">
        <v>25.9</v>
      </c>
      <c r="AZ38" s="140">
        <v>18.3</v>
      </c>
      <c r="BA38" s="140">
        <v>19.2</v>
      </c>
      <c r="BB38" s="140">
        <v>21.7</v>
      </c>
      <c r="BC38" s="140">
        <v>22.5</v>
      </c>
      <c r="BD38" s="140">
        <v>22.1</v>
      </c>
      <c r="BE38" s="140">
        <v>24.4</v>
      </c>
      <c r="BF38" s="140">
        <v>20.9</v>
      </c>
    </row>
    <row r="39" spans="1:61" x14ac:dyDescent="0.25">
      <c r="A39" s="140">
        <v>32</v>
      </c>
      <c r="B39" s="140" t="s">
        <v>668</v>
      </c>
      <c r="C39" s="140">
        <v>479.9</v>
      </c>
      <c r="D39" s="140">
        <v>497.2</v>
      </c>
      <c r="E39" s="140">
        <v>535.20000000000005</v>
      </c>
      <c r="F39" s="140">
        <v>566.6</v>
      </c>
      <c r="G39" s="140">
        <v>608.29999999999995</v>
      </c>
      <c r="H39" s="140">
        <v>660.3</v>
      </c>
      <c r="I39" s="140">
        <v>719.7</v>
      </c>
      <c r="J39" s="140">
        <v>760.2</v>
      </c>
      <c r="K39" s="140">
        <v>832.1</v>
      </c>
      <c r="L39" s="140">
        <v>899.5</v>
      </c>
      <c r="M39" s="140">
        <v>940.1</v>
      </c>
      <c r="N39" s="140">
        <v>1017</v>
      </c>
      <c r="O39" s="140">
        <v>1123</v>
      </c>
      <c r="P39" s="140">
        <v>1257</v>
      </c>
      <c r="Q39" s="140">
        <v>1350.8</v>
      </c>
      <c r="R39" s="140">
        <v>1451.2</v>
      </c>
      <c r="S39" s="140">
        <v>1614.8</v>
      </c>
      <c r="T39" s="140">
        <v>1798.7</v>
      </c>
      <c r="U39" s="140">
        <v>2029.9</v>
      </c>
      <c r="V39" s="140">
        <v>2248.1999999999998</v>
      </c>
      <c r="W39" s="140">
        <v>2426.8000000000002</v>
      </c>
      <c r="X39" s="140">
        <v>2722.1</v>
      </c>
      <c r="Y39" s="140">
        <v>2840.4</v>
      </c>
      <c r="Z39" s="140">
        <v>3060.5</v>
      </c>
      <c r="AA39" s="140">
        <v>3444</v>
      </c>
      <c r="AB39" s="140">
        <v>3684.2</v>
      </c>
      <c r="AC39" s="140">
        <v>3848.2</v>
      </c>
      <c r="AD39" s="140">
        <v>4119.2</v>
      </c>
      <c r="AE39" s="140">
        <v>4493.3999999999996</v>
      </c>
      <c r="AF39" s="140">
        <v>4782.2</v>
      </c>
      <c r="AG39" s="140">
        <v>5036.1000000000004</v>
      </c>
      <c r="AH39" s="140">
        <v>5186.1000000000004</v>
      </c>
      <c r="AI39" s="140">
        <v>5499.7</v>
      </c>
      <c r="AJ39" s="140">
        <v>5754.8</v>
      </c>
      <c r="AK39" s="140">
        <v>6140.2</v>
      </c>
      <c r="AL39" s="140">
        <v>6479.5</v>
      </c>
      <c r="AM39" s="140">
        <v>6899.4</v>
      </c>
      <c r="AN39" s="140">
        <v>7380.4</v>
      </c>
      <c r="AO39" s="140">
        <v>7857.3</v>
      </c>
      <c r="AP39" s="140">
        <v>8324.4</v>
      </c>
      <c r="AQ39" s="140">
        <v>8907</v>
      </c>
      <c r="AR39" s="140">
        <v>9184.6</v>
      </c>
      <c r="AS39" s="140">
        <v>9436.7999999999993</v>
      </c>
      <c r="AT39" s="140">
        <v>9864.2000000000007</v>
      </c>
      <c r="AU39" s="140">
        <v>10540.9</v>
      </c>
      <c r="AV39" s="140">
        <v>11239.8</v>
      </c>
      <c r="AW39" s="140">
        <v>12004.8</v>
      </c>
      <c r="AX39" s="140">
        <v>12321.4</v>
      </c>
      <c r="AY39" s="140">
        <v>12427.8</v>
      </c>
      <c r="AZ39" s="140">
        <v>12126.1</v>
      </c>
      <c r="BA39" s="140">
        <v>12739.5</v>
      </c>
      <c r="BB39" s="140">
        <v>13352.3</v>
      </c>
      <c r="BC39" s="140">
        <v>14061.9</v>
      </c>
      <c r="BD39" s="140">
        <v>14444.8</v>
      </c>
      <c r="BE39" s="140">
        <v>15153.9</v>
      </c>
      <c r="BF39" s="140">
        <v>15665.3</v>
      </c>
      <c r="BH39" s="140">
        <f>SUM(BH40:BH48)</f>
        <v>8777.2000000000007</v>
      </c>
      <c r="BI39" s="140">
        <f>AQ39-BH39</f>
        <v>129.79999999999927</v>
      </c>
    </row>
    <row r="40" spans="1:61" x14ac:dyDescent="0.25">
      <c r="A40" s="140">
        <v>33</v>
      </c>
      <c r="B40" s="140" t="s">
        <v>667</v>
      </c>
      <c r="C40" s="140">
        <v>68.900000000000006</v>
      </c>
      <c r="D40" s="140">
        <v>70.099999999999994</v>
      </c>
      <c r="E40" s="140">
        <v>75.7</v>
      </c>
      <c r="F40" s="140">
        <v>81</v>
      </c>
      <c r="G40" s="140">
        <v>80.2</v>
      </c>
      <c r="H40" s="140">
        <v>88.7</v>
      </c>
      <c r="I40" s="140">
        <v>100.3</v>
      </c>
      <c r="J40" s="140">
        <v>105.9</v>
      </c>
      <c r="K40" s="140">
        <v>126.7</v>
      </c>
      <c r="L40" s="140">
        <v>144.6</v>
      </c>
      <c r="M40" s="140">
        <v>137.80000000000001</v>
      </c>
      <c r="N40" s="140">
        <v>139.80000000000001</v>
      </c>
      <c r="O40" s="140">
        <v>165.9</v>
      </c>
      <c r="P40" s="140">
        <v>182.1</v>
      </c>
      <c r="Q40" s="140">
        <v>203.2</v>
      </c>
      <c r="R40" s="140">
        <v>199</v>
      </c>
      <c r="S40" s="140">
        <v>237.6</v>
      </c>
      <c r="T40" s="140">
        <v>271.60000000000002</v>
      </c>
      <c r="U40" s="140">
        <v>314.10000000000002</v>
      </c>
      <c r="V40" s="140">
        <v>358.1</v>
      </c>
      <c r="W40" s="140">
        <v>385.9</v>
      </c>
      <c r="X40" s="140">
        <v>428.4</v>
      </c>
      <c r="Y40" s="140">
        <v>419.2</v>
      </c>
      <c r="Z40" s="140">
        <v>431.3</v>
      </c>
      <c r="AA40" s="140">
        <v>473.3</v>
      </c>
      <c r="AB40" s="140">
        <v>516.29999999999995</v>
      </c>
      <c r="AC40" s="140">
        <v>546</v>
      </c>
      <c r="AD40" s="140">
        <v>618.70000000000005</v>
      </c>
      <c r="AE40" s="140">
        <v>645.5</v>
      </c>
      <c r="AF40" s="140">
        <v>711.9</v>
      </c>
      <c r="AG40" s="140">
        <v>738.3</v>
      </c>
      <c r="AH40" s="140">
        <v>725.1</v>
      </c>
      <c r="AI40" s="140">
        <v>758.6</v>
      </c>
      <c r="AJ40" s="140">
        <v>816.9</v>
      </c>
      <c r="AK40" s="140">
        <v>882.9</v>
      </c>
      <c r="AL40" s="140">
        <v>963.3</v>
      </c>
      <c r="AM40" s="140">
        <v>1065.9000000000001</v>
      </c>
      <c r="AN40" s="140">
        <v>1174.0999999999999</v>
      </c>
      <c r="AO40" s="140">
        <v>1277.3</v>
      </c>
      <c r="AP40" s="140">
        <v>1366.8</v>
      </c>
      <c r="AQ40" s="140">
        <v>1498.6</v>
      </c>
      <c r="AR40" s="140">
        <v>1440.5</v>
      </c>
      <c r="AS40" s="140">
        <v>1243.5999999999999</v>
      </c>
      <c r="AT40" s="140">
        <v>1246.0999999999999</v>
      </c>
      <c r="AU40" s="140">
        <v>1352.6</v>
      </c>
      <c r="AV40" s="140">
        <v>1621.3</v>
      </c>
      <c r="AW40" s="140">
        <v>1825.9</v>
      </c>
      <c r="AX40" s="140">
        <v>1929.2</v>
      </c>
      <c r="AY40" s="140">
        <v>1807.7</v>
      </c>
      <c r="AZ40" s="140">
        <v>1413.1</v>
      </c>
      <c r="BA40" s="140">
        <v>1601.3</v>
      </c>
      <c r="BB40" s="140">
        <v>1819.5</v>
      </c>
      <c r="BC40" s="140">
        <v>1945.2</v>
      </c>
      <c r="BD40" s="140">
        <v>2130.6999999999998</v>
      </c>
      <c r="BE40" s="140">
        <v>2303.6</v>
      </c>
      <c r="BF40" s="140">
        <v>2476.1999999999998</v>
      </c>
      <c r="BG40" s="324" t="s">
        <v>1862</v>
      </c>
      <c r="BH40" s="140">
        <f>AQ46-AQ39</f>
        <v>-64.899999999999636</v>
      </c>
    </row>
    <row r="41" spans="1:61" x14ac:dyDescent="0.25">
      <c r="A41" s="140">
        <v>34</v>
      </c>
      <c r="B41" s="140" t="s">
        <v>666</v>
      </c>
      <c r="C41" s="140">
        <v>68.8</v>
      </c>
      <c r="D41" s="140">
        <v>70.099999999999994</v>
      </c>
      <c r="E41" s="140">
        <v>75.7</v>
      </c>
      <c r="F41" s="140">
        <v>80.900000000000006</v>
      </c>
      <c r="G41" s="140">
        <v>80.2</v>
      </c>
      <c r="H41" s="140">
        <v>88.7</v>
      </c>
      <c r="I41" s="140">
        <v>100.3</v>
      </c>
      <c r="J41" s="140">
        <v>105.9</v>
      </c>
      <c r="K41" s="140">
        <v>126.6</v>
      </c>
      <c r="L41" s="140">
        <v>144.5</v>
      </c>
      <c r="M41" s="140">
        <v>137.80000000000001</v>
      </c>
      <c r="N41" s="140">
        <v>139.9</v>
      </c>
      <c r="O41" s="140">
        <v>166</v>
      </c>
      <c r="P41" s="140">
        <v>182.4</v>
      </c>
      <c r="Q41" s="140">
        <v>203.8</v>
      </c>
      <c r="R41" s="140">
        <v>199.3</v>
      </c>
      <c r="S41" s="140">
        <v>238</v>
      </c>
      <c r="T41" s="140">
        <v>272.3</v>
      </c>
      <c r="U41" s="140">
        <v>314.5</v>
      </c>
      <c r="V41" s="140">
        <v>358.9</v>
      </c>
      <c r="W41" s="140">
        <v>386.7</v>
      </c>
      <c r="X41" s="140">
        <v>430.1</v>
      </c>
      <c r="Y41" s="140">
        <v>421.2</v>
      </c>
      <c r="Z41" s="140">
        <v>433.5</v>
      </c>
      <c r="AA41" s="140">
        <v>475.4</v>
      </c>
      <c r="AB41" s="140">
        <v>517.20000000000005</v>
      </c>
      <c r="AC41" s="140">
        <v>547.5</v>
      </c>
      <c r="AD41" s="140">
        <v>620</v>
      </c>
      <c r="AE41" s="140">
        <v>647.6</v>
      </c>
      <c r="AF41" s="140">
        <v>713.8</v>
      </c>
      <c r="AG41" s="140">
        <v>740.1</v>
      </c>
      <c r="AH41" s="140">
        <v>727.5</v>
      </c>
      <c r="AI41" s="140">
        <v>761.5</v>
      </c>
      <c r="AJ41" s="140">
        <v>819.8</v>
      </c>
      <c r="AK41" s="140">
        <v>886.2</v>
      </c>
      <c r="AL41" s="140">
        <v>966.2</v>
      </c>
      <c r="AM41" s="140">
        <v>1068.5999999999999</v>
      </c>
      <c r="AN41" s="140">
        <v>1177.2</v>
      </c>
      <c r="AO41" s="140">
        <v>1280.8</v>
      </c>
      <c r="AP41" s="140">
        <v>1370.9</v>
      </c>
      <c r="AQ41" s="140">
        <v>1501.6</v>
      </c>
      <c r="AR41" s="140">
        <v>1442.6</v>
      </c>
      <c r="AS41" s="140">
        <v>1247</v>
      </c>
      <c r="AT41" s="140">
        <v>1249.0999999999999</v>
      </c>
      <c r="AU41" s="140">
        <v>1356.7</v>
      </c>
      <c r="AV41" s="140">
        <v>1625.6</v>
      </c>
      <c r="AW41" s="140">
        <v>1830.4</v>
      </c>
      <c r="AX41" s="140">
        <v>1938.7</v>
      </c>
      <c r="AY41" s="140">
        <v>1816.9</v>
      </c>
      <c r="AZ41" s="140">
        <v>1421.7</v>
      </c>
      <c r="BA41" s="140">
        <v>1609.8</v>
      </c>
      <c r="BB41" s="140">
        <v>1832.3</v>
      </c>
      <c r="BC41" s="140">
        <v>1959</v>
      </c>
      <c r="BD41" s="140">
        <v>2145.5</v>
      </c>
      <c r="BE41" s="140">
        <v>2319.6999999999998</v>
      </c>
      <c r="BF41" s="140">
        <v>2492.5</v>
      </c>
    </row>
    <row r="42" spans="1:61" x14ac:dyDescent="0.25">
      <c r="A42" s="140">
        <v>35</v>
      </c>
      <c r="B42" s="140" t="s">
        <v>665</v>
      </c>
      <c r="C42" s="140">
        <v>40.9</v>
      </c>
      <c r="D42" s="140">
        <v>45.1</v>
      </c>
      <c r="E42" s="140">
        <v>48</v>
      </c>
      <c r="F42" s="140">
        <v>52.1</v>
      </c>
      <c r="G42" s="140">
        <v>53.8</v>
      </c>
      <c r="H42" s="140">
        <v>57.4</v>
      </c>
      <c r="I42" s="140">
        <v>68.900000000000006</v>
      </c>
      <c r="J42" s="140">
        <v>80.7</v>
      </c>
      <c r="K42" s="140">
        <v>92.1</v>
      </c>
      <c r="L42" s="140">
        <v>103.3</v>
      </c>
      <c r="M42" s="140">
        <v>118.3</v>
      </c>
      <c r="N42" s="140">
        <v>136.9</v>
      </c>
      <c r="O42" s="140">
        <v>154.4</v>
      </c>
      <c r="P42" s="140">
        <v>184.7</v>
      </c>
      <c r="Q42" s="140">
        <v>214.3</v>
      </c>
      <c r="R42" s="140">
        <v>253</v>
      </c>
      <c r="S42" s="140">
        <v>279.60000000000002</v>
      </c>
      <c r="T42" s="140">
        <v>303.3</v>
      </c>
      <c r="U42" s="140">
        <v>335.6</v>
      </c>
      <c r="V42" s="140">
        <v>381</v>
      </c>
      <c r="W42" s="140">
        <v>438.7</v>
      </c>
      <c r="X42" s="140">
        <v>504.7</v>
      </c>
      <c r="Y42" s="140">
        <v>553.20000000000005</v>
      </c>
      <c r="Z42" s="140">
        <v>597.70000000000005</v>
      </c>
      <c r="AA42" s="140">
        <v>639.70000000000005</v>
      </c>
      <c r="AB42" s="140">
        <v>685.9</v>
      </c>
      <c r="AC42" s="140">
        <v>733.5</v>
      </c>
      <c r="AD42" s="140">
        <v>772.6</v>
      </c>
      <c r="AE42" s="140">
        <v>840</v>
      </c>
      <c r="AF42" s="140">
        <v>908</v>
      </c>
      <c r="AG42" s="140">
        <v>986.7</v>
      </c>
      <c r="AH42" s="140">
        <v>1082.7</v>
      </c>
      <c r="AI42" s="140">
        <v>1188.8</v>
      </c>
      <c r="AJ42" s="140">
        <v>1258.5999999999999</v>
      </c>
      <c r="AK42" s="140">
        <v>1326.4</v>
      </c>
      <c r="AL42" s="140">
        <v>1400.2</v>
      </c>
      <c r="AM42" s="140">
        <v>1464.2</v>
      </c>
      <c r="AN42" s="140">
        <v>1525.7</v>
      </c>
      <c r="AO42" s="140">
        <v>1585.7</v>
      </c>
      <c r="AP42" s="140">
        <v>1656.8</v>
      </c>
      <c r="AQ42" s="140">
        <v>1754.3</v>
      </c>
      <c r="AR42" s="140">
        <v>1882.8</v>
      </c>
      <c r="AS42" s="140">
        <v>2005.7</v>
      </c>
      <c r="AT42" s="140">
        <v>2104.1999999999998</v>
      </c>
      <c r="AU42" s="140">
        <v>2238.1</v>
      </c>
      <c r="AV42" s="140">
        <v>2369</v>
      </c>
      <c r="AW42" s="140">
        <v>2520.3000000000002</v>
      </c>
      <c r="AX42" s="140">
        <v>2663.6</v>
      </c>
      <c r="AY42" s="140">
        <v>2913</v>
      </c>
      <c r="AZ42" s="140">
        <v>3078.2</v>
      </c>
      <c r="BA42" s="140">
        <v>3270.8</v>
      </c>
      <c r="BB42" s="140">
        <v>3232.4</v>
      </c>
      <c r="BC42" s="140">
        <v>3279.8</v>
      </c>
      <c r="BD42" s="140">
        <v>3496.6</v>
      </c>
      <c r="BE42" s="140">
        <v>3654.9</v>
      </c>
      <c r="BF42" s="140">
        <v>3835.8</v>
      </c>
    </row>
    <row r="43" spans="1:61" x14ac:dyDescent="0.25">
      <c r="A43" s="140">
        <v>36</v>
      </c>
      <c r="B43" s="140" t="s">
        <v>664</v>
      </c>
      <c r="C43" s="140">
        <v>41.1</v>
      </c>
      <c r="D43" s="140">
        <v>45.4</v>
      </c>
      <c r="E43" s="140">
        <v>48.3</v>
      </c>
      <c r="F43" s="140">
        <v>52.3</v>
      </c>
      <c r="G43" s="140">
        <v>54</v>
      </c>
      <c r="H43" s="140">
        <v>57.8</v>
      </c>
      <c r="I43" s="140">
        <v>69.3</v>
      </c>
      <c r="J43" s="140">
        <v>81.2</v>
      </c>
      <c r="K43" s="140">
        <v>92.6</v>
      </c>
      <c r="L43" s="140">
        <v>103.7</v>
      </c>
      <c r="M43" s="140">
        <v>118.8</v>
      </c>
      <c r="N43" s="140">
        <v>137.4</v>
      </c>
      <c r="O43" s="140">
        <v>155</v>
      </c>
      <c r="P43" s="140">
        <v>185.3</v>
      </c>
      <c r="Q43" s="140">
        <v>215.1</v>
      </c>
      <c r="R43" s="140">
        <v>254.4</v>
      </c>
      <c r="S43" s="140">
        <v>281.5</v>
      </c>
      <c r="T43" s="140">
        <v>305.2</v>
      </c>
      <c r="U43" s="140">
        <v>337.4</v>
      </c>
      <c r="V43" s="140">
        <v>383.1</v>
      </c>
      <c r="W43" s="140">
        <v>441.2</v>
      </c>
      <c r="X43" s="140">
        <v>507.8</v>
      </c>
      <c r="Y43" s="140">
        <v>556.1</v>
      </c>
      <c r="Z43" s="140">
        <v>600.1</v>
      </c>
      <c r="AA43" s="140">
        <v>642.1</v>
      </c>
      <c r="AB43" s="140">
        <v>688.5</v>
      </c>
      <c r="AC43" s="140">
        <v>736.4</v>
      </c>
      <c r="AD43" s="140">
        <v>775.3</v>
      </c>
      <c r="AE43" s="140">
        <v>842.9</v>
      </c>
      <c r="AF43" s="140">
        <v>911.4</v>
      </c>
      <c r="AG43" s="140">
        <v>990.9</v>
      </c>
      <c r="AH43" s="140">
        <v>1087</v>
      </c>
      <c r="AI43" s="140">
        <v>1192.9000000000001</v>
      </c>
      <c r="AJ43" s="140">
        <v>1262.5999999999999</v>
      </c>
      <c r="AK43" s="140">
        <v>1330.7</v>
      </c>
      <c r="AL43" s="140">
        <v>1404.3</v>
      </c>
      <c r="AM43" s="140">
        <v>1469</v>
      </c>
      <c r="AN43" s="140">
        <v>1530.5</v>
      </c>
      <c r="AO43" s="140">
        <v>1590.8</v>
      </c>
      <c r="AP43" s="140">
        <v>1662</v>
      </c>
      <c r="AQ43" s="140">
        <v>1759.4</v>
      </c>
      <c r="AR43" s="140">
        <v>1888.5</v>
      </c>
      <c r="AS43" s="140">
        <v>2011.6</v>
      </c>
      <c r="AT43" s="140">
        <v>2110.4</v>
      </c>
      <c r="AU43" s="140">
        <v>2244.4</v>
      </c>
      <c r="AV43" s="140">
        <v>2375.6</v>
      </c>
      <c r="AW43" s="140">
        <v>2528.1</v>
      </c>
      <c r="AX43" s="140">
        <v>2672.2</v>
      </c>
      <c r="AY43" s="140">
        <v>2923.7</v>
      </c>
      <c r="AZ43" s="140">
        <v>3089.3</v>
      </c>
      <c r="BA43" s="140">
        <v>3282.4</v>
      </c>
      <c r="BB43" s="140">
        <v>3245.1</v>
      </c>
      <c r="BC43" s="140">
        <v>3293.1</v>
      </c>
      <c r="BD43" s="140">
        <v>3510.4</v>
      </c>
      <c r="BE43" s="140">
        <v>3669.3</v>
      </c>
      <c r="BF43" s="140">
        <v>3851.1</v>
      </c>
    </row>
    <row r="44" spans="1:61" x14ac:dyDescent="0.25">
      <c r="A44" s="140">
        <v>37</v>
      </c>
      <c r="B44" s="140" t="s">
        <v>663</v>
      </c>
      <c r="C44" s="140">
        <v>5.9</v>
      </c>
      <c r="D44" s="140">
        <v>6.7</v>
      </c>
      <c r="E44" s="140">
        <v>7.4</v>
      </c>
      <c r="F44" s="140">
        <v>8.3000000000000007</v>
      </c>
      <c r="G44" s="140">
        <v>9.6</v>
      </c>
      <c r="H44" s="140">
        <v>10.6</v>
      </c>
      <c r="I44" s="140">
        <v>13.5</v>
      </c>
      <c r="J44" s="140">
        <v>15.5</v>
      </c>
      <c r="K44" s="140">
        <v>17.100000000000001</v>
      </c>
      <c r="L44" s="140">
        <v>19.600000000000001</v>
      </c>
      <c r="M44" s="140">
        <v>24</v>
      </c>
      <c r="N44" s="140">
        <v>27.8</v>
      </c>
      <c r="O44" s="140">
        <v>37.1</v>
      </c>
      <c r="P44" s="140">
        <v>41.1</v>
      </c>
      <c r="Q44" s="140">
        <v>43.8</v>
      </c>
      <c r="R44" s="140">
        <v>55.2</v>
      </c>
      <c r="S44" s="140">
        <v>61.2</v>
      </c>
      <c r="T44" s="140">
        <v>66.3</v>
      </c>
      <c r="U44" s="140">
        <v>77.7</v>
      </c>
      <c r="V44" s="140">
        <v>81.099999999999994</v>
      </c>
      <c r="W44" s="140">
        <v>88.6</v>
      </c>
      <c r="X44" s="140">
        <v>92.3</v>
      </c>
      <c r="Y44" s="140">
        <v>92.6</v>
      </c>
      <c r="Z44" s="140">
        <v>97.8</v>
      </c>
      <c r="AA44" s="140">
        <v>110.7</v>
      </c>
      <c r="AB44" s="140">
        <v>120.7</v>
      </c>
      <c r="AC44" s="140">
        <v>130.30000000000001</v>
      </c>
      <c r="AD44" s="140">
        <v>124.9</v>
      </c>
      <c r="AE44" s="140">
        <v>133.30000000000001</v>
      </c>
      <c r="AF44" s="140">
        <v>146.6</v>
      </c>
      <c r="AG44" s="140">
        <v>161.9</v>
      </c>
      <c r="AH44" s="140">
        <v>185.5</v>
      </c>
      <c r="AI44" s="140">
        <v>207.5</v>
      </c>
      <c r="AJ44" s="140">
        <v>224</v>
      </c>
      <c r="AK44" s="140">
        <v>238.9</v>
      </c>
      <c r="AL44" s="140">
        <v>250.7</v>
      </c>
      <c r="AM44" s="140">
        <v>270</v>
      </c>
      <c r="AN44" s="140">
        <v>275.60000000000002</v>
      </c>
      <c r="AO44" s="140">
        <v>301</v>
      </c>
      <c r="AP44" s="140">
        <v>333.7</v>
      </c>
      <c r="AQ44" s="140">
        <v>366.9</v>
      </c>
      <c r="AR44" s="140">
        <v>405.4</v>
      </c>
      <c r="AS44" s="140">
        <v>424.5</v>
      </c>
      <c r="AT44" s="140">
        <v>457.4</v>
      </c>
      <c r="AU44" s="140">
        <v>468.8</v>
      </c>
      <c r="AV44" s="140">
        <v>494.8</v>
      </c>
      <c r="AW44" s="140">
        <v>498.3</v>
      </c>
      <c r="AX44" s="140">
        <v>533.6</v>
      </c>
      <c r="AY44" s="140">
        <v>564.1</v>
      </c>
      <c r="AZ44" s="140">
        <v>672</v>
      </c>
      <c r="BA44" s="140">
        <v>723</v>
      </c>
      <c r="BB44" s="140">
        <v>699.4</v>
      </c>
      <c r="BC44" s="140">
        <v>656.8</v>
      </c>
      <c r="BD44" s="140">
        <v>683.1</v>
      </c>
      <c r="BE44" s="140">
        <v>756</v>
      </c>
      <c r="BF44" s="140">
        <v>803.8</v>
      </c>
    </row>
    <row r="45" spans="1:61" x14ac:dyDescent="0.25">
      <c r="A45" s="140">
        <v>38</v>
      </c>
      <c r="B45" s="140" t="s">
        <v>662</v>
      </c>
      <c r="C45" s="140">
        <v>9.8000000000000007</v>
      </c>
      <c r="D45" s="140">
        <v>10.7</v>
      </c>
      <c r="E45" s="140">
        <v>11.6</v>
      </c>
      <c r="F45" s="140">
        <v>12.6</v>
      </c>
      <c r="G45" s="140">
        <v>13.7</v>
      </c>
      <c r="H45" s="140">
        <v>15</v>
      </c>
      <c r="I45" s="140">
        <v>18.3</v>
      </c>
      <c r="J45" s="140">
        <v>20.6</v>
      </c>
      <c r="K45" s="140">
        <v>22.6</v>
      </c>
      <c r="L45" s="140">
        <v>25.2</v>
      </c>
      <c r="M45" s="140">
        <v>30.1</v>
      </c>
      <c r="N45" s="140">
        <v>35.1</v>
      </c>
      <c r="O45" s="140">
        <v>45.6</v>
      </c>
      <c r="P45" s="140">
        <v>48</v>
      </c>
      <c r="Q45" s="140">
        <v>51.1</v>
      </c>
      <c r="R45" s="140">
        <v>62.6</v>
      </c>
      <c r="S45" s="140">
        <v>67.099999999999994</v>
      </c>
      <c r="T45" s="140">
        <v>71.900000000000006</v>
      </c>
      <c r="U45" s="140">
        <v>84.3</v>
      </c>
      <c r="V45" s="140">
        <v>88.6</v>
      </c>
      <c r="W45" s="140">
        <v>97.9</v>
      </c>
      <c r="X45" s="140">
        <v>104.5</v>
      </c>
      <c r="Y45" s="140">
        <v>107.5</v>
      </c>
      <c r="Z45" s="140">
        <v>113.7</v>
      </c>
      <c r="AA45" s="140">
        <v>129.80000000000001</v>
      </c>
      <c r="AB45" s="140">
        <v>142.69999999999999</v>
      </c>
      <c r="AC45" s="140">
        <v>153.69999999999999</v>
      </c>
      <c r="AD45" s="140">
        <v>147.6</v>
      </c>
      <c r="AE45" s="140">
        <v>157.30000000000001</v>
      </c>
      <c r="AF45" s="140">
        <v>171.7</v>
      </c>
      <c r="AG45" s="140">
        <v>187.6</v>
      </c>
      <c r="AH45" s="140">
        <v>173.9</v>
      </c>
      <c r="AI45" s="140">
        <v>242.4</v>
      </c>
      <c r="AJ45" s="140">
        <v>262.39999999999998</v>
      </c>
      <c r="AK45" s="140">
        <v>277.3</v>
      </c>
      <c r="AL45" s="140">
        <v>287.7</v>
      </c>
      <c r="AM45" s="140">
        <v>312</v>
      </c>
      <c r="AN45" s="140">
        <v>319</v>
      </c>
      <c r="AO45" s="140">
        <v>352.4</v>
      </c>
      <c r="AP45" s="140">
        <v>381.5</v>
      </c>
      <c r="AQ45" s="140">
        <v>423.7</v>
      </c>
      <c r="AR45" s="140">
        <v>469.5</v>
      </c>
      <c r="AS45" s="140">
        <v>488.1</v>
      </c>
      <c r="AT45" s="140">
        <v>527.4</v>
      </c>
      <c r="AU45" s="140">
        <v>555.4</v>
      </c>
      <c r="AV45" s="140">
        <v>592.9</v>
      </c>
      <c r="AW45" s="140">
        <v>584.70000000000005</v>
      </c>
      <c r="AX45" s="140">
        <v>640.6</v>
      </c>
      <c r="AY45" s="140">
        <v>684.9</v>
      </c>
      <c r="AZ45" s="140">
        <v>789.8</v>
      </c>
      <c r="BA45" s="140">
        <v>842.2</v>
      </c>
      <c r="BB45" s="140">
        <v>822.1</v>
      </c>
      <c r="BC45" s="140">
        <v>769.7</v>
      </c>
      <c r="BD45" s="140">
        <v>792.9</v>
      </c>
      <c r="BE45" s="140">
        <v>866.5</v>
      </c>
      <c r="BF45" s="140">
        <v>933.3</v>
      </c>
    </row>
    <row r="46" spans="1:61" x14ac:dyDescent="0.25">
      <c r="A46" s="140">
        <v>39</v>
      </c>
      <c r="B46" s="140" t="s">
        <v>661</v>
      </c>
      <c r="C46" s="140">
        <v>475.7</v>
      </c>
      <c r="D46" s="140">
        <v>493</v>
      </c>
      <c r="E46" s="140">
        <v>530.79999999999995</v>
      </c>
      <c r="F46" s="140">
        <v>562.1</v>
      </c>
      <c r="G46" s="140">
        <v>604</v>
      </c>
      <c r="H46" s="140">
        <v>655.5</v>
      </c>
      <c r="I46" s="140">
        <v>714.6</v>
      </c>
      <c r="J46" s="140">
        <v>754.7</v>
      </c>
      <c r="K46" s="140">
        <v>826.2</v>
      </c>
      <c r="L46" s="140">
        <v>893.6</v>
      </c>
      <c r="M46" s="140">
        <v>933.5</v>
      </c>
      <c r="N46" s="140">
        <v>1009.1</v>
      </c>
      <c r="O46" s="140">
        <v>1113.8</v>
      </c>
      <c r="P46" s="140">
        <v>1249.0999999999999</v>
      </c>
      <c r="Q46" s="140">
        <v>1342</v>
      </c>
      <c r="R46" s="140">
        <v>1442</v>
      </c>
      <c r="S46" s="140">
        <v>1606.6</v>
      </c>
      <c r="T46" s="140">
        <v>1790.5</v>
      </c>
      <c r="U46" s="140">
        <v>2021.1</v>
      </c>
      <c r="V46" s="140">
        <v>2237.6</v>
      </c>
      <c r="W46" s="140">
        <v>2414.1</v>
      </c>
      <c r="X46" s="140">
        <v>2705.1</v>
      </c>
      <c r="Y46" s="140">
        <v>2820.6</v>
      </c>
      <c r="Z46" s="140">
        <v>3040</v>
      </c>
      <c r="AA46" s="140">
        <v>3420.4</v>
      </c>
      <c r="AB46" s="140">
        <v>3658.5</v>
      </c>
      <c r="AC46" s="140">
        <v>3820.4</v>
      </c>
      <c r="AD46" s="140">
        <v>4092.4</v>
      </c>
      <c r="AE46" s="140">
        <v>4464.3999999999996</v>
      </c>
      <c r="AF46" s="140">
        <v>4751.8</v>
      </c>
      <c r="AG46" s="140">
        <v>5004.3999999999996</v>
      </c>
      <c r="AH46" s="140">
        <v>5191</v>
      </c>
      <c r="AI46" s="140">
        <v>5457.8</v>
      </c>
      <c r="AJ46" s="140">
        <v>5709.4</v>
      </c>
      <c r="AK46" s="140">
        <v>6094.2</v>
      </c>
      <c r="AL46" s="140">
        <v>6435.4</v>
      </c>
      <c r="AM46" s="140">
        <v>6849.9</v>
      </c>
      <c r="AN46" s="140">
        <v>7328.9</v>
      </c>
      <c r="AO46" s="140">
        <v>7797.3</v>
      </c>
      <c r="AP46" s="140">
        <v>8267.2999999999993</v>
      </c>
      <c r="AQ46" s="140">
        <v>8842.1</v>
      </c>
      <c r="AR46" s="140">
        <v>9112.7000000000007</v>
      </c>
      <c r="AS46" s="140">
        <v>9363.9</v>
      </c>
      <c r="AT46" s="140">
        <v>9785</v>
      </c>
      <c r="AU46" s="140">
        <v>10444</v>
      </c>
      <c r="AV46" s="140">
        <v>11130.8</v>
      </c>
      <c r="AW46" s="140">
        <v>11905.9</v>
      </c>
      <c r="AX46" s="140">
        <v>12196.2</v>
      </c>
      <c r="AY46" s="140">
        <v>12287.2</v>
      </c>
      <c r="AZ46" s="140">
        <v>11988.6</v>
      </c>
      <c r="BA46" s="140">
        <v>12600.3</v>
      </c>
      <c r="BB46" s="140">
        <v>13204.1</v>
      </c>
      <c r="BC46" s="140">
        <v>13921.8</v>
      </c>
      <c r="BD46" s="140">
        <v>14306.5</v>
      </c>
      <c r="BE46" s="140">
        <v>15012.9</v>
      </c>
      <c r="BF46" s="140">
        <v>15504.1</v>
      </c>
    </row>
    <row r="47" spans="1:61" x14ac:dyDescent="0.25">
      <c r="A47" s="140">
        <v>40</v>
      </c>
      <c r="B47" s="140" t="s">
        <v>660</v>
      </c>
      <c r="C47" s="140">
        <v>416.6</v>
      </c>
      <c r="D47" s="140">
        <v>431.9</v>
      </c>
      <c r="E47" s="140">
        <v>461.4</v>
      </c>
      <c r="F47" s="140">
        <v>485.9</v>
      </c>
      <c r="G47" s="140">
        <v>520.29999999999995</v>
      </c>
      <c r="H47" s="140">
        <v>560.6</v>
      </c>
      <c r="I47" s="140">
        <v>613.4</v>
      </c>
      <c r="J47" s="140">
        <v>657.8</v>
      </c>
      <c r="K47" s="140">
        <v>725</v>
      </c>
      <c r="L47" s="140">
        <v>785.3</v>
      </c>
      <c r="M47" s="140">
        <v>842.1</v>
      </c>
      <c r="N47" s="140">
        <v>911.8</v>
      </c>
      <c r="O47" s="140">
        <v>997</v>
      </c>
      <c r="P47" s="140">
        <v>1091.9000000000001</v>
      </c>
      <c r="Q47" s="140">
        <v>1198.9000000000001</v>
      </c>
      <c r="R47" s="140">
        <v>1331.3</v>
      </c>
      <c r="S47" s="140">
        <v>1466.4</v>
      </c>
      <c r="T47" s="140">
        <v>1619.3</v>
      </c>
      <c r="U47" s="140">
        <v>1798</v>
      </c>
      <c r="V47" s="140">
        <v>1994.9</v>
      </c>
      <c r="W47" s="140">
        <v>2209.5</v>
      </c>
      <c r="X47" s="140">
        <v>2444.9</v>
      </c>
      <c r="Y47" s="140">
        <v>2627</v>
      </c>
      <c r="Z47" s="140">
        <v>2881.1</v>
      </c>
      <c r="AA47" s="140">
        <v>3130.1</v>
      </c>
      <c r="AB47" s="140">
        <v>3411.2</v>
      </c>
      <c r="AC47" s="140">
        <v>3634.8</v>
      </c>
      <c r="AD47" s="140">
        <v>3868.2</v>
      </c>
      <c r="AE47" s="140">
        <v>4166.7</v>
      </c>
      <c r="AF47" s="140">
        <v>4474.3</v>
      </c>
      <c r="AG47" s="140">
        <v>4773.6000000000004</v>
      </c>
      <c r="AH47" s="140">
        <v>4964.2</v>
      </c>
      <c r="AI47" s="140">
        <v>5264.9</v>
      </c>
      <c r="AJ47" s="140">
        <v>5545.2</v>
      </c>
      <c r="AK47" s="140">
        <v>5850.6</v>
      </c>
      <c r="AL47" s="140">
        <v>6128.7</v>
      </c>
      <c r="AM47" s="140">
        <v>6444.6</v>
      </c>
      <c r="AN47" s="140">
        <v>6785.3</v>
      </c>
      <c r="AO47" s="140">
        <v>7175.1</v>
      </c>
      <c r="AP47" s="140">
        <v>7664.6</v>
      </c>
      <c r="AQ47" s="140">
        <v>8236.6</v>
      </c>
      <c r="AR47" s="140">
        <v>8648.2000000000007</v>
      </c>
      <c r="AS47" s="140">
        <v>9035.4</v>
      </c>
      <c r="AT47" s="140">
        <v>9521.1</v>
      </c>
      <c r="AU47" s="140">
        <v>10129</v>
      </c>
      <c r="AV47" s="140">
        <v>10774.2</v>
      </c>
      <c r="AW47" s="140">
        <v>11393.8</v>
      </c>
      <c r="AX47" s="140">
        <v>11960.2</v>
      </c>
      <c r="AY47" s="140">
        <v>12382.2</v>
      </c>
      <c r="AZ47" s="140">
        <v>12289</v>
      </c>
      <c r="BA47" s="140">
        <v>12724.4</v>
      </c>
      <c r="BB47" s="140">
        <v>13220.2</v>
      </c>
      <c r="BC47" s="140">
        <v>13594.8</v>
      </c>
      <c r="BD47" s="140">
        <v>13884.9</v>
      </c>
      <c r="BE47" s="140">
        <v>14420.9</v>
      </c>
      <c r="BF47" s="140">
        <v>14888.6</v>
      </c>
      <c r="BG47" s="324" t="s">
        <v>1863</v>
      </c>
      <c r="BH47" s="140">
        <f>AQ47</f>
        <v>8236.6</v>
      </c>
    </row>
    <row r="48" spans="1:61" x14ac:dyDescent="0.25">
      <c r="A48" s="140">
        <v>41</v>
      </c>
      <c r="B48" s="140" t="s">
        <v>659</v>
      </c>
      <c r="C48" s="140">
        <v>59.1</v>
      </c>
      <c r="D48" s="140">
        <v>61.1</v>
      </c>
      <c r="E48" s="140">
        <v>69.400000000000006</v>
      </c>
      <c r="F48" s="140">
        <v>76.2</v>
      </c>
      <c r="G48" s="140">
        <v>83.6</v>
      </c>
      <c r="H48" s="140">
        <v>94.9</v>
      </c>
      <c r="I48" s="140">
        <v>101.1</v>
      </c>
      <c r="J48" s="140">
        <v>96.9</v>
      </c>
      <c r="K48" s="140">
        <v>101.2</v>
      </c>
      <c r="L48" s="140">
        <v>108.2</v>
      </c>
      <c r="M48" s="140">
        <v>91.4</v>
      </c>
      <c r="N48" s="140">
        <v>97.3</v>
      </c>
      <c r="O48" s="140">
        <v>116.8</v>
      </c>
      <c r="P48" s="140">
        <v>157.30000000000001</v>
      </c>
      <c r="Q48" s="140">
        <v>143.1</v>
      </c>
      <c r="R48" s="140">
        <v>110.7</v>
      </c>
      <c r="S48" s="140">
        <v>140.30000000000001</v>
      </c>
      <c r="T48" s="140">
        <v>171.3</v>
      </c>
      <c r="U48" s="140">
        <v>223.1</v>
      </c>
      <c r="V48" s="140">
        <v>242.7</v>
      </c>
      <c r="W48" s="140">
        <v>204.6</v>
      </c>
      <c r="X48" s="140">
        <v>260.2</v>
      </c>
      <c r="Y48" s="140">
        <v>193.6</v>
      </c>
      <c r="Z48" s="140">
        <v>158.9</v>
      </c>
      <c r="AA48" s="140">
        <v>290.2</v>
      </c>
      <c r="AB48" s="140">
        <v>247.3</v>
      </c>
      <c r="AC48" s="140">
        <v>185.7</v>
      </c>
      <c r="AD48" s="140">
        <v>224.2</v>
      </c>
      <c r="AE48" s="140">
        <v>297.7</v>
      </c>
      <c r="AF48" s="140">
        <v>277.5</v>
      </c>
      <c r="AG48" s="140">
        <v>230.7</v>
      </c>
      <c r="AH48" s="140">
        <v>226.8</v>
      </c>
      <c r="AI48" s="140">
        <v>192.9</v>
      </c>
      <c r="AJ48" s="140">
        <v>164.3</v>
      </c>
      <c r="AK48" s="140">
        <v>243.6</v>
      </c>
      <c r="AL48" s="140">
        <v>306.8</v>
      </c>
      <c r="AM48" s="140">
        <v>405.3</v>
      </c>
      <c r="AN48" s="140">
        <v>543.6</v>
      </c>
      <c r="AO48" s="140">
        <v>622.1</v>
      </c>
      <c r="AP48" s="140">
        <v>602.70000000000005</v>
      </c>
      <c r="AQ48" s="140">
        <v>605.5</v>
      </c>
      <c r="AR48" s="140">
        <v>464.5</v>
      </c>
      <c r="AS48" s="140">
        <v>328.5</v>
      </c>
      <c r="AT48" s="140">
        <v>263.89999999999998</v>
      </c>
      <c r="AU48" s="140">
        <v>315</v>
      </c>
      <c r="AV48" s="140">
        <v>356.6</v>
      </c>
      <c r="AW48" s="140">
        <v>512.1</v>
      </c>
      <c r="AX48" s="140">
        <v>236</v>
      </c>
      <c r="AY48" s="140">
        <v>-95</v>
      </c>
      <c r="AZ48" s="140">
        <v>-300.39999999999998</v>
      </c>
      <c r="BA48" s="140">
        <v>-124.1</v>
      </c>
      <c r="BB48" s="140">
        <v>-16.100000000000001</v>
      </c>
      <c r="BC48" s="140">
        <v>327</v>
      </c>
      <c r="BD48" s="140">
        <v>421.6</v>
      </c>
      <c r="BE48" s="140">
        <v>592</v>
      </c>
      <c r="BF48" s="140">
        <v>615.5</v>
      </c>
      <c r="BG48" s="324" t="s">
        <v>1864</v>
      </c>
      <c r="BH48" s="140">
        <f>AQ48</f>
        <v>605.5</v>
      </c>
    </row>
    <row r="49" spans="1:58" x14ac:dyDescent="0.25">
      <c r="A49" s="140" t="s">
        <v>658</v>
      </c>
      <c r="B49" s="140" t="s">
        <v>657</v>
      </c>
    </row>
    <row r="50" spans="1:58" x14ac:dyDescent="0.25">
      <c r="A50" s="140">
        <v>42</v>
      </c>
      <c r="B50" s="140" t="s">
        <v>656</v>
      </c>
      <c r="C50" s="140">
        <v>544.6</v>
      </c>
      <c r="D50" s="140">
        <v>564.29999999999995</v>
      </c>
      <c r="E50" s="140">
        <v>605.20000000000005</v>
      </c>
      <c r="F50" s="140">
        <v>640.1</v>
      </c>
      <c r="G50" s="140">
        <v>685.8</v>
      </c>
      <c r="H50" s="140">
        <v>743</v>
      </c>
      <c r="I50" s="140">
        <v>809.9</v>
      </c>
      <c r="J50" s="140">
        <v>858.3</v>
      </c>
      <c r="K50" s="140">
        <v>939.3</v>
      </c>
      <c r="L50" s="140">
        <v>1018.3</v>
      </c>
      <c r="M50" s="140">
        <v>1070.5</v>
      </c>
      <c r="N50" s="140">
        <v>1158.3</v>
      </c>
      <c r="O50" s="140">
        <v>1275.3</v>
      </c>
      <c r="P50" s="140">
        <v>1422.4</v>
      </c>
      <c r="Q50" s="140">
        <v>1541.4</v>
      </c>
      <c r="R50" s="140">
        <v>1675.7</v>
      </c>
      <c r="S50" s="140">
        <v>1857.1</v>
      </c>
      <c r="T50" s="140">
        <v>2066.6999999999998</v>
      </c>
      <c r="U50" s="140">
        <v>2333.4</v>
      </c>
      <c r="V50" s="140">
        <v>2587.4</v>
      </c>
      <c r="W50" s="140">
        <v>2818.6</v>
      </c>
      <c r="X50" s="140">
        <v>3174.3</v>
      </c>
      <c r="Y50" s="140">
        <v>3338.2</v>
      </c>
      <c r="Z50" s="140">
        <v>3584</v>
      </c>
      <c r="AA50" s="140">
        <v>4002.1</v>
      </c>
      <c r="AB50" s="140">
        <v>4295.5</v>
      </c>
      <c r="AC50" s="140">
        <v>4513.3999999999996</v>
      </c>
      <c r="AD50" s="140">
        <v>4829.7</v>
      </c>
      <c r="AE50" s="140">
        <v>5253.1</v>
      </c>
      <c r="AF50" s="140">
        <v>5593.5</v>
      </c>
      <c r="AG50" s="140">
        <v>5888.2</v>
      </c>
      <c r="AH50" s="140">
        <v>6085.7</v>
      </c>
      <c r="AI50" s="140">
        <v>6428.4</v>
      </c>
      <c r="AJ50" s="140">
        <v>6726.4</v>
      </c>
      <c r="AK50" s="140">
        <v>7171.9</v>
      </c>
      <c r="AL50" s="140">
        <v>7573.5</v>
      </c>
      <c r="AM50" s="140">
        <v>8043.6</v>
      </c>
      <c r="AN50" s="140">
        <v>8596.2000000000007</v>
      </c>
      <c r="AO50" s="140">
        <v>9149.2999999999993</v>
      </c>
      <c r="AP50" s="140">
        <v>9698.1</v>
      </c>
      <c r="AQ50" s="140">
        <v>10384.299999999999</v>
      </c>
      <c r="AR50" s="140">
        <v>10736.8</v>
      </c>
      <c r="AS50" s="140">
        <v>11050.3</v>
      </c>
      <c r="AT50" s="140">
        <v>11524.3</v>
      </c>
      <c r="AU50" s="140">
        <v>12283.5</v>
      </c>
      <c r="AV50" s="140">
        <v>13129.2</v>
      </c>
      <c r="AW50" s="140">
        <v>14073.2</v>
      </c>
      <c r="AX50" s="140">
        <v>14460.1</v>
      </c>
      <c r="AY50" s="140">
        <v>14619.2</v>
      </c>
      <c r="AZ50" s="140">
        <v>14343.4</v>
      </c>
      <c r="BA50" s="140">
        <v>14915.2</v>
      </c>
      <c r="BB50" s="140">
        <v>15556.3</v>
      </c>
      <c r="BC50" s="140">
        <v>16358.5</v>
      </c>
      <c r="BD50" s="140">
        <v>16829.5</v>
      </c>
      <c r="BE50" s="140">
        <v>17651.099999999999</v>
      </c>
      <c r="BF50" s="140">
        <v>18290.3</v>
      </c>
    </row>
    <row r="51" spans="1:58" x14ac:dyDescent="0.25">
      <c r="A51" s="140">
        <v>43</v>
      </c>
      <c r="B51" s="140" t="s">
        <v>655</v>
      </c>
      <c r="C51" s="140">
        <v>-1.4</v>
      </c>
      <c r="D51" s="140">
        <v>-1</v>
      </c>
      <c r="E51" s="140">
        <v>-0.1</v>
      </c>
      <c r="F51" s="140">
        <v>-1.5</v>
      </c>
      <c r="G51" s="140">
        <v>0</v>
      </c>
      <c r="H51" s="140">
        <v>0.8</v>
      </c>
      <c r="I51" s="140">
        <v>5.0999999999999996</v>
      </c>
      <c r="J51" s="140">
        <v>3.4</v>
      </c>
      <c r="K51" s="140">
        <v>3.2</v>
      </c>
      <c r="L51" s="140">
        <v>1.6</v>
      </c>
      <c r="M51" s="140">
        <v>5.4</v>
      </c>
      <c r="N51" s="140">
        <v>9.5</v>
      </c>
      <c r="O51" s="140">
        <v>7.1</v>
      </c>
      <c r="P51" s="140">
        <v>6.1</v>
      </c>
      <c r="Q51" s="140">
        <v>7.4</v>
      </c>
      <c r="R51" s="140">
        <v>13.2</v>
      </c>
      <c r="S51" s="140">
        <v>20.5</v>
      </c>
      <c r="T51" s="140">
        <v>19.3</v>
      </c>
      <c r="U51" s="140">
        <v>23.2</v>
      </c>
      <c r="V51" s="140">
        <v>44.8</v>
      </c>
      <c r="W51" s="140">
        <v>43.9</v>
      </c>
      <c r="X51" s="140">
        <v>36.700000000000003</v>
      </c>
      <c r="Y51" s="140">
        <v>6.8</v>
      </c>
      <c r="Z51" s="140">
        <v>54.2</v>
      </c>
      <c r="AA51" s="140">
        <v>38.6</v>
      </c>
      <c r="AB51" s="140">
        <v>51.3</v>
      </c>
      <c r="AC51" s="140">
        <v>76.7</v>
      </c>
      <c r="AD51" s="140">
        <v>40.6</v>
      </c>
      <c r="AE51" s="140">
        <v>-0.5</v>
      </c>
      <c r="AF51" s="140">
        <v>64.2</v>
      </c>
      <c r="AG51" s="140">
        <v>91.3</v>
      </c>
      <c r="AH51" s="140">
        <v>88.4</v>
      </c>
      <c r="AI51" s="140">
        <v>110.9</v>
      </c>
      <c r="AJ51" s="140">
        <v>152.30000000000001</v>
      </c>
      <c r="AK51" s="140">
        <v>136.80000000000001</v>
      </c>
      <c r="AL51" s="140">
        <v>90.6</v>
      </c>
      <c r="AM51" s="140">
        <v>56.6</v>
      </c>
      <c r="AN51" s="140">
        <v>12.3</v>
      </c>
      <c r="AO51" s="140">
        <v>-60.2</v>
      </c>
      <c r="AP51" s="140">
        <v>-37.5</v>
      </c>
      <c r="AQ51" s="140">
        <v>-99.5</v>
      </c>
      <c r="AR51" s="140">
        <v>-115</v>
      </c>
      <c r="AS51" s="140">
        <v>-72.8</v>
      </c>
      <c r="AT51" s="140">
        <v>-13.6</v>
      </c>
      <c r="AU51" s="140">
        <v>-8.6</v>
      </c>
      <c r="AV51" s="140">
        <v>-35.5</v>
      </c>
      <c r="AW51" s="140">
        <v>-217.3</v>
      </c>
      <c r="AX51" s="140">
        <v>17.5</v>
      </c>
      <c r="AY51" s="140">
        <v>99.4</v>
      </c>
      <c r="AZ51" s="140">
        <v>75.3</v>
      </c>
      <c r="BA51" s="140">
        <v>49.2</v>
      </c>
      <c r="BB51" s="140">
        <v>-38.299999999999997</v>
      </c>
      <c r="BC51" s="140">
        <v>-203.3</v>
      </c>
      <c r="BD51" s="140">
        <v>-137.9</v>
      </c>
      <c r="BE51" s="140">
        <v>-258</v>
      </c>
      <c r="BF51" s="140">
        <v>-253.7</v>
      </c>
    </row>
    <row r="52" spans="1:58" x14ac:dyDescent="0.25">
      <c r="A52" s="140">
        <v>44</v>
      </c>
      <c r="B52" s="140" t="s">
        <v>654</v>
      </c>
      <c r="C52" s="140">
        <v>543.29999999999995</v>
      </c>
      <c r="D52" s="140">
        <v>563.29999999999995</v>
      </c>
      <c r="E52" s="140">
        <v>605.1</v>
      </c>
      <c r="F52" s="140">
        <v>638.6</v>
      </c>
      <c r="G52" s="140">
        <v>685.8</v>
      </c>
      <c r="H52" s="140">
        <v>743.7</v>
      </c>
      <c r="I52" s="140">
        <v>815</v>
      </c>
      <c r="J52" s="140">
        <v>861.7</v>
      </c>
      <c r="K52" s="140">
        <v>942.5</v>
      </c>
      <c r="L52" s="140">
        <v>1019.9</v>
      </c>
      <c r="M52" s="140">
        <v>1075.9000000000001</v>
      </c>
      <c r="N52" s="140">
        <v>1167.8</v>
      </c>
      <c r="O52" s="140">
        <v>1282.4000000000001</v>
      </c>
      <c r="P52" s="140">
        <v>1428.5</v>
      </c>
      <c r="Q52" s="140">
        <v>1548.8</v>
      </c>
      <c r="R52" s="140">
        <v>1688.9</v>
      </c>
      <c r="S52" s="140">
        <v>1877.6</v>
      </c>
      <c r="T52" s="140">
        <v>2086</v>
      </c>
      <c r="U52" s="140">
        <v>2356.6</v>
      </c>
      <c r="V52" s="140">
        <v>2632.1</v>
      </c>
      <c r="W52" s="140">
        <v>2862.5</v>
      </c>
      <c r="X52" s="140">
        <v>3210.9</v>
      </c>
      <c r="Y52" s="140">
        <v>3345</v>
      </c>
      <c r="Z52" s="140">
        <v>3638.1</v>
      </c>
      <c r="AA52" s="140">
        <v>4040.7</v>
      </c>
      <c r="AB52" s="140">
        <v>4346.7</v>
      </c>
      <c r="AC52" s="140">
        <v>4590.2</v>
      </c>
      <c r="AD52" s="140">
        <v>4870.2</v>
      </c>
      <c r="AE52" s="140">
        <v>5252.6</v>
      </c>
      <c r="AF52" s="140">
        <v>5657.7</v>
      </c>
      <c r="AG52" s="140">
        <v>5979.6</v>
      </c>
      <c r="AH52" s="140">
        <v>6174</v>
      </c>
      <c r="AI52" s="140">
        <v>6539.3</v>
      </c>
      <c r="AJ52" s="140">
        <v>6878.7</v>
      </c>
      <c r="AK52" s="140">
        <v>7308.8</v>
      </c>
      <c r="AL52" s="140">
        <v>7664.1</v>
      </c>
      <c r="AM52" s="140">
        <v>8100.2</v>
      </c>
      <c r="AN52" s="140">
        <v>8608.5</v>
      </c>
      <c r="AO52" s="140">
        <v>9089.2000000000007</v>
      </c>
      <c r="AP52" s="140">
        <v>9660.6</v>
      </c>
      <c r="AQ52" s="140">
        <v>10284.799999999999</v>
      </c>
      <c r="AR52" s="140">
        <v>10621.8</v>
      </c>
      <c r="AS52" s="140">
        <v>10977.5</v>
      </c>
      <c r="AT52" s="140">
        <v>11510.7</v>
      </c>
      <c r="AU52" s="140">
        <v>12274.9</v>
      </c>
      <c r="AV52" s="140">
        <v>13093.7</v>
      </c>
      <c r="AW52" s="140">
        <v>13855.9</v>
      </c>
      <c r="AX52" s="140">
        <v>14477.6</v>
      </c>
      <c r="AY52" s="140">
        <v>14718.6</v>
      </c>
      <c r="AZ52" s="140">
        <v>14418.7</v>
      </c>
      <c r="BA52" s="140">
        <v>14964.4</v>
      </c>
      <c r="BB52" s="140">
        <v>15517.9</v>
      </c>
      <c r="BC52" s="140">
        <v>16155.3</v>
      </c>
      <c r="BD52" s="140">
        <v>16691.5</v>
      </c>
      <c r="BE52" s="140">
        <v>17393.099999999999</v>
      </c>
      <c r="BF52" s="140">
        <v>18036.599999999999</v>
      </c>
    </row>
    <row r="53" spans="1:58" x14ac:dyDescent="0.25">
      <c r="A53" s="140">
        <v>45</v>
      </c>
      <c r="B53" s="140" t="s">
        <v>653</v>
      </c>
      <c r="C53" s="140">
        <v>544</v>
      </c>
      <c r="D53" s="140">
        <v>563.79999999999995</v>
      </c>
      <c r="E53" s="140">
        <v>605.20000000000005</v>
      </c>
      <c r="F53" s="140">
        <v>639.29999999999995</v>
      </c>
      <c r="G53" s="140">
        <v>685.8</v>
      </c>
      <c r="H53" s="140">
        <v>743.3</v>
      </c>
      <c r="I53" s="140">
        <v>812.5</v>
      </c>
      <c r="J53" s="140">
        <v>860</v>
      </c>
      <c r="K53" s="140">
        <v>940.9</v>
      </c>
      <c r="L53" s="140">
        <v>1019.1</v>
      </c>
      <c r="M53" s="140">
        <v>1073.2</v>
      </c>
      <c r="N53" s="140">
        <v>1163</v>
      </c>
      <c r="O53" s="140">
        <v>1278.9000000000001</v>
      </c>
      <c r="P53" s="140">
        <v>1425.5</v>
      </c>
      <c r="Q53" s="140">
        <v>1545.1</v>
      </c>
      <c r="R53" s="140">
        <v>1682.3</v>
      </c>
      <c r="S53" s="140">
        <v>1867.4</v>
      </c>
      <c r="T53" s="140">
        <v>2076.3000000000002</v>
      </c>
      <c r="U53" s="140">
        <v>2345</v>
      </c>
      <c r="V53" s="140">
        <v>2609.6999999999998</v>
      </c>
      <c r="W53" s="140">
        <v>2840.5</v>
      </c>
      <c r="X53" s="140">
        <v>3192.6</v>
      </c>
      <c r="Y53" s="140">
        <v>3341.6</v>
      </c>
      <c r="Z53" s="140">
        <v>3611.1</v>
      </c>
      <c r="AA53" s="140">
        <v>4021.4</v>
      </c>
      <c r="AB53" s="140">
        <v>4321.1000000000004</v>
      </c>
      <c r="AC53" s="140">
        <v>4551.8</v>
      </c>
      <c r="AD53" s="140">
        <v>4849.8999999999996</v>
      </c>
      <c r="AE53" s="140">
        <v>5252.9</v>
      </c>
      <c r="AF53" s="140">
        <v>5625.6</v>
      </c>
      <c r="AG53" s="140">
        <v>5933.9</v>
      </c>
      <c r="AH53" s="140">
        <v>6129.9</v>
      </c>
      <c r="AI53" s="140">
        <v>6483.8</v>
      </c>
      <c r="AJ53" s="140">
        <v>6802.5</v>
      </c>
      <c r="AK53" s="140">
        <v>7240.3</v>
      </c>
      <c r="AL53" s="140">
        <v>7618.8</v>
      </c>
      <c r="AM53" s="140">
        <v>8071.9</v>
      </c>
      <c r="AN53" s="140">
        <v>8602.4</v>
      </c>
      <c r="AO53" s="140">
        <v>9119.2000000000007</v>
      </c>
      <c r="AP53" s="140">
        <v>9679.4</v>
      </c>
      <c r="AQ53" s="140">
        <v>10334.5</v>
      </c>
      <c r="AR53" s="140">
        <v>10679.3</v>
      </c>
      <c r="AS53" s="140">
        <v>11013.9</v>
      </c>
      <c r="AT53" s="140">
        <v>11517.5</v>
      </c>
      <c r="AU53" s="140">
        <v>12279.2</v>
      </c>
      <c r="AV53" s="140">
        <v>13111.5</v>
      </c>
      <c r="AW53" s="140">
        <v>13964.5</v>
      </c>
      <c r="AX53" s="140">
        <v>14468.9</v>
      </c>
      <c r="AY53" s="140">
        <v>14668.9</v>
      </c>
      <c r="AZ53" s="140">
        <v>14381.1</v>
      </c>
      <c r="BA53" s="140">
        <v>14939.8</v>
      </c>
      <c r="BB53" s="140">
        <v>15537.1</v>
      </c>
      <c r="BC53" s="140">
        <v>16256.9</v>
      </c>
      <c r="BD53" s="140">
        <v>16760.5</v>
      </c>
      <c r="BE53" s="140">
        <v>17522.099999999999</v>
      </c>
      <c r="BF53" s="140">
        <v>18163.5</v>
      </c>
    </row>
    <row r="54" spans="1:58" x14ac:dyDescent="0.25">
      <c r="A54" s="140">
        <v>46</v>
      </c>
      <c r="B54" s="140" t="s">
        <v>652</v>
      </c>
      <c r="C54" s="140">
        <v>-0.3</v>
      </c>
      <c r="D54" s="140">
        <v>-0.2</v>
      </c>
      <c r="E54" s="140">
        <v>0</v>
      </c>
      <c r="F54" s="140">
        <v>-0.2</v>
      </c>
      <c r="G54" s="140">
        <v>0</v>
      </c>
      <c r="H54" s="140">
        <v>0.1</v>
      </c>
      <c r="I54" s="140">
        <v>0.6</v>
      </c>
      <c r="J54" s="140">
        <v>0.4</v>
      </c>
      <c r="K54" s="140">
        <v>0.3</v>
      </c>
      <c r="L54" s="140">
        <v>0.2</v>
      </c>
      <c r="M54" s="140">
        <v>0.5</v>
      </c>
      <c r="N54" s="140">
        <v>0.8</v>
      </c>
      <c r="O54" s="140">
        <v>0.6</v>
      </c>
      <c r="P54" s="140">
        <v>0.4</v>
      </c>
      <c r="Q54" s="140">
        <v>0.5</v>
      </c>
      <c r="R54" s="140">
        <v>0.8</v>
      </c>
      <c r="S54" s="140">
        <v>1.1000000000000001</v>
      </c>
      <c r="T54" s="140">
        <v>0.9</v>
      </c>
      <c r="U54" s="140">
        <v>1</v>
      </c>
      <c r="V54" s="140">
        <v>1.7</v>
      </c>
      <c r="W54" s="140">
        <v>1.5</v>
      </c>
      <c r="X54" s="140">
        <v>1.1000000000000001</v>
      </c>
      <c r="Y54" s="140">
        <v>0.2</v>
      </c>
      <c r="Z54" s="140">
        <v>1.5</v>
      </c>
      <c r="AA54" s="140">
        <v>1</v>
      </c>
      <c r="AB54" s="140">
        <v>1.2</v>
      </c>
      <c r="AC54" s="140">
        <v>1.7</v>
      </c>
      <c r="AD54" s="140">
        <v>0.8</v>
      </c>
      <c r="AE54" s="140">
        <v>0</v>
      </c>
      <c r="AF54" s="140">
        <v>1.1000000000000001</v>
      </c>
      <c r="AG54" s="140">
        <v>1.5</v>
      </c>
      <c r="AH54" s="140">
        <v>1.4</v>
      </c>
      <c r="AI54" s="140">
        <v>1.7</v>
      </c>
      <c r="AJ54" s="140">
        <v>2.2000000000000002</v>
      </c>
      <c r="AK54" s="140">
        <v>1.9</v>
      </c>
      <c r="AL54" s="140">
        <v>1.2</v>
      </c>
      <c r="AM54" s="140">
        <v>0.7</v>
      </c>
      <c r="AN54" s="140">
        <v>0.1</v>
      </c>
      <c r="AO54" s="140">
        <v>-0.7</v>
      </c>
      <c r="AP54" s="140">
        <v>-0.4</v>
      </c>
      <c r="AQ54" s="140">
        <v>-1</v>
      </c>
      <c r="AR54" s="140">
        <v>-1.1000000000000001</v>
      </c>
      <c r="AS54" s="140">
        <v>-0.7</v>
      </c>
      <c r="AT54" s="140">
        <v>-0.1</v>
      </c>
      <c r="AU54" s="140">
        <v>-0.1</v>
      </c>
      <c r="AV54" s="140">
        <v>-0.3</v>
      </c>
      <c r="AW54" s="140">
        <v>-1.6</v>
      </c>
      <c r="AX54" s="140">
        <v>0.1</v>
      </c>
      <c r="AY54" s="140">
        <v>0.7</v>
      </c>
      <c r="AZ54" s="140">
        <v>0.5</v>
      </c>
      <c r="BA54" s="140">
        <v>0.3</v>
      </c>
      <c r="BB54" s="140">
        <v>-0.2</v>
      </c>
      <c r="BC54" s="140">
        <v>-1.3</v>
      </c>
      <c r="BD54" s="140">
        <v>-0.8</v>
      </c>
      <c r="BE54" s="140">
        <v>-1.5</v>
      </c>
      <c r="BF54" s="140">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8"/>
  <sheetViews>
    <sheetView tabSelected="1" workbookViewId="0">
      <pane xSplit="3" ySplit="3" topLeftCell="D67" activePane="bottomRight" state="frozen"/>
      <selection pane="topRight" activeCell="C1" sqref="C1"/>
      <selection pane="bottomLeft" activeCell="A4" sqref="A4"/>
      <selection pane="bottomRight" activeCell="F85" sqref="F85"/>
    </sheetView>
  </sheetViews>
  <sheetFormatPr defaultRowHeight="12.75" x14ac:dyDescent="0.2"/>
  <cols>
    <col min="1" max="2" width="2.7109375" style="322" customWidth="1"/>
    <col min="3" max="3" width="15.7109375" customWidth="1"/>
    <col min="4" max="4" width="40.7109375" style="322" customWidth="1"/>
    <col min="5" max="5" width="15.7109375" style="53" customWidth="1"/>
    <col min="6" max="8" width="30.7109375" style="358" customWidth="1"/>
    <col min="9" max="9" width="9.140625" style="322"/>
    <col min="10" max="10" width="20.7109375" style="349" customWidth="1"/>
  </cols>
  <sheetData>
    <row r="1" spans="1:10" s="322" customFormat="1" x14ac:dyDescent="0.2">
      <c r="A1" s="353"/>
      <c r="B1" s="353"/>
      <c r="C1" s="353"/>
      <c r="D1" s="353"/>
      <c r="E1" s="353" t="s">
        <v>2329</v>
      </c>
      <c r="F1" s="356"/>
      <c r="G1" s="356"/>
      <c r="H1" s="356"/>
      <c r="J1" s="349"/>
    </row>
    <row r="2" spans="1:10" s="322" customFormat="1" x14ac:dyDescent="0.2">
      <c r="A2" s="353"/>
      <c r="B2" s="353"/>
      <c r="C2" s="353"/>
      <c r="D2" s="353"/>
      <c r="E2" s="353" t="s">
        <v>2330</v>
      </c>
      <c r="F2" s="356"/>
      <c r="G2" s="356"/>
      <c r="H2" s="356"/>
      <c r="J2" s="349"/>
    </row>
    <row r="3" spans="1:10" s="322" customFormat="1" x14ac:dyDescent="0.2">
      <c r="A3" s="354" t="s">
        <v>2292</v>
      </c>
      <c r="B3" s="354"/>
      <c r="C3" s="353"/>
      <c r="D3" s="355" t="s">
        <v>2215</v>
      </c>
      <c r="E3" s="355" t="s">
        <v>2331</v>
      </c>
      <c r="F3" s="357" t="s">
        <v>2297</v>
      </c>
      <c r="G3" s="357" t="s">
        <v>2348</v>
      </c>
      <c r="H3" s="357" t="s">
        <v>2299</v>
      </c>
    </row>
    <row r="4" spans="1:10" s="82" customFormat="1" x14ac:dyDescent="0.2">
      <c r="E4" s="351"/>
      <c r="F4" s="361"/>
      <c r="G4" s="361"/>
      <c r="H4" s="361"/>
    </row>
    <row r="5" spans="1:10" s="82" customFormat="1" x14ac:dyDescent="0.2">
      <c r="D5" s="83" t="s">
        <v>2429</v>
      </c>
      <c r="E5" s="351"/>
      <c r="F5" s="361"/>
      <c r="G5" s="361"/>
      <c r="H5" s="361"/>
    </row>
    <row r="6" spans="1:10" s="82" customFormat="1" ht="38.25" x14ac:dyDescent="0.2">
      <c r="A6" s="82" t="s">
        <v>2430</v>
      </c>
      <c r="D6" s="82" t="s">
        <v>2432</v>
      </c>
      <c r="E6" s="352" t="s">
        <v>2552</v>
      </c>
      <c r="F6" s="361" t="s">
        <v>2553</v>
      </c>
      <c r="G6" s="403" t="s">
        <v>2556</v>
      </c>
      <c r="H6" s="361" t="s">
        <v>2555</v>
      </c>
    </row>
    <row r="7" spans="1:10" s="82" customFormat="1" ht="38.25" x14ac:dyDescent="0.2">
      <c r="A7" s="82" t="s">
        <v>2431</v>
      </c>
      <c r="D7" s="82" t="s">
        <v>2433</v>
      </c>
      <c r="E7" s="352" t="s">
        <v>2552</v>
      </c>
      <c r="F7" s="361" t="s">
        <v>2554</v>
      </c>
      <c r="G7" s="403" t="s">
        <v>2556</v>
      </c>
      <c r="H7" s="361" t="s">
        <v>2555</v>
      </c>
    </row>
    <row r="8" spans="1:10" s="82" customFormat="1" x14ac:dyDescent="0.2">
      <c r="E8" s="351"/>
      <c r="F8" s="361"/>
      <c r="G8" s="361"/>
      <c r="H8" s="361"/>
    </row>
    <row r="9" spans="1:10" s="82" customFormat="1" x14ac:dyDescent="0.2">
      <c r="A9" s="82" t="s">
        <v>2293</v>
      </c>
      <c r="C9" s="348"/>
      <c r="D9" s="83" t="s">
        <v>502</v>
      </c>
      <c r="E9" s="351"/>
      <c r="F9" s="361"/>
      <c r="G9" s="361"/>
      <c r="H9" s="361"/>
    </row>
    <row r="10" spans="1:10" s="82" customFormat="1" x14ac:dyDescent="0.2">
      <c r="A10" s="82" t="s">
        <v>2300</v>
      </c>
      <c r="D10" s="82" t="s">
        <v>503</v>
      </c>
      <c r="E10" s="352"/>
      <c r="F10" s="361"/>
      <c r="G10" s="361"/>
      <c r="H10" s="361"/>
      <c r="J10" s="350"/>
    </row>
    <row r="11" spans="1:10" s="82" customFormat="1" x14ac:dyDescent="0.2">
      <c r="B11" s="82" t="s">
        <v>2301</v>
      </c>
      <c r="D11" s="82" t="s">
        <v>2315</v>
      </c>
      <c r="E11" s="352"/>
      <c r="F11" s="361"/>
      <c r="G11" s="361"/>
      <c r="H11" s="361"/>
      <c r="J11" s="350"/>
    </row>
    <row r="12" spans="1:10" s="82" customFormat="1" x14ac:dyDescent="0.2">
      <c r="C12" s="82" t="s">
        <v>1231</v>
      </c>
      <c r="D12" s="82" t="s">
        <v>2216</v>
      </c>
      <c r="E12" s="352" t="s">
        <v>2203</v>
      </c>
      <c r="F12" s="361"/>
      <c r="G12" s="361"/>
      <c r="H12" s="361"/>
      <c r="J12" s="350"/>
    </row>
    <row r="13" spans="1:10" s="82" customFormat="1" x14ac:dyDescent="0.2">
      <c r="C13" s="82" t="s">
        <v>1232</v>
      </c>
      <c r="D13" s="82" t="s">
        <v>2217</v>
      </c>
      <c r="E13" s="352" t="s">
        <v>2278</v>
      </c>
      <c r="F13" s="361"/>
      <c r="G13" s="361"/>
      <c r="H13" s="361"/>
      <c r="J13" s="350"/>
    </row>
    <row r="14" spans="1:10" s="82" customFormat="1" x14ac:dyDescent="0.2">
      <c r="C14" s="82" t="s">
        <v>1233</v>
      </c>
      <c r="D14" s="82" t="s">
        <v>2218</v>
      </c>
      <c r="E14" s="352" t="s">
        <v>2203</v>
      </c>
      <c r="F14" s="361"/>
      <c r="G14" s="361"/>
      <c r="H14" s="361"/>
      <c r="J14" s="350"/>
    </row>
    <row r="15" spans="1:10" s="82" customFormat="1" x14ac:dyDescent="0.2">
      <c r="B15" s="82" t="s">
        <v>2305</v>
      </c>
      <c r="D15" s="82" t="s">
        <v>2316</v>
      </c>
      <c r="E15" s="352"/>
      <c r="F15" s="361"/>
      <c r="G15" s="361"/>
      <c r="H15" s="361"/>
      <c r="J15" s="350"/>
    </row>
    <row r="16" spans="1:10" s="82" customFormat="1" x14ac:dyDescent="0.2">
      <c r="C16" s="82" t="s">
        <v>1103</v>
      </c>
      <c r="D16" s="82" t="s">
        <v>2221</v>
      </c>
      <c r="E16" s="352" t="s">
        <v>2304</v>
      </c>
      <c r="F16" s="361"/>
      <c r="G16" s="361"/>
      <c r="H16" s="361"/>
      <c r="J16" s="350"/>
    </row>
    <row r="17" spans="1:10" s="82" customFormat="1" x14ac:dyDescent="0.2">
      <c r="C17" s="82" t="s">
        <v>1105</v>
      </c>
      <c r="D17" s="82" t="s">
        <v>2223</v>
      </c>
      <c r="E17" s="352" t="s">
        <v>2304</v>
      </c>
      <c r="F17" s="361"/>
      <c r="G17" s="361"/>
      <c r="H17" s="361"/>
      <c r="J17" s="350"/>
    </row>
    <row r="18" spans="1:10" s="82" customFormat="1" x14ac:dyDescent="0.2">
      <c r="C18" s="82" t="s">
        <v>1107</v>
      </c>
      <c r="D18" s="82" t="s">
        <v>2219</v>
      </c>
      <c r="E18" s="352" t="s">
        <v>2304</v>
      </c>
      <c r="F18" s="361"/>
      <c r="G18" s="361"/>
      <c r="H18" s="361"/>
      <c r="J18" s="350"/>
    </row>
    <row r="19" spans="1:10" s="82" customFormat="1" x14ac:dyDescent="0.2">
      <c r="C19" s="82" t="s">
        <v>1113</v>
      </c>
      <c r="D19" s="82" t="s">
        <v>2222</v>
      </c>
      <c r="E19" s="352" t="s">
        <v>2203</v>
      </c>
      <c r="F19" s="361"/>
      <c r="G19" s="361"/>
      <c r="H19" s="361"/>
      <c r="J19" s="350"/>
    </row>
    <row r="20" spans="1:10" s="82" customFormat="1" x14ac:dyDescent="0.2">
      <c r="C20" s="82" t="s">
        <v>1114</v>
      </c>
      <c r="D20" s="82" t="s">
        <v>2224</v>
      </c>
      <c r="E20" s="352" t="s">
        <v>2203</v>
      </c>
      <c r="F20" s="361"/>
      <c r="G20" s="361"/>
      <c r="H20" s="361"/>
      <c r="J20" s="350"/>
    </row>
    <row r="21" spans="1:10" s="82" customFormat="1" ht="51" x14ac:dyDescent="0.2">
      <c r="C21" s="82" t="s">
        <v>1149</v>
      </c>
      <c r="D21" s="82" t="s">
        <v>2225</v>
      </c>
      <c r="E21" s="352" t="s">
        <v>2203</v>
      </c>
      <c r="F21" s="361"/>
      <c r="G21" s="361"/>
      <c r="H21" s="361" t="s">
        <v>2351</v>
      </c>
      <c r="J21" s="350"/>
    </row>
    <row r="22" spans="1:10" s="82" customFormat="1" x14ac:dyDescent="0.2">
      <c r="C22" s="82" t="s">
        <v>1150</v>
      </c>
      <c r="D22" s="82" t="s">
        <v>2220</v>
      </c>
      <c r="E22" s="352" t="s">
        <v>2203</v>
      </c>
      <c r="F22" s="361"/>
      <c r="G22" s="361"/>
      <c r="H22" s="361"/>
      <c r="J22" s="350"/>
    </row>
    <row r="23" spans="1:10" s="82" customFormat="1" x14ac:dyDescent="0.2">
      <c r="C23" s="82" t="s">
        <v>1100</v>
      </c>
      <c r="D23" s="82" t="s">
        <v>2226</v>
      </c>
      <c r="E23" s="352" t="s">
        <v>2306</v>
      </c>
      <c r="F23" s="361"/>
      <c r="G23" s="361"/>
      <c r="H23" s="361"/>
      <c r="J23" s="350"/>
    </row>
    <row r="24" spans="1:10" s="82" customFormat="1" x14ac:dyDescent="0.2">
      <c r="B24" s="82" t="s">
        <v>2244</v>
      </c>
      <c r="D24" s="82" t="s">
        <v>2317</v>
      </c>
      <c r="E24" s="352" t="s">
        <v>2306</v>
      </c>
      <c r="F24" s="361"/>
      <c r="G24" s="361"/>
      <c r="H24" s="361"/>
      <c r="J24" s="350"/>
    </row>
    <row r="25" spans="1:10" s="82" customFormat="1" x14ac:dyDescent="0.2">
      <c r="A25" s="82" t="s">
        <v>2294</v>
      </c>
      <c r="C25" s="348"/>
      <c r="D25" s="82" t="s">
        <v>2311</v>
      </c>
      <c r="E25" s="351"/>
      <c r="F25" s="361"/>
      <c r="G25" s="361"/>
      <c r="H25" s="361"/>
    </row>
    <row r="26" spans="1:10" s="82" customFormat="1" x14ac:dyDescent="0.2">
      <c r="B26" s="82" t="s">
        <v>2295</v>
      </c>
      <c r="C26" s="348"/>
      <c r="D26" s="82" t="s">
        <v>2312</v>
      </c>
      <c r="E26" s="351"/>
      <c r="F26" s="361"/>
      <c r="G26" s="361"/>
      <c r="H26" s="361"/>
    </row>
    <row r="27" spans="1:10" s="82" customFormat="1" x14ac:dyDescent="0.2">
      <c r="C27" s="82" t="s">
        <v>2230</v>
      </c>
      <c r="D27" s="82" t="s">
        <v>2205</v>
      </c>
      <c r="E27" s="352" t="s">
        <v>2285</v>
      </c>
      <c r="F27" s="361"/>
      <c r="G27" s="361"/>
      <c r="H27" s="361"/>
      <c r="J27" s="350"/>
    </row>
    <row r="28" spans="1:10" s="82" customFormat="1" x14ac:dyDescent="0.2">
      <c r="C28" s="82" t="s">
        <v>2228</v>
      </c>
      <c r="D28" s="82" t="s">
        <v>2206</v>
      </c>
      <c r="E28" s="352" t="s">
        <v>2285</v>
      </c>
      <c r="F28" s="361"/>
      <c r="G28" s="361"/>
      <c r="H28" s="361"/>
      <c r="J28" s="350"/>
    </row>
    <row r="29" spans="1:10" s="82" customFormat="1" x14ac:dyDescent="0.2">
      <c r="C29" s="82" t="s">
        <v>2232</v>
      </c>
      <c r="D29" s="82" t="s">
        <v>2207</v>
      </c>
      <c r="E29" s="352" t="s">
        <v>2302</v>
      </c>
      <c r="F29" s="361"/>
      <c r="G29" s="361"/>
      <c r="H29" s="361"/>
    </row>
    <row r="30" spans="1:10" s="82" customFormat="1" x14ac:dyDescent="0.2">
      <c r="C30" s="82" t="s">
        <v>2233</v>
      </c>
      <c r="D30" s="82" t="s">
        <v>2208</v>
      </c>
      <c r="E30" s="352" t="s">
        <v>2285</v>
      </c>
      <c r="F30" s="361"/>
      <c r="G30" s="361"/>
      <c r="H30" s="361"/>
      <c r="J30" s="350"/>
    </row>
    <row r="31" spans="1:10" s="82" customFormat="1" x14ac:dyDescent="0.2">
      <c r="B31" s="82" t="s">
        <v>2296</v>
      </c>
      <c r="D31" s="82" t="s">
        <v>2313</v>
      </c>
      <c r="E31" s="352"/>
      <c r="F31" s="361"/>
      <c r="G31" s="361"/>
      <c r="H31" s="361"/>
      <c r="J31" s="350"/>
    </row>
    <row r="32" spans="1:10" s="82" customFormat="1" x14ac:dyDescent="0.2">
      <c r="C32" s="82" t="s">
        <v>1109</v>
      </c>
      <c r="D32" s="82" t="s">
        <v>2356</v>
      </c>
      <c r="E32" s="352" t="s">
        <v>2302</v>
      </c>
      <c r="F32" s="361"/>
      <c r="G32" s="361"/>
      <c r="H32" s="361"/>
      <c r="J32" s="350"/>
    </row>
    <row r="33" spans="1:10" s="82" customFormat="1" x14ac:dyDescent="0.2">
      <c r="C33" s="82" t="s">
        <v>1110</v>
      </c>
      <c r="D33" s="82" t="s">
        <v>2358</v>
      </c>
      <c r="E33" s="352" t="s">
        <v>2302</v>
      </c>
      <c r="F33" s="361"/>
      <c r="G33" s="361"/>
      <c r="H33" s="361"/>
      <c r="J33" s="350"/>
    </row>
    <row r="34" spans="1:10" s="82" customFormat="1" x14ac:dyDescent="0.2">
      <c r="C34" s="82" t="s">
        <v>1111</v>
      </c>
      <c r="D34" s="82" t="s">
        <v>2213</v>
      </c>
      <c r="E34" s="352" t="s">
        <v>2302</v>
      </c>
      <c r="F34" s="361"/>
      <c r="G34" s="361"/>
      <c r="H34" s="361"/>
      <c r="J34" s="350"/>
    </row>
    <row r="35" spans="1:10" s="82" customFormat="1" x14ac:dyDescent="0.2">
      <c r="C35" s="82" t="s">
        <v>1115</v>
      </c>
      <c r="D35" s="82" t="s">
        <v>2357</v>
      </c>
      <c r="E35" s="352" t="s">
        <v>2285</v>
      </c>
      <c r="F35" s="361"/>
      <c r="G35" s="361"/>
      <c r="H35" s="361"/>
      <c r="J35" s="350"/>
    </row>
    <row r="36" spans="1:10" s="82" customFormat="1" x14ac:dyDescent="0.2">
      <c r="C36" s="82" t="s">
        <v>1116</v>
      </c>
      <c r="D36" s="82" t="s">
        <v>2359</v>
      </c>
      <c r="E36" s="352" t="s">
        <v>2303</v>
      </c>
      <c r="F36" s="361"/>
      <c r="G36" s="361"/>
      <c r="H36" s="361"/>
      <c r="J36" s="350"/>
    </row>
    <row r="37" spans="1:10" s="82" customFormat="1" x14ac:dyDescent="0.2">
      <c r="C37" s="82" t="s">
        <v>1117</v>
      </c>
      <c r="D37" s="82" t="s">
        <v>2214</v>
      </c>
      <c r="E37" s="352" t="s">
        <v>2303</v>
      </c>
      <c r="F37" s="361"/>
      <c r="G37" s="361"/>
      <c r="H37" s="361"/>
      <c r="J37" s="350"/>
    </row>
    <row r="38" spans="1:10" s="82" customFormat="1" x14ac:dyDescent="0.2">
      <c r="B38" s="82" t="s">
        <v>2298</v>
      </c>
      <c r="D38" s="82" t="s">
        <v>2314</v>
      </c>
      <c r="E38" s="352"/>
      <c r="F38" s="361"/>
      <c r="G38" s="361"/>
      <c r="H38" s="361"/>
      <c r="J38" s="350"/>
    </row>
    <row r="39" spans="1:10" s="82" customFormat="1" x14ac:dyDescent="0.2">
      <c r="C39" s="82" t="s">
        <v>2383</v>
      </c>
      <c r="D39" s="82" t="s">
        <v>2209</v>
      </c>
      <c r="E39" s="352" t="s">
        <v>2285</v>
      </c>
      <c r="F39" s="361"/>
      <c r="G39" s="361"/>
      <c r="H39" s="361" t="s">
        <v>2400</v>
      </c>
      <c r="J39" s="350"/>
    </row>
    <row r="40" spans="1:10" s="82" customFormat="1" x14ac:dyDescent="0.2">
      <c r="C40" s="82" t="s">
        <v>2241</v>
      </c>
      <c r="D40" s="82" t="s">
        <v>2210</v>
      </c>
      <c r="E40" s="352" t="s">
        <v>2285</v>
      </c>
      <c r="F40" s="361"/>
      <c r="G40" s="361"/>
      <c r="H40" s="361"/>
      <c r="J40" s="350"/>
    </row>
    <row r="41" spans="1:10" s="82" customFormat="1" x14ac:dyDescent="0.2">
      <c r="C41" s="82" t="s">
        <v>2242</v>
      </c>
      <c r="D41" s="82" t="s">
        <v>2211</v>
      </c>
      <c r="E41" s="352" t="s">
        <v>2285</v>
      </c>
      <c r="F41" s="361"/>
      <c r="G41" s="361"/>
      <c r="H41" s="361"/>
      <c r="J41" s="350"/>
    </row>
    <row r="42" spans="1:10" s="82" customFormat="1" x14ac:dyDescent="0.2">
      <c r="C42" s="82" t="s">
        <v>2243</v>
      </c>
      <c r="D42" s="82" t="s">
        <v>2212</v>
      </c>
      <c r="E42" s="352" t="s">
        <v>2285</v>
      </c>
      <c r="F42" s="361"/>
      <c r="G42" s="361"/>
      <c r="H42" s="361"/>
      <c r="J42" s="350"/>
    </row>
    <row r="43" spans="1:10" s="82" customFormat="1" x14ac:dyDescent="0.2">
      <c r="E43" s="352"/>
      <c r="F43" s="361"/>
      <c r="G43" s="361"/>
      <c r="H43" s="361"/>
      <c r="J43" s="350"/>
    </row>
    <row r="44" spans="1:10" s="82" customFormat="1" x14ac:dyDescent="0.2">
      <c r="A44" s="82" t="s">
        <v>2307</v>
      </c>
      <c r="D44" s="83" t="s">
        <v>499</v>
      </c>
      <c r="E44" s="352"/>
      <c r="F44" s="361"/>
      <c r="G44" s="361"/>
      <c r="H44" s="361"/>
      <c r="J44" s="350"/>
    </row>
    <row r="45" spans="1:10" s="82" customFormat="1" x14ac:dyDescent="0.2">
      <c r="B45" s="82" t="s">
        <v>2245</v>
      </c>
      <c r="D45" s="82" t="s">
        <v>2388</v>
      </c>
      <c r="E45" s="352"/>
      <c r="F45" s="361"/>
      <c r="G45" s="361"/>
      <c r="H45" s="361"/>
      <c r="J45" s="350"/>
    </row>
    <row r="46" spans="1:10" s="82" customFormat="1" x14ac:dyDescent="0.2">
      <c r="C46" s="82" t="s">
        <v>2384</v>
      </c>
      <c r="D46" s="82" t="s">
        <v>2247</v>
      </c>
      <c r="E46" s="352" t="s">
        <v>2203</v>
      </c>
      <c r="F46" s="361" t="s">
        <v>2349</v>
      </c>
      <c r="G46" s="361"/>
      <c r="H46" s="361" t="s">
        <v>2401</v>
      </c>
    </row>
    <row r="47" spans="1:10" s="82" customFormat="1" ht="51" x14ac:dyDescent="0.2">
      <c r="C47" s="82" t="s">
        <v>2385</v>
      </c>
      <c r="D47" s="82" t="s">
        <v>2273</v>
      </c>
      <c r="E47" s="352" t="s">
        <v>2203</v>
      </c>
      <c r="F47" s="361" t="s">
        <v>2557</v>
      </c>
      <c r="G47" s="361"/>
      <c r="H47" s="361" t="s">
        <v>2558</v>
      </c>
    </row>
    <row r="48" spans="1:10" s="82" customFormat="1" ht="25.5" x14ac:dyDescent="0.2">
      <c r="C48" s="82" t="s">
        <v>2386</v>
      </c>
      <c r="D48" s="82" t="s">
        <v>2275</v>
      </c>
      <c r="E48" s="352" t="s">
        <v>2276</v>
      </c>
      <c r="F48" s="361" t="s">
        <v>2350</v>
      </c>
      <c r="G48" s="361"/>
      <c r="H48" s="361" t="s">
        <v>2402</v>
      </c>
    </row>
    <row r="49" spans="1:8" s="82" customFormat="1" ht="25.5" x14ac:dyDescent="0.2">
      <c r="C49" s="82" t="s">
        <v>2387</v>
      </c>
      <c r="D49" s="82" t="s">
        <v>2274</v>
      </c>
      <c r="E49" s="352" t="s">
        <v>2203</v>
      </c>
      <c r="F49" s="361" t="s">
        <v>2559</v>
      </c>
      <c r="G49" s="361"/>
      <c r="H49" s="361" t="s">
        <v>2403</v>
      </c>
    </row>
    <row r="50" spans="1:8" s="82" customFormat="1" ht="25.5" x14ac:dyDescent="0.2">
      <c r="B50" s="82" t="s">
        <v>2246</v>
      </c>
      <c r="D50" s="82" t="s">
        <v>2248</v>
      </c>
      <c r="E50" s="352" t="s">
        <v>2203</v>
      </c>
      <c r="F50" s="361" t="s">
        <v>2560</v>
      </c>
      <c r="G50" s="361"/>
      <c r="H50" s="361"/>
    </row>
    <row r="51" spans="1:8" s="82" customFormat="1" x14ac:dyDescent="0.2">
      <c r="C51" s="348"/>
      <c r="D51" s="348"/>
      <c r="E51" s="351"/>
      <c r="F51" s="362"/>
      <c r="G51" s="362"/>
      <c r="H51" s="361"/>
    </row>
    <row r="52" spans="1:8" s="82" customFormat="1" ht="51" x14ac:dyDescent="0.2">
      <c r="A52" s="82" t="s">
        <v>1145</v>
      </c>
      <c r="C52" s="348"/>
      <c r="D52" s="83" t="s">
        <v>2319</v>
      </c>
      <c r="E52" s="351"/>
      <c r="F52" s="362"/>
      <c r="G52" s="362"/>
      <c r="H52" s="361" t="s">
        <v>2398</v>
      </c>
    </row>
    <row r="53" spans="1:8" s="82" customFormat="1" x14ac:dyDescent="0.2">
      <c r="B53" s="82" t="s">
        <v>2308</v>
      </c>
      <c r="C53" s="348"/>
      <c r="D53" s="82" t="s">
        <v>2390</v>
      </c>
      <c r="E53" s="351"/>
      <c r="F53" s="362"/>
      <c r="G53" s="362"/>
      <c r="H53" s="361"/>
    </row>
    <row r="54" spans="1:8" s="82" customFormat="1" x14ac:dyDescent="0.2">
      <c r="C54" s="82" t="s">
        <v>1812</v>
      </c>
      <c r="D54" s="82" t="s">
        <v>2407</v>
      </c>
      <c r="E54" s="352" t="s">
        <v>2276</v>
      </c>
      <c r="F54" s="362"/>
      <c r="G54" s="362"/>
      <c r="H54" s="361"/>
    </row>
    <row r="55" spans="1:8" s="82" customFormat="1" x14ac:dyDescent="0.2">
      <c r="C55" s="82" t="s">
        <v>1813</v>
      </c>
      <c r="D55" s="82" t="s">
        <v>2408</v>
      </c>
      <c r="E55" s="352" t="s">
        <v>2276</v>
      </c>
      <c r="F55" s="362"/>
      <c r="G55" s="362"/>
      <c r="H55" s="361"/>
    </row>
    <row r="56" spans="1:8" s="82" customFormat="1" x14ac:dyDescent="0.2">
      <c r="C56" s="82" t="s">
        <v>1143</v>
      </c>
      <c r="D56" s="82" t="s">
        <v>2406</v>
      </c>
      <c r="E56" s="352" t="s">
        <v>2277</v>
      </c>
      <c r="F56" s="362"/>
      <c r="G56" s="362"/>
      <c r="H56" s="361"/>
    </row>
    <row r="57" spans="1:8" s="82" customFormat="1" x14ac:dyDescent="0.2">
      <c r="B57" s="82" t="s">
        <v>2389</v>
      </c>
      <c r="D57" s="82" t="s">
        <v>2318</v>
      </c>
      <c r="E57" s="352"/>
      <c r="F57" s="362"/>
      <c r="G57" s="362"/>
      <c r="H57" s="361"/>
    </row>
    <row r="58" spans="1:8" s="82" customFormat="1" x14ac:dyDescent="0.2">
      <c r="C58" s="82" t="s">
        <v>2391</v>
      </c>
      <c r="D58" s="82" t="s">
        <v>2392</v>
      </c>
      <c r="E58" s="352" t="s">
        <v>2276</v>
      </c>
      <c r="F58" s="362"/>
      <c r="G58" s="362"/>
      <c r="H58" s="361" t="s">
        <v>2409</v>
      </c>
    </row>
    <row r="59" spans="1:8" s="82" customFormat="1" x14ac:dyDescent="0.2">
      <c r="C59" s="82" t="s">
        <v>2393</v>
      </c>
      <c r="D59" s="82" t="s">
        <v>2250</v>
      </c>
      <c r="E59" s="352" t="s">
        <v>2203</v>
      </c>
      <c r="F59" s="361"/>
      <c r="G59" s="361"/>
      <c r="H59" s="361" t="s">
        <v>2410</v>
      </c>
    </row>
    <row r="60" spans="1:8" s="82" customFormat="1" x14ac:dyDescent="0.2">
      <c r="C60" s="82" t="s">
        <v>2394</v>
      </c>
      <c r="D60" s="82" t="s">
        <v>2251</v>
      </c>
      <c r="E60" s="352" t="s">
        <v>2276</v>
      </c>
      <c r="F60" s="362"/>
      <c r="G60" s="362"/>
      <c r="H60" s="361" t="s">
        <v>2411</v>
      </c>
    </row>
    <row r="61" spans="1:8" s="82" customFormat="1" x14ac:dyDescent="0.2">
      <c r="B61" s="82" t="s">
        <v>2309</v>
      </c>
      <c r="D61" s="82" t="s">
        <v>2320</v>
      </c>
      <c r="E61" s="352"/>
      <c r="F61" s="362"/>
      <c r="G61" s="362"/>
      <c r="H61" s="361"/>
    </row>
    <row r="62" spans="1:8" s="82" customFormat="1" x14ac:dyDescent="0.2">
      <c r="C62" s="82" t="s">
        <v>1137</v>
      </c>
      <c r="D62" s="82" t="s">
        <v>2252</v>
      </c>
      <c r="E62" s="352" t="s">
        <v>2249</v>
      </c>
      <c r="F62" s="362"/>
      <c r="G62" s="362"/>
      <c r="H62" s="361"/>
    </row>
    <row r="63" spans="1:8" s="82" customFormat="1" x14ac:dyDescent="0.2">
      <c r="C63" s="82" t="s">
        <v>1139</v>
      </c>
      <c r="D63" s="82" t="s">
        <v>2253</v>
      </c>
      <c r="E63" s="352" t="s">
        <v>2249</v>
      </c>
      <c r="F63" s="362"/>
      <c r="G63" s="362"/>
      <c r="H63" s="361"/>
    </row>
    <row r="64" spans="1:8" s="82" customFormat="1" x14ac:dyDescent="0.2">
      <c r="C64" s="82" t="s">
        <v>1141</v>
      </c>
      <c r="D64" s="82" t="s">
        <v>2254</v>
      </c>
      <c r="E64" s="352" t="s">
        <v>2249</v>
      </c>
      <c r="F64" s="362"/>
      <c r="G64" s="362"/>
      <c r="H64" s="361"/>
    </row>
    <row r="65" spans="1:10" s="82" customFormat="1" x14ac:dyDescent="0.2">
      <c r="B65" s="82" t="s">
        <v>2395</v>
      </c>
      <c r="E65" s="352"/>
      <c r="F65" s="362"/>
      <c r="G65" s="362"/>
      <c r="H65" s="361"/>
    </row>
    <row r="66" spans="1:10" s="82" customFormat="1" x14ac:dyDescent="0.2">
      <c r="C66" s="82" t="s">
        <v>2396</v>
      </c>
      <c r="D66" s="82" t="s">
        <v>2257</v>
      </c>
      <c r="E66" s="352" t="s">
        <v>2276</v>
      </c>
      <c r="F66" s="362"/>
      <c r="G66" s="362"/>
      <c r="H66" s="361" t="s">
        <v>2412</v>
      </c>
    </row>
    <row r="67" spans="1:10" s="82" customFormat="1" x14ac:dyDescent="0.2">
      <c r="C67" s="82" t="s">
        <v>2397</v>
      </c>
      <c r="D67" s="82" t="s">
        <v>2258</v>
      </c>
      <c r="E67" s="352" t="s">
        <v>2276</v>
      </c>
      <c r="F67" s="362"/>
      <c r="G67" s="362"/>
      <c r="H67" s="361" t="s">
        <v>2413</v>
      </c>
    </row>
    <row r="68" spans="1:10" s="82" customFormat="1" x14ac:dyDescent="0.2">
      <c r="B68" s="82" t="s">
        <v>2310</v>
      </c>
      <c r="D68" s="82" t="s">
        <v>98</v>
      </c>
      <c r="E68" s="352"/>
      <c r="F68" s="361"/>
      <c r="G68" s="361"/>
      <c r="H68" s="361"/>
      <c r="J68" s="350"/>
    </row>
    <row r="69" spans="1:10" s="82" customFormat="1" x14ac:dyDescent="0.2">
      <c r="C69" s="82" t="s">
        <v>1808</v>
      </c>
      <c r="D69" s="82" t="s">
        <v>2255</v>
      </c>
      <c r="E69" s="352" t="s">
        <v>2203</v>
      </c>
      <c r="F69" s="362"/>
      <c r="G69" s="362"/>
      <c r="H69" s="361"/>
    </row>
    <row r="70" spans="1:10" s="82" customFormat="1" x14ac:dyDescent="0.2">
      <c r="C70" s="82" t="s">
        <v>1809</v>
      </c>
      <c r="D70" s="82" t="s">
        <v>2256</v>
      </c>
      <c r="E70" s="352" t="s">
        <v>2203</v>
      </c>
      <c r="F70" s="362"/>
      <c r="G70" s="362"/>
      <c r="H70" s="361"/>
    </row>
    <row r="71" spans="1:10" s="82" customFormat="1" x14ac:dyDescent="0.2">
      <c r="C71" s="348"/>
      <c r="D71" s="348"/>
      <c r="E71" s="351"/>
      <c r="F71" s="362"/>
      <c r="G71" s="362"/>
      <c r="H71" s="361"/>
    </row>
    <row r="72" spans="1:10" s="82" customFormat="1" x14ac:dyDescent="0.2">
      <c r="D72" s="83" t="s">
        <v>2415</v>
      </c>
      <c r="E72" s="352"/>
      <c r="F72" s="362"/>
      <c r="G72" s="362"/>
      <c r="H72" s="361"/>
    </row>
    <row r="73" spans="1:10" s="82" customFormat="1" x14ac:dyDescent="0.2">
      <c r="A73" s="82" t="s">
        <v>2231</v>
      </c>
      <c r="D73" s="82" t="s">
        <v>2480</v>
      </c>
      <c r="E73" s="352"/>
      <c r="F73" s="362"/>
      <c r="G73" s="362"/>
      <c r="H73" s="361"/>
    </row>
    <row r="74" spans="1:10" s="82" customFormat="1" ht="25.5" x14ac:dyDescent="0.2">
      <c r="B74" s="82" t="s">
        <v>2472</v>
      </c>
      <c r="D74" s="82" t="s">
        <v>2475</v>
      </c>
      <c r="E74" s="352"/>
      <c r="F74" s="362"/>
      <c r="G74" s="362"/>
      <c r="H74" s="361" t="s">
        <v>2481</v>
      </c>
    </row>
    <row r="75" spans="1:10" s="82" customFormat="1" ht="25.5" x14ac:dyDescent="0.2">
      <c r="B75" s="82" t="s">
        <v>2473</v>
      </c>
      <c r="D75" s="82" t="s">
        <v>2476</v>
      </c>
      <c r="E75" s="352"/>
      <c r="F75" s="362"/>
      <c r="G75" s="362"/>
      <c r="H75" s="361" t="s">
        <v>2482</v>
      </c>
    </row>
    <row r="76" spans="1:10" s="82" customFormat="1" x14ac:dyDescent="0.2">
      <c r="B76" s="82" t="s">
        <v>2467</v>
      </c>
      <c r="D76" s="82" t="s">
        <v>2478</v>
      </c>
      <c r="E76" s="352"/>
      <c r="F76" s="362"/>
      <c r="G76" s="362"/>
      <c r="H76" s="361"/>
    </row>
    <row r="77" spans="1:10" s="82" customFormat="1" x14ac:dyDescent="0.2">
      <c r="B77" s="82" t="s">
        <v>2468</v>
      </c>
      <c r="D77" s="82" t="s">
        <v>2479</v>
      </c>
      <c r="E77" s="352"/>
      <c r="F77" s="362"/>
      <c r="G77" s="362"/>
      <c r="H77" s="361"/>
    </row>
    <row r="78" spans="1:10" s="82" customFormat="1" x14ac:dyDescent="0.2">
      <c r="B78" s="82" t="s">
        <v>2474</v>
      </c>
      <c r="D78" s="82" t="s">
        <v>2477</v>
      </c>
      <c r="E78" s="352"/>
      <c r="F78" s="362"/>
      <c r="G78" s="362"/>
      <c r="H78" s="361"/>
    </row>
    <row r="79" spans="1:10" s="82" customFormat="1" x14ac:dyDescent="0.2">
      <c r="A79" s="82" t="s">
        <v>2465</v>
      </c>
      <c r="D79" s="82" t="s">
        <v>2464</v>
      </c>
      <c r="E79" s="352"/>
      <c r="F79" s="362"/>
      <c r="G79" s="362"/>
      <c r="H79" s="361"/>
    </row>
    <row r="80" spans="1:10" s="82" customFormat="1" ht="38.25" x14ac:dyDescent="0.2">
      <c r="B80" s="82" t="s">
        <v>1124</v>
      </c>
      <c r="D80" s="82" t="s">
        <v>2466</v>
      </c>
      <c r="E80" s="352" t="s">
        <v>2203</v>
      </c>
      <c r="F80" s="362" t="s">
        <v>2561</v>
      </c>
      <c r="G80" s="362"/>
      <c r="H80" s="361" t="s">
        <v>2562</v>
      </c>
    </row>
    <row r="81" spans="2:8" s="82" customFormat="1" x14ac:dyDescent="0.2">
      <c r="B81" s="82" t="s">
        <v>2373</v>
      </c>
      <c r="D81" s="82" t="s">
        <v>2374</v>
      </c>
      <c r="E81" s="352"/>
      <c r="F81" s="362"/>
      <c r="G81" s="362"/>
      <c r="H81" s="361"/>
    </row>
    <row r="82" spans="2:8" s="82" customFormat="1" x14ac:dyDescent="0.2">
      <c r="C82" s="82" t="s">
        <v>1125</v>
      </c>
      <c r="D82" s="82" t="s">
        <v>2259</v>
      </c>
      <c r="E82" s="352" t="s">
        <v>2277</v>
      </c>
      <c r="F82" s="362"/>
      <c r="G82" s="362"/>
      <c r="H82" s="361"/>
    </row>
    <row r="83" spans="2:8" s="82" customFormat="1" ht="38.25" x14ac:dyDescent="0.2">
      <c r="C83" s="82" t="s">
        <v>2380</v>
      </c>
      <c r="D83" s="82" t="s">
        <v>2381</v>
      </c>
      <c r="E83" s="352" t="s">
        <v>2203</v>
      </c>
      <c r="F83" s="362" t="s">
        <v>2563</v>
      </c>
      <c r="G83" s="362"/>
      <c r="H83" s="361" t="s">
        <v>2399</v>
      </c>
    </row>
    <row r="84" spans="2:8" s="82" customFormat="1" ht="38.25" x14ac:dyDescent="0.2">
      <c r="C84" s="82" t="s">
        <v>2056</v>
      </c>
      <c r="D84" s="82" t="s">
        <v>2260</v>
      </c>
      <c r="E84" s="352" t="s">
        <v>2203</v>
      </c>
      <c r="F84" s="362" t="s">
        <v>2565</v>
      </c>
      <c r="G84" s="362"/>
      <c r="H84" s="361" t="s">
        <v>2564</v>
      </c>
    </row>
    <row r="85" spans="2:8" s="82" customFormat="1" ht="25.5" x14ac:dyDescent="0.2">
      <c r="C85" s="82" t="s">
        <v>2060</v>
      </c>
      <c r="D85" s="82" t="s">
        <v>2271</v>
      </c>
      <c r="E85" s="352" t="s">
        <v>2203</v>
      </c>
      <c r="F85" s="362"/>
      <c r="G85" s="362"/>
      <c r="H85" s="361" t="s">
        <v>2564</v>
      </c>
    </row>
    <row r="86" spans="2:8" s="82" customFormat="1" ht="25.5" x14ac:dyDescent="0.2">
      <c r="C86" s="82" t="s">
        <v>2078</v>
      </c>
      <c r="D86" s="82" t="s">
        <v>2261</v>
      </c>
      <c r="E86" s="352" t="s">
        <v>2203</v>
      </c>
      <c r="F86" s="362"/>
      <c r="G86" s="362"/>
      <c r="H86" s="361" t="s">
        <v>2564</v>
      </c>
    </row>
    <row r="87" spans="2:8" s="82" customFormat="1" ht="25.5" x14ac:dyDescent="0.2">
      <c r="C87" s="82" t="s">
        <v>2081</v>
      </c>
      <c r="D87" s="82" t="s">
        <v>2262</v>
      </c>
      <c r="E87" s="352" t="s">
        <v>2203</v>
      </c>
      <c r="F87" s="362"/>
      <c r="G87" s="362"/>
      <c r="H87" s="361" t="s">
        <v>2564</v>
      </c>
    </row>
    <row r="88" spans="2:8" s="82" customFormat="1" x14ac:dyDescent="0.2">
      <c r="C88" s="82" t="s">
        <v>1126</v>
      </c>
      <c r="D88" s="82" t="s">
        <v>2263</v>
      </c>
      <c r="E88" s="352" t="s">
        <v>2277</v>
      </c>
      <c r="F88" s="362"/>
      <c r="G88" s="362"/>
      <c r="H88" s="361"/>
    </row>
    <row r="89" spans="2:8" s="82" customFormat="1" x14ac:dyDescent="0.2">
      <c r="C89" s="82" t="s">
        <v>1127</v>
      </c>
      <c r="D89" s="82" t="s">
        <v>2264</v>
      </c>
      <c r="E89" s="352" t="s">
        <v>2277</v>
      </c>
      <c r="F89" s="362"/>
      <c r="G89" s="362"/>
      <c r="H89" s="361"/>
    </row>
    <row r="90" spans="2:8" s="82" customFormat="1" x14ac:dyDescent="0.2">
      <c r="C90" s="82" t="s">
        <v>1128</v>
      </c>
      <c r="D90" s="82" t="s">
        <v>2265</v>
      </c>
      <c r="E90" s="352" t="s">
        <v>2276</v>
      </c>
      <c r="F90" s="362"/>
      <c r="G90" s="362"/>
      <c r="H90" s="361"/>
    </row>
    <row r="91" spans="2:8" s="82" customFormat="1" x14ac:dyDescent="0.2">
      <c r="C91" s="82" t="s">
        <v>1129</v>
      </c>
      <c r="D91" s="82" t="s">
        <v>2266</v>
      </c>
      <c r="E91" s="352" t="s">
        <v>2203</v>
      </c>
      <c r="F91" s="362"/>
      <c r="G91" s="362"/>
      <c r="H91" s="361"/>
    </row>
    <row r="92" spans="2:8" s="82" customFormat="1" x14ac:dyDescent="0.2">
      <c r="C92" s="82" t="s">
        <v>1130</v>
      </c>
      <c r="D92" s="82" t="s">
        <v>2267</v>
      </c>
      <c r="E92" s="352" t="s">
        <v>2279</v>
      </c>
      <c r="F92" s="362"/>
      <c r="G92" s="362"/>
      <c r="H92" s="361"/>
    </row>
    <row r="93" spans="2:8" s="82" customFormat="1" x14ac:dyDescent="0.2">
      <c r="C93" s="82" t="s">
        <v>1131</v>
      </c>
      <c r="D93" s="82" t="s">
        <v>2268</v>
      </c>
      <c r="E93" s="352" t="s">
        <v>2277</v>
      </c>
      <c r="F93" s="362"/>
      <c r="G93" s="362"/>
      <c r="H93" s="361"/>
    </row>
    <row r="94" spans="2:8" s="82" customFormat="1" x14ac:dyDescent="0.2">
      <c r="C94" s="82" t="s">
        <v>1132</v>
      </c>
      <c r="D94" s="82" t="s">
        <v>2269</v>
      </c>
      <c r="E94" s="352" t="s">
        <v>2203</v>
      </c>
      <c r="F94" s="362"/>
      <c r="G94" s="362"/>
      <c r="H94" s="361"/>
    </row>
    <row r="95" spans="2:8" s="82" customFormat="1" x14ac:dyDescent="0.2">
      <c r="C95" s="82" t="s">
        <v>1133</v>
      </c>
      <c r="D95" s="82" t="s">
        <v>2270</v>
      </c>
      <c r="E95" s="352" t="s">
        <v>2203</v>
      </c>
      <c r="F95" s="362"/>
      <c r="G95" s="362"/>
      <c r="H95" s="361"/>
    </row>
    <row r="96" spans="2:8" s="82" customFormat="1" x14ac:dyDescent="0.2">
      <c r="B96" s="82" t="s">
        <v>2470</v>
      </c>
      <c r="D96" s="82" t="s">
        <v>2483</v>
      </c>
      <c r="E96" s="352"/>
      <c r="F96" s="362"/>
      <c r="G96" s="362"/>
      <c r="H96" s="361" t="s">
        <v>2486</v>
      </c>
    </row>
    <row r="97" spans="1:8" s="82" customFormat="1" x14ac:dyDescent="0.2">
      <c r="B97" s="82" t="s">
        <v>2471</v>
      </c>
      <c r="D97" s="82" t="s">
        <v>2484</v>
      </c>
      <c r="E97" s="352"/>
      <c r="F97" s="362"/>
      <c r="G97" s="362"/>
      <c r="H97" s="361" t="s">
        <v>2487</v>
      </c>
    </row>
    <row r="98" spans="1:8" s="82" customFormat="1" x14ac:dyDescent="0.2">
      <c r="B98" s="82" t="s">
        <v>2469</v>
      </c>
      <c r="D98" s="82" t="s">
        <v>2485</v>
      </c>
      <c r="E98" s="352"/>
      <c r="F98" s="362"/>
      <c r="G98" s="362"/>
      <c r="H98" s="361" t="s">
        <v>2488</v>
      </c>
    </row>
    <row r="99" spans="1:8" s="82" customFormat="1" x14ac:dyDescent="0.2">
      <c r="A99" s="82" t="s">
        <v>2500</v>
      </c>
      <c r="D99" s="82" t="s">
        <v>2501</v>
      </c>
      <c r="E99" s="352"/>
      <c r="F99" s="362"/>
      <c r="G99" s="362"/>
      <c r="H99" s="361"/>
    </row>
    <row r="100" spans="1:8" s="82" customFormat="1" x14ac:dyDescent="0.2">
      <c r="B100" s="82" t="s">
        <v>2490</v>
      </c>
      <c r="D100" s="82" t="s">
        <v>2495</v>
      </c>
      <c r="E100" s="352"/>
      <c r="F100" s="362"/>
      <c r="G100" s="362"/>
      <c r="H100" s="361"/>
    </row>
    <row r="101" spans="1:8" s="82" customFormat="1" x14ac:dyDescent="0.2">
      <c r="B101" s="82" t="s">
        <v>2491</v>
      </c>
      <c r="D101" s="82" t="s">
        <v>2496</v>
      </c>
      <c r="E101" s="352"/>
      <c r="F101" s="362"/>
      <c r="G101" s="362"/>
      <c r="H101" s="361"/>
    </row>
    <row r="102" spans="1:8" s="82" customFormat="1" x14ac:dyDescent="0.2">
      <c r="B102" s="82" t="s">
        <v>2492</v>
      </c>
      <c r="D102" s="82" t="s">
        <v>2497</v>
      </c>
      <c r="E102" s="352"/>
      <c r="F102" s="362"/>
      <c r="G102" s="362"/>
      <c r="H102" s="361"/>
    </row>
    <row r="103" spans="1:8" s="82" customFormat="1" x14ac:dyDescent="0.2">
      <c r="B103" s="82" t="s">
        <v>2493</v>
      </c>
      <c r="D103" s="82" t="s">
        <v>2498</v>
      </c>
      <c r="E103" s="352"/>
      <c r="F103" s="362"/>
      <c r="G103" s="362"/>
      <c r="H103" s="361"/>
    </row>
    <row r="104" spans="1:8" s="82" customFormat="1" x14ac:dyDescent="0.2">
      <c r="B104" s="82" t="s">
        <v>2494</v>
      </c>
      <c r="D104" s="82" t="s">
        <v>2499</v>
      </c>
      <c r="E104" s="352"/>
      <c r="F104" s="362"/>
      <c r="G104" s="362"/>
      <c r="H104" s="361"/>
    </row>
    <row r="105" spans="1:8" s="82" customFormat="1" x14ac:dyDescent="0.2">
      <c r="E105" s="352"/>
      <c r="F105" s="362"/>
      <c r="G105" s="362"/>
      <c r="H105" s="361"/>
    </row>
    <row r="106" spans="1:8" s="82" customFormat="1" x14ac:dyDescent="0.2">
      <c r="C106" s="348"/>
      <c r="D106" s="83" t="s">
        <v>2416</v>
      </c>
      <c r="E106" s="351"/>
      <c r="F106" s="362"/>
      <c r="G106" s="362"/>
      <c r="H106" s="361"/>
    </row>
    <row r="107" spans="1:8" s="82" customFormat="1" x14ac:dyDescent="0.2">
      <c r="A107" s="82" t="s">
        <v>2234</v>
      </c>
      <c r="C107" s="348"/>
      <c r="D107" s="82" t="s">
        <v>2417</v>
      </c>
      <c r="E107" s="351"/>
      <c r="F107" s="362"/>
      <c r="G107" s="362"/>
      <c r="H107" s="361"/>
    </row>
    <row r="108" spans="1:8" s="82" customFormat="1" x14ac:dyDescent="0.2">
      <c r="A108" s="82" t="s">
        <v>2353</v>
      </c>
      <c r="C108" s="348"/>
      <c r="D108" s="82" t="s">
        <v>2419</v>
      </c>
      <c r="E108" s="351"/>
      <c r="F108" s="362"/>
      <c r="G108" s="362"/>
      <c r="H108" s="361"/>
    </row>
    <row r="109" spans="1:8" s="82" customFormat="1" x14ac:dyDescent="0.2">
      <c r="B109" s="82" t="s">
        <v>2288</v>
      </c>
      <c r="C109" s="348"/>
      <c r="D109" s="82" t="s">
        <v>2420</v>
      </c>
      <c r="E109" s="351"/>
      <c r="F109" s="362"/>
      <c r="G109" s="362"/>
      <c r="H109" s="361"/>
    </row>
    <row r="110" spans="1:8" s="82" customFormat="1" x14ac:dyDescent="0.2">
      <c r="B110" s="82" t="s">
        <v>2289</v>
      </c>
      <c r="C110" s="348"/>
      <c r="D110" s="82" t="s">
        <v>2421</v>
      </c>
      <c r="E110" s="351"/>
      <c r="F110" s="362"/>
      <c r="G110" s="362"/>
      <c r="H110" s="361"/>
    </row>
    <row r="111" spans="1:8" s="82" customFormat="1" x14ac:dyDescent="0.2">
      <c r="C111" s="82" t="s">
        <v>2378</v>
      </c>
      <c r="D111" s="82" t="s">
        <v>2422</v>
      </c>
      <c r="E111" s="352" t="s">
        <v>2285</v>
      </c>
      <c r="F111" s="362"/>
      <c r="G111" s="362"/>
      <c r="H111" s="361" t="s">
        <v>2404</v>
      </c>
    </row>
    <row r="112" spans="1:8" s="82" customFormat="1" x14ac:dyDescent="0.2">
      <c r="C112" s="82" t="s">
        <v>2379</v>
      </c>
      <c r="D112" s="82" t="s">
        <v>2423</v>
      </c>
      <c r="E112" s="352" t="s">
        <v>2285</v>
      </c>
      <c r="F112" s="362"/>
      <c r="G112" s="362"/>
      <c r="H112" s="361" t="s">
        <v>2405</v>
      </c>
    </row>
    <row r="113" spans="1:10" s="82" customFormat="1" x14ac:dyDescent="0.2">
      <c r="C113" s="82" t="s">
        <v>2290</v>
      </c>
      <c r="D113" s="82" t="s">
        <v>2424</v>
      </c>
      <c r="E113" s="352" t="s">
        <v>2304</v>
      </c>
      <c r="F113" s="362"/>
      <c r="G113" s="362"/>
      <c r="H113" s="361"/>
    </row>
    <row r="114" spans="1:10" s="82" customFormat="1" x14ac:dyDescent="0.2">
      <c r="C114" s="82" t="s">
        <v>2291</v>
      </c>
      <c r="D114" s="82" t="s">
        <v>2425</v>
      </c>
      <c r="E114" s="352" t="s">
        <v>2285</v>
      </c>
      <c r="F114" s="361"/>
      <c r="G114" s="361"/>
      <c r="H114" s="361"/>
      <c r="J114" s="350"/>
    </row>
    <row r="115" spans="1:10" s="82" customFormat="1" x14ac:dyDescent="0.2">
      <c r="A115" s="82" t="s">
        <v>2426</v>
      </c>
      <c r="D115" s="82" t="s">
        <v>2418</v>
      </c>
      <c r="E115" s="352"/>
      <c r="F115" s="361"/>
      <c r="G115" s="361"/>
      <c r="H115" s="361"/>
      <c r="J115" s="350"/>
    </row>
    <row r="116" spans="1:10" s="82" customFormat="1" x14ac:dyDescent="0.2">
      <c r="B116" s="82" t="s">
        <v>2427</v>
      </c>
      <c r="D116" s="82" t="s">
        <v>2354</v>
      </c>
      <c r="E116" s="352"/>
      <c r="F116" s="361"/>
      <c r="G116" s="361"/>
      <c r="H116" s="361"/>
      <c r="J116" s="350"/>
    </row>
    <row r="117" spans="1:10" s="82" customFormat="1" x14ac:dyDescent="0.2">
      <c r="B117" s="82" t="s">
        <v>2428</v>
      </c>
      <c r="D117" s="82" t="s">
        <v>2355</v>
      </c>
      <c r="E117" s="352"/>
      <c r="F117" s="361"/>
      <c r="G117" s="361"/>
      <c r="H117" s="361"/>
      <c r="J117" s="350"/>
    </row>
    <row r="118" spans="1:10" s="82" customFormat="1" x14ac:dyDescent="0.2">
      <c r="C118" s="82" t="s">
        <v>2438</v>
      </c>
      <c r="D118" s="82" t="s">
        <v>2449</v>
      </c>
      <c r="E118" s="352"/>
      <c r="F118" s="361"/>
      <c r="G118" s="361"/>
      <c r="H118" s="361"/>
      <c r="J118" s="350"/>
    </row>
    <row r="119" spans="1:10" s="82" customFormat="1" x14ac:dyDescent="0.2">
      <c r="C119" s="82" t="s">
        <v>2434</v>
      </c>
      <c r="D119" s="82" t="s">
        <v>2450</v>
      </c>
      <c r="E119" s="352"/>
      <c r="F119" s="361"/>
      <c r="G119" s="361"/>
      <c r="H119" s="361"/>
      <c r="J119" s="350"/>
    </row>
    <row r="120" spans="1:10" s="82" customFormat="1" x14ac:dyDescent="0.2">
      <c r="C120" s="82" t="s">
        <v>2435</v>
      </c>
      <c r="D120" s="82" t="s">
        <v>2451</v>
      </c>
      <c r="E120" s="352"/>
      <c r="F120" s="361"/>
      <c r="G120" s="361"/>
      <c r="H120" s="361"/>
      <c r="J120" s="350"/>
    </row>
    <row r="121" spans="1:10" s="82" customFormat="1" x14ac:dyDescent="0.2">
      <c r="C121" s="82" t="s">
        <v>2439</v>
      </c>
      <c r="D121" s="82" t="s">
        <v>2452</v>
      </c>
      <c r="E121" s="352"/>
      <c r="F121" s="361"/>
      <c r="G121" s="361"/>
      <c r="H121" s="361"/>
      <c r="J121" s="350"/>
    </row>
    <row r="122" spans="1:10" s="82" customFormat="1" x14ac:dyDescent="0.2">
      <c r="C122" s="82" t="s">
        <v>2436</v>
      </c>
      <c r="D122" s="82" t="s">
        <v>2453</v>
      </c>
      <c r="E122" s="352"/>
      <c r="F122" s="361"/>
      <c r="G122" s="361"/>
      <c r="H122" s="361"/>
      <c r="J122" s="350"/>
    </row>
    <row r="123" spans="1:10" s="82" customFormat="1" x14ac:dyDescent="0.2">
      <c r="C123" s="82" t="s">
        <v>2437</v>
      </c>
      <c r="D123" s="82" t="s">
        <v>2454</v>
      </c>
      <c r="E123" s="352"/>
      <c r="F123" s="361"/>
      <c r="G123" s="361"/>
      <c r="H123" s="361"/>
      <c r="J123" s="350"/>
    </row>
    <row r="124" spans="1:10" s="82" customFormat="1" x14ac:dyDescent="0.2">
      <c r="C124" s="82" t="s">
        <v>2440</v>
      </c>
      <c r="D124" s="82" t="s">
        <v>2455</v>
      </c>
      <c r="E124" s="352"/>
      <c r="F124" s="361"/>
      <c r="G124" s="361"/>
      <c r="H124" s="361"/>
      <c r="J124" s="350"/>
    </row>
    <row r="125" spans="1:10" s="82" customFormat="1" x14ac:dyDescent="0.2">
      <c r="C125" s="82" t="s">
        <v>2441</v>
      </c>
      <c r="D125" s="82" t="s">
        <v>2456</v>
      </c>
      <c r="E125" s="352"/>
      <c r="F125" s="361"/>
      <c r="G125" s="361"/>
      <c r="H125" s="361"/>
      <c r="J125" s="350"/>
    </row>
    <row r="126" spans="1:10" s="82" customFormat="1" x14ac:dyDescent="0.2">
      <c r="C126" s="82" t="s">
        <v>2442</v>
      </c>
      <c r="D126" s="82" t="s">
        <v>2457</v>
      </c>
      <c r="E126" s="352"/>
      <c r="F126" s="361"/>
      <c r="G126" s="361"/>
      <c r="H126" s="361"/>
      <c r="J126" s="350"/>
    </row>
    <row r="127" spans="1:10" s="82" customFormat="1" x14ac:dyDescent="0.2">
      <c r="C127" s="82" t="s">
        <v>2445</v>
      </c>
      <c r="D127" s="82" t="s">
        <v>2458</v>
      </c>
      <c r="E127" s="352"/>
      <c r="F127" s="361"/>
      <c r="G127" s="361"/>
      <c r="H127" s="361"/>
      <c r="J127" s="350"/>
    </row>
    <row r="128" spans="1:10" s="82" customFormat="1" x14ac:dyDescent="0.2">
      <c r="C128" s="82" t="s">
        <v>2443</v>
      </c>
      <c r="D128" s="82" t="s">
        <v>2459</v>
      </c>
      <c r="E128" s="352"/>
      <c r="F128" s="361"/>
      <c r="G128" s="361"/>
      <c r="H128" s="361"/>
      <c r="J128" s="350"/>
    </row>
    <row r="129" spans="1:10" s="82" customFormat="1" x14ac:dyDescent="0.2">
      <c r="C129" s="82" t="s">
        <v>2444</v>
      </c>
      <c r="D129" s="82" t="s">
        <v>2460</v>
      </c>
      <c r="E129" s="352"/>
      <c r="F129" s="361"/>
      <c r="G129" s="361"/>
      <c r="H129" s="361"/>
      <c r="J129" s="350"/>
    </row>
    <row r="130" spans="1:10" s="82" customFormat="1" x14ac:dyDescent="0.2">
      <c r="C130" s="82" t="s">
        <v>2448</v>
      </c>
      <c r="D130" s="82" t="s">
        <v>2461</v>
      </c>
      <c r="E130" s="352"/>
      <c r="F130" s="361"/>
      <c r="G130" s="361"/>
      <c r="H130" s="361"/>
      <c r="J130" s="350"/>
    </row>
    <row r="131" spans="1:10" s="82" customFormat="1" x14ac:dyDescent="0.2">
      <c r="C131" s="82" t="s">
        <v>2446</v>
      </c>
      <c r="D131" s="82" t="s">
        <v>2462</v>
      </c>
      <c r="E131" s="352"/>
      <c r="F131" s="361"/>
      <c r="G131" s="361"/>
      <c r="H131" s="361"/>
      <c r="J131" s="350"/>
    </row>
    <row r="132" spans="1:10" s="82" customFormat="1" x14ac:dyDescent="0.2">
      <c r="C132" s="82" t="s">
        <v>2447</v>
      </c>
      <c r="D132" s="82" t="s">
        <v>2463</v>
      </c>
      <c r="E132" s="352"/>
      <c r="F132" s="361"/>
      <c r="G132" s="361"/>
      <c r="H132" s="361"/>
      <c r="J132" s="350"/>
    </row>
    <row r="133" spans="1:10" s="82" customFormat="1" x14ac:dyDescent="0.2">
      <c r="C133" s="348"/>
      <c r="D133"/>
      <c r="E133" s="351"/>
      <c r="F133" s="362"/>
      <c r="G133" s="362"/>
      <c r="H133" s="361"/>
    </row>
    <row r="134" spans="1:10" s="82" customFormat="1" x14ac:dyDescent="0.2">
      <c r="C134" s="348"/>
      <c r="D134" s="83" t="s">
        <v>2502</v>
      </c>
      <c r="E134" s="351"/>
      <c r="F134" s="362"/>
      <c r="G134" s="362"/>
      <c r="H134" s="361"/>
    </row>
    <row r="135" spans="1:10" s="82" customFormat="1" x14ac:dyDescent="0.2">
      <c r="A135" s="82" t="s">
        <v>2505</v>
      </c>
      <c r="C135" s="348"/>
      <c r="D135" s="82" t="s">
        <v>2503</v>
      </c>
      <c r="E135" s="351"/>
      <c r="F135" s="362"/>
      <c r="G135" s="362"/>
      <c r="H135" s="361"/>
    </row>
    <row r="136" spans="1:10" s="82" customFormat="1" x14ac:dyDescent="0.2">
      <c r="A136" s="82" t="s">
        <v>2229</v>
      </c>
      <c r="C136" s="348"/>
      <c r="D136" s="82" t="s">
        <v>2504</v>
      </c>
      <c r="E136" s="351"/>
      <c r="F136" s="362"/>
      <c r="G136" s="362"/>
      <c r="H136" s="361"/>
    </row>
    <row r="137" spans="1:10" s="82" customFormat="1" x14ac:dyDescent="0.2">
      <c r="C137" s="348"/>
      <c r="D137" s="322"/>
      <c r="E137" s="351"/>
      <c r="F137" s="362"/>
      <c r="G137" s="362"/>
      <c r="H137" s="361"/>
    </row>
    <row r="138" spans="1:10" s="82" customFormat="1" x14ac:dyDescent="0.2">
      <c r="C138" s="348"/>
      <c r="D138" s="83" t="s">
        <v>2489</v>
      </c>
      <c r="E138" s="351"/>
      <c r="F138" s="362"/>
      <c r="G138" s="362"/>
      <c r="H138" s="361"/>
    </row>
    <row r="139" spans="1:10" s="82" customFormat="1" x14ac:dyDescent="0.2">
      <c r="A139" s="82" t="s">
        <v>2322</v>
      </c>
      <c r="C139" s="348"/>
      <c r="D139" s="82" t="s">
        <v>2321</v>
      </c>
      <c r="E139" s="351"/>
      <c r="F139" s="362"/>
      <c r="G139" s="362"/>
      <c r="H139" s="361"/>
    </row>
    <row r="140" spans="1:10" s="82" customFormat="1" x14ac:dyDescent="0.2">
      <c r="C140" s="363" t="s">
        <v>2235</v>
      </c>
      <c r="D140" s="82" t="s">
        <v>2323</v>
      </c>
      <c r="F140" s="362"/>
      <c r="G140" s="362"/>
      <c r="H140" s="82" t="s">
        <v>2282</v>
      </c>
    </row>
    <row r="141" spans="1:10" s="82" customFormat="1" x14ac:dyDescent="0.2">
      <c r="C141" s="363" t="s">
        <v>2236</v>
      </c>
      <c r="D141" s="82" t="s">
        <v>2324</v>
      </c>
      <c r="F141" s="362"/>
      <c r="G141" s="362"/>
      <c r="H141" s="82" t="s">
        <v>2280</v>
      </c>
    </row>
    <row r="142" spans="1:10" s="82" customFormat="1" x14ac:dyDescent="0.2">
      <c r="C142" s="363" t="s">
        <v>2237</v>
      </c>
      <c r="D142" s="82" t="s">
        <v>2325</v>
      </c>
      <c r="F142" s="362"/>
      <c r="G142" s="362"/>
      <c r="H142" s="82" t="s">
        <v>2282</v>
      </c>
    </row>
    <row r="143" spans="1:10" s="82" customFormat="1" x14ac:dyDescent="0.2">
      <c r="C143" s="363" t="s">
        <v>2238</v>
      </c>
      <c r="D143" s="82" t="s">
        <v>2326</v>
      </c>
      <c r="F143" s="362"/>
      <c r="G143" s="362"/>
      <c r="H143" s="82" t="s">
        <v>2282</v>
      </c>
    </row>
    <row r="144" spans="1:10" s="82" customFormat="1" x14ac:dyDescent="0.2">
      <c r="C144" s="363" t="s">
        <v>2239</v>
      </c>
      <c r="D144" s="82" t="s">
        <v>2327</v>
      </c>
      <c r="F144" s="362"/>
      <c r="G144" s="362"/>
      <c r="H144" s="82" t="s">
        <v>2281</v>
      </c>
    </row>
    <row r="145" spans="1:10" s="82" customFormat="1" x14ac:dyDescent="0.2">
      <c r="C145" s="363" t="s">
        <v>2240</v>
      </c>
      <c r="D145" s="82" t="s">
        <v>2328</v>
      </c>
      <c r="F145" s="362"/>
      <c r="G145" s="362"/>
      <c r="H145" s="82" t="s">
        <v>2204</v>
      </c>
    </row>
    <row r="146" spans="1:10" s="82" customFormat="1" x14ac:dyDescent="0.2">
      <c r="A146" s="82" t="s">
        <v>2227</v>
      </c>
      <c r="D146" s="82" t="s">
        <v>2272</v>
      </c>
      <c r="E146" s="352" t="s">
        <v>2249</v>
      </c>
      <c r="F146" s="362"/>
      <c r="G146" s="362"/>
      <c r="H146" s="361"/>
    </row>
    <row r="147" spans="1:10" s="82" customFormat="1" x14ac:dyDescent="0.2">
      <c r="E147" s="352"/>
      <c r="F147" s="362"/>
      <c r="G147" s="362"/>
      <c r="H147" s="361"/>
    </row>
    <row r="148" spans="1:10" s="82" customFormat="1" x14ac:dyDescent="0.2">
      <c r="A148" s="82" t="s">
        <v>2360</v>
      </c>
      <c r="E148" s="352"/>
      <c r="F148" s="362"/>
      <c r="G148" s="362"/>
      <c r="H148" s="361"/>
    </row>
    <row r="149" spans="1:10" s="82" customFormat="1" x14ac:dyDescent="0.2">
      <c r="C149" s="82" t="s">
        <v>2204</v>
      </c>
      <c r="D149" s="82" t="s">
        <v>2284</v>
      </c>
      <c r="E149" s="352" t="s">
        <v>2203</v>
      </c>
      <c r="F149" s="362"/>
      <c r="G149" s="362"/>
      <c r="H149" s="361"/>
    </row>
    <row r="150" spans="1:10" s="82" customFormat="1" x14ac:dyDescent="0.2">
      <c r="C150" s="82" t="s">
        <v>2282</v>
      </c>
      <c r="D150" s="82" t="s">
        <v>2283</v>
      </c>
      <c r="E150" s="352" t="s">
        <v>2203</v>
      </c>
      <c r="F150" s="362"/>
      <c r="G150" s="362"/>
      <c r="H150" s="361"/>
    </row>
    <row r="151" spans="1:10" s="82" customFormat="1" x14ac:dyDescent="0.2">
      <c r="C151" s="82" t="s">
        <v>2281</v>
      </c>
      <c r="D151" s="82" t="s">
        <v>2286</v>
      </c>
      <c r="E151" s="352" t="s">
        <v>2285</v>
      </c>
      <c r="F151" s="362"/>
      <c r="G151" s="362"/>
      <c r="H151" s="361"/>
    </row>
    <row r="152" spans="1:10" s="82" customFormat="1" x14ac:dyDescent="0.2">
      <c r="C152" s="82" t="s">
        <v>2280</v>
      </c>
      <c r="D152" s="82" t="s">
        <v>2287</v>
      </c>
      <c r="E152" s="352" t="s">
        <v>2285</v>
      </c>
      <c r="F152" s="362"/>
      <c r="G152" s="362"/>
      <c r="H152" s="361"/>
    </row>
    <row r="153" spans="1:10" s="82" customFormat="1" x14ac:dyDescent="0.2">
      <c r="E153" s="352"/>
      <c r="F153" s="361"/>
      <c r="G153" s="361"/>
      <c r="H153" s="361"/>
      <c r="J153" s="350"/>
    </row>
    <row r="154" spans="1:10" s="82" customFormat="1" x14ac:dyDescent="0.2">
      <c r="E154" s="352"/>
      <c r="F154" s="361"/>
      <c r="G154" s="361"/>
      <c r="H154" s="361"/>
      <c r="J154" s="350"/>
    </row>
    <row r="155" spans="1:10" s="82" customFormat="1" x14ac:dyDescent="0.2">
      <c r="E155" s="352"/>
      <c r="F155" s="361"/>
      <c r="G155" s="361"/>
      <c r="H155" s="361"/>
      <c r="J155" s="350"/>
    </row>
    <row r="156" spans="1:10" s="82" customFormat="1" x14ac:dyDescent="0.2">
      <c r="E156" s="352"/>
      <c r="F156" s="361"/>
      <c r="G156" s="361"/>
      <c r="H156" s="361"/>
      <c r="J156" s="350"/>
    </row>
    <row r="157" spans="1:10" s="82" customFormat="1" x14ac:dyDescent="0.2">
      <c r="E157" s="352"/>
      <c r="F157" s="361"/>
      <c r="G157" s="361"/>
      <c r="H157" s="361"/>
      <c r="J157" s="350"/>
    </row>
    <row r="158" spans="1:10" s="82" customFormat="1" x14ac:dyDescent="0.2">
      <c r="E158" s="352"/>
      <c r="F158" s="361"/>
      <c r="G158" s="361"/>
      <c r="H158" s="361"/>
      <c r="J158" s="350"/>
    </row>
    <row r="159" spans="1:10" s="82" customFormat="1" x14ac:dyDescent="0.2">
      <c r="E159" s="352"/>
      <c r="F159" s="361"/>
      <c r="G159" s="361"/>
      <c r="H159" s="361"/>
      <c r="J159" s="350"/>
    </row>
    <row r="160" spans="1:10" s="82" customFormat="1" x14ac:dyDescent="0.2">
      <c r="E160" s="352"/>
      <c r="F160" s="361"/>
      <c r="G160" s="361"/>
      <c r="H160" s="361"/>
      <c r="J160" s="350"/>
    </row>
    <row r="161" spans="5:10" s="82" customFormat="1" x14ac:dyDescent="0.2">
      <c r="E161" s="352"/>
      <c r="F161" s="361"/>
      <c r="G161" s="361"/>
      <c r="H161" s="361"/>
      <c r="J161" s="350"/>
    </row>
    <row r="162" spans="5:10" s="82" customFormat="1" x14ac:dyDescent="0.2">
      <c r="E162" s="352"/>
      <c r="F162" s="361"/>
      <c r="G162" s="361"/>
      <c r="H162" s="361"/>
      <c r="J162" s="350"/>
    </row>
    <row r="163" spans="5:10" s="82" customFormat="1" x14ac:dyDescent="0.2">
      <c r="E163" s="352"/>
      <c r="F163" s="361"/>
      <c r="G163" s="361"/>
      <c r="H163" s="361"/>
      <c r="J163" s="350"/>
    </row>
    <row r="164" spans="5:10" s="82" customFormat="1" x14ac:dyDescent="0.2">
      <c r="E164" s="352"/>
      <c r="F164" s="361"/>
      <c r="G164" s="361"/>
      <c r="H164" s="361"/>
      <c r="J164" s="350"/>
    </row>
    <row r="165" spans="5:10" s="82" customFormat="1" x14ac:dyDescent="0.2">
      <c r="E165" s="352"/>
      <c r="F165" s="361"/>
      <c r="G165" s="361"/>
      <c r="H165" s="361"/>
      <c r="J165" s="350"/>
    </row>
    <row r="166" spans="5:10" s="82" customFormat="1" x14ac:dyDescent="0.2">
      <c r="E166" s="352"/>
      <c r="F166" s="361"/>
      <c r="G166" s="361"/>
      <c r="H166" s="361"/>
      <c r="J166" s="350"/>
    </row>
    <row r="167" spans="5:10" s="82" customFormat="1" x14ac:dyDescent="0.2">
      <c r="E167" s="352"/>
      <c r="F167" s="361"/>
      <c r="G167" s="361"/>
      <c r="H167" s="361"/>
      <c r="J167" s="350"/>
    </row>
    <row r="168" spans="5:10" s="82" customFormat="1" x14ac:dyDescent="0.2">
      <c r="E168" s="352"/>
      <c r="F168" s="361"/>
      <c r="G168" s="361"/>
      <c r="H168" s="361"/>
      <c r="J168" s="350"/>
    </row>
    <row r="169" spans="5:10" s="82" customFormat="1" x14ac:dyDescent="0.2">
      <c r="E169" s="352"/>
      <c r="F169" s="361"/>
      <c r="G169" s="361"/>
      <c r="H169" s="361"/>
      <c r="J169" s="350"/>
    </row>
    <row r="170" spans="5:10" s="82" customFormat="1" x14ac:dyDescent="0.2">
      <c r="E170" s="352"/>
      <c r="F170" s="361"/>
      <c r="G170" s="361"/>
      <c r="H170" s="361"/>
      <c r="J170" s="350"/>
    </row>
    <row r="171" spans="5:10" s="82" customFormat="1" x14ac:dyDescent="0.2">
      <c r="E171" s="352"/>
      <c r="F171" s="361"/>
      <c r="G171" s="361"/>
      <c r="H171" s="361"/>
      <c r="J171" s="350"/>
    </row>
    <row r="172" spans="5:10" s="82" customFormat="1" x14ac:dyDescent="0.2">
      <c r="E172" s="352"/>
      <c r="F172" s="361"/>
      <c r="G172" s="361"/>
      <c r="H172" s="361"/>
      <c r="J172" s="350"/>
    </row>
    <row r="173" spans="5:10" s="82" customFormat="1" x14ac:dyDescent="0.2">
      <c r="E173" s="352"/>
      <c r="F173" s="361"/>
      <c r="G173" s="361"/>
      <c r="H173" s="361"/>
      <c r="J173" s="350"/>
    </row>
    <row r="174" spans="5:10" s="82" customFormat="1" x14ac:dyDescent="0.2">
      <c r="E174" s="352"/>
      <c r="F174" s="361"/>
      <c r="G174" s="361"/>
      <c r="H174" s="361"/>
      <c r="J174" s="350"/>
    </row>
    <row r="175" spans="5:10" s="82" customFormat="1" x14ac:dyDescent="0.2">
      <c r="E175" s="352"/>
      <c r="F175" s="361"/>
      <c r="G175" s="361"/>
      <c r="H175" s="361"/>
      <c r="J175" s="350"/>
    </row>
    <row r="176" spans="5:10" s="82" customFormat="1" x14ac:dyDescent="0.2">
      <c r="E176" s="352"/>
      <c r="F176" s="361"/>
      <c r="G176" s="361"/>
      <c r="H176" s="361"/>
      <c r="J176" s="350"/>
    </row>
    <row r="177" spans="5:10" s="82" customFormat="1" x14ac:dyDescent="0.2">
      <c r="E177" s="352"/>
      <c r="F177" s="361"/>
      <c r="G177" s="361"/>
      <c r="H177" s="361"/>
      <c r="J177" s="350"/>
    </row>
    <row r="178" spans="5:10" s="82" customFormat="1" x14ac:dyDescent="0.2">
      <c r="E178" s="352"/>
      <c r="F178" s="361"/>
      <c r="G178" s="361"/>
      <c r="H178" s="361"/>
      <c r="J178" s="350"/>
    </row>
    <row r="179" spans="5:10" s="82" customFormat="1" x14ac:dyDescent="0.2">
      <c r="E179" s="352"/>
      <c r="F179" s="361"/>
      <c r="G179" s="361"/>
      <c r="H179" s="361"/>
      <c r="J179" s="350"/>
    </row>
    <row r="180" spans="5:10" s="82" customFormat="1" x14ac:dyDescent="0.2">
      <c r="E180" s="352"/>
      <c r="F180" s="361"/>
      <c r="G180" s="361"/>
      <c r="H180" s="361"/>
      <c r="J180" s="350"/>
    </row>
    <row r="181" spans="5:10" s="82" customFormat="1" x14ac:dyDescent="0.2">
      <c r="E181" s="352"/>
      <c r="F181" s="361"/>
      <c r="G181" s="361"/>
      <c r="H181" s="361"/>
      <c r="J181" s="350"/>
    </row>
    <row r="182" spans="5:10" s="82" customFormat="1" x14ac:dyDescent="0.2">
      <c r="E182" s="352"/>
      <c r="F182" s="361"/>
      <c r="G182" s="361"/>
      <c r="H182" s="361"/>
      <c r="J182" s="350"/>
    </row>
    <row r="183" spans="5:10" s="82" customFormat="1" x14ac:dyDescent="0.2">
      <c r="E183" s="352"/>
      <c r="F183" s="361"/>
      <c r="G183" s="361"/>
      <c r="H183" s="361"/>
      <c r="J183" s="350"/>
    </row>
    <row r="184" spans="5:10" s="82" customFormat="1" x14ac:dyDescent="0.2">
      <c r="E184" s="352"/>
      <c r="F184" s="361"/>
      <c r="G184" s="361"/>
      <c r="H184" s="361"/>
      <c r="J184" s="350"/>
    </row>
    <row r="185" spans="5:10" s="82" customFormat="1" x14ac:dyDescent="0.2">
      <c r="E185" s="352"/>
      <c r="F185" s="361"/>
      <c r="G185" s="361"/>
      <c r="H185" s="361"/>
      <c r="J185" s="350"/>
    </row>
    <row r="186" spans="5:10" s="82" customFormat="1" x14ac:dyDescent="0.2">
      <c r="E186" s="352"/>
      <c r="F186" s="361"/>
      <c r="G186" s="361"/>
      <c r="H186" s="361"/>
      <c r="J186" s="350"/>
    </row>
    <row r="187" spans="5:10" s="82" customFormat="1" x14ac:dyDescent="0.2">
      <c r="E187" s="352"/>
      <c r="F187" s="361"/>
      <c r="G187" s="361"/>
      <c r="H187" s="361"/>
      <c r="J187" s="350"/>
    </row>
    <row r="188" spans="5:10" s="82" customFormat="1" x14ac:dyDescent="0.2">
      <c r="E188" s="352"/>
      <c r="F188" s="361"/>
      <c r="G188" s="361"/>
      <c r="H188" s="361"/>
      <c r="J188" s="350"/>
    </row>
    <row r="189" spans="5:10" s="82" customFormat="1" x14ac:dyDescent="0.2">
      <c r="E189" s="352"/>
      <c r="F189" s="361"/>
      <c r="G189" s="361"/>
      <c r="H189" s="361"/>
      <c r="J189" s="350"/>
    </row>
    <row r="190" spans="5:10" s="82" customFormat="1" x14ac:dyDescent="0.2">
      <c r="E190" s="352"/>
      <c r="F190" s="361"/>
      <c r="G190" s="361"/>
      <c r="H190" s="361"/>
      <c r="J190" s="350"/>
    </row>
    <row r="191" spans="5:10" s="82" customFormat="1" x14ac:dyDescent="0.2">
      <c r="E191" s="352"/>
      <c r="F191" s="361"/>
      <c r="G191" s="361"/>
      <c r="H191" s="361"/>
      <c r="J191" s="350"/>
    </row>
    <row r="192" spans="5:10" s="82" customFormat="1" x14ac:dyDescent="0.2">
      <c r="E192" s="352"/>
      <c r="F192" s="361"/>
      <c r="G192" s="361"/>
      <c r="H192" s="361"/>
      <c r="J192" s="350"/>
    </row>
    <row r="193" spans="5:10" s="82" customFormat="1" x14ac:dyDescent="0.2">
      <c r="E193" s="352"/>
      <c r="F193" s="361"/>
      <c r="G193" s="361"/>
      <c r="H193" s="361"/>
      <c r="J193" s="350"/>
    </row>
    <row r="194" spans="5:10" s="82" customFormat="1" x14ac:dyDescent="0.2">
      <c r="E194" s="352"/>
      <c r="F194" s="361"/>
      <c r="G194" s="361"/>
      <c r="H194" s="361"/>
      <c r="J194" s="350"/>
    </row>
    <row r="195" spans="5:10" s="82" customFormat="1" x14ac:dyDescent="0.2">
      <c r="E195" s="352"/>
      <c r="F195" s="361"/>
      <c r="G195" s="361"/>
      <c r="H195" s="361"/>
      <c r="J195" s="350"/>
    </row>
    <row r="196" spans="5:10" s="82" customFormat="1" x14ac:dyDescent="0.2">
      <c r="E196" s="352"/>
      <c r="F196" s="361"/>
      <c r="G196" s="361"/>
      <c r="H196" s="361"/>
      <c r="J196" s="350"/>
    </row>
    <row r="197" spans="5:10" s="82" customFormat="1" x14ac:dyDescent="0.2">
      <c r="E197" s="352"/>
      <c r="F197" s="361"/>
      <c r="G197" s="361"/>
      <c r="H197" s="361"/>
      <c r="J197" s="350"/>
    </row>
    <row r="198" spans="5:10" s="82" customFormat="1" x14ac:dyDescent="0.2">
      <c r="E198" s="352"/>
      <c r="F198" s="361"/>
      <c r="G198" s="361"/>
      <c r="H198" s="361"/>
      <c r="J198" s="350"/>
    </row>
    <row r="199" spans="5:10" s="82" customFormat="1" x14ac:dyDescent="0.2">
      <c r="E199" s="352"/>
      <c r="F199" s="361"/>
      <c r="G199" s="361"/>
      <c r="H199" s="361"/>
      <c r="J199" s="350"/>
    </row>
    <row r="200" spans="5:10" s="82" customFormat="1" x14ac:dyDescent="0.2">
      <c r="E200" s="352"/>
      <c r="F200" s="361"/>
      <c r="G200" s="361"/>
      <c r="H200" s="361"/>
      <c r="J200" s="350"/>
    </row>
    <row r="201" spans="5:10" s="82" customFormat="1" x14ac:dyDescent="0.2">
      <c r="E201" s="352"/>
      <c r="F201" s="361"/>
      <c r="G201" s="361"/>
      <c r="H201" s="361"/>
      <c r="J201" s="350"/>
    </row>
    <row r="202" spans="5:10" s="82" customFormat="1" x14ac:dyDescent="0.2">
      <c r="E202" s="352"/>
      <c r="F202" s="361"/>
      <c r="G202" s="361"/>
      <c r="H202" s="361"/>
      <c r="J202" s="350"/>
    </row>
    <row r="203" spans="5:10" s="82" customFormat="1" x14ac:dyDescent="0.2">
      <c r="E203" s="352"/>
      <c r="F203" s="361"/>
      <c r="G203" s="361"/>
      <c r="H203" s="361"/>
      <c r="J203" s="350"/>
    </row>
    <row r="204" spans="5:10" s="82" customFormat="1" x14ac:dyDescent="0.2">
      <c r="E204" s="352"/>
      <c r="F204" s="361"/>
      <c r="G204" s="361"/>
      <c r="H204" s="361"/>
      <c r="J204" s="350"/>
    </row>
    <row r="205" spans="5:10" s="82" customFormat="1" x14ac:dyDescent="0.2">
      <c r="E205" s="352"/>
      <c r="F205" s="361"/>
      <c r="G205" s="361"/>
      <c r="H205" s="361"/>
      <c r="J205" s="350"/>
    </row>
    <row r="206" spans="5:10" s="82" customFormat="1" x14ac:dyDescent="0.2">
      <c r="E206" s="352"/>
      <c r="F206" s="361"/>
      <c r="G206" s="361"/>
      <c r="H206" s="361"/>
      <c r="J206" s="350"/>
    </row>
    <row r="207" spans="5:10" s="82" customFormat="1" x14ac:dyDescent="0.2">
      <c r="E207" s="352"/>
      <c r="F207" s="361"/>
      <c r="G207" s="361"/>
      <c r="H207" s="361"/>
      <c r="J207" s="350"/>
    </row>
    <row r="208" spans="5:10" s="82" customFormat="1" x14ac:dyDescent="0.2">
      <c r="E208" s="352"/>
      <c r="F208" s="361"/>
      <c r="G208" s="361"/>
      <c r="H208" s="361"/>
      <c r="J208" s="350"/>
    </row>
    <row r="209" spans="5:10" s="82" customFormat="1" x14ac:dyDescent="0.2">
      <c r="E209" s="352"/>
      <c r="F209" s="361"/>
      <c r="G209" s="361"/>
      <c r="H209" s="361"/>
      <c r="J209" s="350"/>
    </row>
    <row r="210" spans="5:10" s="82" customFormat="1" x14ac:dyDescent="0.2">
      <c r="E210" s="352"/>
      <c r="F210" s="361"/>
      <c r="G210" s="361"/>
      <c r="H210" s="361"/>
      <c r="J210" s="350"/>
    </row>
    <row r="211" spans="5:10" s="82" customFormat="1" x14ac:dyDescent="0.2">
      <c r="E211" s="352"/>
      <c r="F211" s="361"/>
      <c r="G211" s="361"/>
      <c r="H211" s="361"/>
      <c r="J211" s="350"/>
    </row>
    <row r="212" spans="5:10" s="82" customFormat="1" x14ac:dyDescent="0.2">
      <c r="E212" s="352"/>
      <c r="F212" s="361"/>
      <c r="G212" s="361"/>
      <c r="H212" s="361"/>
      <c r="J212" s="350"/>
    </row>
    <row r="213" spans="5:10" s="82" customFormat="1" x14ac:dyDescent="0.2">
      <c r="E213" s="352"/>
      <c r="F213" s="361"/>
      <c r="G213" s="361"/>
      <c r="H213" s="361"/>
      <c r="J213" s="350"/>
    </row>
    <row r="214" spans="5:10" s="82" customFormat="1" x14ac:dyDescent="0.2">
      <c r="E214" s="352"/>
      <c r="F214" s="361"/>
      <c r="G214" s="361"/>
      <c r="H214" s="361"/>
      <c r="J214" s="350"/>
    </row>
    <row r="215" spans="5:10" s="82" customFormat="1" x14ac:dyDescent="0.2">
      <c r="E215" s="352"/>
      <c r="F215" s="361"/>
      <c r="G215" s="361"/>
      <c r="H215" s="361"/>
      <c r="J215" s="350"/>
    </row>
    <row r="216" spans="5:10" s="82" customFormat="1" x14ac:dyDescent="0.2">
      <c r="E216" s="352"/>
      <c r="F216" s="361"/>
      <c r="G216" s="361"/>
      <c r="H216" s="361"/>
      <c r="J216" s="350"/>
    </row>
    <row r="217" spans="5:10" s="82" customFormat="1" x14ac:dyDescent="0.2">
      <c r="E217" s="352"/>
      <c r="F217" s="361"/>
      <c r="G217" s="361"/>
      <c r="H217" s="361"/>
      <c r="J217" s="350"/>
    </row>
    <row r="218" spans="5:10" s="82" customFormat="1" x14ac:dyDescent="0.2">
      <c r="E218" s="352"/>
      <c r="F218" s="361"/>
      <c r="G218" s="361"/>
      <c r="H218" s="361"/>
      <c r="J218" s="350"/>
    </row>
    <row r="219" spans="5:10" s="82" customFormat="1" x14ac:dyDescent="0.2">
      <c r="E219" s="352"/>
      <c r="F219" s="361"/>
      <c r="G219" s="361"/>
      <c r="H219" s="361"/>
      <c r="J219" s="350"/>
    </row>
    <row r="220" spans="5:10" s="82" customFormat="1" x14ac:dyDescent="0.2">
      <c r="E220" s="352"/>
      <c r="F220" s="361"/>
      <c r="G220" s="361"/>
      <c r="H220" s="361"/>
      <c r="J220" s="350"/>
    </row>
    <row r="221" spans="5:10" s="82" customFormat="1" x14ac:dyDescent="0.2">
      <c r="E221" s="352"/>
      <c r="F221" s="361"/>
      <c r="G221" s="361"/>
      <c r="H221" s="361"/>
      <c r="J221" s="350"/>
    </row>
    <row r="222" spans="5:10" s="82" customFormat="1" x14ac:dyDescent="0.2">
      <c r="E222" s="352"/>
      <c r="F222" s="361"/>
      <c r="G222" s="361"/>
      <c r="H222" s="361"/>
      <c r="J222" s="350"/>
    </row>
    <row r="223" spans="5:10" s="82" customFormat="1" x14ac:dyDescent="0.2">
      <c r="E223" s="352"/>
      <c r="F223" s="361"/>
      <c r="G223" s="361"/>
      <c r="H223" s="361"/>
      <c r="J223" s="350"/>
    </row>
    <row r="224" spans="5:10" s="82" customFormat="1" x14ac:dyDescent="0.2">
      <c r="E224" s="352"/>
      <c r="F224" s="361"/>
      <c r="G224" s="361"/>
      <c r="H224" s="361"/>
      <c r="J224" s="350"/>
    </row>
    <row r="225" spans="5:10" s="82" customFormat="1" x14ac:dyDescent="0.2">
      <c r="E225" s="352"/>
      <c r="F225" s="361"/>
      <c r="G225" s="361"/>
      <c r="H225" s="361"/>
      <c r="J225" s="350"/>
    </row>
    <row r="226" spans="5:10" s="82" customFormat="1" x14ac:dyDescent="0.2">
      <c r="E226" s="352"/>
      <c r="F226" s="361"/>
      <c r="G226" s="361"/>
      <c r="H226" s="361"/>
      <c r="J226" s="350"/>
    </row>
    <row r="227" spans="5:10" s="82" customFormat="1" x14ac:dyDescent="0.2">
      <c r="E227" s="352"/>
      <c r="F227" s="361"/>
      <c r="G227" s="361"/>
      <c r="H227" s="361"/>
      <c r="J227" s="350"/>
    </row>
    <row r="228" spans="5:10" s="82" customFormat="1" x14ac:dyDescent="0.2">
      <c r="E228" s="352"/>
      <c r="F228" s="361"/>
      <c r="G228" s="361"/>
      <c r="H228" s="361"/>
      <c r="J228" s="350"/>
    </row>
    <row r="229" spans="5:10" s="82" customFormat="1" x14ac:dyDescent="0.2">
      <c r="E229" s="352"/>
      <c r="F229" s="361"/>
      <c r="G229" s="361"/>
      <c r="H229" s="361"/>
      <c r="J229" s="350"/>
    </row>
    <row r="230" spans="5:10" s="82" customFormat="1" x14ac:dyDescent="0.2">
      <c r="E230" s="352"/>
      <c r="F230" s="361"/>
      <c r="G230" s="361"/>
      <c r="H230" s="361"/>
      <c r="J230" s="350"/>
    </row>
    <row r="231" spans="5:10" s="82" customFormat="1" x14ac:dyDescent="0.2">
      <c r="E231" s="352"/>
      <c r="F231" s="361"/>
      <c r="G231" s="361"/>
      <c r="H231" s="361"/>
      <c r="J231" s="350"/>
    </row>
    <row r="232" spans="5:10" s="82" customFormat="1" x14ac:dyDescent="0.2">
      <c r="E232" s="352"/>
      <c r="F232" s="361"/>
      <c r="G232" s="361"/>
      <c r="H232" s="361"/>
      <c r="J232" s="350"/>
    </row>
    <row r="233" spans="5:10" s="82" customFormat="1" x14ac:dyDescent="0.2">
      <c r="E233" s="352"/>
      <c r="F233" s="361"/>
      <c r="G233" s="361"/>
      <c r="H233" s="361"/>
      <c r="J233" s="350"/>
    </row>
    <row r="234" spans="5:10" s="82" customFormat="1" x14ac:dyDescent="0.2">
      <c r="E234" s="352"/>
      <c r="F234" s="361"/>
      <c r="G234" s="361"/>
      <c r="H234" s="361"/>
      <c r="J234" s="350"/>
    </row>
    <row r="235" spans="5:10" s="82" customFormat="1" x14ac:dyDescent="0.2">
      <c r="E235" s="352"/>
      <c r="F235" s="361"/>
      <c r="G235" s="361"/>
      <c r="H235" s="361"/>
      <c r="J235" s="350"/>
    </row>
    <row r="236" spans="5:10" s="82" customFormat="1" x14ac:dyDescent="0.2">
      <c r="E236" s="352"/>
      <c r="F236" s="361"/>
      <c r="G236" s="361"/>
      <c r="H236" s="361"/>
      <c r="J236" s="350"/>
    </row>
    <row r="237" spans="5:10" s="82" customFormat="1" x14ac:dyDescent="0.2">
      <c r="E237" s="352"/>
      <c r="F237" s="361"/>
      <c r="G237" s="361"/>
      <c r="H237" s="361"/>
      <c r="J237" s="350"/>
    </row>
    <row r="238" spans="5:10" s="82" customFormat="1" x14ac:dyDescent="0.2">
      <c r="E238" s="352"/>
      <c r="F238" s="361"/>
      <c r="G238" s="361"/>
      <c r="H238" s="361"/>
      <c r="J238" s="350"/>
    </row>
    <row r="239" spans="5:10" s="82" customFormat="1" x14ac:dyDescent="0.2">
      <c r="E239" s="352"/>
      <c r="F239" s="361"/>
      <c r="G239" s="361"/>
      <c r="H239" s="361"/>
      <c r="J239" s="350"/>
    </row>
    <row r="240" spans="5:10" s="82" customFormat="1" x14ac:dyDescent="0.2">
      <c r="E240" s="352"/>
      <c r="F240" s="361"/>
      <c r="G240" s="361"/>
      <c r="H240" s="361"/>
      <c r="J240" s="350"/>
    </row>
    <row r="241" spans="5:10" s="82" customFormat="1" x14ac:dyDescent="0.2">
      <c r="E241" s="352"/>
      <c r="F241" s="361"/>
      <c r="G241" s="361"/>
      <c r="H241" s="361"/>
      <c r="J241" s="350"/>
    </row>
    <row r="242" spans="5:10" s="82" customFormat="1" x14ac:dyDescent="0.2">
      <c r="E242" s="352"/>
      <c r="F242" s="361"/>
      <c r="G242" s="361"/>
      <c r="H242" s="361"/>
      <c r="J242" s="350"/>
    </row>
    <row r="243" spans="5:10" s="82" customFormat="1" x14ac:dyDescent="0.2">
      <c r="E243" s="352"/>
      <c r="F243" s="361"/>
      <c r="G243" s="361"/>
      <c r="H243" s="361"/>
      <c r="J243" s="350"/>
    </row>
    <row r="244" spans="5:10" s="82" customFormat="1" x14ac:dyDescent="0.2">
      <c r="E244" s="352"/>
      <c r="F244" s="361"/>
      <c r="G244" s="361"/>
      <c r="H244" s="361"/>
      <c r="J244" s="350"/>
    </row>
    <row r="245" spans="5:10" s="82" customFormat="1" x14ac:dyDescent="0.2">
      <c r="E245" s="352"/>
      <c r="F245" s="361"/>
      <c r="G245" s="361"/>
      <c r="H245" s="361"/>
      <c r="J245" s="350"/>
    </row>
    <row r="246" spans="5:10" s="82" customFormat="1" x14ac:dyDescent="0.2">
      <c r="E246" s="352"/>
      <c r="F246" s="361"/>
      <c r="G246" s="361"/>
      <c r="H246" s="361"/>
      <c r="J246" s="350"/>
    </row>
    <row r="247" spans="5:10" s="82" customFormat="1" x14ac:dyDescent="0.2">
      <c r="E247" s="352"/>
      <c r="F247" s="361"/>
      <c r="G247" s="361"/>
      <c r="H247" s="361"/>
      <c r="J247" s="350"/>
    </row>
    <row r="248" spans="5:10" s="82" customFormat="1" x14ac:dyDescent="0.2">
      <c r="E248" s="352"/>
      <c r="F248" s="361"/>
      <c r="G248" s="361"/>
      <c r="H248" s="361"/>
      <c r="J248" s="350"/>
    </row>
    <row r="249" spans="5:10" s="82" customFormat="1" x14ac:dyDescent="0.2">
      <c r="E249" s="352"/>
      <c r="F249" s="361"/>
      <c r="G249" s="361"/>
      <c r="H249" s="361"/>
      <c r="J249" s="350"/>
    </row>
    <row r="250" spans="5:10" s="82" customFormat="1" x14ac:dyDescent="0.2">
      <c r="E250" s="352"/>
      <c r="F250" s="361"/>
      <c r="G250" s="361"/>
      <c r="H250" s="361"/>
      <c r="J250" s="350"/>
    </row>
    <row r="251" spans="5:10" s="82" customFormat="1" x14ac:dyDescent="0.2">
      <c r="E251" s="352"/>
      <c r="F251" s="361"/>
      <c r="G251" s="361"/>
      <c r="H251" s="361"/>
      <c r="J251" s="350"/>
    </row>
    <row r="252" spans="5:10" s="82" customFormat="1" x14ac:dyDescent="0.2">
      <c r="E252" s="352"/>
      <c r="F252" s="361"/>
      <c r="G252" s="361"/>
      <c r="H252" s="361"/>
      <c r="J252" s="350"/>
    </row>
    <row r="253" spans="5:10" s="82" customFormat="1" x14ac:dyDescent="0.2">
      <c r="E253" s="352"/>
      <c r="F253" s="361"/>
      <c r="G253" s="361"/>
      <c r="H253" s="361"/>
      <c r="J253" s="350"/>
    </row>
    <row r="254" spans="5:10" s="82" customFormat="1" x14ac:dyDescent="0.2">
      <c r="E254" s="352"/>
      <c r="F254" s="361"/>
      <c r="G254" s="361"/>
      <c r="H254" s="361"/>
      <c r="J254" s="350"/>
    </row>
    <row r="255" spans="5:10" s="82" customFormat="1" x14ac:dyDescent="0.2">
      <c r="E255" s="352"/>
      <c r="F255" s="361"/>
      <c r="G255" s="361"/>
      <c r="H255" s="361"/>
      <c r="J255" s="350"/>
    </row>
    <row r="256" spans="5:10" s="82" customFormat="1" x14ac:dyDescent="0.2">
      <c r="E256" s="352"/>
      <c r="F256" s="361"/>
      <c r="G256" s="361"/>
      <c r="H256" s="361"/>
      <c r="J256" s="350"/>
    </row>
    <row r="257" spans="5:10" s="82" customFormat="1" x14ac:dyDescent="0.2">
      <c r="E257" s="352"/>
      <c r="F257" s="361"/>
      <c r="G257" s="361"/>
      <c r="H257" s="361"/>
      <c r="J257" s="350"/>
    </row>
    <row r="258" spans="5:10" s="82" customFormat="1" x14ac:dyDescent="0.2">
      <c r="E258" s="352"/>
      <c r="F258" s="361"/>
      <c r="G258" s="361"/>
      <c r="H258" s="361"/>
      <c r="J258" s="350"/>
    </row>
    <row r="259" spans="5:10" s="82" customFormat="1" x14ac:dyDescent="0.2">
      <c r="E259" s="352"/>
      <c r="F259" s="361"/>
      <c r="G259" s="361"/>
      <c r="H259" s="361"/>
      <c r="J259" s="350"/>
    </row>
    <row r="260" spans="5:10" s="82" customFormat="1" x14ac:dyDescent="0.2">
      <c r="E260" s="352"/>
      <c r="F260" s="361"/>
      <c r="G260" s="361"/>
      <c r="H260" s="361"/>
      <c r="J260" s="350"/>
    </row>
    <row r="261" spans="5:10" s="82" customFormat="1" x14ac:dyDescent="0.2">
      <c r="E261" s="352"/>
      <c r="F261" s="361"/>
      <c r="G261" s="361"/>
      <c r="H261" s="361"/>
      <c r="J261" s="350"/>
    </row>
    <row r="262" spans="5:10" s="82" customFormat="1" x14ac:dyDescent="0.2">
      <c r="E262" s="352"/>
      <c r="F262" s="361"/>
      <c r="G262" s="361"/>
      <c r="H262" s="361"/>
      <c r="J262" s="350"/>
    </row>
    <row r="263" spans="5:10" s="82" customFormat="1" x14ac:dyDescent="0.2">
      <c r="E263" s="352"/>
      <c r="F263" s="361"/>
      <c r="G263" s="361"/>
      <c r="H263" s="361"/>
      <c r="J263" s="350"/>
    </row>
    <row r="264" spans="5:10" s="82" customFormat="1" x14ac:dyDescent="0.2">
      <c r="E264" s="352"/>
      <c r="F264" s="361"/>
      <c r="G264" s="361"/>
      <c r="H264" s="361"/>
      <c r="J264" s="350"/>
    </row>
    <row r="265" spans="5:10" s="82" customFormat="1" x14ac:dyDescent="0.2">
      <c r="E265" s="352"/>
      <c r="F265" s="361"/>
      <c r="G265" s="361"/>
      <c r="H265" s="361"/>
      <c r="J265" s="350"/>
    </row>
    <row r="266" spans="5:10" s="82" customFormat="1" x14ac:dyDescent="0.2">
      <c r="E266" s="352"/>
      <c r="F266" s="361"/>
      <c r="G266" s="361"/>
      <c r="H266" s="361"/>
      <c r="J266" s="350"/>
    </row>
    <row r="267" spans="5:10" s="82" customFormat="1" x14ac:dyDescent="0.2">
      <c r="E267" s="352"/>
      <c r="F267" s="361"/>
      <c r="G267" s="361"/>
      <c r="H267" s="361"/>
      <c r="J267" s="350"/>
    </row>
    <row r="268" spans="5:10" s="82" customFormat="1" x14ac:dyDescent="0.2">
      <c r="E268" s="352"/>
      <c r="F268" s="361"/>
      <c r="G268" s="361"/>
      <c r="H268" s="361"/>
      <c r="J268" s="350"/>
    </row>
    <row r="269" spans="5:10" s="82" customFormat="1" x14ac:dyDescent="0.2">
      <c r="E269" s="352"/>
      <c r="F269" s="361"/>
      <c r="G269" s="361"/>
      <c r="H269" s="361"/>
      <c r="J269" s="350"/>
    </row>
    <row r="270" spans="5:10" s="82" customFormat="1" x14ac:dyDescent="0.2">
      <c r="E270" s="352"/>
      <c r="F270" s="361"/>
      <c r="G270" s="361"/>
      <c r="H270" s="361"/>
      <c r="J270" s="350"/>
    </row>
    <row r="271" spans="5:10" s="82" customFormat="1" x14ac:dyDescent="0.2">
      <c r="E271" s="352"/>
      <c r="F271" s="361"/>
      <c r="G271" s="361"/>
      <c r="H271" s="361"/>
      <c r="J271" s="350"/>
    </row>
    <row r="272" spans="5:10" s="82" customFormat="1" x14ac:dyDescent="0.2">
      <c r="E272" s="352"/>
      <c r="F272" s="361"/>
      <c r="G272" s="361"/>
      <c r="H272" s="361"/>
      <c r="J272" s="350"/>
    </row>
    <row r="273" spans="5:10" s="82" customFormat="1" x14ac:dyDescent="0.2">
      <c r="E273" s="352"/>
      <c r="F273" s="361"/>
      <c r="G273" s="361"/>
      <c r="H273" s="361"/>
      <c r="J273" s="350"/>
    </row>
    <row r="274" spans="5:10" s="82" customFormat="1" x14ac:dyDescent="0.2">
      <c r="E274" s="352"/>
      <c r="F274" s="361"/>
      <c r="G274" s="361"/>
      <c r="H274" s="361"/>
      <c r="J274" s="350"/>
    </row>
    <row r="275" spans="5:10" s="82" customFormat="1" x14ac:dyDescent="0.2">
      <c r="E275" s="352"/>
      <c r="F275" s="361"/>
      <c r="G275" s="361"/>
      <c r="H275" s="361"/>
      <c r="J275" s="350"/>
    </row>
    <row r="276" spans="5:10" s="82" customFormat="1" x14ac:dyDescent="0.2">
      <c r="E276" s="352"/>
      <c r="F276" s="361"/>
      <c r="G276" s="361"/>
      <c r="H276" s="361"/>
      <c r="J276" s="350"/>
    </row>
    <row r="277" spans="5:10" s="82" customFormat="1" x14ac:dyDescent="0.2">
      <c r="E277" s="352"/>
      <c r="F277" s="361"/>
      <c r="G277" s="361"/>
      <c r="H277" s="361"/>
      <c r="J277" s="350"/>
    </row>
    <row r="278" spans="5:10" s="82" customFormat="1" x14ac:dyDescent="0.2">
      <c r="E278" s="352"/>
      <c r="F278" s="361"/>
      <c r="G278" s="361"/>
      <c r="H278" s="361"/>
      <c r="J278" s="350"/>
    </row>
    <row r="279" spans="5:10" s="82" customFormat="1" x14ac:dyDescent="0.2">
      <c r="E279" s="352"/>
      <c r="F279" s="361"/>
      <c r="G279" s="361"/>
      <c r="H279" s="361"/>
      <c r="J279" s="350"/>
    </row>
    <row r="280" spans="5:10" s="82" customFormat="1" x14ac:dyDescent="0.2">
      <c r="E280" s="352"/>
      <c r="F280" s="361"/>
      <c r="G280" s="361"/>
      <c r="H280" s="361"/>
      <c r="J280" s="350"/>
    </row>
    <row r="281" spans="5:10" s="82" customFormat="1" x14ac:dyDescent="0.2">
      <c r="E281" s="352"/>
      <c r="F281" s="361"/>
      <c r="G281" s="361"/>
      <c r="H281" s="361"/>
      <c r="J281" s="350"/>
    </row>
    <row r="282" spans="5:10" s="82" customFormat="1" x14ac:dyDescent="0.2">
      <c r="E282" s="352"/>
      <c r="F282" s="361"/>
      <c r="G282" s="361"/>
      <c r="H282" s="361"/>
      <c r="J282" s="350"/>
    </row>
    <row r="283" spans="5:10" s="82" customFormat="1" x14ac:dyDescent="0.2">
      <c r="E283" s="352"/>
      <c r="F283" s="361"/>
      <c r="G283" s="361"/>
      <c r="H283" s="361"/>
      <c r="J283" s="350"/>
    </row>
    <row r="284" spans="5:10" s="82" customFormat="1" x14ac:dyDescent="0.2">
      <c r="E284" s="352"/>
      <c r="F284" s="361"/>
      <c r="G284" s="361"/>
      <c r="H284" s="361"/>
      <c r="J284" s="350"/>
    </row>
    <row r="285" spans="5:10" s="82" customFormat="1" x14ac:dyDescent="0.2">
      <c r="E285" s="352"/>
      <c r="F285" s="361"/>
      <c r="G285" s="361"/>
      <c r="H285" s="361"/>
      <c r="J285" s="350"/>
    </row>
    <row r="286" spans="5:10" s="82" customFormat="1" x14ac:dyDescent="0.2">
      <c r="E286" s="352"/>
      <c r="F286" s="361"/>
      <c r="G286" s="361"/>
      <c r="H286" s="361"/>
      <c r="J286" s="350"/>
    </row>
    <row r="287" spans="5:10" s="82" customFormat="1" x14ac:dyDescent="0.2">
      <c r="E287" s="352"/>
      <c r="F287" s="361"/>
      <c r="G287" s="361"/>
      <c r="H287" s="361"/>
      <c r="J287" s="350"/>
    </row>
    <row r="288" spans="5:10" s="82" customFormat="1" x14ac:dyDescent="0.2">
      <c r="E288" s="352"/>
      <c r="F288" s="361"/>
      <c r="G288" s="361"/>
      <c r="H288" s="361"/>
      <c r="J288" s="350"/>
    </row>
    <row r="289" spans="5:10" s="82" customFormat="1" x14ac:dyDescent="0.2">
      <c r="E289" s="352"/>
      <c r="F289" s="361"/>
      <c r="G289" s="361"/>
      <c r="H289" s="361"/>
      <c r="J289" s="350"/>
    </row>
    <row r="290" spans="5:10" s="82" customFormat="1" x14ac:dyDescent="0.2">
      <c r="E290" s="352"/>
      <c r="F290" s="361"/>
      <c r="G290" s="361"/>
      <c r="H290" s="361"/>
      <c r="J290" s="350"/>
    </row>
    <row r="291" spans="5:10" s="82" customFormat="1" x14ac:dyDescent="0.2">
      <c r="E291" s="352"/>
      <c r="F291" s="361"/>
      <c r="G291" s="361"/>
      <c r="H291" s="361"/>
      <c r="J291" s="350"/>
    </row>
    <row r="292" spans="5:10" s="82" customFormat="1" x14ac:dyDescent="0.2">
      <c r="E292" s="352"/>
      <c r="F292" s="361"/>
      <c r="G292" s="361"/>
      <c r="H292" s="361"/>
      <c r="J292" s="350"/>
    </row>
    <row r="293" spans="5:10" s="82" customFormat="1" x14ac:dyDescent="0.2">
      <c r="E293" s="352"/>
      <c r="F293" s="361"/>
      <c r="G293" s="361"/>
      <c r="H293" s="361"/>
      <c r="J293" s="350"/>
    </row>
    <row r="294" spans="5:10" s="82" customFormat="1" x14ac:dyDescent="0.2">
      <c r="E294" s="352"/>
      <c r="F294" s="361"/>
      <c r="G294" s="361"/>
      <c r="H294" s="361"/>
      <c r="J294" s="350"/>
    </row>
    <row r="295" spans="5:10" s="82" customFormat="1" x14ac:dyDescent="0.2">
      <c r="E295" s="352"/>
      <c r="F295" s="361"/>
      <c r="G295" s="361"/>
      <c r="H295" s="361"/>
      <c r="J295" s="350"/>
    </row>
    <row r="296" spans="5:10" s="82" customFormat="1" x14ac:dyDescent="0.2">
      <c r="E296" s="352"/>
      <c r="F296" s="361"/>
      <c r="G296" s="361"/>
      <c r="H296" s="361"/>
      <c r="J296" s="350"/>
    </row>
    <row r="297" spans="5:10" s="82" customFormat="1" x14ac:dyDescent="0.2">
      <c r="E297" s="352"/>
      <c r="F297" s="361"/>
      <c r="G297" s="361"/>
      <c r="H297" s="361"/>
      <c r="J297" s="350"/>
    </row>
    <row r="298" spans="5:10" s="82" customFormat="1" x14ac:dyDescent="0.2">
      <c r="E298" s="352"/>
      <c r="F298" s="361"/>
      <c r="G298" s="361"/>
      <c r="H298" s="361"/>
      <c r="J298" s="350"/>
    </row>
    <row r="299" spans="5:10" s="82" customFormat="1" x14ac:dyDescent="0.2">
      <c r="E299" s="352"/>
      <c r="F299" s="361"/>
      <c r="G299" s="361"/>
      <c r="H299" s="361"/>
      <c r="J299" s="350"/>
    </row>
    <row r="300" spans="5:10" s="82" customFormat="1" x14ac:dyDescent="0.2">
      <c r="E300" s="352"/>
      <c r="F300" s="361"/>
      <c r="G300" s="361"/>
      <c r="H300" s="361"/>
      <c r="J300" s="350"/>
    </row>
    <row r="301" spans="5:10" s="82" customFormat="1" x14ac:dyDescent="0.2">
      <c r="E301" s="352"/>
      <c r="F301" s="361"/>
      <c r="G301" s="361"/>
      <c r="H301" s="361"/>
      <c r="J301" s="350"/>
    </row>
    <row r="302" spans="5:10" s="82" customFormat="1" x14ac:dyDescent="0.2">
      <c r="E302" s="352"/>
      <c r="F302" s="361"/>
      <c r="G302" s="361"/>
      <c r="H302" s="361"/>
      <c r="J302" s="350"/>
    </row>
    <row r="303" spans="5:10" s="82" customFormat="1" x14ac:dyDescent="0.2">
      <c r="E303" s="352"/>
      <c r="F303" s="361"/>
      <c r="G303" s="361"/>
      <c r="H303" s="361"/>
      <c r="J303" s="350"/>
    </row>
    <row r="304" spans="5:10" s="82" customFormat="1" x14ac:dyDescent="0.2">
      <c r="E304" s="352"/>
      <c r="F304" s="361"/>
      <c r="G304" s="361"/>
      <c r="H304" s="361"/>
      <c r="J304" s="350"/>
    </row>
    <row r="305" spans="5:10" s="82" customFormat="1" x14ac:dyDescent="0.2">
      <c r="E305" s="352"/>
      <c r="F305" s="361"/>
      <c r="G305" s="361"/>
      <c r="H305" s="361"/>
      <c r="J305" s="350"/>
    </row>
    <row r="306" spans="5:10" s="82" customFormat="1" x14ac:dyDescent="0.2">
      <c r="E306" s="352"/>
      <c r="F306" s="361"/>
      <c r="G306" s="361"/>
      <c r="H306" s="361"/>
      <c r="J306" s="350"/>
    </row>
    <row r="307" spans="5:10" s="82" customFormat="1" x14ac:dyDescent="0.2">
      <c r="E307" s="352"/>
      <c r="F307" s="361"/>
      <c r="G307" s="361"/>
      <c r="H307" s="361"/>
      <c r="J307" s="350"/>
    </row>
    <row r="308" spans="5:10" s="82" customFormat="1" x14ac:dyDescent="0.2">
      <c r="E308" s="352"/>
      <c r="F308" s="361"/>
      <c r="G308" s="361"/>
      <c r="H308" s="361"/>
      <c r="J308" s="350"/>
    </row>
    <row r="309" spans="5:10" s="82" customFormat="1" x14ac:dyDescent="0.2">
      <c r="E309" s="352"/>
      <c r="F309" s="361"/>
      <c r="G309" s="361"/>
      <c r="H309" s="361"/>
      <c r="J309" s="350"/>
    </row>
    <row r="310" spans="5:10" s="82" customFormat="1" x14ac:dyDescent="0.2">
      <c r="E310" s="352"/>
      <c r="F310" s="361"/>
      <c r="G310" s="361"/>
      <c r="H310" s="361"/>
      <c r="J310" s="350"/>
    </row>
    <row r="311" spans="5:10" s="82" customFormat="1" x14ac:dyDescent="0.2">
      <c r="E311" s="352"/>
      <c r="F311" s="361"/>
      <c r="G311" s="361"/>
      <c r="H311" s="361"/>
      <c r="J311" s="350"/>
    </row>
    <row r="312" spans="5:10" s="82" customFormat="1" x14ac:dyDescent="0.2">
      <c r="E312" s="352"/>
      <c r="F312" s="361"/>
      <c r="G312" s="361"/>
      <c r="H312" s="361"/>
      <c r="J312" s="350"/>
    </row>
    <row r="313" spans="5:10" s="82" customFormat="1" x14ac:dyDescent="0.2">
      <c r="E313" s="352"/>
      <c r="F313" s="361"/>
      <c r="G313" s="361"/>
      <c r="H313" s="361"/>
      <c r="J313" s="350"/>
    </row>
    <row r="314" spans="5:10" s="82" customFormat="1" x14ac:dyDescent="0.2">
      <c r="E314" s="352"/>
      <c r="F314" s="361"/>
      <c r="G314" s="361"/>
      <c r="H314" s="361"/>
      <c r="J314" s="350"/>
    </row>
    <row r="315" spans="5:10" s="82" customFormat="1" x14ac:dyDescent="0.2">
      <c r="E315" s="352"/>
      <c r="F315" s="361"/>
      <c r="G315" s="361"/>
      <c r="H315" s="361"/>
      <c r="J315" s="350"/>
    </row>
    <row r="316" spans="5:10" s="82" customFormat="1" x14ac:dyDescent="0.2">
      <c r="E316" s="352"/>
      <c r="F316" s="361"/>
      <c r="G316" s="361"/>
      <c r="H316" s="361"/>
      <c r="J316" s="350"/>
    </row>
    <row r="317" spans="5:10" s="82" customFormat="1" x14ac:dyDescent="0.2">
      <c r="E317" s="352"/>
      <c r="F317" s="361"/>
      <c r="G317" s="361"/>
      <c r="H317" s="361"/>
      <c r="J317" s="350"/>
    </row>
    <row r="318" spans="5:10" s="82" customFormat="1" x14ac:dyDescent="0.2">
      <c r="E318" s="352"/>
      <c r="F318" s="361"/>
      <c r="G318" s="361"/>
      <c r="H318" s="361"/>
      <c r="J318" s="350"/>
    </row>
    <row r="319" spans="5:10" s="82" customFormat="1" x14ac:dyDescent="0.2">
      <c r="E319" s="352"/>
      <c r="F319" s="361"/>
      <c r="G319" s="361"/>
      <c r="H319" s="361"/>
      <c r="J319" s="350"/>
    </row>
    <row r="320" spans="5:10" s="82" customFormat="1" x14ac:dyDescent="0.2">
      <c r="E320" s="352"/>
      <c r="F320" s="361"/>
      <c r="G320" s="361"/>
      <c r="H320" s="361"/>
      <c r="J320" s="350"/>
    </row>
    <row r="321" spans="5:10" s="82" customFormat="1" x14ac:dyDescent="0.2">
      <c r="E321" s="352"/>
      <c r="F321" s="361"/>
      <c r="G321" s="361"/>
      <c r="H321" s="361"/>
      <c r="J321" s="350"/>
    </row>
    <row r="322" spans="5:10" s="82" customFormat="1" x14ac:dyDescent="0.2">
      <c r="E322" s="352"/>
      <c r="F322" s="361"/>
      <c r="G322" s="361"/>
      <c r="H322" s="361"/>
      <c r="J322" s="350"/>
    </row>
    <row r="323" spans="5:10" s="82" customFormat="1" x14ac:dyDescent="0.2">
      <c r="E323" s="352"/>
      <c r="F323" s="361"/>
      <c r="G323" s="361"/>
      <c r="H323" s="361"/>
      <c r="J323" s="350"/>
    </row>
    <row r="324" spans="5:10" s="82" customFormat="1" x14ac:dyDescent="0.2">
      <c r="E324" s="352"/>
      <c r="F324" s="361"/>
      <c r="G324" s="361"/>
      <c r="H324" s="361"/>
      <c r="J324" s="350"/>
    </row>
    <row r="325" spans="5:10" s="82" customFormat="1" x14ac:dyDescent="0.2">
      <c r="E325" s="352"/>
      <c r="F325" s="361"/>
      <c r="G325" s="361"/>
      <c r="H325" s="361"/>
      <c r="J325" s="350"/>
    </row>
    <row r="326" spans="5:10" s="82" customFormat="1" x14ac:dyDescent="0.2">
      <c r="E326" s="352"/>
      <c r="F326" s="361"/>
      <c r="G326" s="361"/>
      <c r="H326" s="361"/>
      <c r="J326" s="350"/>
    </row>
    <row r="327" spans="5:10" s="82" customFormat="1" x14ac:dyDescent="0.2">
      <c r="E327" s="352"/>
      <c r="F327" s="361"/>
      <c r="G327" s="361"/>
      <c r="H327" s="361"/>
      <c r="J327" s="350"/>
    </row>
    <row r="328" spans="5:10" s="82" customFormat="1" x14ac:dyDescent="0.2">
      <c r="E328" s="352"/>
      <c r="F328" s="361"/>
      <c r="G328" s="361"/>
      <c r="H328" s="361"/>
      <c r="J328" s="350"/>
    </row>
    <row r="329" spans="5:10" s="82" customFormat="1" x14ac:dyDescent="0.2">
      <c r="E329" s="352"/>
      <c r="F329" s="361"/>
      <c r="G329" s="361"/>
      <c r="H329" s="361"/>
      <c r="J329" s="350"/>
    </row>
    <row r="330" spans="5:10" s="82" customFormat="1" x14ac:dyDescent="0.2">
      <c r="E330" s="352"/>
      <c r="F330" s="361"/>
      <c r="G330" s="361"/>
      <c r="H330" s="361"/>
      <c r="J330" s="350"/>
    </row>
    <row r="331" spans="5:10" s="82" customFormat="1" x14ac:dyDescent="0.2">
      <c r="E331" s="352"/>
      <c r="F331" s="361"/>
      <c r="G331" s="361"/>
      <c r="H331" s="361"/>
      <c r="J331" s="350"/>
    </row>
    <row r="332" spans="5:10" s="82" customFormat="1" x14ac:dyDescent="0.2">
      <c r="E332" s="352"/>
      <c r="F332" s="361"/>
      <c r="G332" s="361"/>
      <c r="H332" s="361"/>
      <c r="J332" s="350"/>
    </row>
    <row r="333" spans="5:10" s="82" customFormat="1" x14ac:dyDescent="0.2">
      <c r="E333" s="352"/>
      <c r="F333" s="361"/>
      <c r="G333" s="361"/>
      <c r="H333" s="361"/>
      <c r="J333" s="350"/>
    </row>
    <row r="334" spans="5:10" s="82" customFormat="1" x14ac:dyDescent="0.2">
      <c r="E334" s="352"/>
      <c r="F334" s="361"/>
      <c r="G334" s="361"/>
      <c r="H334" s="361"/>
      <c r="J334" s="350"/>
    </row>
    <row r="335" spans="5:10" s="82" customFormat="1" x14ac:dyDescent="0.2">
      <c r="E335" s="352"/>
      <c r="F335" s="361"/>
      <c r="G335" s="361"/>
      <c r="H335" s="361"/>
      <c r="J335" s="350"/>
    </row>
    <row r="336" spans="5:10" s="82" customFormat="1" x14ac:dyDescent="0.2">
      <c r="E336" s="352"/>
      <c r="F336" s="361"/>
      <c r="G336" s="361"/>
      <c r="H336" s="361"/>
      <c r="J336" s="350"/>
    </row>
    <row r="337" spans="5:10" s="82" customFormat="1" x14ac:dyDescent="0.2">
      <c r="E337" s="352"/>
      <c r="F337" s="361"/>
      <c r="G337" s="361"/>
      <c r="H337" s="361"/>
      <c r="J337" s="350"/>
    </row>
    <row r="338" spans="5:10" s="82" customFormat="1" x14ac:dyDescent="0.2">
      <c r="E338" s="352"/>
      <c r="F338" s="361"/>
      <c r="G338" s="361"/>
      <c r="H338" s="361"/>
      <c r="J338" s="350"/>
    </row>
  </sheetData>
  <pageMargins left="0.25" right="0.25" top="0.75" bottom="0.75" header="0.3" footer="0.3"/>
  <pageSetup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GG66"/>
  <sheetViews>
    <sheetView zoomScale="90" zoomScaleNormal="90" zoomScalePageLayoutView="75" workbookViewId="0">
      <pane xSplit="3" ySplit="12" topLeftCell="GB45" activePane="bottomRight" state="frozen"/>
      <selection pane="topRight" activeCell="D1" sqref="D1"/>
      <selection pane="bottomLeft" activeCell="A11" sqref="A11"/>
      <selection pane="bottomRight" activeCell="GC63" sqref="GC63"/>
    </sheetView>
  </sheetViews>
  <sheetFormatPr defaultColWidth="8.85546875" defaultRowHeight="12.75" x14ac:dyDescent="0.2"/>
  <cols>
    <col min="1" max="1" width="4.42578125" style="1" bestFit="1" customWidth="1"/>
    <col min="2" max="2" width="55.85546875" style="1" bestFit="1" customWidth="1"/>
    <col min="3" max="3" width="8.85546875" style="1" customWidth="1"/>
    <col min="4" max="7" width="14.140625" style="1" hidden="1" customWidth="1"/>
    <col min="8" max="183" width="14.7109375" style="1" hidden="1" customWidth="1"/>
    <col min="184" max="187" width="14.7109375" style="1" customWidth="1"/>
    <col min="188" max="16384" width="8.85546875" style="1"/>
  </cols>
  <sheetData>
    <row r="1" spans="1:187" x14ac:dyDescent="0.2">
      <c r="B1" s="2"/>
      <c r="C1" s="149"/>
      <c r="D1" s="2"/>
      <c r="L1" s="2"/>
      <c r="P1" s="2"/>
      <c r="T1" s="2"/>
      <c r="X1" s="2"/>
      <c r="AB1" s="2"/>
      <c r="AF1" s="2"/>
      <c r="AJ1" s="2"/>
      <c r="AN1" s="2"/>
      <c r="AR1" s="2"/>
      <c r="AV1" s="2"/>
      <c r="AZ1" s="2"/>
      <c r="BD1" s="2"/>
      <c r="BH1" s="2"/>
      <c r="BL1" s="2"/>
      <c r="BP1" s="2"/>
      <c r="BT1" s="2"/>
      <c r="BX1" s="2"/>
      <c r="CB1" s="2"/>
      <c r="CF1" s="2"/>
      <c r="CJ1" s="2"/>
      <c r="CN1" s="2"/>
      <c r="CR1" s="2"/>
      <c r="CV1" s="2"/>
      <c r="CZ1" s="2"/>
      <c r="DD1" s="2"/>
      <c r="DH1" s="2"/>
      <c r="DL1" s="2"/>
      <c r="DP1" s="2"/>
      <c r="DT1" s="2"/>
      <c r="DX1" s="2"/>
      <c r="EB1" s="2"/>
      <c r="EF1" s="2"/>
    </row>
    <row r="2" spans="1:187" x14ac:dyDescent="0.2">
      <c r="A2" s="150" t="s">
        <v>91</v>
      </c>
      <c r="D2" s="2"/>
      <c r="L2" s="2"/>
      <c r="P2" s="2"/>
      <c r="T2" s="2"/>
      <c r="X2" s="2"/>
      <c r="AB2" s="2"/>
      <c r="AF2" s="2"/>
      <c r="AJ2" s="2"/>
      <c r="AN2" s="2"/>
      <c r="AR2" s="2"/>
      <c r="AV2" s="2"/>
      <c r="AZ2" s="2"/>
      <c r="BD2" s="2"/>
      <c r="BH2" s="2"/>
      <c r="BL2" s="2"/>
      <c r="BP2" s="2"/>
      <c r="BT2" s="2"/>
      <c r="BX2" s="2"/>
      <c r="CB2" s="2"/>
      <c r="CF2" s="2"/>
      <c r="CJ2" s="2"/>
      <c r="CN2" s="2"/>
      <c r="CR2" s="2"/>
      <c r="CV2" s="2"/>
      <c r="CZ2" s="2"/>
      <c r="DD2" s="2"/>
      <c r="DH2" s="2"/>
      <c r="DL2" s="2"/>
      <c r="DP2" s="2"/>
      <c r="DT2" s="2"/>
      <c r="DX2" s="2"/>
      <c r="EB2" s="2"/>
      <c r="EF2" s="2"/>
    </row>
    <row r="3" spans="1:187" s="3" customFormat="1" x14ac:dyDescent="0.2">
      <c r="A3" s="42" t="s">
        <v>92</v>
      </c>
      <c r="D3" s="150"/>
      <c r="E3" s="150"/>
      <c r="F3" s="150"/>
      <c r="G3" s="150"/>
      <c r="H3" s="150"/>
      <c r="I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c r="BT3" s="150"/>
      <c r="BU3" s="150"/>
      <c r="BV3" s="150"/>
      <c r="BW3" s="150"/>
      <c r="BX3" s="150"/>
      <c r="BY3" s="150"/>
      <c r="BZ3" s="150"/>
      <c r="CA3" s="150"/>
      <c r="CB3" s="150"/>
      <c r="CC3" s="150"/>
      <c r="CD3" s="150"/>
      <c r="CE3" s="150"/>
      <c r="CF3" s="150"/>
      <c r="CG3" s="150"/>
      <c r="CH3" s="150"/>
      <c r="CI3" s="150"/>
      <c r="CJ3" s="150"/>
      <c r="CK3" s="150"/>
      <c r="CL3" s="150"/>
      <c r="CM3" s="150"/>
      <c r="CN3" s="150"/>
      <c r="CO3" s="150"/>
      <c r="CP3" s="150"/>
      <c r="CQ3" s="150"/>
      <c r="CR3" s="150"/>
      <c r="CS3" s="150"/>
      <c r="CT3" s="150"/>
      <c r="CU3" s="150"/>
      <c r="CV3" s="150"/>
      <c r="CW3" s="150"/>
      <c r="CX3" s="150"/>
      <c r="CY3" s="150"/>
      <c r="CZ3" s="150"/>
      <c r="DA3" s="150"/>
      <c r="DB3" s="150"/>
      <c r="DC3" s="150"/>
      <c r="DD3" s="150"/>
      <c r="DE3" s="150"/>
      <c r="DF3" s="150"/>
      <c r="DG3" s="150"/>
      <c r="DH3" s="150"/>
      <c r="DI3" s="150"/>
      <c r="DJ3" s="150"/>
      <c r="DK3" s="150"/>
      <c r="DL3" s="150"/>
      <c r="DM3" s="150"/>
      <c r="DN3" s="150"/>
      <c r="DO3" s="150"/>
      <c r="DP3" s="150"/>
      <c r="DQ3" s="150"/>
      <c r="DR3" s="150"/>
      <c r="DS3" s="150"/>
      <c r="DT3" s="150"/>
      <c r="DU3" s="150"/>
      <c r="DV3" s="150"/>
      <c r="DW3" s="150"/>
      <c r="DX3" s="150"/>
      <c r="DY3" s="150"/>
      <c r="DZ3" s="150"/>
      <c r="EA3" s="150"/>
      <c r="EB3" s="150"/>
      <c r="EC3" s="150"/>
      <c r="ED3" s="150"/>
      <c r="EE3" s="150"/>
      <c r="EF3" s="150"/>
      <c r="EG3" s="150"/>
      <c r="EH3" s="150"/>
      <c r="EI3" s="150"/>
    </row>
    <row r="4" spans="1:187" s="3" customFormat="1" x14ac:dyDescent="0.2">
      <c r="A4" s="42" t="s">
        <v>39</v>
      </c>
      <c r="D4" s="150"/>
      <c r="E4" s="150"/>
      <c r="F4" s="150"/>
      <c r="G4" s="150"/>
      <c r="H4" s="150"/>
      <c r="I4" s="150"/>
      <c r="J4" s="4"/>
      <c r="L4" s="150"/>
      <c r="M4" s="150"/>
      <c r="N4" s="150"/>
      <c r="O4" s="150"/>
      <c r="P4" s="150"/>
      <c r="Q4" s="150"/>
      <c r="R4" s="150"/>
      <c r="S4" s="150"/>
      <c r="T4" s="150"/>
      <c r="U4" s="150"/>
      <c r="V4" s="150"/>
      <c r="W4" s="150"/>
      <c r="X4" s="150"/>
      <c r="Y4" s="150"/>
      <c r="Z4" s="150"/>
      <c r="AA4" s="150"/>
      <c r="AB4" s="150"/>
      <c r="AC4" s="150"/>
      <c r="AD4" s="150"/>
      <c r="AE4" s="150"/>
      <c r="AF4" s="150"/>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row>
    <row r="5" spans="1:187" s="3" customFormat="1" x14ac:dyDescent="0.2">
      <c r="A5" s="42" t="s">
        <v>448</v>
      </c>
      <c r="D5" s="150"/>
      <c r="E5" s="150"/>
      <c r="F5" s="150"/>
      <c r="G5" s="150"/>
      <c r="H5" s="150"/>
      <c r="I5" s="150"/>
      <c r="J5" s="4"/>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row>
    <row r="6" spans="1:187" s="3" customFormat="1" x14ac:dyDescent="0.2">
      <c r="A6" s="42" t="s">
        <v>40</v>
      </c>
      <c r="D6" s="151"/>
      <c r="E6" s="151"/>
      <c r="F6" s="151"/>
      <c r="G6" s="151"/>
      <c r="H6" s="151"/>
      <c r="I6" s="151"/>
      <c r="L6" s="151"/>
      <c r="M6" s="151"/>
      <c r="N6" s="151"/>
      <c r="O6" s="151"/>
      <c r="P6" s="151"/>
      <c r="Q6" s="151"/>
      <c r="R6" s="151"/>
      <c r="S6" s="151"/>
      <c r="T6" s="151"/>
      <c r="U6" s="151"/>
      <c r="V6" s="151"/>
      <c r="W6" s="151"/>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row>
    <row r="7" spans="1:187" s="3" customFormat="1" x14ac:dyDescent="0.2">
      <c r="A7" s="42" t="s">
        <v>711</v>
      </c>
      <c r="D7" s="42"/>
      <c r="E7" s="42"/>
      <c r="F7" s="42"/>
      <c r="G7" s="42"/>
      <c r="H7" s="42"/>
      <c r="I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row>
    <row r="8" spans="1:187" s="3" customFormat="1" x14ac:dyDescent="0.2">
      <c r="A8" s="42"/>
      <c r="D8" s="42"/>
      <c r="G8" s="42"/>
      <c r="J8" s="42"/>
      <c r="M8" s="42"/>
      <c r="P8" s="42"/>
      <c r="S8" s="42"/>
      <c r="V8" s="42"/>
      <c r="Y8" s="42"/>
      <c r="AB8" s="42"/>
      <c r="AE8" s="42"/>
      <c r="AH8" s="42"/>
      <c r="AK8" s="42"/>
      <c r="AN8" s="42"/>
      <c r="AQ8" s="42"/>
      <c r="AT8" s="42"/>
      <c r="AW8" s="42"/>
      <c r="AZ8" s="42"/>
      <c r="BC8" s="42"/>
      <c r="BF8" s="42"/>
      <c r="BI8" s="42"/>
      <c r="BL8" s="42"/>
      <c r="BO8" s="42"/>
      <c r="BR8" s="42"/>
      <c r="BU8" s="42"/>
      <c r="BX8" s="42"/>
      <c r="CA8" s="42"/>
      <c r="CD8" s="42"/>
      <c r="CG8" s="42"/>
      <c r="CJ8" s="42"/>
      <c r="CM8" s="42"/>
      <c r="CP8" s="42"/>
      <c r="CS8" s="42"/>
      <c r="CV8" s="42"/>
      <c r="CY8" s="42"/>
      <c r="DB8" s="42"/>
      <c r="DE8" s="42"/>
      <c r="DH8" s="42"/>
      <c r="DK8" s="42"/>
      <c r="DN8" s="42"/>
      <c r="DQ8" s="42"/>
      <c r="DT8" s="42"/>
      <c r="DW8" s="42"/>
      <c r="DZ8" s="42"/>
      <c r="EC8" s="42"/>
      <c r="EF8" s="42"/>
      <c r="EI8" s="42"/>
      <c r="EL8" s="42"/>
      <c r="EO8" s="42"/>
      <c r="ER8" s="42"/>
      <c r="EU8" s="42"/>
      <c r="EX8" s="42"/>
      <c r="FA8" s="42"/>
      <c r="FD8" s="42"/>
      <c r="FG8" s="42"/>
      <c r="FJ8" s="42"/>
      <c r="FM8" s="42"/>
      <c r="FP8" s="42"/>
      <c r="FS8" s="42"/>
      <c r="FT8" s="42"/>
      <c r="FW8" s="42"/>
      <c r="FX8" s="42"/>
      <c r="GA8" s="42"/>
      <c r="GB8" s="42"/>
      <c r="GE8" s="42"/>
    </row>
    <row r="9" spans="1:187" x14ac:dyDescent="0.2">
      <c r="A9" s="5"/>
      <c r="B9" s="6"/>
      <c r="C9" s="152"/>
      <c r="D9" s="396">
        <v>1970</v>
      </c>
      <c r="E9" s="396"/>
      <c r="F9" s="396"/>
      <c r="G9" s="396"/>
      <c r="H9" s="396">
        <v>1971</v>
      </c>
      <c r="I9" s="396"/>
      <c r="J9" s="396"/>
      <c r="K9" s="396"/>
      <c r="L9" s="396">
        <v>1972</v>
      </c>
      <c r="M9" s="396"/>
      <c r="N9" s="396"/>
      <c r="O9" s="396"/>
      <c r="P9" s="396">
        <v>1973</v>
      </c>
      <c r="Q9" s="396"/>
      <c r="R9" s="396"/>
      <c r="S9" s="396"/>
      <c r="T9" s="396">
        <v>1974</v>
      </c>
      <c r="U9" s="396"/>
      <c r="V9" s="396"/>
      <c r="W9" s="396"/>
      <c r="X9" s="396">
        <v>1975</v>
      </c>
      <c r="Y9" s="396"/>
      <c r="Z9" s="396"/>
      <c r="AA9" s="396"/>
      <c r="AB9" s="396">
        <v>1976</v>
      </c>
      <c r="AC9" s="396"/>
      <c r="AD9" s="396"/>
      <c r="AE9" s="396"/>
      <c r="AF9" s="396">
        <v>1977</v>
      </c>
      <c r="AG9" s="396"/>
      <c r="AH9" s="396"/>
      <c r="AI9" s="396"/>
      <c r="AJ9" s="396">
        <v>1978</v>
      </c>
      <c r="AK9" s="396"/>
      <c r="AL9" s="396"/>
      <c r="AM9" s="396"/>
      <c r="AN9" s="396">
        <v>1979</v>
      </c>
      <c r="AO9" s="396"/>
      <c r="AP9" s="396"/>
      <c r="AQ9" s="396"/>
      <c r="AR9" s="396">
        <v>1980</v>
      </c>
      <c r="AS9" s="396"/>
      <c r="AT9" s="396"/>
      <c r="AU9" s="396"/>
      <c r="AV9" s="396">
        <v>1981</v>
      </c>
      <c r="AW9" s="396"/>
      <c r="AX9" s="396"/>
      <c r="AY9" s="396"/>
      <c r="AZ9" s="396">
        <v>1982</v>
      </c>
      <c r="BA9" s="396"/>
      <c r="BB9" s="396"/>
      <c r="BC9" s="396"/>
      <c r="BD9" s="396">
        <v>1983</v>
      </c>
      <c r="BE9" s="396"/>
      <c r="BF9" s="396"/>
      <c r="BG9" s="396"/>
      <c r="BH9" s="396">
        <v>1984</v>
      </c>
      <c r="BI9" s="396"/>
      <c r="BJ9" s="396"/>
      <c r="BK9" s="396"/>
      <c r="BL9" s="396">
        <v>1985</v>
      </c>
      <c r="BM9" s="396"/>
      <c r="BN9" s="396"/>
      <c r="BO9" s="396"/>
      <c r="BP9" s="396">
        <v>1986</v>
      </c>
      <c r="BQ9" s="396"/>
      <c r="BR9" s="396"/>
      <c r="BS9" s="396"/>
      <c r="BT9" s="396">
        <v>1987</v>
      </c>
      <c r="BU9" s="396"/>
      <c r="BV9" s="396"/>
      <c r="BW9" s="396"/>
      <c r="BX9" s="396">
        <v>1988</v>
      </c>
      <c r="BY9" s="396"/>
      <c r="BZ9" s="396"/>
      <c r="CA9" s="396"/>
      <c r="CB9" s="396">
        <v>1989</v>
      </c>
      <c r="CC9" s="396"/>
      <c r="CD9" s="396"/>
      <c r="CE9" s="396"/>
      <c r="CF9" s="396">
        <v>1990</v>
      </c>
      <c r="CG9" s="396"/>
      <c r="CH9" s="396"/>
      <c r="CI9" s="396"/>
      <c r="CJ9" s="396">
        <v>1991</v>
      </c>
      <c r="CK9" s="396"/>
      <c r="CL9" s="396"/>
      <c r="CM9" s="396"/>
      <c r="CN9" s="396">
        <v>1992</v>
      </c>
      <c r="CO9" s="396"/>
      <c r="CP9" s="396"/>
      <c r="CQ9" s="396"/>
      <c r="CR9" s="396">
        <v>1993</v>
      </c>
      <c r="CS9" s="396"/>
      <c r="CT9" s="396"/>
      <c r="CU9" s="396"/>
      <c r="CV9" s="396">
        <v>1994</v>
      </c>
      <c r="CW9" s="396"/>
      <c r="CX9" s="396"/>
      <c r="CY9" s="396"/>
      <c r="CZ9" s="396">
        <v>1995</v>
      </c>
      <c r="DA9" s="396"/>
      <c r="DB9" s="396"/>
      <c r="DC9" s="396"/>
      <c r="DD9" s="396">
        <v>1996</v>
      </c>
      <c r="DE9" s="396"/>
      <c r="DF9" s="396"/>
      <c r="DG9" s="396"/>
      <c r="DH9" s="396">
        <v>1997</v>
      </c>
      <c r="DI9" s="396"/>
      <c r="DJ9" s="396"/>
      <c r="DK9" s="396"/>
      <c r="DL9" s="396">
        <v>1998</v>
      </c>
      <c r="DM9" s="396"/>
      <c r="DN9" s="396"/>
      <c r="DO9" s="396"/>
      <c r="DP9" s="396">
        <v>1999</v>
      </c>
      <c r="DQ9" s="396"/>
      <c r="DR9" s="396"/>
      <c r="DS9" s="396"/>
      <c r="DT9" s="396">
        <v>2000</v>
      </c>
      <c r="DU9" s="396"/>
      <c r="DV9" s="396"/>
      <c r="DW9" s="396"/>
      <c r="DX9" s="396">
        <v>2001</v>
      </c>
      <c r="DY9" s="396"/>
      <c r="DZ9" s="396"/>
      <c r="EA9" s="396"/>
      <c r="EB9" s="396">
        <v>2002</v>
      </c>
      <c r="EC9" s="396"/>
      <c r="ED9" s="396"/>
      <c r="EE9" s="396"/>
      <c r="EF9" s="396">
        <v>2003</v>
      </c>
      <c r="EG9" s="396"/>
      <c r="EH9" s="396"/>
      <c r="EI9" s="396"/>
      <c r="EJ9" s="396">
        <v>2004</v>
      </c>
      <c r="EK9" s="396"/>
      <c r="EL9" s="396"/>
      <c r="EM9" s="396"/>
      <c r="EN9" s="396">
        <v>2005</v>
      </c>
      <c r="EO9" s="396"/>
      <c r="EP9" s="396"/>
      <c r="EQ9" s="396"/>
      <c r="ER9" s="396">
        <v>2006</v>
      </c>
      <c r="ES9" s="396"/>
      <c r="ET9" s="396"/>
      <c r="EU9" s="396"/>
      <c r="EV9" s="396">
        <v>2007</v>
      </c>
      <c r="EW9" s="396"/>
      <c r="EX9" s="396"/>
      <c r="EY9" s="396"/>
      <c r="EZ9" s="396">
        <v>2008</v>
      </c>
      <c r="FA9" s="396"/>
      <c r="FB9" s="396"/>
      <c r="FC9" s="396"/>
      <c r="FD9" s="396">
        <v>2009</v>
      </c>
      <c r="FE9" s="396"/>
      <c r="FF9" s="396"/>
      <c r="FG9" s="396"/>
      <c r="FH9" s="396">
        <v>2010</v>
      </c>
      <c r="FI9" s="396"/>
      <c r="FJ9" s="396"/>
      <c r="FK9" s="396"/>
      <c r="FL9" s="396">
        <v>2011</v>
      </c>
      <c r="FM9" s="396"/>
      <c r="FN9" s="396"/>
      <c r="FO9" s="396"/>
      <c r="FP9" s="400">
        <v>2012</v>
      </c>
      <c r="FQ9" s="401"/>
      <c r="FR9" s="401"/>
      <c r="FS9" s="402"/>
      <c r="FT9" s="395">
        <v>2013</v>
      </c>
      <c r="FU9" s="395"/>
      <c r="FV9" s="395"/>
      <c r="FW9" s="395"/>
      <c r="FX9" s="395">
        <v>2014</v>
      </c>
      <c r="FY9" s="395"/>
      <c r="FZ9" s="395"/>
      <c r="GA9" s="395"/>
      <c r="GB9" s="395">
        <v>2015</v>
      </c>
      <c r="GC9" s="395"/>
      <c r="GD9" s="395"/>
      <c r="GE9" s="395"/>
    </row>
    <row r="10" spans="1:187" x14ac:dyDescent="0.2">
      <c r="A10" s="7"/>
      <c r="B10" s="8"/>
      <c r="C10" s="9"/>
      <c r="D10" s="10" t="s">
        <v>42</v>
      </c>
      <c r="E10" s="10" t="s">
        <v>43</v>
      </c>
      <c r="F10" s="10" t="s">
        <v>44</v>
      </c>
      <c r="G10" s="11" t="s">
        <v>45</v>
      </c>
      <c r="H10" s="10" t="s">
        <v>42</v>
      </c>
      <c r="I10" s="10" t="s">
        <v>43</v>
      </c>
      <c r="J10" s="10" t="s">
        <v>44</v>
      </c>
      <c r="K10" s="10" t="s">
        <v>45</v>
      </c>
      <c r="L10" s="10" t="s">
        <v>42</v>
      </c>
      <c r="M10" s="10" t="s">
        <v>43</v>
      </c>
      <c r="N10" s="10" t="s">
        <v>44</v>
      </c>
      <c r="O10" s="10" t="s">
        <v>45</v>
      </c>
      <c r="P10" s="10" t="s">
        <v>42</v>
      </c>
      <c r="Q10" s="10" t="s">
        <v>43</v>
      </c>
      <c r="R10" s="10" t="s">
        <v>44</v>
      </c>
      <c r="S10" s="10" t="s">
        <v>45</v>
      </c>
      <c r="T10" s="10" t="s">
        <v>42</v>
      </c>
      <c r="U10" s="10" t="s">
        <v>43</v>
      </c>
      <c r="V10" s="10" t="s">
        <v>44</v>
      </c>
      <c r="W10" s="10" t="s">
        <v>45</v>
      </c>
      <c r="X10" s="10" t="s">
        <v>42</v>
      </c>
      <c r="Y10" s="10" t="s">
        <v>43</v>
      </c>
      <c r="Z10" s="10" t="s">
        <v>44</v>
      </c>
      <c r="AA10" s="10" t="s">
        <v>45</v>
      </c>
      <c r="AB10" s="10" t="s">
        <v>42</v>
      </c>
      <c r="AC10" s="10" t="s">
        <v>43</v>
      </c>
      <c r="AD10" s="10" t="s">
        <v>44</v>
      </c>
      <c r="AE10" s="10" t="s">
        <v>45</v>
      </c>
      <c r="AF10" s="10" t="s">
        <v>42</v>
      </c>
      <c r="AG10" s="10" t="s">
        <v>43</v>
      </c>
      <c r="AH10" s="10" t="s">
        <v>44</v>
      </c>
      <c r="AI10" s="10" t="s">
        <v>45</v>
      </c>
      <c r="AJ10" s="10" t="s">
        <v>42</v>
      </c>
      <c r="AK10" s="10" t="s">
        <v>43</v>
      </c>
      <c r="AL10" s="10" t="s">
        <v>44</v>
      </c>
      <c r="AM10" s="10" t="s">
        <v>45</v>
      </c>
      <c r="AN10" s="10" t="s">
        <v>42</v>
      </c>
      <c r="AO10" s="10" t="s">
        <v>43</v>
      </c>
      <c r="AP10" s="10" t="s">
        <v>44</v>
      </c>
      <c r="AQ10" s="10" t="s">
        <v>45</v>
      </c>
      <c r="AR10" s="10" t="s">
        <v>42</v>
      </c>
      <c r="AS10" s="10" t="s">
        <v>43</v>
      </c>
      <c r="AT10" s="10" t="s">
        <v>44</v>
      </c>
      <c r="AU10" s="10" t="s">
        <v>45</v>
      </c>
      <c r="AV10" s="10" t="s">
        <v>42</v>
      </c>
      <c r="AW10" s="10" t="s">
        <v>43</v>
      </c>
      <c r="AX10" s="10" t="s">
        <v>44</v>
      </c>
      <c r="AY10" s="10" t="s">
        <v>45</v>
      </c>
      <c r="AZ10" s="10" t="s">
        <v>42</v>
      </c>
      <c r="BA10" s="10" t="s">
        <v>43</v>
      </c>
      <c r="BB10" s="10" t="s">
        <v>44</v>
      </c>
      <c r="BC10" s="10" t="s">
        <v>45</v>
      </c>
      <c r="BD10" s="10" t="s">
        <v>42</v>
      </c>
      <c r="BE10" s="10" t="s">
        <v>43</v>
      </c>
      <c r="BF10" s="10" t="s">
        <v>44</v>
      </c>
      <c r="BG10" s="10" t="s">
        <v>45</v>
      </c>
      <c r="BH10" s="10" t="s">
        <v>42</v>
      </c>
      <c r="BI10" s="10" t="s">
        <v>43</v>
      </c>
      <c r="BJ10" s="10" t="s">
        <v>44</v>
      </c>
      <c r="BK10" s="10" t="s">
        <v>45</v>
      </c>
      <c r="BL10" s="10" t="s">
        <v>42</v>
      </c>
      <c r="BM10" s="10" t="s">
        <v>43</v>
      </c>
      <c r="BN10" s="10" t="s">
        <v>44</v>
      </c>
      <c r="BO10" s="10" t="s">
        <v>45</v>
      </c>
      <c r="BP10" s="10" t="s">
        <v>42</v>
      </c>
      <c r="BQ10" s="10" t="s">
        <v>43</v>
      </c>
      <c r="BR10" s="10" t="s">
        <v>44</v>
      </c>
      <c r="BS10" s="10" t="s">
        <v>45</v>
      </c>
      <c r="BT10" s="10" t="s">
        <v>42</v>
      </c>
      <c r="BU10" s="10" t="s">
        <v>43</v>
      </c>
      <c r="BV10" s="10" t="s">
        <v>44</v>
      </c>
      <c r="BW10" s="10" t="s">
        <v>45</v>
      </c>
      <c r="BX10" s="10" t="s">
        <v>42</v>
      </c>
      <c r="BY10" s="10" t="s">
        <v>43</v>
      </c>
      <c r="BZ10" s="10" t="s">
        <v>44</v>
      </c>
      <c r="CA10" s="10" t="s">
        <v>45</v>
      </c>
      <c r="CB10" s="10" t="s">
        <v>42</v>
      </c>
      <c r="CC10" s="10" t="s">
        <v>43</v>
      </c>
      <c r="CD10" s="10" t="s">
        <v>44</v>
      </c>
      <c r="CE10" s="10" t="s">
        <v>45</v>
      </c>
      <c r="CF10" s="10" t="s">
        <v>42</v>
      </c>
      <c r="CG10" s="10" t="s">
        <v>43</v>
      </c>
      <c r="CH10" s="10" t="s">
        <v>44</v>
      </c>
      <c r="CI10" s="10" t="s">
        <v>45</v>
      </c>
      <c r="CJ10" s="10" t="s">
        <v>42</v>
      </c>
      <c r="CK10" s="10" t="s">
        <v>43</v>
      </c>
      <c r="CL10" s="10" t="s">
        <v>44</v>
      </c>
      <c r="CM10" s="10" t="s">
        <v>45</v>
      </c>
      <c r="CN10" s="10" t="s">
        <v>42</v>
      </c>
      <c r="CO10" s="10" t="s">
        <v>43</v>
      </c>
      <c r="CP10" s="10" t="s">
        <v>44</v>
      </c>
      <c r="CQ10" s="10" t="s">
        <v>45</v>
      </c>
      <c r="CR10" s="10" t="s">
        <v>42</v>
      </c>
      <c r="CS10" s="10" t="s">
        <v>43</v>
      </c>
      <c r="CT10" s="10" t="s">
        <v>44</v>
      </c>
      <c r="CU10" s="10" t="s">
        <v>45</v>
      </c>
      <c r="CV10" s="10" t="s">
        <v>42</v>
      </c>
      <c r="CW10" s="10" t="s">
        <v>43</v>
      </c>
      <c r="CX10" s="10" t="s">
        <v>44</v>
      </c>
      <c r="CY10" s="10" t="s">
        <v>45</v>
      </c>
      <c r="CZ10" s="10" t="s">
        <v>42</v>
      </c>
      <c r="DA10" s="10" t="s">
        <v>43</v>
      </c>
      <c r="DB10" s="10" t="s">
        <v>44</v>
      </c>
      <c r="DC10" s="10" t="s">
        <v>45</v>
      </c>
      <c r="DD10" s="10" t="s">
        <v>42</v>
      </c>
      <c r="DE10" s="10" t="s">
        <v>43</v>
      </c>
      <c r="DF10" s="10" t="s">
        <v>44</v>
      </c>
      <c r="DG10" s="10" t="s">
        <v>45</v>
      </c>
      <c r="DH10" s="10" t="s">
        <v>42</v>
      </c>
      <c r="DI10" s="10" t="s">
        <v>43</v>
      </c>
      <c r="DJ10" s="10" t="s">
        <v>44</v>
      </c>
      <c r="DK10" s="10" t="s">
        <v>45</v>
      </c>
      <c r="DL10" s="10" t="s">
        <v>42</v>
      </c>
      <c r="DM10" s="10" t="s">
        <v>43</v>
      </c>
      <c r="DN10" s="10" t="s">
        <v>44</v>
      </c>
      <c r="DO10" s="10" t="s">
        <v>45</v>
      </c>
      <c r="DP10" s="10" t="s">
        <v>42</v>
      </c>
      <c r="DQ10" s="10" t="s">
        <v>43</v>
      </c>
      <c r="DR10" s="10" t="s">
        <v>44</v>
      </c>
      <c r="DS10" s="10" t="s">
        <v>45</v>
      </c>
      <c r="DT10" s="10" t="s">
        <v>42</v>
      </c>
      <c r="DU10" s="10" t="s">
        <v>43</v>
      </c>
      <c r="DV10" s="10" t="s">
        <v>44</v>
      </c>
      <c r="DW10" s="10" t="s">
        <v>45</v>
      </c>
      <c r="DX10" s="10" t="s">
        <v>42</v>
      </c>
      <c r="DY10" s="10" t="s">
        <v>43</v>
      </c>
      <c r="DZ10" s="10" t="s">
        <v>44</v>
      </c>
      <c r="EA10" s="10" t="s">
        <v>45</v>
      </c>
      <c r="EB10" s="10" t="s">
        <v>42</v>
      </c>
      <c r="EC10" s="10" t="s">
        <v>43</v>
      </c>
      <c r="ED10" s="10" t="s">
        <v>44</v>
      </c>
      <c r="EE10" s="10" t="s">
        <v>45</v>
      </c>
      <c r="EF10" s="10" t="s">
        <v>42</v>
      </c>
      <c r="EG10" s="10" t="s">
        <v>43</v>
      </c>
      <c r="EH10" s="10" t="s">
        <v>44</v>
      </c>
      <c r="EI10" s="10" t="s">
        <v>45</v>
      </c>
      <c r="EJ10" s="10" t="s">
        <v>42</v>
      </c>
      <c r="EK10" s="10" t="s">
        <v>43</v>
      </c>
      <c r="EL10" s="10" t="s">
        <v>44</v>
      </c>
      <c r="EM10" s="10" t="s">
        <v>45</v>
      </c>
      <c r="EN10" s="10" t="s">
        <v>42</v>
      </c>
      <c r="EO10" s="10" t="s">
        <v>43</v>
      </c>
      <c r="EP10" s="10" t="s">
        <v>44</v>
      </c>
      <c r="EQ10" s="10" t="s">
        <v>45</v>
      </c>
      <c r="ER10" s="10" t="s">
        <v>42</v>
      </c>
      <c r="ES10" s="10" t="s">
        <v>43</v>
      </c>
      <c r="ET10" s="10" t="s">
        <v>44</v>
      </c>
      <c r="EU10" s="10" t="s">
        <v>45</v>
      </c>
      <c r="EV10" s="10" t="s">
        <v>42</v>
      </c>
      <c r="EW10" s="10" t="s">
        <v>43</v>
      </c>
      <c r="EX10" s="10" t="s">
        <v>44</v>
      </c>
      <c r="EY10" s="10" t="s">
        <v>45</v>
      </c>
      <c r="EZ10" s="10" t="s">
        <v>42</v>
      </c>
      <c r="FA10" s="10" t="s">
        <v>43</v>
      </c>
      <c r="FB10" s="10" t="s">
        <v>44</v>
      </c>
      <c r="FC10" s="10" t="s">
        <v>45</v>
      </c>
      <c r="FD10" s="10" t="s">
        <v>42</v>
      </c>
      <c r="FE10" s="10" t="s">
        <v>43</v>
      </c>
      <c r="FF10" s="10" t="s">
        <v>44</v>
      </c>
      <c r="FG10" s="10" t="s">
        <v>45</v>
      </c>
      <c r="FH10" s="10" t="s">
        <v>42</v>
      </c>
      <c r="FI10" s="10" t="s">
        <v>43</v>
      </c>
      <c r="FJ10" s="10" t="s">
        <v>44</v>
      </c>
      <c r="FK10" s="10" t="s">
        <v>45</v>
      </c>
      <c r="FL10" s="10" t="s">
        <v>42</v>
      </c>
      <c r="FM10" s="10" t="s">
        <v>43</v>
      </c>
      <c r="FN10" s="10" t="s">
        <v>44</v>
      </c>
      <c r="FO10" s="10" t="s">
        <v>45</v>
      </c>
      <c r="FP10" s="10" t="s">
        <v>42</v>
      </c>
      <c r="FQ10" s="10" t="s">
        <v>43</v>
      </c>
      <c r="FR10" s="10" t="s">
        <v>44</v>
      </c>
      <c r="FS10" s="10" t="s">
        <v>45</v>
      </c>
      <c r="FT10" s="10" t="s">
        <v>42</v>
      </c>
      <c r="FU10" s="10" t="s">
        <v>43</v>
      </c>
      <c r="FV10" s="10" t="s">
        <v>44</v>
      </c>
      <c r="FW10" s="10" t="s">
        <v>45</v>
      </c>
      <c r="FX10" s="10" t="s">
        <v>42</v>
      </c>
      <c r="FY10" s="10" t="s">
        <v>43</v>
      </c>
      <c r="FZ10" s="10" t="s">
        <v>44</v>
      </c>
      <c r="GA10" s="10" t="s">
        <v>45</v>
      </c>
      <c r="GB10" s="10" t="s">
        <v>42</v>
      </c>
      <c r="GC10" s="10" t="s">
        <v>43</v>
      </c>
      <c r="GD10" s="10" t="s">
        <v>44</v>
      </c>
      <c r="GE10" s="10" t="s">
        <v>45</v>
      </c>
    </row>
    <row r="11" spans="1:187" x14ac:dyDescent="0.2">
      <c r="A11" s="7"/>
      <c r="B11" s="8"/>
      <c r="C11" s="12"/>
      <c r="D11" s="13"/>
      <c r="E11" s="13" t="s">
        <v>0</v>
      </c>
      <c r="F11" s="13" t="s">
        <v>47</v>
      </c>
      <c r="G11" s="14" t="s">
        <v>1</v>
      </c>
      <c r="H11" s="13"/>
      <c r="I11" s="13" t="s">
        <v>0</v>
      </c>
      <c r="J11" s="13" t="s">
        <v>47</v>
      </c>
      <c r="K11" s="13" t="s">
        <v>1</v>
      </c>
      <c r="L11" s="13"/>
      <c r="M11" s="13" t="s">
        <v>0</v>
      </c>
      <c r="N11" s="13" t="s">
        <v>47</v>
      </c>
      <c r="O11" s="13" t="s">
        <v>1</v>
      </c>
      <c r="P11" s="13"/>
      <c r="Q11" s="13" t="s">
        <v>0</v>
      </c>
      <c r="R11" s="13" t="s">
        <v>47</v>
      </c>
      <c r="S11" s="13" t="s">
        <v>1</v>
      </c>
      <c r="T11" s="13"/>
      <c r="U11" s="13" t="s">
        <v>0</v>
      </c>
      <c r="V11" s="13" t="s">
        <v>47</v>
      </c>
      <c r="W11" s="13" t="s">
        <v>1</v>
      </c>
      <c r="X11" s="13"/>
      <c r="Y11" s="13" t="s">
        <v>0</v>
      </c>
      <c r="Z11" s="13" t="s">
        <v>47</v>
      </c>
      <c r="AA11" s="13" t="s">
        <v>1</v>
      </c>
      <c r="AB11" s="13"/>
      <c r="AC11" s="13" t="s">
        <v>0</v>
      </c>
      <c r="AD11" s="13" t="s">
        <v>47</v>
      </c>
      <c r="AE11" s="13" t="s">
        <v>1</v>
      </c>
      <c r="AF11" s="13"/>
      <c r="AG11" s="13" t="s">
        <v>0</v>
      </c>
      <c r="AH11" s="13" t="s">
        <v>47</v>
      </c>
      <c r="AI11" s="13" t="s">
        <v>1</v>
      </c>
      <c r="AJ11" s="13"/>
      <c r="AK11" s="13" t="s">
        <v>0</v>
      </c>
      <c r="AL11" s="13" t="s">
        <v>47</v>
      </c>
      <c r="AM11" s="13" t="s">
        <v>1</v>
      </c>
      <c r="AN11" s="13"/>
      <c r="AO11" s="13" t="s">
        <v>0</v>
      </c>
      <c r="AP11" s="13" t="s">
        <v>47</v>
      </c>
      <c r="AQ11" s="13" t="s">
        <v>1</v>
      </c>
      <c r="AR11" s="13"/>
      <c r="AS11" s="13" t="s">
        <v>0</v>
      </c>
      <c r="AT11" s="13" t="s">
        <v>47</v>
      </c>
      <c r="AU11" s="13" t="s">
        <v>1</v>
      </c>
      <c r="AV11" s="13"/>
      <c r="AW11" s="13" t="s">
        <v>0</v>
      </c>
      <c r="AX11" s="13" t="s">
        <v>47</v>
      </c>
      <c r="AY11" s="13" t="s">
        <v>1</v>
      </c>
      <c r="AZ11" s="13"/>
      <c r="BA11" s="13" t="s">
        <v>0</v>
      </c>
      <c r="BB11" s="13" t="s">
        <v>47</v>
      </c>
      <c r="BC11" s="13" t="s">
        <v>1</v>
      </c>
      <c r="BD11" s="13"/>
      <c r="BE11" s="13" t="s">
        <v>0</v>
      </c>
      <c r="BF11" s="13" t="s">
        <v>47</v>
      </c>
      <c r="BG11" s="13" t="s">
        <v>1</v>
      </c>
      <c r="BH11" s="13"/>
      <c r="BI11" s="13" t="s">
        <v>0</v>
      </c>
      <c r="BJ11" s="13" t="s">
        <v>47</v>
      </c>
      <c r="BK11" s="13" t="s">
        <v>1</v>
      </c>
      <c r="BL11" s="13"/>
      <c r="BM11" s="13" t="s">
        <v>0</v>
      </c>
      <c r="BN11" s="13" t="s">
        <v>47</v>
      </c>
      <c r="BO11" s="13" t="s">
        <v>1</v>
      </c>
      <c r="BP11" s="13"/>
      <c r="BQ11" s="13" t="s">
        <v>0</v>
      </c>
      <c r="BR11" s="13" t="s">
        <v>47</v>
      </c>
      <c r="BS11" s="13" t="s">
        <v>1</v>
      </c>
      <c r="BT11" s="13"/>
      <c r="BU11" s="13" t="s">
        <v>0</v>
      </c>
      <c r="BV11" s="13" t="s">
        <v>47</v>
      </c>
      <c r="BW11" s="13" t="s">
        <v>1</v>
      </c>
      <c r="BX11" s="13"/>
      <c r="BY11" s="13" t="s">
        <v>0</v>
      </c>
      <c r="BZ11" s="13" t="s">
        <v>47</v>
      </c>
      <c r="CA11" s="13" t="s">
        <v>1</v>
      </c>
      <c r="CB11" s="13"/>
      <c r="CC11" s="13" t="s">
        <v>0</v>
      </c>
      <c r="CD11" s="13" t="s">
        <v>47</v>
      </c>
      <c r="CE11" s="13" t="s">
        <v>1</v>
      </c>
      <c r="CF11" s="13"/>
      <c r="CG11" s="13" t="s">
        <v>0</v>
      </c>
      <c r="CH11" s="13" t="s">
        <v>47</v>
      </c>
      <c r="CI11" s="13" t="s">
        <v>1</v>
      </c>
      <c r="CJ11" s="13"/>
      <c r="CK11" s="13" t="s">
        <v>0</v>
      </c>
      <c r="CL11" s="13" t="s">
        <v>47</v>
      </c>
      <c r="CM11" s="13" t="s">
        <v>1</v>
      </c>
      <c r="CN11" s="13"/>
      <c r="CO11" s="13" t="s">
        <v>0</v>
      </c>
      <c r="CP11" s="13" t="s">
        <v>47</v>
      </c>
      <c r="CQ11" s="13" t="s">
        <v>1</v>
      </c>
      <c r="CR11" s="13"/>
      <c r="CS11" s="13" t="s">
        <v>0</v>
      </c>
      <c r="CT11" s="13" t="s">
        <v>47</v>
      </c>
      <c r="CU11" s="13" t="s">
        <v>1</v>
      </c>
      <c r="CV11" s="13"/>
      <c r="CW11" s="13" t="s">
        <v>0</v>
      </c>
      <c r="CX11" s="13" t="s">
        <v>47</v>
      </c>
      <c r="CY11" s="13" t="s">
        <v>1</v>
      </c>
      <c r="CZ11" s="13"/>
      <c r="DA11" s="13" t="s">
        <v>0</v>
      </c>
      <c r="DB11" s="13" t="s">
        <v>47</v>
      </c>
      <c r="DC11" s="13" t="s">
        <v>1</v>
      </c>
      <c r="DD11" s="13"/>
      <c r="DE11" s="13" t="s">
        <v>0</v>
      </c>
      <c r="DF11" s="13" t="s">
        <v>47</v>
      </c>
      <c r="DG11" s="13" t="s">
        <v>1</v>
      </c>
      <c r="DH11" s="13"/>
      <c r="DI11" s="13" t="s">
        <v>0</v>
      </c>
      <c r="DJ11" s="13" t="s">
        <v>47</v>
      </c>
      <c r="DK11" s="13" t="s">
        <v>1</v>
      </c>
      <c r="DL11" s="13"/>
      <c r="DM11" s="13" t="s">
        <v>0</v>
      </c>
      <c r="DN11" s="13" t="s">
        <v>47</v>
      </c>
      <c r="DO11" s="13" t="s">
        <v>1</v>
      </c>
      <c r="DP11" s="13"/>
      <c r="DQ11" s="13" t="s">
        <v>0</v>
      </c>
      <c r="DR11" s="13" t="s">
        <v>47</v>
      </c>
      <c r="DS11" s="13" t="s">
        <v>1</v>
      </c>
      <c r="DT11" s="13"/>
      <c r="DU11" s="13" t="s">
        <v>0</v>
      </c>
      <c r="DV11" s="13" t="s">
        <v>47</v>
      </c>
      <c r="DW11" s="13" t="s">
        <v>1</v>
      </c>
      <c r="DX11" s="13"/>
      <c r="DY11" s="13" t="s">
        <v>0</v>
      </c>
      <c r="DZ11" s="13" t="s">
        <v>47</v>
      </c>
      <c r="EA11" s="13" t="s">
        <v>1</v>
      </c>
      <c r="EB11" s="13"/>
      <c r="EC11" s="13" t="s">
        <v>0</v>
      </c>
      <c r="ED11" s="13" t="s">
        <v>47</v>
      </c>
      <c r="EE11" s="13" t="s">
        <v>1</v>
      </c>
      <c r="EF11" s="13"/>
      <c r="EG11" s="13" t="s">
        <v>0</v>
      </c>
      <c r="EH11" s="13" t="s">
        <v>47</v>
      </c>
      <c r="EI11" s="13" t="s">
        <v>1</v>
      </c>
      <c r="EJ11" s="13"/>
      <c r="EK11" s="13" t="s">
        <v>0</v>
      </c>
      <c r="EL11" s="13" t="s">
        <v>47</v>
      </c>
      <c r="EM11" s="13" t="s">
        <v>1</v>
      </c>
      <c r="EN11" s="13"/>
      <c r="EO11" s="13" t="s">
        <v>0</v>
      </c>
      <c r="EP11" s="13" t="s">
        <v>47</v>
      </c>
      <c r="EQ11" s="13" t="s">
        <v>1</v>
      </c>
      <c r="ER11" s="13"/>
      <c r="ES11" s="13" t="s">
        <v>0</v>
      </c>
      <c r="ET11" s="13" t="s">
        <v>47</v>
      </c>
      <c r="EU11" s="13" t="s">
        <v>1</v>
      </c>
      <c r="EV11" s="13"/>
      <c r="EW11" s="13" t="s">
        <v>0</v>
      </c>
      <c r="EX11" s="13" t="s">
        <v>47</v>
      </c>
      <c r="EY11" s="13" t="s">
        <v>1</v>
      </c>
      <c r="EZ11" s="13"/>
      <c r="FA11" s="13" t="s">
        <v>0</v>
      </c>
      <c r="FB11" s="13" t="s">
        <v>47</v>
      </c>
      <c r="FC11" s="13" t="s">
        <v>1</v>
      </c>
      <c r="FD11" s="13"/>
      <c r="FE11" s="13" t="s">
        <v>0</v>
      </c>
      <c r="FF11" s="13" t="s">
        <v>47</v>
      </c>
      <c r="FG11" s="13" t="s">
        <v>1</v>
      </c>
      <c r="FH11" s="13"/>
      <c r="FI11" s="13" t="s">
        <v>0</v>
      </c>
      <c r="FJ11" s="13" t="s">
        <v>47</v>
      </c>
      <c r="FK11" s="13" t="s">
        <v>1</v>
      </c>
      <c r="FL11" s="13"/>
      <c r="FM11" s="13" t="s">
        <v>0</v>
      </c>
      <c r="FN11" s="13" t="s">
        <v>47</v>
      </c>
      <c r="FO11" s="13" t="s">
        <v>1</v>
      </c>
      <c r="FP11" s="13"/>
      <c r="FQ11" s="13" t="s">
        <v>0</v>
      </c>
      <c r="FR11" s="13" t="s">
        <v>47</v>
      </c>
      <c r="FS11" s="13" t="s">
        <v>1</v>
      </c>
      <c r="FT11" s="13"/>
      <c r="FU11" s="13" t="s">
        <v>0</v>
      </c>
      <c r="FV11" s="13" t="s">
        <v>47</v>
      </c>
      <c r="FW11" s="13" t="s">
        <v>1</v>
      </c>
      <c r="FX11" s="13"/>
      <c r="FY11" s="13" t="s">
        <v>0</v>
      </c>
      <c r="FZ11" s="13" t="s">
        <v>47</v>
      </c>
      <c r="GA11" s="13" t="s">
        <v>1</v>
      </c>
      <c r="GB11" s="13"/>
      <c r="GC11" s="13" t="s">
        <v>0</v>
      </c>
      <c r="GD11" s="13" t="s">
        <v>47</v>
      </c>
      <c r="GE11" s="13" t="s">
        <v>1</v>
      </c>
    </row>
    <row r="12" spans="1:187" x14ac:dyDescent="0.2">
      <c r="A12" s="13" t="s">
        <v>41</v>
      </c>
      <c r="B12" s="15"/>
      <c r="C12" s="16"/>
      <c r="D12" s="13" t="s">
        <v>87</v>
      </c>
      <c r="E12" s="13" t="s">
        <v>88</v>
      </c>
      <c r="F12" s="13" t="s">
        <v>89</v>
      </c>
      <c r="G12" s="14" t="s">
        <v>90</v>
      </c>
      <c r="H12" s="13" t="s">
        <v>87</v>
      </c>
      <c r="I12" s="13" t="s">
        <v>88</v>
      </c>
      <c r="J12" s="13" t="s">
        <v>89</v>
      </c>
      <c r="K12" s="14" t="s">
        <v>90</v>
      </c>
      <c r="L12" s="13" t="s">
        <v>87</v>
      </c>
      <c r="M12" s="13" t="s">
        <v>88</v>
      </c>
      <c r="N12" s="13" t="s">
        <v>89</v>
      </c>
      <c r="O12" s="14" t="s">
        <v>90</v>
      </c>
      <c r="P12" s="13" t="s">
        <v>87</v>
      </c>
      <c r="Q12" s="13" t="s">
        <v>88</v>
      </c>
      <c r="R12" s="13" t="s">
        <v>89</v>
      </c>
      <c r="S12" s="14" t="s">
        <v>90</v>
      </c>
      <c r="T12" s="13" t="s">
        <v>87</v>
      </c>
      <c r="U12" s="13" t="s">
        <v>88</v>
      </c>
      <c r="V12" s="13" t="s">
        <v>89</v>
      </c>
      <c r="W12" s="14" t="s">
        <v>90</v>
      </c>
      <c r="X12" s="13" t="s">
        <v>87</v>
      </c>
      <c r="Y12" s="13" t="s">
        <v>88</v>
      </c>
      <c r="Z12" s="13" t="s">
        <v>89</v>
      </c>
      <c r="AA12" s="14" t="s">
        <v>90</v>
      </c>
      <c r="AB12" s="13" t="s">
        <v>87</v>
      </c>
      <c r="AC12" s="13" t="s">
        <v>88</v>
      </c>
      <c r="AD12" s="13" t="s">
        <v>89</v>
      </c>
      <c r="AE12" s="14" t="s">
        <v>90</v>
      </c>
      <c r="AF12" s="13" t="s">
        <v>87</v>
      </c>
      <c r="AG12" s="13" t="s">
        <v>88</v>
      </c>
      <c r="AH12" s="13" t="s">
        <v>89</v>
      </c>
      <c r="AI12" s="14" t="s">
        <v>90</v>
      </c>
      <c r="AJ12" s="13" t="s">
        <v>87</v>
      </c>
      <c r="AK12" s="13" t="s">
        <v>88</v>
      </c>
      <c r="AL12" s="13" t="s">
        <v>89</v>
      </c>
      <c r="AM12" s="14" t="s">
        <v>90</v>
      </c>
      <c r="AN12" s="13" t="s">
        <v>87</v>
      </c>
      <c r="AO12" s="13" t="s">
        <v>88</v>
      </c>
      <c r="AP12" s="13" t="s">
        <v>89</v>
      </c>
      <c r="AQ12" s="14" t="s">
        <v>90</v>
      </c>
      <c r="AR12" s="13" t="s">
        <v>87</v>
      </c>
      <c r="AS12" s="13" t="s">
        <v>88</v>
      </c>
      <c r="AT12" s="13" t="s">
        <v>89</v>
      </c>
      <c r="AU12" s="14" t="s">
        <v>90</v>
      </c>
      <c r="AV12" s="13" t="s">
        <v>87</v>
      </c>
      <c r="AW12" s="13" t="s">
        <v>88</v>
      </c>
      <c r="AX12" s="13" t="s">
        <v>89</v>
      </c>
      <c r="AY12" s="14" t="s">
        <v>90</v>
      </c>
      <c r="AZ12" s="13" t="s">
        <v>87</v>
      </c>
      <c r="BA12" s="13" t="s">
        <v>88</v>
      </c>
      <c r="BB12" s="13" t="s">
        <v>89</v>
      </c>
      <c r="BC12" s="14" t="s">
        <v>90</v>
      </c>
      <c r="BD12" s="13" t="s">
        <v>87</v>
      </c>
      <c r="BE12" s="13" t="s">
        <v>88</v>
      </c>
      <c r="BF12" s="13" t="s">
        <v>89</v>
      </c>
      <c r="BG12" s="14" t="s">
        <v>90</v>
      </c>
      <c r="BH12" s="13" t="s">
        <v>87</v>
      </c>
      <c r="BI12" s="13" t="s">
        <v>88</v>
      </c>
      <c r="BJ12" s="13" t="s">
        <v>89</v>
      </c>
      <c r="BK12" s="14" t="s">
        <v>90</v>
      </c>
      <c r="BL12" s="13" t="s">
        <v>87</v>
      </c>
      <c r="BM12" s="13" t="s">
        <v>88</v>
      </c>
      <c r="BN12" s="13" t="s">
        <v>89</v>
      </c>
      <c r="BO12" s="14" t="s">
        <v>90</v>
      </c>
      <c r="BP12" s="13" t="s">
        <v>87</v>
      </c>
      <c r="BQ12" s="13" t="s">
        <v>88</v>
      </c>
      <c r="BR12" s="13" t="s">
        <v>89</v>
      </c>
      <c r="BS12" s="14" t="s">
        <v>90</v>
      </c>
      <c r="BT12" s="13" t="s">
        <v>87</v>
      </c>
      <c r="BU12" s="13" t="s">
        <v>88</v>
      </c>
      <c r="BV12" s="13" t="s">
        <v>89</v>
      </c>
      <c r="BW12" s="14" t="s">
        <v>90</v>
      </c>
      <c r="BX12" s="13" t="s">
        <v>87</v>
      </c>
      <c r="BY12" s="13" t="s">
        <v>88</v>
      </c>
      <c r="BZ12" s="13" t="s">
        <v>89</v>
      </c>
      <c r="CA12" s="14" t="s">
        <v>90</v>
      </c>
      <c r="CB12" s="13" t="s">
        <v>87</v>
      </c>
      <c r="CC12" s="13" t="s">
        <v>88</v>
      </c>
      <c r="CD12" s="13" t="s">
        <v>89</v>
      </c>
      <c r="CE12" s="14" t="s">
        <v>90</v>
      </c>
      <c r="CF12" s="13" t="s">
        <v>87</v>
      </c>
      <c r="CG12" s="13" t="s">
        <v>88</v>
      </c>
      <c r="CH12" s="13" t="s">
        <v>89</v>
      </c>
      <c r="CI12" s="14" t="s">
        <v>90</v>
      </c>
      <c r="CJ12" s="13" t="s">
        <v>87</v>
      </c>
      <c r="CK12" s="13" t="s">
        <v>88</v>
      </c>
      <c r="CL12" s="13" t="s">
        <v>89</v>
      </c>
      <c r="CM12" s="14" t="s">
        <v>90</v>
      </c>
      <c r="CN12" s="13" t="s">
        <v>87</v>
      </c>
      <c r="CO12" s="13" t="s">
        <v>88</v>
      </c>
      <c r="CP12" s="13" t="s">
        <v>89</v>
      </c>
      <c r="CQ12" s="14" t="s">
        <v>90</v>
      </c>
      <c r="CR12" s="13" t="s">
        <v>87</v>
      </c>
      <c r="CS12" s="13" t="s">
        <v>88</v>
      </c>
      <c r="CT12" s="13" t="s">
        <v>89</v>
      </c>
      <c r="CU12" s="14" t="s">
        <v>90</v>
      </c>
      <c r="CV12" s="13" t="s">
        <v>87</v>
      </c>
      <c r="CW12" s="13" t="s">
        <v>88</v>
      </c>
      <c r="CX12" s="13" t="s">
        <v>89</v>
      </c>
      <c r="CY12" s="14" t="s">
        <v>90</v>
      </c>
      <c r="CZ12" s="13" t="s">
        <v>87</v>
      </c>
      <c r="DA12" s="13" t="s">
        <v>88</v>
      </c>
      <c r="DB12" s="13" t="s">
        <v>89</v>
      </c>
      <c r="DC12" s="14" t="s">
        <v>90</v>
      </c>
      <c r="DD12" s="13" t="s">
        <v>87</v>
      </c>
      <c r="DE12" s="13" t="s">
        <v>88</v>
      </c>
      <c r="DF12" s="13" t="s">
        <v>89</v>
      </c>
      <c r="DG12" s="14" t="s">
        <v>90</v>
      </c>
      <c r="DH12" s="13" t="s">
        <v>87</v>
      </c>
      <c r="DI12" s="13" t="s">
        <v>88</v>
      </c>
      <c r="DJ12" s="13" t="s">
        <v>89</v>
      </c>
      <c r="DK12" s="14" t="s">
        <v>90</v>
      </c>
      <c r="DL12" s="13" t="s">
        <v>87</v>
      </c>
      <c r="DM12" s="13" t="s">
        <v>88</v>
      </c>
      <c r="DN12" s="13" t="s">
        <v>89</v>
      </c>
      <c r="DO12" s="14" t="s">
        <v>90</v>
      </c>
      <c r="DP12" s="13" t="s">
        <v>87</v>
      </c>
      <c r="DQ12" s="13" t="s">
        <v>88</v>
      </c>
      <c r="DR12" s="13" t="s">
        <v>89</v>
      </c>
      <c r="DS12" s="14" t="s">
        <v>90</v>
      </c>
      <c r="DT12" s="13" t="s">
        <v>87</v>
      </c>
      <c r="DU12" s="13" t="s">
        <v>88</v>
      </c>
      <c r="DV12" s="13" t="s">
        <v>89</v>
      </c>
      <c r="DW12" s="14" t="s">
        <v>90</v>
      </c>
      <c r="DX12" s="13" t="s">
        <v>87</v>
      </c>
      <c r="DY12" s="13" t="s">
        <v>88</v>
      </c>
      <c r="DZ12" s="13" t="s">
        <v>89</v>
      </c>
      <c r="EA12" s="14" t="s">
        <v>90</v>
      </c>
      <c r="EB12" s="13" t="s">
        <v>87</v>
      </c>
      <c r="EC12" s="13" t="s">
        <v>88</v>
      </c>
      <c r="ED12" s="13" t="s">
        <v>89</v>
      </c>
      <c r="EE12" s="14" t="s">
        <v>90</v>
      </c>
      <c r="EF12" s="13" t="s">
        <v>87</v>
      </c>
      <c r="EG12" s="13" t="s">
        <v>88</v>
      </c>
      <c r="EH12" s="13" t="s">
        <v>89</v>
      </c>
      <c r="EI12" s="14" t="s">
        <v>90</v>
      </c>
      <c r="EJ12" s="13" t="s">
        <v>87</v>
      </c>
      <c r="EK12" s="13" t="s">
        <v>88</v>
      </c>
      <c r="EL12" s="13" t="s">
        <v>89</v>
      </c>
      <c r="EM12" s="14" t="s">
        <v>90</v>
      </c>
      <c r="EN12" s="13" t="s">
        <v>87</v>
      </c>
      <c r="EO12" s="13" t="s">
        <v>88</v>
      </c>
      <c r="EP12" s="13" t="s">
        <v>89</v>
      </c>
      <c r="EQ12" s="14" t="s">
        <v>90</v>
      </c>
      <c r="ER12" s="13" t="s">
        <v>87</v>
      </c>
      <c r="ES12" s="13" t="s">
        <v>88</v>
      </c>
      <c r="ET12" s="13" t="s">
        <v>89</v>
      </c>
      <c r="EU12" s="14" t="s">
        <v>90</v>
      </c>
      <c r="EV12" s="13" t="s">
        <v>87</v>
      </c>
      <c r="EW12" s="13" t="s">
        <v>88</v>
      </c>
      <c r="EX12" s="13" t="s">
        <v>89</v>
      </c>
      <c r="EY12" s="14" t="s">
        <v>90</v>
      </c>
      <c r="EZ12" s="13" t="s">
        <v>87</v>
      </c>
      <c r="FA12" s="13" t="s">
        <v>88</v>
      </c>
      <c r="FB12" s="13" t="s">
        <v>89</v>
      </c>
      <c r="FC12" s="14" t="s">
        <v>90</v>
      </c>
      <c r="FD12" s="13" t="s">
        <v>87</v>
      </c>
      <c r="FE12" s="13" t="s">
        <v>88</v>
      </c>
      <c r="FF12" s="13" t="s">
        <v>89</v>
      </c>
      <c r="FG12" s="14" t="s">
        <v>90</v>
      </c>
      <c r="FH12" s="13" t="s">
        <v>87</v>
      </c>
      <c r="FI12" s="13" t="s">
        <v>88</v>
      </c>
      <c r="FJ12" s="13" t="s">
        <v>89</v>
      </c>
      <c r="FK12" s="14" t="s">
        <v>90</v>
      </c>
      <c r="FL12" s="13" t="s">
        <v>87</v>
      </c>
      <c r="FM12" s="13" t="s">
        <v>88</v>
      </c>
      <c r="FN12" s="13" t="s">
        <v>89</v>
      </c>
      <c r="FO12" s="14" t="s">
        <v>90</v>
      </c>
      <c r="FP12" s="13" t="s">
        <v>87</v>
      </c>
      <c r="FQ12" s="13" t="s">
        <v>88</v>
      </c>
      <c r="FR12" s="13" t="s">
        <v>89</v>
      </c>
      <c r="FS12" s="14" t="s">
        <v>90</v>
      </c>
      <c r="FT12" s="13" t="s">
        <v>87</v>
      </c>
      <c r="FU12" s="13" t="s">
        <v>88</v>
      </c>
      <c r="FV12" s="13" t="s">
        <v>89</v>
      </c>
      <c r="FW12" s="14" t="s">
        <v>90</v>
      </c>
      <c r="FX12" s="13" t="s">
        <v>87</v>
      </c>
      <c r="FY12" s="13" t="s">
        <v>88</v>
      </c>
      <c r="FZ12" s="13" t="s">
        <v>89</v>
      </c>
      <c r="GA12" s="147" t="s">
        <v>90</v>
      </c>
      <c r="GB12" s="13" t="s">
        <v>87</v>
      </c>
      <c r="GC12" s="13" t="s">
        <v>88</v>
      </c>
      <c r="GD12" s="13" t="s">
        <v>89</v>
      </c>
      <c r="GE12" s="147" t="s">
        <v>90</v>
      </c>
    </row>
    <row r="13" spans="1:187" x14ac:dyDescent="0.2">
      <c r="A13" s="10"/>
      <c r="B13" s="12"/>
      <c r="C13" s="5"/>
      <c r="D13" s="17"/>
      <c r="E13" s="17"/>
      <c r="F13" s="18"/>
      <c r="G13" s="17"/>
      <c r="H13" s="17"/>
      <c r="I13" s="17"/>
      <c r="J13" s="18"/>
      <c r="K13" s="17"/>
      <c r="L13" s="17"/>
      <c r="M13" s="17"/>
      <c r="N13" s="18"/>
      <c r="O13" s="17"/>
      <c r="P13" s="17"/>
      <c r="Q13" s="17"/>
      <c r="R13" s="18"/>
      <c r="S13" s="17"/>
      <c r="T13" s="17"/>
      <c r="U13" s="17"/>
      <c r="V13" s="18"/>
      <c r="W13" s="17"/>
      <c r="X13" s="17"/>
      <c r="Y13" s="17"/>
      <c r="Z13" s="18"/>
      <c r="AA13" s="17"/>
      <c r="AB13" s="17"/>
      <c r="AC13" s="17"/>
      <c r="AD13" s="18"/>
      <c r="AE13" s="17"/>
      <c r="AF13" s="17"/>
      <c r="AG13" s="17"/>
      <c r="AH13" s="18"/>
      <c r="AI13" s="17"/>
      <c r="AJ13" s="17"/>
      <c r="AK13" s="17"/>
      <c r="AL13" s="18"/>
      <c r="AM13" s="17"/>
      <c r="AN13" s="17"/>
      <c r="AO13" s="17"/>
      <c r="AP13" s="18"/>
      <c r="AQ13" s="17"/>
      <c r="AR13" s="17"/>
      <c r="AS13" s="17"/>
      <c r="AT13" s="18"/>
      <c r="AU13" s="17"/>
      <c r="AV13" s="17"/>
      <c r="AW13" s="17"/>
      <c r="AX13" s="18"/>
      <c r="AY13" s="17"/>
      <c r="AZ13" s="17"/>
      <c r="BA13" s="17"/>
      <c r="BB13" s="18"/>
      <c r="BC13" s="17"/>
      <c r="BD13" s="17"/>
      <c r="BE13" s="17"/>
      <c r="BF13" s="18"/>
      <c r="BG13" s="17"/>
      <c r="BH13" s="17"/>
      <c r="BI13" s="17"/>
      <c r="BJ13" s="18"/>
      <c r="BK13" s="17"/>
      <c r="BL13" s="17"/>
      <c r="BM13" s="17"/>
      <c r="BN13" s="18"/>
      <c r="BO13" s="17"/>
      <c r="BP13" s="17"/>
      <c r="BQ13" s="17"/>
      <c r="BR13" s="18"/>
      <c r="BS13" s="17"/>
      <c r="BT13" s="17"/>
      <c r="BU13" s="17"/>
      <c r="BV13" s="18"/>
      <c r="BW13" s="17"/>
      <c r="BX13" s="17"/>
      <c r="BY13" s="17"/>
      <c r="BZ13" s="18"/>
      <c r="CA13" s="17"/>
      <c r="CB13" s="17"/>
      <c r="CC13" s="17"/>
      <c r="CD13" s="18"/>
      <c r="CE13" s="17"/>
      <c r="CF13" s="17"/>
      <c r="CG13" s="17"/>
      <c r="CH13" s="18"/>
      <c r="CI13" s="17"/>
      <c r="CJ13" s="17"/>
      <c r="CK13" s="17"/>
      <c r="CL13" s="18"/>
      <c r="CM13" s="17"/>
      <c r="CN13" s="17"/>
      <c r="CO13" s="17"/>
      <c r="CP13" s="18"/>
      <c r="CQ13" s="17"/>
      <c r="CR13" s="17"/>
      <c r="CS13" s="17"/>
      <c r="CT13" s="18"/>
      <c r="CU13" s="17"/>
      <c r="CV13" s="17"/>
      <c r="CW13" s="17"/>
      <c r="CX13" s="18"/>
      <c r="CY13" s="17"/>
      <c r="CZ13" s="17"/>
      <c r="DA13" s="17"/>
      <c r="DB13" s="18"/>
      <c r="DC13" s="17"/>
      <c r="DD13" s="17"/>
      <c r="DE13" s="17"/>
      <c r="DF13" s="18"/>
      <c r="DG13" s="17"/>
      <c r="DH13" s="17"/>
      <c r="DI13" s="17"/>
      <c r="DJ13" s="18"/>
      <c r="DK13" s="17"/>
      <c r="DL13" s="17"/>
      <c r="DM13" s="17"/>
      <c r="DN13" s="18"/>
      <c r="DO13" s="17"/>
      <c r="DP13" s="17"/>
      <c r="DQ13" s="17"/>
      <c r="DR13" s="18"/>
      <c r="DS13" s="17"/>
      <c r="DT13" s="17"/>
      <c r="DU13" s="17"/>
      <c r="DV13" s="18"/>
      <c r="DW13" s="17"/>
      <c r="DX13" s="17"/>
      <c r="DY13" s="17"/>
      <c r="DZ13" s="18"/>
      <c r="EA13" s="17"/>
      <c r="EB13" s="17"/>
      <c r="EC13" s="17"/>
      <c r="ED13" s="18"/>
      <c r="EE13" s="17"/>
      <c r="EF13" s="17"/>
      <c r="EG13" s="17"/>
      <c r="EH13" s="18"/>
      <c r="EI13" s="17"/>
      <c r="EJ13" s="17"/>
      <c r="EK13" s="17"/>
      <c r="EL13" s="18"/>
      <c r="EM13" s="17"/>
      <c r="EN13" s="17"/>
      <c r="EO13" s="17"/>
      <c r="EP13" s="18"/>
      <c r="EQ13" s="17"/>
      <c r="ER13" s="17"/>
      <c r="ES13" s="17"/>
      <c r="ET13" s="18"/>
      <c r="EU13" s="17"/>
      <c r="EV13" s="17"/>
      <c r="EW13" s="17"/>
      <c r="EX13" s="18"/>
      <c r="EY13" s="17"/>
      <c r="EZ13" s="17"/>
      <c r="FA13" s="17"/>
      <c r="FB13" s="18"/>
      <c r="FC13" s="17"/>
      <c r="FD13" s="17"/>
      <c r="FE13" s="17"/>
      <c r="FF13" s="18"/>
      <c r="FG13" s="17"/>
      <c r="FH13" s="17"/>
      <c r="FI13" s="17"/>
      <c r="FJ13" s="18"/>
      <c r="FK13" s="17"/>
      <c r="FL13" s="17"/>
      <c r="FM13" s="17"/>
      <c r="FN13" s="18"/>
      <c r="FO13" s="17"/>
      <c r="FP13" s="17"/>
      <c r="FQ13" s="17"/>
      <c r="FR13" s="18"/>
      <c r="FS13" s="17"/>
      <c r="FT13" s="17"/>
      <c r="FU13" s="17"/>
      <c r="FV13" s="18"/>
      <c r="FW13" s="17"/>
      <c r="FX13" s="17"/>
      <c r="FY13" s="17"/>
      <c r="FZ13" s="18"/>
      <c r="GA13" s="17"/>
      <c r="GB13" s="17"/>
      <c r="GC13" s="17"/>
      <c r="GD13" s="18"/>
      <c r="GE13" s="17"/>
    </row>
    <row r="14" spans="1:187" x14ac:dyDescent="0.2">
      <c r="A14" s="7"/>
      <c r="B14" s="19" t="s">
        <v>2</v>
      </c>
      <c r="C14" s="20"/>
      <c r="D14" s="21"/>
      <c r="E14" s="21"/>
      <c r="F14" s="22"/>
      <c r="G14" s="21"/>
      <c r="H14" s="21"/>
      <c r="I14" s="21"/>
      <c r="J14" s="22"/>
      <c r="K14" s="21"/>
      <c r="L14" s="21"/>
      <c r="M14" s="21"/>
      <c r="N14" s="22"/>
      <c r="O14" s="21"/>
      <c r="P14" s="21"/>
      <c r="Q14" s="21"/>
      <c r="R14" s="22"/>
      <c r="S14" s="21"/>
      <c r="T14" s="21"/>
      <c r="U14" s="21"/>
      <c r="V14" s="22"/>
      <c r="W14" s="21"/>
      <c r="X14" s="21"/>
      <c r="Y14" s="21"/>
      <c r="Z14" s="22"/>
      <c r="AA14" s="21"/>
      <c r="AB14" s="21"/>
      <c r="AC14" s="21"/>
      <c r="AD14" s="22"/>
      <c r="AE14" s="21"/>
      <c r="AF14" s="21"/>
      <c r="AG14" s="21"/>
      <c r="AH14" s="22"/>
      <c r="AI14" s="21"/>
      <c r="AJ14" s="21"/>
      <c r="AK14" s="21"/>
      <c r="AL14" s="22"/>
      <c r="AM14" s="21"/>
      <c r="AN14" s="21"/>
      <c r="AO14" s="21"/>
      <c r="AP14" s="22"/>
      <c r="AQ14" s="21"/>
      <c r="AR14" s="21"/>
      <c r="AS14" s="21"/>
      <c r="AT14" s="22"/>
      <c r="AU14" s="21"/>
      <c r="AV14" s="21"/>
      <c r="AW14" s="21"/>
      <c r="AX14" s="22"/>
      <c r="AY14" s="21"/>
      <c r="AZ14" s="21"/>
      <c r="BA14" s="21"/>
      <c r="BB14" s="22"/>
      <c r="BC14" s="21"/>
      <c r="BD14" s="21"/>
      <c r="BE14" s="21"/>
      <c r="BF14" s="22"/>
      <c r="BG14" s="21"/>
      <c r="BH14" s="21"/>
      <c r="BI14" s="21"/>
      <c r="BJ14" s="22"/>
      <c r="BK14" s="21"/>
      <c r="BL14" s="21"/>
      <c r="BM14" s="21"/>
      <c r="BN14" s="22"/>
      <c r="BO14" s="21"/>
      <c r="BP14" s="21"/>
      <c r="BQ14" s="21"/>
      <c r="BR14" s="22"/>
      <c r="BS14" s="21"/>
      <c r="BT14" s="21"/>
      <c r="BU14" s="21"/>
      <c r="BV14" s="22"/>
      <c r="BW14" s="21"/>
      <c r="BX14" s="21"/>
      <c r="BY14" s="21"/>
      <c r="BZ14" s="22"/>
      <c r="CA14" s="21"/>
      <c r="CB14" s="21"/>
      <c r="CC14" s="21"/>
      <c r="CD14" s="22"/>
      <c r="CE14" s="21"/>
      <c r="CF14" s="21"/>
      <c r="CG14" s="21"/>
      <c r="CH14" s="22"/>
      <c r="CI14" s="21"/>
      <c r="CJ14" s="21"/>
      <c r="CK14" s="21"/>
      <c r="CL14" s="22"/>
      <c r="CM14" s="21"/>
      <c r="CN14" s="21"/>
      <c r="CO14" s="21"/>
      <c r="CP14" s="22"/>
      <c r="CQ14" s="21"/>
      <c r="CR14" s="21"/>
      <c r="CS14" s="21"/>
      <c r="CT14" s="22"/>
      <c r="CU14" s="21"/>
      <c r="CV14" s="21"/>
      <c r="CW14" s="21"/>
      <c r="CX14" s="22"/>
      <c r="CY14" s="21"/>
      <c r="CZ14" s="21"/>
      <c r="DA14" s="21"/>
      <c r="DB14" s="22"/>
      <c r="DC14" s="21"/>
      <c r="DD14" s="21"/>
      <c r="DE14" s="21"/>
      <c r="DF14" s="22"/>
      <c r="DG14" s="21"/>
      <c r="DH14" s="21"/>
      <c r="DI14" s="21"/>
      <c r="DJ14" s="22"/>
      <c r="DK14" s="21"/>
      <c r="DL14" s="21"/>
      <c r="DM14" s="21"/>
      <c r="DN14" s="22"/>
      <c r="DO14" s="21"/>
      <c r="DP14" s="21"/>
      <c r="DQ14" s="21"/>
      <c r="DR14" s="22"/>
      <c r="DS14" s="21"/>
      <c r="DT14" s="21"/>
      <c r="DU14" s="21"/>
      <c r="DV14" s="22"/>
      <c r="DW14" s="21"/>
      <c r="DX14" s="21"/>
      <c r="DY14" s="21"/>
      <c r="DZ14" s="22"/>
      <c r="EA14" s="21"/>
      <c r="EB14" s="21"/>
      <c r="EC14" s="21"/>
      <c r="ED14" s="22"/>
      <c r="EE14" s="21"/>
      <c r="EF14" s="21"/>
      <c r="EG14" s="21"/>
      <c r="EH14" s="22"/>
      <c r="EI14" s="21"/>
      <c r="EJ14" s="21"/>
      <c r="EK14" s="21"/>
      <c r="EL14" s="22"/>
      <c r="EM14" s="21"/>
      <c r="EN14" s="21"/>
      <c r="EO14" s="21"/>
      <c r="EP14" s="22"/>
      <c r="EQ14" s="21"/>
      <c r="ER14" s="21"/>
      <c r="ES14" s="21"/>
      <c r="ET14" s="22"/>
      <c r="EU14" s="21"/>
      <c r="EV14" s="21"/>
      <c r="EW14" s="21"/>
      <c r="EX14" s="22"/>
      <c r="EY14" s="21"/>
      <c r="EZ14" s="21"/>
      <c r="FA14" s="21"/>
      <c r="FB14" s="22"/>
      <c r="FC14" s="21"/>
      <c r="FD14" s="21"/>
      <c r="FE14" s="21"/>
      <c r="FF14" s="22"/>
      <c r="FG14" s="21"/>
      <c r="FH14" s="21"/>
      <c r="FI14" s="21"/>
      <c r="FJ14" s="22"/>
      <c r="FK14" s="21"/>
      <c r="FL14" s="21"/>
      <c r="FM14" s="21"/>
      <c r="FN14" s="22"/>
      <c r="FO14" s="21"/>
      <c r="FP14" s="21"/>
      <c r="FQ14" s="21"/>
      <c r="FR14" s="22"/>
      <c r="FS14" s="21"/>
      <c r="FT14" s="21"/>
      <c r="FU14" s="21"/>
      <c r="FV14" s="22"/>
      <c r="FW14" s="21"/>
      <c r="FX14" s="21"/>
      <c r="FY14" s="21"/>
      <c r="FZ14" s="22"/>
      <c r="GA14" s="21"/>
      <c r="GB14" s="21"/>
      <c r="GC14" s="21"/>
      <c r="GD14" s="22"/>
      <c r="GE14" s="21"/>
    </row>
    <row r="15" spans="1:187" x14ac:dyDescent="0.2">
      <c r="A15" s="7">
        <v>1</v>
      </c>
      <c r="B15" s="23" t="s">
        <v>3</v>
      </c>
      <c r="C15" s="153" t="s">
        <v>53</v>
      </c>
      <c r="D15" s="24">
        <v>623.1</v>
      </c>
      <c r="E15" s="24">
        <v>168.8</v>
      </c>
      <c r="F15" s="24">
        <v>278.60000000000002</v>
      </c>
      <c r="G15" s="25">
        <v>1075.9000000000001</v>
      </c>
      <c r="H15" s="24">
        <v>672.8</v>
      </c>
      <c r="I15" s="24">
        <v>184.5</v>
      </c>
      <c r="J15" s="24">
        <v>301</v>
      </c>
      <c r="K15" s="25">
        <v>1167.8</v>
      </c>
      <c r="L15" s="24">
        <v>746.5</v>
      </c>
      <c r="M15" s="24">
        <v>200.1</v>
      </c>
      <c r="N15" s="24">
        <v>328.7</v>
      </c>
      <c r="O15" s="25">
        <v>1282.4000000000001</v>
      </c>
      <c r="P15" s="24">
        <v>834.3</v>
      </c>
      <c r="Q15" s="24">
        <v>214.4</v>
      </c>
      <c r="R15" s="24">
        <v>373.7</v>
      </c>
      <c r="S15" s="25">
        <v>1428.5</v>
      </c>
      <c r="T15" s="24">
        <v>905.9</v>
      </c>
      <c r="U15" s="24">
        <v>233.6</v>
      </c>
      <c r="V15" s="24">
        <v>401.9</v>
      </c>
      <c r="W15" s="25">
        <v>1548.8</v>
      </c>
      <c r="X15" s="24">
        <v>982.6</v>
      </c>
      <c r="Y15" s="24">
        <v>257.7</v>
      </c>
      <c r="Z15" s="24">
        <v>435.4</v>
      </c>
      <c r="AA15" s="25">
        <v>1688.9</v>
      </c>
      <c r="AB15" s="24">
        <v>1107.4000000000001</v>
      </c>
      <c r="AC15" s="24">
        <v>275.10000000000002</v>
      </c>
      <c r="AD15" s="24">
        <v>474.7</v>
      </c>
      <c r="AE15" s="25">
        <v>1877.6</v>
      </c>
      <c r="AF15" s="24">
        <v>1253.3</v>
      </c>
      <c r="AG15" s="24">
        <v>296</v>
      </c>
      <c r="AH15" s="24">
        <v>517.4</v>
      </c>
      <c r="AI15" s="25">
        <v>2086</v>
      </c>
      <c r="AJ15" s="24">
        <v>1430.4</v>
      </c>
      <c r="AK15" s="24">
        <v>322.2</v>
      </c>
      <c r="AL15" s="24">
        <v>580.9</v>
      </c>
      <c r="AM15" s="25">
        <v>2356.6</v>
      </c>
      <c r="AN15" s="24">
        <v>1590.5</v>
      </c>
      <c r="AO15" s="24">
        <v>349.5</v>
      </c>
      <c r="AP15" s="24">
        <v>647.4</v>
      </c>
      <c r="AQ15" s="25">
        <v>2632.1</v>
      </c>
      <c r="AR15" s="24">
        <v>1730.4</v>
      </c>
      <c r="AS15" s="24">
        <v>386.4</v>
      </c>
      <c r="AT15" s="24">
        <v>701.8</v>
      </c>
      <c r="AU15" s="25">
        <v>2862.5</v>
      </c>
      <c r="AV15" s="24">
        <v>1968</v>
      </c>
      <c r="AW15" s="24">
        <v>426</v>
      </c>
      <c r="AX15" s="24">
        <v>780.3</v>
      </c>
      <c r="AY15" s="25">
        <v>3211</v>
      </c>
      <c r="AZ15" s="24">
        <v>2053.8000000000002</v>
      </c>
      <c r="BA15" s="24">
        <v>463.9</v>
      </c>
      <c r="BB15" s="24">
        <v>820.4</v>
      </c>
      <c r="BC15" s="25">
        <v>3345</v>
      </c>
      <c r="BD15" s="24">
        <v>2211.3000000000002</v>
      </c>
      <c r="BE15" s="24">
        <v>494.8</v>
      </c>
      <c r="BF15" s="24">
        <v>877.9</v>
      </c>
      <c r="BG15" s="25">
        <v>3638.1</v>
      </c>
      <c r="BH15" s="24">
        <v>2477.1</v>
      </c>
      <c r="BI15" s="24">
        <v>532.1</v>
      </c>
      <c r="BJ15" s="24">
        <v>992.8</v>
      </c>
      <c r="BK15" s="25">
        <v>4040.7</v>
      </c>
      <c r="BL15" s="24">
        <v>2652.3</v>
      </c>
      <c r="BM15" s="24">
        <v>576</v>
      </c>
      <c r="BN15" s="24">
        <v>1067.3</v>
      </c>
      <c r="BO15" s="25">
        <v>4346.7</v>
      </c>
      <c r="BP15" s="24">
        <v>2761.4</v>
      </c>
      <c r="BQ15" s="24">
        <v>613.1</v>
      </c>
      <c r="BR15" s="24">
        <v>1139</v>
      </c>
      <c r="BS15" s="25">
        <v>4590.2</v>
      </c>
      <c r="BT15" s="24">
        <v>2954.5</v>
      </c>
      <c r="BU15" s="24">
        <v>651.70000000000005</v>
      </c>
      <c r="BV15" s="24">
        <v>1223.5</v>
      </c>
      <c r="BW15" s="25">
        <v>4870.2</v>
      </c>
      <c r="BX15" s="24">
        <v>3208.8</v>
      </c>
      <c r="BY15" s="24">
        <v>701.4</v>
      </c>
      <c r="BZ15" s="24">
        <v>1342.9</v>
      </c>
      <c r="CA15" s="25">
        <v>5252.6</v>
      </c>
      <c r="CB15" s="24">
        <v>3390.1</v>
      </c>
      <c r="CC15" s="24">
        <v>756.7</v>
      </c>
      <c r="CD15" s="24">
        <v>1446.7</v>
      </c>
      <c r="CE15" s="25">
        <v>5657.7</v>
      </c>
      <c r="CF15" s="24">
        <v>3539.8</v>
      </c>
      <c r="CG15" s="24">
        <v>814.9</v>
      </c>
      <c r="CH15" s="24">
        <v>1533.5</v>
      </c>
      <c r="CI15" s="25">
        <v>5979.6</v>
      </c>
      <c r="CJ15" s="24">
        <v>3633.5</v>
      </c>
      <c r="CK15" s="24">
        <v>867.1</v>
      </c>
      <c r="CL15" s="24">
        <v>1585</v>
      </c>
      <c r="CM15" s="25">
        <v>6174</v>
      </c>
      <c r="CN15" s="24">
        <v>3826.4</v>
      </c>
      <c r="CO15" s="24">
        <v>914.7</v>
      </c>
      <c r="CP15" s="24">
        <v>1687.3</v>
      </c>
      <c r="CQ15" s="25">
        <v>6539.3</v>
      </c>
      <c r="CR15" s="24">
        <v>4002.9</v>
      </c>
      <c r="CS15" s="24">
        <v>946.7</v>
      </c>
      <c r="CT15" s="24">
        <v>1776.7</v>
      </c>
      <c r="CU15" s="25">
        <v>6878.7</v>
      </c>
      <c r="CV15" s="24">
        <v>4299.3999999999996</v>
      </c>
      <c r="CW15" s="24">
        <v>979.5</v>
      </c>
      <c r="CX15" s="24">
        <v>1893</v>
      </c>
      <c r="CY15" s="25">
        <v>7308.8</v>
      </c>
      <c r="CZ15" s="24">
        <v>4567.2</v>
      </c>
      <c r="DA15" s="24">
        <v>1012.6</v>
      </c>
      <c r="DB15" s="24">
        <v>1993.7</v>
      </c>
      <c r="DC15" s="25">
        <v>7664.1</v>
      </c>
      <c r="DD15" s="24">
        <v>4865.8</v>
      </c>
      <c r="DE15" s="24">
        <v>1039.7</v>
      </c>
      <c r="DF15" s="24">
        <v>2138.1</v>
      </c>
      <c r="DG15" s="25">
        <v>8100.2</v>
      </c>
      <c r="DH15" s="24">
        <v>5243.6</v>
      </c>
      <c r="DI15" s="24">
        <v>1073</v>
      </c>
      <c r="DJ15" s="24">
        <v>2279.6999999999998</v>
      </c>
      <c r="DK15" s="25">
        <v>8608.5</v>
      </c>
      <c r="DL15" s="24">
        <v>5580</v>
      </c>
      <c r="DM15" s="24">
        <v>1112.9000000000001</v>
      </c>
      <c r="DN15" s="24">
        <v>2456.4</v>
      </c>
      <c r="DO15" s="25">
        <v>9089.2000000000007</v>
      </c>
      <c r="DP15" s="24">
        <v>5913.3</v>
      </c>
      <c r="DQ15" s="24">
        <v>1171.7</v>
      </c>
      <c r="DR15" s="24">
        <v>2613.1</v>
      </c>
      <c r="DS15" s="25">
        <v>9660.6</v>
      </c>
      <c r="DT15" s="24">
        <v>6328.8</v>
      </c>
      <c r="DU15" s="24">
        <v>1238.7</v>
      </c>
      <c r="DV15" s="24">
        <v>2816.7</v>
      </c>
      <c r="DW15" s="25">
        <v>10284.799999999999</v>
      </c>
      <c r="DX15" s="24">
        <v>6326.2</v>
      </c>
      <c r="DY15" s="24">
        <v>1310.5999999999999</v>
      </c>
      <c r="DZ15" s="24">
        <v>3100</v>
      </c>
      <c r="EA15" s="25">
        <v>10621.8</v>
      </c>
      <c r="EB15" s="24">
        <v>6424.1</v>
      </c>
      <c r="EC15" s="24">
        <v>1387.4</v>
      </c>
      <c r="ED15" s="24">
        <v>3238.8</v>
      </c>
      <c r="EE15" s="25">
        <v>10977.5</v>
      </c>
      <c r="EF15" s="24">
        <v>6649</v>
      </c>
      <c r="EG15" s="24">
        <v>1470.6</v>
      </c>
      <c r="EH15" s="24">
        <v>3404.7</v>
      </c>
      <c r="EI15" s="25">
        <v>11510.7</v>
      </c>
      <c r="EJ15" s="24">
        <v>7076</v>
      </c>
      <c r="EK15" s="24">
        <v>1555.2</v>
      </c>
      <c r="EL15" s="24">
        <v>3652.3</v>
      </c>
      <c r="EM15" s="25">
        <v>12274.9</v>
      </c>
      <c r="EN15" s="24">
        <v>7591.8</v>
      </c>
      <c r="EO15" s="24">
        <v>1636.6</v>
      </c>
      <c r="EP15" s="24">
        <v>3900.8</v>
      </c>
      <c r="EQ15" s="25">
        <v>13093.7</v>
      </c>
      <c r="ER15" s="24">
        <v>8137.8</v>
      </c>
      <c r="ES15" s="24">
        <v>1716.5</v>
      </c>
      <c r="ET15" s="24">
        <v>4218.8999999999996</v>
      </c>
      <c r="EU15" s="25">
        <v>13855.9</v>
      </c>
      <c r="EV15" s="24">
        <v>8302.9</v>
      </c>
      <c r="EW15" s="24">
        <v>1810</v>
      </c>
      <c r="EX15" s="24">
        <v>4347.2</v>
      </c>
      <c r="EY15" s="25">
        <v>14477.6</v>
      </c>
      <c r="EZ15" s="24">
        <v>8207.7000000000007</v>
      </c>
      <c r="FA15" s="24">
        <v>1907.6</v>
      </c>
      <c r="FB15" s="24">
        <v>4504</v>
      </c>
      <c r="FC15" s="25">
        <v>14718.6</v>
      </c>
      <c r="FD15" s="24">
        <v>7939.3</v>
      </c>
      <c r="FE15" s="24">
        <v>1972.8</v>
      </c>
      <c r="FF15" s="24">
        <v>4431.3</v>
      </c>
      <c r="FG15" s="25">
        <v>14418.7</v>
      </c>
      <c r="FH15" s="24">
        <v>8350</v>
      </c>
      <c r="FI15" s="24">
        <v>2044.1</v>
      </c>
      <c r="FJ15" s="24">
        <v>4521.1000000000004</v>
      </c>
      <c r="FK15" s="25">
        <v>14964.4</v>
      </c>
      <c r="FL15" s="24">
        <v>8724.6</v>
      </c>
      <c r="FM15" s="24">
        <v>2079.5</v>
      </c>
      <c r="FN15" s="24">
        <v>4752.2</v>
      </c>
      <c r="FO15" s="25">
        <v>15517.9</v>
      </c>
      <c r="FP15" s="24">
        <v>9263.2999999999993</v>
      </c>
      <c r="FQ15" s="24">
        <v>2105.8000000000002</v>
      </c>
      <c r="FR15" s="24">
        <v>4989.5</v>
      </c>
      <c r="FS15" s="25">
        <v>16155.3</v>
      </c>
      <c r="FT15" s="24">
        <v>9555.7000000000007</v>
      </c>
      <c r="FU15" s="24">
        <v>2133.6</v>
      </c>
      <c r="FV15" s="24">
        <v>5140.2</v>
      </c>
      <c r="FW15" s="25">
        <v>16691.5</v>
      </c>
      <c r="FX15" s="24">
        <v>10097.200000000001</v>
      </c>
      <c r="FY15" s="24">
        <v>2184</v>
      </c>
      <c r="FZ15" s="24">
        <v>5369.8</v>
      </c>
      <c r="GA15" s="25">
        <v>17393.099999999999</v>
      </c>
      <c r="GB15" s="24">
        <v>10433.799999999999</v>
      </c>
      <c r="GC15" s="24">
        <v>2239.5</v>
      </c>
      <c r="GD15" s="24">
        <v>5617</v>
      </c>
      <c r="GE15" s="25">
        <v>18036.599999999999</v>
      </c>
    </row>
    <row r="16" spans="1:187" x14ac:dyDescent="0.2">
      <c r="A16" s="7">
        <v>2</v>
      </c>
      <c r="B16" s="26" t="s">
        <v>17</v>
      </c>
      <c r="C16" s="153"/>
      <c r="D16" s="27" t="s">
        <v>13</v>
      </c>
      <c r="E16" s="27" t="s">
        <v>13</v>
      </c>
      <c r="F16" s="27" t="s">
        <v>13</v>
      </c>
      <c r="G16" s="28">
        <v>5.3</v>
      </c>
      <c r="H16" s="27" t="s">
        <v>13</v>
      </c>
      <c r="I16" s="27" t="s">
        <v>13</v>
      </c>
      <c r="J16" s="27" t="s">
        <v>13</v>
      </c>
      <c r="K16" s="28">
        <v>9.5</v>
      </c>
      <c r="L16" s="27" t="s">
        <v>13</v>
      </c>
      <c r="M16" s="27" t="s">
        <v>13</v>
      </c>
      <c r="N16" s="27" t="s">
        <v>13</v>
      </c>
      <c r="O16" s="28">
        <v>7.1</v>
      </c>
      <c r="P16" s="27" t="s">
        <v>13</v>
      </c>
      <c r="Q16" s="27" t="s">
        <v>13</v>
      </c>
      <c r="R16" s="27" t="s">
        <v>13</v>
      </c>
      <c r="S16" s="28">
        <v>6.1</v>
      </c>
      <c r="T16" s="27" t="s">
        <v>13</v>
      </c>
      <c r="U16" s="27" t="s">
        <v>13</v>
      </c>
      <c r="V16" s="27" t="s">
        <v>13</v>
      </c>
      <c r="W16" s="28">
        <v>7.4</v>
      </c>
      <c r="X16" s="27" t="s">
        <v>13</v>
      </c>
      <c r="Y16" s="27" t="s">
        <v>13</v>
      </c>
      <c r="Z16" s="27" t="s">
        <v>13</v>
      </c>
      <c r="AA16" s="28">
        <v>13.2</v>
      </c>
      <c r="AB16" s="27" t="s">
        <v>13</v>
      </c>
      <c r="AC16" s="27" t="s">
        <v>13</v>
      </c>
      <c r="AD16" s="27" t="s">
        <v>13</v>
      </c>
      <c r="AE16" s="28">
        <v>20.5</v>
      </c>
      <c r="AF16" s="27" t="s">
        <v>13</v>
      </c>
      <c r="AG16" s="27" t="s">
        <v>13</v>
      </c>
      <c r="AH16" s="27" t="s">
        <v>13</v>
      </c>
      <c r="AI16" s="28">
        <v>19.3</v>
      </c>
      <c r="AJ16" s="27" t="s">
        <v>13</v>
      </c>
      <c r="AK16" s="27" t="s">
        <v>13</v>
      </c>
      <c r="AL16" s="27" t="s">
        <v>13</v>
      </c>
      <c r="AM16" s="28">
        <v>23.2</v>
      </c>
      <c r="AN16" s="27" t="s">
        <v>13</v>
      </c>
      <c r="AO16" s="27" t="s">
        <v>13</v>
      </c>
      <c r="AP16" s="27" t="s">
        <v>13</v>
      </c>
      <c r="AQ16" s="28">
        <v>44.8</v>
      </c>
      <c r="AR16" s="27" t="s">
        <v>13</v>
      </c>
      <c r="AS16" s="27" t="s">
        <v>13</v>
      </c>
      <c r="AT16" s="27" t="s">
        <v>13</v>
      </c>
      <c r="AU16" s="28">
        <v>43.9</v>
      </c>
      <c r="AV16" s="27" t="s">
        <v>13</v>
      </c>
      <c r="AW16" s="27" t="s">
        <v>13</v>
      </c>
      <c r="AX16" s="27" t="s">
        <v>13</v>
      </c>
      <c r="AY16" s="28">
        <v>36.700000000000003</v>
      </c>
      <c r="AZ16" s="27" t="s">
        <v>13</v>
      </c>
      <c r="BA16" s="27" t="s">
        <v>13</v>
      </c>
      <c r="BB16" s="27" t="s">
        <v>13</v>
      </c>
      <c r="BC16" s="28">
        <v>6.8</v>
      </c>
      <c r="BD16" s="27" t="s">
        <v>13</v>
      </c>
      <c r="BE16" s="27" t="s">
        <v>13</v>
      </c>
      <c r="BF16" s="27" t="s">
        <v>13</v>
      </c>
      <c r="BG16" s="28">
        <v>54.2</v>
      </c>
      <c r="BH16" s="27" t="s">
        <v>13</v>
      </c>
      <c r="BI16" s="27" t="s">
        <v>13</v>
      </c>
      <c r="BJ16" s="27" t="s">
        <v>13</v>
      </c>
      <c r="BK16" s="28">
        <v>38.700000000000003</v>
      </c>
      <c r="BL16" s="27" t="s">
        <v>13</v>
      </c>
      <c r="BM16" s="27" t="s">
        <v>13</v>
      </c>
      <c r="BN16" s="27" t="s">
        <v>13</v>
      </c>
      <c r="BO16" s="28">
        <v>51.3</v>
      </c>
      <c r="BP16" s="27" t="s">
        <v>13</v>
      </c>
      <c r="BQ16" s="27" t="s">
        <v>13</v>
      </c>
      <c r="BR16" s="27" t="s">
        <v>13</v>
      </c>
      <c r="BS16" s="28">
        <v>76.7</v>
      </c>
      <c r="BT16" s="27" t="s">
        <v>13</v>
      </c>
      <c r="BU16" s="27" t="s">
        <v>13</v>
      </c>
      <c r="BV16" s="27" t="s">
        <v>13</v>
      </c>
      <c r="BW16" s="28">
        <v>40.6</v>
      </c>
      <c r="BX16" s="27" t="s">
        <v>13</v>
      </c>
      <c r="BY16" s="27" t="s">
        <v>13</v>
      </c>
      <c r="BZ16" s="27" t="s">
        <v>13</v>
      </c>
      <c r="CA16" s="28">
        <v>-0.5</v>
      </c>
      <c r="CB16" s="27" t="s">
        <v>13</v>
      </c>
      <c r="CC16" s="27" t="s">
        <v>13</v>
      </c>
      <c r="CD16" s="27" t="s">
        <v>13</v>
      </c>
      <c r="CE16" s="28">
        <v>64.2</v>
      </c>
      <c r="CF16" s="27" t="s">
        <v>13</v>
      </c>
      <c r="CG16" s="27" t="s">
        <v>13</v>
      </c>
      <c r="CH16" s="27" t="s">
        <v>13</v>
      </c>
      <c r="CI16" s="28">
        <v>91.4</v>
      </c>
      <c r="CJ16" s="27" t="s">
        <v>13</v>
      </c>
      <c r="CK16" s="27" t="s">
        <v>13</v>
      </c>
      <c r="CL16" s="27" t="s">
        <v>13</v>
      </c>
      <c r="CM16" s="28">
        <v>88.4</v>
      </c>
      <c r="CN16" s="27" t="s">
        <v>13</v>
      </c>
      <c r="CO16" s="27" t="s">
        <v>13</v>
      </c>
      <c r="CP16" s="27" t="s">
        <v>13</v>
      </c>
      <c r="CQ16" s="28">
        <v>110.9</v>
      </c>
      <c r="CR16" s="27" t="s">
        <v>13</v>
      </c>
      <c r="CS16" s="27" t="s">
        <v>13</v>
      </c>
      <c r="CT16" s="27" t="s">
        <v>13</v>
      </c>
      <c r="CU16" s="28">
        <v>152.30000000000001</v>
      </c>
      <c r="CV16" s="27" t="s">
        <v>13</v>
      </c>
      <c r="CW16" s="27" t="s">
        <v>13</v>
      </c>
      <c r="CX16" s="27" t="s">
        <v>13</v>
      </c>
      <c r="CY16" s="28">
        <v>136.80000000000001</v>
      </c>
      <c r="CZ16" s="27" t="s">
        <v>13</v>
      </c>
      <c r="DA16" s="27" t="s">
        <v>13</v>
      </c>
      <c r="DB16" s="27" t="s">
        <v>13</v>
      </c>
      <c r="DC16" s="28">
        <v>90.6</v>
      </c>
      <c r="DD16" s="27" t="s">
        <v>13</v>
      </c>
      <c r="DE16" s="27" t="s">
        <v>13</v>
      </c>
      <c r="DF16" s="27" t="s">
        <v>13</v>
      </c>
      <c r="DG16" s="28">
        <v>56.6</v>
      </c>
      <c r="DH16" s="27" t="s">
        <v>13</v>
      </c>
      <c r="DI16" s="27" t="s">
        <v>13</v>
      </c>
      <c r="DJ16" s="27" t="s">
        <v>13</v>
      </c>
      <c r="DK16" s="28">
        <v>12.3</v>
      </c>
      <c r="DL16" s="27" t="s">
        <v>13</v>
      </c>
      <c r="DM16" s="27" t="s">
        <v>13</v>
      </c>
      <c r="DN16" s="27" t="s">
        <v>13</v>
      </c>
      <c r="DO16" s="28">
        <v>-60.1</v>
      </c>
      <c r="DP16" s="27" t="s">
        <v>13</v>
      </c>
      <c r="DQ16" s="27" t="s">
        <v>13</v>
      </c>
      <c r="DR16" s="27" t="s">
        <v>13</v>
      </c>
      <c r="DS16" s="28">
        <v>-37.5</v>
      </c>
      <c r="DT16" s="27" t="s">
        <v>13</v>
      </c>
      <c r="DU16" s="27" t="s">
        <v>13</v>
      </c>
      <c r="DV16" s="27" t="s">
        <v>13</v>
      </c>
      <c r="DW16" s="28">
        <v>-99.5</v>
      </c>
      <c r="DX16" s="27" t="s">
        <v>13</v>
      </c>
      <c r="DY16" s="27" t="s">
        <v>13</v>
      </c>
      <c r="DZ16" s="27" t="s">
        <v>13</v>
      </c>
      <c r="EA16" s="28">
        <v>-115</v>
      </c>
      <c r="EB16" s="27" t="s">
        <v>13</v>
      </c>
      <c r="EC16" s="27" t="s">
        <v>13</v>
      </c>
      <c r="ED16" s="27" t="s">
        <v>13</v>
      </c>
      <c r="EE16" s="28">
        <v>-72.8</v>
      </c>
      <c r="EF16" s="27" t="s">
        <v>13</v>
      </c>
      <c r="EG16" s="27" t="s">
        <v>13</v>
      </c>
      <c r="EH16" s="27" t="s">
        <v>13</v>
      </c>
      <c r="EI16" s="28">
        <v>-13.6</v>
      </c>
      <c r="EJ16" s="27" t="s">
        <v>13</v>
      </c>
      <c r="EK16" s="27" t="s">
        <v>13</v>
      </c>
      <c r="EL16" s="27" t="s">
        <v>13</v>
      </c>
      <c r="EM16" s="28">
        <v>-8.6</v>
      </c>
      <c r="EN16" s="27" t="s">
        <v>13</v>
      </c>
      <c r="EO16" s="27" t="s">
        <v>13</v>
      </c>
      <c r="EP16" s="27" t="s">
        <v>13</v>
      </c>
      <c r="EQ16" s="28">
        <v>-35.5</v>
      </c>
      <c r="ER16" s="27" t="s">
        <v>13</v>
      </c>
      <c r="ES16" s="27" t="s">
        <v>13</v>
      </c>
      <c r="ET16" s="27" t="s">
        <v>13</v>
      </c>
      <c r="EU16" s="28">
        <v>-217.3</v>
      </c>
      <c r="EV16" s="27" t="s">
        <v>13</v>
      </c>
      <c r="EW16" s="27" t="s">
        <v>13</v>
      </c>
      <c r="EX16" s="27" t="s">
        <v>13</v>
      </c>
      <c r="EY16" s="28">
        <v>17.5</v>
      </c>
      <c r="EZ16" s="27" t="s">
        <v>13</v>
      </c>
      <c r="FA16" s="27" t="s">
        <v>13</v>
      </c>
      <c r="FB16" s="27" t="s">
        <v>13</v>
      </c>
      <c r="FC16" s="28">
        <v>99.4</v>
      </c>
      <c r="FD16" s="27" t="s">
        <v>13</v>
      </c>
      <c r="FE16" s="27" t="s">
        <v>13</v>
      </c>
      <c r="FF16" s="27" t="s">
        <v>13</v>
      </c>
      <c r="FG16" s="28">
        <v>75.3</v>
      </c>
      <c r="FH16" s="27" t="s">
        <v>13</v>
      </c>
      <c r="FI16" s="27" t="s">
        <v>13</v>
      </c>
      <c r="FJ16" s="27" t="s">
        <v>13</v>
      </c>
      <c r="FK16" s="28">
        <v>49.2</v>
      </c>
      <c r="FL16" s="27" t="s">
        <v>13</v>
      </c>
      <c r="FM16" s="27" t="s">
        <v>13</v>
      </c>
      <c r="FN16" s="27" t="s">
        <v>13</v>
      </c>
      <c r="FO16" s="28">
        <v>-38.299999999999997</v>
      </c>
      <c r="FP16" s="27" t="s">
        <v>13</v>
      </c>
      <c r="FQ16" s="27" t="s">
        <v>13</v>
      </c>
      <c r="FR16" s="27" t="s">
        <v>13</v>
      </c>
      <c r="FS16" s="28">
        <v>-203.3</v>
      </c>
      <c r="FT16" s="27" t="s">
        <v>13</v>
      </c>
      <c r="FU16" s="27" t="s">
        <v>13</v>
      </c>
      <c r="FV16" s="27" t="s">
        <v>13</v>
      </c>
      <c r="FW16" s="28">
        <v>-137.9</v>
      </c>
      <c r="FX16" s="27" t="s">
        <v>13</v>
      </c>
      <c r="FY16" s="27" t="s">
        <v>13</v>
      </c>
      <c r="FZ16" s="27" t="s">
        <v>13</v>
      </c>
      <c r="GA16" s="28">
        <v>-257.89999999999998</v>
      </c>
      <c r="GB16" s="27" t="s">
        <v>13</v>
      </c>
      <c r="GC16" s="27" t="s">
        <v>13</v>
      </c>
      <c r="GD16" s="27" t="s">
        <v>13</v>
      </c>
      <c r="GE16" s="28">
        <v>-253.7</v>
      </c>
    </row>
    <row r="17" spans="1:187" x14ac:dyDescent="0.2">
      <c r="A17" s="7">
        <v>3</v>
      </c>
      <c r="B17" s="29" t="s">
        <v>14</v>
      </c>
      <c r="C17" s="153" t="s">
        <v>54</v>
      </c>
      <c r="D17" s="30">
        <v>408.8</v>
      </c>
      <c r="E17" s="28">
        <v>131.5</v>
      </c>
      <c r="F17" s="30">
        <v>84.8</v>
      </c>
      <c r="G17" s="28">
        <v>625.1</v>
      </c>
      <c r="H17" s="30">
        <v>433.5</v>
      </c>
      <c r="I17" s="28">
        <v>144.80000000000001</v>
      </c>
      <c r="J17" s="30">
        <v>88.7</v>
      </c>
      <c r="K17" s="28">
        <v>667</v>
      </c>
      <c r="L17" s="30">
        <v>481</v>
      </c>
      <c r="M17" s="28">
        <v>158.4</v>
      </c>
      <c r="N17" s="30">
        <v>94.3</v>
      </c>
      <c r="O17" s="28">
        <v>733.6</v>
      </c>
      <c r="P17" s="30">
        <v>540</v>
      </c>
      <c r="Q17" s="28">
        <v>169.9</v>
      </c>
      <c r="R17" s="30">
        <v>105.2</v>
      </c>
      <c r="S17" s="28">
        <v>815.1</v>
      </c>
      <c r="T17" s="30">
        <v>593</v>
      </c>
      <c r="U17" s="28">
        <v>183.5</v>
      </c>
      <c r="V17" s="30">
        <v>113.8</v>
      </c>
      <c r="W17" s="28">
        <v>890.3</v>
      </c>
      <c r="X17" s="30">
        <v>625</v>
      </c>
      <c r="Y17" s="28">
        <v>202.7</v>
      </c>
      <c r="Z17" s="30">
        <v>122.5</v>
      </c>
      <c r="AA17" s="28">
        <v>950.2</v>
      </c>
      <c r="AB17" s="30">
        <v>701.1</v>
      </c>
      <c r="AC17" s="28">
        <v>216.4</v>
      </c>
      <c r="AD17" s="30">
        <v>133.80000000000001</v>
      </c>
      <c r="AE17" s="28">
        <v>1051.3</v>
      </c>
      <c r="AF17" s="30">
        <v>791</v>
      </c>
      <c r="AG17" s="28">
        <v>233.2</v>
      </c>
      <c r="AH17" s="30">
        <v>144.9</v>
      </c>
      <c r="AI17" s="28">
        <v>1169</v>
      </c>
      <c r="AJ17" s="30">
        <v>905.5</v>
      </c>
      <c r="AK17" s="28">
        <v>254.1</v>
      </c>
      <c r="AL17" s="30">
        <v>160.69999999999999</v>
      </c>
      <c r="AM17" s="28">
        <v>1320.3</v>
      </c>
      <c r="AN17" s="30">
        <v>1027.2</v>
      </c>
      <c r="AO17" s="28">
        <v>275</v>
      </c>
      <c r="AP17" s="30">
        <v>178.9</v>
      </c>
      <c r="AQ17" s="28">
        <v>1481.1</v>
      </c>
      <c r="AR17" s="30">
        <v>1127.5</v>
      </c>
      <c r="AS17" s="28">
        <v>302.5</v>
      </c>
      <c r="AT17" s="30">
        <v>196.3</v>
      </c>
      <c r="AU17" s="28">
        <v>1626.3</v>
      </c>
      <c r="AV17" s="30">
        <v>1249.5</v>
      </c>
      <c r="AW17" s="28">
        <v>331.9</v>
      </c>
      <c r="AX17" s="30">
        <v>214</v>
      </c>
      <c r="AY17" s="28">
        <v>1795.4</v>
      </c>
      <c r="AZ17" s="30">
        <v>1305.0999999999999</v>
      </c>
      <c r="BA17" s="28">
        <v>358.9</v>
      </c>
      <c r="BB17" s="30">
        <v>230.5</v>
      </c>
      <c r="BC17" s="28">
        <v>1894.5</v>
      </c>
      <c r="BD17" s="30">
        <v>1384.9</v>
      </c>
      <c r="BE17" s="28">
        <v>381.8</v>
      </c>
      <c r="BF17" s="30">
        <v>247.4</v>
      </c>
      <c r="BG17" s="28">
        <v>2014.1</v>
      </c>
      <c r="BH17" s="30">
        <v>1535.6</v>
      </c>
      <c r="BI17" s="28">
        <v>409.9</v>
      </c>
      <c r="BJ17" s="30">
        <v>272.10000000000002</v>
      </c>
      <c r="BK17" s="28">
        <v>2217.6</v>
      </c>
      <c r="BL17" s="30">
        <v>1653</v>
      </c>
      <c r="BM17" s="28">
        <v>443.8</v>
      </c>
      <c r="BN17" s="30">
        <v>292.39999999999998</v>
      </c>
      <c r="BO17" s="28">
        <v>2389.1999999999998</v>
      </c>
      <c r="BP17" s="30">
        <v>1761</v>
      </c>
      <c r="BQ17" s="28">
        <v>471.7</v>
      </c>
      <c r="BR17" s="30">
        <v>312.89999999999998</v>
      </c>
      <c r="BS17" s="28">
        <v>2545.6</v>
      </c>
      <c r="BT17" s="30">
        <v>1886.7</v>
      </c>
      <c r="BU17" s="28">
        <v>500.4</v>
      </c>
      <c r="BV17" s="30">
        <v>338.5</v>
      </c>
      <c r="BW17" s="28">
        <v>2725.7</v>
      </c>
      <c r="BX17" s="30">
        <v>2044.6</v>
      </c>
      <c r="BY17" s="28">
        <v>537.4</v>
      </c>
      <c r="BZ17" s="30">
        <v>368.9</v>
      </c>
      <c r="CA17" s="28">
        <v>2950.9</v>
      </c>
      <c r="CB17" s="30">
        <v>2164</v>
      </c>
      <c r="CC17" s="28">
        <v>580.4</v>
      </c>
      <c r="CD17" s="30">
        <v>399.5</v>
      </c>
      <c r="CE17" s="28">
        <v>3143.9</v>
      </c>
      <c r="CF17" s="30">
        <v>2284.1</v>
      </c>
      <c r="CG17" s="28">
        <v>627.29999999999995</v>
      </c>
      <c r="CH17" s="30">
        <v>433.6</v>
      </c>
      <c r="CI17" s="28">
        <v>3345</v>
      </c>
      <c r="CJ17" s="30">
        <v>2328.6999999999998</v>
      </c>
      <c r="CK17" s="28">
        <v>669.1</v>
      </c>
      <c r="CL17" s="30">
        <v>457</v>
      </c>
      <c r="CM17" s="28">
        <v>3454.7</v>
      </c>
      <c r="CN17" s="30">
        <v>2475</v>
      </c>
      <c r="CO17" s="28">
        <v>710.5</v>
      </c>
      <c r="CP17" s="30">
        <v>488.6</v>
      </c>
      <c r="CQ17" s="28">
        <v>3674.1</v>
      </c>
      <c r="CR17" s="30">
        <v>2570</v>
      </c>
      <c r="CS17" s="28">
        <v>734.1</v>
      </c>
      <c r="CT17" s="30">
        <v>519.9</v>
      </c>
      <c r="CU17" s="28">
        <v>3824</v>
      </c>
      <c r="CV17" s="30">
        <v>2705.7</v>
      </c>
      <c r="CW17" s="28">
        <v>759.8</v>
      </c>
      <c r="CX17" s="30">
        <v>548.6</v>
      </c>
      <c r="CY17" s="28">
        <v>4014.1</v>
      </c>
      <c r="CZ17" s="30">
        <v>2845.7</v>
      </c>
      <c r="DA17" s="28">
        <v>782.3</v>
      </c>
      <c r="DB17" s="30">
        <v>578.70000000000005</v>
      </c>
      <c r="DC17" s="28">
        <v>4206.7</v>
      </c>
      <c r="DD17" s="30">
        <v>3013.3</v>
      </c>
      <c r="DE17" s="28">
        <v>803.9</v>
      </c>
      <c r="DF17" s="30">
        <v>609</v>
      </c>
      <c r="DG17" s="28">
        <v>4426.2</v>
      </c>
      <c r="DH17" s="30">
        <v>3238</v>
      </c>
      <c r="DI17" s="28">
        <v>834.2</v>
      </c>
      <c r="DJ17" s="30">
        <v>646.9</v>
      </c>
      <c r="DK17" s="28">
        <v>4719.1000000000004</v>
      </c>
      <c r="DL17" s="30">
        <v>3510.8</v>
      </c>
      <c r="DM17" s="28">
        <v>872.2</v>
      </c>
      <c r="DN17" s="30">
        <v>699.4</v>
      </c>
      <c r="DO17" s="28">
        <v>5082.3999999999996</v>
      </c>
      <c r="DP17" s="30">
        <v>3749.7</v>
      </c>
      <c r="DQ17" s="28">
        <v>923</v>
      </c>
      <c r="DR17" s="30">
        <v>744.8</v>
      </c>
      <c r="DS17" s="28">
        <v>5417.5</v>
      </c>
      <c r="DT17" s="30">
        <v>4079.1</v>
      </c>
      <c r="DU17" s="28">
        <v>981.7</v>
      </c>
      <c r="DV17" s="30">
        <v>802.3</v>
      </c>
      <c r="DW17" s="28">
        <v>5863.1</v>
      </c>
      <c r="DX17" s="30">
        <v>4086.8</v>
      </c>
      <c r="DY17" s="28">
        <v>1048.2</v>
      </c>
      <c r="DZ17" s="30">
        <v>918.7</v>
      </c>
      <c r="EA17" s="28">
        <v>6053.8</v>
      </c>
      <c r="EB17" s="30">
        <v>4046.8</v>
      </c>
      <c r="EC17" s="28">
        <v>1118.7</v>
      </c>
      <c r="ED17" s="30">
        <v>984.2</v>
      </c>
      <c r="EE17" s="28">
        <v>6149.7</v>
      </c>
      <c r="EF17" s="30">
        <v>4116.1000000000004</v>
      </c>
      <c r="EG17" s="28">
        <v>1192.5</v>
      </c>
      <c r="EH17" s="30">
        <v>1064.0999999999999</v>
      </c>
      <c r="EI17" s="28">
        <v>6372.7</v>
      </c>
      <c r="EJ17" s="30">
        <v>4321.1000000000004</v>
      </c>
      <c r="EK17" s="28">
        <v>1263.2</v>
      </c>
      <c r="EL17" s="30">
        <v>1164.4000000000001</v>
      </c>
      <c r="EM17" s="28">
        <v>6748.8</v>
      </c>
      <c r="EN17" s="30">
        <v>4525.7</v>
      </c>
      <c r="EO17" s="28">
        <v>1323</v>
      </c>
      <c r="EP17" s="30">
        <v>1249.2</v>
      </c>
      <c r="EQ17" s="28">
        <v>7097.9</v>
      </c>
      <c r="ER17" s="30">
        <v>4766.8</v>
      </c>
      <c r="ES17" s="28">
        <v>1382.6</v>
      </c>
      <c r="ET17" s="30">
        <v>1364.2</v>
      </c>
      <c r="EU17" s="28">
        <v>7513.7</v>
      </c>
      <c r="EV17" s="30">
        <v>4978.3</v>
      </c>
      <c r="EW17" s="28">
        <v>1455.7</v>
      </c>
      <c r="EX17" s="30">
        <v>1474.8</v>
      </c>
      <c r="EY17" s="28">
        <v>7908.8</v>
      </c>
      <c r="EZ17" s="30">
        <v>5025.3999999999996</v>
      </c>
      <c r="FA17" s="28">
        <v>1531.8</v>
      </c>
      <c r="FB17" s="30">
        <v>1532.8</v>
      </c>
      <c r="FC17" s="28">
        <v>8090</v>
      </c>
      <c r="FD17" s="30">
        <v>4694</v>
      </c>
      <c r="FE17" s="28">
        <v>1582.1</v>
      </c>
      <c r="FF17" s="30">
        <v>1519.5</v>
      </c>
      <c r="FG17" s="28">
        <v>7795.7</v>
      </c>
      <c r="FH17" s="30">
        <v>4791.5</v>
      </c>
      <c r="FI17" s="28">
        <v>1638.9</v>
      </c>
      <c r="FJ17" s="30">
        <v>1539.1</v>
      </c>
      <c r="FK17" s="28">
        <v>7969.5</v>
      </c>
      <c r="FL17" s="30">
        <v>5022.3999999999996</v>
      </c>
      <c r="FM17" s="28">
        <v>1652.6</v>
      </c>
      <c r="FN17" s="30">
        <v>1602.1</v>
      </c>
      <c r="FO17" s="28">
        <v>8277.1</v>
      </c>
      <c r="FP17" s="30">
        <v>5276.1</v>
      </c>
      <c r="FQ17" s="28">
        <v>1659</v>
      </c>
      <c r="FR17" s="30">
        <v>1683.4</v>
      </c>
      <c r="FS17" s="28">
        <v>8618.5</v>
      </c>
      <c r="FT17" s="30">
        <v>5442</v>
      </c>
      <c r="FU17" s="28">
        <v>1677.3</v>
      </c>
      <c r="FV17" s="30">
        <v>1732.5</v>
      </c>
      <c r="FW17" s="28">
        <v>8851.9</v>
      </c>
      <c r="FX17" s="30">
        <v>5730</v>
      </c>
      <c r="FY17" s="28">
        <v>1718.7</v>
      </c>
      <c r="FZ17" s="30">
        <v>1815</v>
      </c>
      <c r="GA17" s="28">
        <v>9263.7000000000007</v>
      </c>
      <c r="GB17" s="30">
        <v>6025.9</v>
      </c>
      <c r="GC17" s="28">
        <v>1769.2</v>
      </c>
      <c r="GD17" s="30">
        <v>1909</v>
      </c>
      <c r="GE17" s="28">
        <v>9704.1</v>
      </c>
    </row>
    <row r="18" spans="1:187" x14ac:dyDescent="0.2">
      <c r="A18" s="7">
        <v>4</v>
      </c>
      <c r="B18" s="29" t="s">
        <v>15</v>
      </c>
      <c r="C18" s="153" t="s">
        <v>55</v>
      </c>
      <c r="D18" s="30">
        <v>57.6</v>
      </c>
      <c r="E18" s="27" t="s">
        <v>13</v>
      </c>
      <c r="F18" s="30">
        <v>33.799999999999997</v>
      </c>
      <c r="G18" s="28">
        <v>91.4</v>
      </c>
      <c r="H18" s="30">
        <v>63.6</v>
      </c>
      <c r="I18" s="27" t="s">
        <v>13</v>
      </c>
      <c r="J18" s="30">
        <v>36.9</v>
      </c>
      <c r="K18" s="28">
        <v>100.5</v>
      </c>
      <c r="L18" s="30">
        <v>68.400000000000006</v>
      </c>
      <c r="M18" s="27" t="s">
        <v>13</v>
      </c>
      <c r="N18" s="30">
        <v>39.6</v>
      </c>
      <c r="O18" s="28">
        <v>107.9</v>
      </c>
      <c r="P18" s="30">
        <v>75.2</v>
      </c>
      <c r="Q18" s="27" t="s">
        <v>13</v>
      </c>
      <c r="R18" s="30">
        <v>42.1</v>
      </c>
      <c r="S18" s="28">
        <v>117.2</v>
      </c>
      <c r="T18" s="30">
        <v>79.400000000000006</v>
      </c>
      <c r="U18" s="27" t="s">
        <v>13</v>
      </c>
      <c r="V18" s="30">
        <v>45.5</v>
      </c>
      <c r="W18" s="28">
        <v>124.9</v>
      </c>
      <c r="X18" s="30">
        <v>85.8</v>
      </c>
      <c r="Y18" s="27" t="s">
        <v>13</v>
      </c>
      <c r="Z18" s="30">
        <v>49.5</v>
      </c>
      <c r="AA18" s="28">
        <v>135.30000000000001</v>
      </c>
      <c r="AB18" s="30">
        <v>92.7</v>
      </c>
      <c r="AC18" s="27" t="s">
        <v>13</v>
      </c>
      <c r="AD18" s="30">
        <v>53.7</v>
      </c>
      <c r="AE18" s="28">
        <v>146.4</v>
      </c>
      <c r="AF18" s="30">
        <v>101.6</v>
      </c>
      <c r="AG18" s="27" t="s">
        <v>13</v>
      </c>
      <c r="AH18" s="30">
        <v>58.1</v>
      </c>
      <c r="AI18" s="28">
        <v>159.69999999999999</v>
      </c>
      <c r="AJ18" s="30">
        <v>110.3</v>
      </c>
      <c r="AK18" s="27" t="s">
        <v>13</v>
      </c>
      <c r="AL18" s="30">
        <v>60.6</v>
      </c>
      <c r="AM18" s="28">
        <v>170.9</v>
      </c>
      <c r="AN18" s="30">
        <v>116.7</v>
      </c>
      <c r="AO18" s="27" t="s">
        <v>13</v>
      </c>
      <c r="AP18" s="30">
        <v>63.4</v>
      </c>
      <c r="AQ18" s="28">
        <v>180.1</v>
      </c>
      <c r="AR18" s="30">
        <v>130.30000000000001</v>
      </c>
      <c r="AS18" s="27" t="s">
        <v>13</v>
      </c>
      <c r="AT18" s="30">
        <v>70</v>
      </c>
      <c r="AU18" s="28">
        <v>200.3</v>
      </c>
      <c r="AV18" s="30">
        <v>156.19999999999999</v>
      </c>
      <c r="AW18" s="27" t="s">
        <v>13</v>
      </c>
      <c r="AX18" s="30">
        <v>79.5</v>
      </c>
      <c r="AY18" s="28">
        <v>235.6</v>
      </c>
      <c r="AZ18" s="30">
        <v>163.1</v>
      </c>
      <c r="BA18" s="27" t="s">
        <v>13</v>
      </c>
      <c r="BB18" s="30">
        <v>77.900000000000006</v>
      </c>
      <c r="BC18" s="28">
        <v>240.9</v>
      </c>
      <c r="BD18" s="30">
        <v>179.5</v>
      </c>
      <c r="BE18" s="27" t="s">
        <v>13</v>
      </c>
      <c r="BF18" s="30">
        <v>83.8</v>
      </c>
      <c r="BG18" s="28">
        <v>263.3</v>
      </c>
      <c r="BH18" s="30">
        <v>197.8</v>
      </c>
      <c r="BI18" s="27" t="s">
        <v>13</v>
      </c>
      <c r="BJ18" s="30">
        <v>92</v>
      </c>
      <c r="BK18" s="28">
        <v>289.8</v>
      </c>
      <c r="BL18" s="30">
        <v>210.8</v>
      </c>
      <c r="BM18" s="27" t="s">
        <v>13</v>
      </c>
      <c r="BN18" s="30">
        <v>97.3</v>
      </c>
      <c r="BO18" s="28">
        <v>308.10000000000002</v>
      </c>
      <c r="BP18" s="30">
        <v>221.5</v>
      </c>
      <c r="BQ18" s="27" t="s">
        <v>13</v>
      </c>
      <c r="BR18" s="30">
        <v>101.9</v>
      </c>
      <c r="BS18" s="28">
        <v>323.39999999999998</v>
      </c>
      <c r="BT18" s="30">
        <v>236.3</v>
      </c>
      <c r="BU18" s="27" t="s">
        <v>13</v>
      </c>
      <c r="BV18" s="30">
        <v>111.3</v>
      </c>
      <c r="BW18" s="28">
        <v>347.5</v>
      </c>
      <c r="BX18" s="30">
        <v>254.9</v>
      </c>
      <c r="BY18" s="27" t="s">
        <v>13</v>
      </c>
      <c r="BZ18" s="30">
        <v>119.6</v>
      </c>
      <c r="CA18" s="28">
        <v>374.5</v>
      </c>
      <c r="CB18" s="30">
        <v>269.7</v>
      </c>
      <c r="CC18" s="27" t="s">
        <v>13</v>
      </c>
      <c r="CD18" s="30">
        <v>129.1</v>
      </c>
      <c r="CE18" s="28">
        <v>398.9</v>
      </c>
      <c r="CF18" s="30">
        <v>286.5</v>
      </c>
      <c r="CG18" s="27" t="s">
        <v>13</v>
      </c>
      <c r="CH18" s="30">
        <v>138.5</v>
      </c>
      <c r="CI18" s="28">
        <v>425</v>
      </c>
      <c r="CJ18" s="30">
        <v>309.89999999999998</v>
      </c>
      <c r="CK18" s="27" t="s">
        <v>13</v>
      </c>
      <c r="CL18" s="30">
        <v>147.19999999999999</v>
      </c>
      <c r="CM18" s="28">
        <v>457.1</v>
      </c>
      <c r="CN18" s="30">
        <v>328.5</v>
      </c>
      <c r="CO18" s="27" t="s">
        <v>13</v>
      </c>
      <c r="CP18" s="30">
        <v>154.9</v>
      </c>
      <c r="CQ18" s="28">
        <v>483.4</v>
      </c>
      <c r="CR18" s="30">
        <v>345.8</v>
      </c>
      <c r="CS18" s="27" t="s">
        <v>13</v>
      </c>
      <c r="CT18" s="30">
        <v>157.30000000000001</v>
      </c>
      <c r="CU18" s="28">
        <v>503.1</v>
      </c>
      <c r="CV18" s="30">
        <v>378.1</v>
      </c>
      <c r="CW18" s="27" t="s">
        <v>13</v>
      </c>
      <c r="CX18" s="30">
        <v>167.2</v>
      </c>
      <c r="CY18" s="28">
        <v>545.20000000000005</v>
      </c>
      <c r="CZ18" s="30">
        <v>386.9</v>
      </c>
      <c r="DA18" s="27" t="s">
        <v>13</v>
      </c>
      <c r="DB18" s="30">
        <v>171</v>
      </c>
      <c r="DC18" s="28">
        <v>557.9</v>
      </c>
      <c r="DD18" s="30">
        <v>400.4</v>
      </c>
      <c r="DE18" s="27" t="s">
        <v>13</v>
      </c>
      <c r="DF18" s="30">
        <v>180.4</v>
      </c>
      <c r="DG18" s="28">
        <v>580.79999999999995</v>
      </c>
      <c r="DH18" s="30">
        <v>419.3</v>
      </c>
      <c r="DI18" s="27" t="s">
        <v>13</v>
      </c>
      <c r="DJ18" s="30">
        <v>192.3</v>
      </c>
      <c r="DK18" s="28">
        <v>611.6</v>
      </c>
      <c r="DL18" s="30">
        <v>433.2</v>
      </c>
      <c r="DM18" s="27" t="s">
        <v>13</v>
      </c>
      <c r="DN18" s="30">
        <v>206.2</v>
      </c>
      <c r="DO18" s="28">
        <v>639.5</v>
      </c>
      <c r="DP18" s="30">
        <v>457.6</v>
      </c>
      <c r="DQ18" s="27" t="s">
        <v>13</v>
      </c>
      <c r="DR18" s="30">
        <v>216</v>
      </c>
      <c r="DS18" s="28">
        <v>673.6</v>
      </c>
      <c r="DT18" s="30">
        <v>483.7</v>
      </c>
      <c r="DU18" s="27" t="s">
        <v>13</v>
      </c>
      <c r="DV18" s="30">
        <v>224.9</v>
      </c>
      <c r="DW18" s="28">
        <v>708.6</v>
      </c>
      <c r="DX18" s="30">
        <v>492.3</v>
      </c>
      <c r="DY18" s="27" t="s">
        <v>13</v>
      </c>
      <c r="DZ18" s="30">
        <v>235.4</v>
      </c>
      <c r="EA18" s="28">
        <v>727.7</v>
      </c>
      <c r="EB18" s="30">
        <v>510.5</v>
      </c>
      <c r="EC18" s="27" t="s">
        <v>13</v>
      </c>
      <c r="ED18" s="30">
        <v>252.1</v>
      </c>
      <c r="EE18" s="28">
        <v>762.6</v>
      </c>
      <c r="EF18" s="30">
        <v>539.4</v>
      </c>
      <c r="EG18" s="27" t="s">
        <v>13</v>
      </c>
      <c r="EH18" s="30">
        <v>268.7</v>
      </c>
      <c r="EI18" s="28">
        <v>808</v>
      </c>
      <c r="EJ18" s="30">
        <v>576.29999999999995</v>
      </c>
      <c r="EK18" s="27" t="s">
        <v>13</v>
      </c>
      <c r="EL18" s="30">
        <v>287.60000000000002</v>
      </c>
      <c r="EM18" s="28">
        <v>863.9</v>
      </c>
      <c r="EN18" s="30">
        <v>623.20000000000005</v>
      </c>
      <c r="EO18" s="27" t="s">
        <v>13</v>
      </c>
      <c r="EP18" s="30">
        <v>311.3</v>
      </c>
      <c r="EQ18" s="28">
        <v>934.5</v>
      </c>
      <c r="ER18" s="30">
        <v>661.3</v>
      </c>
      <c r="ES18" s="27" t="s">
        <v>13</v>
      </c>
      <c r="ET18" s="30">
        <v>330.6</v>
      </c>
      <c r="EU18" s="28">
        <v>991.9</v>
      </c>
      <c r="EV18" s="30">
        <v>686</v>
      </c>
      <c r="EW18" s="27" t="s">
        <v>13</v>
      </c>
      <c r="EX18" s="30">
        <v>348.5</v>
      </c>
      <c r="EY18" s="28">
        <v>1034.5999999999999</v>
      </c>
      <c r="EZ18" s="30">
        <v>690.2</v>
      </c>
      <c r="FA18" s="27" t="s">
        <v>13</v>
      </c>
      <c r="FB18" s="30">
        <v>351.7</v>
      </c>
      <c r="FC18" s="28">
        <v>1041.9000000000001</v>
      </c>
      <c r="FD18" s="30">
        <v>668.1</v>
      </c>
      <c r="FE18" s="27" t="s">
        <v>13</v>
      </c>
      <c r="FF18" s="30">
        <v>358</v>
      </c>
      <c r="FG18" s="28">
        <v>1026.0999999999999</v>
      </c>
      <c r="FH18" s="30">
        <v>694.1</v>
      </c>
      <c r="FI18" s="27" t="s">
        <v>13</v>
      </c>
      <c r="FJ18" s="30">
        <v>363</v>
      </c>
      <c r="FK18" s="28">
        <v>1057.0999999999999</v>
      </c>
      <c r="FL18" s="30">
        <v>730.6</v>
      </c>
      <c r="FM18" s="27" t="s">
        <v>13</v>
      </c>
      <c r="FN18" s="30">
        <v>372</v>
      </c>
      <c r="FO18" s="28">
        <v>1102.5999999999999</v>
      </c>
      <c r="FP18" s="30">
        <v>750.2</v>
      </c>
      <c r="FQ18" s="27" t="s">
        <v>13</v>
      </c>
      <c r="FR18" s="30">
        <v>381.9</v>
      </c>
      <c r="FS18" s="28">
        <v>1132.0999999999999</v>
      </c>
      <c r="FT18" s="30">
        <v>782.5</v>
      </c>
      <c r="FU18" s="27" t="s">
        <v>13</v>
      </c>
      <c r="FV18" s="30">
        <v>392.4</v>
      </c>
      <c r="FW18" s="28">
        <v>1174.9000000000001</v>
      </c>
      <c r="FX18" s="30">
        <v>809.3</v>
      </c>
      <c r="FY18" s="27" t="s">
        <v>13</v>
      </c>
      <c r="FZ18" s="30">
        <v>400.9</v>
      </c>
      <c r="GA18" s="28">
        <v>1210.2</v>
      </c>
      <c r="GB18" s="30">
        <v>830.7</v>
      </c>
      <c r="GC18" s="27" t="s">
        <v>13</v>
      </c>
      <c r="GD18" s="30">
        <v>406.9</v>
      </c>
      <c r="GE18" s="28">
        <v>1237.5999999999999</v>
      </c>
    </row>
    <row r="19" spans="1:187" x14ac:dyDescent="0.2">
      <c r="A19" s="7"/>
      <c r="B19" s="32" t="s">
        <v>38</v>
      </c>
      <c r="C19" s="153"/>
      <c r="D19" s="30"/>
      <c r="E19" s="27"/>
      <c r="F19" s="31"/>
      <c r="G19" s="28"/>
      <c r="H19" s="30"/>
      <c r="I19" s="27"/>
      <c r="J19" s="31"/>
      <c r="K19" s="28"/>
      <c r="L19" s="30"/>
      <c r="M19" s="27"/>
      <c r="N19" s="31"/>
      <c r="O19" s="28"/>
      <c r="P19" s="30"/>
      <c r="Q19" s="27"/>
      <c r="R19" s="31"/>
      <c r="S19" s="28"/>
      <c r="T19" s="30"/>
      <c r="U19" s="27"/>
      <c r="V19" s="31"/>
      <c r="W19" s="28"/>
      <c r="X19" s="30"/>
      <c r="Y19" s="27"/>
      <c r="Z19" s="31"/>
      <c r="AA19" s="28"/>
      <c r="AB19" s="30"/>
      <c r="AC19" s="27"/>
      <c r="AD19" s="31"/>
      <c r="AE19" s="28"/>
      <c r="AF19" s="30"/>
      <c r="AG19" s="27"/>
      <c r="AH19" s="31"/>
      <c r="AI19" s="28"/>
      <c r="AJ19" s="30"/>
      <c r="AK19" s="27"/>
      <c r="AL19" s="31"/>
      <c r="AM19" s="28"/>
      <c r="AN19" s="30"/>
      <c r="AO19" s="27"/>
      <c r="AP19" s="31"/>
      <c r="AQ19" s="28"/>
      <c r="AR19" s="30"/>
      <c r="AS19" s="27"/>
      <c r="AT19" s="31"/>
      <c r="AU19" s="28"/>
      <c r="AV19" s="30"/>
      <c r="AW19" s="27"/>
      <c r="AX19" s="31"/>
      <c r="AY19" s="28"/>
      <c r="AZ19" s="30"/>
      <c r="BA19" s="27"/>
      <c r="BB19" s="31"/>
      <c r="BC19" s="28"/>
      <c r="BD19" s="30"/>
      <c r="BE19" s="27"/>
      <c r="BF19" s="31"/>
      <c r="BG19" s="28"/>
      <c r="BH19" s="30"/>
      <c r="BI19" s="27"/>
      <c r="BJ19" s="31"/>
      <c r="BK19" s="28"/>
      <c r="BL19" s="30"/>
      <c r="BM19" s="27"/>
      <c r="BN19" s="31"/>
      <c r="BO19" s="28"/>
      <c r="BP19" s="30"/>
      <c r="BQ19" s="27"/>
      <c r="BR19" s="31"/>
      <c r="BS19" s="28"/>
      <c r="BT19" s="30"/>
      <c r="BU19" s="27"/>
      <c r="BV19" s="31"/>
      <c r="BW19" s="28"/>
      <c r="BX19" s="30"/>
      <c r="BY19" s="27"/>
      <c r="BZ19" s="31"/>
      <c r="CA19" s="28"/>
      <c r="CB19" s="30"/>
      <c r="CC19" s="27"/>
      <c r="CD19" s="31"/>
      <c r="CE19" s="28"/>
      <c r="CF19" s="30"/>
      <c r="CG19" s="27"/>
      <c r="CH19" s="31"/>
      <c r="CI19" s="28"/>
      <c r="CJ19" s="30"/>
      <c r="CK19" s="27"/>
      <c r="CL19" s="31"/>
      <c r="CM19" s="28"/>
      <c r="CN19" s="30"/>
      <c r="CO19" s="27"/>
      <c r="CP19" s="31"/>
      <c r="CQ19" s="28"/>
      <c r="CR19" s="30"/>
      <c r="CS19" s="27"/>
      <c r="CT19" s="31"/>
      <c r="CU19" s="28"/>
      <c r="CV19" s="30"/>
      <c r="CW19" s="27"/>
      <c r="CX19" s="31"/>
      <c r="CY19" s="28"/>
      <c r="CZ19" s="30"/>
      <c r="DA19" s="27"/>
      <c r="DB19" s="31"/>
      <c r="DC19" s="28"/>
      <c r="DD19" s="30"/>
      <c r="DE19" s="27"/>
      <c r="DF19" s="31"/>
      <c r="DG19" s="28"/>
      <c r="DH19" s="30"/>
      <c r="DI19" s="27"/>
      <c r="DJ19" s="31"/>
      <c r="DK19" s="28"/>
      <c r="DL19" s="30"/>
      <c r="DM19" s="27"/>
      <c r="DN19" s="31"/>
      <c r="DO19" s="28"/>
      <c r="DP19" s="30"/>
      <c r="DQ19" s="27"/>
      <c r="DR19" s="31"/>
      <c r="DS19" s="28"/>
      <c r="DT19" s="30"/>
      <c r="DU19" s="27"/>
      <c r="DV19" s="31"/>
      <c r="DW19" s="28"/>
      <c r="DX19" s="30"/>
      <c r="DY19" s="27"/>
      <c r="DZ19" s="31"/>
      <c r="EA19" s="28"/>
      <c r="EB19" s="30"/>
      <c r="EC19" s="27"/>
      <c r="ED19" s="31"/>
      <c r="EE19" s="28"/>
      <c r="EF19" s="30"/>
      <c r="EG19" s="27"/>
      <c r="EH19" s="31"/>
      <c r="EI19" s="28"/>
      <c r="EJ19" s="30"/>
      <c r="EK19" s="27"/>
      <c r="EL19" s="31"/>
      <c r="EM19" s="28"/>
      <c r="EN19" s="30"/>
      <c r="EO19" s="27"/>
      <c r="EP19" s="31"/>
      <c r="EQ19" s="28"/>
      <c r="ER19" s="30"/>
      <c r="ES19" s="27"/>
      <c r="ET19" s="31"/>
      <c r="EU19" s="28"/>
      <c r="EV19" s="30"/>
      <c r="EW19" s="27"/>
      <c r="EX19" s="31"/>
      <c r="EY19" s="28"/>
      <c r="EZ19" s="30"/>
      <c r="FA19" s="27"/>
      <c r="FB19" s="31"/>
      <c r="FC19" s="28"/>
      <c r="FD19" s="30"/>
      <c r="FE19" s="27"/>
      <c r="FF19" s="31"/>
      <c r="FG19" s="28"/>
      <c r="FH19" s="30"/>
      <c r="FI19" s="27"/>
      <c r="FJ19" s="31"/>
      <c r="FK19" s="28"/>
      <c r="FL19" s="30"/>
      <c r="FM19" s="27"/>
      <c r="FN19" s="31"/>
      <c r="FO19" s="28"/>
      <c r="FP19" s="30"/>
      <c r="FQ19" s="27"/>
      <c r="FR19" s="31"/>
      <c r="FS19" s="28"/>
      <c r="FT19" s="30"/>
      <c r="FU19" s="27"/>
      <c r="FV19" s="31"/>
      <c r="FW19" s="28"/>
      <c r="FX19" s="30"/>
      <c r="FY19" s="27"/>
      <c r="FZ19" s="31"/>
      <c r="GA19" s="28"/>
      <c r="GB19" s="30"/>
      <c r="GC19" s="27"/>
      <c r="GD19" s="31"/>
      <c r="GE19" s="28"/>
    </row>
    <row r="20" spans="1:187" x14ac:dyDescent="0.2">
      <c r="A20" s="7">
        <v>5</v>
      </c>
      <c r="B20" s="33" t="s">
        <v>4</v>
      </c>
      <c r="C20" s="153" t="s">
        <v>56</v>
      </c>
      <c r="D20" s="28">
        <v>13.7</v>
      </c>
      <c r="E20" s="27" t="s">
        <v>13</v>
      </c>
      <c r="F20" s="31">
        <v>27.9</v>
      </c>
      <c r="G20" s="28">
        <v>41.7</v>
      </c>
      <c r="H20" s="28">
        <v>15.4</v>
      </c>
      <c r="I20" s="27" t="s">
        <v>13</v>
      </c>
      <c r="J20" s="31">
        <v>30.8</v>
      </c>
      <c r="K20" s="28">
        <v>46.1</v>
      </c>
      <c r="L20" s="28">
        <v>16.399999999999999</v>
      </c>
      <c r="M20" s="27" t="s">
        <v>13</v>
      </c>
      <c r="N20" s="31">
        <v>33.299999999999997</v>
      </c>
      <c r="O20" s="28">
        <v>49.6</v>
      </c>
      <c r="P20" s="28">
        <v>17.3</v>
      </c>
      <c r="Q20" s="27" t="s">
        <v>13</v>
      </c>
      <c r="R20" s="31">
        <v>36</v>
      </c>
      <c r="S20" s="28">
        <v>53.3</v>
      </c>
      <c r="T20" s="28">
        <v>18.2</v>
      </c>
      <c r="U20" s="27" t="s">
        <v>13</v>
      </c>
      <c r="V20" s="31">
        <v>38.5</v>
      </c>
      <c r="W20" s="28">
        <v>56.7</v>
      </c>
      <c r="X20" s="28">
        <v>19.8</v>
      </c>
      <c r="Y20" s="27" t="s">
        <v>13</v>
      </c>
      <c r="Z20" s="31">
        <v>41.7</v>
      </c>
      <c r="AA20" s="28">
        <v>61.5</v>
      </c>
      <c r="AB20" s="28">
        <v>21.5</v>
      </c>
      <c r="AC20" s="27" t="s">
        <v>13</v>
      </c>
      <c r="AD20" s="31">
        <v>45.7</v>
      </c>
      <c r="AE20" s="28">
        <v>67.3</v>
      </c>
      <c r="AF20" s="28">
        <v>23.1</v>
      </c>
      <c r="AG20" s="27" t="s">
        <v>13</v>
      </c>
      <c r="AH20" s="31">
        <v>49.8</v>
      </c>
      <c r="AI20" s="28">
        <v>72.900000000000006</v>
      </c>
      <c r="AJ20" s="28">
        <v>23.3</v>
      </c>
      <c r="AK20" s="27" t="s">
        <v>13</v>
      </c>
      <c r="AL20" s="31">
        <v>51.3</v>
      </c>
      <c r="AM20" s="28">
        <v>74.599999999999994</v>
      </c>
      <c r="AN20" s="28">
        <v>23.5</v>
      </c>
      <c r="AO20" s="27" t="s">
        <v>13</v>
      </c>
      <c r="AP20" s="31">
        <v>53.6</v>
      </c>
      <c r="AQ20" s="28">
        <v>77.099999999999994</v>
      </c>
      <c r="AR20" s="28">
        <v>25.4</v>
      </c>
      <c r="AS20" s="27" t="s">
        <v>13</v>
      </c>
      <c r="AT20" s="31">
        <v>58.4</v>
      </c>
      <c r="AU20" s="28">
        <v>83.8</v>
      </c>
      <c r="AV20" s="28">
        <v>29</v>
      </c>
      <c r="AW20" s="27" t="s">
        <v>13</v>
      </c>
      <c r="AX20" s="31">
        <v>66</v>
      </c>
      <c r="AY20" s="28">
        <v>95</v>
      </c>
      <c r="AZ20" s="28">
        <v>32.700000000000003</v>
      </c>
      <c r="BA20" s="27" t="s">
        <v>13</v>
      </c>
      <c r="BB20" s="31">
        <v>71.099999999999994</v>
      </c>
      <c r="BC20" s="28">
        <v>103.8</v>
      </c>
      <c r="BD20" s="28">
        <v>35.299999999999997</v>
      </c>
      <c r="BE20" s="27" t="s">
        <v>13</v>
      </c>
      <c r="BF20" s="31">
        <v>75.900000000000006</v>
      </c>
      <c r="BG20" s="28">
        <v>111.2</v>
      </c>
      <c r="BH20" s="28">
        <v>39</v>
      </c>
      <c r="BI20" s="27" t="s">
        <v>13</v>
      </c>
      <c r="BJ20" s="31">
        <v>82.5</v>
      </c>
      <c r="BK20" s="28">
        <v>121.5</v>
      </c>
      <c r="BL20" s="28">
        <v>42.7</v>
      </c>
      <c r="BM20" s="27" t="s">
        <v>13</v>
      </c>
      <c r="BN20" s="31">
        <v>88.2</v>
      </c>
      <c r="BO20" s="28">
        <v>131</v>
      </c>
      <c r="BP20" s="28">
        <v>46.6</v>
      </c>
      <c r="BQ20" s="27" t="s">
        <v>13</v>
      </c>
      <c r="BR20" s="31">
        <v>93.2</v>
      </c>
      <c r="BS20" s="28">
        <v>139.80000000000001</v>
      </c>
      <c r="BT20" s="28">
        <v>49.8</v>
      </c>
      <c r="BU20" s="27" t="s">
        <v>13</v>
      </c>
      <c r="BV20" s="31">
        <v>101.5</v>
      </c>
      <c r="BW20" s="28">
        <v>151.30000000000001</v>
      </c>
      <c r="BX20" s="28">
        <v>54.1</v>
      </c>
      <c r="BY20" s="27" t="s">
        <v>13</v>
      </c>
      <c r="BZ20" s="31">
        <v>108.2</v>
      </c>
      <c r="CA20" s="28">
        <v>162.19999999999999</v>
      </c>
      <c r="CB20" s="28">
        <v>59.5</v>
      </c>
      <c r="CC20" s="27" t="s">
        <v>13</v>
      </c>
      <c r="CD20" s="31">
        <v>117.3</v>
      </c>
      <c r="CE20" s="28">
        <v>176.8</v>
      </c>
      <c r="CF20" s="28">
        <v>64.8</v>
      </c>
      <c r="CG20" s="27" t="s">
        <v>13</v>
      </c>
      <c r="CH20" s="31">
        <v>125</v>
      </c>
      <c r="CI20" s="28">
        <v>189.8</v>
      </c>
      <c r="CJ20" s="28">
        <v>70.2</v>
      </c>
      <c r="CK20" s="27" t="s">
        <v>13</v>
      </c>
      <c r="CL20" s="31">
        <v>134.5</v>
      </c>
      <c r="CM20" s="28">
        <v>204.7</v>
      </c>
      <c r="CN20" s="28">
        <v>73.900000000000006</v>
      </c>
      <c r="CO20" s="27" t="s">
        <v>13</v>
      </c>
      <c r="CP20" s="31">
        <v>141.9</v>
      </c>
      <c r="CQ20" s="28">
        <v>215.8</v>
      </c>
      <c r="CR20" s="28">
        <v>77.400000000000006</v>
      </c>
      <c r="CS20" s="27" t="s">
        <v>13</v>
      </c>
      <c r="CT20" s="31">
        <v>143</v>
      </c>
      <c r="CU20" s="28">
        <v>220.4</v>
      </c>
      <c r="CV20" s="28">
        <v>84.2</v>
      </c>
      <c r="CW20" s="27" t="s">
        <v>13</v>
      </c>
      <c r="CX20" s="31">
        <v>150.6</v>
      </c>
      <c r="CY20" s="28">
        <v>234.8</v>
      </c>
      <c r="CZ20" s="28">
        <v>87.8</v>
      </c>
      <c r="DA20" s="27" t="s">
        <v>13</v>
      </c>
      <c r="DB20" s="31">
        <v>151.80000000000001</v>
      </c>
      <c r="DC20" s="28">
        <v>239.6</v>
      </c>
      <c r="DD20" s="28">
        <v>94.3</v>
      </c>
      <c r="DE20" s="27" t="s">
        <v>13</v>
      </c>
      <c r="DF20" s="31">
        <v>157.4</v>
      </c>
      <c r="DG20" s="28">
        <v>251.7</v>
      </c>
      <c r="DH20" s="28">
        <v>101.4</v>
      </c>
      <c r="DI20" s="27" t="s">
        <v>13</v>
      </c>
      <c r="DJ20" s="31">
        <v>163.80000000000001</v>
      </c>
      <c r="DK20" s="28">
        <v>265.10000000000002</v>
      </c>
      <c r="DL20" s="28">
        <v>113.1</v>
      </c>
      <c r="DM20" s="27" t="s">
        <v>13</v>
      </c>
      <c r="DN20" s="31">
        <v>151.1</v>
      </c>
      <c r="DO20" s="28">
        <v>264.2</v>
      </c>
      <c r="DP20" s="28">
        <v>119.5</v>
      </c>
      <c r="DQ20" s="27" t="s">
        <v>13</v>
      </c>
      <c r="DR20" s="31">
        <v>157.80000000000001</v>
      </c>
      <c r="DS20" s="28">
        <v>277.3</v>
      </c>
      <c r="DT20" s="28">
        <v>127.3</v>
      </c>
      <c r="DU20" s="27" t="s">
        <v>13</v>
      </c>
      <c r="DV20" s="31">
        <v>164.2</v>
      </c>
      <c r="DW20" s="28">
        <v>291.5</v>
      </c>
      <c r="DX20" s="28">
        <v>132.4</v>
      </c>
      <c r="DY20" s="27" t="s">
        <v>13</v>
      </c>
      <c r="DZ20" s="31">
        <v>173.6</v>
      </c>
      <c r="EA20" s="28">
        <v>306.10000000000002</v>
      </c>
      <c r="EB20" s="28">
        <v>141.80000000000001</v>
      </c>
      <c r="EC20" s="27" t="s">
        <v>13</v>
      </c>
      <c r="ED20" s="31">
        <v>188.1</v>
      </c>
      <c r="EE20" s="28">
        <v>329.9</v>
      </c>
      <c r="EF20" s="28">
        <v>149.80000000000001</v>
      </c>
      <c r="EG20" s="27" t="s">
        <v>13</v>
      </c>
      <c r="EH20" s="31">
        <v>200</v>
      </c>
      <c r="EI20" s="28">
        <v>349.8</v>
      </c>
      <c r="EJ20" s="28">
        <v>160.80000000000001</v>
      </c>
      <c r="EK20" s="27" t="s">
        <v>13</v>
      </c>
      <c r="EL20" s="31">
        <v>213.2</v>
      </c>
      <c r="EM20" s="28">
        <v>374.1</v>
      </c>
      <c r="EN20" s="28">
        <v>173.6</v>
      </c>
      <c r="EO20" s="27" t="s">
        <v>13</v>
      </c>
      <c r="EP20" s="31">
        <v>227.6</v>
      </c>
      <c r="EQ20" s="28">
        <v>401.2</v>
      </c>
      <c r="ER20" s="28">
        <v>185.4</v>
      </c>
      <c r="ES20" s="27" t="s">
        <v>13</v>
      </c>
      <c r="ET20" s="31">
        <v>243.6</v>
      </c>
      <c r="EU20" s="28">
        <v>428.9</v>
      </c>
      <c r="EV20" s="28">
        <v>199.6</v>
      </c>
      <c r="EW20" s="27" t="s">
        <v>13</v>
      </c>
      <c r="EX20" s="31">
        <v>260.2</v>
      </c>
      <c r="EY20" s="28">
        <v>459.8</v>
      </c>
      <c r="EZ20" s="28">
        <v>203.4</v>
      </c>
      <c r="FA20" s="27" t="s">
        <v>13</v>
      </c>
      <c r="FB20" s="31">
        <v>266.3</v>
      </c>
      <c r="FC20" s="28">
        <v>469.8</v>
      </c>
      <c r="FD20" s="28">
        <v>214</v>
      </c>
      <c r="FE20" s="27" t="s">
        <v>13</v>
      </c>
      <c r="FF20" s="31">
        <v>280.10000000000002</v>
      </c>
      <c r="FG20" s="28">
        <v>494.1</v>
      </c>
      <c r="FH20" s="28">
        <v>213.7</v>
      </c>
      <c r="FI20" s="27" t="s">
        <v>13</v>
      </c>
      <c r="FJ20" s="31">
        <v>280.39999999999998</v>
      </c>
      <c r="FK20" s="28">
        <v>494.2</v>
      </c>
      <c r="FL20" s="28">
        <v>221.3</v>
      </c>
      <c r="FM20" s="27" t="s">
        <v>13</v>
      </c>
      <c r="FN20" s="31">
        <v>280</v>
      </c>
      <c r="FO20" s="28">
        <v>501.3</v>
      </c>
      <c r="FP20" s="28">
        <v>222.1</v>
      </c>
      <c r="FQ20" s="27" t="s">
        <v>13</v>
      </c>
      <c r="FR20" s="31">
        <v>284</v>
      </c>
      <c r="FS20" s="28">
        <v>506</v>
      </c>
      <c r="FT20" s="28">
        <v>225.5</v>
      </c>
      <c r="FU20" s="27" t="s">
        <v>13</v>
      </c>
      <c r="FV20" s="31">
        <v>287.89999999999998</v>
      </c>
      <c r="FW20" s="28">
        <v>513.5</v>
      </c>
      <c r="FX20" s="28">
        <v>228.2</v>
      </c>
      <c r="FY20" s="27" t="s">
        <v>13</v>
      </c>
      <c r="FZ20" s="31">
        <v>292.10000000000002</v>
      </c>
      <c r="GA20" s="28">
        <v>520.4</v>
      </c>
      <c r="GB20" s="28">
        <v>232.3</v>
      </c>
      <c r="GC20" s="27" t="s">
        <v>13</v>
      </c>
      <c r="GD20" s="31">
        <v>293.60000000000002</v>
      </c>
      <c r="GE20" s="28">
        <v>525.9</v>
      </c>
    </row>
    <row r="21" spans="1:187" x14ac:dyDescent="0.2">
      <c r="A21" s="7">
        <v>6</v>
      </c>
      <c r="B21" s="29" t="s">
        <v>16</v>
      </c>
      <c r="C21" s="153" t="s">
        <v>57</v>
      </c>
      <c r="D21" s="28">
        <v>0.7</v>
      </c>
      <c r="E21" s="27" t="s">
        <v>13</v>
      </c>
      <c r="F21" s="31">
        <v>4.0999999999999996</v>
      </c>
      <c r="G21" s="28">
        <v>4.8</v>
      </c>
      <c r="H21" s="28">
        <v>0.8</v>
      </c>
      <c r="I21" s="27" t="s">
        <v>13</v>
      </c>
      <c r="J21" s="31">
        <v>3.9</v>
      </c>
      <c r="K21" s="28">
        <v>4.7</v>
      </c>
      <c r="L21" s="28">
        <v>1.1000000000000001</v>
      </c>
      <c r="M21" s="27" t="s">
        <v>13</v>
      </c>
      <c r="N21" s="31">
        <v>5.6</v>
      </c>
      <c r="O21" s="28">
        <v>6.6</v>
      </c>
      <c r="P21" s="28">
        <v>1</v>
      </c>
      <c r="Q21" s="27" t="s">
        <v>13</v>
      </c>
      <c r="R21" s="31">
        <v>4.2</v>
      </c>
      <c r="S21" s="28">
        <v>5.2</v>
      </c>
      <c r="T21" s="28">
        <v>0.8</v>
      </c>
      <c r="U21" s="27" t="s">
        <v>13</v>
      </c>
      <c r="V21" s="31">
        <v>2.5</v>
      </c>
      <c r="W21" s="28">
        <v>3.3</v>
      </c>
      <c r="X21" s="28">
        <v>1.3</v>
      </c>
      <c r="Y21" s="27" t="s">
        <v>13</v>
      </c>
      <c r="Z21" s="31">
        <v>3.2</v>
      </c>
      <c r="AA21" s="28">
        <v>4.5</v>
      </c>
      <c r="AB21" s="28">
        <v>1.3</v>
      </c>
      <c r="AC21" s="27" t="s">
        <v>13</v>
      </c>
      <c r="AD21" s="31">
        <v>3.8</v>
      </c>
      <c r="AE21" s="28">
        <v>5.0999999999999996</v>
      </c>
      <c r="AF21" s="28">
        <v>1.6</v>
      </c>
      <c r="AG21" s="27" t="s">
        <v>13</v>
      </c>
      <c r="AH21" s="31">
        <v>5.5</v>
      </c>
      <c r="AI21" s="28">
        <v>7.1</v>
      </c>
      <c r="AJ21" s="28">
        <v>1.6</v>
      </c>
      <c r="AK21" s="27" t="s">
        <v>13</v>
      </c>
      <c r="AL21" s="31">
        <v>7.4</v>
      </c>
      <c r="AM21" s="28">
        <v>8.9</v>
      </c>
      <c r="AN21" s="28">
        <v>1.7</v>
      </c>
      <c r="AO21" s="27" t="s">
        <v>13</v>
      </c>
      <c r="AP21" s="31">
        <v>6.9</v>
      </c>
      <c r="AQ21" s="28">
        <v>8.5</v>
      </c>
      <c r="AR21" s="28">
        <v>1.7</v>
      </c>
      <c r="AS21" s="27" t="s">
        <v>13</v>
      </c>
      <c r="AT21" s="31">
        <v>8.1</v>
      </c>
      <c r="AU21" s="28">
        <v>9.8000000000000007</v>
      </c>
      <c r="AV21" s="28">
        <v>1.8</v>
      </c>
      <c r="AW21" s="27" t="s">
        <v>13</v>
      </c>
      <c r="AX21" s="31">
        <v>9.6999999999999993</v>
      </c>
      <c r="AY21" s="28">
        <v>11.5</v>
      </c>
      <c r="AZ21" s="28">
        <v>1.8</v>
      </c>
      <c r="BA21" s="27" t="s">
        <v>13</v>
      </c>
      <c r="BB21" s="31">
        <v>13.2</v>
      </c>
      <c r="BC21" s="28">
        <v>15</v>
      </c>
      <c r="BD21" s="28">
        <v>2.1</v>
      </c>
      <c r="BE21" s="27" t="s">
        <v>13</v>
      </c>
      <c r="BF21" s="31">
        <v>19.2</v>
      </c>
      <c r="BG21" s="28">
        <v>21.3</v>
      </c>
      <c r="BH21" s="28">
        <v>2.2000000000000002</v>
      </c>
      <c r="BI21" s="27" t="s">
        <v>13</v>
      </c>
      <c r="BJ21" s="31">
        <v>18.899999999999999</v>
      </c>
      <c r="BK21" s="28">
        <v>21.1</v>
      </c>
      <c r="BL21" s="28">
        <v>1.8</v>
      </c>
      <c r="BM21" s="27" t="s">
        <v>13</v>
      </c>
      <c r="BN21" s="31">
        <v>19.600000000000001</v>
      </c>
      <c r="BO21" s="28">
        <v>21.4</v>
      </c>
      <c r="BP21" s="28">
        <v>1.9</v>
      </c>
      <c r="BQ21" s="27" t="s">
        <v>13</v>
      </c>
      <c r="BR21" s="31">
        <v>23</v>
      </c>
      <c r="BS21" s="28">
        <v>24.9</v>
      </c>
      <c r="BT21" s="28">
        <v>2.9</v>
      </c>
      <c r="BU21" s="27" t="s">
        <v>13</v>
      </c>
      <c r="BV21" s="31">
        <v>27.4</v>
      </c>
      <c r="BW21" s="28">
        <v>30.3</v>
      </c>
      <c r="BX21" s="28">
        <v>2.9</v>
      </c>
      <c r="BY21" s="27" t="s">
        <v>13</v>
      </c>
      <c r="BZ21" s="31">
        <v>26.6</v>
      </c>
      <c r="CA21" s="28">
        <v>29.5</v>
      </c>
      <c r="CB21" s="28">
        <v>2.2000000000000002</v>
      </c>
      <c r="CC21" s="27" t="s">
        <v>13</v>
      </c>
      <c r="CD21" s="31">
        <v>25.2</v>
      </c>
      <c r="CE21" s="28">
        <v>27.4</v>
      </c>
      <c r="CF21" s="28">
        <v>2</v>
      </c>
      <c r="CG21" s="27" t="s">
        <v>13</v>
      </c>
      <c r="CH21" s="31">
        <v>25</v>
      </c>
      <c r="CI21" s="28">
        <v>27</v>
      </c>
      <c r="CJ21" s="28">
        <v>2</v>
      </c>
      <c r="CK21" s="27" t="s">
        <v>13</v>
      </c>
      <c r="CL21" s="31">
        <v>25.5</v>
      </c>
      <c r="CM21" s="28">
        <v>27.5</v>
      </c>
      <c r="CN21" s="28">
        <v>2.6</v>
      </c>
      <c r="CO21" s="27" t="s">
        <v>13</v>
      </c>
      <c r="CP21" s="31">
        <v>27.5</v>
      </c>
      <c r="CQ21" s="28">
        <v>30.1</v>
      </c>
      <c r="CR21" s="28">
        <v>2</v>
      </c>
      <c r="CS21" s="27" t="s">
        <v>13</v>
      </c>
      <c r="CT21" s="31">
        <v>34.6</v>
      </c>
      <c r="CU21" s="28">
        <v>36.700000000000003</v>
      </c>
      <c r="CV21" s="28">
        <v>1.9</v>
      </c>
      <c r="CW21" s="27" t="s">
        <v>13</v>
      </c>
      <c r="CX21" s="31">
        <v>30.6</v>
      </c>
      <c r="CY21" s="28">
        <v>32.5</v>
      </c>
      <c r="CZ21" s="28">
        <v>2.2000000000000002</v>
      </c>
      <c r="DA21" s="27" t="s">
        <v>13</v>
      </c>
      <c r="DB21" s="31">
        <v>32.6</v>
      </c>
      <c r="DC21" s="28">
        <v>34.799999999999997</v>
      </c>
      <c r="DD21" s="28">
        <v>2</v>
      </c>
      <c r="DE21" s="27" t="s">
        <v>13</v>
      </c>
      <c r="DF21" s="31">
        <v>33.299999999999997</v>
      </c>
      <c r="DG21" s="28">
        <v>35.200000000000003</v>
      </c>
      <c r="DH21" s="28">
        <v>2.2999999999999998</v>
      </c>
      <c r="DI21" s="27" t="s">
        <v>13</v>
      </c>
      <c r="DJ21" s="31">
        <v>31.5</v>
      </c>
      <c r="DK21" s="28">
        <v>33.799999999999997</v>
      </c>
      <c r="DL21" s="28">
        <v>2.5</v>
      </c>
      <c r="DM21" s="27" t="s">
        <v>13</v>
      </c>
      <c r="DN21" s="31">
        <v>33.9</v>
      </c>
      <c r="DO21" s="28">
        <v>36.4</v>
      </c>
      <c r="DP21" s="28">
        <v>3.6</v>
      </c>
      <c r="DQ21" s="27" t="s">
        <v>13</v>
      </c>
      <c r="DR21" s="31">
        <v>41.6</v>
      </c>
      <c r="DS21" s="28">
        <v>45.2</v>
      </c>
      <c r="DT21" s="28">
        <v>3.9</v>
      </c>
      <c r="DU21" s="27" t="s">
        <v>13</v>
      </c>
      <c r="DV21" s="31">
        <v>42</v>
      </c>
      <c r="DW21" s="28">
        <v>45.8</v>
      </c>
      <c r="DX21" s="28">
        <v>16</v>
      </c>
      <c r="DY21" s="27" t="s">
        <v>13</v>
      </c>
      <c r="DZ21" s="31">
        <v>42.7</v>
      </c>
      <c r="EA21" s="28">
        <v>58.7</v>
      </c>
      <c r="EB21" s="28">
        <v>4.2</v>
      </c>
      <c r="EC21" s="27" t="s">
        <v>13</v>
      </c>
      <c r="ED21" s="31">
        <v>37.200000000000003</v>
      </c>
      <c r="EE21" s="28">
        <v>41.4</v>
      </c>
      <c r="EF21" s="28">
        <v>6.7</v>
      </c>
      <c r="EG21" s="27" t="s">
        <v>13</v>
      </c>
      <c r="EH21" s="31">
        <v>42.3</v>
      </c>
      <c r="EI21" s="28">
        <v>49.1</v>
      </c>
      <c r="EJ21" s="28">
        <v>4.9000000000000004</v>
      </c>
      <c r="EK21" s="27" t="s">
        <v>13</v>
      </c>
      <c r="EL21" s="31">
        <v>41.5</v>
      </c>
      <c r="EM21" s="28">
        <v>46.4</v>
      </c>
      <c r="EN21" s="28">
        <v>6.7</v>
      </c>
      <c r="EO21" s="27" t="s">
        <v>13</v>
      </c>
      <c r="EP21" s="31">
        <v>54.2</v>
      </c>
      <c r="EQ21" s="28">
        <v>60.9</v>
      </c>
      <c r="ER21" s="28">
        <v>5.5</v>
      </c>
      <c r="ES21" s="27" t="s">
        <v>13</v>
      </c>
      <c r="ET21" s="31">
        <v>46</v>
      </c>
      <c r="EU21" s="28">
        <v>51.5</v>
      </c>
      <c r="EV21" s="28">
        <v>4.9000000000000004</v>
      </c>
      <c r="EW21" s="27" t="s">
        <v>13</v>
      </c>
      <c r="EX21" s="31">
        <v>49.7</v>
      </c>
      <c r="EY21" s="28">
        <v>54.6</v>
      </c>
      <c r="EZ21" s="28">
        <v>5.2</v>
      </c>
      <c r="FA21" s="27" t="s">
        <v>13</v>
      </c>
      <c r="FB21" s="31">
        <v>47.4</v>
      </c>
      <c r="FC21" s="28">
        <v>52.6</v>
      </c>
      <c r="FD21" s="28">
        <v>8.8000000000000007</v>
      </c>
      <c r="FE21" s="27" t="s">
        <v>13</v>
      </c>
      <c r="FF21" s="31">
        <v>49.5</v>
      </c>
      <c r="FG21" s="28">
        <v>58.3</v>
      </c>
      <c r="FH21" s="28">
        <v>8.1999999999999993</v>
      </c>
      <c r="FI21" s="27" t="s">
        <v>13</v>
      </c>
      <c r="FJ21" s="31">
        <v>47.6</v>
      </c>
      <c r="FK21" s="28">
        <v>55.9</v>
      </c>
      <c r="FL21" s="28">
        <v>8.6999999999999993</v>
      </c>
      <c r="FM21" s="27" t="s">
        <v>13</v>
      </c>
      <c r="FN21" s="31">
        <v>51.4</v>
      </c>
      <c r="FO21" s="28">
        <v>60.1</v>
      </c>
      <c r="FP21" s="28">
        <v>8.1999999999999993</v>
      </c>
      <c r="FQ21" s="27" t="s">
        <v>13</v>
      </c>
      <c r="FR21" s="31">
        <v>49.9</v>
      </c>
      <c r="FS21" s="28">
        <v>58</v>
      </c>
      <c r="FT21" s="28">
        <v>7.2</v>
      </c>
      <c r="FU21" s="27" t="s">
        <v>13</v>
      </c>
      <c r="FV21" s="31">
        <v>52</v>
      </c>
      <c r="FW21" s="28">
        <v>59.3</v>
      </c>
      <c r="FX21" s="28">
        <v>6.9</v>
      </c>
      <c r="FY21" s="27" t="s">
        <v>13</v>
      </c>
      <c r="FZ21" s="31">
        <v>49.8</v>
      </c>
      <c r="GA21" s="28">
        <v>56.7</v>
      </c>
      <c r="GB21" s="28">
        <v>6.6</v>
      </c>
      <c r="GC21" s="27" t="s">
        <v>13</v>
      </c>
      <c r="GD21" s="31">
        <v>50</v>
      </c>
      <c r="GE21" s="28">
        <v>56.6</v>
      </c>
    </row>
    <row r="22" spans="1:187" x14ac:dyDescent="0.2">
      <c r="A22" s="7"/>
      <c r="B22" s="32" t="s">
        <v>38</v>
      </c>
      <c r="C22" s="153"/>
      <c r="D22" s="28"/>
      <c r="E22" s="27"/>
      <c r="F22" s="31"/>
      <c r="G22" s="28"/>
      <c r="H22" s="28"/>
      <c r="I22" s="27"/>
      <c r="J22" s="31"/>
      <c r="K22" s="28"/>
      <c r="L22" s="28"/>
      <c r="M22" s="27"/>
      <c r="N22" s="31"/>
      <c r="O22" s="28"/>
      <c r="P22" s="28"/>
      <c r="Q22" s="27"/>
      <c r="R22" s="31"/>
      <c r="S22" s="28"/>
      <c r="T22" s="28"/>
      <c r="U22" s="27"/>
      <c r="V22" s="31"/>
      <c r="W22" s="28"/>
      <c r="X22" s="28"/>
      <c r="Y22" s="27"/>
      <c r="Z22" s="31"/>
      <c r="AA22" s="28"/>
      <c r="AB22" s="28"/>
      <c r="AC22" s="27"/>
      <c r="AD22" s="31"/>
      <c r="AE22" s="28"/>
      <c r="AF22" s="28"/>
      <c r="AG22" s="27"/>
      <c r="AH22" s="31"/>
      <c r="AI22" s="28"/>
      <c r="AJ22" s="28"/>
      <c r="AK22" s="27"/>
      <c r="AL22" s="31"/>
      <c r="AM22" s="28"/>
      <c r="AN22" s="28"/>
      <c r="AO22" s="27"/>
      <c r="AP22" s="31"/>
      <c r="AQ22" s="28"/>
      <c r="AR22" s="28"/>
      <c r="AS22" s="27"/>
      <c r="AT22" s="31"/>
      <c r="AU22" s="28"/>
      <c r="AV22" s="28"/>
      <c r="AW22" s="27"/>
      <c r="AX22" s="31"/>
      <c r="AY22" s="28"/>
      <c r="AZ22" s="28"/>
      <c r="BA22" s="27"/>
      <c r="BB22" s="31"/>
      <c r="BC22" s="28"/>
      <c r="BD22" s="28"/>
      <c r="BE22" s="27"/>
      <c r="BF22" s="31"/>
      <c r="BG22" s="28"/>
      <c r="BH22" s="28"/>
      <c r="BI22" s="27"/>
      <c r="BJ22" s="31"/>
      <c r="BK22" s="28"/>
      <c r="BL22" s="28"/>
      <c r="BM22" s="27"/>
      <c r="BN22" s="31"/>
      <c r="BO22" s="28"/>
      <c r="BP22" s="28"/>
      <c r="BQ22" s="27"/>
      <c r="BR22" s="31"/>
      <c r="BS22" s="28"/>
      <c r="BT22" s="28"/>
      <c r="BU22" s="27"/>
      <c r="BV22" s="31"/>
      <c r="BW22" s="28"/>
      <c r="BX22" s="28"/>
      <c r="BY22" s="27"/>
      <c r="BZ22" s="31"/>
      <c r="CA22" s="28"/>
      <c r="CB22" s="28"/>
      <c r="CC22" s="27"/>
      <c r="CD22" s="31"/>
      <c r="CE22" s="28"/>
      <c r="CF22" s="28"/>
      <c r="CG22" s="27"/>
      <c r="CH22" s="31"/>
      <c r="CI22" s="28"/>
      <c r="CJ22" s="28"/>
      <c r="CK22" s="27"/>
      <c r="CL22" s="31"/>
      <c r="CM22" s="28"/>
      <c r="CN22" s="28"/>
      <c r="CO22" s="27"/>
      <c r="CP22" s="31"/>
      <c r="CQ22" s="28"/>
      <c r="CR22" s="28"/>
      <c r="CS22" s="27"/>
      <c r="CT22" s="31"/>
      <c r="CU22" s="28"/>
      <c r="CV22" s="28"/>
      <c r="CW22" s="27"/>
      <c r="CX22" s="31"/>
      <c r="CY22" s="28"/>
      <c r="CZ22" s="28"/>
      <c r="DA22" s="27"/>
      <c r="DB22" s="31"/>
      <c r="DC22" s="28"/>
      <c r="DD22" s="28"/>
      <c r="DE22" s="27"/>
      <c r="DF22" s="31"/>
      <c r="DG22" s="28"/>
      <c r="DH22" s="28"/>
      <c r="DI22" s="27"/>
      <c r="DJ22" s="31"/>
      <c r="DK22" s="28"/>
      <c r="DL22" s="28"/>
      <c r="DM22" s="27"/>
      <c r="DN22" s="31"/>
      <c r="DO22" s="28"/>
      <c r="DP22" s="28"/>
      <c r="DQ22" s="27"/>
      <c r="DR22" s="31"/>
      <c r="DS22" s="28"/>
      <c r="DT22" s="28"/>
      <c r="DU22" s="27"/>
      <c r="DV22" s="31"/>
      <c r="DW22" s="28"/>
      <c r="DX22" s="28"/>
      <c r="DY22" s="27"/>
      <c r="DZ22" s="31"/>
      <c r="EA22" s="28"/>
      <c r="EB22" s="28"/>
      <c r="EC22" s="27"/>
      <c r="ED22" s="31"/>
      <c r="EE22" s="28"/>
      <c r="EF22" s="28"/>
      <c r="EG22" s="27"/>
      <c r="EH22" s="31"/>
      <c r="EI22" s="28"/>
      <c r="EJ22" s="28"/>
      <c r="EK22" s="27"/>
      <c r="EL22" s="31"/>
      <c r="EM22" s="28"/>
      <c r="EN22" s="28"/>
      <c r="EO22" s="27"/>
      <c r="EP22" s="31"/>
      <c r="EQ22" s="28"/>
      <c r="ER22" s="28"/>
      <c r="ES22" s="27"/>
      <c r="ET22" s="31"/>
      <c r="EU22" s="28"/>
      <c r="EV22" s="28"/>
      <c r="EW22" s="27"/>
      <c r="EX22" s="31"/>
      <c r="EY22" s="28"/>
      <c r="EZ22" s="28"/>
      <c r="FA22" s="27"/>
      <c r="FB22" s="31"/>
      <c r="FC22" s="28"/>
      <c r="FD22" s="28"/>
      <c r="FE22" s="27"/>
      <c r="FF22" s="31"/>
      <c r="FG22" s="28"/>
      <c r="FH22" s="28"/>
      <c r="FI22" s="27"/>
      <c r="FJ22" s="31"/>
      <c r="FK22" s="28"/>
      <c r="FL22" s="28"/>
      <c r="FM22" s="27"/>
      <c r="FN22" s="31"/>
      <c r="FO22" s="28"/>
      <c r="FP22" s="28"/>
      <c r="FQ22" s="27"/>
      <c r="FR22" s="31"/>
      <c r="FS22" s="28"/>
      <c r="FT22" s="28"/>
      <c r="FU22" s="27"/>
      <c r="FV22" s="31"/>
      <c r="FW22" s="28"/>
      <c r="FX22" s="28"/>
      <c r="FY22" s="27"/>
      <c r="FZ22" s="31"/>
      <c r="GA22" s="28"/>
      <c r="GB22" s="28"/>
      <c r="GC22" s="27"/>
      <c r="GD22" s="31"/>
      <c r="GE22" s="28"/>
    </row>
    <row r="23" spans="1:187" x14ac:dyDescent="0.2">
      <c r="A23" s="7">
        <v>7</v>
      </c>
      <c r="B23" s="33" t="s">
        <v>5</v>
      </c>
      <c r="C23" s="153" t="s">
        <v>58</v>
      </c>
      <c r="D23" s="27" t="s">
        <v>13</v>
      </c>
      <c r="E23" s="27" t="s">
        <v>13</v>
      </c>
      <c r="F23" s="27" t="s">
        <v>13</v>
      </c>
      <c r="G23" s="27" t="s">
        <v>13</v>
      </c>
      <c r="H23" s="27" t="s">
        <v>13</v>
      </c>
      <c r="I23" s="27" t="s">
        <v>13</v>
      </c>
      <c r="J23" s="27" t="s">
        <v>13</v>
      </c>
      <c r="K23" s="27" t="s">
        <v>13</v>
      </c>
      <c r="L23" s="27" t="s">
        <v>13</v>
      </c>
      <c r="M23" s="27" t="s">
        <v>13</v>
      </c>
      <c r="N23" s="27" t="s">
        <v>13</v>
      </c>
      <c r="O23" s="27" t="s">
        <v>13</v>
      </c>
      <c r="P23" s="27" t="s">
        <v>13</v>
      </c>
      <c r="Q23" s="27" t="s">
        <v>13</v>
      </c>
      <c r="R23" s="27" t="s">
        <v>13</v>
      </c>
      <c r="S23" s="27" t="s">
        <v>13</v>
      </c>
      <c r="T23" s="27" t="s">
        <v>13</v>
      </c>
      <c r="U23" s="27" t="s">
        <v>13</v>
      </c>
      <c r="V23" s="27" t="s">
        <v>13</v>
      </c>
      <c r="W23" s="27" t="s">
        <v>13</v>
      </c>
      <c r="X23" s="27" t="s">
        <v>13</v>
      </c>
      <c r="Y23" s="27" t="s">
        <v>13</v>
      </c>
      <c r="Z23" s="27" t="s">
        <v>13</v>
      </c>
      <c r="AA23" s="27" t="s">
        <v>13</v>
      </c>
      <c r="AB23" s="27" t="s">
        <v>13</v>
      </c>
      <c r="AC23" s="27" t="s">
        <v>13</v>
      </c>
      <c r="AD23" s="27" t="s">
        <v>13</v>
      </c>
      <c r="AE23" s="27" t="s">
        <v>13</v>
      </c>
      <c r="AF23" s="27" t="s">
        <v>13</v>
      </c>
      <c r="AG23" s="27" t="s">
        <v>13</v>
      </c>
      <c r="AH23" s="27" t="s">
        <v>13</v>
      </c>
      <c r="AI23" s="27" t="s">
        <v>13</v>
      </c>
      <c r="AJ23" s="27" t="s">
        <v>13</v>
      </c>
      <c r="AK23" s="27" t="s">
        <v>13</v>
      </c>
      <c r="AL23" s="27" t="s">
        <v>13</v>
      </c>
      <c r="AM23" s="27" t="s">
        <v>13</v>
      </c>
      <c r="AN23" s="27" t="s">
        <v>13</v>
      </c>
      <c r="AO23" s="27" t="s">
        <v>13</v>
      </c>
      <c r="AP23" s="27" t="s">
        <v>13</v>
      </c>
      <c r="AQ23" s="27" t="s">
        <v>13</v>
      </c>
      <c r="AR23" s="27" t="s">
        <v>13</v>
      </c>
      <c r="AS23" s="27" t="s">
        <v>13</v>
      </c>
      <c r="AT23" s="27" t="s">
        <v>13</v>
      </c>
      <c r="AU23" s="27" t="s">
        <v>13</v>
      </c>
      <c r="AV23" s="27" t="s">
        <v>13</v>
      </c>
      <c r="AW23" s="27" t="s">
        <v>13</v>
      </c>
      <c r="AX23" s="27" t="s">
        <v>13</v>
      </c>
      <c r="AY23" s="27" t="s">
        <v>13</v>
      </c>
      <c r="AZ23" s="27" t="s">
        <v>13</v>
      </c>
      <c r="BA23" s="27" t="s">
        <v>13</v>
      </c>
      <c r="BB23" s="27" t="s">
        <v>13</v>
      </c>
      <c r="BC23" s="27" t="s">
        <v>13</v>
      </c>
      <c r="BD23" s="27" t="s">
        <v>13</v>
      </c>
      <c r="BE23" s="27" t="s">
        <v>13</v>
      </c>
      <c r="BF23" s="27" t="s">
        <v>13</v>
      </c>
      <c r="BG23" s="27" t="s">
        <v>13</v>
      </c>
      <c r="BH23" s="27" t="s">
        <v>13</v>
      </c>
      <c r="BI23" s="27" t="s">
        <v>13</v>
      </c>
      <c r="BJ23" s="27" t="s">
        <v>13</v>
      </c>
      <c r="BK23" s="27" t="s">
        <v>13</v>
      </c>
      <c r="BL23" s="27" t="s">
        <v>13</v>
      </c>
      <c r="BM23" s="27" t="s">
        <v>13</v>
      </c>
      <c r="BN23" s="27" t="s">
        <v>13</v>
      </c>
      <c r="BO23" s="27" t="s">
        <v>13</v>
      </c>
      <c r="BP23" s="27" t="s">
        <v>13</v>
      </c>
      <c r="BQ23" s="27" t="s">
        <v>13</v>
      </c>
      <c r="BR23" s="27" t="s">
        <v>13</v>
      </c>
      <c r="BS23" s="27" t="s">
        <v>13</v>
      </c>
      <c r="BT23" s="27" t="s">
        <v>13</v>
      </c>
      <c r="BU23" s="27" t="s">
        <v>13</v>
      </c>
      <c r="BV23" s="27" t="s">
        <v>13</v>
      </c>
      <c r="BW23" s="27" t="s">
        <v>13</v>
      </c>
      <c r="BX23" s="27" t="s">
        <v>13</v>
      </c>
      <c r="BY23" s="27" t="s">
        <v>13</v>
      </c>
      <c r="BZ23" s="27" t="s">
        <v>13</v>
      </c>
      <c r="CA23" s="27" t="s">
        <v>13</v>
      </c>
      <c r="CB23" s="27" t="s">
        <v>13</v>
      </c>
      <c r="CC23" s="27" t="s">
        <v>13</v>
      </c>
      <c r="CD23" s="27" t="s">
        <v>13</v>
      </c>
      <c r="CE23" s="27" t="s">
        <v>13</v>
      </c>
      <c r="CF23" s="27" t="s">
        <v>13</v>
      </c>
      <c r="CG23" s="27" t="s">
        <v>13</v>
      </c>
      <c r="CH23" s="27" t="s">
        <v>13</v>
      </c>
      <c r="CI23" s="27" t="s">
        <v>13</v>
      </c>
      <c r="CJ23" s="27" t="s">
        <v>13</v>
      </c>
      <c r="CK23" s="27" t="s">
        <v>13</v>
      </c>
      <c r="CL23" s="27" t="s">
        <v>13</v>
      </c>
      <c r="CM23" s="27" t="s">
        <v>13</v>
      </c>
      <c r="CN23" s="27" t="s">
        <v>13</v>
      </c>
      <c r="CO23" s="27" t="s">
        <v>13</v>
      </c>
      <c r="CP23" s="27" t="s">
        <v>13</v>
      </c>
      <c r="CQ23" s="27" t="s">
        <v>13</v>
      </c>
      <c r="CR23" s="27" t="s">
        <v>13</v>
      </c>
      <c r="CS23" s="27" t="s">
        <v>13</v>
      </c>
      <c r="CT23" s="27" t="s">
        <v>13</v>
      </c>
      <c r="CU23" s="27" t="s">
        <v>13</v>
      </c>
      <c r="CV23" s="27" t="s">
        <v>13</v>
      </c>
      <c r="CW23" s="27" t="s">
        <v>13</v>
      </c>
      <c r="CX23" s="27" t="s">
        <v>13</v>
      </c>
      <c r="CY23" s="27" t="s">
        <v>13</v>
      </c>
      <c r="CZ23" s="27" t="s">
        <v>13</v>
      </c>
      <c r="DA23" s="27" t="s">
        <v>13</v>
      </c>
      <c r="DB23" s="27" t="s">
        <v>13</v>
      </c>
      <c r="DC23" s="27" t="s">
        <v>13</v>
      </c>
      <c r="DD23" s="27" t="s">
        <v>13</v>
      </c>
      <c r="DE23" s="27" t="s">
        <v>13</v>
      </c>
      <c r="DF23" s="27" t="s">
        <v>13</v>
      </c>
      <c r="DG23" s="27" t="s">
        <v>13</v>
      </c>
      <c r="DH23" s="27" t="s">
        <v>13</v>
      </c>
      <c r="DI23" s="27" t="s">
        <v>13</v>
      </c>
      <c r="DJ23" s="27" t="s">
        <v>13</v>
      </c>
      <c r="DK23" s="27" t="s">
        <v>13</v>
      </c>
      <c r="DL23" s="27" t="s">
        <v>13</v>
      </c>
      <c r="DM23" s="27" t="s">
        <v>13</v>
      </c>
      <c r="DN23" s="27" t="s">
        <v>13</v>
      </c>
      <c r="DO23" s="27" t="s">
        <v>13</v>
      </c>
      <c r="DP23" s="27" t="s">
        <v>13</v>
      </c>
      <c r="DQ23" s="27" t="s">
        <v>13</v>
      </c>
      <c r="DR23" s="27" t="s">
        <v>13</v>
      </c>
      <c r="DS23" s="27" t="s">
        <v>13</v>
      </c>
      <c r="DT23" s="27" t="s">
        <v>13</v>
      </c>
      <c r="DU23" s="27" t="s">
        <v>13</v>
      </c>
      <c r="DV23" s="27" t="s">
        <v>13</v>
      </c>
      <c r="DW23" s="27" t="s">
        <v>13</v>
      </c>
      <c r="DX23" s="27" t="s">
        <v>13</v>
      </c>
      <c r="DY23" s="27" t="s">
        <v>13</v>
      </c>
      <c r="DZ23" s="27" t="s">
        <v>13</v>
      </c>
      <c r="EA23" s="27" t="s">
        <v>13</v>
      </c>
      <c r="EB23" s="27" t="s">
        <v>13</v>
      </c>
      <c r="EC23" s="27" t="s">
        <v>13</v>
      </c>
      <c r="ED23" s="27" t="s">
        <v>13</v>
      </c>
      <c r="EE23" s="27" t="s">
        <v>13</v>
      </c>
      <c r="EF23" s="27" t="s">
        <v>13</v>
      </c>
      <c r="EG23" s="27" t="s">
        <v>13</v>
      </c>
      <c r="EH23" s="27" t="s">
        <v>13</v>
      </c>
      <c r="EI23" s="27" t="s">
        <v>13</v>
      </c>
      <c r="EJ23" s="27" t="s">
        <v>13</v>
      </c>
      <c r="EK23" s="27" t="s">
        <v>13</v>
      </c>
      <c r="EL23" s="27" t="s">
        <v>13</v>
      </c>
      <c r="EM23" s="27" t="s">
        <v>13</v>
      </c>
      <c r="EN23" s="27" t="s">
        <v>13</v>
      </c>
      <c r="EO23" s="27" t="s">
        <v>13</v>
      </c>
      <c r="EP23" s="27" t="s">
        <v>13</v>
      </c>
      <c r="EQ23" s="27" t="s">
        <v>13</v>
      </c>
      <c r="ER23" s="27" t="s">
        <v>13</v>
      </c>
      <c r="ES23" s="27" t="s">
        <v>13</v>
      </c>
      <c r="ET23" s="27" t="s">
        <v>13</v>
      </c>
      <c r="EU23" s="27" t="s">
        <v>13</v>
      </c>
      <c r="EV23" s="27" t="s">
        <v>13</v>
      </c>
      <c r="EW23" s="27" t="s">
        <v>13</v>
      </c>
      <c r="EX23" s="27" t="s">
        <v>13</v>
      </c>
      <c r="EY23" s="27" t="s">
        <v>13</v>
      </c>
      <c r="EZ23" s="27" t="s">
        <v>13</v>
      </c>
      <c r="FA23" s="27" t="s">
        <v>13</v>
      </c>
      <c r="FB23" s="27" t="s">
        <v>13</v>
      </c>
      <c r="FC23" s="27" t="s">
        <v>13</v>
      </c>
      <c r="FD23" s="27" t="s">
        <v>13</v>
      </c>
      <c r="FE23" s="27" t="s">
        <v>13</v>
      </c>
      <c r="FF23" s="27" t="s">
        <v>13</v>
      </c>
      <c r="FG23" s="27" t="s">
        <v>13</v>
      </c>
      <c r="FH23" s="27" t="s">
        <v>13</v>
      </c>
      <c r="FI23" s="27" t="s">
        <v>13</v>
      </c>
      <c r="FJ23" s="27" t="s">
        <v>13</v>
      </c>
      <c r="FK23" s="27" t="s">
        <v>13</v>
      </c>
      <c r="FL23" s="27" t="s">
        <v>13</v>
      </c>
      <c r="FM23" s="27" t="s">
        <v>13</v>
      </c>
      <c r="FN23" s="27" t="s">
        <v>13</v>
      </c>
      <c r="FO23" s="27" t="s">
        <v>13</v>
      </c>
      <c r="FP23" s="27" t="s">
        <v>13</v>
      </c>
      <c r="FQ23" s="27" t="s">
        <v>13</v>
      </c>
      <c r="FR23" s="27" t="s">
        <v>13</v>
      </c>
      <c r="FS23" s="27" t="s">
        <v>13</v>
      </c>
      <c r="FT23" s="27" t="s">
        <v>13</v>
      </c>
      <c r="FU23" s="27" t="s">
        <v>13</v>
      </c>
      <c r="FV23" s="27" t="s">
        <v>13</v>
      </c>
      <c r="FW23" s="27" t="s">
        <v>13</v>
      </c>
      <c r="FX23" s="27" t="s">
        <v>13</v>
      </c>
      <c r="FY23" s="27" t="s">
        <v>13</v>
      </c>
      <c r="FZ23" s="27" t="s">
        <v>13</v>
      </c>
      <c r="GA23" s="27" t="s">
        <v>13</v>
      </c>
      <c r="GB23" s="27" t="s">
        <v>13</v>
      </c>
      <c r="GC23" s="27" t="s">
        <v>13</v>
      </c>
      <c r="GD23" s="27" t="s">
        <v>13</v>
      </c>
      <c r="GE23" s="27" t="s">
        <v>13</v>
      </c>
    </row>
    <row r="24" spans="1:187" x14ac:dyDescent="0.2">
      <c r="A24" s="7">
        <v>8</v>
      </c>
      <c r="B24" s="34" t="s">
        <v>18</v>
      </c>
      <c r="C24" s="153" t="s">
        <v>59</v>
      </c>
      <c r="D24" s="24">
        <v>157.4</v>
      </c>
      <c r="E24" s="25">
        <v>37.200000000000003</v>
      </c>
      <c r="F24" s="24">
        <v>164.2</v>
      </c>
      <c r="G24" s="25">
        <v>358.8</v>
      </c>
      <c r="H24" s="24">
        <v>176.5</v>
      </c>
      <c r="I24" s="25">
        <v>39.6</v>
      </c>
      <c r="J24" s="24">
        <v>179.3</v>
      </c>
      <c r="K24" s="25">
        <v>395.5</v>
      </c>
      <c r="L24" s="24">
        <v>198.2</v>
      </c>
      <c r="M24" s="25">
        <v>41.7</v>
      </c>
      <c r="N24" s="24">
        <v>200.4</v>
      </c>
      <c r="O24" s="25">
        <v>440.4</v>
      </c>
      <c r="P24" s="24">
        <v>220.2</v>
      </c>
      <c r="Q24" s="25">
        <v>44.6</v>
      </c>
      <c r="R24" s="24">
        <v>230.7</v>
      </c>
      <c r="S24" s="25">
        <v>495.4</v>
      </c>
      <c r="T24" s="24">
        <v>234.2</v>
      </c>
      <c r="U24" s="25">
        <v>50.1</v>
      </c>
      <c r="V24" s="24">
        <v>245.2</v>
      </c>
      <c r="W24" s="25">
        <v>529.5</v>
      </c>
      <c r="X24" s="24">
        <v>273.10000000000002</v>
      </c>
      <c r="Y24" s="25">
        <v>55</v>
      </c>
      <c r="Z24" s="24">
        <v>266.60000000000002</v>
      </c>
      <c r="AA24" s="25">
        <v>594.70000000000005</v>
      </c>
      <c r="AB24" s="24">
        <v>314.8</v>
      </c>
      <c r="AC24" s="25">
        <v>58.7</v>
      </c>
      <c r="AD24" s="24">
        <v>291</v>
      </c>
      <c r="AE24" s="25">
        <v>664.6</v>
      </c>
      <c r="AF24" s="24">
        <v>362.3</v>
      </c>
      <c r="AG24" s="25">
        <v>62.9</v>
      </c>
      <c r="AH24" s="24">
        <v>319.89999999999998</v>
      </c>
      <c r="AI24" s="25">
        <v>745.1</v>
      </c>
      <c r="AJ24" s="24">
        <v>416.2</v>
      </c>
      <c r="AK24" s="25">
        <v>68.099999999999994</v>
      </c>
      <c r="AL24" s="24">
        <v>366.9</v>
      </c>
      <c r="AM24" s="25">
        <v>851.1</v>
      </c>
      <c r="AN24" s="24">
        <v>448.3</v>
      </c>
      <c r="AO24" s="25">
        <v>74.5</v>
      </c>
      <c r="AP24" s="24">
        <v>411.9</v>
      </c>
      <c r="AQ24" s="25">
        <v>934.7</v>
      </c>
      <c r="AR24" s="24">
        <v>474.3</v>
      </c>
      <c r="AS24" s="25">
        <v>83.9</v>
      </c>
      <c r="AT24" s="24">
        <v>443.6</v>
      </c>
      <c r="AU24" s="25">
        <v>1001.7</v>
      </c>
      <c r="AV24" s="24">
        <v>564.1</v>
      </c>
      <c r="AW24" s="25">
        <v>94.1</v>
      </c>
      <c r="AX24" s="24">
        <v>496.5</v>
      </c>
      <c r="AY24" s="25">
        <v>1154.5999999999999</v>
      </c>
      <c r="AZ24" s="24">
        <v>587.5</v>
      </c>
      <c r="BA24" s="25">
        <v>105</v>
      </c>
      <c r="BB24" s="24">
        <v>525.29999999999995</v>
      </c>
      <c r="BC24" s="25">
        <v>1217.8</v>
      </c>
      <c r="BD24" s="24">
        <v>648.9</v>
      </c>
      <c r="BE24" s="25">
        <v>113</v>
      </c>
      <c r="BF24" s="24">
        <v>566</v>
      </c>
      <c r="BG24" s="25">
        <v>1327.9</v>
      </c>
      <c r="BH24" s="24">
        <v>745.9</v>
      </c>
      <c r="BI24" s="25">
        <v>122.1</v>
      </c>
      <c r="BJ24" s="24">
        <v>647.70000000000005</v>
      </c>
      <c r="BK24" s="25">
        <v>1515.7</v>
      </c>
      <c r="BL24" s="24">
        <v>790.2</v>
      </c>
      <c r="BM24" s="25">
        <v>132.1</v>
      </c>
      <c r="BN24" s="24">
        <v>697.1</v>
      </c>
      <c r="BO24" s="25">
        <v>1619.5</v>
      </c>
      <c r="BP24" s="24">
        <v>780.7</v>
      </c>
      <c r="BQ24" s="25">
        <v>141.30000000000001</v>
      </c>
      <c r="BR24" s="24">
        <v>747.3</v>
      </c>
      <c r="BS24" s="25">
        <v>1669.3</v>
      </c>
      <c r="BT24" s="24">
        <v>834.4</v>
      </c>
      <c r="BU24" s="25">
        <v>151.19999999999999</v>
      </c>
      <c r="BV24" s="24">
        <v>801.1</v>
      </c>
      <c r="BW24" s="25">
        <v>1786.7</v>
      </c>
      <c r="BX24" s="24">
        <v>912.2</v>
      </c>
      <c r="BY24" s="25">
        <v>163.9</v>
      </c>
      <c r="BZ24" s="24">
        <v>881.1</v>
      </c>
      <c r="CA24" s="25">
        <v>1957.2</v>
      </c>
      <c r="CB24" s="24">
        <v>958.5</v>
      </c>
      <c r="CC24" s="25">
        <v>176.3</v>
      </c>
      <c r="CD24" s="24">
        <v>943.4</v>
      </c>
      <c r="CE24" s="25">
        <v>2078.1999999999998</v>
      </c>
      <c r="CF24" s="24">
        <v>971.3</v>
      </c>
      <c r="CG24" s="25">
        <v>187.7</v>
      </c>
      <c r="CH24" s="24">
        <v>986.3</v>
      </c>
      <c r="CI24" s="25">
        <v>2145.3000000000002</v>
      </c>
      <c r="CJ24" s="24">
        <v>996.9</v>
      </c>
      <c r="CK24" s="25">
        <v>198.1</v>
      </c>
      <c r="CL24" s="24">
        <v>1006.3</v>
      </c>
      <c r="CM24" s="25">
        <v>2201.3000000000002</v>
      </c>
      <c r="CN24" s="24">
        <v>1025.5</v>
      </c>
      <c r="CO24" s="25">
        <v>204.2</v>
      </c>
      <c r="CP24" s="24">
        <v>1071.3</v>
      </c>
      <c r="CQ24" s="25">
        <v>2301</v>
      </c>
      <c r="CR24" s="24">
        <v>1089.2</v>
      </c>
      <c r="CS24" s="25">
        <v>212.6</v>
      </c>
      <c r="CT24" s="24">
        <v>1134.0999999999999</v>
      </c>
      <c r="CU24" s="25">
        <v>2435.9</v>
      </c>
      <c r="CV24" s="24">
        <v>1217.5</v>
      </c>
      <c r="CW24" s="25">
        <v>219.8</v>
      </c>
      <c r="CX24" s="24">
        <v>1207.8</v>
      </c>
      <c r="CY24" s="25">
        <v>2645.1</v>
      </c>
      <c r="CZ24" s="24">
        <v>1336.8</v>
      </c>
      <c r="DA24" s="25">
        <v>230.3</v>
      </c>
      <c r="DB24" s="24">
        <v>1276.5999999999999</v>
      </c>
      <c r="DC24" s="25">
        <v>2843.7</v>
      </c>
      <c r="DD24" s="24">
        <v>1454.1</v>
      </c>
      <c r="DE24" s="25">
        <v>235.8</v>
      </c>
      <c r="DF24" s="24">
        <v>1382</v>
      </c>
      <c r="DG24" s="25">
        <v>3071.9</v>
      </c>
      <c r="DH24" s="24">
        <v>1588.7</v>
      </c>
      <c r="DI24" s="25">
        <v>238.7</v>
      </c>
      <c r="DJ24" s="24">
        <v>1471.9</v>
      </c>
      <c r="DK24" s="25">
        <v>3299.3</v>
      </c>
      <c r="DL24" s="24">
        <v>1638.5</v>
      </c>
      <c r="DM24" s="25">
        <v>240.7</v>
      </c>
      <c r="DN24" s="24">
        <v>1584.6</v>
      </c>
      <c r="DO24" s="25">
        <v>3463.8</v>
      </c>
      <c r="DP24" s="24">
        <v>1709.6</v>
      </c>
      <c r="DQ24" s="25">
        <v>248.7</v>
      </c>
      <c r="DR24" s="24">
        <v>1693.9</v>
      </c>
      <c r="DS24" s="25">
        <v>3652.3</v>
      </c>
      <c r="DT24" s="24">
        <v>1769.9</v>
      </c>
      <c r="DU24" s="25">
        <v>257.10000000000002</v>
      </c>
      <c r="DV24" s="24">
        <v>1831.5</v>
      </c>
      <c r="DW24" s="25">
        <v>3858.4</v>
      </c>
      <c r="DX24" s="24">
        <v>1763.1</v>
      </c>
      <c r="DY24" s="25">
        <v>262.39999999999998</v>
      </c>
      <c r="DZ24" s="24">
        <v>1988.6</v>
      </c>
      <c r="EA24" s="25">
        <v>4014.1</v>
      </c>
      <c r="EB24" s="24">
        <v>1871</v>
      </c>
      <c r="EC24" s="25">
        <v>268.7</v>
      </c>
      <c r="ED24" s="24">
        <v>2039.7</v>
      </c>
      <c r="EE24" s="25">
        <v>4179.3999999999996</v>
      </c>
      <c r="EF24" s="24">
        <v>2000.3</v>
      </c>
      <c r="EG24" s="25">
        <v>278.10000000000002</v>
      </c>
      <c r="EH24" s="24">
        <v>2114.3000000000002</v>
      </c>
      <c r="EI24" s="25">
        <v>4392.6000000000004</v>
      </c>
      <c r="EJ24" s="24">
        <v>2183.4</v>
      </c>
      <c r="EK24" s="25">
        <v>291.89999999999998</v>
      </c>
      <c r="EL24" s="24">
        <v>2241.8000000000002</v>
      </c>
      <c r="EM24" s="25">
        <v>4717.2</v>
      </c>
      <c r="EN24" s="24">
        <v>2449.6</v>
      </c>
      <c r="EO24" s="25">
        <v>313.60000000000002</v>
      </c>
      <c r="EP24" s="24">
        <v>2394.5</v>
      </c>
      <c r="EQ24" s="25">
        <v>5157.7</v>
      </c>
      <c r="ER24" s="24">
        <v>2715.1</v>
      </c>
      <c r="ES24" s="25">
        <v>333.9</v>
      </c>
      <c r="ET24" s="24">
        <v>2570</v>
      </c>
      <c r="EU24" s="25">
        <v>5619</v>
      </c>
      <c r="EV24" s="24">
        <v>2643.5</v>
      </c>
      <c r="EW24" s="25">
        <v>354.4</v>
      </c>
      <c r="EX24" s="24">
        <v>2573.5</v>
      </c>
      <c r="EY24" s="25">
        <v>5571.4</v>
      </c>
      <c r="EZ24" s="24">
        <v>2497.1999999999998</v>
      </c>
      <c r="FA24" s="25">
        <v>375.8</v>
      </c>
      <c r="FB24" s="24">
        <v>2666.9</v>
      </c>
      <c r="FC24" s="25">
        <v>5539.9</v>
      </c>
      <c r="FD24" s="24">
        <v>2586</v>
      </c>
      <c r="FE24" s="25">
        <v>390.7</v>
      </c>
      <c r="FF24" s="24">
        <v>2603.1999999999998</v>
      </c>
      <c r="FG24" s="25">
        <v>5580</v>
      </c>
      <c r="FH24" s="24">
        <v>2872.6</v>
      </c>
      <c r="FI24" s="25">
        <v>405.2</v>
      </c>
      <c r="FJ24" s="24">
        <v>2666.6</v>
      </c>
      <c r="FK24" s="25">
        <v>5944.4</v>
      </c>
      <c r="FL24" s="24">
        <v>2980.2</v>
      </c>
      <c r="FM24" s="25">
        <v>426.9</v>
      </c>
      <c r="FN24" s="24">
        <v>2829.5</v>
      </c>
      <c r="FO24" s="25">
        <v>6236.6</v>
      </c>
      <c r="FP24" s="24">
        <v>3245.1</v>
      </c>
      <c r="FQ24" s="25">
        <v>446.8</v>
      </c>
      <c r="FR24" s="24">
        <v>2974.1</v>
      </c>
      <c r="FS24" s="25">
        <v>6665.9</v>
      </c>
      <c r="FT24" s="24">
        <v>3338.3</v>
      </c>
      <c r="FU24" s="25">
        <v>456.3</v>
      </c>
      <c r="FV24" s="24">
        <v>3067.3</v>
      </c>
      <c r="FW24" s="25">
        <v>6862</v>
      </c>
      <c r="FX24" s="24">
        <v>3564.8</v>
      </c>
      <c r="FY24" s="25">
        <v>465.4</v>
      </c>
      <c r="FZ24" s="24">
        <v>3203.7</v>
      </c>
      <c r="GA24" s="25">
        <v>7233.9</v>
      </c>
      <c r="GB24" s="24">
        <v>3583.7</v>
      </c>
      <c r="GC24" s="25">
        <v>470.3</v>
      </c>
      <c r="GD24" s="24">
        <v>3351.2</v>
      </c>
      <c r="GE24" s="25">
        <v>7405.2</v>
      </c>
    </row>
    <row r="25" spans="1:187" x14ac:dyDescent="0.2">
      <c r="A25" s="7"/>
      <c r="B25" s="32" t="s">
        <v>38</v>
      </c>
      <c r="C25" s="153"/>
      <c r="D25" s="30"/>
      <c r="E25" s="28"/>
      <c r="F25" s="30"/>
      <c r="G25" s="28"/>
      <c r="H25" s="30"/>
      <c r="I25" s="28"/>
      <c r="J25" s="30"/>
      <c r="K25" s="28"/>
      <c r="L25" s="30"/>
      <c r="M25" s="28"/>
      <c r="N25" s="30"/>
      <c r="O25" s="28"/>
      <c r="P25" s="30"/>
      <c r="Q25" s="28"/>
      <c r="R25" s="30"/>
      <c r="S25" s="28"/>
      <c r="T25" s="30"/>
      <c r="U25" s="28"/>
      <c r="V25" s="30"/>
      <c r="W25" s="28"/>
      <c r="X25" s="30"/>
      <c r="Y25" s="28"/>
      <c r="Z25" s="30"/>
      <c r="AA25" s="28"/>
      <c r="AB25" s="30"/>
      <c r="AC25" s="28"/>
      <c r="AD25" s="30"/>
      <c r="AE25" s="28"/>
      <c r="AF25" s="30"/>
      <c r="AG25" s="28"/>
      <c r="AH25" s="30"/>
      <c r="AI25" s="28"/>
      <c r="AJ25" s="30"/>
      <c r="AK25" s="28"/>
      <c r="AL25" s="30"/>
      <c r="AM25" s="28"/>
      <c r="AN25" s="30"/>
      <c r="AO25" s="28"/>
      <c r="AP25" s="30"/>
      <c r="AQ25" s="28"/>
      <c r="AR25" s="30"/>
      <c r="AS25" s="28"/>
      <c r="AT25" s="30"/>
      <c r="AU25" s="28"/>
      <c r="AV25" s="30"/>
      <c r="AW25" s="28"/>
      <c r="AX25" s="30"/>
      <c r="AY25" s="28"/>
      <c r="AZ25" s="30"/>
      <c r="BA25" s="28"/>
      <c r="BB25" s="30"/>
      <c r="BC25" s="28"/>
      <c r="BD25" s="30"/>
      <c r="BE25" s="28"/>
      <c r="BF25" s="30"/>
      <c r="BG25" s="28"/>
      <c r="BH25" s="30"/>
      <c r="BI25" s="28"/>
      <c r="BJ25" s="30"/>
      <c r="BK25" s="28"/>
      <c r="BL25" s="30"/>
      <c r="BM25" s="28"/>
      <c r="BN25" s="30"/>
      <c r="BO25" s="28"/>
      <c r="BP25" s="30"/>
      <c r="BQ25" s="28"/>
      <c r="BR25" s="30"/>
      <c r="BS25" s="28"/>
      <c r="BT25" s="30"/>
      <c r="BU25" s="28"/>
      <c r="BV25" s="30"/>
      <c r="BW25" s="28"/>
      <c r="BX25" s="30"/>
      <c r="BY25" s="28"/>
      <c r="BZ25" s="30"/>
      <c r="CA25" s="28"/>
      <c r="CB25" s="30"/>
      <c r="CC25" s="28"/>
      <c r="CD25" s="30"/>
      <c r="CE25" s="28"/>
      <c r="CF25" s="30"/>
      <c r="CG25" s="28"/>
      <c r="CH25" s="30"/>
      <c r="CI25" s="28"/>
      <c r="CJ25" s="30"/>
      <c r="CK25" s="28"/>
      <c r="CL25" s="30"/>
      <c r="CM25" s="28"/>
      <c r="CN25" s="30"/>
      <c r="CO25" s="28"/>
      <c r="CP25" s="30"/>
      <c r="CQ25" s="28"/>
      <c r="CR25" s="30"/>
      <c r="CS25" s="28"/>
      <c r="CT25" s="30"/>
      <c r="CU25" s="28"/>
      <c r="CV25" s="30"/>
      <c r="CW25" s="28"/>
      <c r="CX25" s="30"/>
      <c r="CY25" s="28"/>
      <c r="CZ25" s="30"/>
      <c r="DA25" s="28"/>
      <c r="DB25" s="30"/>
      <c r="DC25" s="28"/>
      <c r="DD25" s="30"/>
      <c r="DE25" s="28"/>
      <c r="DF25" s="30"/>
      <c r="DG25" s="28"/>
      <c r="DH25" s="30"/>
      <c r="DI25" s="28"/>
      <c r="DJ25" s="30"/>
      <c r="DK25" s="28"/>
      <c r="DL25" s="30"/>
      <c r="DM25" s="28"/>
      <c r="DN25" s="30"/>
      <c r="DO25" s="28"/>
      <c r="DP25" s="30"/>
      <c r="DQ25" s="28"/>
      <c r="DR25" s="30"/>
      <c r="DS25" s="28"/>
      <c r="DT25" s="30"/>
      <c r="DU25" s="28"/>
      <c r="DV25" s="30"/>
      <c r="DW25" s="28"/>
      <c r="DX25" s="30"/>
      <c r="DY25" s="28"/>
      <c r="DZ25" s="30"/>
      <c r="EA25" s="28"/>
      <c r="EB25" s="30"/>
      <c r="EC25" s="28"/>
      <c r="ED25" s="30"/>
      <c r="EE25" s="28"/>
      <c r="EF25" s="30"/>
      <c r="EG25" s="28"/>
      <c r="EH25" s="30"/>
      <c r="EI25" s="28"/>
      <c r="EJ25" s="30"/>
      <c r="EK25" s="28"/>
      <c r="EL25" s="30"/>
      <c r="EM25" s="28"/>
      <c r="EN25" s="30"/>
      <c r="EO25" s="28"/>
      <c r="EP25" s="30"/>
      <c r="EQ25" s="28"/>
      <c r="ER25" s="30"/>
      <c r="ES25" s="28"/>
      <c r="ET25" s="30"/>
      <c r="EU25" s="28"/>
      <c r="EV25" s="30"/>
      <c r="EW25" s="28"/>
      <c r="EX25" s="30"/>
      <c r="EY25" s="28"/>
      <c r="EZ25" s="30"/>
      <c r="FA25" s="28"/>
      <c r="FB25" s="30"/>
      <c r="FC25" s="28"/>
      <c r="FD25" s="30"/>
      <c r="FE25" s="28"/>
      <c r="FF25" s="30"/>
      <c r="FG25" s="28"/>
      <c r="FH25" s="30"/>
      <c r="FI25" s="28"/>
      <c r="FJ25" s="30"/>
      <c r="FK25" s="28"/>
      <c r="FL25" s="30"/>
      <c r="FM25" s="28"/>
      <c r="FN25" s="30"/>
      <c r="FO25" s="28"/>
      <c r="FP25" s="30"/>
      <c r="FQ25" s="28"/>
      <c r="FR25" s="30"/>
      <c r="FS25" s="28"/>
      <c r="FT25" s="30"/>
      <c r="FU25" s="28"/>
      <c r="FV25" s="30"/>
      <c r="FW25" s="28"/>
      <c r="FX25" s="30"/>
      <c r="FY25" s="28"/>
      <c r="FZ25" s="30"/>
      <c r="GA25" s="28"/>
      <c r="GB25" s="30"/>
      <c r="GC25" s="28"/>
      <c r="GD25" s="30"/>
      <c r="GE25" s="28"/>
    </row>
    <row r="26" spans="1:187" x14ac:dyDescent="0.2">
      <c r="A26" s="7">
        <v>9</v>
      </c>
      <c r="B26" s="33" t="s">
        <v>6</v>
      </c>
      <c r="C26" s="153" t="s">
        <v>60</v>
      </c>
      <c r="D26" s="27" t="s">
        <v>13</v>
      </c>
      <c r="E26" s="27" t="s">
        <v>13</v>
      </c>
      <c r="F26" s="31">
        <v>101.3</v>
      </c>
      <c r="G26" s="28">
        <v>101.3</v>
      </c>
      <c r="H26" s="27" t="s">
        <v>13</v>
      </c>
      <c r="I26" s="27" t="s">
        <v>13</v>
      </c>
      <c r="J26" s="31">
        <v>110.1</v>
      </c>
      <c r="K26" s="28">
        <v>110.1</v>
      </c>
      <c r="L26" s="27" t="s">
        <v>13</v>
      </c>
      <c r="M26" s="27" t="s">
        <v>13</v>
      </c>
      <c r="N26" s="31">
        <v>124</v>
      </c>
      <c r="O26" s="28">
        <v>124</v>
      </c>
      <c r="P26" s="27" t="s">
        <v>13</v>
      </c>
      <c r="Q26" s="27" t="s">
        <v>13</v>
      </c>
      <c r="R26" s="31">
        <v>146.5</v>
      </c>
      <c r="S26" s="28">
        <v>146.5</v>
      </c>
      <c r="T26" s="27" t="s">
        <v>13</v>
      </c>
      <c r="U26" s="27" t="s">
        <v>13</v>
      </c>
      <c r="V26" s="31">
        <v>152.30000000000001</v>
      </c>
      <c r="W26" s="28">
        <v>152.30000000000001</v>
      </c>
      <c r="X26" s="27" t="s">
        <v>13</v>
      </c>
      <c r="Y26" s="27" t="s">
        <v>13</v>
      </c>
      <c r="Z26" s="31">
        <v>164.1</v>
      </c>
      <c r="AA26" s="28">
        <v>164.1</v>
      </c>
      <c r="AB26" s="27" t="s">
        <v>13</v>
      </c>
      <c r="AC26" s="27" t="s">
        <v>13</v>
      </c>
      <c r="AD26" s="31">
        <v>181.3</v>
      </c>
      <c r="AE26" s="28">
        <v>181.3</v>
      </c>
      <c r="AF26" s="27" t="s">
        <v>13</v>
      </c>
      <c r="AG26" s="27" t="s">
        <v>13</v>
      </c>
      <c r="AH26" s="31">
        <v>200.7</v>
      </c>
      <c r="AI26" s="28">
        <v>200.7</v>
      </c>
      <c r="AJ26" s="27" t="s">
        <v>13</v>
      </c>
      <c r="AK26" s="27" t="s">
        <v>13</v>
      </c>
      <c r="AL26" s="31">
        <v>229.7</v>
      </c>
      <c r="AM26" s="28">
        <v>229.7</v>
      </c>
      <c r="AN26" s="27" t="s">
        <v>13</v>
      </c>
      <c r="AO26" s="27" t="s">
        <v>13</v>
      </c>
      <c r="AP26" s="31">
        <v>255.3</v>
      </c>
      <c r="AQ26" s="28">
        <v>255.3</v>
      </c>
      <c r="AR26" s="27" t="s">
        <v>13</v>
      </c>
      <c r="AS26" s="27" t="s">
        <v>13</v>
      </c>
      <c r="AT26" s="31">
        <v>261.5</v>
      </c>
      <c r="AU26" s="28">
        <v>261.5</v>
      </c>
      <c r="AV26" s="27" t="s">
        <v>13</v>
      </c>
      <c r="AW26" s="27" t="s">
        <v>13</v>
      </c>
      <c r="AX26" s="31">
        <v>287.10000000000002</v>
      </c>
      <c r="AY26" s="28">
        <v>287.10000000000002</v>
      </c>
      <c r="AZ26" s="27" t="s">
        <v>13</v>
      </c>
      <c r="BA26" s="27" t="s">
        <v>13</v>
      </c>
      <c r="BB26" s="31">
        <v>291.3</v>
      </c>
      <c r="BC26" s="28">
        <v>291.3</v>
      </c>
      <c r="BD26" s="27" t="s">
        <v>13</v>
      </c>
      <c r="BE26" s="27" t="s">
        <v>13</v>
      </c>
      <c r="BF26" s="31">
        <v>311.10000000000002</v>
      </c>
      <c r="BG26" s="28">
        <v>311.10000000000002</v>
      </c>
      <c r="BH26" s="27" t="s">
        <v>13</v>
      </c>
      <c r="BI26" s="27" t="s">
        <v>13</v>
      </c>
      <c r="BJ26" s="31">
        <v>369.5</v>
      </c>
      <c r="BK26" s="28">
        <v>369.5</v>
      </c>
      <c r="BL26" s="27" t="s">
        <v>13</v>
      </c>
      <c r="BM26" s="27" t="s">
        <v>13</v>
      </c>
      <c r="BN26" s="31">
        <v>394.4</v>
      </c>
      <c r="BO26" s="28">
        <v>394.4</v>
      </c>
      <c r="BP26" s="27" t="s">
        <v>13</v>
      </c>
      <c r="BQ26" s="27" t="s">
        <v>13</v>
      </c>
      <c r="BR26" s="31">
        <v>421.4</v>
      </c>
      <c r="BS26" s="28">
        <v>421.4</v>
      </c>
      <c r="BT26" s="27" t="s">
        <v>13</v>
      </c>
      <c r="BU26" s="27" t="s">
        <v>13</v>
      </c>
      <c r="BV26" s="31">
        <v>452.6</v>
      </c>
      <c r="BW26" s="28">
        <v>452.6</v>
      </c>
      <c r="BX26" s="27" t="s">
        <v>13</v>
      </c>
      <c r="BY26" s="27" t="s">
        <v>13</v>
      </c>
      <c r="BZ26" s="31">
        <v>504.7</v>
      </c>
      <c r="CA26" s="28">
        <v>504.7</v>
      </c>
      <c r="CB26" s="27" t="s">
        <v>13</v>
      </c>
      <c r="CC26" s="27" t="s">
        <v>13</v>
      </c>
      <c r="CD26" s="31">
        <v>542.1</v>
      </c>
      <c r="CE26" s="28">
        <v>542.1</v>
      </c>
      <c r="CF26" s="27" t="s">
        <v>13</v>
      </c>
      <c r="CG26" s="27" t="s">
        <v>13</v>
      </c>
      <c r="CH26" s="31">
        <v>555.29999999999995</v>
      </c>
      <c r="CI26" s="28">
        <v>555.29999999999995</v>
      </c>
      <c r="CJ26" s="27" t="s">
        <v>13</v>
      </c>
      <c r="CK26" s="27" t="s">
        <v>13</v>
      </c>
      <c r="CL26" s="31">
        <v>551.70000000000005</v>
      </c>
      <c r="CM26" s="28">
        <v>551.70000000000005</v>
      </c>
      <c r="CN26" s="27" t="s">
        <v>13</v>
      </c>
      <c r="CO26" s="27" t="s">
        <v>13</v>
      </c>
      <c r="CP26" s="31">
        <v>590.29999999999995</v>
      </c>
      <c r="CQ26" s="28">
        <v>590.29999999999995</v>
      </c>
      <c r="CR26" s="27" t="s">
        <v>13</v>
      </c>
      <c r="CS26" s="27" t="s">
        <v>13</v>
      </c>
      <c r="CT26" s="31">
        <v>616.6</v>
      </c>
      <c r="CU26" s="28">
        <v>616.6</v>
      </c>
      <c r="CV26" s="27" t="s">
        <v>13</v>
      </c>
      <c r="CW26" s="27" t="s">
        <v>13</v>
      </c>
      <c r="CX26" s="31">
        <v>655.7</v>
      </c>
      <c r="CY26" s="28">
        <v>655.7</v>
      </c>
      <c r="CZ26" s="27" t="s">
        <v>13</v>
      </c>
      <c r="DA26" s="27" t="s">
        <v>13</v>
      </c>
      <c r="DB26" s="31">
        <v>682.5</v>
      </c>
      <c r="DC26" s="28">
        <v>682.5</v>
      </c>
      <c r="DD26" s="27" t="s">
        <v>13</v>
      </c>
      <c r="DE26" s="27" t="s">
        <v>13</v>
      </c>
      <c r="DF26" s="31">
        <v>757.1</v>
      </c>
      <c r="DG26" s="28">
        <v>757.1</v>
      </c>
      <c r="DH26" s="27" t="s">
        <v>13</v>
      </c>
      <c r="DI26" s="27" t="s">
        <v>13</v>
      </c>
      <c r="DJ26" s="31">
        <v>812.6</v>
      </c>
      <c r="DK26" s="28">
        <v>812.6</v>
      </c>
      <c r="DL26" s="27" t="s">
        <v>13</v>
      </c>
      <c r="DM26" s="27" t="s">
        <v>13</v>
      </c>
      <c r="DN26" s="31">
        <v>886.7</v>
      </c>
      <c r="DO26" s="28">
        <v>886.7</v>
      </c>
      <c r="DP26" s="27" t="s">
        <v>13</v>
      </c>
      <c r="DQ26" s="27" t="s">
        <v>13</v>
      </c>
      <c r="DR26" s="31">
        <v>947.5</v>
      </c>
      <c r="DS26" s="28">
        <v>947.5</v>
      </c>
      <c r="DT26" s="27" t="s">
        <v>13</v>
      </c>
      <c r="DU26" s="27" t="s">
        <v>13</v>
      </c>
      <c r="DV26" s="31">
        <v>1032.0999999999999</v>
      </c>
      <c r="DW26" s="28">
        <v>1032.0999999999999</v>
      </c>
      <c r="DX26" s="27" t="s">
        <v>13</v>
      </c>
      <c r="DY26" s="27" t="s">
        <v>13</v>
      </c>
      <c r="DZ26" s="31">
        <v>1128.7</v>
      </c>
      <c r="EA26" s="28">
        <v>1128.7</v>
      </c>
      <c r="EB26" s="27" t="s">
        <v>13</v>
      </c>
      <c r="EC26" s="27" t="s">
        <v>13</v>
      </c>
      <c r="ED26" s="31">
        <v>1146.5</v>
      </c>
      <c r="EE26" s="28">
        <v>1146.5</v>
      </c>
      <c r="EF26" s="27" t="s">
        <v>13</v>
      </c>
      <c r="EG26" s="27" t="s">
        <v>13</v>
      </c>
      <c r="EH26" s="31">
        <v>1183.0999999999999</v>
      </c>
      <c r="EI26" s="28">
        <v>1183.0999999999999</v>
      </c>
      <c r="EJ26" s="27" t="s">
        <v>13</v>
      </c>
      <c r="EK26" s="27" t="s">
        <v>13</v>
      </c>
      <c r="EL26" s="31">
        <v>1254.7</v>
      </c>
      <c r="EM26" s="28">
        <v>1254.7</v>
      </c>
      <c r="EN26" s="27" t="s">
        <v>13</v>
      </c>
      <c r="EO26" s="27" t="s">
        <v>13</v>
      </c>
      <c r="EP26" s="31">
        <v>1331.2</v>
      </c>
      <c r="EQ26" s="28">
        <v>1331.2</v>
      </c>
      <c r="ER26" s="27" t="s">
        <v>13</v>
      </c>
      <c r="ES26" s="27" t="s">
        <v>13</v>
      </c>
      <c r="ET26" s="31">
        <v>1446</v>
      </c>
      <c r="EU26" s="28">
        <v>1446</v>
      </c>
      <c r="EV26" s="27" t="s">
        <v>13</v>
      </c>
      <c r="EW26" s="27" t="s">
        <v>13</v>
      </c>
      <c r="EX26" s="31">
        <v>1405.2</v>
      </c>
      <c r="EY26" s="28">
        <v>1405.2</v>
      </c>
      <c r="EZ26" s="27" t="s">
        <v>13</v>
      </c>
      <c r="FA26" s="27" t="s">
        <v>13</v>
      </c>
      <c r="FB26" s="31">
        <v>1417.8</v>
      </c>
      <c r="FC26" s="28">
        <v>1417.8</v>
      </c>
      <c r="FD26" s="27" t="s">
        <v>13</v>
      </c>
      <c r="FE26" s="27" t="s">
        <v>13</v>
      </c>
      <c r="FF26" s="31">
        <v>1335</v>
      </c>
      <c r="FG26" s="28">
        <v>1335</v>
      </c>
      <c r="FH26" s="27" t="s">
        <v>13</v>
      </c>
      <c r="FI26" s="27" t="s">
        <v>13</v>
      </c>
      <c r="FJ26" s="31">
        <v>1379.7</v>
      </c>
      <c r="FK26" s="28">
        <v>1379.7</v>
      </c>
      <c r="FL26" s="27" t="s">
        <v>13</v>
      </c>
      <c r="FM26" s="27" t="s">
        <v>13</v>
      </c>
      <c r="FN26" s="31">
        <v>1505.4</v>
      </c>
      <c r="FO26" s="28">
        <v>1505.4</v>
      </c>
      <c r="FP26" s="27" t="s">
        <v>13</v>
      </c>
      <c r="FQ26" s="27" t="s">
        <v>13</v>
      </c>
      <c r="FR26" s="31">
        <v>1620.7</v>
      </c>
      <c r="FS26" s="28">
        <v>1620.7</v>
      </c>
      <c r="FT26" s="27" t="s">
        <v>13</v>
      </c>
      <c r="FU26" s="27" t="s">
        <v>13</v>
      </c>
      <c r="FV26" s="31">
        <v>1681.3</v>
      </c>
      <c r="FW26" s="28">
        <v>1681.3</v>
      </c>
      <c r="FX26" s="27" t="s">
        <v>13</v>
      </c>
      <c r="FY26" s="27" t="s">
        <v>13</v>
      </c>
      <c r="FZ26" s="31">
        <v>1753.5</v>
      </c>
      <c r="GA26" s="28">
        <v>1753.5</v>
      </c>
      <c r="GB26" s="27" t="s">
        <v>13</v>
      </c>
      <c r="GC26" s="27" t="s">
        <v>13</v>
      </c>
      <c r="GD26" s="31">
        <v>1829</v>
      </c>
      <c r="GE26" s="28">
        <v>1829</v>
      </c>
    </row>
    <row r="27" spans="1:187" s="35" customFormat="1" x14ac:dyDescent="0.2">
      <c r="A27" s="20"/>
      <c r="B27" s="29"/>
      <c r="C27" s="20"/>
      <c r="D27" s="28"/>
      <c r="E27" s="28"/>
      <c r="F27" s="31"/>
      <c r="G27" s="28"/>
      <c r="H27" s="28"/>
      <c r="I27" s="28"/>
      <c r="J27" s="31"/>
      <c r="K27" s="28"/>
      <c r="L27" s="28"/>
      <c r="M27" s="28"/>
      <c r="N27" s="31"/>
      <c r="O27" s="28"/>
      <c r="P27" s="28"/>
      <c r="Q27" s="28"/>
      <c r="R27" s="31"/>
      <c r="S27" s="28"/>
      <c r="T27" s="28"/>
      <c r="U27" s="28"/>
      <c r="V27" s="31"/>
      <c r="W27" s="28"/>
      <c r="X27" s="28"/>
      <c r="Y27" s="28"/>
      <c r="Z27" s="31"/>
      <c r="AA27" s="28"/>
      <c r="AB27" s="28"/>
      <c r="AC27" s="28"/>
      <c r="AD27" s="31"/>
      <c r="AE27" s="28"/>
      <c r="AF27" s="28"/>
      <c r="AG27" s="28"/>
      <c r="AH27" s="31"/>
      <c r="AI27" s="28"/>
      <c r="AJ27" s="28"/>
      <c r="AK27" s="28"/>
      <c r="AL27" s="31"/>
      <c r="AM27" s="28"/>
      <c r="AN27" s="28"/>
      <c r="AO27" s="28"/>
      <c r="AP27" s="31"/>
      <c r="AQ27" s="28"/>
      <c r="AR27" s="28"/>
      <c r="AS27" s="28"/>
      <c r="AT27" s="31"/>
      <c r="AU27" s="28"/>
      <c r="AV27" s="28"/>
      <c r="AW27" s="28"/>
      <c r="AX27" s="31"/>
      <c r="AY27" s="28"/>
      <c r="AZ27" s="28"/>
      <c r="BA27" s="28"/>
      <c r="BB27" s="31"/>
      <c r="BC27" s="28"/>
      <c r="BD27" s="28"/>
      <c r="BE27" s="28"/>
      <c r="BF27" s="31"/>
      <c r="BG27" s="28"/>
      <c r="BH27" s="28"/>
      <c r="BI27" s="28"/>
      <c r="BJ27" s="31"/>
      <c r="BK27" s="28"/>
      <c r="BL27" s="28"/>
      <c r="BM27" s="28"/>
      <c r="BN27" s="31"/>
      <c r="BO27" s="28"/>
      <c r="BP27" s="28"/>
      <c r="BQ27" s="28"/>
      <c r="BR27" s="31"/>
      <c r="BS27" s="28"/>
      <c r="BT27" s="28"/>
      <c r="BU27" s="28"/>
      <c r="BV27" s="31"/>
      <c r="BW27" s="28"/>
      <c r="BX27" s="28"/>
      <c r="BY27" s="28"/>
      <c r="BZ27" s="31"/>
      <c r="CA27" s="28"/>
      <c r="CB27" s="28"/>
      <c r="CC27" s="28"/>
      <c r="CD27" s="31"/>
      <c r="CE27" s="28"/>
      <c r="CF27" s="28"/>
      <c r="CG27" s="28"/>
      <c r="CH27" s="31"/>
      <c r="CI27" s="28"/>
      <c r="CJ27" s="28"/>
      <c r="CK27" s="28"/>
      <c r="CL27" s="31"/>
      <c r="CM27" s="28"/>
      <c r="CN27" s="28"/>
      <c r="CO27" s="28"/>
      <c r="CP27" s="31"/>
      <c r="CQ27" s="28"/>
      <c r="CR27" s="28"/>
      <c r="CS27" s="28"/>
      <c r="CT27" s="31"/>
      <c r="CU27" s="28"/>
      <c r="CV27" s="28"/>
      <c r="CW27" s="28"/>
      <c r="CX27" s="31"/>
      <c r="CY27" s="28"/>
      <c r="CZ27" s="28"/>
      <c r="DA27" s="28"/>
      <c r="DB27" s="31"/>
      <c r="DC27" s="28"/>
      <c r="DD27" s="28"/>
      <c r="DE27" s="28"/>
      <c r="DF27" s="31"/>
      <c r="DG27" s="28"/>
      <c r="DH27" s="28"/>
      <c r="DI27" s="28"/>
      <c r="DJ27" s="31"/>
      <c r="DK27" s="28"/>
      <c r="DL27" s="28"/>
      <c r="DM27" s="28"/>
      <c r="DN27" s="31"/>
      <c r="DO27" s="28"/>
      <c r="DP27" s="28"/>
      <c r="DQ27" s="28"/>
      <c r="DR27" s="31"/>
      <c r="DS27" s="28"/>
      <c r="DT27" s="28"/>
      <c r="DU27" s="28"/>
      <c r="DV27" s="31"/>
      <c r="DW27" s="28"/>
      <c r="DX27" s="28"/>
      <c r="DY27" s="28"/>
      <c r="DZ27" s="31"/>
      <c r="EA27" s="28"/>
      <c r="EB27" s="28"/>
      <c r="EC27" s="28"/>
      <c r="ED27" s="31"/>
      <c r="EE27" s="28"/>
      <c r="EF27" s="28"/>
      <c r="EG27" s="28"/>
      <c r="EH27" s="31"/>
      <c r="EI27" s="28"/>
      <c r="EJ27" s="28"/>
      <c r="EK27" s="28"/>
      <c r="EL27" s="31"/>
      <c r="EM27" s="28"/>
      <c r="EN27" s="28"/>
      <c r="EO27" s="28"/>
      <c r="EP27" s="31"/>
      <c r="EQ27" s="28"/>
      <c r="ER27" s="28"/>
      <c r="ES27" s="28"/>
      <c r="ET27" s="31"/>
      <c r="EU27" s="28"/>
      <c r="EV27" s="28"/>
      <c r="EW27" s="28"/>
      <c r="EX27" s="31"/>
      <c r="EY27" s="28"/>
      <c r="EZ27" s="28"/>
      <c r="FA27" s="28"/>
      <c r="FB27" s="31"/>
      <c r="FC27" s="28"/>
      <c r="FD27" s="28"/>
      <c r="FE27" s="28"/>
      <c r="FF27" s="31"/>
      <c r="FG27" s="28"/>
      <c r="FH27" s="28"/>
      <c r="FI27" s="28"/>
      <c r="FJ27" s="31"/>
      <c r="FK27" s="28"/>
      <c r="FL27" s="28"/>
      <c r="FM27" s="28"/>
      <c r="FN27" s="31"/>
      <c r="FO27" s="28"/>
      <c r="FP27" s="28"/>
      <c r="FQ27" s="28"/>
      <c r="FR27" s="31"/>
      <c r="FS27" s="28"/>
      <c r="FT27" s="28"/>
      <c r="FU27" s="28"/>
      <c r="FV27" s="31"/>
      <c r="FW27" s="28"/>
      <c r="FX27" s="28"/>
      <c r="FY27" s="28"/>
      <c r="FZ27" s="31"/>
      <c r="GA27" s="28"/>
      <c r="GB27" s="28"/>
      <c r="GC27" s="28"/>
      <c r="GD27" s="31"/>
      <c r="GE27" s="28"/>
    </row>
    <row r="28" spans="1:187" x14ac:dyDescent="0.2">
      <c r="A28" s="7"/>
      <c r="B28" s="29"/>
      <c r="C28" s="20"/>
      <c r="D28" s="28"/>
      <c r="E28" s="28"/>
      <c r="F28" s="31"/>
      <c r="G28" s="28"/>
      <c r="H28" s="28"/>
      <c r="I28" s="28"/>
      <c r="J28" s="31"/>
      <c r="K28" s="28"/>
      <c r="L28" s="28"/>
      <c r="M28" s="28"/>
      <c r="N28" s="31"/>
      <c r="O28" s="28"/>
      <c r="P28" s="28"/>
      <c r="Q28" s="28"/>
      <c r="R28" s="31"/>
      <c r="S28" s="28"/>
      <c r="T28" s="28"/>
      <c r="U28" s="28"/>
      <c r="V28" s="31"/>
      <c r="W28" s="28"/>
      <c r="X28" s="28"/>
      <c r="Y28" s="28"/>
      <c r="Z28" s="31"/>
      <c r="AA28" s="28"/>
      <c r="AB28" s="28"/>
      <c r="AC28" s="28"/>
      <c r="AD28" s="31"/>
      <c r="AE28" s="28"/>
      <c r="AF28" s="28"/>
      <c r="AG28" s="28"/>
      <c r="AH28" s="31"/>
      <c r="AI28" s="28"/>
      <c r="AJ28" s="28"/>
      <c r="AK28" s="28"/>
      <c r="AL28" s="31"/>
      <c r="AM28" s="28"/>
      <c r="AN28" s="28"/>
      <c r="AO28" s="28"/>
      <c r="AP28" s="31"/>
      <c r="AQ28" s="28"/>
      <c r="AR28" s="28"/>
      <c r="AS28" s="28"/>
      <c r="AT28" s="31"/>
      <c r="AU28" s="28"/>
      <c r="AV28" s="28"/>
      <c r="AW28" s="28"/>
      <c r="AX28" s="31"/>
      <c r="AY28" s="28"/>
      <c r="AZ28" s="28"/>
      <c r="BA28" s="28"/>
      <c r="BB28" s="31"/>
      <c r="BC28" s="28"/>
      <c r="BD28" s="28"/>
      <c r="BE28" s="28"/>
      <c r="BF28" s="31"/>
      <c r="BG28" s="28"/>
      <c r="BH28" s="28"/>
      <c r="BI28" s="28"/>
      <c r="BJ28" s="31"/>
      <c r="BK28" s="28"/>
      <c r="BL28" s="28"/>
      <c r="BM28" s="28"/>
      <c r="BN28" s="31"/>
      <c r="BO28" s="28"/>
      <c r="BP28" s="28"/>
      <c r="BQ28" s="28"/>
      <c r="BR28" s="31"/>
      <c r="BS28" s="28"/>
      <c r="BT28" s="28"/>
      <c r="BU28" s="28"/>
      <c r="BV28" s="31"/>
      <c r="BW28" s="28"/>
      <c r="BX28" s="28"/>
      <c r="BY28" s="28"/>
      <c r="BZ28" s="31"/>
      <c r="CA28" s="28"/>
      <c r="CB28" s="28"/>
      <c r="CC28" s="28"/>
      <c r="CD28" s="31"/>
      <c r="CE28" s="28"/>
      <c r="CF28" s="28"/>
      <c r="CG28" s="28"/>
      <c r="CH28" s="31"/>
      <c r="CI28" s="28"/>
      <c r="CJ28" s="28"/>
      <c r="CK28" s="28"/>
      <c r="CL28" s="31"/>
      <c r="CM28" s="28"/>
      <c r="CN28" s="28"/>
      <c r="CO28" s="28"/>
      <c r="CP28" s="31"/>
      <c r="CQ28" s="28"/>
      <c r="CR28" s="28"/>
      <c r="CS28" s="28"/>
      <c r="CT28" s="31"/>
      <c r="CU28" s="28"/>
      <c r="CV28" s="28"/>
      <c r="CW28" s="28"/>
      <c r="CX28" s="31"/>
      <c r="CY28" s="28"/>
      <c r="CZ28" s="28"/>
      <c r="DA28" s="28"/>
      <c r="DB28" s="31"/>
      <c r="DC28" s="28"/>
      <c r="DD28" s="28"/>
      <c r="DE28" s="28"/>
      <c r="DF28" s="31"/>
      <c r="DG28" s="28"/>
      <c r="DH28" s="28"/>
      <c r="DI28" s="28"/>
      <c r="DJ28" s="31"/>
      <c r="DK28" s="28"/>
      <c r="DL28" s="28"/>
      <c r="DM28" s="28"/>
      <c r="DN28" s="31"/>
      <c r="DO28" s="28"/>
      <c r="DP28" s="28"/>
      <c r="DQ28" s="28"/>
      <c r="DR28" s="31"/>
      <c r="DS28" s="28"/>
      <c r="DT28" s="28"/>
      <c r="DU28" s="28"/>
      <c r="DV28" s="31"/>
      <c r="DW28" s="28"/>
      <c r="DX28" s="28"/>
      <c r="DY28" s="28"/>
      <c r="DZ28" s="31"/>
      <c r="EA28" s="28"/>
      <c r="EB28" s="28"/>
      <c r="EC28" s="28"/>
      <c r="ED28" s="31"/>
      <c r="EE28" s="28"/>
      <c r="EF28" s="28"/>
      <c r="EG28" s="28"/>
      <c r="EH28" s="31"/>
      <c r="EI28" s="28"/>
      <c r="EJ28" s="28"/>
      <c r="EK28" s="28"/>
      <c r="EL28" s="31"/>
      <c r="EM28" s="28"/>
      <c r="EN28" s="28"/>
      <c r="EO28" s="28"/>
      <c r="EP28" s="31"/>
      <c r="EQ28" s="28"/>
      <c r="ER28" s="28"/>
      <c r="ES28" s="28"/>
      <c r="ET28" s="31"/>
      <c r="EU28" s="28"/>
      <c r="EV28" s="28"/>
      <c r="EW28" s="28"/>
      <c r="EX28" s="31"/>
      <c r="EY28" s="28"/>
      <c r="EZ28" s="28"/>
      <c r="FA28" s="28"/>
      <c r="FB28" s="31"/>
      <c r="FC28" s="28"/>
      <c r="FD28" s="28"/>
      <c r="FE28" s="28"/>
      <c r="FF28" s="31"/>
      <c r="FG28" s="28"/>
      <c r="FH28" s="28"/>
      <c r="FI28" s="28"/>
      <c r="FJ28" s="31"/>
      <c r="FK28" s="28"/>
      <c r="FL28" s="28"/>
      <c r="FM28" s="28"/>
      <c r="FN28" s="31"/>
      <c r="FO28" s="28"/>
      <c r="FP28" s="28"/>
      <c r="FQ28" s="28"/>
      <c r="FR28" s="31"/>
      <c r="FS28" s="28"/>
      <c r="FT28" s="28"/>
      <c r="FU28" s="28"/>
      <c r="FV28" s="31"/>
      <c r="FW28" s="28"/>
      <c r="FX28" s="28"/>
      <c r="FY28" s="28"/>
      <c r="FZ28" s="31"/>
      <c r="GA28" s="28"/>
      <c r="GB28" s="28"/>
      <c r="GC28" s="28"/>
      <c r="GD28" s="31"/>
      <c r="GE28" s="28"/>
    </row>
    <row r="29" spans="1:187" x14ac:dyDescent="0.2">
      <c r="A29" s="7"/>
      <c r="B29" s="19" t="s">
        <v>7</v>
      </c>
      <c r="C29" s="20"/>
      <c r="D29" s="28"/>
      <c r="E29" s="28"/>
      <c r="F29" s="31"/>
      <c r="G29" s="28"/>
      <c r="H29" s="28"/>
      <c r="I29" s="28"/>
      <c r="J29" s="31"/>
      <c r="K29" s="28"/>
      <c r="L29" s="28"/>
      <c r="M29" s="28"/>
      <c r="N29" s="31"/>
      <c r="O29" s="28"/>
      <c r="P29" s="28"/>
      <c r="Q29" s="28"/>
      <c r="R29" s="31"/>
      <c r="S29" s="28"/>
      <c r="T29" s="28"/>
      <c r="U29" s="28"/>
      <c r="V29" s="31"/>
      <c r="W29" s="28"/>
      <c r="X29" s="28"/>
      <c r="Y29" s="28"/>
      <c r="Z29" s="31"/>
      <c r="AA29" s="28"/>
      <c r="AB29" s="28"/>
      <c r="AC29" s="28"/>
      <c r="AD29" s="31"/>
      <c r="AE29" s="28"/>
      <c r="AF29" s="28"/>
      <c r="AG29" s="28"/>
      <c r="AH29" s="31"/>
      <c r="AI29" s="28"/>
      <c r="AJ29" s="28"/>
      <c r="AK29" s="28"/>
      <c r="AL29" s="31"/>
      <c r="AM29" s="28"/>
      <c r="AN29" s="28"/>
      <c r="AO29" s="28"/>
      <c r="AP29" s="31"/>
      <c r="AQ29" s="28"/>
      <c r="AR29" s="28"/>
      <c r="AS29" s="28"/>
      <c r="AT29" s="31"/>
      <c r="AU29" s="28"/>
      <c r="AV29" s="28"/>
      <c r="AW29" s="28"/>
      <c r="AX29" s="31"/>
      <c r="AY29" s="28"/>
      <c r="AZ29" s="28"/>
      <c r="BA29" s="28"/>
      <c r="BB29" s="31"/>
      <c r="BC29" s="28"/>
      <c r="BD29" s="28"/>
      <c r="BE29" s="28"/>
      <c r="BF29" s="31"/>
      <c r="BG29" s="28"/>
      <c r="BH29" s="28"/>
      <c r="BI29" s="28"/>
      <c r="BJ29" s="31"/>
      <c r="BK29" s="28"/>
      <c r="BL29" s="28"/>
      <c r="BM29" s="28"/>
      <c r="BN29" s="31"/>
      <c r="BO29" s="28"/>
      <c r="BP29" s="28"/>
      <c r="BQ29" s="28"/>
      <c r="BR29" s="31"/>
      <c r="BS29" s="28"/>
      <c r="BT29" s="28"/>
      <c r="BU29" s="28"/>
      <c r="BV29" s="31"/>
      <c r="BW29" s="28"/>
      <c r="BX29" s="28"/>
      <c r="BY29" s="28"/>
      <c r="BZ29" s="31"/>
      <c r="CA29" s="28"/>
      <c r="CB29" s="28"/>
      <c r="CC29" s="28"/>
      <c r="CD29" s="31"/>
      <c r="CE29" s="28"/>
      <c r="CF29" s="28"/>
      <c r="CG29" s="28"/>
      <c r="CH29" s="31"/>
      <c r="CI29" s="28"/>
      <c r="CJ29" s="28"/>
      <c r="CK29" s="28"/>
      <c r="CL29" s="31"/>
      <c r="CM29" s="28"/>
      <c r="CN29" s="28"/>
      <c r="CO29" s="28"/>
      <c r="CP29" s="31"/>
      <c r="CQ29" s="28"/>
      <c r="CR29" s="28"/>
      <c r="CS29" s="28"/>
      <c r="CT29" s="31"/>
      <c r="CU29" s="28"/>
      <c r="CV29" s="28"/>
      <c r="CW29" s="28"/>
      <c r="CX29" s="31"/>
      <c r="CY29" s="28"/>
      <c r="CZ29" s="28"/>
      <c r="DA29" s="28"/>
      <c r="DB29" s="31"/>
      <c r="DC29" s="28"/>
      <c r="DD29" s="28"/>
      <c r="DE29" s="28"/>
      <c r="DF29" s="31"/>
      <c r="DG29" s="28"/>
      <c r="DH29" s="28"/>
      <c r="DI29" s="28"/>
      <c r="DJ29" s="31"/>
      <c r="DK29" s="28"/>
      <c r="DL29" s="28"/>
      <c r="DM29" s="28"/>
      <c r="DN29" s="31"/>
      <c r="DO29" s="28"/>
      <c r="DP29" s="28"/>
      <c r="DQ29" s="28"/>
      <c r="DR29" s="31"/>
      <c r="DS29" s="28"/>
      <c r="DT29" s="28"/>
      <c r="DU29" s="28"/>
      <c r="DV29" s="31"/>
      <c r="DW29" s="28"/>
      <c r="DX29" s="28"/>
      <c r="DY29" s="28"/>
      <c r="DZ29" s="31"/>
      <c r="EA29" s="28"/>
      <c r="EB29" s="28"/>
      <c r="EC29" s="28"/>
      <c r="ED29" s="31"/>
      <c r="EE29" s="28"/>
      <c r="EF29" s="28"/>
      <c r="EG29" s="28"/>
      <c r="EH29" s="31"/>
      <c r="EI29" s="28"/>
      <c r="EJ29" s="28"/>
      <c r="EK29" s="28"/>
      <c r="EL29" s="31"/>
      <c r="EM29" s="28"/>
      <c r="EN29" s="28"/>
      <c r="EO29" s="28"/>
      <c r="EP29" s="31"/>
      <c r="EQ29" s="28"/>
      <c r="ER29" s="28"/>
      <c r="ES29" s="28"/>
      <c r="ET29" s="31"/>
      <c r="EU29" s="28"/>
      <c r="EV29" s="28"/>
      <c r="EW29" s="28"/>
      <c r="EX29" s="31"/>
      <c r="EY29" s="28"/>
      <c r="EZ29" s="28"/>
      <c r="FA29" s="28"/>
      <c r="FB29" s="31"/>
      <c r="FC29" s="28"/>
      <c r="FD29" s="28"/>
      <c r="FE29" s="28"/>
      <c r="FF29" s="31"/>
      <c r="FG29" s="28"/>
      <c r="FH29" s="28"/>
      <c r="FI29" s="28"/>
      <c r="FJ29" s="31"/>
      <c r="FK29" s="28"/>
      <c r="FL29" s="28"/>
      <c r="FM29" s="28"/>
      <c r="FN29" s="31"/>
      <c r="FO29" s="28"/>
      <c r="FP29" s="28"/>
      <c r="FQ29" s="28"/>
      <c r="FR29" s="31"/>
      <c r="FS29" s="28"/>
      <c r="FT29" s="28"/>
      <c r="FU29" s="28"/>
      <c r="FV29" s="31"/>
      <c r="FW29" s="28"/>
      <c r="FX29" s="28"/>
      <c r="FY29" s="28"/>
      <c r="FZ29" s="31"/>
      <c r="GA29" s="28"/>
      <c r="GB29" s="28"/>
      <c r="GC29" s="28"/>
      <c r="GD29" s="31"/>
      <c r="GE29" s="28"/>
    </row>
    <row r="30" spans="1:187" x14ac:dyDescent="0.2">
      <c r="A30" s="7">
        <v>10</v>
      </c>
      <c r="B30" s="29" t="s">
        <v>19</v>
      </c>
      <c r="C30" s="20" t="s">
        <v>61</v>
      </c>
      <c r="D30" s="27" t="s">
        <v>13</v>
      </c>
      <c r="E30" s="27" t="s">
        <v>13</v>
      </c>
      <c r="F30" s="30">
        <v>625.1</v>
      </c>
      <c r="G30" s="28">
        <v>625.1</v>
      </c>
      <c r="H30" s="27" t="s">
        <v>13</v>
      </c>
      <c r="I30" s="27" t="s">
        <v>13</v>
      </c>
      <c r="J30" s="30">
        <v>667</v>
      </c>
      <c r="K30" s="28">
        <v>667</v>
      </c>
      <c r="L30" s="27" t="s">
        <v>13</v>
      </c>
      <c r="M30" s="27" t="s">
        <v>13</v>
      </c>
      <c r="N30" s="30">
        <v>733.6</v>
      </c>
      <c r="O30" s="28">
        <v>733.6</v>
      </c>
      <c r="P30" s="27" t="s">
        <v>13</v>
      </c>
      <c r="Q30" s="27" t="s">
        <v>13</v>
      </c>
      <c r="R30" s="30">
        <v>815</v>
      </c>
      <c r="S30" s="28">
        <v>815</v>
      </c>
      <c r="T30" s="27" t="s">
        <v>13</v>
      </c>
      <c r="U30" s="27" t="s">
        <v>13</v>
      </c>
      <c r="V30" s="30">
        <v>890.3</v>
      </c>
      <c r="W30" s="28">
        <v>890.3</v>
      </c>
      <c r="X30" s="27" t="s">
        <v>13</v>
      </c>
      <c r="Y30" s="27" t="s">
        <v>13</v>
      </c>
      <c r="Z30" s="30">
        <v>950.2</v>
      </c>
      <c r="AA30" s="28">
        <v>950.2</v>
      </c>
      <c r="AB30" s="27" t="s">
        <v>13</v>
      </c>
      <c r="AC30" s="27" t="s">
        <v>13</v>
      </c>
      <c r="AD30" s="30">
        <v>1051.2</v>
      </c>
      <c r="AE30" s="28">
        <v>1051.2</v>
      </c>
      <c r="AF30" s="27" t="s">
        <v>13</v>
      </c>
      <c r="AG30" s="27" t="s">
        <v>13</v>
      </c>
      <c r="AH30" s="30">
        <v>1169</v>
      </c>
      <c r="AI30" s="28">
        <v>1169</v>
      </c>
      <c r="AJ30" s="27" t="s">
        <v>13</v>
      </c>
      <c r="AK30" s="27" t="s">
        <v>13</v>
      </c>
      <c r="AL30" s="30">
        <v>1320.2</v>
      </c>
      <c r="AM30" s="28">
        <v>1320.2</v>
      </c>
      <c r="AN30" s="27" t="s">
        <v>13</v>
      </c>
      <c r="AO30" s="27" t="s">
        <v>13</v>
      </c>
      <c r="AP30" s="30">
        <v>1481</v>
      </c>
      <c r="AQ30" s="28">
        <v>1481</v>
      </c>
      <c r="AR30" s="27" t="s">
        <v>13</v>
      </c>
      <c r="AS30" s="27" t="s">
        <v>13</v>
      </c>
      <c r="AT30" s="30">
        <v>1626.2</v>
      </c>
      <c r="AU30" s="28">
        <v>1626.2</v>
      </c>
      <c r="AV30" s="27" t="s">
        <v>13</v>
      </c>
      <c r="AW30" s="27" t="s">
        <v>13</v>
      </c>
      <c r="AX30" s="30">
        <v>1795.3</v>
      </c>
      <c r="AY30" s="28">
        <v>1795.3</v>
      </c>
      <c r="AZ30" s="27" t="s">
        <v>13</v>
      </c>
      <c r="BA30" s="27" t="s">
        <v>13</v>
      </c>
      <c r="BB30" s="30">
        <v>1894.3</v>
      </c>
      <c r="BC30" s="28">
        <v>1894.3</v>
      </c>
      <c r="BD30" s="27" t="s">
        <v>13</v>
      </c>
      <c r="BE30" s="27" t="s">
        <v>13</v>
      </c>
      <c r="BF30" s="30">
        <v>2013.9</v>
      </c>
      <c r="BG30" s="28">
        <v>2013.9</v>
      </c>
      <c r="BH30" s="27" t="s">
        <v>13</v>
      </c>
      <c r="BI30" s="27" t="s">
        <v>13</v>
      </c>
      <c r="BJ30" s="30">
        <v>2217.4</v>
      </c>
      <c r="BK30" s="28">
        <v>2217.4</v>
      </c>
      <c r="BL30" s="27" t="s">
        <v>13</v>
      </c>
      <c r="BM30" s="27" t="s">
        <v>13</v>
      </c>
      <c r="BN30" s="30">
        <v>2389</v>
      </c>
      <c r="BO30" s="28">
        <v>2389</v>
      </c>
      <c r="BP30" s="27" t="s">
        <v>13</v>
      </c>
      <c r="BQ30" s="27" t="s">
        <v>13</v>
      </c>
      <c r="BR30" s="30">
        <v>2543.8000000000002</v>
      </c>
      <c r="BS30" s="28">
        <v>2543.8000000000002</v>
      </c>
      <c r="BT30" s="27" t="s">
        <v>13</v>
      </c>
      <c r="BU30" s="27" t="s">
        <v>13</v>
      </c>
      <c r="BV30" s="30">
        <v>2724.3</v>
      </c>
      <c r="BW30" s="28">
        <v>2724.3</v>
      </c>
      <c r="BX30" s="27" t="s">
        <v>13</v>
      </c>
      <c r="BY30" s="27" t="s">
        <v>13</v>
      </c>
      <c r="BZ30" s="30">
        <v>2950</v>
      </c>
      <c r="CA30" s="28">
        <v>2950</v>
      </c>
      <c r="CB30" s="27" t="s">
        <v>13</v>
      </c>
      <c r="CC30" s="27" t="s">
        <v>13</v>
      </c>
      <c r="CD30" s="30">
        <v>3142.6</v>
      </c>
      <c r="CE30" s="28">
        <v>3142.6</v>
      </c>
      <c r="CF30" s="27" t="s">
        <v>13</v>
      </c>
      <c r="CG30" s="27" t="s">
        <v>13</v>
      </c>
      <c r="CH30" s="30">
        <v>3342.7</v>
      </c>
      <c r="CI30" s="28">
        <v>3342.7</v>
      </c>
      <c r="CJ30" s="27" t="s">
        <v>13</v>
      </c>
      <c r="CK30" s="27" t="s">
        <v>13</v>
      </c>
      <c r="CL30" s="30">
        <v>3452</v>
      </c>
      <c r="CM30" s="28">
        <v>3452</v>
      </c>
      <c r="CN30" s="27" t="s">
        <v>13</v>
      </c>
      <c r="CO30" s="27" t="s">
        <v>13</v>
      </c>
      <c r="CP30" s="30">
        <v>3671.1</v>
      </c>
      <c r="CQ30" s="28">
        <v>3671.1</v>
      </c>
      <c r="CR30" s="27" t="s">
        <v>13</v>
      </c>
      <c r="CS30" s="27" t="s">
        <v>13</v>
      </c>
      <c r="CT30" s="30">
        <v>3820.7</v>
      </c>
      <c r="CU30" s="28">
        <v>3820.7</v>
      </c>
      <c r="CV30" s="27" t="s">
        <v>13</v>
      </c>
      <c r="CW30" s="27" t="s">
        <v>13</v>
      </c>
      <c r="CX30" s="30">
        <v>4010.1</v>
      </c>
      <c r="CY30" s="28">
        <v>4010.1</v>
      </c>
      <c r="CZ30" s="27" t="s">
        <v>13</v>
      </c>
      <c r="DA30" s="27" t="s">
        <v>13</v>
      </c>
      <c r="DB30" s="30">
        <v>4202.6000000000004</v>
      </c>
      <c r="DC30" s="28">
        <v>4202.6000000000004</v>
      </c>
      <c r="DD30" s="27" t="s">
        <v>13</v>
      </c>
      <c r="DE30" s="27" t="s">
        <v>13</v>
      </c>
      <c r="DF30" s="30">
        <v>4422.1000000000004</v>
      </c>
      <c r="DG30" s="28">
        <v>4422.1000000000004</v>
      </c>
      <c r="DH30" s="27" t="s">
        <v>13</v>
      </c>
      <c r="DI30" s="27" t="s">
        <v>13</v>
      </c>
      <c r="DJ30" s="30">
        <v>4714.7</v>
      </c>
      <c r="DK30" s="28">
        <v>4714.7</v>
      </c>
      <c r="DL30" s="27" t="s">
        <v>13</v>
      </c>
      <c r="DM30" s="27" t="s">
        <v>13</v>
      </c>
      <c r="DN30" s="30">
        <v>5077.8</v>
      </c>
      <c r="DO30" s="28">
        <v>5077.8</v>
      </c>
      <c r="DP30" s="27" t="s">
        <v>13</v>
      </c>
      <c r="DQ30" s="27" t="s">
        <v>13</v>
      </c>
      <c r="DR30" s="30">
        <v>5410.3</v>
      </c>
      <c r="DS30" s="28">
        <v>5410.3</v>
      </c>
      <c r="DT30" s="27" t="s">
        <v>13</v>
      </c>
      <c r="DU30" s="27" t="s">
        <v>13</v>
      </c>
      <c r="DV30" s="30">
        <v>5856.6</v>
      </c>
      <c r="DW30" s="28">
        <v>5856.6</v>
      </c>
      <c r="DX30" s="27" t="s">
        <v>13</v>
      </c>
      <c r="DY30" s="27" t="s">
        <v>13</v>
      </c>
      <c r="DZ30" s="30">
        <v>6046.5</v>
      </c>
      <c r="EA30" s="28">
        <v>6046.5</v>
      </c>
      <c r="EB30" s="27" t="s">
        <v>13</v>
      </c>
      <c r="EC30" s="27" t="s">
        <v>13</v>
      </c>
      <c r="ED30" s="30">
        <v>6141.9</v>
      </c>
      <c r="EE30" s="28">
        <v>6141.9</v>
      </c>
      <c r="EF30" s="27" t="s">
        <v>13</v>
      </c>
      <c r="EG30" s="27" t="s">
        <v>13</v>
      </c>
      <c r="EH30" s="30">
        <v>6364.5</v>
      </c>
      <c r="EI30" s="28">
        <v>6364.5</v>
      </c>
      <c r="EJ30" s="27" t="s">
        <v>13</v>
      </c>
      <c r="EK30" s="27" t="s">
        <v>13</v>
      </c>
      <c r="EL30" s="30">
        <v>6739.5</v>
      </c>
      <c r="EM30" s="28">
        <v>6739.5</v>
      </c>
      <c r="EN30" s="27" t="s">
        <v>13</v>
      </c>
      <c r="EO30" s="27" t="s">
        <v>13</v>
      </c>
      <c r="EP30" s="30">
        <v>7086.8</v>
      </c>
      <c r="EQ30" s="28">
        <v>7086.8</v>
      </c>
      <c r="ER30" s="27" t="s">
        <v>13</v>
      </c>
      <c r="ES30" s="27" t="s">
        <v>13</v>
      </c>
      <c r="ET30" s="30">
        <v>7502.3</v>
      </c>
      <c r="EU30" s="28">
        <v>7502.3</v>
      </c>
      <c r="EV30" s="27" t="s">
        <v>13</v>
      </c>
      <c r="EW30" s="27" t="s">
        <v>13</v>
      </c>
      <c r="EX30" s="30">
        <v>7898.3</v>
      </c>
      <c r="EY30" s="28">
        <v>7898.3</v>
      </c>
      <c r="EZ30" s="27" t="s">
        <v>13</v>
      </c>
      <c r="FA30" s="27" t="s">
        <v>13</v>
      </c>
      <c r="FB30" s="30">
        <v>8078.3</v>
      </c>
      <c r="FC30" s="28">
        <v>8078.3</v>
      </c>
      <c r="FD30" s="27" t="s">
        <v>13</v>
      </c>
      <c r="FE30" s="27" t="s">
        <v>13</v>
      </c>
      <c r="FF30" s="30">
        <v>7787</v>
      </c>
      <c r="FG30" s="28">
        <v>7787</v>
      </c>
      <c r="FH30" s="27" t="s">
        <v>13</v>
      </c>
      <c r="FI30" s="27" t="s">
        <v>13</v>
      </c>
      <c r="FJ30" s="30">
        <v>7961.4</v>
      </c>
      <c r="FK30" s="28">
        <v>7961.4</v>
      </c>
      <c r="FL30" s="27" t="s">
        <v>13</v>
      </c>
      <c r="FM30" s="27" t="s">
        <v>13</v>
      </c>
      <c r="FN30" s="30">
        <v>8269</v>
      </c>
      <c r="FO30" s="28">
        <v>8269</v>
      </c>
      <c r="FP30" s="27" t="s">
        <v>13</v>
      </c>
      <c r="FQ30" s="27" t="s">
        <v>13</v>
      </c>
      <c r="FR30" s="30">
        <v>8609.9</v>
      </c>
      <c r="FS30" s="28">
        <v>8609.9</v>
      </c>
      <c r="FT30" s="27" t="s">
        <v>13</v>
      </c>
      <c r="FU30" s="27" t="s">
        <v>13</v>
      </c>
      <c r="FV30" s="30">
        <v>8842.4</v>
      </c>
      <c r="FW30" s="28">
        <v>8842.4</v>
      </c>
      <c r="FX30" s="27" t="s">
        <v>13</v>
      </c>
      <c r="FY30" s="27" t="s">
        <v>13</v>
      </c>
      <c r="FZ30" s="30">
        <v>9253.4</v>
      </c>
      <c r="GA30" s="28">
        <v>9253.4</v>
      </c>
      <c r="GB30" s="27" t="s">
        <v>13</v>
      </c>
      <c r="GC30" s="27" t="s">
        <v>13</v>
      </c>
      <c r="GD30" s="30">
        <v>9693.1</v>
      </c>
      <c r="GE30" s="28">
        <v>9693.1</v>
      </c>
    </row>
    <row r="31" spans="1:187" x14ac:dyDescent="0.2">
      <c r="A31" s="7">
        <v>11</v>
      </c>
      <c r="B31" s="29" t="s">
        <v>20</v>
      </c>
      <c r="C31" s="20" t="s">
        <v>62</v>
      </c>
      <c r="D31" s="27" t="s">
        <v>13</v>
      </c>
      <c r="E31" s="28">
        <v>91.4</v>
      </c>
      <c r="F31" s="27" t="s">
        <v>13</v>
      </c>
      <c r="G31" s="28">
        <v>91.4</v>
      </c>
      <c r="H31" s="27" t="s">
        <v>13</v>
      </c>
      <c r="I31" s="28">
        <v>100.5</v>
      </c>
      <c r="J31" s="27" t="s">
        <v>13</v>
      </c>
      <c r="K31" s="28">
        <v>100.5</v>
      </c>
      <c r="L31" s="27" t="s">
        <v>13</v>
      </c>
      <c r="M31" s="28">
        <v>107.9</v>
      </c>
      <c r="N31" s="27" t="s">
        <v>13</v>
      </c>
      <c r="O31" s="28">
        <v>107.9</v>
      </c>
      <c r="P31" s="27" t="s">
        <v>13</v>
      </c>
      <c r="Q31" s="28">
        <v>117.2</v>
      </c>
      <c r="R31" s="27" t="s">
        <v>13</v>
      </c>
      <c r="S31" s="28">
        <v>117.2</v>
      </c>
      <c r="T31" s="27" t="s">
        <v>13</v>
      </c>
      <c r="U31" s="28">
        <v>124.9</v>
      </c>
      <c r="V31" s="27" t="s">
        <v>13</v>
      </c>
      <c r="W31" s="28">
        <v>124.9</v>
      </c>
      <c r="X31" s="27" t="s">
        <v>13</v>
      </c>
      <c r="Y31" s="28">
        <v>135.30000000000001</v>
      </c>
      <c r="Z31" s="27" t="s">
        <v>13</v>
      </c>
      <c r="AA31" s="28">
        <v>135.30000000000001</v>
      </c>
      <c r="AB31" s="27" t="s">
        <v>13</v>
      </c>
      <c r="AC31" s="28">
        <v>146.4</v>
      </c>
      <c r="AD31" s="27" t="s">
        <v>13</v>
      </c>
      <c r="AE31" s="28">
        <v>146.4</v>
      </c>
      <c r="AF31" s="27" t="s">
        <v>13</v>
      </c>
      <c r="AG31" s="28">
        <v>159.69999999999999</v>
      </c>
      <c r="AH31" s="27" t="s">
        <v>13</v>
      </c>
      <c r="AI31" s="28">
        <v>159.69999999999999</v>
      </c>
      <c r="AJ31" s="27" t="s">
        <v>13</v>
      </c>
      <c r="AK31" s="28">
        <v>170.9</v>
      </c>
      <c r="AL31" s="27" t="s">
        <v>13</v>
      </c>
      <c r="AM31" s="28">
        <v>170.9</v>
      </c>
      <c r="AN31" s="27" t="s">
        <v>13</v>
      </c>
      <c r="AO31" s="28">
        <v>180.1</v>
      </c>
      <c r="AP31" s="27" t="s">
        <v>13</v>
      </c>
      <c r="AQ31" s="28">
        <v>180.1</v>
      </c>
      <c r="AR31" s="27" t="s">
        <v>13</v>
      </c>
      <c r="AS31" s="28">
        <v>200.3</v>
      </c>
      <c r="AT31" s="27" t="s">
        <v>13</v>
      </c>
      <c r="AU31" s="28">
        <v>200.3</v>
      </c>
      <c r="AV31" s="27" t="s">
        <v>13</v>
      </c>
      <c r="AW31" s="28">
        <v>235.6</v>
      </c>
      <c r="AX31" s="27" t="s">
        <v>13</v>
      </c>
      <c r="AY31" s="28">
        <v>235.6</v>
      </c>
      <c r="AZ31" s="27" t="s">
        <v>13</v>
      </c>
      <c r="BA31" s="28">
        <v>240.9</v>
      </c>
      <c r="BB31" s="27" t="s">
        <v>13</v>
      </c>
      <c r="BC31" s="28">
        <v>240.9</v>
      </c>
      <c r="BD31" s="27" t="s">
        <v>13</v>
      </c>
      <c r="BE31" s="28">
        <v>263.3</v>
      </c>
      <c r="BF31" s="27" t="s">
        <v>13</v>
      </c>
      <c r="BG31" s="28">
        <v>263.3</v>
      </c>
      <c r="BH31" s="27" t="s">
        <v>13</v>
      </c>
      <c r="BI31" s="28">
        <v>289.8</v>
      </c>
      <c r="BJ31" s="27" t="s">
        <v>13</v>
      </c>
      <c r="BK31" s="28">
        <v>289.8</v>
      </c>
      <c r="BL31" s="27" t="s">
        <v>13</v>
      </c>
      <c r="BM31" s="28">
        <v>308.10000000000002</v>
      </c>
      <c r="BN31" s="27" t="s">
        <v>13</v>
      </c>
      <c r="BO31" s="28">
        <v>308.10000000000002</v>
      </c>
      <c r="BP31" s="27" t="s">
        <v>13</v>
      </c>
      <c r="BQ31" s="28">
        <v>323.39999999999998</v>
      </c>
      <c r="BR31" s="27" t="s">
        <v>13</v>
      </c>
      <c r="BS31" s="28">
        <v>323.39999999999998</v>
      </c>
      <c r="BT31" s="27" t="s">
        <v>13</v>
      </c>
      <c r="BU31" s="28">
        <v>347.5</v>
      </c>
      <c r="BV31" s="27" t="s">
        <v>13</v>
      </c>
      <c r="BW31" s="28">
        <v>347.5</v>
      </c>
      <c r="BX31" s="27" t="s">
        <v>13</v>
      </c>
      <c r="BY31" s="28">
        <v>374.5</v>
      </c>
      <c r="BZ31" s="27" t="s">
        <v>13</v>
      </c>
      <c r="CA31" s="28">
        <v>374.5</v>
      </c>
      <c r="CB31" s="27" t="s">
        <v>13</v>
      </c>
      <c r="CC31" s="28">
        <v>398.9</v>
      </c>
      <c r="CD31" s="27" t="s">
        <v>13</v>
      </c>
      <c r="CE31" s="28">
        <v>398.9</v>
      </c>
      <c r="CF31" s="27" t="s">
        <v>13</v>
      </c>
      <c r="CG31" s="28">
        <v>425</v>
      </c>
      <c r="CH31" s="27" t="s">
        <v>13</v>
      </c>
      <c r="CI31" s="28">
        <v>425</v>
      </c>
      <c r="CJ31" s="27" t="s">
        <v>13</v>
      </c>
      <c r="CK31" s="28">
        <v>457.1</v>
      </c>
      <c r="CL31" s="27" t="s">
        <v>13</v>
      </c>
      <c r="CM31" s="28">
        <v>457.1</v>
      </c>
      <c r="CN31" s="27" t="s">
        <v>13</v>
      </c>
      <c r="CO31" s="28">
        <v>483.4</v>
      </c>
      <c r="CP31" s="27" t="s">
        <v>13</v>
      </c>
      <c r="CQ31" s="28">
        <v>483.4</v>
      </c>
      <c r="CR31" s="27" t="s">
        <v>13</v>
      </c>
      <c r="CS31" s="28">
        <v>503.1</v>
      </c>
      <c r="CT31" s="27" t="s">
        <v>13</v>
      </c>
      <c r="CU31" s="28">
        <v>503.1</v>
      </c>
      <c r="CV31" s="27" t="s">
        <v>13</v>
      </c>
      <c r="CW31" s="28">
        <v>545.20000000000005</v>
      </c>
      <c r="CX31" s="27" t="s">
        <v>13</v>
      </c>
      <c r="CY31" s="28">
        <v>545.20000000000005</v>
      </c>
      <c r="CZ31" s="27" t="s">
        <v>13</v>
      </c>
      <c r="DA31" s="28">
        <v>557.9</v>
      </c>
      <c r="DB31" s="27" t="s">
        <v>13</v>
      </c>
      <c r="DC31" s="28">
        <v>557.9</v>
      </c>
      <c r="DD31" s="27" t="s">
        <v>13</v>
      </c>
      <c r="DE31" s="28">
        <v>580.79999999999995</v>
      </c>
      <c r="DF31" s="27" t="s">
        <v>13</v>
      </c>
      <c r="DG31" s="28">
        <v>580.79999999999995</v>
      </c>
      <c r="DH31" s="27" t="s">
        <v>13</v>
      </c>
      <c r="DI31" s="28">
        <v>611.6</v>
      </c>
      <c r="DJ31" s="27" t="s">
        <v>13</v>
      </c>
      <c r="DK31" s="28">
        <v>611.6</v>
      </c>
      <c r="DL31" s="27" t="s">
        <v>13</v>
      </c>
      <c r="DM31" s="28">
        <v>639.5</v>
      </c>
      <c r="DN31" s="27" t="s">
        <v>13</v>
      </c>
      <c r="DO31" s="28">
        <v>639.5</v>
      </c>
      <c r="DP31" s="27" t="s">
        <v>13</v>
      </c>
      <c r="DQ31" s="28">
        <v>673.6</v>
      </c>
      <c r="DR31" s="27" t="s">
        <v>13</v>
      </c>
      <c r="DS31" s="28">
        <v>673.6</v>
      </c>
      <c r="DT31" s="27" t="s">
        <v>13</v>
      </c>
      <c r="DU31" s="28">
        <v>708.6</v>
      </c>
      <c r="DV31" s="27" t="s">
        <v>13</v>
      </c>
      <c r="DW31" s="28">
        <v>708.6</v>
      </c>
      <c r="DX31" s="27" t="s">
        <v>13</v>
      </c>
      <c r="DY31" s="28">
        <v>727.7</v>
      </c>
      <c r="DZ31" s="27" t="s">
        <v>13</v>
      </c>
      <c r="EA31" s="28">
        <v>727.7</v>
      </c>
      <c r="EB31" s="27" t="s">
        <v>13</v>
      </c>
      <c r="EC31" s="28">
        <v>762.6</v>
      </c>
      <c r="ED31" s="27" t="s">
        <v>13</v>
      </c>
      <c r="EE31" s="28">
        <v>762.6</v>
      </c>
      <c r="EF31" s="27" t="s">
        <v>13</v>
      </c>
      <c r="EG31" s="28">
        <v>808</v>
      </c>
      <c r="EH31" s="27" t="s">
        <v>13</v>
      </c>
      <c r="EI31" s="28">
        <v>808</v>
      </c>
      <c r="EJ31" s="27" t="s">
        <v>13</v>
      </c>
      <c r="EK31" s="28">
        <v>863.9</v>
      </c>
      <c r="EL31" s="27" t="s">
        <v>13</v>
      </c>
      <c r="EM31" s="28">
        <v>863.9</v>
      </c>
      <c r="EN31" s="27" t="s">
        <v>13</v>
      </c>
      <c r="EO31" s="28">
        <v>934.5</v>
      </c>
      <c r="EP31" s="27" t="s">
        <v>13</v>
      </c>
      <c r="EQ31" s="28">
        <v>934.5</v>
      </c>
      <c r="ER31" s="27" t="s">
        <v>13</v>
      </c>
      <c r="ES31" s="28">
        <v>991.9</v>
      </c>
      <c r="ET31" s="27" t="s">
        <v>13</v>
      </c>
      <c r="EU31" s="28">
        <v>991.9</v>
      </c>
      <c r="EV31" s="27" t="s">
        <v>13</v>
      </c>
      <c r="EW31" s="28">
        <v>1034.5999999999999</v>
      </c>
      <c r="EX31" s="27" t="s">
        <v>13</v>
      </c>
      <c r="EY31" s="28">
        <v>1034.5999999999999</v>
      </c>
      <c r="EZ31" s="27" t="s">
        <v>13</v>
      </c>
      <c r="FA31" s="28">
        <v>1041.9000000000001</v>
      </c>
      <c r="FB31" s="27" t="s">
        <v>13</v>
      </c>
      <c r="FC31" s="28">
        <v>1041.9000000000001</v>
      </c>
      <c r="FD31" s="27" t="s">
        <v>13</v>
      </c>
      <c r="FE31" s="28">
        <v>1026.0999999999999</v>
      </c>
      <c r="FF31" s="27" t="s">
        <v>13</v>
      </c>
      <c r="FG31" s="28">
        <v>1026.0999999999999</v>
      </c>
      <c r="FH31" s="27" t="s">
        <v>13</v>
      </c>
      <c r="FI31" s="28">
        <v>1057.0999999999999</v>
      </c>
      <c r="FJ31" s="27" t="s">
        <v>13</v>
      </c>
      <c r="FK31" s="28">
        <v>1057.0999999999999</v>
      </c>
      <c r="FL31" s="27" t="s">
        <v>13</v>
      </c>
      <c r="FM31" s="28">
        <v>1102.5999999999999</v>
      </c>
      <c r="FN31" s="27" t="s">
        <v>13</v>
      </c>
      <c r="FO31" s="28">
        <v>1102.5999999999999</v>
      </c>
      <c r="FP31" s="27" t="s">
        <v>13</v>
      </c>
      <c r="FQ31" s="28">
        <v>1132.0999999999999</v>
      </c>
      <c r="FR31" s="27" t="s">
        <v>13</v>
      </c>
      <c r="FS31" s="28">
        <v>1132.0999999999999</v>
      </c>
      <c r="FT31" s="27" t="s">
        <v>13</v>
      </c>
      <c r="FU31" s="28">
        <v>1174.9000000000001</v>
      </c>
      <c r="FV31" s="27" t="s">
        <v>13</v>
      </c>
      <c r="FW31" s="28">
        <v>1174.9000000000001</v>
      </c>
      <c r="FX31" s="27" t="s">
        <v>13</v>
      </c>
      <c r="FY31" s="28">
        <v>1210.2</v>
      </c>
      <c r="FZ31" s="27" t="s">
        <v>13</v>
      </c>
      <c r="GA31" s="28">
        <v>1210.2</v>
      </c>
      <c r="GB31" s="27" t="s">
        <v>13</v>
      </c>
      <c r="GC31" s="28">
        <v>1237.5999999999999</v>
      </c>
      <c r="GD31" s="27" t="s">
        <v>13</v>
      </c>
      <c r="GE31" s="28">
        <v>1237.5999999999999</v>
      </c>
    </row>
    <row r="32" spans="1:187" x14ac:dyDescent="0.2">
      <c r="A32" s="7">
        <v>12</v>
      </c>
      <c r="B32" s="29" t="s">
        <v>21</v>
      </c>
      <c r="C32" s="20" t="s">
        <v>63</v>
      </c>
      <c r="D32" s="27" t="s">
        <v>13</v>
      </c>
      <c r="E32" s="28">
        <v>4.8</v>
      </c>
      <c r="F32" s="27" t="s">
        <v>13</v>
      </c>
      <c r="G32" s="28">
        <v>4.8</v>
      </c>
      <c r="H32" s="27" t="s">
        <v>13</v>
      </c>
      <c r="I32" s="28">
        <v>4.7</v>
      </c>
      <c r="J32" s="27" t="s">
        <v>13</v>
      </c>
      <c r="K32" s="28">
        <v>4.7</v>
      </c>
      <c r="L32" s="27" t="s">
        <v>13</v>
      </c>
      <c r="M32" s="28">
        <v>6.6</v>
      </c>
      <c r="N32" s="27" t="s">
        <v>13</v>
      </c>
      <c r="O32" s="28">
        <v>6.6</v>
      </c>
      <c r="P32" s="27" t="s">
        <v>13</v>
      </c>
      <c r="Q32" s="28">
        <v>5.2</v>
      </c>
      <c r="R32" s="27" t="s">
        <v>13</v>
      </c>
      <c r="S32" s="28">
        <v>5.2</v>
      </c>
      <c r="T32" s="27" t="s">
        <v>13</v>
      </c>
      <c r="U32" s="28">
        <v>3.3</v>
      </c>
      <c r="V32" s="27" t="s">
        <v>13</v>
      </c>
      <c r="W32" s="28">
        <v>3.3</v>
      </c>
      <c r="X32" s="27" t="s">
        <v>13</v>
      </c>
      <c r="Y32" s="28">
        <v>4.5</v>
      </c>
      <c r="Z32" s="27" t="s">
        <v>13</v>
      </c>
      <c r="AA32" s="28">
        <v>4.5</v>
      </c>
      <c r="AB32" s="27" t="s">
        <v>13</v>
      </c>
      <c r="AC32" s="28">
        <v>5.0999999999999996</v>
      </c>
      <c r="AD32" s="27" t="s">
        <v>13</v>
      </c>
      <c r="AE32" s="28">
        <v>5.0999999999999996</v>
      </c>
      <c r="AF32" s="27" t="s">
        <v>13</v>
      </c>
      <c r="AG32" s="28">
        <v>7.1</v>
      </c>
      <c r="AH32" s="27" t="s">
        <v>13</v>
      </c>
      <c r="AI32" s="28">
        <v>7.1</v>
      </c>
      <c r="AJ32" s="27" t="s">
        <v>13</v>
      </c>
      <c r="AK32" s="28">
        <v>8.9</v>
      </c>
      <c r="AL32" s="27" t="s">
        <v>13</v>
      </c>
      <c r="AM32" s="28">
        <v>8.9</v>
      </c>
      <c r="AN32" s="27" t="s">
        <v>13</v>
      </c>
      <c r="AO32" s="28">
        <v>8.5</v>
      </c>
      <c r="AP32" s="27" t="s">
        <v>13</v>
      </c>
      <c r="AQ32" s="28">
        <v>8.5</v>
      </c>
      <c r="AR32" s="27" t="s">
        <v>13</v>
      </c>
      <c r="AS32" s="28">
        <v>9.8000000000000007</v>
      </c>
      <c r="AT32" s="27" t="s">
        <v>13</v>
      </c>
      <c r="AU32" s="28">
        <v>9.8000000000000007</v>
      </c>
      <c r="AV32" s="27" t="s">
        <v>13</v>
      </c>
      <c r="AW32" s="28">
        <v>11.5</v>
      </c>
      <c r="AX32" s="27" t="s">
        <v>13</v>
      </c>
      <c r="AY32" s="28">
        <v>11.5</v>
      </c>
      <c r="AZ32" s="27" t="s">
        <v>13</v>
      </c>
      <c r="BA32" s="28">
        <v>15</v>
      </c>
      <c r="BB32" s="27" t="s">
        <v>13</v>
      </c>
      <c r="BC32" s="28">
        <v>15</v>
      </c>
      <c r="BD32" s="27" t="s">
        <v>13</v>
      </c>
      <c r="BE32" s="28">
        <v>21.3</v>
      </c>
      <c r="BF32" s="27" t="s">
        <v>13</v>
      </c>
      <c r="BG32" s="28">
        <v>21.3</v>
      </c>
      <c r="BH32" s="27" t="s">
        <v>13</v>
      </c>
      <c r="BI32" s="28">
        <v>21.1</v>
      </c>
      <c r="BJ32" s="27" t="s">
        <v>13</v>
      </c>
      <c r="BK32" s="28">
        <v>21.1</v>
      </c>
      <c r="BL32" s="27" t="s">
        <v>13</v>
      </c>
      <c r="BM32" s="28">
        <v>21.4</v>
      </c>
      <c r="BN32" s="27" t="s">
        <v>13</v>
      </c>
      <c r="BO32" s="28">
        <v>21.4</v>
      </c>
      <c r="BP32" s="27" t="s">
        <v>13</v>
      </c>
      <c r="BQ32" s="28">
        <v>24.9</v>
      </c>
      <c r="BR32" s="27" t="s">
        <v>13</v>
      </c>
      <c r="BS32" s="28">
        <v>24.9</v>
      </c>
      <c r="BT32" s="27" t="s">
        <v>13</v>
      </c>
      <c r="BU32" s="28">
        <v>30.3</v>
      </c>
      <c r="BV32" s="27" t="s">
        <v>13</v>
      </c>
      <c r="BW32" s="28">
        <v>30.3</v>
      </c>
      <c r="BX32" s="27" t="s">
        <v>13</v>
      </c>
      <c r="BY32" s="28">
        <v>29.5</v>
      </c>
      <c r="BZ32" s="27" t="s">
        <v>13</v>
      </c>
      <c r="CA32" s="28">
        <v>29.5</v>
      </c>
      <c r="CB32" s="27" t="s">
        <v>13</v>
      </c>
      <c r="CC32" s="28">
        <v>27.4</v>
      </c>
      <c r="CD32" s="27" t="s">
        <v>13</v>
      </c>
      <c r="CE32" s="28">
        <v>27.4</v>
      </c>
      <c r="CF32" s="27" t="s">
        <v>13</v>
      </c>
      <c r="CG32" s="28">
        <v>27</v>
      </c>
      <c r="CH32" s="27" t="s">
        <v>13</v>
      </c>
      <c r="CI32" s="28">
        <v>27</v>
      </c>
      <c r="CJ32" s="27" t="s">
        <v>13</v>
      </c>
      <c r="CK32" s="28">
        <v>27.5</v>
      </c>
      <c r="CL32" s="27" t="s">
        <v>13</v>
      </c>
      <c r="CM32" s="28">
        <v>27.5</v>
      </c>
      <c r="CN32" s="27" t="s">
        <v>13</v>
      </c>
      <c r="CO32" s="28">
        <v>30.1</v>
      </c>
      <c r="CP32" s="27" t="s">
        <v>13</v>
      </c>
      <c r="CQ32" s="28">
        <v>30.1</v>
      </c>
      <c r="CR32" s="27" t="s">
        <v>13</v>
      </c>
      <c r="CS32" s="28">
        <v>36.700000000000003</v>
      </c>
      <c r="CT32" s="27" t="s">
        <v>13</v>
      </c>
      <c r="CU32" s="28">
        <v>36.700000000000003</v>
      </c>
      <c r="CV32" s="27" t="s">
        <v>13</v>
      </c>
      <c r="CW32" s="28">
        <v>32.5</v>
      </c>
      <c r="CX32" s="27" t="s">
        <v>13</v>
      </c>
      <c r="CY32" s="28">
        <v>32.5</v>
      </c>
      <c r="CZ32" s="27" t="s">
        <v>13</v>
      </c>
      <c r="DA32" s="28">
        <v>34.799999999999997</v>
      </c>
      <c r="DB32" s="27" t="s">
        <v>13</v>
      </c>
      <c r="DC32" s="28">
        <v>34.799999999999997</v>
      </c>
      <c r="DD32" s="27" t="s">
        <v>13</v>
      </c>
      <c r="DE32" s="28">
        <v>35.200000000000003</v>
      </c>
      <c r="DF32" s="27" t="s">
        <v>13</v>
      </c>
      <c r="DG32" s="28">
        <v>35.200000000000003</v>
      </c>
      <c r="DH32" s="27" t="s">
        <v>13</v>
      </c>
      <c r="DI32" s="28">
        <v>33.799999999999997</v>
      </c>
      <c r="DJ32" s="27" t="s">
        <v>13</v>
      </c>
      <c r="DK32" s="28">
        <v>33.799999999999997</v>
      </c>
      <c r="DL32" s="27" t="s">
        <v>13</v>
      </c>
      <c r="DM32" s="28">
        <v>36.4</v>
      </c>
      <c r="DN32" s="27" t="s">
        <v>13</v>
      </c>
      <c r="DO32" s="28">
        <v>36.4</v>
      </c>
      <c r="DP32" s="27" t="s">
        <v>13</v>
      </c>
      <c r="DQ32" s="28">
        <v>45.2</v>
      </c>
      <c r="DR32" s="27" t="s">
        <v>13</v>
      </c>
      <c r="DS32" s="28">
        <v>45.2</v>
      </c>
      <c r="DT32" s="27" t="s">
        <v>13</v>
      </c>
      <c r="DU32" s="28">
        <v>45.8</v>
      </c>
      <c r="DV32" s="27" t="s">
        <v>13</v>
      </c>
      <c r="DW32" s="28">
        <v>45.8</v>
      </c>
      <c r="DX32" s="27" t="s">
        <v>13</v>
      </c>
      <c r="DY32" s="28">
        <v>58.7</v>
      </c>
      <c r="DZ32" s="27" t="s">
        <v>13</v>
      </c>
      <c r="EA32" s="28">
        <v>58.7</v>
      </c>
      <c r="EB32" s="27" t="s">
        <v>13</v>
      </c>
      <c r="EC32" s="28">
        <v>41.4</v>
      </c>
      <c r="ED32" s="27" t="s">
        <v>13</v>
      </c>
      <c r="EE32" s="28">
        <v>41.4</v>
      </c>
      <c r="EF32" s="27" t="s">
        <v>13</v>
      </c>
      <c r="EG32" s="28">
        <v>49.1</v>
      </c>
      <c r="EH32" s="27" t="s">
        <v>13</v>
      </c>
      <c r="EI32" s="28">
        <v>49.1</v>
      </c>
      <c r="EJ32" s="27" t="s">
        <v>13</v>
      </c>
      <c r="EK32" s="28">
        <v>46.4</v>
      </c>
      <c r="EL32" s="27" t="s">
        <v>13</v>
      </c>
      <c r="EM32" s="28">
        <v>46.4</v>
      </c>
      <c r="EN32" s="27" t="s">
        <v>13</v>
      </c>
      <c r="EO32" s="28">
        <v>60.9</v>
      </c>
      <c r="EP32" s="27" t="s">
        <v>13</v>
      </c>
      <c r="EQ32" s="28">
        <v>60.9</v>
      </c>
      <c r="ER32" s="27" t="s">
        <v>13</v>
      </c>
      <c r="ES32" s="28">
        <v>51.5</v>
      </c>
      <c r="ET32" s="27" t="s">
        <v>13</v>
      </c>
      <c r="EU32" s="28">
        <v>51.5</v>
      </c>
      <c r="EV32" s="27" t="s">
        <v>13</v>
      </c>
      <c r="EW32" s="28">
        <v>54.6</v>
      </c>
      <c r="EX32" s="27" t="s">
        <v>13</v>
      </c>
      <c r="EY32" s="28">
        <v>54.6</v>
      </c>
      <c r="EZ32" s="27" t="s">
        <v>13</v>
      </c>
      <c r="FA32" s="28">
        <v>52.6</v>
      </c>
      <c r="FB32" s="27" t="s">
        <v>13</v>
      </c>
      <c r="FC32" s="28">
        <v>52.6</v>
      </c>
      <c r="FD32" s="27" t="s">
        <v>13</v>
      </c>
      <c r="FE32" s="28">
        <v>58.3</v>
      </c>
      <c r="FF32" s="27" t="s">
        <v>13</v>
      </c>
      <c r="FG32" s="28">
        <v>58.3</v>
      </c>
      <c r="FH32" s="27" t="s">
        <v>13</v>
      </c>
      <c r="FI32" s="28">
        <v>55.9</v>
      </c>
      <c r="FJ32" s="27" t="s">
        <v>13</v>
      </c>
      <c r="FK32" s="28">
        <v>55.9</v>
      </c>
      <c r="FL32" s="27" t="s">
        <v>13</v>
      </c>
      <c r="FM32" s="28">
        <v>60.1</v>
      </c>
      <c r="FN32" s="27" t="s">
        <v>13</v>
      </c>
      <c r="FO32" s="28">
        <v>60.1</v>
      </c>
      <c r="FP32" s="27" t="s">
        <v>13</v>
      </c>
      <c r="FQ32" s="28">
        <v>58</v>
      </c>
      <c r="FR32" s="27" t="s">
        <v>13</v>
      </c>
      <c r="FS32" s="28">
        <v>58</v>
      </c>
      <c r="FT32" s="27" t="s">
        <v>13</v>
      </c>
      <c r="FU32" s="28">
        <v>59.3</v>
      </c>
      <c r="FV32" s="27" t="s">
        <v>13</v>
      </c>
      <c r="FW32" s="28">
        <v>59.3</v>
      </c>
      <c r="FX32" s="27" t="s">
        <v>13</v>
      </c>
      <c r="FY32" s="28">
        <v>56.7</v>
      </c>
      <c r="FZ32" s="27" t="s">
        <v>13</v>
      </c>
      <c r="GA32" s="28">
        <v>56.7</v>
      </c>
      <c r="GB32" s="27" t="s">
        <v>13</v>
      </c>
      <c r="GC32" s="28">
        <v>56.6</v>
      </c>
      <c r="GD32" s="27" t="s">
        <v>13</v>
      </c>
      <c r="GE32" s="28">
        <v>56.6</v>
      </c>
    </row>
    <row r="33" spans="1:189" x14ac:dyDescent="0.2">
      <c r="A33" s="7">
        <v>13</v>
      </c>
      <c r="B33" s="29" t="s">
        <v>22</v>
      </c>
      <c r="C33" s="20" t="s">
        <v>64</v>
      </c>
      <c r="D33" s="30">
        <v>153.5</v>
      </c>
      <c r="E33" s="28">
        <v>41</v>
      </c>
      <c r="F33" s="30">
        <v>46</v>
      </c>
      <c r="G33" s="28">
        <v>240.5</v>
      </c>
      <c r="H33" s="30">
        <v>165.3</v>
      </c>
      <c r="I33" s="28">
        <v>44.6</v>
      </c>
      <c r="J33" s="30">
        <v>51.8</v>
      </c>
      <c r="K33" s="28">
        <v>261.8</v>
      </c>
      <c r="L33" s="30">
        <v>182</v>
      </c>
      <c r="M33" s="28">
        <v>48.7</v>
      </c>
      <c r="N33" s="30">
        <v>58.8</v>
      </c>
      <c r="O33" s="28">
        <v>289.5</v>
      </c>
      <c r="P33" s="30">
        <v>220.7</v>
      </c>
      <c r="Q33" s="28">
        <v>55.5</v>
      </c>
      <c r="R33" s="30">
        <v>67</v>
      </c>
      <c r="S33" s="28">
        <v>343.1</v>
      </c>
      <c r="T33" s="30">
        <v>276.3</v>
      </c>
      <c r="U33" s="28">
        <v>62.2</v>
      </c>
      <c r="V33" s="30">
        <v>76.400000000000006</v>
      </c>
      <c r="W33" s="28">
        <v>414.9</v>
      </c>
      <c r="X33" s="30">
        <v>299.5</v>
      </c>
      <c r="Y33" s="28">
        <v>69.2</v>
      </c>
      <c r="Z33" s="30">
        <v>88.1</v>
      </c>
      <c r="AA33" s="28">
        <v>456.8</v>
      </c>
      <c r="AB33" s="30">
        <v>312.5</v>
      </c>
      <c r="AC33" s="28">
        <v>76.400000000000006</v>
      </c>
      <c r="AD33" s="30">
        <v>94.1</v>
      </c>
      <c r="AE33" s="28">
        <v>483.1</v>
      </c>
      <c r="AF33" s="30">
        <v>350.1</v>
      </c>
      <c r="AG33" s="28">
        <v>84.5</v>
      </c>
      <c r="AH33" s="30">
        <v>107.3</v>
      </c>
      <c r="AI33" s="28">
        <v>541.9</v>
      </c>
      <c r="AJ33" s="30">
        <v>409.2</v>
      </c>
      <c r="AK33" s="28">
        <v>99</v>
      </c>
      <c r="AL33" s="30">
        <v>125.4</v>
      </c>
      <c r="AM33" s="28">
        <v>633.6</v>
      </c>
      <c r="AN33" s="30">
        <v>497</v>
      </c>
      <c r="AO33" s="28">
        <v>113.6</v>
      </c>
      <c r="AP33" s="30">
        <v>149.30000000000001</v>
      </c>
      <c r="AQ33" s="28">
        <v>759.9</v>
      </c>
      <c r="AR33" s="30">
        <v>619.29999999999995</v>
      </c>
      <c r="AS33" s="28">
        <v>131.19999999999999</v>
      </c>
      <c r="AT33" s="30">
        <v>180.1</v>
      </c>
      <c r="AU33" s="28">
        <v>930.5</v>
      </c>
      <c r="AV33" s="30">
        <v>793.6</v>
      </c>
      <c r="AW33" s="28">
        <v>159.1</v>
      </c>
      <c r="AX33" s="30">
        <v>212.9</v>
      </c>
      <c r="AY33" s="28">
        <v>1165.5</v>
      </c>
      <c r="AZ33" s="30">
        <v>898.2</v>
      </c>
      <c r="BA33" s="28">
        <v>182.5</v>
      </c>
      <c r="BB33" s="30">
        <v>252.7</v>
      </c>
      <c r="BC33" s="28">
        <v>1333.4</v>
      </c>
      <c r="BD33" s="30">
        <v>926.2</v>
      </c>
      <c r="BE33" s="28">
        <v>201.6</v>
      </c>
      <c r="BF33" s="30">
        <v>284.3</v>
      </c>
      <c r="BG33" s="28">
        <v>1412.1</v>
      </c>
      <c r="BH33" s="30">
        <v>1026.8</v>
      </c>
      <c r="BI33" s="28">
        <v>231.7</v>
      </c>
      <c r="BJ33" s="30">
        <v>321.10000000000002</v>
      </c>
      <c r="BK33" s="28">
        <v>1579.6</v>
      </c>
      <c r="BL33" s="30">
        <v>1104.7</v>
      </c>
      <c r="BM33" s="28">
        <v>255.1</v>
      </c>
      <c r="BN33" s="30">
        <v>362.9</v>
      </c>
      <c r="BO33" s="28">
        <v>1722.6</v>
      </c>
      <c r="BP33" s="30">
        <v>1153.9000000000001</v>
      </c>
      <c r="BQ33" s="28">
        <v>268</v>
      </c>
      <c r="BR33" s="30">
        <v>397.7</v>
      </c>
      <c r="BS33" s="28">
        <v>1819.6</v>
      </c>
      <c r="BT33" s="30">
        <v>1232.7</v>
      </c>
      <c r="BU33" s="28">
        <v>276.10000000000002</v>
      </c>
      <c r="BV33" s="30">
        <v>405.7</v>
      </c>
      <c r="BW33" s="28">
        <v>1914.5</v>
      </c>
      <c r="BX33" s="30">
        <v>1385.9</v>
      </c>
      <c r="BY33" s="28">
        <v>292.7</v>
      </c>
      <c r="BZ33" s="30">
        <v>436.4</v>
      </c>
      <c r="CA33" s="28">
        <v>2115.1</v>
      </c>
      <c r="CB33" s="30">
        <v>1613.4</v>
      </c>
      <c r="CC33" s="28">
        <v>321.3</v>
      </c>
      <c r="CD33" s="30">
        <v>483.3</v>
      </c>
      <c r="CE33" s="28">
        <v>2418</v>
      </c>
      <c r="CF33" s="30">
        <v>1639.9</v>
      </c>
      <c r="CG33" s="28">
        <v>340.1</v>
      </c>
      <c r="CH33" s="30">
        <v>500.8</v>
      </c>
      <c r="CI33" s="28">
        <v>2480.8000000000002</v>
      </c>
      <c r="CJ33" s="30">
        <v>1548.3</v>
      </c>
      <c r="CK33" s="28">
        <v>361.1</v>
      </c>
      <c r="CL33" s="30">
        <v>502.1</v>
      </c>
      <c r="CM33" s="28">
        <v>2411.5</v>
      </c>
      <c r="CN33" s="30">
        <v>1445.7</v>
      </c>
      <c r="CO33" s="28">
        <v>369.2</v>
      </c>
      <c r="CP33" s="30">
        <v>486.2</v>
      </c>
      <c r="CQ33" s="28">
        <v>2301.1</v>
      </c>
      <c r="CR33" s="30">
        <v>1441.3</v>
      </c>
      <c r="CS33" s="28">
        <v>372.6</v>
      </c>
      <c r="CT33" s="30">
        <v>477.4</v>
      </c>
      <c r="CU33" s="28">
        <v>2291.1999999999998</v>
      </c>
      <c r="CV33" s="30">
        <v>1569.3</v>
      </c>
      <c r="CW33" s="28">
        <v>381.5</v>
      </c>
      <c r="CX33" s="30">
        <v>493</v>
      </c>
      <c r="CY33" s="28">
        <v>2443.8000000000002</v>
      </c>
      <c r="CZ33" s="30">
        <v>1805.7</v>
      </c>
      <c r="DA33" s="28">
        <v>417.8</v>
      </c>
      <c r="DB33" s="30">
        <v>541.6</v>
      </c>
      <c r="DC33" s="28">
        <v>2765.2</v>
      </c>
      <c r="DD33" s="30">
        <v>1902.3</v>
      </c>
      <c r="DE33" s="28">
        <v>421.5</v>
      </c>
      <c r="DF33" s="30">
        <v>572.4</v>
      </c>
      <c r="DG33" s="28">
        <v>2896.2</v>
      </c>
      <c r="DH33" s="30">
        <v>2094.6</v>
      </c>
      <c r="DI33" s="28">
        <v>424.8</v>
      </c>
      <c r="DJ33" s="30">
        <v>614.4</v>
      </c>
      <c r="DK33" s="28">
        <v>3133.9</v>
      </c>
      <c r="DL33" s="30">
        <v>2234.4</v>
      </c>
      <c r="DM33" s="28">
        <v>415.9</v>
      </c>
      <c r="DN33" s="30">
        <v>657.2</v>
      </c>
      <c r="DO33" s="28">
        <v>3307.6</v>
      </c>
      <c r="DP33" s="30">
        <v>2325.8000000000002</v>
      </c>
      <c r="DQ33" s="28">
        <v>398.6</v>
      </c>
      <c r="DR33" s="30">
        <v>684.1</v>
      </c>
      <c r="DS33" s="28">
        <v>3408.4</v>
      </c>
      <c r="DT33" s="30">
        <v>2706.6</v>
      </c>
      <c r="DU33" s="28">
        <v>394.5</v>
      </c>
      <c r="DV33" s="30">
        <v>774.6</v>
      </c>
      <c r="DW33" s="28">
        <v>3875.7</v>
      </c>
      <c r="DX33" s="30">
        <v>2550.9</v>
      </c>
      <c r="DY33" s="28">
        <v>384.9</v>
      </c>
      <c r="DZ33" s="30">
        <v>809.7</v>
      </c>
      <c r="EA33" s="28">
        <v>3745.4</v>
      </c>
      <c r="EB33" s="30">
        <v>2279.4</v>
      </c>
      <c r="EC33" s="28">
        <v>375.2</v>
      </c>
      <c r="ED33" s="30">
        <v>767.7</v>
      </c>
      <c r="EE33" s="28">
        <v>3422.3</v>
      </c>
      <c r="EF33" s="30">
        <v>2241.9</v>
      </c>
      <c r="EG33" s="28">
        <v>396</v>
      </c>
      <c r="EH33" s="30">
        <v>753.5</v>
      </c>
      <c r="EI33" s="28">
        <v>3391.5</v>
      </c>
      <c r="EJ33" s="30">
        <v>2568.6999999999998</v>
      </c>
      <c r="EK33" s="28">
        <v>405.7</v>
      </c>
      <c r="EL33" s="30">
        <v>781.8</v>
      </c>
      <c r="EM33" s="28">
        <v>3756.2</v>
      </c>
      <c r="EN33" s="30">
        <v>3098</v>
      </c>
      <c r="EO33" s="28">
        <v>445.4</v>
      </c>
      <c r="EP33" s="30">
        <v>933.4</v>
      </c>
      <c r="EQ33" s="28">
        <v>4476.7</v>
      </c>
      <c r="ER33" s="30">
        <v>3854.7</v>
      </c>
      <c r="ES33" s="28">
        <v>480.9</v>
      </c>
      <c r="ET33" s="30">
        <v>1088.2</v>
      </c>
      <c r="EU33" s="28">
        <v>5423.8</v>
      </c>
      <c r="EV33" s="30">
        <v>4345.2</v>
      </c>
      <c r="EW33" s="28">
        <v>517.79999999999995</v>
      </c>
      <c r="EX33" s="30">
        <v>1248.3</v>
      </c>
      <c r="EY33" s="28">
        <v>6111.2</v>
      </c>
      <c r="EZ33" s="30">
        <v>3921.7</v>
      </c>
      <c r="FA33" s="28">
        <v>503.6</v>
      </c>
      <c r="FB33" s="30">
        <v>1192.5999999999999</v>
      </c>
      <c r="FC33" s="28">
        <v>5617.9</v>
      </c>
      <c r="FD33" s="30">
        <v>3040.8</v>
      </c>
      <c r="FE33" s="28">
        <v>530.29999999999995</v>
      </c>
      <c r="FF33" s="30">
        <v>1035.5999999999999</v>
      </c>
      <c r="FG33" s="28">
        <v>4606.8</v>
      </c>
      <c r="FH33" s="30">
        <v>2927.5</v>
      </c>
      <c r="FI33" s="28">
        <v>559.70000000000005</v>
      </c>
      <c r="FJ33" s="30">
        <v>955.4</v>
      </c>
      <c r="FK33" s="28">
        <v>4442.6000000000004</v>
      </c>
      <c r="FL33" s="30">
        <v>3018.9</v>
      </c>
      <c r="FM33" s="28">
        <v>602.70000000000005</v>
      </c>
      <c r="FN33" s="30">
        <v>902.1</v>
      </c>
      <c r="FO33" s="28">
        <v>4523.7</v>
      </c>
      <c r="FP33" s="30">
        <v>3188.6</v>
      </c>
      <c r="FQ33" s="28">
        <v>610</v>
      </c>
      <c r="FR33" s="30">
        <v>874.2</v>
      </c>
      <c r="FS33" s="28">
        <v>4672.8</v>
      </c>
      <c r="FT33" s="30">
        <v>3229.7</v>
      </c>
      <c r="FU33" s="28">
        <v>602.9</v>
      </c>
      <c r="FV33" s="30">
        <v>836.3</v>
      </c>
      <c r="FW33" s="28">
        <v>4668.8999999999996</v>
      </c>
      <c r="FX33" s="30">
        <v>3363.7</v>
      </c>
      <c r="FY33" s="28">
        <v>609.1</v>
      </c>
      <c r="FZ33" s="30">
        <v>849.8</v>
      </c>
      <c r="GA33" s="28">
        <v>4822.7</v>
      </c>
      <c r="GB33" s="30">
        <v>3449.8</v>
      </c>
      <c r="GC33" s="28">
        <v>609.29999999999995</v>
      </c>
      <c r="GD33" s="30">
        <v>892.1</v>
      </c>
      <c r="GE33" s="28">
        <v>4951.2</v>
      </c>
    </row>
    <row r="34" spans="1:189" x14ac:dyDescent="0.2">
      <c r="A34" s="7">
        <v>14</v>
      </c>
      <c r="B34" s="29" t="s">
        <v>23</v>
      </c>
      <c r="C34" s="20" t="s">
        <v>65</v>
      </c>
      <c r="D34" s="30">
        <v>120.2</v>
      </c>
      <c r="E34" s="28">
        <v>11.9</v>
      </c>
      <c r="F34" s="30">
        <v>114.9</v>
      </c>
      <c r="G34" s="28">
        <v>246.9</v>
      </c>
      <c r="H34" s="30">
        <v>132</v>
      </c>
      <c r="I34" s="28">
        <v>12.5</v>
      </c>
      <c r="J34" s="30">
        <v>124.9</v>
      </c>
      <c r="K34" s="28">
        <v>269.39999999999998</v>
      </c>
      <c r="L34" s="30">
        <v>148.80000000000001</v>
      </c>
      <c r="M34" s="28">
        <v>12.9</v>
      </c>
      <c r="N34" s="30">
        <v>136.4</v>
      </c>
      <c r="O34" s="28">
        <v>298.10000000000002</v>
      </c>
      <c r="P34" s="30">
        <v>186.3</v>
      </c>
      <c r="Q34" s="28">
        <v>16.100000000000001</v>
      </c>
      <c r="R34" s="30">
        <v>153.30000000000001</v>
      </c>
      <c r="S34" s="28">
        <v>355.8</v>
      </c>
      <c r="T34" s="30">
        <v>231.6</v>
      </c>
      <c r="U34" s="28">
        <v>20.3</v>
      </c>
      <c r="V34" s="30">
        <v>178.6</v>
      </c>
      <c r="W34" s="28">
        <v>430.4</v>
      </c>
      <c r="X34" s="30">
        <v>248.1</v>
      </c>
      <c r="Y34" s="28">
        <v>21.8</v>
      </c>
      <c r="Z34" s="30">
        <v>199.9</v>
      </c>
      <c r="AA34" s="28">
        <v>469.8</v>
      </c>
      <c r="AB34" s="30">
        <v>261</v>
      </c>
      <c r="AC34" s="28">
        <v>22.5</v>
      </c>
      <c r="AD34" s="30">
        <v>216.4</v>
      </c>
      <c r="AE34" s="28">
        <v>499.9</v>
      </c>
      <c r="AF34" s="30">
        <v>290.39999999999998</v>
      </c>
      <c r="AG34" s="28">
        <v>24.7</v>
      </c>
      <c r="AH34" s="30">
        <v>247.2</v>
      </c>
      <c r="AI34" s="28">
        <v>562.29999999999995</v>
      </c>
      <c r="AJ34" s="30">
        <v>341.9</v>
      </c>
      <c r="AK34" s="28">
        <v>30.6</v>
      </c>
      <c r="AL34" s="30">
        <v>282.7</v>
      </c>
      <c r="AM34" s="28">
        <v>655.29999999999995</v>
      </c>
      <c r="AN34" s="30">
        <v>426.4</v>
      </c>
      <c r="AO34" s="28">
        <v>40.6</v>
      </c>
      <c r="AP34" s="30">
        <v>324.89999999999998</v>
      </c>
      <c r="AQ34" s="28">
        <v>791.9</v>
      </c>
      <c r="AR34" s="30">
        <v>517.1</v>
      </c>
      <c r="AS34" s="28">
        <v>52.3</v>
      </c>
      <c r="AT34" s="30">
        <v>395.4</v>
      </c>
      <c r="AU34" s="28">
        <v>964.8</v>
      </c>
      <c r="AV34" s="30">
        <v>648.9</v>
      </c>
      <c r="AW34" s="28">
        <v>64.900000000000006</v>
      </c>
      <c r="AX34" s="30">
        <v>484.8</v>
      </c>
      <c r="AY34" s="28">
        <v>1198.5999999999999</v>
      </c>
      <c r="AZ34" s="30">
        <v>737.9</v>
      </c>
      <c r="BA34" s="28">
        <v>75</v>
      </c>
      <c r="BB34" s="30">
        <v>557.20000000000005</v>
      </c>
      <c r="BC34" s="28">
        <v>1370.1</v>
      </c>
      <c r="BD34" s="30">
        <v>766.8</v>
      </c>
      <c r="BE34" s="28">
        <v>79.900000000000006</v>
      </c>
      <c r="BF34" s="30">
        <v>602.70000000000005</v>
      </c>
      <c r="BG34" s="28">
        <v>1449.4</v>
      </c>
      <c r="BH34" s="30">
        <v>844.7</v>
      </c>
      <c r="BI34" s="28">
        <v>90.8</v>
      </c>
      <c r="BJ34" s="30">
        <v>680.6</v>
      </c>
      <c r="BK34" s="28">
        <v>1616</v>
      </c>
      <c r="BL34" s="30">
        <v>915.4</v>
      </c>
      <c r="BM34" s="28">
        <v>102.9</v>
      </c>
      <c r="BN34" s="30">
        <v>729.9</v>
      </c>
      <c r="BO34" s="28">
        <v>1748.2</v>
      </c>
      <c r="BP34" s="30">
        <v>956.8</v>
      </c>
      <c r="BQ34" s="28">
        <v>108.1</v>
      </c>
      <c r="BR34" s="30">
        <v>773.5</v>
      </c>
      <c r="BS34" s="28">
        <v>1838.4</v>
      </c>
      <c r="BT34" s="30">
        <v>1033.4000000000001</v>
      </c>
      <c r="BU34" s="28">
        <v>104.3</v>
      </c>
      <c r="BV34" s="30">
        <v>795.7</v>
      </c>
      <c r="BW34" s="28">
        <v>1933.4</v>
      </c>
      <c r="BX34" s="30">
        <v>1172.0999999999999</v>
      </c>
      <c r="BY34" s="28">
        <v>108.7</v>
      </c>
      <c r="BZ34" s="30">
        <v>857.8</v>
      </c>
      <c r="CA34" s="28">
        <v>2138.6</v>
      </c>
      <c r="CB34" s="30">
        <v>1355.5</v>
      </c>
      <c r="CC34" s="28">
        <v>117.7</v>
      </c>
      <c r="CD34" s="30">
        <v>971</v>
      </c>
      <c r="CE34" s="28">
        <v>2444.1</v>
      </c>
      <c r="CF34" s="30">
        <v>1384.9</v>
      </c>
      <c r="CG34" s="28">
        <v>122.7</v>
      </c>
      <c r="CH34" s="30">
        <v>1010.3</v>
      </c>
      <c r="CI34" s="28">
        <v>2517.8000000000002</v>
      </c>
      <c r="CJ34" s="30">
        <v>1323.1</v>
      </c>
      <c r="CK34" s="28">
        <v>118.6</v>
      </c>
      <c r="CL34" s="30">
        <v>1004.1</v>
      </c>
      <c r="CM34" s="28">
        <v>2445.9</v>
      </c>
      <c r="CN34" s="30">
        <v>1229.0999999999999</v>
      </c>
      <c r="CO34" s="28">
        <v>106.7</v>
      </c>
      <c r="CP34" s="30">
        <v>999.3</v>
      </c>
      <c r="CQ34" s="28">
        <v>2335.1</v>
      </c>
      <c r="CR34" s="30">
        <v>1214.5999999999999</v>
      </c>
      <c r="CS34" s="28">
        <v>104.1</v>
      </c>
      <c r="CT34" s="30">
        <v>1007.9</v>
      </c>
      <c r="CU34" s="28">
        <v>2326.5</v>
      </c>
      <c r="CV34" s="30">
        <v>1311.3</v>
      </c>
      <c r="CW34" s="28">
        <v>108.4</v>
      </c>
      <c r="CX34" s="30">
        <v>1052</v>
      </c>
      <c r="CY34" s="28">
        <v>2471.6999999999998</v>
      </c>
      <c r="CZ34" s="30">
        <v>1533.6</v>
      </c>
      <c r="DA34" s="28">
        <v>117.3</v>
      </c>
      <c r="DB34" s="30">
        <v>1147.2</v>
      </c>
      <c r="DC34" s="28">
        <v>2798</v>
      </c>
      <c r="DD34" s="30">
        <v>1598.5</v>
      </c>
      <c r="DE34" s="28">
        <v>121.3</v>
      </c>
      <c r="DF34" s="30">
        <v>1212.3</v>
      </c>
      <c r="DG34" s="28">
        <v>2932.1</v>
      </c>
      <c r="DH34" s="30">
        <v>1736.5</v>
      </c>
      <c r="DI34" s="28">
        <v>125.2</v>
      </c>
      <c r="DJ34" s="30">
        <v>1300.5999999999999</v>
      </c>
      <c r="DK34" s="28">
        <v>3162.4</v>
      </c>
      <c r="DL34" s="30">
        <v>1807.2</v>
      </c>
      <c r="DM34" s="28">
        <v>130.5</v>
      </c>
      <c r="DN34" s="30">
        <v>1392.6</v>
      </c>
      <c r="DO34" s="28">
        <v>3330.4</v>
      </c>
      <c r="DP34" s="30">
        <v>1921.5</v>
      </c>
      <c r="DQ34" s="28">
        <v>132.80000000000001</v>
      </c>
      <c r="DR34" s="30">
        <v>1388.4</v>
      </c>
      <c r="DS34" s="28">
        <v>3442.7</v>
      </c>
      <c r="DT34" s="30">
        <v>2244.1999999999998</v>
      </c>
      <c r="DU34" s="28">
        <v>145.5</v>
      </c>
      <c r="DV34" s="30">
        <v>1529.6</v>
      </c>
      <c r="DW34" s="28">
        <v>3919.3</v>
      </c>
      <c r="DX34" s="30">
        <v>2141.4</v>
      </c>
      <c r="DY34" s="28">
        <v>142.6</v>
      </c>
      <c r="DZ34" s="30">
        <v>1520.4</v>
      </c>
      <c r="EA34" s="28">
        <v>3804.4</v>
      </c>
      <c r="EB34" s="30">
        <v>1893</v>
      </c>
      <c r="EC34" s="28">
        <v>125.8</v>
      </c>
      <c r="ED34" s="30">
        <v>1459.9</v>
      </c>
      <c r="EE34" s="28">
        <v>3478.7</v>
      </c>
      <c r="EF34" s="30">
        <v>1854.2</v>
      </c>
      <c r="EG34" s="28">
        <v>118.6</v>
      </c>
      <c r="EH34" s="30">
        <v>1494</v>
      </c>
      <c r="EI34" s="28">
        <v>3466.8</v>
      </c>
      <c r="EJ34" s="30">
        <v>2142</v>
      </c>
      <c r="EK34" s="28">
        <v>119.8</v>
      </c>
      <c r="EL34" s="30">
        <v>1592.8</v>
      </c>
      <c r="EM34" s="28">
        <v>3854.6</v>
      </c>
      <c r="EN34" s="30">
        <v>2652</v>
      </c>
      <c r="EO34" s="28">
        <v>136.6</v>
      </c>
      <c r="EP34" s="30">
        <v>1791.8</v>
      </c>
      <c r="EQ34" s="28">
        <v>4580.3999999999996</v>
      </c>
      <c r="ER34" s="30">
        <v>3225</v>
      </c>
      <c r="ES34" s="28">
        <v>164.3</v>
      </c>
      <c r="ET34" s="30">
        <v>2113.5</v>
      </c>
      <c r="EU34" s="28">
        <v>5502.8</v>
      </c>
      <c r="EV34" s="30">
        <v>3660.7</v>
      </c>
      <c r="EW34" s="28">
        <v>185.4</v>
      </c>
      <c r="EX34" s="30">
        <v>2401.1999999999998</v>
      </c>
      <c r="EY34" s="28">
        <v>6247.3</v>
      </c>
      <c r="EZ34" s="30">
        <v>3242.7</v>
      </c>
      <c r="FA34" s="28">
        <v>170.9</v>
      </c>
      <c r="FB34" s="30">
        <v>2388.1</v>
      </c>
      <c r="FC34" s="28">
        <v>5801.6</v>
      </c>
      <c r="FD34" s="30">
        <v>2607.9</v>
      </c>
      <c r="FE34" s="28">
        <v>182.2</v>
      </c>
      <c r="FF34" s="30">
        <v>1976.4</v>
      </c>
      <c r="FG34" s="28">
        <v>4766.5</v>
      </c>
      <c r="FH34" s="30">
        <v>2540.5</v>
      </c>
      <c r="FI34" s="28">
        <v>213.3</v>
      </c>
      <c r="FJ34" s="30">
        <v>1902.8</v>
      </c>
      <c r="FK34" s="28">
        <v>4656.6000000000004</v>
      </c>
      <c r="FL34" s="30">
        <v>2500.8000000000002</v>
      </c>
      <c r="FM34" s="28">
        <v>209.2</v>
      </c>
      <c r="FN34" s="30">
        <v>2068.5</v>
      </c>
      <c r="FO34" s="28">
        <v>4778.5</v>
      </c>
      <c r="FP34" s="30">
        <v>2430.1999999999998</v>
      </c>
      <c r="FQ34" s="28">
        <v>214</v>
      </c>
      <c r="FR34" s="30">
        <v>2274.6999999999998</v>
      </c>
      <c r="FS34" s="28">
        <v>4919</v>
      </c>
      <c r="FT34" s="30">
        <v>2407.1999999999998</v>
      </c>
      <c r="FU34" s="28">
        <v>316.8</v>
      </c>
      <c r="FV34" s="30">
        <v>2198.5</v>
      </c>
      <c r="FW34" s="28">
        <v>4922.5</v>
      </c>
      <c r="FX34" s="30">
        <v>2463.8000000000002</v>
      </c>
      <c r="FY34" s="28">
        <v>248</v>
      </c>
      <c r="FZ34" s="30">
        <v>2369.1999999999998</v>
      </c>
      <c r="GA34" s="28">
        <v>5081</v>
      </c>
      <c r="GB34" s="30">
        <v>2533.8000000000002</v>
      </c>
      <c r="GC34" s="28">
        <v>242.5</v>
      </c>
      <c r="GD34" s="30">
        <v>2391.6</v>
      </c>
      <c r="GE34" s="28">
        <v>5167.8999999999996</v>
      </c>
    </row>
    <row r="35" spans="1:189" x14ac:dyDescent="0.2">
      <c r="A35" s="7">
        <v>15</v>
      </c>
      <c r="B35" s="29" t="s">
        <v>25</v>
      </c>
      <c r="C35" s="20" t="s">
        <v>66</v>
      </c>
      <c r="D35" s="36">
        <v>31.3</v>
      </c>
      <c r="E35" s="27" t="s">
        <v>13</v>
      </c>
      <c r="F35" s="30">
        <v>103.1</v>
      </c>
      <c r="G35" s="28">
        <v>134.30000000000001</v>
      </c>
      <c r="H35" s="36">
        <v>34.799999999999997</v>
      </c>
      <c r="I35" s="27" t="s">
        <v>13</v>
      </c>
      <c r="J35" s="30">
        <v>101.7</v>
      </c>
      <c r="K35" s="28">
        <v>136.5</v>
      </c>
      <c r="L35" s="36">
        <v>39.1</v>
      </c>
      <c r="M35" s="27" t="s">
        <v>13</v>
      </c>
      <c r="N35" s="30">
        <v>123.6</v>
      </c>
      <c r="O35" s="28">
        <v>162.80000000000001</v>
      </c>
      <c r="P35" s="36">
        <v>45.6</v>
      </c>
      <c r="Q35" s="27" t="s">
        <v>13</v>
      </c>
      <c r="R35" s="30">
        <v>132.4</v>
      </c>
      <c r="S35" s="28">
        <v>178</v>
      </c>
      <c r="T35" s="36">
        <v>47.2</v>
      </c>
      <c r="U35" s="27" t="s">
        <v>13</v>
      </c>
      <c r="V35" s="30">
        <v>151</v>
      </c>
      <c r="W35" s="28">
        <v>198.3</v>
      </c>
      <c r="X35" s="36">
        <v>46.3</v>
      </c>
      <c r="Y35" s="27" t="s">
        <v>13</v>
      </c>
      <c r="Z35" s="30">
        <v>147.6</v>
      </c>
      <c r="AA35" s="28">
        <v>193.9</v>
      </c>
      <c r="AB35" s="36">
        <v>59.4</v>
      </c>
      <c r="AC35" s="27" t="s">
        <v>13</v>
      </c>
      <c r="AD35" s="30">
        <v>172.7</v>
      </c>
      <c r="AE35" s="28">
        <v>232.1</v>
      </c>
      <c r="AF35" s="36">
        <v>68.5</v>
      </c>
      <c r="AG35" s="27" t="s">
        <v>13</v>
      </c>
      <c r="AH35" s="30">
        <v>197.9</v>
      </c>
      <c r="AI35" s="28">
        <v>266.39999999999998</v>
      </c>
      <c r="AJ35" s="36">
        <v>77.900000000000006</v>
      </c>
      <c r="AK35" s="27" t="s">
        <v>13</v>
      </c>
      <c r="AL35" s="30">
        <v>229.6</v>
      </c>
      <c r="AM35" s="28">
        <v>307.5</v>
      </c>
      <c r="AN35" s="36">
        <v>80.7</v>
      </c>
      <c r="AO35" s="27" t="s">
        <v>13</v>
      </c>
      <c r="AP35" s="30">
        <v>268.89999999999998</v>
      </c>
      <c r="AQ35" s="28">
        <v>349.6</v>
      </c>
      <c r="AR35" s="36">
        <v>75.5</v>
      </c>
      <c r="AS35" s="27" t="s">
        <v>13</v>
      </c>
      <c r="AT35" s="30">
        <v>299.5</v>
      </c>
      <c r="AU35" s="28">
        <v>375</v>
      </c>
      <c r="AV35" s="36">
        <v>70.3</v>
      </c>
      <c r="AW35" s="27" t="s">
        <v>13</v>
      </c>
      <c r="AX35" s="30">
        <v>345.8</v>
      </c>
      <c r="AY35" s="28">
        <v>416.1</v>
      </c>
      <c r="AZ35" s="36">
        <v>51.3</v>
      </c>
      <c r="BA35" s="27" t="s">
        <v>13</v>
      </c>
      <c r="BB35" s="30">
        <v>354.7</v>
      </c>
      <c r="BC35" s="28">
        <v>406</v>
      </c>
      <c r="BD35" s="36">
        <v>66.400000000000006</v>
      </c>
      <c r="BE35" s="27" t="s">
        <v>13</v>
      </c>
      <c r="BF35" s="30">
        <v>352.9</v>
      </c>
      <c r="BG35" s="28">
        <v>419.3</v>
      </c>
      <c r="BH35" s="36">
        <v>81.5</v>
      </c>
      <c r="BI35" s="27" t="s">
        <v>13</v>
      </c>
      <c r="BJ35" s="30">
        <v>377.9</v>
      </c>
      <c r="BK35" s="28">
        <v>459.4</v>
      </c>
      <c r="BL35" s="36">
        <v>81.599999999999994</v>
      </c>
      <c r="BM35" s="27" t="s">
        <v>13</v>
      </c>
      <c r="BN35" s="30">
        <v>417.8</v>
      </c>
      <c r="BO35" s="28">
        <v>499.4</v>
      </c>
      <c r="BP35" s="36">
        <v>91.9</v>
      </c>
      <c r="BQ35" s="27" t="s">
        <v>13</v>
      </c>
      <c r="BR35" s="30">
        <v>437.8</v>
      </c>
      <c r="BS35" s="28">
        <v>529.70000000000005</v>
      </c>
      <c r="BT35" s="36">
        <v>112.7</v>
      </c>
      <c r="BU35" s="27" t="s">
        <v>13</v>
      </c>
      <c r="BV35" s="30">
        <v>489.6</v>
      </c>
      <c r="BW35" s="28">
        <v>602.29999999999995</v>
      </c>
      <c r="BX35" s="36">
        <v>124.3</v>
      </c>
      <c r="BY35" s="27" t="s">
        <v>13</v>
      </c>
      <c r="BZ35" s="30">
        <v>505.9</v>
      </c>
      <c r="CA35" s="28">
        <v>630.20000000000005</v>
      </c>
      <c r="CB35" s="36">
        <v>124.4</v>
      </c>
      <c r="CC35" s="27" t="s">
        <v>13</v>
      </c>
      <c r="CD35" s="30">
        <v>567.70000000000005</v>
      </c>
      <c r="CE35" s="28">
        <v>692.2</v>
      </c>
      <c r="CF35" s="36">
        <v>121.8</v>
      </c>
      <c r="CG35" s="27" t="s">
        <v>13</v>
      </c>
      <c r="CH35" s="30">
        <v>594.70000000000005</v>
      </c>
      <c r="CI35" s="28">
        <v>716.5</v>
      </c>
      <c r="CJ35" s="36">
        <v>117.8</v>
      </c>
      <c r="CK35" s="27" t="s">
        <v>13</v>
      </c>
      <c r="CL35" s="30">
        <v>588.9</v>
      </c>
      <c r="CM35" s="28">
        <v>706.7</v>
      </c>
      <c r="CN35" s="36">
        <v>131.9</v>
      </c>
      <c r="CO35" s="27" t="s">
        <v>13</v>
      </c>
      <c r="CP35" s="30">
        <v>612.79999999999995</v>
      </c>
      <c r="CQ35" s="28">
        <v>744.7</v>
      </c>
      <c r="CR35" s="36">
        <v>155</v>
      </c>
      <c r="CS35" s="27" t="s">
        <v>13</v>
      </c>
      <c r="CT35" s="30">
        <v>648.79999999999995</v>
      </c>
      <c r="CU35" s="28">
        <v>803.8</v>
      </c>
      <c r="CV35" s="36">
        <v>172.7</v>
      </c>
      <c r="CW35" s="27" t="s">
        <v>13</v>
      </c>
      <c r="CX35" s="30">
        <v>693.1</v>
      </c>
      <c r="CY35" s="28">
        <v>865.7</v>
      </c>
      <c r="CZ35" s="36">
        <v>194.4</v>
      </c>
      <c r="DA35" s="27" t="s">
        <v>13</v>
      </c>
      <c r="DB35" s="30">
        <v>748.4</v>
      </c>
      <c r="DC35" s="28">
        <v>942.9</v>
      </c>
      <c r="DD35" s="36">
        <v>211.4</v>
      </c>
      <c r="DE35" s="27" t="s">
        <v>13</v>
      </c>
      <c r="DF35" s="30">
        <v>837.1</v>
      </c>
      <c r="DG35" s="28">
        <v>1048.5</v>
      </c>
      <c r="DH35" s="36">
        <v>224.8</v>
      </c>
      <c r="DI35" s="27" t="s">
        <v>13</v>
      </c>
      <c r="DJ35" s="30">
        <v>931.8</v>
      </c>
      <c r="DK35" s="28">
        <v>1156.5999999999999</v>
      </c>
      <c r="DL35" s="36">
        <v>221.8</v>
      </c>
      <c r="DM35" s="27" t="s">
        <v>13</v>
      </c>
      <c r="DN35" s="30">
        <v>1032.4000000000001</v>
      </c>
      <c r="DO35" s="28">
        <v>1254.2</v>
      </c>
      <c r="DP35" s="36">
        <v>233.4</v>
      </c>
      <c r="DQ35" s="27" t="s">
        <v>13</v>
      </c>
      <c r="DR35" s="30">
        <v>1112.0999999999999</v>
      </c>
      <c r="DS35" s="28">
        <v>1345.5</v>
      </c>
      <c r="DT35" s="36">
        <v>239.7</v>
      </c>
      <c r="DU35" s="27" t="s">
        <v>13</v>
      </c>
      <c r="DV35" s="30">
        <v>1236.5999999999999</v>
      </c>
      <c r="DW35" s="28">
        <v>1476.3</v>
      </c>
      <c r="DX35" s="36">
        <v>176.2</v>
      </c>
      <c r="DY35" s="27" t="s">
        <v>13</v>
      </c>
      <c r="DZ35" s="30">
        <v>1239.3</v>
      </c>
      <c r="EA35" s="28">
        <v>1415.5</v>
      </c>
      <c r="EB35" s="36">
        <v>167.8</v>
      </c>
      <c r="EC35" s="27" t="s">
        <v>13</v>
      </c>
      <c r="ED35" s="30">
        <v>1054.7</v>
      </c>
      <c r="EE35" s="28">
        <v>1222.5</v>
      </c>
      <c r="EF35" s="36">
        <v>221.7</v>
      </c>
      <c r="EG35" s="27" t="s">
        <v>13</v>
      </c>
      <c r="EH35" s="30">
        <v>1005.3</v>
      </c>
      <c r="EI35" s="28">
        <v>1227.0999999999999</v>
      </c>
      <c r="EJ35" s="36">
        <v>288</v>
      </c>
      <c r="EK35" s="27" t="s">
        <v>13</v>
      </c>
      <c r="EL35" s="30">
        <v>1050.5999999999999</v>
      </c>
      <c r="EM35" s="28">
        <v>1338.6</v>
      </c>
      <c r="EN35" s="36">
        <v>390.9</v>
      </c>
      <c r="EO35" s="27" t="s">
        <v>13</v>
      </c>
      <c r="EP35" s="30">
        <v>1213.2</v>
      </c>
      <c r="EQ35" s="28">
        <v>1604.1</v>
      </c>
      <c r="ER35" s="36">
        <v>444.3</v>
      </c>
      <c r="ES35" s="27" t="s">
        <v>13</v>
      </c>
      <c r="ET35" s="30">
        <v>1357.1</v>
      </c>
      <c r="EU35" s="28">
        <v>1801.4</v>
      </c>
      <c r="EV35" s="36">
        <v>410.9</v>
      </c>
      <c r="EW35" s="27" t="s">
        <v>13</v>
      </c>
      <c r="EX35" s="30">
        <v>1493.2</v>
      </c>
      <c r="EY35" s="28">
        <v>1904.1</v>
      </c>
      <c r="EZ35" s="36">
        <v>277.39999999999998</v>
      </c>
      <c r="FA35" s="27" t="s">
        <v>13</v>
      </c>
      <c r="FB35" s="30">
        <v>1507.8</v>
      </c>
      <c r="FC35" s="28">
        <v>1785.2</v>
      </c>
      <c r="FD35" s="36">
        <v>222</v>
      </c>
      <c r="FE35" s="27" t="s">
        <v>13</v>
      </c>
      <c r="FF35" s="30">
        <v>1152.3</v>
      </c>
      <c r="FG35" s="28">
        <v>1374.3</v>
      </c>
      <c r="FH35" s="36">
        <v>291.3</v>
      </c>
      <c r="FI35" s="27" t="s">
        <v>13</v>
      </c>
      <c r="FJ35" s="30">
        <v>1239.3</v>
      </c>
      <c r="FK35" s="28">
        <v>1530.6</v>
      </c>
      <c r="FL35" s="36">
        <v>303.7</v>
      </c>
      <c r="FM35" s="27" t="s">
        <v>13</v>
      </c>
      <c r="FN35" s="30">
        <v>1453.2</v>
      </c>
      <c r="FO35" s="28">
        <v>1756.8</v>
      </c>
      <c r="FP35" s="36">
        <v>359.2</v>
      </c>
      <c r="FQ35" s="27" t="s">
        <v>13</v>
      </c>
      <c r="FR35" s="30">
        <v>1511.4</v>
      </c>
      <c r="FS35" s="28">
        <v>1870.6</v>
      </c>
      <c r="FT35" s="36">
        <v>388.1</v>
      </c>
      <c r="FU35" s="27" t="s">
        <v>13</v>
      </c>
      <c r="FV35" s="30">
        <v>1677.8</v>
      </c>
      <c r="FW35" s="28">
        <v>2065.9</v>
      </c>
      <c r="FX35" s="36">
        <v>435.8</v>
      </c>
      <c r="FY35" s="27" t="s">
        <v>13</v>
      </c>
      <c r="FZ35" s="30">
        <v>1787</v>
      </c>
      <c r="GA35" s="28">
        <v>2222.8000000000002</v>
      </c>
      <c r="GB35" s="36">
        <v>443.4</v>
      </c>
      <c r="GC35" s="27" t="s">
        <v>13</v>
      </c>
      <c r="GD35" s="30">
        <v>1938.7</v>
      </c>
      <c r="GE35" s="28">
        <v>2382.1</v>
      </c>
    </row>
    <row r="36" spans="1:189" x14ac:dyDescent="0.2">
      <c r="A36" s="7">
        <v>16</v>
      </c>
      <c r="B36" s="29" t="s">
        <v>24</v>
      </c>
      <c r="C36" s="20" t="s">
        <v>67</v>
      </c>
      <c r="D36" s="27" t="s">
        <v>13</v>
      </c>
      <c r="E36" s="28">
        <v>134.30000000000001</v>
      </c>
      <c r="F36" s="27" t="s">
        <v>13</v>
      </c>
      <c r="G36" s="28">
        <v>134.30000000000001</v>
      </c>
      <c r="H36" s="27" t="s">
        <v>13</v>
      </c>
      <c r="I36" s="28">
        <v>136.5</v>
      </c>
      <c r="J36" s="27" t="s">
        <v>13</v>
      </c>
      <c r="K36" s="28">
        <v>136.5</v>
      </c>
      <c r="L36" s="27" t="s">
        <v>13</v>
      </c>
      <c r="M36" s="28">
        <v>162.69999999999999</v>
      </c>
      <c r="N36" s="27" t="s">
        <v>13</v>
      </c>
      <c r="O36" s="28">
        <v>162.69999999999999</v>
      </c>
      <c r="P36" s="27" t="s">
        <v>13</v>
      </c>
      <c r="Q36" s="28">
        <v>177.7</v>
      </c>
      <c r="R36" s="27" t="s">
        <v>13</v>
      </c>
      <c r="S36" s="28">
        <v>177.7</v>
      </c>
      <c r="T36" s="27" t="s">
        <v>13</v>
      </c>
      <c r="U36" s="28">
        <v>197.7</v>
      </c>
      <c r="V36" s="27" t="s">
        <v>13</v>
      </c>
      <c r="W36" s="28">
        <v>197.7</v>
      </c>
      <c r="X36" s="27" t="s">
        <v>13</v>
      </c>
      <c r="Y36" s="28">
        <v>193.6</v>
      </c>
      <c r="Z36" s="27" t="s">
        <v>13</v>
      </c>
      <c r="AA36" s="28">
        <v>193.6</v>
      </c>
      <c r="AB36" s="27" t="s">
        <v>13</v>
      </c>
      <c r="AC36" s="28">
        <v>231.7</v>
      </c>
      <c r="AD36" s="27" t="s">
        <v>13</v>
      </c>
      <c r="AE36" s="28">
        <v>231.7</v>
      </c>
      <c r="AF36" s="27" t="s">
        <v>13</v>
      </c>
      <c r="AG36" s="28">
        <v>265.7</v>
      </c>
      <c r="AH36" s="27" t="s">
        <v>13</v>
      </c>
      <c r="AI36" s="28">
        <v>265.7</v>
      </c>
      <c r="AJ36" s="27" t="s">
        <v>13</v>
      </c>
      <c r="AK36" s="28">
        <v>307.10000000000002</v>
      </c>
      <c r="AL36" s="27" t="s">
        <v>13</v>
      </c>
      <c r="AM36" s="28">
        <v>307.10000000000002</v>
      </c>
      <c r="AN36" s="27" t="s">
        <v>13</v>
      </c>
      <c r="AO36" s="28">
        <v>348.8</v>
      </c>
      <c r="AP36" s="27" t="s">
        <v>13</v>
      </c>
      <c r="AQ36" s="28">
        <v>348.8</v>
      </c>
      <c r="AR36" s="27" t="s">
        <v>13</v>
      </c>
      <c r="AS36" s="28">
        <v>374.2</v>
      </c>
      <c r="AT36" s="27" t="s">
        <v>13</v>
      </c>
      <c r="AU36" s="28">
        <v>374.2</v>
      </c>
      <c r="AV36" s="27" t="s">
        <v>13</v>
      </c>
      <c r="AW36" s="28">
        <v>414.4</v>
      </c>
      <c r="AX36" s="27" t="s">
        <v>13</v>
      </c>
      <c r="AY36" s="28">
        <v>414.4</v>
      </c>
      <c r="AZ36" s="27" t="s">
        <v>13</v>
      </c>
      <c r="BA36" s="28">
        <v>404</v>
      </c>
      <c r="BB36" s="27" t="s">
        <v>13</v>
      </c>
      <c r="BC36" s="28">
        <v>404</v>
      </c>
      <c r="BD36" s="27" t="s">
        <v>13</v>
      </c>
      <c r="BE36" s="28">
        <v>417.1</v>
      </c>
      <c r="BF36" s="27" t="s">
        <v>13</v>
      </c>
      <c r="BG36" s="28">
        <v>417.1</v>
      </c>
      <c r="BH36" s="27" t="s">
        <v>13</v>
      </c>
      <c r="BI36" s="28">
        <v>457.2</v>
      </c>
      <c r="BJ36" s="27" t="s">
        <v>13</v>
      </c>
      <c r="BK36" s="28">
        <v>457.2</v>
      </c>
      <c r="BL36" s="27" t="s">
        <v>13</v>
      </c>
      <c r="BM36" s="28">
        <v>498.5</v>
      </c>
      <c r="BN36" s="27" t="s">
        <v>13</v>
      </c>
      <c r="BO36" s="28">
        <v>498.5</v>
      </c>
      <c r="BP36" s="27" t="s">
        <v>13</v>
      </c>
      <c r="BQ36" s="28">
        <v>528.20000000000005</v>
      </c>
      <c r="BR36" s="27" t="s">
        <v>13</v>
      </c>
      <c r="BS36" s="28">
        <v>528.20000000000005</v>
      </c>
      <c r="BT36" s="27" t="s">
        <v>13</v>
      </c>
      <c r="BU36" s="28">
        <v>601</v>
      </c>
      <c r="BV36" s="27" t="s">
        <v>13</v>
      </c>
      <c r="BW36" s="28">
        <v>601</v>
      </c>
      <c r="BX36" s="27" t="s">
        <v>13</v>
      </c>
      <c r="BY36" s="28">
        <v>628.1</v>
      </c>
      <c r="BZ36" s="27" t="s">
        <v>13</v>
      </c>
      <c r="CA36" s="28">
        <v>628.1</v>
      </c>
      <c r="CB36" s="27" t="s">
        <v>13</v>
      </c>
      <c r="CC36" s="28">
        <v>690.3</v>
      </c>
      <c r="CD36" s="27" t="s">
        <v>13</v>
      </c>
      <c r="CE36" s="28">
        <v>690.3</v>
      </c>
      <c r="CF36" s="27" t="s">
        <v>13</v>
      </c>
      <c r="CG36" s="28">
        <v>714.7</v>
      </c>
      <c r="CH36" s="27" t="s">
        <v>13</v>
      </c>
      <c r="CI36" s="28">
        <v>714.7</v>
      </c>
      <c r="CJ36" s="27" t="s">
        <v>13</v>
      </c>
      <c r="CK36" s="28">
        <v>704.3</v>
      </c>
      <c r="CL36" s="27" t="s">
        <v>13</v>
      </c>
      <c r="CM36" s="28">
        <v>704.3</v>
      </c>
      <c r="CN36" s="27" t="s">
        <v>13</v>
      </c>
      <c r="CO36" s="28">
        <v>741.8</v>
      </c>
      <c r="CP36" s="27" t="s">
        <v>13</v>
      </c>
      <c r="CQ36" s="28">
        <v>741.8</v>
      </c>
      <c r="CR36" s="27" t="s">
        <v>13</v>
      </c>
      <c r="CS36" s="28">
        <v>800.9</v>
      </c>
      <c r="CT36" s="27" t="s">
        <v>13</v>
      </c>
      <c r="CU36" s="28">
        <v>800.9</v>
      </c>
      <c r="CV36" s="27" t="s">
        <v>13</v>
      </c>
      <c r="CW36" s="28">
        <v>862.4</v>
      </c>
      <c r="CX36" s="27" t="s">
        <v>13</v>
      </c>
      <c r="CY36" s="28">
        <v>862.4</v>
      </c>
      <c r="CZ36" s="27" t="s">
        <v>13</v>
      </c>
      <c r="DA36" s="28">
        <v>939.9</v>
      </c>
      <c r="DB36" s="27" t="s">
        <v>13</v>
      </c>
      <c r="DC36" s="28">
        <v>939.9</v>
      </c>
      <c r="DD36" s="27" t="s">
        <v>13</v>
      </c>
      <c r="DE36" s="28">
        <v>1045.8</v>
      </c>
      <c r="DF36" s="27" t="s">
        <v>13</v>
      </c>
      <c r="DG36" s="28">
        <v>1045.8</v>
      </c>
      <c r="DH36" s="27" t="s">
        <v>13</v>
      </c>
      <c r="DI36" s="28">
        <v>1153.4000000000001</v>
      </c>
      <c r="DJ36" s="27" t="s">
        <v>13</v>
      </c>
      <c r="DK36" s="28">
        <v>1153.4000000000001</v>
      </c>
      <c r="DL36" s="27" t="s">
        <v>13</v>
      </c>
      <c r="DM36" s="28">
        <v>1250.7</v>
      </c>
      <c r="DN36" s="27" t="s">
        <v>13</v>
      </c>
      <c r="DO36" s="28">
        <v>1250.7</v>
      </c>
      <c r="DP36" s="27" t="s">
        <v>13</v>
      </c>
      <c r="DQ36" s="28">
        <v>1341.4</v>
      </c>
      <c r="DR36" s="27" t="s">
        <v>13</v>
      </c>
      <c r="DS36" s="28">
        <v>1341.4</v>
      </c>
      <c r="DT36" s="27" t="s">
        <v>13</v>
      </c>
      <c r="DU36" s="28">
        <v>1473.2</v>
      </c>
      <c r="DV36" s="27" t="s">
        <v>13</v>
      </c>
      <c r="DW36" s="28">
        <v>1473.2</v>
      </c>
      <c r="DX36" s="27" t="s">
        <v>13</v>
      </c>
      <c r="DY36" s="28">
        <v>1413.4</v>
      </c>
      <c r="DZ36" s="27" t="s">
        <v>13</v>
      </c>
      <c r="EA36" s="28">
        <v>1413.4</v>
      </c>
      <c r="EB36" s="27" t="s">
        <v>13</v>
      </c>
      <c r="EC36" s="28">
        <v>1219.0999999999999</v>
      </c>
      <c r="ED36" s="27" t="s">
        <v>13</v>
      </c>
      <c r="EE36" s="28">
        <v>1219.0999999999999</v>
      </c>
      <c r="EF36" s="27" t="s">
        <v>13</v>
      </c>
      <c r="EG36" s="28">
        <v>1224.0999999999999</v>
      </c>
      <c r="EH36" s="27" t="s">
        <v>13</v>
      </c>
      <c r="EI36" s="28">
        <v>1224.0999999999999</v>
      </c>
      <c r="EJ36" s="27" t="s">
        <v>13</v>
      </c>
      <c r="EK36" s="28">
        <v>1334.5</v>
      </c>
      <c r="EL36" s="27" t="s">
        <v>13</v>
      </c>
      <c r="EM36" s="28">
        <v>1334.5</v>
      </c>
      <c r="EN36" s="27" t="s">
        <v>13</v>
      </c>
      <c r="EO36" s="28">
        <v>1599.8</v>
      </c>
      <c r="EP36" s="27" t="s">
        <v>13</v>
      </c>
      <c r="EQ36" s="28">
        <v>1599.8</v>
      </c>
      <c r="ER36" s="27" t="s">
        <v>13</v>
      </c>
      <c r="ES36" s="28">
        <v>1796.9</v>
      </c>
      <c r="ET36" s="27" t="s">
        <v>13</v>
      </c>
      <c r="EU36" s="28">
        <v>1796.9</v>
      </c>
      <c r="EV36" s="27" t="s">
        <v>13</v>
      </c>
      <c r="EW36" s="28">
        <v>1894.6</v>
      </c>
      <c r="EX36" s="27" t="s">
        <v>13</v>
      </c>
      <c r="EY36" s="28">
        <v>1894.6</v>
      </c>
      <c r="EZ36" s="27" t="s">
        <v>13</v>
      </c>
      <c r="FA36" s="28">
        <v>1776</v>
      </c>
      <c r="FB36" s="27" t="s">
        <v>13</v>
      </c>
      <c r="FC36" s="28">
        <v>1776</v>
      </c>
      <c r="FD36" s="27" t="s">
        <v>13</v>
      </c>
      <c r="FE36" s="28">
        <v>1365.6</v>
      </c>
      <c r="FF36" s="27" t="s">
        <v>13</v>
      </c>
      <c r="FG36" s="28">
        <v>1365.6</v>
      </c>
      <c r="FH36" s="27" t="s">
        <v>13</v>
      </c>
      <c r="FI36" s="28">
        <v>1522</v>
      </c>
      <c r="FJ36" s="27" t="s">
        <v>13</v>
      </c>
      <c r="FK36" s="28">
        <v>1522</v>
      </c>
      <c r="FL36" s="27" t="s">
        <v>13</v>
      </c>
      <c r="FM36" s="28">
        <v>1744.1</v>
      </c>
      <c r="FN36" s="27" t="s">
        <v>13</v>
      </c>
      <c r="FO36" s="28">
        <v>1744.1</v>
      </c>
      <c r="FP36" s="27" t="s">
        <v>13</v>
      </c>
      <c r="FQ36" s="28">
        <v>1856.7</v>
      </c>
      <c r="FR36" s="27" t="s">
        <v>13</v>
      </c>
      <c r="FS36" s="28">
        <v>1856.7</v>
      </c>
      <c r="FT36" s="27" t="s">
        <v>13</v>
      </c>
      <c r="FU36" s="28">
        <v>2051.1</v>
      </c>
      <c r="FV36" s="27" t="s">
        <v>13</v>
      </c>
      <c r="FW36" s="28">
        <v>2051.1</v>
      </c>
      <c r="FX36" s="27" t="s">
        <v>13</v>
      </c>
      <c r="FY36" s="28">
        <v>2206.6999999999998</v>
      </c>
      <c r="FZ36" s="27" t="s">
        <v>13</v>
      </c>
      <c r="GA36" s="28">
        <v>2206.6999999999998</v>
      </c>
      <c r="GB36" s="27" t="s">
        <v>13</v>
      </c>
      <c r="GC36" s="28">
        <v>2365.8000000000002</v>
      </c>
      <c r="GD36" s="27" t="s">
        <v>13</v>
      </c>
      <c r="GE36" s="28">
        <v>2365.8000000000002</v>
      </c>
    </row>
    <row r="37" spans="1:189" ht="25.5" x14ac:dyDescent="0.2">
      <c r="A37" s="7">
        <v>17</v>
      </c>
      <c r="B37" s="100" t="s">
        <v>712</v>
      </c>
      <c r="C37" s="154" t="s">
        <v>68</v>
      </c>
      <c r="D37" s="155">
        <v>0</v>
      </c>
      <c r="E37" s="28">
        <v>72.5</v>
      </c>
      <c r="F37" s="30">
        <v>46.4</v>
      </c>
      <c r="G37" s="28">
        <v>118.8</v>
      </c>
      <c r="H37" s="155">
        <v>0</v>
      </c>
      <c r="I37" s="28">
        <v>86.2</v>
      </c>
      <c r="J37" s="30">
        <v>51.2</v>
      </c>
      <c r="K37" s="28">
        <v>137.4</v>
      </c>
      <c r="L37" s="155">
        <v>0</v>
      </c>
      <c r="M37" s="28">
        <v>95.8</v>
      </c>
      <c r="N37" s="30">
        <v>59.2</v>
      </c>
      <c r="O37" s="28">
        <v>155</v>
      </c>
      <c r="P37" s="155">
        <v>0</v>
      </c>
      <c r="Q37" s="28">
        <v>109.8</v>
      </c>
      <c r="R37" s="30">
        <v>75.5</v>
      </c>
      <c r="S37" s="28">
        <v>185.3</v>
      </c>
      <c r="T37" s="155">
        <v>0</v>
      </c>
      <c r="U37" s="28">
        <v>129.9</v>
      </c>
      <c r="V37" s="30">
        <v>85.2</v>
      </c>
      <c r="W37" s="28">
        <v>215.1</v>
      </c>
      <c r="X37" s="155">
        <v>0</v>
      </c>
      <c r="Y37" s="28">
        <v>165.1</v>
      </c>
      <c r="Z37" s="30">
        <v>89.3</v>
      </c>
      <c r="AA37" s="28">
        <v>254.4</v>
      </c>
      <c r="AB37" s="155">
        <v>0</v>
      </c>
      <c r="AC37" s="28">
        <v>180.1</v>
      </c>
      <c r="AD37" s="30">
        <v>101.3</v>
      </c>
      <c r="AE37" s="28">
        <v>281.5</v>
      </c>
      <c r="AF37" s="155">
        <v>0</v>
      </c>
      <c r="AG37" s="28">
        <v>192.1</v>
      </c>
      <c r="AH37" s="30">
        <v>113.1</v>
      </c>
      <c r="AI37" s="28">
        <v>305.2</v>
      </c>
      <c r="AJ37" s="155">
        <v>0</v>
      </c>
      <c r="AK37" s="28">
        <v>206.2</v>
      </c>
      <c r="AL37" s="30">
        <v>131.30000000000001</v>
      </c>
      <c r="AM37" s="28">
        <v>337.4</v>
      </c>
      <c r="AN37" s="155">
        <v>0</v>
      </c>
      <c r="AO37" s="28">
        <v>230.4</v>
      </c>
      <c r="AP37" s="30">
        <v>152.69999999999999</v>
      </c>
      <c r="AQ37" s="28">
        <v>383.1</v>
      </c>
      <c r="AR37" s="155">
        <v>0</v>
      </c>
      <c r="AS37" s="28">
        <v>275</v>
      </c>
      <c r="AT37" s="30">
        <v>166.2</v>
      </c>
      <c r="AU37" s="28">
        <v>441.2</v>
      </c>
      <c r="AV37" s="155">
        <v>0</v>
      </c>
      <c r="AW37" s="28">
        <v>312.10000000000002</v>
      </c>
      <c r="AX37" s="30">
        <v>195.7</v>
      </c>
      <c r="AY37" s="28">
        <v>507.8</v>
      </c>
      <c r="AZ37" s="155">
        <v>0</v>
      </c>
      <c r="BA37" s="28">
        <v>347.2</v>
      </c>
      <c r="BB37" s="30">
        <v>208.9</v>
      </c>
      <c r="BC37" s="28">
        <v>556.1</v>
      </c>
      <c r="BD37" s="155">
        <v>0</v>
      </c>
      <c r="BE37" s="28">
        <v>374.1</v>
      </c>
      <c r="BF37" s="30">
        <v>226</v>
      </c>
      <c r="BG37" s="28">
        <v>600.1</v>
      </c>
      <c r="BH37" s="155">
        <v>0</v>
      </c>
      <c r="BI37" s="28">
        <v>384.6</v>
      </c>
      <c r="BJ37" s="30">
        <v>257.5</v>
      </c>
      <c r="BK37" s="28">
        <v>642.1</v>
      </c>
      <c r="BL37" s="155">
        <v>0</v>
      </c>
      <c r="BM37" s="28">
        <v>407.1</v>
      </c>
      <c r="BN37" s="30">
        <v>281.39999999999998</v>
      </c>
      <c r="BO37" s="28">
        <v>688.5</v>
      </c>
      <c r="BP37" s="155">
        <v>0</v>
      </c>
      <c r="BQ37" s="28">
        <v>433</v>
      </c>
      <c r="BR37" s="30">
        <v>303.39999999999998</v>
      </c>
      <c r="BS37" s="28">
        <v>736.4</v>
      </c>
      <c r="BT37" s="155">
        <v>0</v>
      </c>
      <c r="BU37" s="28">
        <v>452.2</v>
      </c>
      <c r="BV37" s="30">
        <v>323.10000000000002</v>
      </c>
      <c r="BW37" s="28">
        <v>775.3</v>
      </c>
      <c r="BX37" s="155">
        <v>0</v>
      </c>
      <c r="BY37" s="28">
        <v>481.4</v>
      </c>
      <c r="BZ37" s="30">
        <v>361.5</v>
      </c>
      <c r="CA37" s="28">
        <v>842.9</v>
      </c>
      <c r="CB37" s="155">
        <v>0</v>
      </c>
      <c r="CC37" s="28">
        <v>526.20000000000005</v>
      </c>
      <c r="CD37" s="30">
        <v>385.2</v>
      </c>
      <c r="CE37" s="28">
        <v>911.4</v>
      </c>
      <c r="CF37" s="155">
        <v>0</v>
      </c>
      <c r="CG37" s="28">
        <v>580.79999999999995</v>
      </c>
      <c r="CH37" s="30">
        <v>410.1</v>
      </c>
      <c r="CI37" s="28">
        <v>990.9</v>
      </c>
      <c r="CJ37" s="155">
        <v>0</v>
      </c>
      <c r="CK37" s="28">
        <v>656.8</v>
      </c>
      <c r="CL37" s="30">
        <v>430.2</v>
      </c>
      <c r="CM37" s="28">
        <v>1087</v>
      </c>
      <c r="CN37" s="155">
        <v>0</v>
      </c>
      <c r="CO37" s="28">
        <v>738</v>
      </c>
      <c r="CP37" s="30">
        <v>455</v>
      </c>
      <c r="CQ37" s="28">
        <v>1192.9000000000001</v>
      </c>
      <c r="CR37" s="155">
        <v>0</v>
      </c>
      <c r="CS37" s="28">
        <v>785.1</v>
      </c>
      <c r="CT37" s="30">
        <v>477.4</v>
      </c>
      <c r="CU37" s="28">
        <v>1262.5999999999999</v>
      </c>
      <c r="CV37" s="155">
        <v>0</v>
      </c>
      <c r="CW37" s="28">
        <v>822.5</v>
      </c>
      <c r="CX37" s="30">
        <v>508.2</v>
      </c>
      <c r="CY37" s="28">
        <v>1330.7</v>
      </c>
      <c r="CZ37" s="155">
        <v>0</v>
      </c>
      <c r="DA37" s="28">
        <v>871.5</v>
      </c>
      <c r="DB37" s="30">
        <v>532.79999999999995</v>
      </c>
      <c r="DC37" s="28">
        <v>1404.3</v>
      </c>
      <c r="DD37" s="155">
        <v>0</v>
      </c>
      <c r="DE37" s="28">
        <v>913.9</v>
      </c>
      <c r="DF37" s="30">
        <v>555.1</v>
      </c>
      <c r="DG37" s="28">
        <v>1469</v>
      </c>
      <c r="DH37" s="155">
        <v>0</v>
      </c>
      <c r="DI37" s="28">
        <v>943.3</v>
      </c>
      <c r="DJ37" s="30">
        <v>587.20000000000005</v>
      </c>
      <c r="DK37" s="28">
        <v>1530.5</v>
      </c>
      <c r="DL37" s="155">
        <v>0</v>
      </c>
      <c r="DM37" s="28">
        <v>966.1</v>
      </c>
      <c r="DN37" s="30">
        <v>624.70000000000005</v>
      </c>
      <c r="DO37" s="28">
        <v>1590.8</v>
      </c>
      <c r="DP37" s="155">
        <v>0</v>
      </c>
      <c r="DQ37" s="28">
        <v>1000.7</v>
      </c>
      <c r="DR37" s="30">
        <v>661.3</v>
      </c>
      <c r="DS37" s="28">
        <v>1662</v>
      </c>
      <c r="DT37" s="155">
        <v>0</v>
      </c>
      <c r="DU37" s="28">
        <v>1053.5</v>
      </c>
      <c r="DV37" s="30">
        <v>705.8</v>
      </c>
      <c r="DW37" s="28">
        <v>1759.4</v>
      </c>
      <c r="DX37" s="155">
        <v>0</v>
      </c>
      <c r="DY37" s="28">
        <v>1155.3</v>
      </c>
      <c r="DZ37" s="30">
        <v>733.2</v>
      </c>
      <c r="EA37" s="28">
        <v>1888.5</v>
      </c>
      <c r="EB37" s="155">
        <v>0</v>
      </c>
      <c r="EC37" s="28">
        <v>1260.0999999999999</v>
      </c>
      <c r="ED37" s="30">
        <v>751.5</v>
      </c>
      <c r="EE37" s="28">
        <v>2011.6</v>
      </c>
      <c r="EF37" s="155">
        <v>0</v>
      </c>
      <c r="EG37" s="28">
        <v>1331.2</v>
      </c>
      <c r="EH37" s="30">
        <v>779.3</v>
      </c>
      <c r="EI37" s="28">
        <v>2110.4</v>
      </c>
      <c r="EJ37" s="155">
        <v>0</v>
      </c>
      <c r="EK37" s="28">
        <v>1415.2</v>
      </c>
      <c r="EL37" s="30">
        <v>829.2</v>
      </c>
      <c r="EM37" s="28">
        <v>2244.4</v>
      </c>
      <c r="EN37" s="155">
        <v>0</v>
      </c>
      <c r="EO37" s="28">
        <v>1502.3</v>
      </c>
      <c r="EP37" s="30">
        <v>873.3</v>
      </c>
      <c r="EQ37" s="28">
        <v>2375.6</v>
      </c>
      <c r="ER37" s="155">
        <v>0</v>
      </c>
      <c r="ES37" s="28">
        <v>1605.5</v>
      </c>
      <c r="ET37" s="30">
        <v>922.6</v>
      </c>
      <c r="EU37" s="28">
        <v>2528.1</v>
      </c>
      <c r="EV37" s="155">
        <v>0</v>
      </c>
      <c r="EW37" s="28">
        <v>1710.8</v>
      </c>
      <c r="EX37" s="30">
        <v>961.4</v>
      </c>
      <c r="EY37" s="28">
        <v>2672.2</v>
      </c>
      <c r="EZ37" s="155">
        <v>0</v>
      </c>
      <c r="FA37" s="28">
        <v>1935.4</v>
      </c>
      <c r="FB37" s="30">
        <v>988.2</v>
      </c>
      <c r="FC37" s="28">
        <v>2923.7</v>
      </c>
      <c r="FD37" s="155">
        <v>0</v>
      </c>
      <c r="FE37" s="28">
        <v>2124.9</v>
      </c>
      <c r="FF37" s="30">
        <v>964.4</v>
      </c>
      <c r="FG37" s="28">
        <v>3089.3</v>
      </c>
      <c r="FH37" s="155">
        <v>0</v>
      </c>
      <c r="FI37" s="28">
        <v>2298.3000000000002</v>
      </c>
      <c r="FJ37" s="30">
        <v>984.1</v>
      </c>
      <c r="FK37" s="28">
        <v>3282.4</v>
      </c>
      <c r="FL37" s="155">
        <v>0</v>
      </c>
      <c r="FM37" s="28">
        <v>2327.3000000000002</v>
      </c>
      <c r="FN37" s="30">
        <v>917.8</v>
      </c>
      <c r="FO37" s="28">
        <v>3245.1</v>
      </c>
      <c r="FP37" s="155">
        <v>0</v>
      </c>
      <c r="FQ37" s="28">
        <v>2341.5</v>
      </c>
      <c r="FR37" s="30">
        <v>951.6</v>
      </c>
      <c r="FS37" s="28">
        <v>3293.1</v>
      </c>
      <c r="FT37" s="155">
        <v>0</v>
      </c>
      <c r="FU37" s="28">
        <v>2405.6999999999998</v>
      </c>
      <c r="FV37" s="30">
        <v>1104.5999999999999</v>
      </c>
      <c r="FW37" s="28">
        <v>3510.4</v>
      </c>
      <c r="FX37" s="155">
        <v>0</v>
      </c>
      <c r="FY37" s="28">
        <v>2514.4</v>
      </c>
      <c r="FZ37" s="30">
        <v>1154.9000000000001</v>
      </c>
      <c r="GA37" s="28">
        <v>3669.3</v>
      </c>
      <c r="GB37" s="155">
        <v>0</v>
      </c>
      <c r="GC37" s="28">
        <v>2647.6</v>
      </c>
      <c r="GD37" s="30">
        <v>1203.5</v>
      </c>
      <c r="GE37" s="28">
        <v>3851.1</v>
      </c>
    </row>
    <row r="38" spans="1:189" ht="25.5" customHeight="1" x14ac:dyDescent="0.2">
      <c r="A38" s="7">
        <v>18</v>
      </c>
      <c r="B38" s="100" t="s">
        <v>49</v>
      </c>
      <c r="C38" s="154" t="s">
        <v>69</v>
      </c>
      <c r="D38" s="27" t="s">
        <v>13</v>
      </c>
      <c r="E38" s="28">
        <v>46.6</v>
      </c>
      <c r="F38" s="30">
        <v>71.7</v>
      </c>
      <c r="G38" s="28">
        <v>118.3</v>
      </c>
      <c r="H38" s="27" t="s">
        <v>13</v>
      </c>
      <c r="I38" s="28">
        <v>51.5</v>
      </c>
      <c r="J38" s="30">
        <v>85.4</v>
      </c>
      <c r="K38" s="28">
        <v>136.9</v>
      </c>
      <c r="L38" s="27" t="s">
        <v>13</v>
      </c>
      <c r="M38" s="28">
        <v>59.6</v>
      </c>
      <c r="N38" s="30">
        <v>94.8</v>
      </c>
      <c r="O38" s="28">
        <v>154.4</v>
      </c>
      <c r="P38" s="27" t="s">
        <v>13</v>
      </c>
      <c r="Q38" s="28">
        <v>76</v>
      </c>
      <c r="R38" s="30">
        <v>108.6</v>
      </c>
      <c r="S38" s="28">
        <v>184.7</v>
      </c>
      <c r="T38" s="27" t="s">
        <v>13</v>
      </c>
      <c r="U38" s="28">
        <v>85.8</v>
      </c>
      <c r="V38" s="30">
        <v>128.6</v>
      </c>
      <c r="W38" s="28">
        <v>214.3</v>
      </c>
      <c r="X38" s="27" t="s">
        <v>13</v>
      </c>
      <c r="Y38" s="28">
        <v>89.9</v>
      </c>
      <c r="Z38" s="30">
        <v>163.1</v>
      </c>
      <c r="AA38" s="28">
        <v>253</v>
      </c>
      <c r="AB38" s="27" t="s">
        <v>13</v>
      </c>
      <c r="AC38" s="28">
        <v>102</v>
      </c>
      <c r="AD38" s="30">
        <v>177.6</v>
      </c>
      <c r="AE38" s="28">
        <v>279.60000000000002</v>
      </c>
      <c r="AF38" s="27" t="s">
        <v>13</v>
      </c>
      <c r="AG38" s="28">
        <v>113.9</v>
      </c>
      <c r="AH38" s="30">
        <v>189.5</v>
      </c>
      <c r="AI38" s="28">
        <v>303.3</v>
      </c>
      <c r="AJ38" s="27" t="s">
        <v>13</v>
      </c>
      <c r="AK38" s="28">
        <v>132.1</v>
      </c>
      <c r="AL38" s="30">
        <v>203.4</v>
      </c>
      <c r="AM38" s="28">
        <v>335.6</v>
      </c>
      <c r="AN38" s="27" t="s">
        <v>13</v>
      </c>
      <c r="AO38" s="28">
        <v>153.69999999999999</v>
      </c>
      <c r="AP38" s="30">
        <v>227.3</v>
      </c>
      <c r="AQ38" s="28">
        <v>381</v>
      </c>
      <c r="AR38" s="27" t="s">
        <v>13</v>
      </c>
      <c r="AS38" s="28">
        <v>167.2</v>
      </c>
      <c r="AT38" s="30">
        <v>271.5</v>
      </c>
      <c r="AU38" s="28">
        <v>438.7</v>
      </c>
      <c r="AV38" s="27" t="s">
        <v>13</v>
      </c>
      <c r="AW38" s="28">
        <v>196.9</v>
      </c>
      <c r="AX38" s="30">
        <v>307.8</v>
      </c>
      <c r="AY38" s="28">
        <v>504.7</v>
      </c>
      <c r="AZ38" s="27" t="s">
        <v>13</v>
      </c>
      <c r="BA38" s="28">
        <v>210.1</v>
      </c>
      <c r="BB38" s="30">
        <v>343.1</v>
      </c>
      <c r="BC38" s="28">
        <v>553.20000000000005</v>
      </c>
      <c r="BD38" s="27" t="s">
        <v>13</v>
      </c>
      <c r="BE38" s="28">
        <v>227.2</v>
      </c>
      <c r="BF38" s="30">
        <v>370.5</v>
      </c>
      <c r="BG38" s="28">
        <v>597.70000000000005</v>
      </c>
      <c r="BH38" s="27" t="s">
        <v>13</v>
      </c>
      <c r="BI38" s="28">
        <v>258.8</v>
      </c>
      <c r="BJ38" s="30">
        <v>380.9</v>
      </c>
      <c r="BK38" s="28">
        <v>639.70000000000005</v>
      </c>
      <c r="BL38" s="27" t="s">
        <v>13</v>
      </c>
      <c r="BM38" s="28">
        <v>282.8</v>
      </c>
      <c r="BN38" s="30">
        <v>403.1</v>
      </c>
      <c r="BO38" s="28">
        <v>685.9</v>
      </c>
      <c r="BP38" s="27" t="s">
        <v>13</v>
      </c>
      <c r="BQ38" s="28">
        <v>304.89999999999998</v>
      </c>
      <c r="BR38" s="30">
        <v>428.6</v>
      </c>
      <c r="BS38" s="28">
        <v>733.5</v>
      </c>
      <c r="BT38" s="27" t="s">
        <v>13</v>
      </c>
      <c r="BU38" s="28">
        <v>324.60000000000002</v>
      </c>
      <c r="BV38" s="30">
        <v>447.9</v>
      </c>
      <c r="BW38" s="28">
        <v>772.6</v>
      </c>
      <c r="BX38" s="27" t="s">
        <v>13</v>
      </c>
      <c r="BY38" s="28">
        <v>363.2</v>
      </c>
      <c r="BZ38" s="30">
        <v>476.9</v>
      </c>
      <c r="CA38" s="28">
        <v>840</v>
      </c>
      <c r="CB38" s="27" t="s">
        <v>13</v>
      </c>
      <c r="CC38" s="28">
        <v>386.9</v>
      </c>
      <c r="CD38" s="30">
        <v>521.1</v>
      </c>
      <c r="CE38" s="28">
        <v>908</v>
      </c>
      <c r="CF38" s="27" t="s">
        <v>13</v>
      </c>
      <c r="CG38" s="28">
        <v>412.1</v>
      </c>
      <c r="CH38" s="30">
        <v>574.70000000000005</v>
      </c>
      <c r="CI38" s="28">
        <v>986.7</v>
      </c>
      <c r="CJ38" s="27" t="s">
        <v>13</v>
      </c>
      <c r="CK38" s="28">
        <v>432.2</v>
      </c>
      <c r="CL38" s="30">
        <v>650.5</v>
      </c>
      <c r="CM38" s="28">
        <v>1082.7</v>
      </c>
      <c r="CN38" s="27" t="s">
        <v>13</v>
      </c>
      <c r="CO38" s="28">
        <v>457.1</v>
      </c>
      <c r="CP38" s="30">
        <v>731.7</v>
      </c>
      <c r="CQ38" s="28">
        <v>1188.8</v>
      </c>
      <c r="CR38" s="27" t="s">
        <v>13</v>
      </c>
      <c r="CS38" s="28">
        <v>479.6</v>
      </c>
      <c r="CT38" s="30">
        <v>778.9</v>
      </c>
      <c r="CU38" s="28">
        <v>1258.5999999999999</v>
      </c>
      <c r="CV38" s="27" t="s">
        <v>13</v>
      </c>
      <c r="CW38" s="28">
        <v>510.7</v>
      </c>
      <c r="CX38" s="30">
        <v>815.7</v>
      </c>
      <c r="CY38" s="28">
        <v>1326.4</v>
      </c>
      <c r="CZ38" s="27" t="s">
        <v>13</v>
      </c>
      <c r="DA38" s="28">
        <v>535.5</v>
      </c>
      <c r="DB38" s="30">
        <v>864.7</v>
      </c>
      <c r="DC38" s="28">
        <v>1400.2</v>
      </c>
      <c r="DD38" s="27" t="s">
        <v>13</v>
      </c>
      <c r="DE38" s="28">
        <v>557.9</v>
      </c>
      <c r="DF38" s="30">
        <v>906.3</v>
      </c>
      <c r="DG38" s="28">
        <v>1464.2</v>
      </c>
      <c r="DH38" s="27" t="s">
        <v>13</v>
      </c>
      <c r="DI38" s="28">
        <v>590.29999999999995</v>
      </c>
      <c r="DJ38" s="30">
        <v>935.4</v>
      </c>
      <c r="DK38" s="28">
        <v>1525.7</v>
      </c>
      <c r="DL38" s="27" t="s">
        <v>13</v>
      </c>
      <c r="DM38" s="28">
        <v>627.79999999999995</v>
      </c>
      <c r="DN38" s="30">
        <v>957.9</v>
      </c>
      <c r="DO38" s="28">
        <v>1585.7</v>
      </c>
      <c r="DP38" s="27" t="s">
        <v>13</v>
      </c>
      <c r="DQ38" s="28">
        <v>664.6</v>
      </c>
      <c r="DR38" s="30">
        <v>992.2</v>
      </c>
      <c r="DS38" s="28">
        <v>1656.8</v>
      </c>
      <c r="DT38" s="27" t="s">
        <v>13</v>
      </c>
      <c r="DU38" s="28">
        <v>709.4</v>
      </c>
      <c r="DV38" s="30">
        <v>1044.9000000000001</v>
      </c>
      <c r="DW38" s="28">
        <v>1754.3</v>
      </c>
      <c r="DX38" s="27" t="s">
        <v>13</v>
      </c>
      <c r="DY38" s="28">
        <v>736.9</v>
      </c>
      <c r="DZ38" s="30">
        <v>1145.8</v>
      </c>
      <c r="EA38" s="28">
        <v>1882.8</v>
      </c>
      <c r="EB38" s="27" t="s">
        <v>13</v>
      </c>
      <c r="EC38" s="28">
        <v>755.2</v>
      </c>
      <c r="ED38" s="30">
        <v>1250.5</v>
      </c>
      <c r="EE38" s="28">
        <v>2005.7</v>
      </c>
      <c r="EF38" s="27" t="s">
        <v>13</v>
      </c>
      <c r="EG38" s="28">
        <v>783.2</v>
      </c>
      <c r="EH38" s="30">
        <v>1321.1</v>
      </c>
      <c r="EI38" s="28">
        <v>2104.1999999999998</v>
      </c>
      <c r="EJ38" s="27" t="s">
        <v>13</v>
      </c>
      <c r="EK38" s="28">
        <v>833.6</v>
      </c>
      <c r="EL38" s="30">
        <v>1404.6</v>
      </c>
      <c r="EM38" s="28">
        <v>2238.1</v>
      </c>
      <c r="EN38" s="27" t="s">
        <v>13</v>
      </c>
      <c r="EO38" s="28">
        <v>878</v>
      </c>
      <c r="EP38" s="30">
        <v>1491</v>
      </c>
      <c r="EQ38" s="28">
        <v>2369</v>
      </c>
      <c r="ER38" s="27" t="s">
        <v>13</v>
      </c>
      <c r="ES38" s="28">
        <v>927.2</v>
      </c>
      <c r="ET38" s="30">
        <v>1593.1</v>
      </c>
      <c r="EU38" s="28">
        <v>2520.3000000000002</v>
      </c>
      <c r="EV38" s="27" t="s">
        <v>13</v>
      </c>
      <c r="EW38" s="28">
        <v>966.1</v>
      </c>
      <c r="EX38" s="30">
        <v>1697.5</v>
      </c>
      <c r="EY38" s="28">
        <v>2663.6</v>
      </c>
      <c r="EZ38" s="27" t="s">
        <v>13</v>
      </c>
      <c r="FA38" s="28">
        <v>993.1</v>
      </c>
      <c r="FB38" s="30">
        <v>1920</v>
      </c>
      <c r="FC38" s="28">
        <v>2913</v>
      </c>
      <c r="FD38" s="27" t="s">
        <v>13</v>
      </c>
      <c r="FE38" s="28">
        <v>969.4</v>
      </c>
      <c r="FF38" s="30">
        <v>2108.8000000000002</v>
      </c>
      <c r="FG38" s="28">
        <v>3078.2</v>
      </c>
      <c r="FH38" s="27" t="s">
        <v>13</v>
      </c>
      <c r="FI38" s="28">
        <v>989</v>
      </c>
      <c r="FJ38" s="30">
        <v>2281.6999999999998</v>
      </c>
      <c r="FK38" s="28">
        <v>3270.8</v>
      </c>
      <c r="FL38" s="27" t="s">
        <v>13</v>
      </c>
      <c r="FM38" s="28">
        <v>922.2</v>
      </c>
      <c r="FN38" s="30">
        <v>2310.1999999999998</v>
      </c>
      <c r="FO38" s="28">
        <v>3232.4</v>
      </c>
      <c r="FP38" s="27" t="s">
        <v>13</v>
      </c>
      <c r="FQ38" s="28">
        <v>956.2</v>
      </c>
      <c r="FR38" s="30">
        <v>2323.6</v>
      </c>
      <c r="FS38" s="28">
        <v>3279.8</v>
      </c>
      <c r="FT38" s="27" t="s">
        <v>13</v>
      </c>
      <c r="FU38" s="28">
        <v>1109.8</v>
      </c>
      <c r="FV38" s="30">
        <v>2386.9</v>
      </c>
      <c r="FW38" s="28">
        <v>3496.6</v>
      </c>
      <c r="FX38" s="27" t="s">
        <v>13</v>
      </c>
      <c r="FY38" s="28">
        <v>1160</v>
      </c>
      <c r="FZ38" s="30">
        <v>2494.9</v>
      </c>
      <c r="GA38" s="28">
        <v>3654.9</v>
      </c>
      <c r="GB38" s="27" t="s">
        <v>13</v>
      </c>
      <c r="GC38" s="28">
        <v>1208.5999999999999</v>
      </c>
      <c r="GD38" s="30">
        <v>2627.2</v>
      </c>
      <c r="GE38" s="28">
        <v>3835.8</v>
      </c>
    </row>
    <row r="39" spans="1:189" x14ac:dyDescent="0.2">
      <c r="A39" s="7">
        <v>19</v>
      </c>
      <c r="B39" s="29" t="s">
        <v>26</v>
      </c>
      <c r="C39" s="20" t="s">
        <v>70</v>
      </c>
      <c r="D39" s="30">
        <v>3.7</v>
      </c>
      <c r="E39" s="28">
        <v>4.8</v>
      </c>
      <c r="F39" s="30">
        <v>3.2</v>
      </c>
      <c r="G39" s="28">
        <v>11.7</v>
      </c>
      <c r="H39" s="30">
        <v>3.4</v>
      </c>
      <c r="I39" s="28">
        <v>6</v>
      </c>
      <c r="J39" s="30">
        <v>3.6</v>
      </c>
      <c r="K39" s="28">
        <v>13</v>
      </c>
      <c r="L39" s="30">
        <v>3.9</v>
      </c>
      <c r="M39" s="28">
        <v>7.2</v>
      </c>
      <c r="N39" s="30">
        <v>4.0999999999999996</v>
      </c>
      <c r="O39" s="28">
        <v>15.1</v>
      </c>
      <c r="P39" s="30">
        <v>4.8</v>
      </c>
      <c r="Q39" s="28">
        <v>5.4</v>
      </c>
      <c r="R39" s="30">
        <v>4.3</v>
      </c>
      <c r="S39" s="28">
        <v>14.5</v>
      </c>
      <c r="T39" s="30">
        <v>6.3</v>
      </c>
      <c r="U39" s="28">
        <v>6</v>
      </c>
      <c r="V39" s="30">
        <v>3.9</v>
      </c>
      <c r="W39" s="28">
        <v>16.2</v>
      </c>
      <c r="X39" s="30">
        <v>8.1999999999999993</v>
      </c>
      <c r="Y39" s="28">
        <v>6.1</v>
      </c>
      <c r="Z39" s="30">
        <v>4.5999999999999996</v>
      </c>
      <c r="AA39" s="28">
        <v>19</v>
      </c>
      <c r="AB39" s="30">
        <v>7.6</v>
      </c>
      <c r="AC39" s="28">
        <v>4.5</v>
      </c>
      <c r="AD39" s="30">
        <v>5.9</v>
      </c>
      <c r="AE39" s="28">
        <v>18.100000000000001</v>
      </c>
      <c r="AF39" s="30">
        <v>6</v>
      </c>
      <c r="AG39" s="28">
        <v>4.2</v>
      </c>
      <c r="AH39" s="30">
        <v>6.9</v>
      </c>
      <c r="AI39" s="28">
        <v>17.2</v>
      </c>
      <c r="AJ39" s="30">
        <v>7.9</v>
      </c>
      <c r="AK39" s="28">
        <v>5</v>
      </c>
      <c r="AL39" s="30">
        <v>7.9</v>
      </c>
      <c r="AM39" s="28">
        <v>20.8</v>
      </c>
      <c r="AN39" s="30">
        <v>10.8</v>
      </c>
      <c r="AO39" s="28">
        <v>5.8</v>
      </c>
      <c r="AP39" s="30">
        <v>8</v>
      </c>
      <c r="AQ39" s="28">
        <v>24.6</v>
      </c>
      <c r="AR39" s="30">
        <v>12</v>
      </c>
      <c r="AS39" s="28">
        <v>7.3</v>
      </c>
      <c r="AT39" s="30">
        <v>8.9</v>
      </c>
      <c r="AU39" s="28">
        <v>28.2</v>
      </c>
      <c r="AV39" s="30">
        <v>14.3</v>
      </c>
      <c r="AW39" s="28">
        <v>6.7</v>
      </c>
      <c r="AX39" s="30">
        <v>14.2</v>
      </c>
      <c r="AY39" s="28">
        <v>35.1</v>
      </c>
      <c r="AZ39" s="30">
        <v>16.600000000000001</v>
      </c>
      <c r="BA39" s="28">
        <v>8.1</v>
      </c>
      <c r="BB39" s="30">
        <v>16.5</v>
      </c>
      <c r="BC39" s="28">
        <v>41.3</v>
      </c>
      <c r="BD39" s="30">
        <v>19.5</v>
      </c>
      <c r="BE39" s="28">
        <v>8.9</v>
      </c>
      <c r="BF39" s="30">
        <v>17.3</v>
      </c>
      <c r="BG39" s="28">
        <v>45.7</v>
      </c>
      <c r="BH39" s="30">
        <v>26.9</v>
      </c>
      <c r="BI39" s="28">
        <v>11.2</v>
      </c>
      <c r="BJ39" s="30">
        <v>19.3</v>
      </c>
      <c r="BK39" s="28">
        <v>57.4</v>
      </c>
      <c r="BL39" s="30">
        <v>30.9</v>
      </c>
      <c r="BM39" s="28">
        <v>13.8</v>
      </c>
      <c r="BN39" s="30">
        <v>21.9</v>
      </c>
      <c r="BO39" s="28">
        <v>66.599999999999994</v>
      </c>
      <c r="BP39" s="30">
        <v>29.3</v>
      </c>
      <c r="BQ39" s="28">
        <v>14.2</v>
      </c>
      <c r="BR39" s="30">
        <v>27.8</v>
      </c>
      <c r="BS39" s="28">
        <v>71.3</v>
      </c>
      <c r="BT39" s="30">
        <v>24.9</v>
      </c>
      <c r="BU39" s="28">
        <v>12.7</v>
      </c>
      <c r="BV39" s="30">
        <v>31.6</v>
      </c>
      <c r="BW39" s="28">
        <v>69.2</v>
      </c>
      <c r="BX39" s="30">
        <v>26.4</v>
      </c>
      <c r="BY39" s="28">
        <v>13.2</v>
      </c>
      <c r="BZ39" s="30">
        <v>32</v>
      </c>
      <c r="CA39" s="28">
        <v>71.599999999999994</v>
      </c>
      <c r="CB39" s="30">
        <v>33.6</v>
      </c>
      <c r="CC39" s="28">
        <v>13.5</v>
      </c>
      <c r="CD39" s="30">
        <v>32.700000000000003</v>
      </c>
      <c r="CE39" s="28">
        <v>79.900000000000006</v>
      </c>
      <c r="CF39" s="30">
        <v>34</v>
      </c>
      <c r="CG39" s="28">
        <v>13.5</v>
      </c>
      <c r="CH39" s="30">
        <v>35.799999999999997</v>
      </c>
      <c r="CI39" s="28">
        <v>83.3</v>
      </c>
      <c r="CJ39" s="30">
        <v>33.700000000000003</v>
      </c>
      <c r="CK39" s="28">
        <v>-25.6</v>
      </c>
      <c r="CL39" s="30">
        <v>41.9</v>
      </c>
      <c r="CM39" s="28">
        <v>49.9</v>
      </c>
      <c r="CN39" s="30">
        <v>34</v>
      </c>
      <c r="CO39" s="28">
        <v>20.6</v>
      </c>
      <c r="CP39" s="30">
        <v>46.3</v>
      </c>
      <c r="CQ39" s="28">
        <v>100.8</v>
      </c>
      <c r="CR39" s="30">
        <v>31.8</v>
      </c>
      <c r="CS39" s="28">
        <v>21.7</v>
      </c>
      <c r="CT39" s="30">
        <v>53.3</v>
      </c>
      <c r="CU39" s="28">
        <v>106.7</v>
      </c>
      <c r="CV39" s="30">
        <v>32.200000000000003</v>
      </c>
      <c r="CW39" s="28">
        <v>19.899999999999999</v>
      </c>
      <c r="CX39" s="30">
        <v>58.3</v>
      </c>
      <c r="CY39" s="28">
        <v>110.5</v>
      </c>
      <c r="CZ39" s="30">
        <v>36.9</v>
      </c>
      <c r="DA39" s="28">
        <v>15.4</v>
      </c>
      <c r="DB39" s="30">
        <v>61</v>
      </c>
      <c r="DC39" s="28">
        <v>113.2</v>
      </c>
      <c r="DD39" s="30">
        <v>43.7</v>
      </c>
      <c r="DE39" s="28">
        <v>20.399999999999999</v>
      </c>
      <c r="DF39" s="30">
        <v>66.5</v>
      </c>
      <c r="DG39" s="28">
        <v>130.6</v>
      </c>
      <c r="DH39" s="30">
        <v>34.4</v>
      </c>
      <c r="DI39" s="28">
        <v>17</v>
      </c>
      <c r="DJ39" s="30">
        <v>79.599999999999994</v>
      </c>
      <c r="DK39" s="28">
        <v>130.9</v>
      </c>
      <c r="DL39" s="30">
        <v>52.8</v>
      </c>
      <c r="DM39" s="28">
        <v>18</v>
      </c>
      <c r="DN39" s="30">
        <v>80.8</v>
      </c>
      <c r="DO39" s="28">
        <v>151.6</v>
      </c>
      <c r="DP39" s="30">
        <v>53.9</v>
      </c>
      <c r="DQ39" s="28">
        <v>18.7</v>
      </c>
      <c r="DR39" s="30">
        <v>89.8</v>
      </c>
      <c r="DS39" s="28">
        <v>162.4</v>
      </c>
      <c r="DT39" s="30">
        <v>72.400000000000006</v>
      </c>
      <c r="DU39" s="28">
        <v>22.4</v>
      </c>
      <c r="DV39" s="30">
        <v>95.8</v>
      </c>
      <c r="DW39" s="28">
        <v>190.6</v>
      </c>
      <c r="DX39" s="30">
        <v>85.1</v>
      </c>
      <c r="DY39" s="28">
        <v>18.3</v>
      </c>
      <c r="DZ39" s="30">
        <v>104.8</v>
      </c>
      <c r="EA39" s="28">
        <v>208.2</v>
      </c>
      <c r="EB39" s="30">
        <v>61.9</v>
      </c>
      <c r="EC39" s="28">
        <v>23.3</v>
      </c>
      <c r="ED39" s="30">
        <v>115.6</v>
      </c>
      <c r="EE39" s="28">
        <v>200.9</v>
      </c>
      <c r="EF39" s="30">
        <v>51</v>
      </c>
      <c r="EG39" s="28">
        <v>28.6</v>
      </c>
      <c r="EH39" s="30">
        <v>126.1</v>
      </c>
      <c r="EI39" s="28">
        <v>205.7</v>
      </c>
      <c r="EJ39" s="30">
        <v>54.5</v>
      </c>
      <c r="EK39" s="28">
        <v>30.8</v>
      </c>
      <c r="EL39" s="30">
        <v>137.9</v>
      </c>
      <c r="EM39" s="28">
        <v>223.2</v>
      </c>
      <c r="EN39" s="30">
        <v>59.8</v>
      </c>
      <c r="EO39" s="28">
        <v>40.9</v>
      </c>
      <c r="EP39" s="30">
        <v>148.9</v>
      </c>
      <c r="EQ39" s="28">
        <v>249.6</v>
      </c>
      <c r="ER39" s="30">
        <v>48.2</v>
      </c>
      <c r="ES39" s="28">
        <v>35</v>
      </c>
      <c r="ET39" s="30">
        <v>160.69999999999999</v>
      </c>
      <c r="EU39" s="28">
        <v>243.9</v>
      </c>
      <c r="EV39" s="30">
        <v>68.900000000000006</v>
      </c>
      <c r="EW39" s="28">
        <v>42.3</v>
      </c>
      <c r="EX39" s="30">
        <v>170.4</v>
      </c>
      <c r="EY39" s="28">
        <v>281.60000000000002</v>
      </c>
      <c r="EZ39" s="30">
        <v>95.7</v>
      </c>
      <c r="FA39" s="28">
        <v>45</v>
      </c>
      <c r="FB39" s="30">
        <v>173.2</v>
      </c>
      <c r="FC39" s="28">
        <v>313.89999999999998</v>
      </c>
      <c r="FD39" s="30">
        <v>96.7</v>
      </c>
      <c r="FE39" s="28">
        <v>52.7</v>
      </c>
      <c r="FF39" s="30">
        <v>182.3</v>
      </c>
      <c r="FG39" s="28">
        <v>331.7</v>
      </c>
      <c r="FH39" s="30">
        <v>99.8</v>
      </c>
      <c r="FI39" s="28">
        <v>53.5</v>
      </c>
      <c r="FJ39" s="30">
        <v>183.5</v>
      </c>
      <c r="FK39" s="28">
        <v>336.9</v>
      </c>
      <c r="FL39" s="30">
        <v>109.3</v>
      </c>
      <c r="FM39" s="28">
        <v>57.6</v>
      </c>
      <c r="FN39" s="30">
        <v>182.7</v>
      </c>
      <c r="FO39" s="28">
        <v>349.7</v>
      </c>
      <c r="FP39" s="30">
        <v>66.8</v>
      </c>
      <c r="FQ39" s="28">
        <v>55.3</v>
      </c>
      <c r="FR39" s="30">
        <v>203.6</v>
      </c>
      <c r="FS39" s="28">
        <v>325.7</v>
      </c>
      <c r="FT39" s="30">
        <v>74.7</v>
      </c>
      <c r="FU39" s="28">
        <v>53.8</v>
      </c>
      <c r="FV39" s="30">
        <v>214.4</v>
      </c>
      <c r="FW39" s="28">
        <v>342.9</v>
      </c>
      <c r="FX39" s="30">
        <v>98.9</v>
      </c>
      <c r="FY39" s="28">
        <v>52.3</v>
      </c>
      <c r="FZ39" s="30">
        <v>220.5</v>
      </c>
      <c r="GA39" s="28">
        <v>371.8</v>
      </c>
      <c r="GB39" s="30">
        <v>128.5</v>
      </c>
      <c r="GC39" s="28">
        <v>52</v>
      </c>
      <c r="GD39" s="30">
        <v>221.6</v>
      </c>
      <c r="GE39" s="28">
        <v>402.1</v>
      </c>
      <c r="GG39" s="346">
        <f>GE40-GE39</f>
        <v>-129.60000000000002</v>
      </c>
    </row>
    <row r="40" spans="1:189" x14ac:dyDescent="0.2">
      <c r="A40" s="7">
        <v>20</v>
      </c>
      <c r="B40" s="29" t="s">
        <v>27</v>
      </c>
      <c r="C40" s="20" t="s">
        <v>71</v>
      </c>
      <c r="D40" s="27" t="s">
        <v>13</v>
      </c>
      <c r="E40" s="28">
        <v>2.7</v>
      </c>
      <c r="F40" s="30">
        <v>2.9</v>
      </c>
      <c r="G40" s="28">
        <v>5.6</v>
      </c>
      <c r="H40" s="27" t="s">
        <v>13</v>
      </c>
      <c r="I40" s="28">
        <v>2.9</v>
      </c>
      <c r="J40" s="30">
        <v>2.7</v>
      </c>
      <c r="K40" s="28">
        <v>5.6</v>
      </c>
      <c r="L40" s="27" t="s">
        <v>13</v>
      </c>
      <c r="M40" s="28">
        <v>3.5</v>
      </c>
      <c r="N40" s="30">
        <v>3.1</v>
      </c>
      <c r="O40" s="28">
        <v>6.6</v>
      </c>
      <c r="P40" s="27" t="s">
        <v>13</v>
      </c>
      <c r="Q40" s="28">
        <v>3.6</v>
      </c>
      <c r="R40" s="30">
        <v>3.9</v>
      </c>
      <c r="S40" s="28">
        <v>7.6</v>
      </c>
      <c r="T40" s="27" t="s">
        <v>13</v>
      </c>
      <c r="U40" s="28">
        <v>4.0999999999999996</v>
      </c>
      <c r="V40" s="30">
        <v>4.7</v>
      </c>
      <c r="W40" s="28">
        <v>8.9</v>
      </c>
      <c r="X40" s="27" t="s">
        <v>13</v>
      </c>
      <c r="Y40" s="28">
        <v>4.7</v>
      </c>
      <c r="Z40" s="30">
        <v>6.8</v>
      </c>
      <c r="AA40" s="28">
        <v>11.5</v>
      </c>
      <c r="AB40" s="27" t="s">
        <v>13</v>
      </c>
      <c r="AC40" s="28">
        <v>5.5</v>
      </c>
      <c r="AD40" s="30">
        <v>6.7</v>
      </c>
      <c r="AE40" s="28">
        <v>12.2</v>
      </c>
      <c r="AF40" s="27" t="s">
        <v>13</v>
      </c>
      <c r="AG40" s="28">
        <v>6.5</v>
      </c>
      <c r="AH40" s="30">
        <v>5.0999999999999996</v>
      </c>
      <c r="AI40" s="28">
        <v>11.5</v>
      </c>
      <c r="AJ40" s="27" t="s">
        <v>13</v>
      </c>
      <c r="AK40" s="28">
        <v>7.8</v>
      </c>
      <c r="AL40" s="30">
        <v>6.5</v>
      </c>
      <c r="AM40" s="28">
        <v>14.2</v>
      </c>
      <c r="AN40" s="27" t="s">
        <v>13</v>
      </c>
      <c r="AO40" s="28">
        <v>8.9</v>
      </c>
      <c r="AP40" s="30">
        <v>8.1999999999999993</v>
      </c>
      <c r="AQ40" s="28">
        <v>17.100000000000001</v>
      </c>
      <c r="AR40" s="27" t="s">
        <v>13</v>
      </c>
      <c r="AS40" s="28">
        <v>10.3</v>
      </c>
      <c r="AT40" s="30">
        <v>8.6</v>
      </c>
      <c r="AU40" s="28">
        <v>18.899999999999999</v>
      </c>
      <c r="AV40" s="27" t="s">
        <v>13</v>
      </c>
      <c r="AW40" s="28">
        <v>11.7</v>
      </c>
      <c r="AX40" s="30">
        <v>11.2</v>
      </c>
      <c r="AY40" s="28">
        <v>22.9</v>
      </c>
      <c r="AZ40" s="27" t="s">
        <v>13</v>
      </c>
      <c r="BA40" s="28">
        <v>14</v>
      </c>
      <c r="BB40" s="30">
        <v>12.4</v>
      </c>
      <c r="BC40" s="28">
        <v>26.4</v>
      </c>
      <c r="BD40" s="27" t="s">
        <v>13</v>
      </c>
      <c r="BE40" s="28">
        <v>16</v>
      </c>
      <c r="BF40" s="30">
        <v>13.8</v>
      </c>
      <c r="BG40" s="28">
        <v>29.8</v>
      </c>
      <c r="BH40" s="27" t="s">
        <v>13</v>
      </c>
      <c r="BI40" s="28">
        <v>18.600000000000001</v>
      </c>
      <c r="BJ40" s="30">
        <v>19.7</v>
      </c>
      <c r="BK40" s="28">
        <v>38.299999999999997</v>
      </c>
      <c r="BL40" s="27" t="s">
        <v>13</v>
      </c>
      <c r="BM40" s="28">
        <v>22.2</v>
      </c>
      <c r="BN40" s="30">
        <v>22.3</v>
      </c>
      <c r="BO40" s="28">
        <v>44.5</v>
      </c>
      <c r="BP40" s="27" t="s">
        <v>13</v>
      </c>
      <c r="BQ40" s="28">
        <v>25</v>
      </c>
      <c r="BR40" s="30">
        <v>22.9</v>
      </c>
      <c r="BS40" s="28">
        <v>47.9</v>
      </c>
      <c r="BT40" s="27" t="s">
        <v>13</v>
      </c>
      <c r="BU40" s="28">
        <v>26.3</v>
      </c>
      <c r="BV40" s="30">
        <v>20.2</v>
      </c>
      <c r="BW40" s="28">
        <v>46.5</v>
      </c>
      <c r="BX40" s="27" t="s">
        <v>13</v>
      </c>
      <c r="BY40" s="28">
        <v>27</v>
      </c>
      <c r="BZ40" s="30">
        <v>20.6</v>
      </c>
      <c r="CA40" s="28">
        <v>47.6</v>
      </c>
      <c r="CB40" s="27" t="s">
        <v>13</v>
      </c>
      <c r="CC40" s="28">
        <v>31.6</v>
      </c>
      <c r="CD40" s="30">
        <v>23.2</v>
      </c>
      <c r="CE40" s="28">
        <v>54.8</v>
      </c>
      <c r="CF40" s="27" t="s">
        <v>13</v>
      </c>
      <c r="CG40" s="28">
        <v>35.299999999999997</v>
      </c>
      <c r="CH40" s="30">
        <v>22.2</v>
      </c>
      <c r="CI40" s="28">
        <v>57.5</v>
      </c>
      <c r="CJ40" s="27" t="s">
        <v>13</v>
      </c>
      <c r="CK40" s="28">
        <v>43.8</v>
      </c>
      <c r="CL40" s="30">
        <v>17.600000000000001</v>
      </c>
      <c r="CM40" s="28">
        <v>61.5</v>
      </c>
      <c r="CN40" s="27" t="s">
        <v>13</v>
      </c>
      <c r="CO40" s="28">
        <v>49.5</v>
      </c>
      <c r="CP40" s="30">
        <v>16.3</v>
      </c>
      <c r="CQ40" s="28">
        <v>65.8</v>
      </c>
      <c r="CR40" s="27" t="s">
        <v>13</v>
      </c>
      <c r="CS40" s="28">
        <v>54.2</v>
      </c>
      <c r="CT40" s="30">
        <v>14.1</v>
      </c>
      <c r="CU40" s="28">
        <v>68.3</v>
      </c>
      <c r="CV40" s="27" t="s">
        <v>13</v>
      </c>
      <c r="CW40" s="28">
        <v>58.8</v>
      </c>
      <c r="CX40" s="30">
        <v>13.3</v>
      </c>
      <c r="CY40" s="28">
        <v>72.099999999999994</v>
      </c>
      <c r="CZ40" s="27" t="s">
        <v>13</v>
      </c>
      <c r="DA40" s="28">
        <v>57.5</v>
      </c>
      <c r="DB40" s="30">
        <v>18.7</v>
      </c>
      <c r="DC40" s="28">
        <v>76.2</v>
      </c>
      <c r="DD40" s="27" t="s">
        <v>13</v>
      </c>
      <c r="DE40" s="28">
        <v>65.7</v>
      </c>
      <c r="DF40" s="30">
        <v>22.9</v>
      </c>
      <c r="DG40" s="28">
        <v>88.5</v>
      </c>
      <c r="DH40" s="27" t="s">
        <v>13</v>
      </c>
      <c r="DI40" s="28">
        <v>68</v>
      </c>
      <c r="DJ40" s="30">
        <v>19.399999999999999</v>
      </c>
      <c r="DK40" s="28">
        <v>87.5</v>
      </c>
      <c r="DL40" s="27" t="s">
        <v>13</v>
      </c>
      <c r="DM40" s="28">
        <v>74.2</v>
      </c>
      <c r="DN40" s="30">
        <v>26</v>
      </c>
      <c r="DO40" s="28">
        <v>100.2</v>
      </c>
      <c r="DP40" s="27" t="s">
        <v>13</v>
      </c>
      <c r="DQ40" s="28">
        <v>80.599999999999994</v>
      </c>
      <c r="DR40" s="30">
        <v>34</v>
      </c>
      <c r="DS40" s="28">
        <v>114.6</v>
      </c>
      <c r="DT40" s="27" t="s">
        <v>13</v>
      </c>
      <c r="DU40" s="28">
        <v>91.4</v>
      </c>
      <c r="DV40" s="30">
        <v>42.4</v>
      </c>
      <c r="DW40" s="28">
        <v>133.80000000000001</v>
      </c>
      <c r="DX40" s="27" t="s">
        <v>13</v>
      </c>
      <c r="DY40" s="28">
        <v>97.3</v>
      </c>
      <c r="DZ40" s="30">
        <v>46.8</v>
      </c>
      <c r="EA40" s="28">
        <v>144.1</v>
      </c>
      <c r="EB40" s="27" t="s">
        <v>13</v>
      </c>
      <c r="EC40" s="28">
        <v>103.1</v>
      </c>
      <c r="ED40" s="30">
        <v>34.200000000000003</v>
      </c>
      <c r="EE40" s="28">
        <v>137.30000000000001</v>
      </c>
      <c r="EF40" s="27" t="s">
        <v>13</v>
      </c>
      <c r="EG40" s="28">
        <v>109.5</v>
      </c>
      <c r="EH40" s="30">
        <v>26.3</v>
      </c>
      <c r="EI40" s="28">
        <v>135.69999999999999</v>
      </c>
      <c r="EJ40" s="27" t="s">
        <v>13</v>
      </c>
      <c r="EK40" s="28">
        <v>119.8</v>
      </c>
      <c r="EL40" s="30">
        <v>16.8</v>
      </c>
      <c r="EM40" s="28">
        <v>136.6</v>
      </c>
      <c r="EN40" s="27" t="s">
        <v>13</v>
      </c>
      <c r="EO40" s="28">
        <v>125.7</v>
      </c>
      <c r="EP40" s="30">
        <v>25.7</v>
      </c>
      <c r="EQ40" s="28">
        <v>151.4</v>
      </c>
      <c r="ER40" s="27" t="s">
        <v>13</v>
      </c>
      <c r="ES40" s="28">
        <v>136</v>
      </c>
      <c r="ET40" s="30">
        <v>21.5</v>
      </c>
      <c r="EU40" s="28">
        <v>157.5</v>
      </c>
      <c r="EV40" s="27" t="s">
        <v>13</v>
      </c>
      <c r="EW40" s="28">
        <v>144</v>
      </c>
      <c r="EX40" s="30">
        <v>30.6</v>
      </c>
      <c r="EY40" s="28">
        <v>174.6</v>
      </c>
      <c r="EZ40" s="27" t="s">
        <v>13</v>
      </c>
      <c r="FA40" s="28">
        <v>156.5</v>
      </c>
      <c r="FB40" s="30">
        <v>36.6</v>
      </c>
      <c r="FC40" s="28">
        <v>193.1</v>
      </c>
      <c r="FD40" s="27" t="s">
        <v>13</v>
      </c>
      <c r="FE40" s="28">
        <v>175.2</v>
      </c>
      <c r="FF40" s="30">
        <v>38.700000000000003</v>
      </c>
      <c r="FG40" s="28">
        <v>213.9</v>
      </c>
      <c r="FH40" s="27" t="s">
        <v>13</v>
      </c>
      <c r="FI40" s="28">
        <v>174.8</v>
      </c>
      <c r="FJ40" s="30">
        <v>43</v>
      </c>
      <c r="FK40" s="28">
        <v>217.8</v>
      </c>
      <c r="FL40" s="27" t="s">
        <v>13</v>
      </c>
      <c r="FM40" s="28">
        <v>176.7</v>
      </c>
      <c r="FN40" s="30">
        <v>50.2</v>
      </c>
      <c r="FO40" s="28">
        <v>227</v>
      </c>
      <c r="FP40" s="27" t="s">
        <v>13</v>
      </c>
      <c r="FQ40" s="28">
        <v>170.1</v>
      </c>
      <c r="FR40" s="30">
        <v>42.7</v>
      </c>
      <c r="FS40" s="28">
        <v>212.9</v>
      </c>
      <c r="FT40" s="27" t="s">
        <v>13</v>
      </c>
      <c r="FU40" s="28">
        <v>191.9</v>
      </c>
      <c r="FV40" s="30">
        <v>41.1</v>
      </c>
      <c r="FW40" s="28">
        <v>233</v>
      </c>
      <c r="FX40" s="27" t="s">
        <v>13</v>
      </c>
      <c r="FY40" s="28">
        <v>215.8</v>
      </c>
      <c r="FZ40" s="30">
        <v>45.5</v>
      </c>
      <c r="GA40" s="28">
        <v>261.3</v>
      </c>
      <c r="GB40" s="27" t="s">
        <v>13</v>
      </c>
      <c r="GC40" s="28">
        <v>221.1</v>
      </c>
      <c r="GD40" s="30">
        <v>51.4</v>
      </c>
      <c r="GE40" s="28">
        <v>272.5</v>
      </c>
    </row>
    <row r="41" spans="1:189" x14ac:dyDescent="0.2">
      <c r="A41" s="7">
        <v>21</v>
      </c>
      <c r="B41" s="34" t="s">
        <v>31</v>
      </c>
      <c r="C41" s="20" t="s">
        <v>72</v>
      </c>
      <c r="D41" s="24">
        <v>89.1</v>
      </c>
      <c r="E41" s="24">
        <v>201</v>
      </c>
      <c r="F41" s="24">
        <v>780.3</v>
      </c>
      <c r="G41" s="24">
        <v>1070.3</v>
      </c>
      <c r="H41" s="24">
        <v>104.9</v>
      </c>
      <c r="I41" s="24">
        <v>201.9</v>
      </c>
      <c r="J41" s="24">
        <v>851.1</v>
      </c>
      <c r="K41" s="24">
        <v>1158</v>
      </c>
      <c r="L41" s="24">
        <v>122</v>
      </c>
      <c r="M41" s="24">
        <v>229.9</v>
      </c>
      <c r="N41" s="24">
        <v>922.7</v>
      </c>
      <c r="O41" s="24">
        <v>1274.7</v>
      </c>
      <c r="P41" s="24">
        <v>135.30000000000001</v>
      </c>
      <c r="Q41" s="24">
        <v>259.39999999999998</v>
      </c>
      <c r="R41" s="24">
        <v>1032.4000000000001</v>
      </c>
      <c r="S41" s="24">
        <v>1427.1999999999998</v>
      </c>
      <c r="T41" s="24">
        <v>135.9</v>
      </c>
      <c r="U41" s="24">
        <v>281.39999999999998</v>
      </c>
      <c r="V41" s="24">
        <v>1130.8</v>
      </c>
      <c r="W41" s="24">
        <v>1548.2</v>
      </c>
      <c r="X41" s="24">
        <v>167.2</v>
      </c>
      <c r="Y41" s="24">
        <v>255.3</v>
      </c>
      <c r="Z41" s="24">
        <v>1257</v>
      </c>
      <c r="AA41" s="24">
        <v>1679.5</v>
      </c>
      <c r="AB41" s="24">
        <v>196.3</v>
      </c>
      <c r="AC41" s="24">
        <v>300.60000000000002</v>
      </c>
      <c r="AD41" s="24">
        <v>1369</v>
      </c>
      <c r="AE41" s="24">
        <v>1865.8</v>
      </c>
      <c r="AF41" s="24">
        <v>228</v>
      </c>
      <c r="AG41" s="24">
        <v>345.3</v>
      </c>
      <c r="AH41" s="24">
        <v>1505.5</v>
      </c>
      <c r="AI41" s="24">
        <v>2078.8000000000002</v>
      </c>
      <c r="AJ41" s="24">
        <v>263.2</v>
      </c>
      <c r="AK41" s="24">
        <v>397.5</v>
      </c>
      <c r="AL41" s="24">
        <v>1685.5</v>
      </c>
      <c r="AM41" s="24">
        <v>2346.1999999999998</v>
      </c>
      <c r="AN41" s="24">
        <v>286.2</v>
      </c>
      <c r="AO41" s="24">
        <v>448.2</v>
      </c>
      <c r="AP41" s="24">
        <v>1874.4</v>
      </c>
      <c r="AQ41" s="24">
        <v>2608.6999999999998</v>
      </c>
      <c r="AR41" s="24">
        <v>284.5</v>
      </c>
      <c r="AS41" s="24">
        <v>464.9</v>
      </c>
      <c r="AT41" s="24">
        <v>2090.6999999999998</v>
      </c>
      <c r="AU41" s="24">
        <v>2840.1</v>
      </c>
      <c r="AV41" s="24">
        <v>334.8</v>
      </c>
      <c r="AW41" s="24">
        <v>528.29999999999995</v>
      </c>
      <c r="AX41" s="24">
        <v>2327.1</v>
      </c>
      <c r="AY41" s="24">
        <v>3190.1</v>
      </c>
      <c r="AZ41" s="24">
        <v>359.20000000000005</v>
      </c>
      <c r="BA41" s="24">
        <v>496.20000000000005</v>
      </c>
      <c r="BB41" s="24">
        <v>2499.5</v>
      </c>
      <c r="BC41" s="24">
        <v>3354.8999999999996</v>
      </c>
      <c r="BD41" s="24">
        <v>403.5</v>
      </c>
      <c r="BE41" s="24">
        <v>510.6</v>
      </c>
      <c r="BF41" s="24">
        <v>2686.4</v>
      </c>
      <c r="BG41" s="24">
        <v>3600.5</v>
      </c>
      <c r="BH41" s="24">
        <v>455.3</v>
      </c>
      <c r="BI41" s="24">
        <v>588.70000000000005</v>
      </c>
      <c r="BJ41" s="24">
        <v>2970.5</v>
      </c>
      <c r="BK41" s="24">
        <v>4014.6000000000004</v>
      </c>
      <c r="BL41" s="24">
        <v>488.5</v>
      </c>
      <c r="BM41" s="24">
        <v>649.29999999999995</v>
      </c>
      <c r="BN41" s="24">
        <v>3157.3</v>
      </c>
      <c r="BO41" s="24">
        <v>4295.2</v>
      </c>
      <c r="BP41" s="24">
        <v>462.4</v>
      </c>
      <c r="BQ41" s="24">
        <v>690.8</v>
      </c>
      <c r="BR41" s="24">
        <v>3349.5</v>
      </c>
      <c r="BS41" s="24">
        <v>4502.6000000000004</v>
      </c>
      <c r="BT41" s="24">
        <v>497.4</v>
      </c>
      <c r="BU41" s="24">
        <v>783.7</v>
      </c>
      <c r="BV41" s="24">
        <v>3539.1</v>
      </c>
      <c r="BW41" s="24">
        <v>4820.3999999999996</v>
      </c>
      <c r="BX41" s="24">
        <v>547.79999999999995</v>
      </c>
      <c r="BY41" s="24">
        <v>848.4</v>
      </c>
      <c r="BZ41" s="24">
        <v>3850.5</v>
      </c>
      <c r="CA41" s="24">
        <v>5246.7999999999993</v>
      </c>
      <c r="CB41" s="24">
        <v>542.5</v>
      </c>
      <c r="CC41" s="24">
        <v>913.2</v>
      </c>
      <c r="CD41" s="24">
        <v>4132.2</v>
      </c>
      <c r="CE41" s="24">
        <v>5587.9000000000005</v>
      </c>
      <c r="CF41" s="24">
        <v>560.4</v>
      </c>
      <c r="CG41" s="24">
        <v>936</v>
      </c>
      <c r="CH41" s="24">
        <v>4394.8</v>
      </c>
      <c r="CI41" s="24">
        <v>5891.2</v>
      </c>
      <c r="CJ41" s="24">
        <v>620.29999999999995</v>
      </c>
      <c r="CK41" s="24">
        <v>934.3</v>
      </c>
      <c r="CL41" s="24">
        <v>4567.5</v>
      </c>
      <c r="CM41" s="24">
        <v>6122.1</v>
      </c>
      <c r="CN41" s="24">
        <v>643</v>
      </c>
      <c r="CO41" s="24">
        <v>884.90000000000009</v>
      </c>
      <c r="CP41" s="24">
        <v>4889.5999999999995</v>
      </c>
      <c r="CQ41" s="24">
        <v>6417.5</v>
      </c>
      <c r="CR41" s="24">
        <v>675.7</v>
      </c>
      <c r="CS41" s="24">
        <v>938.4</v>
      </c>
      <c r="CT41" s="24">
        <v>5098.8</v>
      </c>
      <c r="CU41" s="24">
        <v>6713</v>
      </c>
      <c r="CV41" s="24">
        <v>754.7</v>
      </c>
      <c r="CW41" s="24">
        <v>1048.8</v>
      </c>
      <c r="CX41" s="24">
        <v>5346.2999999999993</v>
      </c>
      <c r="CY41" s="24">
        <v>7149.7999999999993</v>
      </c>
      <c r="CZ41" s="24">
        <v>833.30000000000007</v>
      </c>
      <c r="DA41" s="24">
        <v>1098.8999999999999</v>
      </c>
      <c r="DB41" s="24">
        <v>5626.1</v>
      </c>
      <c r="DC41" s="24">
        <v>7558.2</v>
      </c>
      <c r="DD41" s="24">
        <v>895.1</v>
      </c>
      <c r="DE41" s="24">
        <v>1216.2</v>
      </c>
      <c r="DF41" s="24">
        <v>5914.6</v>
      </c>
      <c r="DG41" s="24">
        <v>8025.9</v>
      </c>
      <c r="DH41" s="24">
        <v>971.6</v>
      </c>
      <c r="DI41" s="24">
        <v>1368.4</v>
      </c>
      <c r="DJ41" s="24">
        <v>6229</v>
      </c>
      <c r="DK41" s="24">
        <v>8568.9</v>
      </c>
      <c r="DL41" s="24">
        <v>936.6</v>
      </c>
      <c r="DM41" s="24">
        <v>1527</v>
      </c>
      <c r="DN41" s="24">
        <v>6643.9000000000005</v>
      </c>
      <c r="DO41" s="24">
        <v>9107.5</v>
      </c>
      <c r="DP41" s="24">
        <v>1018.1</v>
      </c>
      <c r="DQ41" s="24">
        <v>1678.5</v>
      </c>
      <c r="DR41" s="24">
        <v>6971.6</v>
      </c>
      <c r="DS41" s="24">
        <v>9668.1999999999989</v>
      </c>
      <c r="DT41" s="24">
        <v>995.3</v>
      </c>
      <c r="DU41" s="24">
        <v>1868.9</v>
      </c>
      <c r="DV41" s="24">
        <v>7492.2000000000007</v>
      </c>
      <c r="DW41" s="24">
        <v>10356.300000000001</v>
      </c>
      <c r="DX41" s="24">
        <v>1092.3</v>
      </c>
      <c r="DY41" s="24">
        <v>1763.3</v>
      </c>
      <c r="DZ41" s="24">
        <v>7861.1</v>
      </c>
      <c r="EA41" s="24">
        <v>10716.7</v>
      </c>
      <c r="EB41" s="24">
        <v>1254.8</v>
      </c>
      <c r="EC41" s="24">
        <v>1534.4</v>
      </c>
      <c r="ED41" s="24">
        <v>8236.7999999999993</v>
      </c>
      <c r="EE41" s="24">
        <v>11026</v>
      </c>
      <c r="EF41" s="24">
        <v>1339.7</v>
      </c>
      <c r="EG41" s="24">
        <v>1516.6</v>
      </c>
      <c r="EH41" s="24">
        <v>8656</v>
      </c>
      <c r="EI41" s="24">
        <v>11512.2</v>
      </c>
      <c r="EJ41" s="24">
        <v>1414.2</v>
      </c>
      <c r="EK41" s="24">
        <v>1665.5</v>
      </c>
      <c r="EL41" s="24">
        <v>9196</v>
      </c>
      <c r="EM41" s="24">
        <v>12275.7</v>
      </c>
      <c r="EN41" s="24">
        <v>1552.9</v>
      </c>
      <c r="EO41" s="24">
        <v>1938.8999999999999</v>
      </c>
      <c r="EP41" s="24">
        <v>9620.9000000000015</v>
      </c>
      <c r="EQ41" s="24">
        <v>13112.8</v>
      </c>
      <c r="ER41" s="24">
        <v>1592.8999999999999</v>
      </c>
      <c r="ES41" s="24">
        <v>2177.1999999999998</v>
      </c>
      <c r="ET41" s="24">
        <v>10271.799999999999</v>
      </c>
      <c r="EU41" s="24">
        <v>14041.9</v>
      </c>
      <c r="EV41" s="24">
        <v>1479.1</v>
      </c>
      <c r="EW41" s="24">
        <v>2253.6</v>
      </c>
      <c r="EX41" s="24">
        <v>10727.8</v>
      </c>
      <c r="EY41" s="24">
        <v>14460.6</v>
      </c>
      <c r="EZ41" s="24">
        <v>1445</v>
      </c>
      <c r="FA41" s="24">
        <v>1977.5</v>
      </c>
      <c r="FB41" s="24">
        <v>11228.1</v>
      </c>
      <c r="FC41" s="24">
        <v>14650.6</v>
      </c>
      <c r="FD41" s="24">
        <v>1834.3000000000002</v>
      </c>
      <c r="FE41" s="24">
        <v>1343.3</v>
      </c>
      <c r="FF41" s="24">
        <v>11179.5</v>
      </c>
      <c r="FG41" s="24">
        <v>14357</v>
      </c>
      <c r="FH41" s="24">
        <v>2094.5</v>
      </c>
      <c r="FI41" s="24">
        <v>1394.1</v>
      </c>
      <c r="FJ41" s="24">
        <v>11493.300000000001</v>
      </c>
      <c r="FK41" s="24">
        <v>14981.9</v>
      </c>
      <c r="FL41" s="24">
        <v>2049.1</v>
      </c>
      <c r="FM41" s="24">
        <v>1534</v>
      </c>
      <c r="FN41" s="24">
        <v>12071.6</v>
      </c>
      <c r="FO41" s="24">
        <v>15654.7</v>
      </c>
      <c r="FP41" s="24">
        <v>2060.6999999999998</v>
      </c>
      <c r="FQ41" s="24">
        <v>1711.1</v>
      </c>
      <c r="FR41" s="24">
        <v>12684.3</v>
      </c>
      <c r="FS41" s="24">
        <v>16456</v>
      </c>
      <c r="FT41" s="24">
        <v>2053</v>
      </c>
      <c r="FU41" s="24">
        <v>2179</v>
      </c>
      <c r="FV41" s="24">
        <v>12703.199999999999</v>
      </c>
      <c r="FW41" s="24">
        <v>16935.400000000001</v>
      </c>
      <c r="FX41" s="24">
        <v>2130.1000000000004</v>
      </c>
      <c r="FY41" s="24">
        <v>2273.5</v>
      </c>
      <c r="FZ41" s="24">
        <v>13354.6</v>
      </c>
      <c r="GA41" s="24">
        <v>17758.099999999999</v>
      </c>
      <c r="GB41" s="24">
        <v>2095.9</v>
      </c>
      <c r="GC41" s="24">
        <v>2380.4</v>
      </c>
      <c r="GD41" s="24">
        <v>13858.599999999999</v>
      </c>
      <c r="GE41" s="24">
        <v>18334.900000000001</v>
      </c>
    </row>
    <row r="42" spans="1:189" x14ac:dyDescent="0.2">
      <c r="A42" s="7">
        <v>22</v>
      </c>
      <c r="B42" s="29" t="s">
        <v>32</v>
      </c>
      <c r="C42" s="20" t="s">
        <v>73</v>
      </c>
      <c r="D42" s="28">
        <v>63</v>
      </c>
      <c r="E42" s="28">
        <v>37.299999999999997</v>
      </c>
      <c r="F42" s="28">
        <v>36.5</v>
      </c>
      <c r="G42" s="28">
        <v>136.80000000000001</v>
      </c>
      <c r="H42" s="28">
        <v>68.900000000000006</v>
      </c>
      <c r="I42" s="28">
        <v>39.9</v>
      </c>
      <c r="J42" s="28">
        <v>40</v>
      </c>
      <c r="K42" s="28">
        <v>148.9</v>
      </c>
      <c r="L42" s="28">
        <v>74.900000000000006</v>
      </c>
      <c r="M42" s="28">
        <v>41.9</v>
      </c>
      <c r="N42" s="28">
        <v>44.1</v>
      </c>
      <c r="O42" s="28">
        <v>160.9</v>
      </c>
      <c r="P42" s="28">
        <v>83.6</v>
      </c>
      <c r="Q42" s="28">
        <v>44.9</v>
      </c>
      <c r="R42" s="28">
        <v>49.5</v>
      </c>
      <c r="S42" s="28">
        <v>178.1</v>
      </c>
      <c r="T42" s="28">
        <v>98</v>
      </c>
      <c r="U42" s="28">
        <v>51</v>
      </c>
      <c r="V42" s="28">
        <v>57.1</v>
      </c>
      <c r="W42" s="28">
        <v>206.2</v>
      </c>
      <c r="X42" s="28">
        <v>115.9</v>
      </c>
      <c r="Y42" s="28">
        <v>56.3</v>
      </c>
      <c r="Z42" s="28">
        <v>65.3</v>
      </c>
      <c r="AA42" s="28">
        <v>237.5</v>
      </c>
      <c r="AB42" s="28">
        <v>127.7</v>
      </c>
      <c r="AC42" s="28">
        <v>60.1</v>
      </c>
      <c r="AD42" s="28">
        <v>71.5</v>
      </c>
      <c r="AE42" s="28">
        <v>259.2</v>
      </c>
      <c r="AF42" s="28">
        <v>143.30000000000001</v>
      </c>
      <c r="AG42" s="28">
        <v>64.3</v>
      </c>
      <c r="AH42" s="28">
        <v>80.7</v>
      </c>
      <c r="AI42" s="28">
        <v>288.3</v>
      </c>
      <c r="AJ42" s="28">
        <v>162.5</v>
      </c>
      <c r="AK42" s="28">
        <v>69.8</v>
      </c>
      <c r="AL42" s="28">
        <v>92.8</v>
      </c>
      <c r="AM42" s="28">
        <v>325.10000000000002</v>
      </c>
      <c r="AN42" s="28">
        <v>187</v>
      </c>
      <c r="AO42" s="28">
        <v>76.8</v>
      </c>
      <c r="AP42" s="28">
        <v>107.4</v>
      </c>
      <c r="AQ42" s="28">
        <v>371.1</v>
      </c>
      <c r="AR42" s="28">
        <v>216.2</v>
      </c>
      <c r="AS42" s="28">
        <v>86.9</v>
      </c>
      <c r="AT42" s="28">
        <v>122.9</v>
      </c>
      <c r="AU42" s="28">
        <v>426</v>
      </c>
      <c r="AV42" s="28">
        <v>249.5</v>
      </c>
      <c r="AW42" s="28">
        <v>98.5</v>
      </c>
      <c r="AX42" s="28">
        <v>137.1</v>
      </c>
      <c r="AY42" s="28">
        <v>485</v>
      </c>
      <c r="AZ42" s="28">
        <v>277.60000000000002</v>
      </c>
      <c r="BA42" s="28">
        <v>108.9</v>
      </c>
      <c r="BB42" s="28">
        <v>147.9</v>
      </c>
      <c r="BC42" s="28">
        <v>534.29999999999995</v>
      </c>
      <c r="BD42" s="28">
        <v>291.2</v>
      </c>
      <c r="BE42" s="28">
        <v>116.4</v>
      </c>
      <c r="BF42" s="28">
        <v>152.9</v>
      </c>
      <c r="BG42" s="28">
        <v>560.5</v>
      </c>
      <c r="BH42" s="28">
        <v>308.8</v>
      </c>
      <c r="BI42" s="28">
        <v>125.1</v>
      </c>
      <c r="BJ42" s="28">
        <v>160.30000000000001</v>
      </c>
      <c r="BK42" s="28">
        <v>594.29999999999995</v>
      </c>
      <c r="BL42" s="28">
        <v>332.9</v>
      </c>
      <c r="BM42" s="28">
        <v>134.19999999999999</v>
      </c>
      <c r="BN42" s="28">
        <v>169.5</v>
      </c>
      <c r="BO42" s="28">
        <v>636.70000000000005</v>
      </c>
      <c r="BP42" s="28">
        <v>356.2</v>
      </c>
      <c r="BQ42" s="28">
        <v>144.30000000000001</v>
      </c>
      <c r="BR42" s="28">
        <v>181.7</v>
      </c>
      <c r="BS42" s="28">
        <v>682.2</v>
      </c>
      <c r="BT42" s="28">
        <v>377.9</v>
      </c>
      <c r="BU42" s="28">
        <v>155</v>
      </c>
      <c r="BV42" s="28">
        <v>195</v>
      </c>
      <c r="BW42" s="28">
        <v>728</v>
      </c>
      <c r="BX42" s="28">
        <v>406.6</v>
      </c>
      <c r="BY42" s="28">
        <v>166.9</v>
      </c>
      <c r="BZ42" s="28">
        <v>208.9</v>
      </c>
      <c r="CA42" s="28">
        <v>782.4</v>
      </c>
      <c r="CB42" s="28">
        <v>434.9</v>
      </c>
      <c r="CC42" s="28">
        <v>178.3</v>
      </c>
      <c r="CD42" s="28">
        <v>222.9</v>
      </c>
      <c r="CE42" s="28">
        <v>836.1</v>
      </c>
      <c r="CF42" s="28">
        <v>463.5</v>
      </c>
      <c r="CG42" s="28">
        <v>189.6</v>
      </c>
      <c r="CH42" s="28">
        <v>233.7</v>
      </c>
      <c r="CI42" s="28">
        <v>886.8</v>
      </c>
      <c r="CJ42" s="28">
        <v>489.6</v>
      </c>
      <c r="CK42" s="28">
        <v>200</v>
      </c>
      <c r="CL42" s="28">
        <v>241.5</v>
      </c>
      <c r="CM42" s="28">
        <v>931.1</v>
      </c>
      <c r="CN42" s="28">
        <v>505.5</v>
      </c>
      <c r="CO42" s="28">
        <v>206.3</v>
      </c>
      <c r="CP42" s="28">
        <v>247.9</v>
      </c>
      <c r="CQ42" s="28">
        <v>959.7</v>
      </c>
      <c r="CR42" s="28">
        <v>529.70000000000005</v>
      </c>
      <c r="CS42" s="28">
        <v>213.6</v>
      </c>
      <c r="CT42" s="28">
        <v>260.2</v>
      </c>
      <c r="CU42" s="28">
        <v>1003.6</v>
      </c>
      <c r="CV42" s="28">
        <v>561</v>
      </c>
      <c r="CW42" s="28">
        <v>220.7</v>
      </c>
      <c r="CX42" s="28">
        <v>273.89999999999998</v>
      </c>
      <c r="CY42" s="28">
        <v>1055.5999999999999</v>
      </c>
      <c r="CZ42" s="28">
        <v>604.70000000000005</v>
      </c>
      <c r="DA42" s="28">
        <v>229.1</v>
      </c>
      <c r="DB42" s="28">
        <v>289</v>
      </c>
      <c r="DC42" s="28">
        <v>1122.8</v>
      </c>
      <c r="DD42" s="28">
        <v>641.20000000000005</v>
      </c>
      <c r="DE42" s="28">
        <v>233.5</v>
      </c>
      <c r="DF42" s="28">
        <v>301.3</v>
      </c>
      <c r="DG42" s="28">
        <v>1176</v>
      </c>
      <c r="DH42" s="28">
        <v>685.5</v>
      </c>
      <c r="DI42" s="28">
        <v>238.4</v>
      </c>
      <c r="DJ42" s="28">
        <v>316.10000000000002</v>
      </c>
      <c r="DK42" s="28">
        <v>1240</v>
      </c>
      <c r="DL42" s="28">
        <v>731.2</v>
      </c>
      <c r="DM42" s="28">
        <v>243.5</v>
      </c>
      <c r="DN42" s="28">
        <v>335.6</v>
      </c>
      <c r="DO42" s="28">
        <v>1310.3</v>
      </c>
      <c r="DP42" s="28">
        <v>787.1</v>
      </c>
      <c r="DQ42" s="28">
        <v>252.5</v>
      </c>
      <c r="DR42" s="28">
        <v>361.3</v>
      </c>
      <c r="DS42" s="28">
        <v>1400.9</v>
      </c>
      <c r="DT42" s="28">
        <v>857.8</v>
      </c>
      <c r="DU42" s="28">
        <v>264.39999999999998</v>
      </c>
      <c r="DV42" s="28">
        <v>392.1</v>
      </c>
      <c r="DW42" s="28">
        <v>1514.2</v>
      </c>
      <c r="DX42" s="28">
        <v>908.6</v>
      </c>
      <c r="DY42" s="28">
        <v>272.5</v>
      </c>
      <c r="DZ42" s="28">
        <v>422.8</v>
      </c>
      <c r="EA42" s="28">
        <v>1604</v>
      </c>
      <c r="EB42" s="28">
        <v>934.6</v>
      </c>
      <c r="EC42" s="28">
        <v>280</v>
      </c>
      <c r="ED42" s="28">
        <v>447.5</v>
      </c>
      <c r="EE42" s="28">
        <v>1662.1</v>
      </c>
      <c r="EF42" s="28">
        <v>955.9</v>
      </c>
      <c r="EG42" s="28">
        <v>290.5</v>
      </c>
      <c r="EH42" s="28">
        <v>480.9</v>
      </c>
      <c r="EI42" s="28">
        <v>1727.2</v>
      </c>
      <c r="EJ42" s="28">
        <v>997.9</v>
      </c>
      <c r="EK42" s="28">
        <v>307.2</v>
      </c>
      <c r="EL42" s="28">
        <v>526.6</v>
      </c>
      <c r="EM42" s="28">
        <v>1831.7</v>
      </c>
      <c r="EN42" s="28">
        <v>1067.9000000000001</v>
      </c>
      <c r="EO42" s="28">
        <v>330.3</v>
      </c>
      <c r="EP42" s="28">
        <v>583.70000000000005</v>
      </c>
      <c r="EQ42" s="28">
        <v>1982</v>
      </c>
      <c r="ER42" s="28">
        <v>1146.0999999999999</v>
      </c>
      <c r="ES42" s="28">
        <v>353.4</v>
      </c>
      <c r="ET42" s="28">
        <v>636.4</v>
      </c>
      <c r="EU42" s="28">
        <v>2136</v>
      </c>
      <c r="EV42" s="28">
        <v>1216.3</v>
      </c>
      <c r="EW42" s="28">
        <v>380.5</v>
      </c>
      <c r="EX42" s="28">
        <v>667.5</v>
      </c>
      <c r="EY42" s="28">
        <v>2264.4</v>
      </c>
      <c r="EZ42" s="28">
        <v>1279.3</v>
      </c>
      <c r="FA42" s="28">
        <v>406.4</v>
      </c>
      <c r="FB42" s="28">
        <v>677.7</v>
      </c>
      <c r="FC42" s="28">
        <v>2363.4</v>
      </c>
      <c r="FD42" s="28">
        <v>1281.4000000000001</v>
      </c>
      <c r="FE42" s="28">
        <v>422</v>
      </c>
      <c r="FF42" s="28">
        <v>665.1</v>
      </c>
      <c r="FG42" s="28">
        <v>2368.4</v>
      </c>
      <c r="FH42" s="28">
        <v>1284.0999999999999</v>
      </c>
      <c r="FI42" s="28">
        <v>436.4</v>
      </c>
      <c r="FJ42" s="28">
        <v>661.1</v>
      </c>
      <c r="FK42" s="28">
        <v>2381.6</v>
      </c>
      <c r="FL42" s="28">
        <v>1321.7</v>
      </c>
      <c r="FM42" s="28">
        <v>456.7</v>
      </c>
      <c r="FN42" s="28">
        <v>672.2</v>
      </c>
      <c r="FO42" s="28">
        <v>2450.6</v>
      </c>
      <c r="FP42" s="28">
        <v>1374.9</v>
      </c>
      <c r="FQ42" s="28">
        <v>472.4</v>
      </c>
      <c r="FR42" s="28">
        <v>687</v>
      </c>
      <c r="FS42" s="28">
        <v>2534.1999999999998</v>
      </c>
      <c r="FT42" s="28">
        <v>1425</v>
      </c>
      <c r="FU42" s="28">
        <v>481.9</v>
      </c>
      <c r="FV42" s="28">
        <v>721.9</v>
      </c>
      <c r="FW42" s="28">
        <v>2628.9</v>
      </c>
      <c r="FX42" s="28">
        <v>1487.9</v>
      </c>
      <c r="FY42" s="28">
        <v>492.1</v>
      </c>
      <c r="FZ42" s="28">
        <v>765.2</v>
      </c>
      <c r="GA42" s="28">
        <v>2745.2</v>
      </c>
      <c r="GB42" s="28">
        <v>1542.9</v>
      </c>
      <c r="GC42" s="28">
        <v>496.6</v>
      </c>
      <c r="GD42" s="28">
        <v>791.3</v>
      </c>
      <c r="GE42" s="28">
        <v>2830.8</v>
      </c>
    </row>
    <row r="43" spans="1:189" x14ac:dyDescent="0.2">
      <c r="A43" s="7">
        <v>23</v>
      </c>
      <c r="B43" s="34" t="s">
        <v>28</v>
      </c>
      <c r="C43" s="20" t="s">
        <v>74</v>
      </c>
      <c r="D43" s="24">
        <v>26.1</v>
      </c>
      <c r="E43" s="25">
        <v>163.69999999999999</v>
      </c>
      <c r="F43" s="24">
        <v>743.8</v>
      </c>
      <c r="G43" s="25">
        <v>933.5</v>
      </c>
      <c r="H43" s="24">
        <v>36</v>
      </c>
      <c r="I43" s="25">
        <v>162</v>
      </c>
      <c r="J43" s="24">
        <v>811.1</v>
      </c>
      <c r="K43" s="25">
        <v>1009.1</v>
      </c>
      <c r="L43" s="24">
        <v>47.1</v>
      </c>
      <c r="M43" s="25">
        <v>188</v>
      </c>
      <c r="N43" s="24">
        <v>878.6</v>
      </c>
      <c r="O43" s="25">
        <v>1113.8</v>
      </c>
      <c r="P43" s="24">
        <v>51.7</v>
      </c>
      <c r="Q43" s="25">
        <v>214.5</v>
      </c>
      <c r="R43" s="24">
        <v>982.9</v>
      </c>
      <c r="S43" s="25">
        <v>1249.0999999999999</v>
      </c>
      <c r="T43" s="24">
        <v>37.9</v>
      </c>
      <c r="U43" s="25">
        <v>230.4</v>
      </c>
      <c r="V43" s="24">
        <v>1073.7</v>
      </c>
      <c r="W43" s="25">
        <v>1342</v>
      </c>
      <c r="X43" s="24">
        <v>51.3</v>
      </c>
      <c r="Y43" s="25">
        <v>199</v>
      </c>
      <c r="Z43" s="24">
        <v>1191.7</v>
      </c>
      <c r="AA43" s="25">
        <v>1442</v>
      </c>
      <c r="AB43" s="24">
        <v>68.599999999999994</v>
      </c>
      <c r="AC43" s="25">
        <v>240.5</v>
      </c>
      <c r="AD43" s="24">
        <v>1297.5</v>
      </c>
      <c r="AE43" s="25">
        <v>1606.6</v>
      </c>
      <c r="AF43" s="24">
        <v>84.7</v>
      </c>
      <c r="AG43" s="25">
        <v>281</v>
      </c>
      <c r="AH43" s="24">
        <v>1424.8</v>
      </c>
      <c r="AI43" s="25">
        <v>1790.5</v>
      </c>
      <c r="AJ43" s="24">
        <v>100.7</v>
      </c>
      <c r="AK43" s="25">
        <v>327.7</v>
      </c>
      <c r="AL43" s="24">
        <v>1592.7</v>
      </c>
      <c r="AM43" s="25">
        <v>2021.1</v>
      </c>
      <c r="AN43" s="24">
        <v>99.2</v>
      </c>
      <c r="AO43" s="25">
        <v>371.4</v>
      </c>
      <c r="AP43" s="24">
        <v>1767</v>
      </c>
      <c r="AQ43" s="25">
        <v>2237.6</v>
      </c>
      <c r="AR43" s="24">
        <v>68.3</v>
      </c>
      <c r="AS43" s="25">
        <v>378</v>
      </c>
      <c r="AT43" s="24">
        <v>1967.8</v>
      </c>
      <c r="AU43" s="25">
        <v>2414.1</v>
      </c>
      <c r="AV43" s="24">
        <v>85.3</v>
      </c>
      <c r="AW43" s="25">
        <v>429.8</v>
      </c>
      <c r="AX43" s="24">
        <v>2190</v>
      </c>
      <c r="AY43" s="25">
        <v>2705.1</v>
      </c>
      <c r="AZ43" s="24">
        <v>81.599999999999994</v>
      </c>
      <c r="BA43" s="25">
        <v>387.3</v>
      </c>
      <c r="BB43" s="24">
        <v>2351.6</v>
      </c>
      <c r="BC43" s="25">
        <v>2820.6</v>
      </c>
      <c r="BD43" s="24">
        <v>112.3</v>
      </c>
      <c r="BE43" s="25">
        <v>394.2</v>
      </c>
      <c r="BF43" s="24">
        <v>2533.5</v>
      </c>
      <c r="BG43" s="25">
        <v>3040</v>
      </c>
      <c r="BH43" s="24">
        <v>146.5</v>
      </c>
      <c r="BI43" s="25">
        <v>463.6</v>
      </c>
      <c r="BJ43" s="24">
        <v>2810.2</v>
      </c>
      <c r="BK43" s="25">
        <v>3420.3</v>
      </c>
      <c r="BL43" s="24">
        <v>155.6</v>
      </c>
      <c r="BM43" s="25">
        <v>515.1</v>
      </c>
      <c r="BN43" s="24">
        <v>2987.8</v>
      </c>
      <c r="BO43" s="25">
        <v>3658.5</v>
      </c>
      <c r="BP43" s="24">
        <v>106.2</v>
      </c>
      <c r="BQ43" s="25">
        <v>546.5</v>
      </c>
      <c r="BR43" s="24">
        <v>3167.8</v>
      </c>
      <c r="BS43" s="25">
        <v>3820.4</v>
      </c>
      <c r="BT43" s="24">
        <v>119.5</v>
      </c>
      <c r="BU43" s="25">
        <v>628.70000000000005</v>
      </c>
      <c r="BV43" s="24">
        <v>3344.1</v>
      </c>
      <c r="BW43" s="25">
        <v>4092.4</v>
      </c>
      <c r="BX43" s="24">
        <v>141.19999999999999</v>
      </c>
      <c r="BY43" s="25">
        <v>681.5</v>
      </c>
      <c r="BZ43" s="24">
        <v>3641.6</v>
      </c>
      <c r="CA43" s="25">
        <v>4464.3999999999996</v>
      </c>
      <c r="CB43" s="24">
        <v>107.6</v>
      </c>
      <c r="CC43" s="25">
        <v>734.9</v>
      </c>
      <c r="CD43" s="24">
        <v>3909.3</v>
      </c>
      <c r="CE43" s="25">
        <v>4751.8</v>
      </c>
      <c r="CF43" s="24">
        <v>96.9</v>
      </c>
      <c r="CG43" s="25">
        <v>746.4</v>
      </c>
      <c r="CH43" s="24">
        <v>4161.1000000000004</v>
      </c>
      <c r="CI43" s="25">
        <v>5004.3999999999996</v>
      </c>
      <c r="CJ43" s="24">
        <v>130.69999999999999</v>
      </c>
      <c r="CK43" s="25">
        <v>734.3</v>
      </c>
      <c r="CL43" s="24">
        <v>4326</v>
      </c>
      <c r="CM43" s="25">
        <v>5191</v>
      </c>
      <c r="CN43" s="24">
        <v>137.5</v>
      </c>
      <c r="CO43" s="25">
        <v>678.6</v>
      </c>
      <c r="CP43" s="24">
        <v>4641.7</v>
      </c>
      <c r="CQ43" s="25">
        <v>5457.8</v>
      </c>
      <c r="CR43" s="24">
        <v>146</v>
      </c>
      <c r="CS43" s="25">
        <v>724.8</v>
      </c>
      <c r="CT43" s="24">
        <v>4838.6000000000004</v>
      </c>
      <c r="CU43" s="25">
        <v>5709.4</v>
      </c>
      <c r="CV43" s="24">
        <v>193.7</v>
      </c>
      <c r="CW43" s="25">
        <v>828.1</v>
      </c>
      <c r="CX43" s="24">
        <v>5072.3999999999996</v>
      </c>
      <c r="CY43" s="25">
        <v>6094.2</v>
      </c>
      <c r="CZ43" s="24">
        <v>228.6</v>
      </c>
      <c r="DA43" s="25">
        <v>869.8</v>
      </c>
      <c r="DB43" s="24">
        <v>5337.1</v>
      </c>
      <c r="DC43" s="25">
        <v>6435.4</v>
      </c>
      <c r="DD43" s="24">
        <v>253.9</v>
      </c>
      <c r="DE43" s="25">
        <v>982.7</v>
      </c>
      <c r="DF43" s="24">
        <v>5613.3</v>
      </c>
      <c r="DG43" s="25">
        <v>6849.9</v>
      </c>
      <c r="DH43" s="24">
        <v>286.10000000000002</v>
      </c>
      <c r="DI43" s="25">
        <v>1130</v>
      </c>
      <c r="DJ43" s="24">
        <v>5912.9</v>
      </c>
      <c r="DK43" s="25">
        <v>7328.9</v>
      </c>
      <c r="DL43" s="24">
        <v>205.4</v>
      </c>
      <c r="DM43" s="25">
        <v>1283.5</v>
      </c>
      <c r="DN43" s="24">
        <v>6308.3</v>
      </c>
      <c r="DO43" s="25">
        <v>7797.2</v>
      </c>
      <c r="DP43" s="24">
        <v>231</v>
      </c>
      <c r="DQ43" s="25">
        <v>1426</v>
      </c>
      <c r="DR43" s="24">
        <v>6610.3</v>
      </c>
      <c r="DS43" s="25">
        <v>8267.2999999999993</v>
      </c>
      <c r="DT43" s="24">
        <v>137.5</v>
      </c>
      <c r="DU43" s="25">
        <v>1604.5</v>
      </c>
      <c r="DV43" s="24">
        <v>7100.1</v>
      </c>
      <c r="DW43" s="25">
        <v>8842.1</v>
      </c>
      <c r="DX43" s="24">
        <v>183.7</v>
      </c>
      <c r="DY43" s="25">
        <v>1490.8</v>
      </c>
      <c r="DZ43" s="24">
        <v>7438.3</v>
      </c>
      <c r="EA43" s="25">
        <v>9112.7000000000007</v>
      </c>
      <c r="EB43" s="24">
        <v>320.2</v>
      </c>
      <c r="EC43" s="25">
        <v>1254.4000000000001</v>
      </c>
      <c r="ED43" s="24">
        <v>7789.3</v>
      </c>
      <c r="EE43" s="25">
        <v>9363.9</v>
      </c>
      <c r="EF43" s="24">
        <v>383.8</v>
      </c>
      <c r="EG43" s="25">
        <v>1226.0999999999999</v>
      </c>
      <c r="EH43" s="24">
        <v>8175.1</v>
      </c>
      <c r="EI43" s="25">
        <v>9785</v>
      </c>
      <c r="EJ43" s="24">
        <v>416.3</v>
      </c>
      <c r="EK43" s="25">
        <v>1358.3</v>
      </c>
      <c r="EL43" s="24">
        <v>8669.4</v>
      </c>
      <c r="EM43" s="25">
        <v>10444</v>
      </c>
      <c r="EN43" s="24">
        <v>485</v>
      </c>
      <c r="EO43" s="25">
        <v>1608.6</v>
      </c>
      <c r="EP43" s="24">
        <v>9037.2000000000007</v>
      </c>
      <c r="EQ43" s="25">
        <v>11130.8</v>
      </c>
      <c r="ER43" s="24">
        <v>446.8</v>
      </c>
      <c r="ES43" s="25">
        <v>1823.8</v>
      </c>
      <c r="ET43" s="24">
        <v>9635.4</v>
      </c>
      <c r="EU43" s="25">
        <v>11905.9</v>
      </c>
      <c r="EV43" s="24">
        <v>262.8</v>
      </c>
      <c r="EW43" s="25">
        <v>1873.1</v>
      </c>
      <c r="EX43" s="24">
        <v>10060.299999999999</v>
      </c>
      <c r="EY43" s="25">
        <v>12196.2</v>
      </c>
      <c r="EZ43" s="24">
        <v>165.7</v>
      </c>
      <c r="FA43" s="25">
        <v>1571.1</v>
      </c>
      <c r="FB43" s="24">
        <v>10550.4</v>
      </c>
      <c r="FC43" s="25">
        <v>12287.2</v>
      </c>
      <c r="FD43" s="24">
        <v>552.9</v>
      </c>
      <c r="FE43" s="25">
        <v>921.3</v>
      </c>
      <c r="FF43" s="24">
        <v>10514.4</v>
      </c>
      <c r="FG43" s="25">
        <v>11988.6</v>
      </c>
      <c r="FH43" s="24">
        <v>810.4</v>
      </c>
      <c r="FI43" s="25">
        <v>957.7</v>
      </c>
      <c r="FJ43" s="24">
        <v>10832.2</v>
      </c>
      <c r="FK43" s="25">
        <v>12600.3</v>
      </c>
      <c r="FL43" s="24">
        <v>727.4</v>
      </c>
      <c r="FM43" s="25">
        <v>1077.3</v>
      </c>
      <c r="FN43" s="24">
        <v>11399.4</v>
      </c>
      <c r="FO43" s="25">
        <v>13204.1</v>
      </c>
      <c r="FP43" s="24">
        <v>685.8</v>
      </c>
      <c r="FQ43" s="25">
        <v>1238.7</v>
      </c>
      <c r="FR43" s="24">
        <v>11997.3</v>
      </c>
      <c r="FS43" s="25">
        <v>13921.8</v>
      </c>
      <c r="FT43" s="24">
        <v>628</v>
      </c>
      <c r="FU43" s="25">
        <v>1697.1</v>
      </c>
      <c r="FV43" s="24">
        <v>11981.3</v>
      </c>
      <c r="FW43" s="25">
        <v>14306.5</v>
      </c>
      <c r="FX43" s="24">
        <v>642.20000000000005</v>
      </c>
      <c r="FY43" s="25">
        <v>1781.4</v>
      </c>
      <c r="FZ43" s="24">
        <v>12589.4</v>
      </c>
      <c r="GA43" s="25">
        <v>15012.9</v>
      </c>
      <c r="GB43" s="24">
        <v>553</v>
      </c>
      <c r="GC43" s="25">
        <v>1883.8</v>
      </c>
      <c r="GD43" s="24">
        <v>13067.3</v>
      </c>
      <c r="GE43" s="25">
        <v>15504.1</v>
      </c>
    </row>
    <row r="44" spans="1:189" s="35" customFormat="1" x14ac:dyDescent="0.2">
      <c r="A44" s="20"/>
      <c r="B44" s="29"/>
      <c r="C44" s="20"/>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c r="FY44" s="28"/>
      <c r="FZ44" s="28"/>
      <c r="GA44" s="28"/>
      <c r="GB44" s="28"/>
      <c r="GC44" s="28"/>
      <c r="GD44" s="28"/>
      <c r="GE44" s="28"/>
    </row>
    <row r="45" spans="1:189" x14ac:dyDescent="0.2">
      <c r="A45" s="7"/>
      <c r="B45" s="29"/>
      <c r="C45" s="20"/>
      <c r="D45" s="28"/>
      <c r="E45" s="28"/>
      <c r="F45" s="31"/>
      <c r="G45" s="28"/>
      <c r="H45" s="28"/>
      <c r="I45" s="28"/>
      <c r="J45" s="31"/>
      <c r="K45" s="28"/>
      <c r="L45" s="28"/>
      <c r="M45" s="28"/>
      <c r="N45" s="31"/>
      <c r="O45" s="28"/>
      <c r="P45" s="28"/>
      <c r="Q45" s="28"/>
      <c r="R45" s="31"/>
      <c r="S45" s="28"/>
      <c r="T45" s="28"/>
      <c r="U45" s="28"/>
      <c r="V45" s="31"/>
      <c r="W45" s="28"/>
      <c r="X45" s="28"/>
      <c r="Y45" s="28"/>
      <c r="Z45" s="31"/>
      <c r="AA45" s="28"/>
      <c r="AB45" s="28"/>
      <c r="AC45" s="28"/>
      <c r="AD45" s="31"/>
      <c r="AE45" s="28"/>
      <c r="AF45" s="28"/>
      <c r="AG45" s="28"/>
      <c r="AH45" s="31"/>
      <c r="AI45" s="28"/>
      <c r="AJ45" s="28"/>
      <c r="AK45" s="28"/>
      <c r="AL45" s="31"/>
      <c r="AM45" s="28"/>
      <c r="AN45" s="28"/>
      <c r="AO45" s="28"/>
      <c r="AP45" s="31"/>
      <c r="AQ45" s="28"/>
      <c r="AR45" s="28"/>
      <c r="AS45" s="28"/>
      <c r="AT45" s="31"/>
      <c r="AU45" s="28"/>
      <c r="AV45" s="28"/>
      <c r="AW45" s="28"/>
      <c r="AX45" s="31"/>
      <c r="AY45" s="28"/>
      <c r="AZ45" s="28"/>
      <c r="BA45" s="28"/>
      <c r="BB45" s="31"/>
      <c r="BC45" s="28"/>
      <c r="BD45" s="28"/>
      <c r="BE45" s="28"/>
      <c r="BF45" s="31"/>
      <c r="BG45" s="28"/>
      <c r="BH45" s="28"/>
      <c r="BI45" s="28"/>
      <c r="BJ45" s="31"/>
      <c r="BK45" s="28"/>
      <c r="BL45" s="28"/>
      <c r="BM45" s="28"/>
      <c r="BN45" s="31"/>
      <c r="BO45" s="28"/>
      <c r="BP45" s="28"/>
      <c r="BQ45" s="28"/>
      <c r="BR45" s="31"/>
      <c r="BS45" s="28"/>
      <c r="BT45" s="28"/>
      <c r="BU45" s="28"/>
      <c r="BV45" s="31"/>
      <c r="BW45" s="28"/>
      <c r="BX45" s="28"/>
      <c r="BY45" s="28"/>
      <c r="BZ45" s="31"/>
      <c r="CA45" s="28"/>
      <c r="CB45" s="28"/>
      <c r="CC45" s="28"/>
      <c r="CD45" s="31"/>
      <c r="CE45" s="28"/>
      <c r="CF45" s="28"/>
      <c r="CG45" s="28"/>
      <c r="CH45" s="31"/>
      <c r="CI45" s="28"/>
      <c r="CJ45" s="28"/>
      <c r="CK45" s="28"/>
      <c r="CL45" s="31"/>
      <c r="CM45" s="28"/>
      <c r="CN45" s="28"/>
      <c r="CO45" s="28"/>
      <c r="CP45" s="31"/>
      <c r="CQ45" s="28"/>
      <c r="CR45" s="28"/>
      <c r="CS45" s="28"/>
      <c r="CT45" s="31"/>
      <c r="CU45" s="28"/>
      <c r="CV45" s="28"/>
      <c r="CW45" s="28"/>
      <c r="CX45" s="31"/>
      <c r="CY45" s="28"/>
      <c r="CZ45" s="28"/>
      <c r="DA45" s="28"/>
      <c r="DB45" s="31"/>
      <c r="DC45" s="28"/>
      <c r="DD45" s="28"/>
      <c r="DE45" s="28"/>
      <c r="DF45" s="31"/>
      <c r="DG45" s="28"/>
      <c r="DH45" s="28"/>
      <c r="DI45" s="28"/>
      <c r="DJ45" s="31"/>
      <c r="DK45" s="28"/>
      <c r="DL45" s="28"/>
      <c r="DM45" s="28"/>
      <c r="DN45" s="31"/>
      <c r="DO45" s="28"/>
      <c r="DP45" s="28"/>
      <c r="DQ45" s="28"/>
      <c r="DR45" s="31"/>
      <c r="DS45" s="28"/>
      <c r="DT45" s="28"/>
      <c r="DU45" s="28"/>
      <c r="DV45" s="31"/>
      <c r="DW45" s="28"/>
      <c r="DX45" s="28"/>
      <c r="DY45" s="28"/>
      <c r="DZ45" s="31"/>
      <c r="EA45" s="28"/>
      <c r="EB45" s="28"/>
      <c r="EC45" s="28"/>
      <c r="ED45" s="31"/>
      <c r="EE45" s="28"/>
      <c r="EF45" s="28"/>
      <c r="EG45" s="28"/>
      <c r="EH45" s="31"/>
      <c r="EI45" s="28"/>
      <c r="EJ45" s="28"/>
      <c r="EK45" s="28"/>
      <c r="EL45" s="31"/>
      <c r="EM45" s="28"/>
      <c r="EN45" s="28"/>
      <c r="EO45" s="28"/>
      <c r="EP45" s="31"/>
      <c r="EQ45" s="28"/>
      <c r="ER45" s="28"/>
      <c r="ES45" s="28"/>
      <c r="ET45" s="31"/>
      <c r="EU45" s="28"/>
      <c r="EV45" s="28"/>
      <c r="EW45" s="28"/>
      <c r="EX45" s="31"/>
      <c r="EY45" s="28"/>
      <c r="EZ45" s="28"/>
      <c r="FA45" s="28"/>
      <c r="FB45" s="31"/>
      <c r="FC45" s="28"/>
      <c r="FD45" s="28"/>
      <c r="FE45" s="28"/>
      <c r="FF45" s="31"/>
      <c r="FG45" s="28"/>
      <c r="FH45" s="28"/>
      <c r="FI45" s="28"/>
      <c r="FJ45" s="31"/>
      <c r="FK45" s="28"/>
      <c r="FL45" s="28"/>
      <c r="FM45" s="28"/>
      <c r="FN45" s="31"/>
      <c r="FO45" s="28"/>
      <c r="FP45" s="28"/>
      <c r="FQ45" s="28"/>
      <c r="FR45" s="31"/>
      <c r="FS45" s="28"/>
      <c r="FT45" s="28"/>
      <c r="FU45" s="28"/>
      <c r="FV45" s="31"/>
      <c r="FW45" s="28"/>
      <c r="FX45" s="28"/>
      <c r="FY45" s="28"/>
      <c r="FZ45" s="31"/>
      <c r="GA45" s="28"/>
      <c r="GB45" s="28"/>
      <c r="GC45" s="28"/>
      <c r="GD45" s="31"/>
      <c r="GE45" s="28"/>
    </row>
    <row r="46" spans="1:189" x14ac:dyDescent="0.2">
      <c r="A46" s="7"/>
      <c r="B46" s="19" t="s">
        <v>8</v>
      </c>
      <c r="C46" s="20"/>
      <c r="D46" s="28"/>
      <c r="E46" s="28"/>
      <c r="F46" s="31"/>
      <c r="G46" s="28"/>
      <c r="H46" s="28"/>
      <c r="I46" s="28"/>
      <c r="J46" s="31"/>
      <c r="K46" s="28"/>
      <c r="L46" s="28"/>
      <c r="M46" s="28"/>
      <c r="N46" s="31"/>
      <c r="O46" s="28"/>
      <c r="P46" s="28"/>
      <c r="Q46" s="28"/>
      <c r="R46" s="31"/>
      <c r="S46" s="28"/>
      <c r="T46" s="28"/>
      <c r="U46" s="28"/>
      <c r="V46" s="31"/>
      <c r="W46" s="28"/>
      <c r="X46" s="28"/>
      <c r="Y46" s="28"/>
      <c r="Z46" s="31"/>
      <c r="AA46" s="28"/>
      <c r="AB46" s="28"/>
      <c r="AC46" s="28"/>
      <c r="AD46" s="31"/>
      <c r="AE46" s="28"/>
      <c r="AF46" s="28"/>
      <c r="AG46" s="28"/>
      <c r="AH46" s="31"/>
      <c r="AI46" s="28"/>
      <c r="AJ46" s="28"/>
      <c r="AK46" s="28"/>
      <c r="AL46" s="31"/>
      <c r="AM46" s="28"/>
      <c r="AN46" s="28"/>
      <c r="AO46" s="28"/>
      <c r="AP46" s="31"/>
      <c r="AQ46" s="28"/>
      <c r="AR46" s="28"/>
      <c r="AS46" s="28"/>
      <c r="AT46" s="31"/>
      <c r="AU46" s="28"/>
      <c r="AV46" s="28"/>
      <c r="AW46" s="28"/>
      <c r="AX46" s="31"/>
      <c r="AY46" s="28"/>
      <c r="AZ46" s="28"/>
      <c r="BA46" s="28"/>
      <c r="BB46" s="31"/>
      <c r="BC46" s="28"/>
      <c r="BD46" s="28"/>
      <c r="BE46" s="28"/>
      <c r="BF46" s="31"/>
      <c r="BG46" s="28"/>
      <c r="BH46" s="28"/>
      <c r="BI46" s="28"/>
      <c r="BJ46" s="31"/>
      <c r="BK46" s="28"/>
      <c r="BL46" s="28"/>
      <c r="BM46" s="28"/>
      <c r="BN46" s="31"/>
      <c r="BO46" s="28"/>
      <c r="BP46" s="28"/>
      <c r="BQ46" s="28"/>
      <c r="BR46" s="31"/>
      <c r="BS46" s="28"/>
      <c r="BT46" s="28"/>
      <c r="BU46" s="28"/>
      <c r="BV46" s="31"/>
      <c r="BW46" s="28"/>
      <c r="BX46" s="28"/>
      <c r="BY46" s="28"/>
      <c r="BZ46" s="31"/>
      <c r="CA46" s="28"/>
      <c r="CB46" s="28"/>
      <c r="CC46" s="28"/>
      <c r="CD46" s="31"/>
      <c r="CE46" s="28"/>
      <c r="CF46" s="28"/>
      <c r="CG46" s="28"/>
      <c r="CH46" s="31"/>
      <c r="CI46" s="28"/>
      <c r="CJ46" s="28"/>
      <c r="CK46" s="28"/>
      <c r="CL46" s="31"/>
      <c r="CM46" s="28"/>
      <c r="CN46" s="28"/>
      <c r="CO46" s="28"/>
      <c r="CP46" s="31"/>
      <c r="CQ46" s="28"/>
      <c r="CR46" s="28"/>
      <c r="CS46" s="28"/>
      <c r="CT46" s="31"/>
      <c r="CU46" s="28"/>
      <c r="CV46" s="28"/>
      <c r="CW46" s="28"/>
      <c r="CX46" s="31"/>
      <c r="CY46" s="28"/>
      <c r="CZ46" s="28"/>
      <c r="DA46" s="28"/>
      <c r="DB46" s="31"/>
      <c r="DC46" s="28"/>
      <c r="DD46" s="28"/>
      <c r="DE46" s="28"/>
      <c r="DF46" s="31"/>
      <c r="DG46" s="28"/>
      <c r="DH46" s="28"/>
      <c r="DI46" s="28"/>
      <c r="DJ46" s="31"/>
      <c r="DK46" s="28"/>
      <c r="DL46" s="28"/>
      <c r="DM46" s="28"/>
      <c r="DN46" s="31"/>
      <c r="DO46" s="28"/>
      <c r="DP46" s="28"/>
      <c r="DQ46" s="28"/>
      <c r="DR46" s="31"/>
      <c r="DS46" s="28"/>
      <c r="DT46" s="28"/>
      <c r="DU46" s="28"/>
      <c r="DV46" s="31"/>
      <c r="DW46" s="28"/>
      <c r="DX46" s="28"/>
      <c r="DY46" s="28"/>
      <c r="DZ46" s="31"/>
      <c r="EA46" s="28"/>
      <c r="EB46" s="28"/>
      <c r="EC46" s="28"/>
      <c r="ED46" s="31"/>
      <c r="EE46" s="28"/>
      <c r="EF46" s="28"/>
      <c r="EG46" s="28"/>
      <c r="EH46" s="31"/>
      <c r="EI46" s="28"/>
      <c r="EJ46" s="28"/>
      <c r="EK46" s="28"/>
      <c r="EL46" s="31"/>
      <c r="EM46" s="28"/>
      <c r="EN46" s="28"/>
      <c r="EO46" s="28"/>
      <c r="EP46" s="31"/>
      <c r="EQ46" s="28"/>
      <c r="ER46" s="28"/>
      <c r="ES46" s="28"/>
      <c r="ET46" s="31"/>
      <c r="EU46" s="28"/>
      <c r="EV46" s="28"/>
      <c r="EW46" s="28"/>
      <c r="EX46" s="31"/>
      <c r="EY46" s="28"/>
      <c r="EZ46" s="28"/>
      <c r="FA46" s="28"/>
      <c r="FB46" s="31"/>
      <c r="FC46" s="28"/>
      <c r="FD46" s="28"/>
      <c r="FE46" s="28"/>
      <c r="FF46" s="31"/>
      <c r="FG46" s="28"/>
      <c r="FH46" s="28"/>
      <c r="FI46" s="28"/>
      <c r="FJ46" s="31"/>
      <c r="FK46" s="28"/>
      <c r="FL46" s="28"/>
      <c r="FM46" s="28"/>
      <c r="FN46" s="31"/>
      <c r="FO46" s="28"/>
      <c r="FP46" s="28"/>
      <c r="FQ46" s="28"/>
      <c r="FR46" s="31"/>
      <c r="FS46" s="28"/>
      <c r="FT46" s="28"/>
      <c r="FU46" s="28"/>
      <c r="FV46" s="31"/>
      <c r="FW46" s="28"/>
      <c r="FX46" s="28"/>
      <c r="FY46" s="28"/>
      <c r="FZ46" s="31"/>
      <c r="GA46" s="28"/>
      <c r="GB46" s="28"/>
      <c r="GC46" s="28"/>
      <c r="GD46" s="31"/>
      <c r="GE46" s="28"/>
    </row>
    <row r="47" spans="1:189" ht="25.5" x14ac:dyDescent="0.2">
      <c r="A47" s="7">
        <v>24</v>
      </c>
      <c r="B47" s="100" t="s">
        <v>51</v>
      </c>
      <c r="C47" s="154" t="s">
        <v>75</v>
      </c>
      <c r="D47" s="27" t="s">
        <v>13</v>
      </c>
      <c r="E47" s="27" t="s">
        <v>13</v>
      </c>
      <c r="F47" s="27" t="s">
        <v>13</v>
      </c>
      <c r="G47" s="27" t="s">
        <v>13</v>
      </c>
      <c r="H47" s="27" t="s">
        <v>13</v>
      </c>
      <c r="I47" s="27" t="s">
        <v>13</v>
      </c>
      <c r="J47" s="27" t="s">
        <v>13</v>
      </c>
      <c r="K47" s="27" t="s">
        <v>13</v>
      </c>
      <c r="L47" s="27" t="s">
        <v>13</v>
      </c>
      <c r="M47" s="27" t="s">
        <v>13</v>
      </c>
      <c r="N47" s="27" t="s">
        <v>13</v>
      </c>
      <c r="O47" s="27" t="s">
        <v>13</v>
      </c>
      <c r="P47" s="27" t="s">
        <v>13</v>
      </c>
      <c r="Q47" s="27" t="s">
        <v>13</v>
      </c>
      <c r="R47" s="27" t="s">
        <v>13</v>
      </c>
      <c r="S47" s="27" t="s">
        <v>13</v>
      </c>
      <c r="T47" s="27" t="s">
        <v>13</v>
      </c>
      <c r="U47" s="27" t="s">
        <v>13</v>
      </c>
      <c r="V47" s="27" t="s">
        <v>13</v>
      </c>
      <c r="W47" s="27" t="s">
        <v>13</v>
      </c>
      <c r="X47" s="27" t="s">
        <v>13</v>
      </c>
      <c r="Y47" s="27" t="s">
        <v>13</v>
      </c>
      <c r="Z47" s="27" t="s">
        <v>13</v>
      </c>
      <c r="AA47" s="27" t="s">
        <v>13</v>
      </c>
      <c r="AB47" s="27" t="s">
        <v>13</v>
      </c>
      <c r="AC47" s="27" t="s">
        <v>13</v>
      </c>
      <c r="AD47" s="27" t="s">
        <v>13</v>
      </c>
      <c r="AE47" s="27" t="s">
        <v>13</v>
      </c>
      <c r="AF47" s="27" t="s">
        <v>13</v>
      </c>
      <c r="AG47" s="27" t="s">
        <v>13</v>
      </c>
      <c r="AH47" s="27" t="s">
        <v>13</v>
      </c>
      <c r="AI47" s="27" t="s">
        <v>13</v>
      </c>
      <c r="AJ47" s="27" t="s">
        <v>13</v>
      </c>
      <c r="AK47" s="27" t="s">
        <v>13</v>
      </c>
      <c r="AL47" s="27" t="s">
        <v>13</v>
      </c>
      <c r="AM47" s="27" t="s">
        <v>13</v>
      </c>
      <c r="AN47" s="27" t="s">
        <v>13</v>
      </c>
      <c r="AO47" s="27" t="s">
        <v>13</v>
      </c>
      <c r="AP47" s="27" t="s">
        <v>13</v>
      </c>
      <c r="AQ47" s="27" t="s">
        <v>13</v>
      </c>
      <c r="AR47" s="27" t="s">
        <v>13</v>
      </c>
      <c r="AS47" s="27" t="s">
        <v>13</v>
      </c>
      <c r="AT47" s="27" t="s">
        <v>13</v>
      </c>
      <c r="AU47" s="27" t="s">
        <v>13</v>
      </c>
      <c r="AV47" s="27" t="s">
        <v>13</v>
      </c>
      <c r="AW47" s="27" t="s">
        <v>13</v>
      </c>
      <c r="AX47" s="27" t="s">
        <v>13</v>
      </c>
      <c r="AY47" s="27" t="s">
        <v>13</v>
      </c>
      <c r="AZ47" s="27" t="s">
        <v>13</v>
      </c>
      <c r="BA47" s="27" t="s">
        <v>13</v>
      </c>
      <c r="BB47" s="27" t="s">
        <v>13</v>
      </c>
      <c r="BC47" s="27" t="s">
        <v>13</v>
      </c>
      <c r="BD47" s="27" t="s">
        <v>13</v>
      </c>
      <c r="BE47" s="27" t="s">
        <v>13</v>
      </c>
      <c r="BF47" s="27" t="s">
        <v>13</v>
      </c>
      <c r="BG47" s="27" t="s">
        <v>13</v>
      </c>
      <c r="BH47" s="27" t="s">
        <v>13</v>
      </c>
      <c r="BI47" s="27" t="s">
        <v>13</v>
      </c>
      <c r="BJ47" s="27" t="s">
        <v>13</v>
      </c>
      <c r="BK47" s="27" t="s">
        <v>13</v>
      </c>
      <c r="BL47" s="27" t="s">
        <v>13</v>
      </c>
      <c r="BM47" s="27" t="s">
        <v>13</v>
      </c>
      <c r="BN47" s="27" t="s">
        <v>13</v>
      </c>
      <c r="BO47" s="27" t="s">
        <v>13</v>
      </c>
      <c r="BP47" s="27" t="s">
        <v>13</v>
      </c>
      <c r="BQ47" s="27" t="s">
        <v>13</v>
      </c>
      <c r="BR47" s="27" t="s">
        <v>13</v>
      </c>
      <c r="BS47" s="27" t="s">
        <v>13</v>
      </c>
      <c r="BT47" s="27" t="s">
        <v>13</v>
      </c>
      <c r="BU47" s="27" t="s">
        <v>13</v>
      </c>
      <c r="BV47" s="27" t="s">
        <v>13</v>
      </c>
      <c r="BW47" s="27" t="s">
        <v>13</v>
      </c>
      <c r="BX47" s="27" t="s">
        <v>13</v>
      </c>
      <c r="BY47" s="27" t="s">
        <v>13</v>
      </c>
      <c r="BZ47" s="27" t="s">
        <v>13</v>
      </c>
      <c r="CA47" s="27" t="s">
        <v>13</v>
      </c>
      <c r="CB47" s="27" t="s">
        <v>13</v>
      </c>
      <c r="CC47" s="27" t="s">
        <v>13</v>
      </c>
      <c r="CD47" s="27" t="s">
        <v>13</v>
      </c>
      <c r="CE47" s="27" t="s">
        <v>13</v>
      </c>
      <c r="CF47" s="27" t="s">
        <v>13</v>
      </c>
      <c r="CG47" s="27" t="s">
        <v>13</v>
      </c>
      <c r="CH47" s="27" t="s">
        <v>13</v>
      </c>
      <c r="CI47" s="27" t="s">
        <v>13</v>
      </c>
      <c r="CJ47" s="27" t="s">
        <v>13</v>
      </c>
      <c r="CK47" s="27" t="s">
        <v>13</v>
      </c>
      <c r="CL47" s="27" t="s">
        <v>13</v>
      </c>
      <c r="CM47" s="27" t="s">
        <v>13</v>
      </c>
      <c r="CN47" s="27" t="s">
        <v>13</v>
      </c>
      <c r="CO47" s="27" t="s">
        <v>13</v>
      </c>
      <c r="CP47" s="27" t="s">
        <v>13</v>
      </c>
      <c r="CQ47" s="27" t="s">
        <v>13</v>
      </c>
      <c r="CR47" s="27" t="s">
        <v>13</v>
      </c>
      <c r="CS47" s="27" t="s">
        <v>13</v>
      </c>
      <c r="CT47" s="27" t="s">
        <v>13</v>
      </c>
      <c r="CU47" s="27" t="s">
        <v>13</v>
      </c>
      <c r="CV47" s="27" t="s">
        <v>13</v>
      </c>
      <c r="CW47" s="27" t="s">
        <v>13</v>
      </c>
      <c r="CX47" s="27" t="s">
        <v>13</v>
      </c>
      <c r="CY47" s="27" t="s">
        <v>13</v>
      </c>
      <c r="CZ47" s="27" t="s">
        <v>13</v>
      </c>
      <c r="DA47" s="27" t="s">
        <v>13</v>
      </c>
      <c r="DB47" s="27" t="s">
        <v>13</v>
      </c>
      <c r="DC47" s="27" t="s">
        <v>13</v>
      </c>
      <c r="DD47" s="27" t="s">
        <v>13</v>
      </c>
      <c r="DE47" s="27" t="s">
        <v>13</v>
      </c>
      <c r="DF47" s="27" t="s">
        <v>13</v>
      </c>
      <c r="DG47" s="27" t="s">
        <v>13</v>
      </c>
      <c r="DH47" s="27" t="s">
        <v>13</v>
      </c>
      <c r="DI47" s="27" t="s">
        <v>13</v>
      </c>
      <c r="DJ47" s="27" t="s">
        <v>13</v>
      </c>
      <c r="DK47" s="27" t="s">
        <v>13</v>
      </c>
      <c r="DL47" s="27" t="s">
        <v>13</v>
      </c>
      <c r="DM47" s="27" t="s">
        <v>13</v>
      </c>
      <c r="DN47" s="27" t="s">
        <v>13</v>
      </c>
      <c r="DO47" s="27" t="s">
        <v>13</v>
      </c>
      <c r="DP47" s="27" t="s">
        <v>13</v>
      </c>
      <c r="DQ47" s="27" t="s">
        <v>13</v>
      </c>
      <c r="DR47" s="27" t="s">
        <v>13</v>
      </c>
      <c r="DS47" s="27" t="s">
        <v>13</v>
      </c>
      <c r="DT47" s="27" t="s">
        <v>13</v>
      </c>
      <c r="DU47" s="27" t="s">
        <v>13</v>
      </c>
      <c r="DV47" s="27" t="s">
        <v>13</v>
      </c>
      <c r="DW47" s="27" t="s">
        <v>13</v>
      </c>
      <c r="DX47" s="27" t="s">
        <v>13</v>
      </c>
      <c r="DY47" s="27" t="s">
        <v>13</v>
      </c>
      <c r="DZ47" s="27" t="s">
        <v>13</v>
      </c>
      <c r="EA47" s="27" t="s">
        <v>13</v>
      </c>
      <c r="EB47" s="27" t="s">
        <v>13</v>
      </c>
      <c r="EC47" s="27" t="s">
        <v>13</v>
      </c>
      <c r="ED47" s="27" t="s">
        <v>13</v>
      </c>
      <c r="EE47" s="27" t="s">
        <v>13</v>
      </c>
      <c r="EF47" s="27" t="s">
        <v>13</v>
      </c>
      <c r="EG47" s="27" t="s">
        <v>13</v>
      </c>
      <c r="EH47" s="27" t="s">
        <v>13</v>
      </c>
      <c r="EI47" s="27" t="s">
        <v>13</v>
      </c>
      <c r="EJ47" s="27" t="s">
        <v>13</v>
      </c>
      <c r="EK47" s="27" t="s">
        <v>13</v>
      </c>
      <c r="EL47" s="27" t="s">
        <v>13</v>
      </c>
      <c r="EM47" s="27" t="s">
        <v>13</v>
      </c>
      <c r="EN47" s="27" t="s">
        <v>13</v>
      </c>
      <c r="EO47" s="27" t="s">
        <v>13</v>
      </c>
      <c r="EP47" s="27" t="s">
        <v>13</v>
      </c>
      <c r="EQ47" s="27" t="s">
        <v>13</v>
      </c>
      <c r="ER47" s="27" t="s">
        <v>13</v>
      </c>
      <c r="ES47" s="27" t="s">
        <v>13</v>
      </c>
      <c r="ET47" s="27" t="s">
        <v>13</v>
      </c>
      <c r="EU47" s="27" t="s">
        <v>13</v>
      </c>
      <c r="EV47" s="27" t="s">
        <v>13</v>
      </c>
      <c r="EW47" s="27" t="s">
        <v>13</v>
      </c>
      <c r="EX47" s="27" t="s">
        <v>13</v>
      </c>
      <c r="EY47" s="27" t="s">
        <v>13</v>
      </c>
      <c r="EZ47" s="27" t="s">
        <v>13</v>
      </c>
      <c r="FA47" s="27" t="s">
        <v>13</v>
      </c>
      <c r="FB47" s="27" t="s">
        <v>13</v>
      </c>
      <c r="FC47" s="27" t="s">
        <v>13</v>
      </c>
      <c r="FD47" s="27" t="s">
        <v>13</v>
      </c>
      <c r="FE47" s="27" t="s">
        <v>13</v>
      </c>
      <c r="FF47" s="27" t="s">
        <v>13</v>
      </c>
      <c r="FG47" s="27" t="s">
        <v>13</v>
      </c>
      <c r="FH47" s="27" t="s">
        <v>13</v>
      </c>
      <c r="FI47" s="27" t="s">
        <v>13</v>
      </c>
      <c r="FJ47" s="27" t="s">
        <v>13</v>
      </c>
      <c r="FK47" s="27" t="s">
        <v>13</v>
      </c>
      <c r="FL47" s="27" t="s">
        <v>13</v>
      </c>
      <c r="FM47" s="27" t="s">
        <v>13</v>
      </c>
      <c r="FN47" s="27" t="s">
        <v>13</v>
      </c>
      <c r="FO47" s="27" t="s">
        <v>13</v>
      </c>
      <c r="FP47" s="27" t="s">
        <v>13</v>
      </c>
      <c r="FQ47" s="27" t="s">
        <v>13</v>
      </c>
      <c r="FR47" s="27" t="s">
        <v>13</v>
      </c>
      <c r="FS47" s="27" t="s">
        <v>13</v>
      </c>
      <c r="FT47" s="27" t="s">
        <v>13</v>
      </c>
      <c r="FU47" s="27" t="s">
        <v>13</v>
      </c>
      <c r="FV47" s="27" t="s">
        <v>13</v>
      </c>
      <c r="FW47" s="27" t="s">
        <v>13</v>
      </c>
      <c r="FX47" s="27" t="s">
        <v>13</v>
      </c>
      <c r="FY47" s="27" t="s">
        <v>13</v>
      </c>
      <c r="FZ47" s="27" t="s">
        <v>13</v>
      </c>
      <c r="GA47" s="27" t="s">
        <v>13</v>
      </c>
      <c r="GB47" s="27" t="s">
        <v>13</v>
      </c>
      <c r="GC47" s="27" t="s">
        <v>13</v>
      </c>
      <c r="GD47" s="27" t="s">
        <v>13</v>
      </c>
      <c r="GE47" s="27" t="s">
        <v>13</v>
      </c>
    </row>
    <row r="48" spans="1:189" ht="25.5" x14ac:dyDescent="0.2">
      <c r="A48" s="7">
        <v>25</v>
      </c>
      <c r="B48" s="100" t="s">
        <v>50</v>
      </c>
      <c r="C48" s="154" t="s">
        <v>76</v>
      </c>
      <c r="D48" s="27" t="s">
        <v>13</v>
      </c>
      <c r="E48" s="27" t="s">
        <v>13</v>
      </c>
      <c r="F48" s="27" t="s">
        <v>13</v>
      </c>
      <c r="G48" s="27" t="s">
        <v>13</v>
      </c>
      <c r="H48" s="27" t="s">
        <v>13</v>
      </c>
      <c r="I48" s="27" t="s">
        <v>13</v>
      </c>
      <c r="J48" s="27" t="s">
        <v>13</v>
      </c>
      <c r="K48" s="27" t="s">
        <v>13</v>
      </c>
      <c r="L48" s="27" t="s">
        <v>13</v>
      </c>
      <c r="M48" s="27" t="s">
        <v>13</v>
      </c>
      <c r="N48" s="27" t="s">
        <v>13</v>
      </c>
      <c r="O48" s="27" t="s">
        <v>13</v>
      </c>
      <c r="P48" s="27" t="s">
        <v>13</v>
      </c>
      <c r="Q48" s="27" t="s">
        <v>13</v>
      </c>
      <c r="R48" s="27" t="s">
        <v>13</v>
      </c>
      <c r="S48" s="27" t="s">
        <v>13</v>
      </c>
      <c r="T48" s="27" t="s">
        <v>13</v>
      </c>
      <c r="U48" s="27" t="s">
        <v>13</v>
      </c>
      <c r="V48" s="27" t="s">
        <v>13</v>
      </c>
      <c r="W48" s="27" t="s">
        <v>13</v>
      </c>
      <c r="X48" s="27" t="s">
        <v>13</v>
      </c>
      <c r="Y48" s="27" t="s">
        <v>13</v>
      </c>
      <c r="Z48" s="27" t="s">
        <v>13</v>
      </c>
      <c r="AA48" s="27" t="s">
        <v>13</v>
      </c>
      <c r="AB48" s="27" t="s">
        <v>13</v>
      </c>
      <c r="AC48" s="27" t="s">
        <v>13</v>
      </c>
      <c r="AD48" s="27" t="s">
        <v>13</v>
      </c>
      <c r="AE48" s="27" t="s">
        <v>13</v>
      </c>
      <c r="AF48" s="27" t="s">
        <v>13</v>
      </c>
      <c r="AG48" s="27" t="s">
        <v>13</v>
      </c>
      <c r="AH48" s="27" t="s">
        <v>13</v>
      </c>
      <c r="AI48" s="27" t="s">
        <v>13</v>
      </c>
      <c r="AJ48" s="27" t="s">
        <v>13</v>
      </c>
      <c r="AK48" s="27" t="s">
        <v>13</v>
      </c>
      <c r="AL48" s="27" t="s">
        <v>13</v>
      </c>
      <c r="AM48" s="27" t="s">
        <v>13</v>
      </c>
      <c r="AN48" s="27" t="s">
        <v>13</v>
      </c>
      <c r="AO48" s="27" t="s">
        <v>13</v>
      </c>
      <c r="AP48" s="27" t="s">
        <v>13</v>
      </c>
      <c r="AQ48" s="27" t="s">
        <v>13</v>
      </c>
      <c r="AR48" s="27" t="s">
        <v>13</v>
      </c>
      <c r="AS48" s="27" t="s">
        <v>13</v>
      </c>
      <c r="AT48" s="27" t="s">
        <v>13</v>
      </c>
      <c r="AU48" s="27" t="s">
        <v>13</v>
      </c>
      <c r="AV48" s="27" t="s">
        <v>13</v>
      </c>
      <c r="AW48" s="27" t="s">
        <v>13</v>
      </c>
      <c r="AX48" s="27" t="s">
        <v>13</v>
      </c>
      <c r="AY48" s="27" t="s">
        <v>13</v>
      </c>
      <c r="AZ48" s="27" t="s">
        <v>13</v>
      </c>
      <c r="BA48" s="27" t="s">
        <v>13</v>
      </c>
      <c r="BB48" s="27" t="s">
        <v>13</v>
      </c>
      <c r="BC48" s="27" t="s">
        <v>13</v>
      </c>
      <c r="BD48" s="27" t="s">
        <v>13</v>
      </c>
      <c r="BE48" s="27" t="s">
        <v>13</v>
      </c>
      <c r="BF48" s="27" t="s">
        <v>13</v>
      </c>
      <c r="BG48" s="27" t="s">
        <v>13</v>
      </c>
      <c r="BH48" s="27" t="s">
        <v>13</v>
      </c>
      <c r="BI48" s="27" t="s">
        <v>13</v>
      </c>
      <c r="BJ48" s="27" t="s">
        <v>13</v>
      </c>
      <c r="BK48" s="27" t="s">
        <v>13</v>
      </c>
      <c r="BL48" s="27" t="s">
        <v>13</v>
      </c>
      <c r="BM48" s="27" t="s">
        <v>13</v>
      </c>
      <c r="BN48" s="27" t="s">
        <v>13</v>
      </c>
      <c r="BO48" s="27" t="s">
        <v>13</v>
      </c>
      <c r="BP48" s="27" t="s">
        <v>13</v>
      </c>
      <c r="BQ48" s="27" t="s">
        <v>13</v>
      </c>
      <c r="BR48" s="27" t="s">
        <v>13</v>
      </c>
      <c r="BS48" s="27" t="s">
        <v>13</v>
      </c>
      <c r="BT48" s="27" t="s">
        <v>13</v>
      </c>
      <c r="BU48" s="27" t="s">
        <v>13</v>
      </c>
      <c r="BV48" s="27" t="s">
        <v>13</v>
      </c>
      <c r="BW48" s="27" t="s">
        <v>13</v>
      </c>
      <c r="BX48" s="27" t="s">
        <v>13</v>
      </c>
      <c r="BY48" s="27" t="s">
        <v>13</v>
      </c>
      <c r="BZ48" s="27" t="s">
        <v>13</v>
      </c>
      <c r="CA48" s="27" t="s">
        <v>13</v>
      </c>
      <c r="CB48" s="27" t="s">
        <v>13</v>
      </c>
      <c r="CC48" s="27" t="s">
        <v>13</v>
      </c>
      <c r="CD48" s="27" t="s">
        <v>13</v>
      </c>
      <c r="CE48" s="27" t="s">
        <v>13</v>
      </c>
      <c r="CF48" s="27" t="s">
        <v>13</v>
      </c>
      <c r="CG48" s="27" t="s">
        <v>13</v>
      </c>
      <c r="CH48" s="27" t="s">
        <v>13</v>
      </c>
      <c r="CI48" s="27" t="s">
        <v>13</v>
      </c>
      <c r="CJ48" s="27" t="s">
        <v>13</v>
      </c>
      <c r="CK48" s="27" t="s">
        <v>13</v>
      </c>
      <c r="CL48" s="27" t="s">
        <v>13</v>
      </c>
      <c r="CM48" s="27" t="s">
        <v>13</v>
      </c>
      <c r="CN48" s="27" t="s">
        <v>13</v>
      </c>
      <c r="CO48" s="27" t="s">
        <v>13</v>
      </c>
      <c r="CP48" s="27" t="s">
        <v>13</v>
      </c>
      <c r="CQ48" s="27" t="s">
        <v>13</v>
      </c>
      <c r="CR48" s="27" t="s">
        <v>13</v>
      </c>
      <c r="CS48" s="27" t="s">
        <v>13</v>
      </c>
      <c r="CT48" s="27" t="s">
        <v>13</v>
      </c>
      <c r="CU48" s="27" t="s">
        <v>13</v>
      </c>
      <c r="CV48" s="27" t="s">
        <v>13</v>
      </c>
      <c r="CW48" s="27" t="s">
        <v>13</v>
      </c>
      <c r="CX48" s="27" t="s">
        <v>13</v>
      </c>
      <c r="CY48" s="27" t="s">
        <v>13</v>
      </c>
      <c r="CZ48" s="27" t="s">
        <v>13</v>
      </c>
      <c r="DA48" s="27" t="s">
        <v>13</v>
      </c>
      <c r="DB48" s="27" t="s">
        <v>13</v>
      </c>
      <c r="DC48" s="27" t="s">
        <v>13</v>
      </c>
      <c r="DD48" s="27" t="s">
        <v>13</v>
      </c>
      <c r="DE48" s="27" t="s">
        <v>13</v>
      </c>
      <c r="DF48" s="27" t="s">
        <v>13</v>
      </c>
      <c r="DG48" s="27" t="s">
        <v>13</v>
      </c>
      <c r="DH48" s="27" t="s">
        <v>13</v>
      </c>
      <c r="DI48" s="27" t="s">
        <v>13</v>
      </c>
      <c r="DJ48" s="27" t="s">
        <v>13</v>
      </c>
      <c r="DK48" s="27" t="s">
        <v>13</v>
      </c>
      <c r="DL48" s="27" t="s">
        <v>13</v>
      </c>
      <c r="DM48" s="27" t="s">
        <v>13</v>
      </c>
      <c r="DN48" s="27" t="s">
        <v>13</v>
      </c>
      <c r="DO48" s="27" t="s">
        <v>13</v>
      </c>
      <c r="DP48" s="27" t="s">
        <v>13</v>
      </c>
      <c r="DQ48" s="27" t="s">
        <v>13</v>
      </c>
      <c r="DR48" s="27" t="s">
        <v>13</v>
      </c>
      <c r="DS48" s="27" t="s">
        <v>13</v>
      </c>
      <c r="DT48" s="27" t="s">
        <v>13</v>
      </c>
      <c r="DU48" s="27" t="s">
        <v>13</v>
      </c>
      <c r="DV48" s="27" t="s">
        <v>13</v>
      </c>
      <c r="DW48" s="27" t="s">
        <v>13</v>
      </c>
      <c r="DX48" s="27" t="s">
        <v>13</v>
      </c>
      <c r="DY48" s="27" t="s">
        <v>13</v>
      </c>
      <c r="DZ48" s="27" t="s">
        <v>13</v>
      </c>
      <c r="EA48" s="27" t="s">
        <v>13</v>
      </c>
      <c r="EB48" s="27" t="s">
        <v>13</v>
      </c>
      <c r="EC48" s="27" t="s">
        <v>13</v>
      </c>
      <c r="ED48" s="27" t="s">
        <v>13</v>
      </c>
      <c r="EE48" s="27" t="s">
        <v>13</v>
      </c>
      <c r="EF48" s="27" t="s">
        <v>13</v>
      </c>
      <c r="EG48" s="27" t="s">
        <v>13</v>
      </c>
      <c r="EH48" s="27" t="s">
        <v>13</v>
      </c>
      <c r="EI48" s="27" t="s">
        <v>13</v>
      </c>
      <c r="EJ48" s="27" t="s">
        <v>13</v>
      </c>
      <c r="EK48" s="27" t="s">
        <v>13</v>
      </c>
      <c r="EL48" s="27" t="s">
        <v>13</v>
      </c>
      <c r="EM48" s="27" t="s">
        <v>13</v>
      </c>
      <c r="EN48" s="27" t="s">
        <v>13</v>
      </c>
      <c r="EO48" s="27" t="s">
        <v>13</v>
      </c>
      <c r="EP48" s="27" t="s">
        <v>13</v>
      </c>
      <c r="EQ48" s="27" t="s">
        <v>13</v>
      </c>
      <c r="ER48" s="27" t="s">
        <v>13</v>
      </c>
      <c r="ES48" s="27" t="s">
        <v>13</v>
      </c>
      <c r="ET48" s="27" t="s">
        <v>13</v>
      </c>
      <c r="EU48" s="27" t="s">
        <v>13</v>
      </c>
      <c r="EV48" s="27" t="s">
        <v>13</v>
      </c>
      <c r="EW48" s="27" t="s">
        <v>13</v>
      </c>
      <c r="EX48" s="27" t="s">
        <v>13</v>
      </c>
      <c r="EY48" s="27" t="s">
        <v>13</v>
      </c>
      <c r="EZ48" s="27" t="s">
        <v>13</v>
      </c>
      <c r="FA48" s="27" t="s">
        <v>13</v>
      </c>
      <c r="FB48" s="27" t="s">
        <v>13</v>
      </c>
      <c r="FC48" s="27" t="s">
        <v>13</v>
      </c>
      <c r="FD48" s="27" t="s">
        <v>13</v>
      </c>
      <c r="FE48" s="27" t="s">
        <v>13</v>
      </c>
      <c r="FF48" s="27" t="s">
        <v>13</v>
      </c>
      <c r="FG48" s="27" t="s">
        <v>13</v>
      </c>
      <c r="FH48" s="27" t="s">
        <v>13</v>
      </c>
      <c r="FI48" s="27" t="s">
        <v>13</v>
      </c>
      <c r="FJ48" s="27" t="s">
        <v>13</v>
      </c>
      <c r="FK48" s="27" t="s">
        <v>13</v>
      </c>
      <c r="FL48" s="27" t="s">
        <v>13</v>
      </c>
      <c r="FM48" s="27" t="s">
        <v>13</v>
      </c>
      <c r="FN48" s="27" t="s">
        <v>13</v>
      </c>
      <c r="FO48" s="27" t="s">
        <v>13</v>
      </c>
      <c r="FP48" s="27" t="s">
        <v>13</v>
      </c>
      <c r="FQ48" s="27" t="s">
        <v>13</v>
      </c>
      <c r="FR48" s="27" t="s">
        <v>13</v>
      </c>
      <c r="FS48" s="27" t="s">
        <v>13</v>
      </c>
      <c r="FT48" s="27" t="s">
        <v>13</v>
      </c>
      <c r="FU48" s="27" t="s">
        <v>13</v>
      </c>
      <c r="FV48" s="27" t="s">
        <v>13</v>
      </c>
      <c r="FW48" s="27" t="s">
        <v>13</v>
      </c>
      <c r="FX48" s="27" t="s">
        <v>13</v>
      </c>
      <c r="FY48" s="27" t="s">
        <v>13</v>
      </c>
      <c r="FZ48" s="27" t="s">
        <v>13</v>
      </c>
      <c r="GA48" s="27" t="s">
        <v>13</v>
      </c>
      <c r="GB48" s="27" t="s">
        <v>13</v>
      </c>
      <c r="GC48" s="27" t="s">
        <v>13</v>
      </c>
      <c r="GD48" s="27" t="s">
        <v>13</v>
      </c>
      <c r="GE48" s="27" t="s">
        <v>13</v>
      </c>
    </row>
    <row r="49" spans="1:187" x14ac:dyDescent="0.2">
      <c r="A49" s="7">
        <v>26</v>
      </c>
      <c r="B49" s="29" t="s">
        <v>30</v>
      </c>
      <c r="C49" s="20" t="s">
        <v>77</v>
      </c>
      <c r="D49" s="27" t="s">
        <v>13</v>
      </c>
      <c r="E49" s="28">
        <v>194.4</v>
      </c>
      <c r="F49" s="30">
        <v>647.70000000000005</v>
      </c>
      <c r="G49" s="28">
        <v>842.1</v>
      </c>
      <c r="H49" s="27" t="s">
        <v>13</v>
      </c>
      <c r="I49" s="28">
        <v>210.8</v>
      </c>
      <c r="J49" s="30">
        <v>701</v>
      </c>
      <c r="K49" s="28">
        <v>911.8</v>
      </c>
      <c r="L49" s="27" t="s">
        <v>13</v>
      </c>
      <c r="M49" s="28">
        <v>227.6</v>
      </c>
      <c r="N49" s="30">
        <v>769.4</v>
      </c>
      <c r="O49" s="28">
        <v>997</v>
      </c>
      <c r="P49" s="27" t="s">
        <v>13</v>
      </c>
      <c r="Q49" s="28">
        <v>240.7</v>
      </c>
      <c r="R49" s="30">
        <v>851.1</v>
      </c>
      <c r="S49" s="28">
        <v>1091.9000000000001</v>
      </c>
      <c r="T49" s="27" t="s">
        <v>13</v>
      </c>
      <c r="U49" s="28">
        <v>267</v>
      </c>
      <c r="V49" s="30">
        <v>932</v>
      </c>
      <c r="W49" s="28">
        <v>1199</v>
      </c>
      <c r="X49" s="27" t="s">
        <v>13</v>
      </c>
      <c r="Y49" s="28">
        <v>298.5</v>
      </c>
      <c r="Z49" s="30">
        <v>1032.8</v>
      </c>
      <c r="AA49" s="28">
        <v>1331.3</v>
      </c>
      <c r="AB49" s="27" t="s">
        <v>13</v>
      </c>
      <c r="AC49" s="28">
        <v>316.2</v>
      </c>
      <c r="AD49" s="30">
        <v>1150.2</v>
      </c>
      <c r="AE49" s="28">
        <v>1466.4</v>
      </c>
      <c r="AF49" s="27" t="s">
        <v>13</v>
      </c>
      <c r="AG49" s="28">
        <v>342.6</v>
      </c>
      <c r="AH49" s="30">
        <v>1276.7</v>
      </c>
      <c r="AI49" s="28">
        <v>1619.3</v>
      </c>
      <c r="AJ49" s="27" t="s">
        <v>13</v>
      </c>
      <c r="AK49" s="28">
        <v>371.8</v>
      </c>
      <c r="AL49" s="30">
        <v>1426.2</v>
      </c>
      <c r="AM49" s="28">
        <v>1798</v>
      </c>
      <c r="AN49" s="27" t="s">
        <v>13</v>
      </c>
      <c r="AO49" s="28">
        <v>405.4</v>
      </c>
      <c r="AP49" s="30">
        <v>1589.5</v>
      </c>
      <c r="AQ49" s="28">
        <v>1994.9</v>
      </c>
      <c r="AR49" s="27" t="s">
        <v>13</v>
      </c>
      <c r="AS49" s="28">
        <v>454.9</v>
      </c>
      <c r="AT49" s="30">
        <v>1754.6</v>
      </c>
      <c r="AU49" s="28">
        <v>2209.5</v>
      </c>
      <c r="AV49" s="27" t="s">
        <v>13</v>
      </c>
      <c r="AW49" s="28">
        <v>507.4</v>
      </c>
      <c r="AX49" s="30">
        <v>1937.5</v>
      </c>
      <c r="AY49" s="28">
        <v>2444.9</v>
      </c>
      <c r="AZ49" s="27" t="s">
        <v>13</v>
      </c>
      <c r="BA49" s="28">
        <v>553.1</v>
      </c>
      <c r="BB49" s="30">
        <v>2073.9</v>
      </c>
      <c r="BC49" s="28">
        <v>2627</v>
      </c>
      <c r="BD49" s="27" t="s">
        <v>13</v>
      </c>
      <c r="BE49" s="28">
        <v>594.6</v>
      </c>
      <c r="BF49" s="30">
        <v>2286.5</v>
      </c>
      <c r="BG49" s="28">
        <v>2881.1</v>
      </c>
      <c r="BH49" s="27" t="s">
        <v>13</v>
      </c>
      <c r="BI49" s="28">
        <v>632</v>
      </c>
      <c r="BJ49" s="30">
        <v>2498.1999999999998</v>
      </c>
      <c r="BK49" s="28">
        <v>3130.1</v>
      </c>
      <c r="BL49" s="27" t="s">
        <v>13</v>
      </c>
      <c r="BM49" s="28">
        <v>688.6</v>
      </c>
      <c r="BN49" s="30">
        <v>2722.7</v>
      </c>
      <c r="BO49" s="28">
        <v>3411.2</v>
      </c>
      <c r="BP49" s="27" t="s">
        <v>13</v>
      </c>
      <c r="BQ49" s="28">
        <v>736.4</v>
      </c>
      <c r="BR49" s="30">
        <v>2898.4</v>
      </c>
      <c r="BS49" s="28">
        <v>3634.8</v>
      </c>
      <c r="BT49" s="27" t="s">
        <v>13</v>
      </c>
      <c r="BU49" s="28">
        <v>776.1</v>
      </c>
      <c r="BV49" s="30">
        <v>3092.1</v>
      </c>
      <c r="BW49" s="28">
        <v>3868.2</v>
      </c>
      <c r="BX49" s="27" t="s">
        <v>13</v>
      </c>
      <c r="BY49" s="28">
        <v>819.8</v>
      </c>
      <c r="BZ49" s="30">
        <v>3346.9</v>
      </c>
      <c r="CA49" s="28">
        <v>4166.7</v>
      </c>
      <c r="CB49" s="27" t="s">
        <v>13</v>
      </c>
      <c r="CC49" s="28">
        <v>881.5</v>
      </c>
      <c r="CD49" s="30">
        <v>3592.8</v>
      </c>
      <c r="CE49" s="28">
        <v>4474.3</v>
      </c>
      <c r="CF49" s="27" t="s">
        <v>13</v>
      </c>
      <c r="CG49" s="28">
        <v>948</v>
      </c>
      <c r="CH49" s="30">
        <v>3825.6</v>
      </c>
      <c r="CI49" s="28">
        <v>4773.6000000000004</v>
      </c>
      <c r="CJ49" s="27" t="s">
        <v>13</v>
      </c>
      <c r="CK49" s="28">
        <v>1004.1</v>
      </c>
      <c r="CL49" s="30">
        <v>3960.2</v>
      </c>
      <c r="CM49" s="28">
        <v>4964.2</v>
      </c>
      <c r="CN49" s="27" t="s">
        <v>13</v>
      </c>
      <c r="CO49" s="28">
        <v>1049.3</v>
      </c>
      <c r="CP49" s="30">
        <v>4215.7</v>
      </c>
      <c r="CQ49" s="28">
        <v>5264.9</v>
      </c>
      <c r="CR49" s="27" t="s">
        <v>13</v>
      </c>
      <c r="CS49" s="28">
        <v>1074.2</v>
      </c>
      <c r="CT49" s="30">
        <v>4471</v>
      </c>
      <c r="CU49" s="28">
        <v>5545.2</v>
      </c>
      <c r="CV49" s="27" t="s">
        <v>13</v>
      </c>
      <c r="CW49" s="28">
        <v>1109.5999999999999</v>
      </c>
      <c r="CX49" s="30">
        <v>4741</v>
      </c>
      <c r="CY49" s="28">
        <v>5850.6</v>
      </c>
      <c r="CZ49" s="27" t="s">
        <v>13</v>
      </c>
      <c r="DA49" s="28">
        <v>1144.5</v>
      </c>
      <c r="DB49" s="30">
        <v>4984.2</v>
      </c>
      <c r="DC49" s="28">
        <v>6128.7</v>
      </c>
      <c r="DD49" s="27" t="s">
        <v>13</v>
      </c>
      <c r="DE49" s="28">
        <v>1176.5</v>
      </c>
      <c r="DF49" s="30">
        <v>5268.1</v>
      </c>
      <c r="DG49" s="28">
        <v>6444.6</v>
      </c>
      <c r="DH49" s="27" t="s">
        <v>13</v>
      </c>
      <c r="DI49" s="28">
        <v>1224.5999999999999</v>
      </c>
      <c r="DJ49" s="30">
        <v>5560.7</v>
      </c>
      <c r="DK49" s="28">
        <v>6785.3</v>
      </c>
      <c r="DL49" s="27" t="s">
        <v>13</v>
      </c>
      <c r="DM49" s="28">
        <v>1272.0999999999999</v>
      </c>
      <c r="DN49" s="30">
        <v>5903</v>
      </c>
      <c r="DO49" s="28">
        <v>7175.1</v>
      </c>
      <c r="DP49" s="27" t="s">
        <v>13</v>
      </c>
      <c r="DQ49" s="28">
        <v>1357.6</v>
      </c>
      <c r="DR49" s="30">
        <v>6307</v>
      </c>
      <c r="DS49" s="28">
        <v>7664.6</v>
      </c>
      <c r="DT49" s="27" t="s">
        <v>13</v>
      </c>
      <c r="DU49" s="28">
        <v>1444.2</v>
      </c>
      <c r="DV49" s="30">
        <v>6792.4</v>
      </c>
      <c r="DW49" s="28">
        <v>8236.6</v>
      </c>
      <c r="DX49" s="27" t="s">
        <v>13</v>
      </c>
      <c r="DY49" s="28">
        <v>1545.1</v>
      </c>
      <c r="DZ49" s="30">
        <v>7103.1</v>
      </c>
      <c r="EA49" s="28">
        <v>8648.2000000000007</v>
      </c>
      <c r="EB49" s="27" t="s">
        <v>13</v>
      </c>
      <c r="EC49" s="28">
        <v>1651.4</v>
      </c>
      <c r="ED49" s="30">
        <v>7384.1</v>
      </c>
      <c r="EE49" s="28">
        <v>9035.4</v>
      </c>
      <c r="EF49" s="27" t="s">
        <v>13</v>
      </c>
      <c r="EG49" s="28">
        <v>1755.6</v>
      </c>
      <c r="EH49" s="30">
        <v>7765.5</v>
      </c>
      <c r="EI49" s="28">
        <v>9521.1</v>
      </c>
      <c r="EJ49" s="27" t="s">
        <v>13</v>
      </c>
      <c r="EK49" s="28">
        <v>1868.9</v>
      </c>
      <c r="EL49" s="30">
        <v>8260</v>
      </c>
      <c r="EM49" s="28">
        <v>10129</v>
      </c>
      <c r="EN49" s="27" t="s">
        <v>13</v>
      </c>
      <c r="EO49" s="28">
        <v>1980</v>
      </c>
      <c r="EP49" s="30">
        <v>8794.1</v>
      </c>
      <c r="EQ49" s="28">
        <v>10774.2</v>
      </c>
      <c r="ER49" s="27" t="s">
        <v>13</v>
      </c>
      <c r="ES49" s="28">
        <v>2089.8000000000002</v>
      </c>
      <c r="ET49" s="30">
        <v>9304</v>
      </c>
      <c r="EU49" s="28">
        <v>11393.8</v>
      </c>
      <c r="EV49" s="27" t="s">
        <v>13</v>
      </c>
      <c r="EW49" s="28">
        <v>2209.6999999999998</v>
      </c>
      <c r="EX49" s="30">
        <v>9750.5</v>
      </c>
      <c r="EY49" s="28">
        <v>11960.2</v>
      </c>
      <c r="EZ49" s="27" t="s">
        <v>13</v>
      </c>
      <c r="FA49" s="28">
        <v>2368.6</v>
      </c>
      <c r="FB49" s="30">
        <v>10013.6</v>
      </c>
      <c r="FC49" s="28">
        <v>12382.2</v>
      </c>
      <c r="FD49" s="27" t="s">
        <v>13</v>
      </c>
      <c r="FE49" s="28">
        <v>2442.1</v>
      </c>
      <c r="FF49" s="30">
        <v>9847</v>
      </c>
      <c r="FG49" s="28">
        <v>12289</v>
      </c>
      <c r="FH49" s="27" t="s">
        <v>13</v>
      </c>
      <c r="FI49" s="28">
        <v>2522.1999999999998</v>
      </c>
      <c r="FJ49" s="30">
        <v>10202.200000000001</v>
      </c>
      <c r="FK49" s="28">
        <v>12724.4</v>
      </c>
      <c r="FL49" s="27" t="s">
        <v>13</v>
      </c>
      <c r="FM49" s="28">
        <v>2530.9</v>
      </c>
      <c r="FN49" s="30">
        <v>10689.3</v>
      </c>
      <c r="FO49" s="28">
        <v>13220.2</v>
      </c>
      <c r="FP49" s="27" t="s">
        <v>13</v>
      </c>
      <c r="FQ49" s="28">
        <v>2544.1</v>
      </c>
      <c r="FR49" s="30">
        <v>11050.6</v>
      </c>
      <c r="FS49" s="28">
        <v>13594.8</v>
      </c>
      <c r="FT49" s="27" t="s">
        <v>13</v>
      </c>
      <c r="FU49" s="28">
        <v>2523.6999999999998</v>
      </c>
      <c r="FV49" s="30">
        <v>11361.2</v>
      </c>
      <c r="FW49" s="28">
        <v>13884.9</v>
      </c>
      <c r="FX49" s="27" t="s">
        <v>13</v>
      </c>
      <c r="FY49" s="28">
        <v>2557.6</v>
      </c>
      <c r="FZ49" s="30">
        <v>11863.4</v>
      </c>
      <c r="GA49" s="28">
        <v>14420.9</v>
      </c>
      <c r="GB49" s="27" t="s">
        <v>13</v>
      </c>
      <c r="GC49" s="28">
        <v>2604.9</v>
      </c>
      <c r="GD49" s="30">
        <v>12283.7</v>
      </c>
      <c r="GE49" s="28">
        <v>14888.6</v>
      </c>
    </row>
    <row r="50" spans="1:187" x14ac:dyDescent="0.2">
      <c r="A50" s="7">
        <v>27</v>
      </c>
      <c r="B50" s="34" t="s">
        <v>29</v>
      </c>
      <c r="C50" s="20" t="s">
        <v>78</v>
      </c>
      <c r="D50" s="37">
        <v>26.1</v>
      </c>
      <c r="E50" s="25">
        <v>-30.7</v>
      </c>
      <c r="F50" s="38">
        <v>96.1</v>
      </c>
      <c r="G50" s="25">
        <v>91.4</v>
      </c>
      <c r="H50" s="37">
        <v>36</v>
      </c>
      <c r="I50" s="25">
        <v>-48.8</v>
      </c>
      <c r="J50" s="38">
        <v>110.1</v>
      </c>
      <c r="K50" s="25">
        <v>97.3</v>
      </c>
      <c r="L50" s="37">
        <v>47.1</v>
      </c>
      <c r="M50" s="25">
        <v>-39.5</v>
      </c>
      <c r="N50" s="38">
        <v>109.2</v>
      </c>
      <c r="O50" s="25">
        <v>116.8</v>
      </c>
      <c r="P50" s="37">
        <v>51.7</v>
      </c>
      <c r="Q50" s="25">
        <v>-26.2</v>
      </c>
      <c r="R50" s="38">
        <v>131.80000000000001</v>
      </c>
      <c r="S50" s="25">
        <v>157.19999999999999</v>
      </c>
      <c r="T50" s="37">
        <v>37.9</v>
      </c>
      <c r="U50" s="25">
        <v>-36.6</v>
      </c>
      <c r="V50" s="38">
        <v>141.69999999999999</v>
      </c>
      <c r="W50" s="25">
        <v>143.1</v>
      </c>
      <c r="X50" s="37">
        <v>51.3</v>
      </c>
      <c r="Y50" s="25">
        <v>-99.5</v>
      </c>
      <c r="Z50" s="38">
        <v>159</v>
      </c>
      <c r="AA50" s="25">
        <v>110.7</v>
      </c>
      <c r="AB50" s="37">
        <v>68.599999999999994</v>
      </c>
      <c r="AC50" s="25">
        <v>-75.7</v>
      </c>
      <c r="AD50" s="38">
        <v>147.30000000000001</v>
      </c>
      <c r="AE50" s="25">
        <v>140.30000000000001</v>
      </c>
      <c r="AF50" s="37">
        <v>84.7</v>
      </c>
      <c r="AG50" s="25">
        <v>-61.6</v>
      </c>
      <c r="AH50" s="38">
        <v>148.19999999999999</v>
      </c>
      <c r="AI50" s="25">
        <v>171.3</v>
      </c>
      <c r="AJ50" s="37">
        <v>100.7</v>
      </c>
      <c r="AK50" s="25">
        <v>-44.1</v>
      </c>
      <c r="AL50" s="38">
        <v>166.6</v>
      </c>
      <c r="AM50" s="25">
        <v>223.1</v>
      </c>
      <c r="AN50" s="37">
        <v>99.2</v>
      </c>
      <c r="AO50" s="25">
        <v>-34.1</v>
      </c>
      <c r="AP50" s="38">
        <v>177.5</v>
      </c>
      <c r="AQ50" s="25">
        <v>242.7</v>
      </c>
      <c r="AR50" s="37">
        <v>68.3</v>
      </c>
      <c r="AS50" s="25">
        <v>-76.900000000000006</v>
      </c>
      <c r="AT50" s="38">
        <v>213.2</v>
      </c>
      <c r="AU50" s="25">
        <v>204.6</v>
      </c>
      <c r="AV50" s="37">
        <v>85.3</v>
      </c>
      <c r="AW50" s="25">
        <v>-77.599999999999994</v>
      </c>
      <c r="AX50" s="38">
        <v>252.5</v>
      </c>
      <c r="AY50" s="25">
        <v>260.2</v>
      </c>
      <c r="AZ50" s="37">
        <v>81.599999999999994</v>
      </c>
      <c r="BA50" s="25">
        <v>-165.7</v>
      </c>
      <c r="BB50" s="38">
        <v>277.7</v>
      </c>
      <c r="BC50" s="25">
        <v>193.6</v>
      </c>
      <c r="BD50" s="37">
        <v>112.3</v>
      </c>
      <c r="BE50" s="25">
        <v>-200.4</v>
      </c>
      <c r="BF50" s="38">
        <v>247</v>
      </c>
      <c r="BG50" s="25">
        <v>158.9</v>
      </c>
      <c r="BH50" s="37">
        <v>146.5</v>
      </c>
      <c r="BI50" s="25">
        <v>-168.4</v>
      </c>
      <c r="BJ50" s="38">
        <v>312</v>
      </c>
      <c r="BK50" s="25">
        <v>290.2</v>
      </c>
      <c r="BL50" s="37">
        <v>155.6</v>
      </c>
      <c r="BM50" s="25">
        <v>-173.5</v>
      </c>
      <c r="BN50" s="38">
        <v>265.10000000000002</v>
      </c>
      <c r="BO50" s="25">
        <v>247.3</v>
      </c>
      <c r="BP50" s="37">
        <v>106.2</v>
      </c>
      <c r="BQ50" s="25">
        <v>-189.9</v>
      </c>
      <c r="BR50" s="38">
        <v>269.39999999999998</v>
      </c>
      <c r="BS50" s="25">
        <v>185.6</v>
      </c>
      <c r="BT50" s="37">
        <v>119.5</v>
      </c>
      <c r="BU50" s="25">
        <v>-147.4</v>
      </c>
      <c r="BV50" s="38">
        <v>252.1</v>
      </c>
      <c r="BW50" s="25">
        <v>224.2</v>
      </c>
      <c r="BX50" s="37">
        <v>141.19999999999999</v>
      </c>
      <c r="BY50" s="25">
        <v>-138.30000000000001</v>
      </c>
      <c r="BZ50" s="38">
        <v>294.7</v>
      </c>
      <c r="CA50" s="25">
        <v>297.7</v>
      </c>
      <c r="CB50" s="37">
        <v>107.6</v>
      </c>
      <c r="CC50" s="25">
        <v>-146.6</v>
      </c>
      <c r="CD50" s="38">
        <v>316.5</v>
      </c>
      <c r="CE50" s="25">
        <v>277.5</v>
      </c>
      <c r="CF50" s="37">
        <v>96.9</v>
      </c>
      <c r="CG50" s="25">
        <v>-201.6</v>
      </c>
      <c r="CH50" s="38">
        <v>335.4</v>
      </c>
      <c r="CI50" s="25">
        <v>230.7</v>
      </c>
      <c r="CJ50" s="37">
        <v>130.69999999999999</v>
      </c>
      <c r="CK50" s="25">
        <v>-269.7</v>
      </c>
      <c r="CL50" s="38">
        <v>365.9</v>
      </c>
      <c r="CM50" s="25">
        <v>226.8</v>
      </c>
      <c r="CN50" s="37">
        <v>137.5</v>
      </c>
      <c r="CO50" s="25">
        <v>-370.6</v>
      </c>
      <c r="CP50" s="38">
        <v>426</v>
      </c>
      <c r="CQ50" s="25">
        <v>192.9</v>
      </c>
      <c r="CR50" s="37">
        <v>146</v>
      </c>
      <c r="CS50" s="25">
        <v>-349.4</v>
      </c>
      <c r="CT50" s="38">
        <v>367.6</v>
      </c>
      <c r="CU50" s="25">
        <v>164.3</v>
      </c>
      <c r="CV50" s="37">
        <v>193.7</v>
      </c>
      <c r="CW50" s="25">
        <v>-281.5</v>
      </c>
      <c r="CX50" s="38">
        <v>331.4</v>
      </c>
      <c r="CY50" s="25">
        <v>243.6</v>
      </c>
      <c r="CZ50" s="37">
        <v>228.6</v>
      </c>
      <c r="DA50" s="25">
        <v>-274.7</v>
      </c>
      <c r="DB50" s="38">
        <v>352.9</v>
      </c>
      <c r="DC50" s="25">
        <v>306.8</v>
      </c>
      <c r="DD50" s="37">
        <v>253.9</v>
      </c>
      <c r="DE50" s="25">
        <v>-193.8</v>
      </c>
      <c r="DF50" s="38">
        <v>345.2</v>
      </c>
      <c r="DG50" s="25">
        <v>405.3</v>
      </c>
      <c r="DH50" s="37">
        <v>286.10000000000002</v>
      </c>
      <c r="DI50" s="25">
        <v>-94.6</v>
      </c>
      <c r="DJ50" s="38">
        <v>352.2</v>
      </c>
      <c r="DK50" s="25">
        <v>543.6</v>
      </c>
      <c r="DL50" s="37">
        <v>205.4</v>
      </c>
      <c r="DM50" s="25">
        <v>11.3</v>
      </c>
      <c r="DN50" s="38">
        <v>405.3</v>
      </c>
      <c r="DO50" s="25">
        <v>622.1</v>
      </c>
      <c r="DP50" s="37">
        <v>231</v>
      </c>
      <c r="DQ50" s="25">
        <v>68.400000000000006</v>
      </c>
      <c r="DR50" s="38">
        <v>303.3</v>
      </c>
      <c r="DS50" s="25">
        <v>602.70000000000005</v>
      </c>
      <c r="DT50" s="37">
        <v>137.5</v>
      </c>
      <c r="DU50" s="25">
        <v>160.30000000000001</v>
      </c>
      <c r="DV50" s="38">
        <v>307.7</v>
      </c>
      <c r="DW50" s="25">
        <v>605.5</v>
      </c>
      <c r="DX50" s="37">
        <v>183.7</v>
      </c>
      <c r="DY50" s="25">
        <v>-54.3</v>
      </c>
      <c r="DZ50" s="38">
        <v>335.2</v>
      </c>
      <c r="EA50" s="25">
        <v>464.5</v>
      </c>
      <c r="EB50" s="37">
        <v>320.2</v>
      </c>
      <c r="EC50" s="25">
        <v>-397</v>
      </c>
      <c r="ED50" s="38">
        <v>405.3</v>
      </c>
      <c r="EE50" s="25">
        <v>328.5</v>
      </c>
      <c r="EF50" s="37">
        <v>383.8</v>
      </c>
      <c r="EG50" s="25">
        <v>-529.5</v>
      </c>
      <c r="EH50" s="38">
        <v>409.6</v>
      </c>
      <c r="EI50" s="25">
        <v>263.89999999999998</v>
      </c>
      <c r="EJ50" s="37">
        <v>416.3</v>
      </c>
      <c r="EK50" s="25">
        <v>-510.7</v>
      </c>
      <c r="EL50" s="38">
        <v>409.4</v>
      </c>
      <c r="EM50" s="25">
        <v>315</v>
      </c>
      <c r="EN50" s="37">
        <v>485</v>
      </c>
      <c r="EO50" s="25">
        <v>-371.5</v>
      </c>
      <c r="EP50" s="38">
        <v>243.1</v>
      </c>
      <c r="EQ50" s="25">
        <v>356.6</v>
      </c>
      <c r="ER50" s="37">
        <v>446.8</v>
      </c>
      <c r="ES50" s="25">
        <v>-266.10000000000002</v>
      </c>
      <c r="ET50" s="38">
        <v>331.4</v>
      </c>
      <c r="EU50" s="25">
        <v>512.1</v>
      </c>
      <c r="EV50" s="37">
        <v>262.8</v>
      </c>
      <c r="EW50" s="25">
        <v>-336.7</v>
      </c>
      <c r="EX50" s="38">
        <v>309.8</v>
      </c>
      <c r="EY50" s="25">
        <v>236</v>
      </c>
      <c r="EZ50" s="37">
        <v>165.7</v>
      </c>
      <c r="FA50" s="25">
        <v>-797.4</v>
      </c>
      <c r="FB50" s="38">
        <v>536.70000000000005</v>
      </c>
      <c r="FC50" s="25">
        <v>-95</v>
      </c>
      <c r="FD50" s="37">
        <v>552.9</v>
      </c>
      <c r="FE50" s="25">
        <v>-1520.8</v>
      </c>
      <c r="FF50" s="38">
        <v>667.4</v>
      </c>
      <c r="FG50" s="25">
        <v>-300.39999999999998</v>
      </c>
      <c r="FH50" s="37">
        <v>810.4</v>
      </c>
      <c r="FI50" s="25">
        <v>-1564.5</v>
      </c>
      <c r="FJ50" s="38">
        <v>630</v>
      </c>
      <c r="FK50" s="25">
        <v>-124.1</v>
      </c>
      <c r="FL50" s="37">
        <v>727.4</v>
      </c>
      <c r="FM50" s="25">
        <v>-1453.6</v>
      </c>
      <c r="FN50" s="38">
        <v>710.1</v>
      </c>
      <c r="FO50" s="25">
        <v>-16.100000000000001</v>
      </c>
      <c r="FP50" s="37">
        <v>685.8</v>
      </c>
      <c r="FQ50" s="25">
        <v>-1305.5</v>
      </c>
      <c r="FR50" s="38">
        <v>946.7</v>
      </c>
      <c r="FS50" s="25">
        <v>327</v>
      </c>
      <c r="FT50" s="37">
        <v>628</v>
      </c>
      <c r="FU50" s="25">
        <v>-826.6</v>
      </c>
      <c r="FV50" s="38">
        <v>620.1</v>
      </c>
      <c r="FW50" s="25">
        <v>421.6</v>
      </c>
      <c r="FX50" s="37">
        <v>642.20000000000005</v>
      </c>
      <c r="FY50" s="25">
        <v>-776.2</v>
      </c>
      <c r="FZ50" s="38">
        <v>726</v>
      </c>
      <c r="GA50" s="25">
        <v>592</v>
      </c>
      <c r="GB50" s="37">
        <v>553</v>
      </c>
      <c r="GC50" s="25">
        <v>-721.1</v>
      </c>
      <c r="GD50" s="38">
        <v>783.6</v>
      </c>
      <c r="GE50" s="25">
        <v>615.5</v>
      </c>
    </row>
    <row r="51" spans="1:187" s="35" customFormat="1" x14ac:dyDescent="0.2">
      <c r="A51" s="20"/>
      <c r="B51" s="29"/>
      <c r="C51" s="20"/>
      <c r="D51" s="28"/>
      <c r="E51" s="28"/>
      <c r="F51" s="31"/>
      <c r="G51" s="28"/>
      <c r="H51" s="28"/>
      <c r="I51" s="28"/>
      <c r="J51" s="31"/>
      <c r="K51" s="28"/>
      <c r="L51" s="28"/>
      <c r="M51" s="28"/>
      <c r="N51" s="31"/>
      <c r="O51" s="28"/>
      <c r="P51" s="28"/>
      <c r="Q51" s="28"/>
      <c r="R51" s="31"/>
      <c r="S51" s="28"/>
      <c r="T51" s="28"/>
      <c r="U51" s="28"/>
      <c r="V51" s="31"/>
      <c r="W51" s="28"/>
      <c r="X51" s="28"/>
      <c r="Y51" s="28"/>
      <c r="Z51" s="31"/>
      <c r="AA51" s="28"/>
      <c r="AB51" s="28"/>
      <c r="AC51" s="28"/>
      <c r="AD51" s="31"/>
      <c r="AE51" s="28"/>
      <c r="AF51" s="28"/>
      <c r="AG51" s="28"/>
      <c r="AH51" s="31"/>
      <c r="AI51" s="28"/>
      <c r="AJ51" s="28"/>
      <c r="AK51" s="28"/>
      <c r="AL51" s="31"/>
      <c r="AM51" s="28"/>
      <c r="AN51" s="28"/>
      <c r="AO51" s="28"/>
      <c r="AP51" s="31"/>
      <c r="AQ51" s="28"/>
      <c r="AR51" s="28"/>
      <c r="AS51" s="28"/>
      <c r="AT51" s="31"/>
      <c r="AU51" s="28"/>
      <c r="AV51" s="28"/>
      <c r="AW51" s="28"/>
      <c r="AX51" s="31"/>
      <c r="AY51" s="28"/>
      <c r="AZ51" s="28"/>
      <c r="BA51" s="28"/>
      <c r="BB51" s="31"/>
      <c r="BC51" s="28"/>
      <c r="BD51" s="28"/>
      <c r="BE51" s="28"/>
      <c r="BF51" s="31"/>
      <c r="BG51" s="28"/>
      <c r="BH51" s="28"/>
      <c r="BI51" s="28"/>
      <c r="BJ51" s="31"/>
      <c r="BK51" s="28"/>
      <c r="BL51" s="28"/>
      <c r="BM51" s="28"/>
      <c r="BN51" s="31"/>
      <c r="BO51" s="28"/>
      <c r="BP51" s="28"/>
      <c r="BQ51" s="28"/>
      <c r="BR51" s="31"/>
      <c r="BS51" s="28"/>
      <c r="BT51" s="28"/>
      <c r="BU51" s="28"/>
      <c r="BV51" s="31"/>
      <c r="BW51" s="28"/>
      <c r="BX51" s="28"/>
      <c r="BY51" s="28"/>
      <c r="BZ51" s="31"/>
      <c r="CA51" s="28"/>
      <c r="CB51" s="28"/>
      <c r="CC51" s="28"/>
      <c r="CD51" s="31"/>
      <c r="CE51" s="28"/>
      <c r="CF51" s="28"/>
      <c r="CG51" s="28"/>
      <c r="CH51" s="31"/>
      <c r="CI51" s="28"/>
      <c r="CJ51" s="28"/>
      <c r="CK51" s="28"/>
      <c r="CL51" s="31"/>
      <c r="CM51" s="28"/>
      <c r="CN51" s="28"/>
      <c r="CO51" s="28"/>
      <c r="CP51" s="31"/>
      <c r="CQ51" s="28"/>
      <c r="CR51" s="28"/>
      <c r="CS51" s="28"/>
      <c r="CT51" s="31"/>
      <c r="CU51" s="28"/>
      <c r="CV51" s="28"/>
      <c r="CW51" s="28"/>
      <c r="CX51" s="31"/>
      <c r="CY51" s="28"/>
      <c r="CZ51" s="28"/>
      <c r="DA51" s="28"/>
      <c r="DB51" s="31"/>
      <c r="DC51" s="28"/>
      <c r="DD51" s="28"/>
      <c r="DE51" s="28"/>
      <c r="DF51" s="31"/>
      <c r="DG51" s="28"/>
      <c r="DH51" s="28"/>
      <c r="DI51" s="28"/>
      <c r="DJ51" s="31"/>
      <c r="DK51" s="28"/>
      <c r="DL51" s="28"/>
      <c r="DM51" s="28"/>
      <c r="DN51" s="31"/>
      <c r="DO51" s="28"/>
      <c r="DP51" s="28"/>
      <c r="DQ51" s="28"/>
      <c r="DR51" s="31"/>
      <c r="DS51" s="28"/>
      <c r="DT51" s="28"/>
      <c r="DU51" s="28"/>
      <c r="DV51" s="31"/>
      <c r="DW51" s="28"/>
      <c r="DX51" s="28"/>
      <c r="DY51" s="28"/>
      <c r="DZ51" s="31"/>
      <c r="EA51" s="28"/>
      <c r="EB51" s="28"/>
      <c r="EC51" s="28"/>
      <c r="ED51" s="31"/>
      <c r="EE51" s="28"/>
      <c r="EF51" s="28"/>
      <c r="EG51" s="28"/>
      <c r="EH51" s="31"/>
      <c r="EI51" s="28"/>
      <c r="EJ51" s="28"/>
      <c r="EK51" s="28"/>
      <c r="EL51" s="31"/>
      <c r="EM51" s="28"/>
      <c r="EN51" s="28"/>
      <c r="EO51" s="28"/>
      <c r="EP51" s="31"/>
      <c r="EQ51" s="28"/>
      <c r="ER51" s="28"/>
      <c r="ES51" s="28"/>
      <c r="ET51" s="31"/>
      <c r="EU51" s="28"/>
      <c r="EV51" s="28"/>
      <c r="EW51" s="28"/>
      <c r="EX51" s="31"/>
      <c r="EY51" s="28"/>
      <c r="EZ51" s="28"/>
      <c r="FA51" s="28"/>
      <c r="FB51" s="31"/>
      <c r="FC51" s="28"/>
      <c r="FD51" s="28"/>
      <c r="FE51" s="28"/>
      <c r="FF51" s="31"/>
      <c r="FG51" s="28"/>
      <c r="FH51" s="28"/>
      <c r="FI51" s="28"/>
      <c r="FJ51" s="31"/>
      <c r="FK51" s="28"/>
      <c r="FL51" s="28"/>
      <c r="FM51" s="28"/>
      <c r="FN51" s="31"/>
      <c r="FO51" s="28"/>
      <c r="FP51" s="28"/>
      <c r="FQ51" s="28"/>
      <c r="FR51" s="31"/>
      <c r="FS51" s="28"/>
      <c r="FT51" s="28"/>
      <c r="FU51" s="28"/>
      <c r="FV51" s="31"/>
      <c r="FW51" s="28"/>
      <c r="FX51" s="28"/>
      <c r="FY51" s="28"/>
      <c r="FZ51" s="31"/>
      <c r="GA51" s="28"/>
      <c r="GB51" s="28"/>
      <c r="GC51" s="28"/>
      <c r="GD51" s="31"/>
      <c r="GE51" s="28"/>
    </row>
    <row r="52" spans="1:187" x14ac:dyDescent="0.2">
      <c r="A52" s="7"/>
      <c r="B52" s="29"/>
      <c r="C52" s="20"/>
      <c r="D52" s="28"/>
      <c r="E52" s="28"/>
      <c r="F52" s="31"/>
      <c r="G52" s="28"/>
      <c r="H52" s="28"/>
      <c r="I52" s="28"/>
      <c r="J52" s="31"/>
      <c r="K52" s="28"/>
      <c r="L52" s="28"/>
      <c r="M52" s="28"/>
      <c r="N52" s="31"/>
      <c r="O52" s="28"/>
      <c r="P52" s="28"/>
      <c r="Q52" s="28"/>
      <c r="R52" s="31"/>
      <c r="S52" s="28"/>
      <c r="T52" s="28"/>
      <c r="U52" s="28"/>
      <c r="V52" s="31"/>
      <c r="W52" s="28"/>
      <c r="X52" s="28"/>
      <c r="Y52" s="28"/>
      <c r="Z52" s="31"/>
      <c r="AA52" s="28"/>
      <c r="AB52" s="28"/>
      <c r="AC52" s="28"/>
      <c r="AD52" s="31"/>
      <c r="AE52" s="28"/>
      <c r="AF52" s="28"/>
      <c r="AG52" s="28"/>
      <c r="AH52" s="31"/>
      <c r="AI52" s="28"/>
      <c r="AJ52" s="28"/>
      <c r="AK52" s="28"/>
      <c r="AL52" s="31"/>
      <c r="AM52" s="28"/>
      <c r="AN52" s="28"/>
      <c r="AO52" s="28"/>
      <c r="AP52" s="31"/>
      <c r="AQ52" s="28"/>
      <c r="AR52" s="28"/>
      <c r="AS52" s="28"/>
      <c r="AT52" s="31"/>
      <c r="AU52" s="28"/>
      <c r="AV52" s="28"/>
      <c r="AW52" s="28"/>
      <c r="AX52" s="31"/>
      <c r="AY52" s="28"/>
      <c r="AZ52" s="28"/>
      <c r="BA52" s="28"/>
      <c r="BB52" s="31"/>
      <c r="BC52" s="28"/>
      <c r="BD52" s="28"/>
      <c r="BE52" s="28"/>
      <c r="BF52" s="31"/>
      <c r="BG52" s="28"/>
      <c r="BH52" s="28"/>
      <c r="BI52" s="28"/>
      <c r="BJ52" s="31"/>
      <c r="BK52" s="28"/>
      <c r="BL52" s="28"/>
      <c r="BM52" s="28"/>
      <c r="BN52" s="31"/>
      <c r="BO52" s="28"/>
      <c r="BP52" s="28"/>
      <c r="BQ52" s="28"/>
      <c r="BR52" s="31"/>
      <c r="BS52" s="28"/>
      <c r="BT52" s="28"/>
      <c r="BU52" s="28"/>
      <c r="BV52" s="31"/>
      <c r="BW52" s="28"/>
      <c r="BX52" s="28"/>
      <c r="BY52" s="28"/>
      <c r="BZ52" s="31"/>
      <c r="CA52" s="28"/>
      <c r="CB52" s="28"/>
      <c r="CC52" s="28"/>
      <c r="CD52" s="31"/>
      <c r="CE52" s="28"/>
      <c r="CF52" s="28"/>
      <c r="CG52" s="28"/>
      <c r="CH52" s="31"/>
      <c r="CI52" s="28"/>
      <c r="CJ52" s="28"/>
      <c r="CK52" s="28"/>
      <c r="CL52" s="31"/>
      <c r="CM52" s="28"/>
      <c r="CN52" s="28"/>
      <c r="CO52" s="28"/>
      <c r="CP52" s="31"/>
      <c r="CQ52" s="28"/>
      <c r="CR52" s="28"/>
      <c r="CS52" s="28"/>
      <c r="CT52" s="31"/>
      <c r="CU52" s="28"/>
      <c r="CV52" s="28"/>
      <c r="CW52" s="28"/>
      <c r="CX52" s="31"/>
      <c r="CY52" s="28"/>
      <c r="CZ52" s="28"/>
      <c r="DA52" s="28"/>
      <c r="DB52" s="31"/>
      <c r="DC52" s="28"/>
      <c r="DD52" s="28"/>
      <c r="DE52" s="28"/>
      <c r="DF52" s="31"/>
      <c r="DG52" s="28"/>
      <c r="DH52" s="28"/>
      <c r="DI52" s="28"/>
      <c r="DJ52" s="31"/>
      <c r="DK52" s="28"/>
      <c r="DL52" s="28"/>
      <c r="DM52" s="28"/>
      <c r="DN52" s="31"/>
      <c r="DO52" s="28"/>
      <c r="DP52" s="28"/>
      <c r="DQ52" s="28"/>
      <c r="DR52" s="31"/>
      <c r="DS52" s="28"/>
      <c r="DT52" s="28"/>
      <c r="DU52" s="28"/>
      <c r="DV52" s="31"/>
      <c r="DW52" s="28"/>
      <c r="DX52" s="28"/>
      <c r="DY52" s="28"/>
      <c r="DZ52" s="31"/>
      <c r="EA52" s="28"/>
      <c r="EB52" s="28"/>
      <c r="EC52" s="28"/>
      <c r="ED52" s="31"/>
      <c r="EE52" s="28"/>
      <c r="EF52" s="28"/>
      <c r="EG52" s="28"/>
      <c r="EH52" s="31"/>
      <c r="EI52" s="28"/>
      <c r="EJ52" s="28"/>
      <c r="EK52" s="28"/>
      <c r="EL52" s="31"/>
      <c r="EM52" s="28"/>
      <c r="EN52" s="28"/>
      <c r="EO52" s="28"/>
      <c r="EP52" s="31"/>
      <c r="EQ52" s="28"/>
      <c r="ER52" s="28"/>
      <c r="ES52" s="28"/>
      <c r="ET52" s="31"/>
      <c r="EU52" s="28"/>
      <c r="EV52" s="28"/>
      <c r="EW52" s="28"/>
      <c r="EX52" s="31"/>
      <c r="EY52" s="28"/>
      <c r="EZ52" s="28"/>
      <c r="FA52" s="28"/>
      <c r="FB52" s="31"/>
      <c r="FC52" s="28"/>
      <c r="FD52" s="28"/>
      <c r="FE52" s="28"/>
      <c r="FF52" s="31"/>
      <c r="FG52" s="28"/>
      <c r="FH52" s="28"/>
      <c r="FI52" s="28"/>
      <c r="FJ52" s="31"/>
      <c r="FK52" s="28"/>
      <c r="FL52" s="28"/>
      <c r="FM52" s="28"/>
      <c r="FN52" s="31"/>
      <c r="FO52" s="28"/>
      <c r="FP52" s="28"/>
      <c r="FQ52" s="28"/>
      <c r="FR52" s="31"/>
      <c r="FS52" s="28"/>
      <c r="FT52" s="28"/>
      <c r="FU52" s="28"/>
      <c r="FV52" s="31"/>
      <c r="FW52" s="28"/>
      <c r="FX52" s="28"/>
      <c r="FY52" s="28"/>
      <c r="FZ52" s="31"/>
      <c r="GA52" s="28"/>
      <c r="GB52" s="28"/>
      <c r="GC52" s="28"/>
      <c r="GD52" s="31"/>
      <c r="GE52" s="28"/>
    </row>
    <row r="53" spans="1:187" x14ac:dyDescent="0.2">
      <c r="A53" s="7"/>
      <c r="B53" s="19" t="s">
        <v>9</v>
      </c>
      <c r="C53" s="20"/>
      <c r="D53" s="28"/>
      <c r="E53" s="28"/>
      <c r="F53" s="31"/>
      <c r="G53" s="28"/>
      <c r="H53" s="28"/>
      <c r="I53" s="28"/>
      <c r="J53" s="31"/>
      <c r="K53" s="28"/>
      <c r="L53" s="28"/>
      <c r="M53" s="28"/>
      <c r="N53" s="31"/>
      <c r="O53" s="28"/>
      <c r="P53" s="28"/>
      <c r="Q53" s="28"/>
      <c r="R53" s="31"/>
      <c r="S53" s="28"/>
      <c r="T53" s="28"/>
      <c r="U53" s="28"/>
      <c r="V53" s="31"/>
      <c r="W53" s="28"/>
      <c r="X53" s="28"/>
      <c r="Y53" s="28"/>
      <c r="Z53" s="31"/>
      <c r="AA53" s="28"/>
      <c r="AB53" s="28"/>
      <c r="AC53" s="28"/>
      <c r="AD53" s="31"/>
      <c r="AE53" s="28"/>
      <c r="AF53" s="28"/>
      <c r="AG53" s="28"/>
      <c r="AH53" s="31"/>
      <c r="AI53" s="28"/>
      <c r="AJ53" s="28"/>
      <c r="AK53" s="28"/>
      <c r="AL53" s="31"/>
      <c r="AM53" s="28"/>
      <c r="AN53" s="28"/>
      <c r="AO53" s="28"/>
      <c r="AP53" s="31"/>
      <c r="AQ53" s="28"/>
      <c r="AR53" s="28"/>
      <c r="AS53" s="28"/>
      <c r="AT53" s="31"/>
      <c r="AU53" s="28"/>
      <c r="AV53" s="28"/>
      <c r="AW53" s="28"/>
      <c r="AX53" s="31"/>
      <c r="AY53" s="28"/>
      <c r="AZ53" s="28"/>
      <c r="BA53" s="28"/>
      <c r="BB53" s="31"/>
      <c r="BC53" s="28"/>
      <c r="BD53" s="28"/>
      <c r="BE53" s="28"/>
      <c r="BF53" s="31"/>
      <c r="BG53" s="28"/>
      <c r="BH53" s="28"/>
      <c r="BI53" s="28"/>
      <c r="BJ53" s="31"/>
      <c r="BK53" s="28"/>
      <c r="BL53" s="28"/>
      <c r="BM53" s="28"/>
      <c r="BN53" s="31"/>
      <c r="BO53" s="28"/>
      <c r="BP53" s="28"/>
      <c r="BQ53" s="28"/>
      <c r="BR53" s="31"/>
      <c r="BS53" s="28"/>
      <c r="BT53" s="28"/>
      <c r="BU53" s="28"/>
      <c r="BV53" s="31"/>
      <c r="BW53" s="28"/>
      <c r="BX53" s="28"/>
      <c r="BY53" s="28"/>
      <c r="BZ53" s="31"/>
      <c r="CA53" s="28"/>
      <c r="CB53" s="28"/>
      <c r="CC53" s="28"/>
      <c r="CD53" s="31"/>
      <c r="CE53" s="28"/>
      <c r="CF53" s="28"/>
      <c r="CG53" s="28"/>
      <c r="CH53" s="31"/>
      <c r="CI53" s="28"/>
      <c r="CJ53" s="28"/>
      <c r="CK53" s="28"/>
      <c r="CL53" s="31"/>
      <c r="CM53" s="28"/>
      <c r="CN53" s="28"/>
      <c r="CO53" s="28"/>
      <c r="CP53" s="31"/>
      <c r="CQ53" s="28"/>
      <c r="CR53" s="28"/>
      <c r="CS53" s="28"/>
      <c r="CT53" s="31"/>
      <c r="CU53" s="28"/>
      <c r="CV53" s="28"/>
      <c r="CW53" s="28"/>
      <c r="CX53" s="31"/>
      <c r="CY53" s="28"/>
      <c r="CZ53" s="28"/>
      <c r="DA53" s="28"/>
      <c r="DB53" s="31"/>
      <c r="DC53" s="28"/>
      <c r="DD53" s="28"/>
      <c r="DE53" s="28"/>
      <c r="DF53" s="31"/>
      <c r="DG53" s="28"/>
      <c r="DH53" s="28"/>
      <c r="DI53" s="28"/>
      <c r="DJ53" s="31"/>
      <c r="DK53" s="28"/>
      <c r="DL53" s="28"/>
      <c r="DM53" s="28"/>
      <c r="DN53" s="31"/>
      <c r="DO53" s="28"/>
      <c r="DP53" s="28"/>
      <c r="DQ53" s="28"/>
      <c r="DR53" s="31"/>
      <c r="DS53" s="28"/>
      <c r="DT53" s="28"/>
      <c r="DU53" s="28"/>
      <c r="DV53" s="31"/>
      <c r="DW53" s="28"/>
      <c r="DX53" s="28"/>
      <c r="DY53" s="28"/>
      <c r="DZ53" s="31"/>
      <c r="EA53" s="28"/>
      <c r="EB53" s="28"/>
      <c r="EC53" s="28"/>
      <c r="ED53" s="31"/>
      <c r="EE53" s="28"/>
      <c r="EF53" s="28"/>
      <c r="EG53" s="28"/>
      <c r="EH53" s="31"/>
      <c r="EI53" s="28"/>
      <c r="EJ53" s="28"/>
      <c r="EK53" s="28"/>
      <c r="EL53" s="31"/>
      <c r="EM53" s="28"/>
      <c r="EN53" s="28"/>
      <c r="EO53" s="28"/>
      <c r="EP53" s="31"/>
      <c r="EQ53" s="28"/>
      <c r="ER53" s="28"/>
      <c r="ES53" s="28"/>
      <c r="ET53" s="31"/>
      <c r="EU53" s="28"/>
      <c r="EV53" s="28"/>
      <c r="EW53" s="28"/>
      <c r="EX53" s="31"/>
      <c r="EY53" s="28"/>
      <c r="EZ53" s="28"/>
      <c r="FA53" s="28"/>
      <c r="FB53" s="31"/>
      <c r="FC53" s="28"/>
      <c r="FD53" s="28"/>
      <c r="FE53" s="28"/>
      <c r="FF53" s="31"/>
      <c r="FG53" s="28"/>
      <c r="FH53" s="28"/>
      <c r="FI53" s="28"/>
      <c r="FJ53" s="31"/>
      <c r="FK53" s="28"/>
      <c r="FL53" s="28"/>
      <c r="FM53" s="28"/>
      <c r="FN53" s="31"/>
      <c r="FO53" s="28"/>
      <c r="FP53" s="28"/>
      <c r="FQ53" s="28"/>
      <c r="FR53" s="31"/>
      <c r="FS53" s="28"/>
      <c r="FT53" s="28"/>
      <c r="FU53" s="28"/>
      <c r="FV53" s="31"/>
      <c r="FW53" s="28"/>
      <c r="FX53" s="28"/>
      <c r="FY53" s="28"/>
      <c r="FZ53" s="31"/>
      <c r="GA53" s="28"/>
      <c r="GB53" s="28"/>
      <c r="GC53" s="28"/>
      <c r="GD53" s="31"/>
      <c r="GE53" s="28"/>
    </row>
    <row r="54" spans="1:187" x14ac:dyDescent="0.2">
      <c r="A54" s="7">
        <v>28</v>
      </c>
      <c r="B54" s="29" t="s">
        <v>33</v>
      </c>
      <c r="C54" s="153" t="s">
        <v>79</v>
      </c>
      <c r="D54" s="28">
        <v>0</v>
      </c>
      <c r="E54" s="28">
        <v>0.1</v>
      </c>
      <c r="F54" s="30">
        <v>4.8</v>
      </c>
      <c r="G54" s="28">
        <v>4.9000000000000004</v>
      </c>
      <c r="H54" s="28">
        <v>0</v>
      </c>
      <c r="I54" s="28">
        <v>0.2</v>
      </c>
      <c r="J54" s="30">
        <v>5.8</v>
      </c>
      <c r="K54" s="28">
        <v>6</v>
      </c>
      <c r="L54" s="28">
        <v>0</v>
      </c>
      <c r="M54" s="28">
        <v>0.2</v>
      </c>
      <c r="N54" s="30">
        <v>6.8</v>
      </c>
      <c r="O54" s="28">
        <v>7</v>
      </c>
      <c r="P54" s="28">
        <v>0</v>
      </c>
      <c r="Q54" s="28">
        <v>0.2</v>
      </c>
      <c r="R54" s="30">
        <v>6.6</v>
      </c>
      <c r="S54" s="28">
        <v>6.8</v>
      </c>
      <c r="T54" s="28">
        <v>0</v>
      </c>
      <c r="U54" s="28">
        <v>0.3</v>
      </c>
      <c r="V54" s="30">
        <v>6.3</v>
      </c>
      <c r="W54" s="28">
        <v>6.6</v>
      </c>
      <c r="X54" s="28">
        <v>0</v>
      </c>
      <c r="Y54" s="28">
        <v>0.3</v>
      </c>
      <c r="Z54" s="30">
        <v>6.4</v>
      </c>
      <c r="AA54" s="28">
        <v>6.7</v>
      </c>
      <c r="AB54" s="28">
        <v>0</v>
      </c>
      <c r="AC54" s="28">
        <v>0.2</v>
      </c>
      <c r="AD54" s="30">
        <v>7.2</v>
      </c>
      <c r="AE54" s="28">
        <v>7.5</v>
      </c>
      <c r="AF54" s="28">
        <v>0</v>
      </c>
      <c r="AG54" s="28">
        <v>0.2</v>
      </c>
      <c r="AH54" s="30">
        <v>9.3000000000000007</v>
      </c>
      <c r="AI54" s="28">
        <v>9.5</v>
      </c>
      <c r="AJ54" s="28">
        <v>0</v>
      </c>
      <c r="AK54" s="28">
        <v>0.3</v>
      </c>
      <c r="AL54" s="30">
        <v>7.2</v>
      </c>
      <c r="AM54" s="28">
        <v>7.4</v>
      </c>
      <c r="AN54" s="28">
        <v>0</v>
      </c>
      <c r="AO54" s="28">
        <v>0.4</v>
      </c>
      <c r="AP54" s="30">
        <v>7.5</v>
      </c>
      <c r="AQ54" s="28">
        <v>7.9</v>
      </c>
      <c r="AR54" s="28">
        <v>0</v>
      </c>
      <c r="AS54" s="28">
        <v>0.4</v>
      </c>
      <c r="AT54" s="30">
        <v>8.8000000000000007</v>
      </c>
      <c r="AU54" s="28">
        <v>9.1999999999999993</v>
      </c>
      <c r="AV54" s="28">
        <v>0</v>
      </c>
      <c r="AW54" s="28">
        <v>0.3</v>
      </c>
      <c r="AX54" s="30">
        <v>9.3000000000000007</v>
      </c>
      <c r="AY54" s="28">
        <v>9.6</v>
      </c>
      <c r="AZ54" s="28">
        <v>0</v>
      </c>
      <c r="BA54" s="28">
        <v>0.3</v>
      </c>
      <c r="BB54" s="30">
        <v>10.1</v>
      </c>
      <c r="BC54" s="28">
        <v>10.4</v>
      </c>
      <c r="BD54" s="28">
        <v>0</v>
      </c>
      <c r="BE54" s="28">
        <v>0.1</v>
      </c>
      <c r="BF54" s="30">
        <v>8.3000000000000007</v>
      </c>
      <c r="BG54" s="28">
        <v>8.4</v>
      </c>
      <c r="BH54" s="28">
        <v>0</v>
      </c>
      <c r="BI54" s="28">
        <v>0.1</v>
      </c>
      <c r="BJ54" s="30">
        <v>8.4</v>
      </c>
      <c r="BK54" s="28">
        <v>8.5</v>
      </c>
      <c r="BL54" s="28">
        <v>0</v>
      </c>
      <c r="BM54" s="28">
        <v>0.1</v>
      </c>
      <c r="BN54" s="30">
        <v>8.9</v>
      </c>
      <c r="BO54" s="28">
        <v>9.1</v>
      </c>
      <c r="BP54" s="28">
        <v>0</v>
      </c>
      <c r="BQ54" s="28">
        <v>0.1</v>
      </c>
      <c r="BR54" s="30">
        <v>10</v>
      </c>
      <c r="BS54" s="28">
        <v>10.1</v>
      </c>
      <c r="BT54" s="28">
        <v>0</v>
      </c>
      <c r="BU54" s="28">
        <v>0.1</v>
      </c>
      <c r="BV54" s="30">
        <v>10.6</v>
      </c>
      <c r="BW54" s="28">
        <v>10.7</v>
      </c>
      <c r="BX54" s="28">
        <v>0</v>
      </c>
      <c r="BY54" s="28">
        <v>0.1</v>
      </c>
      <c r="BZ54" s="30">
        <v>11.1</v>
      </c>
      <c r="CA54" s="28">
        <v>11.2</v>
      </c>
      <c r="CB54" s="28">
        <v>3.3</v>
      </c>
      <c r="CC54" s="28">
        <v>0.3</v>
      </c>
      <c r="CD54" s="30">
        <v>12.4</v>
      </c>
      <c r="CE54" s="28">
        <v>16</v>
      </c>
      <c r="CF54" s="28">
        <v>0</v>
      </c>
      <c r="CG54" s="28">
        <v>7.4</v>
      </c>
      <c r="CH54" s="30">
        <v>15.8</v>
      </c>
      <c r="CI54" s="28">
        <v>23.1</v>
      </c>
      <c r="CJ54" s="28">
        <v>1.3</v>
      </c>
      <c r="CK54" s="28">
        <v>5.3</v>
      </c>
      <c r="CL54" s="30">
        <v>15.6</v>
      </c>
      <c r="CM54" s="28">
        <v>22.2</v>
      </c>
      <c r="CN54" s="28">
        <v>17.7</v>
      </c>
      <c r="CO54" s="28">
        <v>0.2</v>
      </c>
      <c r="CP54" s="30">
        <v>15.8</v>
      </c>
      <c r="CQ54" s="28">
        <v>33.700000000000003</v>
      </c>
      <c r="CR54" s="28">
        <v>2.1</v>
      </c>
      <c r="CS54" s="28">
        <v>0.8</v>
      </c>
      <c r="CT54" s="30">
        <v>17.600000000000001</v>
      </c>
      <c r="CU54" s="28">
        <v>20.5</v>
      </c>
      <c r="CV54" s="28">
        <v>12.5</v>
      </c>
      <c r="CW54" s="28">
        <v>1.2</v>
      </c>
      <c r="CX54" s="30">
        <v>20.2</v>
      </c>
      <c r="CY54" s="28">
        <v>34</v>
      </c>
      <c r="CZ54" s="28">
        <v>2</v>
      </c>
      <c r="DA54" s="28">
        <v>0.6</v>
      </c>
      <c r="DB54" s="30">
        <v>20</v>
      </c>
      <c r="DC54" s="28">
        <v>22.6</v>
      </c>
      <c r="DD54" s="28">
        <v>0</v>
      </c>
      <c r="DE54" s="28">
        <v>0.2</v>
      </c>
      <c r="DF54" s="30">
        <v>23.1</v>
      </c>
      <c r="DG54" s="28">
        <v>23.3</v>
      </c>
      <c r="DH54" s="28">
        <v>0</v>
      </c>
      <c r="DI54" s="28">
        <v>0.4</v>
      </c>
      <c r="DJ54" s="30">
        <v>27</v>
      </c>
      <c r="DK54" s="28">
        <v>27.4</v>
      </c>
      <c r="DL54" s="28">
        <v>0</v>
      </c>
      <c r="DM54" s="28">
        <v>0.2</v>
      </c>
      <c r="DN54" s="30">
        <v>32.4</v>
      </c>
      <c r="DO54" s="28">
        <v>32.6</v>
      </c>
      <c r="DP54" s="28">
        <v>1.8</v>
      </c>
      <c r="DQ54" s="28">
        <v>4.5</v>
      </c>
      <c r="DR54" s="30">
        <v>36.700000000000003</v>
      </c>
      <c r="DS54" s="28">
        <v>42.9</v>
      </c>
      <c r="DT54" s="28">
        <v>0</v>
      </c>
      <c r="DU54" s="28">
        <v>0.4</v>
      </c>
      <c r="DV54" s="30">
        <v>35.6</v>
      </c>
      <c r="DW54" s="28">
        <v>36</v>
      </c>
      <c r="DX54" s="28">
        <v>11.6</v>
      </c>
      <c r="DY54" s="28">
        <v>0.3</v>
      </c>
      <c r="DZ54" s="30">
        <v>35.700000000000003</v>
      </c>
      <c r="EA54" s="28">
        <v>47.6</v>
      </c>
      <c r="EB54" s="28">
        <v>0</v>
      </c>
      <c r="EC54" s="28">
        <v>4.2</v>
      </c>
      <c r="ED54" s="30">
        <v>32.6</v>
      </c>
      <c r="EE54" s="28">
        <v>36.799999999999997</v>
      </c>
      <c r="EF54" s="28">
        <v>0</v>
      </c>
      <c r="EG54" s="28">
        <v>17.100000000000001</v>
      </c>
      <c r="EH54" s="30">
        <v>28</v>
      </c>
      <c r="EI54" s="28">
        <v>45.1</v>
      </c>
      <c r="EJ54" s="28">
        <v>17.3</v>
      </c>
      <c r="EK54" s="28">
        <v>21.6</v>
      </c>
      <c r="EL54" s="30">
        <v>30.3</v>
      </c>
      <c r="EM54" s="28">
        <v>69.2</v>
      </c>
      <c r="EN54" s="28">
        <v>28.9</v>
      </c>
      <c r="EO54" s="28">
        <v>42.3</v>
      </c>
      <c r="EP54" s="30">
        <v>30.3</v>
      </c>
      <c r="EQ54" s="28">
        <v>101.5</v>
      </c>
      <c r="ER54" s="28">
        <v>0</v>
      </c>
      <c r="ES54" s="28">
        <v>18.399999999999999</v>
      </c>
      <c r="ET54" s="30">
        <v>32.9</v>
      </c>
      <c r="EU54" s="28">
        <v>51.3</v>
      </c>
      <c r="EV54" s="28">
        <v>0</v>
      </c>
      <c r="EW54" s="28">
        <v>25.1</v>
      </c>
      <c r="EX54" s="30">
        <v>31.5</v>
      </c>
      <c r="EY54" s="28">
        <v>56.6</v>
      </c>
      <c r="EZ54" s="28">
        <v>7.6</v>
      </c>
      <c r="FA54" s="28">
        <v>88.2</v>
      </c>
      <c r="FB54" s="30">
        <v>33.9</v>
      </c>
      <c r="FC54" s="28">
        <v>129.69999999999999</v>
      </c>
      <c r="FD54" s="28">
        <v>40.4</v>
      </c>
      <c r="FE54" s="28">
        <v>143.5</v>
      </c>
      <c r="FF54" s="30">
        <v>24.9</v>
      </c>
      <c r="FG54" s="28">
        <v>208.8</v>
      </c>
      <c r="FH54" s="28">
        <v>25.8</v>
      </c>
      <c r="FI54" s="28">
        <v>69.3</v>
      </c>
      <c r="FJ54" s="30">
        <v>19.5</v>
      </c>
      <c r="FK54" s="28">
        <v>114.7</v>
      </c>
      <c r="FL54" s="28">
        <v>0</v>
      </c>
      <c r="FM54" s="28">
        <v>54.4</v>
      </c>
      <c r="FN54" s="30">
        <v>14.4</v>
      </c>
      <c r="FO54" s="28">
        <v>68.8</v>
      </c>
      <c r="FP54" s="28">
        <v>14.3</v>
      </c>
      <c r="FQ54" s="28">
        <v>32.5</v>
      </c>
      <c r="FR54" s="30">
        <v>19</v>
      </c>
      <c r="FS54" s="28">
        <v>65.8</v>
      </c>
      <c r="FT54" s="28">
        <v>0</v>
      </c>
      <c r="FU54" s="28">
        <v>12.7</v>
      </c>
      <c r="FV54" s="30">
        <v>26.1</v>
      </c>
      <c r="FW54" s="28">
        <v>38.799999999999997</v>
      </c>
      <c r="FX54" s="28">
        <v>10</v>
      </c>
      <c r="FY54" s="28">
        <v>11.6</v>
      </c>
      <c r="FZ54" s="30">
        <v>24.1</v>
      </c>
      <c r="GA54" s="28">
        <v>45.6</v>
      </c>
      <c r="GB54" s="28">
        <v>0</v>
      </c>
      <c r="GC54" s="28">
        <v>7.8</v>
      </c>
      <c r="GD54" s="30">
        <v>25.6</v>
      </c>
      <c r="GE54" s="28">
        <v>33.5</v>
      </c>
    </row>
    <row r="55" spans="1:187" x14ac:dyDescent="0.2">
      <c r="A55" s="7">
        <v>29</v>
      </c>
      <c r="B55" s="29" t="s">
        <v>34</v>
      </c>
      <c r="C55" s="153" t="s">
        <v>80</v>
      </c>
      <c r="D55" s="28">
        <v>0.1</v>
      </c>
      <c r="E55" s="28">
        <v>4.8</v>
      </c>
      <c r="F55" s="30">
        <v>0</v>
      </c>
      <c r="G55" s="28">
        <v>4.9000000000000004</v>
      </c>
      <c r="H55" s="28">
        <v>0.1</v>
      </c>
      <c r="I55" s="28">
        <v>5.8</v>
      </c>
      <c r="J55" s="30">
        <v>0</v>
      </c>
      <c r="K55" s="28">
        <v>5.9</v>
      </c>
      <c r="L55" s="28">
        <v>0.2</v>
      </c>
      <c r="M55" s="28">
        <v>6.8</v>
      </c>
      <c r="N55" s="30">
        <v>0</v>
      </c>
      <c r="O55" s="28">
        <v>7</v>
      </c>
      <c r="P55" s="28">
        <v>0.2</v>
      </c>
      <c r="Q55" s="28">
        <v>6.6</v>
      </c>
      <c r="R55" s="30">
        <v>0</v>
      </c>
      <c r="S55" s="28">
        <v>6.8</v>
      </c>
      <c r="T55" s="28">
        <v>0.2</v>
      </c>
      <c r="U55" s="28">
        <v>6.3</v>
      </c>
      <c r="V55" s="30">
        <v>0</v>
      </c>
      <c r="W55" s="28">
        <v>6.5</v>
      </c>
      <c r="X55" s="28">
        <v>0.2</v>
      </c>
      <c r="Y55" s="28">
        <v>6.4</v>
      </c>
      <c r="Z55" s="30">
        <v>0</v>
      </c>
      <c r="AA55" s="28">
        <v>6.7</v>
      </c>
      <c r="AB55" s="28">
        <v>0.2</v>
      </c>
      <c r="AC55" s="28">
        <v>7.2</v>
      </c>
      <c r="AD55" s="30">
        <v>0</v>
      </c>
      <c r="AE55" s="28">
        <v>7.4</v>
      </c>
      <c r="AF55" s="28">
        <v>0.2</v>
      </c>
      <c r="AG55" s="28">
        <v>9.3000000000000007</v>
      </c>
      <c r="AH55" s="30">
        <v>0</v>
      </c>
      <c r="AI55" s="28">
        <v>9.4</v>
      </c>
      <c r="AJ55" s="28">
        <v>0.2</v>
      </c>
      <c r="AK55" s="28">
        <v>7.2</v>
      </c>
      <c r="AL55" s="30">
        <v>0</v>
      </c>
      <c r="AM55" s="28">
        <v>7.4</v>
      </c>
      <c r="AN55" s="28">
        <v>0.2</v>
      </c>
      <c r="AO55" s="28">
        <v>7.5</v>
      </c>
      <c r="AP55" s="30">
        <v>0</v>
      </c>
      <c r="AQ55" s="28">
        <v>7.8</v>
      </c>
      <c r="AR55" s="28">
        <v>0.3</v>
      </c>
      <c r="AS55" s="28">
        <v>8.8000000000000007</v>
      </c>
      <c r="AT55" s="30">
        <v>0</v>
      </c>
      <c r="AU55" s="28">
        <v>9.1</v>
      </c>
      <c r="AV55" s="28">
        <v>0.2</v>
      </c>
      <c r="AW55" s="28">
        <v>9.3000000000000007</v>
      </c>
      <c r="AX55" s="30">
        <v>0</v>
      </c>
      <c r="AY55" s="28">
        <v>9.5</v>
      </c>
      <c r="AZ55" s="28">
        <v>0.2</v>
      </c>
      <c r="BA55" s="28">
        <v>10.1</v>
      </c>
      <c r="BB55" s="30">
        <v>0</v>
      </c>
      <c r="BC55" s="28">
        <v>10.3</v>
      </c>
      <c r="BD55" s="28">
        <v>0</v>
      </c>
      <c r="BE55" s="28">
        <v>8.3000000000000007</v>
      </c>
      <c r="BF55" s="30">
        <v>0</v>
      </c>
      <c r="BG55" s="28">
        <v>8.3000000000000007</v>
      </c>
      <c r="BH55" s="28">
        <v>0</v>
      </c>
      <c r="BI55" s="28">
        <v>8.4</v>
      </c>
      <c r="BJ55" s="30">
        <v>0</v>
      </c>
      <c r="BK55" s="28">
        <v>8.4</v>
      </c>
      <c r="BL55" s="28">
        <v>0</v>
      </c>
      <c r="BM55" s="28">
        <v>8.9</v>
      </c>
      <c r="BN55" s="30">
        <v>0</v>
      </c>
      <c r="BO55" s="28">
        <v>8.9</v>
      </c>
      <c r="BP55" s="28">
        <v>0</v>
      </c>
      <c r="BQ55" s="28">
        <v>10</v>
      </c>
      <c r="BR55" s="30">
        <v>0</v>
      </c>
      <c r="BS55" s="28">
        <v>10</v>
      </c>
      <c r="BT55" s="28">
        <v>0</v>
      </c>
      <c r="BU55" s="28">
        <v>10.6</v>
      </c>
      <c r="BV55" s="30">
        <v>0</v>
      </c>
      <c r="BW55" s="28">
        <v>10.6</v>
      </c>
      <c r="BX55" s="28">
        <v>0</v>
      </c>
      <c r="BY55" s="28">
        <v>11.1</v>
      </c>
      <c r="BZ55" s="30">
        <v>0</v>
      </c>
      <c r="CA55" s="28">
        <v>11.1</v>
      </c>
      <c r="CB55" s="28">
        <v>1.2</v>
      </c>
      <c r="CC55" s="28">
        <v>12.4</v>
      </c>
      <c r="CD55" s="30">
        <v>2</v>
      </c>
      <c r="CE55" s="28">
        <v>15.7</v>
      </c>
      <c r="CF55" s="28">
        <v>0</v>
      </c>
      <c r="CG55" s="28">
        <v>15.8</v>
      </c>
      <c r="CH55" s="30">
        <v>0</v>
      </c>
      <c r="CI55" s="28">
        <v>15.8</v>
      </c>
      <c r="CJ55" s="28">
        <v>0</v>
      </c>
      <c r="CK55" s="28">
        <v>15.6</v>
      </c>
      <c r="CL55" s="30">
        <v>1.3</v>
      </c>
      <c r="CM55" s="28">
        <v>16.899999999999999</v>
      </c>
      <c r="CN55" s="28">
        <v>7.3</v>
      </c>
      <c r="CO55" s="28">
        <v>15.8</v>
      </c>
      <c r="CP55" s="30">
        <v>11.9</v>
      </c>
      <c r="CQ55" s="28">
        <v>35</v>
      </c>
      <c r="CR55" s="28">
        <v>0.6</v>
      </c>
      <c r="CS55" s="28">
        <v>17.600000000000001</v>
      </c>
      <c r="CT55" s="30">
        <v>1.4</v>
      </c>
      <c r="CU55" s="28">
        <v>19.7</v>
      </c>
      <c r="CV55" s="28">
        <v>3.6</v>
      </c>
      <c r="CW55" s="28">
        <v>20.2</v>
      </c>
      <c r="CX55" s="30">
        <v>8.9</v>
      </c>
      <c r="CY55" s="28">
        <v>32.700000000000003</v>
      </c>
      <c r="CZ55" s="28">
        <v>0.5</v>
      </c>
      <c r="DA55" s="28">
        <v>20</v>
      </c>
      <c r="DB55" s="30">
        <v>1.5</v>
      </c>
      <c r="DC55" s="28">
        <v>22</v>
      </c>
      <c r="DD55" s="28">
        <v>0</v>
      </c>
      <c r="DE55" s="28">
        <v>23.1</v>
      </c>
      <c r="DF55" s="30">
        <v>0</v>
      </c>
      <c r="DG55" s="28">
        <v>23.1</v>
      </c>
      <c r="DH55" s="28">
        <v>0</v>
      </c>
      <c r="DI55" s="28">
        <v>27</v>
      </c>
      <c r="DJ55" s="30">
        <v>0</v>
      </c>
      <c r="DK55" s="28">
        <v>27</v>
      </c>
      <c r="DL55" s="28">
        <v>0</v>
      </c>
      <c r="DM55" s="28">
        <v>32.4</v>
      </c>
      <c r="DN55" s="30">
        <v>0</v>
      </c>
      <c r="DO55" s="28">
        <v>32.4</v>
      </c>
      <c r="DP55" s="28">
        <v>0.9</v>
      </c>
      <c r="DQ55" s="28">
        <v>36.700000000000003</v>
      </c>
      <c r="DR55" s="30">
        <v>0.9</v>
      </c>
      <c r="DS55" s="28">
        <v>38.5</v>
      </c>
      <c r="DT55" s="28">
        <v>0</v>
      </c>
      <c r="DU55" s="28">
        <v>35.6</v>
      </c>
      <c r="DV55" s="30">
        <v>0</v>
      </c>
      <c r="DW55" s="28">
        <v>35.6</v>
      </c>
      <c r="DX55" s="28">
        <v>16.399999999999999</v>
      </c>
      <c r="DY55" s="28">
        <v>37.4</v>
      </c>
      <c r="DZ55" s="30">
        <v>6.7</v>
      </c>
      <c r="EA55" s="28">
        <v>60.5</v>
      </c>
      <c r="EB55" s="28">
        <v>0</v>
      </c>
      <c r="EC55" s="28">
        <v>32.6</v>
      </c>
      <c r="ED55" s="30">
        <v>3.6</v>
      </c>
      <c r="EE55" s="28">
        <v>36.299999999999997</v>
      </c>
      <c r="EF55" s="28">
        <v>0.1</v>
      </c>
      <c r="EG55" s="28">
        <v>28</v>
      </c>
      <c r="EH55" s="30">
        <v>14.8</v>
      </c>
      <c r="EI55" s="28">
        <v>42.9</v>
      </c>
      <c r="EJ55" s="28">
        <v>7.8</v>
      </c>
      <c r="EK55" s="28">
        <v>30.3</v>
      </c>
      <c r="EL55" s="30">
        <v>33.9</v>
      </c>
      <c r="EM55" s="28">
        <v>72</v>
      </c>
      <c r="EN55" s="28">
        <v>16.600000000000001</v>
      </c>
      <c r="EO55" s="28">
        <v>32.4</v>
      </c>
      <c r="EP55" s="30">
        <v>65.3</v>
      </c>
      <c r="EQ55" s="28">
        <v>114.3</v>
      </c>
      <c r="ER55" s="28">
        <v>0</v>
      </c>
      <c r="ES55" s="28">
        <v>32.9</v>
      </c>
      <c r="ET55" s="30">
        <v>16.399999999999999</v>
      </c>
      <c r="EU55" s="28">
        <v>49.3</v>
      </c>
      <c r="EV55" s="28">
        <v>0</v>
      </c>
      <c r="EW55" s="28">
        <v>31.5</v>
      </c>
      <c r="EX55" s="30">
        <v>24.7</v>
      </c>
      <c r="EY55" s="28">
        <v>56.2</v>
      </c>
      <c r="EZ55" s="28">
        <v>71.7</v>
      </c>
      <c r="FA55" s="28">
        <v>33.9</v>
      </c>
      <c r="FB55" s="30">
        <v>29.5</v>
      </c>
      <c r="FC55" s="28">
        <v>135.1</v>
      </c>
      <c r="FD55" s="28">
        <v>124</v>
      </c>
      <c r="FE55" s="28">
        <v>24.9</v>
      </c>
      <c r="FF55" s="30">
        <v>59.3</v>
      </c>
      <c r="FG55" s="28">
        <v>208.2</v>
      </c>
      <c r="FH55" s="28">
        <v>46.4</v>
      </c>
      <c r="FI55" s="28">
        <v>19.5</v>
      </c>
      <c r="FJ55" s="30">
        <v>47.9</v>
      </c>
      <c r="FK55" s="28">
        <v>113.8</v>
      </c>
      <c r="FL55" s="28">
        <v>38.799999999999997</v>
      </c>
      <c r="FM55" s="28">
        <v>14.4</v>
      </c>
      <c r="FN55" s="30">
        <v>13.9</v>
      </c>
      <c r="FO55" s="28">
        <v>67.099999999999994</v>
      </c>
      <c r="FP55" s="28">
        <v>21.7</v>
      </c>
      <c r="FQ55" s="28">
        <v>21.6</v>
      </c>
      <c r="FR55" s="30">
        <v>29</v>
      </c>
      <c r="FS55" s="28">
        <v>72.3</v>
      </c>
      <c r="FT55" s="28">
        <v>5.7</v>
      </c>
      <c r="FU55" s="28">
        <v>26.1</v>
      </c>
      <c r="FV55" s="30">
        <v>6.2</v>
      </c>
      <c r="FW55" s="28">
        <v>38</v>
      </c>
      <c r="FX55" s="28">
        <v>6.7</v>
      </c>
      <c r="FY55" s="28">
        <v>24.1</v>
      </c>
      <c r="FZ55" s="30">
        <v>14.5</v>
      </c>
      <c r="GA55" s="28">
        <v>45.2</v>
      </c>
      <c r="GB55" s="28">
        <v>3.2</v>
      </c>
      <c r="GC55" s="28">
        <v>25.6</v>
      </c>
      <c r="GD55" s="30">
        <v>4.0999999999999996</v>
      </c>
      <c r="GE55" s="28">
        <v>33</v>
      </c>
    </row>
    <row r="56" spans="1:187" x14ac:dyDescent="0.2">
      <c r="A56" s="7">
        <v>30</v>
      </c>
      <c r="B56" s="29" t="s">
        <v>36</v>
      </c>
      <c r="C56" s="153" t="s">
        <v>81</v>
      </c>
      <c r="D56" s="28">
        <v>102.2</v>
      </c>
      <c r="E56" s="28">
        <v>56.5</v>
      </c>
      <c r="F56" s="30">
        <v>71.2</v>
      </c>
      <c r="G56" s="28">
        <v>229.8</v>
      </c>
      <c r="H56" s="28">
        <v>108.8</v>
      </c>
      <c r="I56" s="28">
        <v>55.1</v>
      </c>
      <c r="J56" s="30">
        <v>91.4</v>
      </c>
      <c r="K56" s="28">
        <v>255.3</v>
      </c>
      <c r="L56" s="28">
        <v>123.9</v>
      </c>
      <c r="M56" s="28">
        <v>56.8</v>
      </c>
      <c r="N56" s="30">
        <v>108.1</v>
      </c>
      <c r="O56" s="28">
        <v>288.8</v>
      </c>
      <c r="P56" s="28">
        <v>150.1</v>
      </c>
      <c r="Q56" s="28">
        <v>61.6</v>
      </c>
      <c r="R56" s="30">
        <v>120.9</v>
      </c>
      <c r="S56" s="28">
        <v>332.6</v>
      </c>
      <c r="T56" s="28">
        <v>172.6</v>
      </c>
      <c r="U56" s="28">
        <v>71</v>
      </c>
      <c r="V56" s="30">
        <v>107.1</v>
      </c>
      <c r="W56" s="28">
        <v>350.7</v>
      </c>
      <c r="X56" s="28">
        <v>153.9</v>
      </c>
      <c r="Y56" s="28">
        <v>78.599999999999994</v>
      </c>
      <c r="Z56" s="30">
        <v>109.2</v>
      </c>
      <c r="AA56" s="28">
        <v>341.6</v>
      </c>
      <c r="AB56" s="28">
        <v>196.1</v>
      </c>
      <c r="AC56" s="28">
        <v>83</v>
      </c>
      <c r="AD56" s="30">
        <v>133.80000000000001</v>
      </c>
      <c r="AE56" s="28">
        <v>412.9</v>
      </c>
      <c r="AF56" s="28">
        <v>230.1</v>
      </c>
      <c r="AG56" s="28">
        <v>86.2</v>
      </c>
      <c r="AH56" s="30">
        <v>173.4</v>
      </c>
      <c r="AI56" s="28">
        <v>489.8</v>
      </c>
      <c r="AJ56" s="28">
        <v>282.2</v>
      </c>
      <c r="AK56" s="28">
        <v>96.1</v>
      </c>
      <c r="AL56" s="30">
        <v>205.7</v>
      </c>
      <c r="AM56" s="28">
        <v>583.9</v>
      </c>
      <c r="AN56" s="28">
        <v>323.5</v>
      </c>
      <c r="AO56" s="28">
        <v>110</v>
      </c>
      <c r="AP56" s="30">
        <v>226.2</v>
      </c>
      <c r="AQ56" s="28">
        <v>659.8</v>
      </c>
      <c r="AR56" s="28">
        <v>337.9</v>
      </c>
      <c r="AS56" s="28">
        <v>124.5</v>
      </c>
      <c r="AT56" s="30">
        <v>203.7</v>
      </c>
      <c r="AU56" s="28">
        <v>666</v>
      </c>
      <c r="AV56" s="28">
        <v>407.6</v>
      </c>
      <c r="AW56" s="28">
        <v>134.6</v>
      </c>
      <c r="AX56" s="30">
        <v>236.4</v>
      </c>
      <c r="AY56" s="28">
        <v>778.6</v>
      </c>
      <c r="AZ56" s="28">
        <v>379.2</v>
      </c>
      <c r="BA56" s="28">
        <v>144.30000000000001</v>
      </c>
      <c r="BB56" s="30">
        <v>214.4</v>
      </c>
      <c r="BC56" s="28">
        <v>738</v>
      </c>
      <c r="BD56" s="28">
        <v>403.9</v>
      </c>
      <c r="BE56" s="28">
        <v>159.30000000000001</v>
      </c>
      <c r="BF56" s="30">
        <v>245.4</v>
      </c>
      <c r="BG56" s="28">
        <v>808.7</v>
      </c>
      <c r="BH56" s="28">
        <v>527.6</v>
      </c>
      <c r="BI56" s="28">
        <v>180.5</v>
      </c>
      <c r="BJ56" s="30">
        <v>305.2</v>
      </c>
      <c r="BK56" s="28">
        <v>1013.3</v>
      </c>
      <c r="BL56" s="28">
        <v>521.29999999999995</v>
      </c>
      <c r="BM56" s="28">
        <v>204.6</v>
      </c>
      <c r="BN56" s="30">
        <v>323.60000000000002</v>
      </c>
      <c r="BO56" s="28">
        <v>1049.5</v>
      </c>
      <c r="BP56" s="28">
        <v>512.9</v>
      </c>
      <c r="BQ56" s="28">
        <v>222</v>
      </c>
      <c r="BR56" s="30">
        <v>352.3</v>
      </c>
      <c r="BS56" s="28">
        <v>1087.2</v>
      </c>
      <c r="BT56" s="28">
        <v>534.9</v>
      </c>
      <c r="BU56" s="28">
        <v>238.8</v>
      </c>
      <c r="BV56" s="30">
        <v>373.1</v>
      </c>
      <c r="BW56" s="28">
        <v>1146.8</v>
      </c>
      <c r="BX56" s="28">
        <v>567</v>
      </c>
      <c r="BY56" s="28">
        <v>243.5</v>
      </c>
      <c r="BZ56" s="30">
        <v>384.8</v>
      </c>
      <c r="CA56" s="28">
        <v>1195.4000000000001</v>
      </c>
      <c r="CB56" s="28">
        <v>615.9</v>
      </c>
      <c r="CC56" s="28">
        <v>255.3</v>
      </c>
      <c r="CD56" s="30">
        <v>398.9</v>
      </c>
      <c r="CE56" s="28">
        <v>1270.0999999999999</v>
      </c>
      <c r="CF56" s="28">
        <v>640.5</v>
      </c>
      <c r="CG56" s="28">
        <v>273.89999999999998</v>
      </c>
      <c r="CH56" s="30">
        <v>369.4</v>
      </c>
      <c r="CI56" s="28">
        <v>1283.8</v>
      </c>
      <c r="CJ56" s="28">
        <v>618.6</v>
      </c>
      <c r="CK56" s="28">
        <v>276.8</v>
      </c>
      <c r="CL56" s="30">
        <v>343.1</v>
      </c>
      <c r="CM56" s="28">
        <v>1238.4000000000001</v>
      </c>
      <c r="CN56" s="28">
        <v>649.9</v>
      </c>
      <c r="CO56" s="28">
        <v>277.5</v>
      </c>
      <c r="CP56" s="30">
        <v>381.7</v>
      </c>
      <c r="CQ56" s="28">
        <v>1309.0999999999999</v>
      </c>
      <c r="CR56" s="28">
        <v>709.7</v>
      </c>
      <c r="CS56" s="28">
        <v>273.60000000000002</v>
      </c>
      <c r="CT56" s="30">
        <v>415.4</v>
      </c>
      <c r="CU56" s="28">
        <v>1398.7</v>
      </c>
      <c r="CV56" s="28">
        <v>796.8</v>
      </c>
      <c r="CW56" s="28">
        <v>278.60000000000002</v>
      </c>
      <c r="CX56" s="30">
        <v>475.2</v>
      </c>
      <c r="CY56" s="28">
        <v>1550.7</v>
      </c>
      <c r="CZ56" s="28">
        <v>867.9</v>
      </c>
      <c r="DA56" s="28">
        <v>291</v>
      </c>
      <c r="DB56" s="30">
        <v>466.3</v>
      </c>
      <c r="DC56" s="28">
        <v>1625.2</v>
      </c>
      <c r="DD56" s="28">
        <v>927.3</v>
      </c>
      <c r="DE56" s="28">
        <v>302.60000000000002</v>
      </c>
      <c r="DF56" s="30">
        <v>522.1</v>
      </c>
      <c r="DG56" s="28">
        <v>1752</v>
      </c>
      <c r="DH56" s="28">
        <v>1051.0999999999999</v>
      </c>
      <c r="DI56" s="28">
        <v>311</v>
      </c>
      <c r="DJ56" s="30">
        <v>563</v>
      </c>
      <c r="DK56" s="28">
        <v>1925.1</v>
      </c>
      <c r="DL56" s="28">
        <v>1123.7</v>
      </c>
      <c r="DM56" s="28">
        <v>321.3</v>
      </c>
      <c r="DN56" s="30">
        <v>631.70000000000005</v>
      </c>
      <c r="DO56" s="28">
        <v>2076.6999999999998</v>
      </c>
      <c r="DP56" s="28">
        <v>1215.5</v>
      </c>
      <c r="DQ56" s="28">
        <v>345.9</v>
      </c>
      <c r="DR56" s="30">
        <v>691.3</v>
      </c>
      <c r="DS56" s="28">
        <v>2252.6999999999998</v>
      </c>
      <c r="DT56" s="28">
        <v>1313.1</v>
      </c>
      <c r="DU56" s="28">
        <v>369.5</v>
      </c>
      <c r="DV56" s="30">
        <v>741.4</v>
      </c>
      <c r="DW56" s="28">
        <v>2424</v>
      </c>
      <c r="DX56" s="28">
        <v>1187.0999999999999</v>
      </c>
      <c r="DY56" s="28">
        <v>391.7</v>
      </c>
      <c r="DZ56" s="30">
        <v>763.5</v>
      </c>
      <c r="EA56" s="28">
        <v>2342.3000000000002</v>
      </c>
      <c r="EB56" s="28">
        <v>1127.8</v>
      </c>
      <c r="EC56" s="28">
        <v>419.9</v>
      </c>
      <c r="ED56" s="30">
        <v>820.9</v>
      </c>
      <c r="EE56" s="28">
        <v>2368.6</v>
      </c>
      <c r="EF56" s="28">
        <v>1148.5999999999999</v>
      </c>
      <c r="EG56" s="28">
        <v>438</v>
      </c>
      <c r="EH56" s="30">
        <v>906.5</v>
      </c>
      <c r="EI56" s="28">
        <v>2493.1999999999998</v>
      </c>
      <c r="EJ56" s="28">
        <v>1252.5999999999999</v>
      </c>
      <c r="EK56" s="28">
        <v>462.1</v>
      </c>
      <c r="EL56" s="30">
        <v>1050.5</v>
      </c>
      <c r="EM56" s="28">
        <v>2765.1</v>
      </c>
      <c r="EN56" s="28">
        <v>1385.6</v>
      </c>
      <c r="EO56" s="28">
        <v>484.3</v>
      </c>
      <c r="EP56" s="30">
        <v>1170.9000000000001</v>
      </c>
      <c r="EQ56" s="28">
        <v>3040.8</v>
      </c>
      <c r="ER56" s="28">
        <v>1534.9</v>
      </c>
      <c r="ES56" s="28">
        <v>517</v>
      </c>
      <c r="ET56" s="30">
        <v>1181.0999999999999</v>
      </c>
      <c r="EU56" s="28">
        <v>3233</v>
      </c>
      <c r="EV56" s="28">
        <v>1618.7</v>
      </c>
      <c r="EW56" s="28">
        <v>553.5</v>
      </c>
      <c r="EX56" s="30">
        <v>1063.7</v>
      </c>
      <c r="EY56" s="28">
        <v>3236</v>
      </c>
      <c r="EZ56" s="28">
        <v>1572</v>
      </c>
      <c r="FA56" s="28">
        <v>594.4</v>
      </c>
      <c r="FB56" s="30">
        <v>893</v>
      </c>
      <c r="FC56" s="28">
        <v>3059.4</v>
      </c>
      <c r="FD56" s="28">
        <v>1205.3</v>
      </c>
      <c r="FE56" s="28">
        <v>606.6</v>
      </c>
      <c r="FF56" s="30">
        <v>713.3</v>
      </c>
      <c r="FG56" s="28">
        <v>2525.1</v>
      </c>
      <c r="FH56" s="28">
        <v>1435.6</v>
      </c>
      <c r="FI56" s="28">
        <v>610.20000000000005</v>
      </c>
      <c r="FJ56" s="30">
        <v>706.9</v>
      </c>
      <c r="FK56" s="28">
        <v>2752.6</v>
      </c>
      <c r="FL56" s="28">
        <v>1534.8</v>
      </c>
      <c r="FM56" s="28">
        <v>601.4</v>
      </c>
      <c r="FN56" s="30">
        <v>741.5</v>
      </c>
      <c r="FO56" s="28">
        <v>2877.8</v>
      </c>
      <c r="FP56" s="28">
        <v>1711.6</v>
      </c>
      <c r="FQ56" s="28">
        <v>579.4</v>
      </c>
      <c r="FR56" s="30">
        <v>835.1</v>
      </c>
      <c r="FS56" s="28">
        <v>3126.1</v>
      </c>
      <c r="FT56" s="28">
        <v>1801</v>
      </c>
      <c r="FU56" s="28">
        <v>556.20000000000005</v>
      </c>
      <c r="FV56" s="30">
        <v>941.4</v>
      </c>
      <c r="FW56" s="28">
        <v>3298.6</v>
      </c>
      <c r="FX56" s="28">
        <v>1921.3</v>
      </c>
      <c r="FY56" s="28">
        <v>557.1</v>
      </c>
      <c r="FZ56" s="30">
        <v>1002.6</v>
      </c>
      <c r="GA56" s="28">
        <v>3481</v>
      </c>
      <c r="GB56" s="28">
        <v>1994.4</v>
      </c>
      <c r="GC56" s="28">
        <v>576.20000000000005</v>
      </c>
      <c r="GD56" s="30">
        <v>1099.4000000000001</v>
      </c>
      <c r="GE56" s="28">
        <v>3670</v>
      </c>
    </row>
    <row r="57" spans="1:187" x14ac:dyDescent="0.2">
      <c r="A57" s="7">
        <v>31</v>
      </c>
      <c r="B57" s="33" t="s">
        <v>10</v>
      </c>
      <c r="C57" s="153" t="s">
        <v>82</v>
      </c>
      <c r="D57" s="28">
        <v>100</v>
      </c>
      <c r="E57" s="28">
        <v>56.5</v>
      </c>
      <c r="F57" s="30">
        <v>71.400000000000006</v>
      </c>
      <c r="G57" s="28">
        <v>227.8</v>
      </c>
      <c r="H57" s="28">
        <v>103.9</v>
      </c>
      <c r="I57" s="28">
        <v>55.1</v>
      </c>
      <c r="J57" s="30">
        <v>88</v>
      </c>
      <c r="K57" s="28">
        <v>247.1</v>
      </c>
      <c r="L57" s="28">
        <v>117.2</v>
      </c>
      <c r="M57" s="28">
        <v>56.8</v>
      </c>
      <c r="N57" s="30">
        <v>105.7</v>
      </c>
      <c r="O57" s="28">
        <v>279.7</v>
      </c>
      <c r="P57" s="28">
        <v>137.5</v>
      </c>
      <c r="Q57" s="28">
        <v>61.6</v>
      </c>
      <c r="R57" s="30">
        <v>117.7</v>
      </c>
      <c r="S57" s="28">
        <v>316.7</v>
      </c>
      <c r="T57" s="28">
        <v>156.69999999999999</v>
      </c>
      <c r="U57" s="28">
        <v>71</v>
      </c>
      <c r="V57" s="30">
        <v>108.9</v>
      </c>
      <c r="W57" s="28">
        <v>336.7</v>
      </c>
      <c r="X57" s="28">
        <v>161.30000000000001</v>
      </c>
      <c r="Y57" s="28">
        <v>78.599999999999994</v>
      </c>
      <c r="Z57" s="30">
        <v>108</v>
      </c>
      <c r="AA57" s="28">
        <v>347.9</v>
      </c>
      <c r="AB57" s="28">
        <v>180.7</v>
      </c>
      <c r="AC57" s="28">
        <v>83</v>
      </c>
      <c r="AD57" s="30">
        <v>132</v>
      </c>
      <c r="AE57" s="28">
        <v>395.7</v>
      </c>
      <c r="AF57" s="28">
        <v>213.4</v>
      </c>
      <c r="AG57" s="28">
        <v>86.2</v>
      </c>
      <c r="AH57" s="30">
        <v>167.8</v>
      </c>
      <c r="AI57" s="28">
        <v>467.4</v>
      </c>
      <c r="AJ57" s="28">
        <v>260.39999999999998</v>
      </c>
      <c r="AK57" s="28">
        <v>96.1</v>
      </c>
      <c r="AL57" s="30">
        <v>201.6</v>
      </c>
      <c r="AM57" s="28">
        <v>558.20000000000005</v>
      </c>
      <c r="AN57" s="28">
        <v>307.2</v>
      </c>
      <c r="AO57" s="28">
        <v>110</v>
      </c>
      <c r="AP57" s="30">
        <v>224.5</v>
      </c>
      <c r="AQ57" s="28">
        <v>641.79999999999995</v>
      </c>
      <c r="AR57" s="28">
        <v>338.9</v>
      </c>
      <c r="AS57" s="28">
        <v>124.5</v>
      </c>
      <c r="AT57" s="30">
        <v>209</v>
      </c>
      <c r="AU57" s="28">
        <v>672.4</v>
      </c>
      <c r="AV57" s="28">
        <v>387.9</v>
      </c>
      <c r="AW57" s="28">
        <v>134.6</v>
      </c>
      <c r="AX57" s="30">
        <v>226.2</v>
      </c>
      <c r="AY57" s="28">
        <v>748.8</v>
      </c>
      <c r="AZ57" s="28">
        <v>397.8</v>
      </c>
      <c r="BA57" s="28">
        <v>144.30000000000001</v>
      </c>
      <c r="BB57" s="30">
        <v>210.7</v>
      </c>
      <c r="BC57" s="28">
        <v>752.9</v>
      </c>
      <c r="BD57" s="28">
        <v>399.7</v>
      </c>
      <c r="BE57" s="28">
        <v>159.30000000000001</v>
      </c>
      <c r="BF57" s="30">
        <v>255.4</v>
      </c>
      <c r="BG57" s="28">
        <v>814.4</v>
      </c>
      <c r="BH57" s="28">
        <v>468.6</v>
      </c>
      <c r="BI57" s="28">
        <v>180.5</v>
      </c>
      <c r="BJ57" s="30">
        <v>298.7</v>
      </c>
      <c r="BK57" s="28">
        <v>947.9</v>
      </c>
      <c r="BL57" s="28">
        <v>505.7</v>
      </c>
      <c r="BM57" s="28">
        <v>204.6</v>
      </c>
      <c r="BN57" s="30">
        <v>317.39999999999998</v>
      </c>
      <c r="BO57" s="28">
        <v>1027.7</v>
      </c>
      <c r="BP57" s="28">
        <v>506.6</v>
      </c>
      <c r="BQ57" s="28">
        <v>222</v>
      </c>
      <c r="BR57" s="30">
        <v>352</v>
      </c>
      <c r="BS57" s="28">
        <v>1080.7</v>
      </c>
      <c r="BT57" s="28">
        <v>505.7</v>
      </c>
      <c r="BU57" s="28">
        <v>238.8</v>
      </c>
      <c r="BV57" s="30">
        <v>375.1</v>
      </c>
      <c r="BW57" s="28">
        <v>1119.7</v>
      </c>
      <c r="BX57" s="28">
        <v>540.70000000000005</v>
      </c>
      <c r="BY57" s="28">
        <v>243.5</v>
      </c>
      <c r="BZ57" s="30">
        <v>392.6</v>
      </c>
      <c r="CA57" s="28">
        <v>1176.9000000000001</v>
      </c>
      <c r="CB57" s="28">
        <v>589.70000000000005</v>
      </c>
      <c r="CC57" s="28">
        <v>255.3</v>
      </c>
      <c r="CD57" s="30">
        <v>397.4</v>
      </c>
      <c r="CE57" s="28">
        <v>1242.4000000000001</v>
      </c>
      <c r="CF57" s="28">
        <v>627.5</v>
      </c>
      <c r="CG57" s="28">
        <v>273.89999999999998</v>
      </c>
      <c r="CH57" s="30">
        <v>367.9</v>
      </c>
      <c r="CI57" s="28">
        <v>1269.3</v>
      </c>
      <c r="CJ57" s="28">
        <v>618.29999999999995</v>
      </c>
      <c r="CK57" s="28">
        <v>276.8</v>
      </c>
      <c r="CL57" s="30">
        <v>343.8</v>
      </c>
      <c r="CM57" s="28">
        <v>1238.8</v>
      </c>
      <c r="CN57" s="28">
        <v>639.70000000000005</v>
      </c>
      <c r="CO57" s="28">
        <v>277.5</v>
      </c>
      <c r="CP57" s="30">
        <v>375.6</v>
      </c>
      <c r="CQ57" s="28">
        <v>1292.8</v>
      </c>
      <c r="CR57" s="28">
        <v>686.7</v>
      </c>
      <c r="CS57" s="28">
        <v>273.60000000000002</v>
      </c>
      <c r="CT57" s="30">
        <v>417.6</v>
      </c>
      <c r="CU57" s="28">
        <v>1377.9</v>
      </c>
      <c r="CV57" s="28">
        <v>745.3</v>
      </c>
      <c r="CW57" s="28">
        <v>278.60000000000002</v>
      </c>
      <c r="CX57" s="30">
        <v>463</v>
      </c>
      <c r="CY57" s="28">
        <v>1486.9</v>
      </c>
      <c r="CZ57" s="28">
        <v>831.6</v>
      </c>
      <c r="DA57" s="28">
        <v>291</v>
      </c>
      <c r="DB57" s="30">
        <v>471.4</v>
      </c>
      <c r="DC57" s="28">
        <v>1594</v>
      </c>
      <c r="DD57" s="28">
        <v>904.5</v>
      </c>
      <c r="DE57" s="28">
        <v>302.60000000000002</v>
      </c>
      <c r="DF57" s="30">
        <v>514</v>
      </c>
      <c r="DG57" s="28">
        <v>1721.2</v>
      </c>
      <c r="DH57" s="28">
        <v>988.4</v>
      </c>
      <c r="DI57" s="28">
        <v>311</v>
      </c>
      <c r="DJ57" s="30">
        <v>554.79999999999995</v>
      </c>
      <c r="DK57" s="28">
        <v>1854.2</v>
      </c>
      <c r="DL57" s="28">
        <v>1067.0999999999999</v>
      </c>
      <c r="DM57" s="28">
        <v>321.3</v>
      </c>
      <c r="DN57" s="30">
        <v>624.6</v>
      </c>
      <c r="DO57" s="28">
        <v>2013</v>
      </c>
      <c r="DP57" s="28">
        <v>1159.2</v>
      </c>
      <c r="DQ57" s="28">
        <v>345.9</v>
      </c>
      <c r="DR57" s="30">
        <v>686.7</v>
      </c>
      <c r="DS57" s="28">
        <v>2191.8000000000002</v>
      </c>
      <c r="DT57" s="28">
        <v>1264.4000000000001</v>
      </c>
      <c r="DU57" s="28">
        <v>369.5</v>
      </c>
      <c r="DV57" s="30">
        <v>735.5</v>
      </c>
      <c r="DW57" s="28">
        <v>2369.5</v>
      </c>
      <c r="DX57" s="28">
        <v>1222.7</v>
      </c>
      <c r="DY57" s="28">
        <v>391.7</v>
      </c>
      <c r="DZ57" s="30">
        <v>766.1</v>
      </c>
      <c r="EA57" s="28">
        <v>2380.6</v>
      </c>
      <c r="EB57" s="28">
        <v>1110.7</v>
      </c>
      <c r="EC57" s="28">
        <v>419.9</v>
      </c>
      <c r="ED57" s="30">
        <v>819.5</v>
      </c>
      <c r="EE57" s="28">
        <v>2350.1</v>
      </c>
      <c r="EF57" s="28">
        <v>1132.4000000000001</v>
      </c>
      <c r="EG57" s="28">
        <v>438</v>
      </c>
      <c r="EH57" s="30">
        <v>903.5</v>
      </c>
      <c r="EI57" s="28">
        <v>2473.9</v>
      </c>
      <c r="EJ57" s="28">
        <v>1201.7</v>
      </c>
      <c r="EK57" s="28">
        <v>462.1</v>
      </c>
      <c r="EL57" s="30">
        <v>1037.5999999999999</v>
      </c>
      <c r="EM57" s="28">
        <v>2701.3</v>
      </c>
      <c r="EN57" s="28">
        <v>1332</v>
      </c>
      <c r="EO57" s="28">
        <v>484.3</v>
      </c>
      <c r="EP57" s="30">
        <v>1165</v>
      </c>
      <c r="EQ57" s="28">
        <v>2981.2</v>
      </c>
      <c r="ER57" s="28">
        <v>1473</v>
      </c>
      <c r="ES57" s="28">
        <v>517</v>
      </c>
      <c r="ET57" s="30">
        <v>1176.0999999999999</v>
      </c>
      <c r="EU57" s="28">
        <v>3166</v>
      </c>
      <c r="EV57" s="28">
        <v>1585.8</v>
      </c>
      <c r="EW57" s="28">
        <v>553.5</v>
      </c>
      <c r="EX57" s="30">
        <v>1062.0999999999999</v>
      </c>
      <c r="EY57" s="28">
        <v>3201.5</v>
      </c>
      <c r="EZ57" s="28">
        <v>1598.7</v>
      </c>
      <c r="FA57" s="28">
        <v>594.4</v>
      </c>
      <c r="FB57" s="30">
        <v>898.3</v>
      </c>
      <c r="FC57" s="28">
        <v>3091.4</v>
      </c>
      <c r="FD57" s="28">
        <v>1336.7</v>
      </c>
      <c r="FE57" s="28">
        <v>606.6</v>
      </c>
      <c r="FF57" s="30">
        <v>729.5</v>
      </c>
      <c r="FG57" s="28">
        <v>2672.7</v>
      </c>
      <c r="FH57" s="28">
        <v>1376</v>
      </c>
      <c r="FI57" s="28">
        <v>610.20000000000005</v>
      </c>
      <c r="FJ57" s="30">
        <v>705</v>
      </c>
      <c r="FK57" s="28">
        <v>2691.1</v>
      </c>
      <c r="FL57" s="28">
        <v>1497.3</v>
      </c>
      <c r="FM57" s="28">
        <v>601.4</v>
      </c>
      <c r="FN57" s="30">
        <v>737.3</v>
      </c>
      <c r="FO57" s="28">
        <v>2836</v>
      </c>
      <c r="FP57" s="28">
        <v>1653.8</v>
      </c>
      <c r="FQ57" s="28">
        <v>579.4</v>
      </c>
      <c r="FR57" s="30">
        <v>831.1</v>
      </c>
      <c r="FS57" s="28">
        <v>3064.3</v>
      </c>
      <c r="FT57" s="28">
        <v>1727.4</v>
      </c>
      <c r="FU57" s="28">
        <v>556.20000000000005</v>
      </c>
      <c r="FV57" s="30">
        <v>922.6</v>
      </c>
      <c r="FW57" s="28">
        <v>3206.2</v>
      </c>
      <c r="FX57" s="28">
        <v>1864.6</v>
      </c>
      <c r="FY57" s="28">
        <v>557.1</v>
      </c>
      <c r="FZ57" s="30">
        <v>993.9</v>
      </c>
      <c r="GA57" s="28">
        <v>3415.5</v>
      </c>
      <c r="GB57" s="28">
        <v>1915</v>
      </c>
      <c r="GC57" s="28">
        <v>576.20000000000005</v>
      </c>
      <c r="GD57" s="30">
        <v>1085.4000000000001</v>
      </c>
      <c r="GE57" s="28">
        <v>3576.6</v>
      </c>
    </row>
    <row r="58" spans="1:187" x14ac:dyDescent="0.2">
      <c r="A58" s="7">
        <v>32</v>
      </c>
      <c r="B58" s="33" t="s">
        <v>11</v>
      </c>
      <c r="C58" s="153" t="s">
        <v>83</v>
      </c>
      <c r="D58" s="28">
        <v>2.2000000000000002</v>
      </c>
      <c r="E58" s="28">
        <v>0</v>
      </c>
      <c r="F58" s="30">
        <v>-0.2</v>
      </c>
      <c r="G58" s="28">
        <v>2</v>
      </c>
      <c r="H58" s="28">
        <v>4.9000000000000004</v>
      </c>
      <c r="I58" s="28">
        <v>0</v>
      </c>
      <c r="J58" s="30">
        <v>3.4</v>
      </c>
      <c r="K58" s="28">
        <v>8.3000000000000007</v>
      </c>
      <c r="L58" s="28">
        <v>6.7</v>
      </c>
      <c r="M58" s="28">
        <v>0</v>
      </c>
      <c r="N58" s="30">
        <v>2.5</v>
      </c>
      <c r="O58" s="28">
        <v>9.1</v>
      </c>
      <c r="P58" s="28">
        <v>12.7</v>
      </c>
      <c r="Q58" s="28">
        <v>0</v>
      </c>
      <c r="R58" s="30">
        <v>3.2</v>
      </c>
      <c r="S58" s="28">
        <v>15.9</v>
      </c>
      <c r="T58" s="28">
        <v>15.8</v>
      </c>
      <c r="U58" s="28">
        <v>0</v>
      </c>
      <c r="V58" s="30">
        <v>-1.8</v>
      </c>
      <c r="W58" s="28">
        <v>14</v>
      </c>
      <c r="X58" s="28">
        <v>-7.4</v>
      </c>
      <c r="Y58" s="28">
        <v>0</v>
      </c>
      <c r="Z58" s="30">
        <v>1.1000000000000001</v>
      </c>
      <c r="AA58" s="28">
        <v>-6.3</v>
      </c>
      <c r="AB58" s="28">
        <v>15.4</v>
      </c>
      <c r="AC58" s="28">
        <v>0</v>
      </c>
      <c r="AD58" s="30">
        <v>1.8</v>
      </c>
      <c r="AE58" s="28">
        <v>17.100000000000001</v>
      </c>
      <c r="AF58" s="28">
        <v>16.7</v>
      </c>
      <c r="AG58" s="28">
        <v>0</v>
      </c>
      <c r="AH58" s="30">
        <v>5.7</v>
      </c>
      <c r="AI58" s="28">
        <v>22.3</v>
      </c>
      <c r="AJ58" s="28">
        <v>21.7</v>
      </c>
      <c r="AK58" s="28">
        <v>0</v>
      </c>
      <c r="AL58" s="30">
        <v>4.0999999999999996</v>
      </c>
      <c r="AM58" s="28">
        <v>25.8</v>
      </c>
      <c r="AN58" s="28">
        <v>16.3</v>
      </c>
      <c r="AO58" s="28">
        <v>0</v>
      </c>
      <c r="AP58" s="30">
        <v>1.6</v>
      </c>
      <c r="AQ58" s="28">
        <v>18</v>
      </c>
      <c r="AR58" s="28">
        <v>-1.1000000000000001</v>
      </c>
      <c r="AS58" s="28">
        <v>0</v>
      </c>
      <c r="AT58" s="30">
        <v>-5.2</v>
      </c>
      <c r="AU58" s="28">
        <v>-6.3</v>
      </c>
      <c r="AV58" s="28">
        <v>19.600000000000001</v>
      </c>
      <c r="AW58" s="28">
        <v>0</v>
      </c>
      <c r="AX58" s="30">
        <v>10.199999999999999</v>
      </c>
      <c r="AY58" s="28">
        <v>29.8</v>
      </c>
      <c r="AZ58" s="28">
        <v>-18.600000000000001</v>
      </c>
      <c r="BA58" s="28">
        <v>0</v>
      </c>
      <c r="BB58" s="30">
        <v>3.7</v>
      </c>
      <c r="BC58" s="28">
        <v>-14.9</v>
      </c>
      <c r="BD58" s="28">
        <v>4.2</v>
      </c>
      <c r="BE58" s="28">
        <v>0</v>
      </c>
      <c r="BF58" s="30">
        <v>-9.9</v>
      </c>
      <c r="BG58" s="28">
        <v>-5.8</v>
      </c>
      <c r="BH58" s="28">
        <v>58.9</v>
      </c>
      <c r="BI58" s="28">
        <v>0</v>
      </c>
      <c r="BJ58" s="30">
        <v>6.5</v>
      </c>
      <c r="BK58" s="28">
        <v>65.400000000000006</v>
      </c>
      <c r="BL58" s="28">
        <v>15.6</v>
      </c>
      <c r="BM58" s="28">
        <v>0</v>
      </c>
      <c r="BN58" s="30">
        <v>6.2</v>
      </c>
      <c r="BO58" s="28">
        <v>21.8</v>
      </c>
      <c r="BP58" s="28">
        <v>6.3</v>
      </c>
      <c r="BQ58" s="28">
        <v>0</v>
      </c>
      <c r="BR58" s="30">
        <v>0.3</v>
      </c>
      <c r="BS58" s="28">
        <v>6.6</v>
      </c>
      <c r="BT58" s="28">
        <v>29.1</v>
      </c>
      <c r="BU58" s="28">
        <v>0</v>
      </c>
      <c r="BV58" s="30">
        <v>-2</v>
      </c>
      <c r="BW58" s="28">
        <v>27.1</v>
      </c>
      <c r="BX58" s="28">
        <v>26.3</v>
      </c>
      <c r="BY58" s="28">
        <v>0</v>
      </c>
      <c r="BZ58" s="30">
        <v>-7.8</v>
      </c>
      <c r="CA58" s="28">
        <v>18.5</v>
      </c>
      <c r="CB58" s="28">
        <v>26.2</v>
      </c>
      <c r="CC58" s="28">
        <v>0</v>
      </c>
      <c r="CD58" s="30">
        <v>1.5</v>
      </c>
      <c r="CE58" s="28">
        <v>27.7</v>
      </c>
      <c r="CF58" s="28">
        <v>13.1</v>
      </c>
      <c r="CG58" s="28">
        <v>0</v>
      </c>
      <c r="CH58" s="30">
        <v>1.5</v>
      </c>
      <c r="CI58" s="28">
        <v>14.5</v>
      </c>
      <c r="CJ58" s="28">
        <v>0.2</v>
      </c>
      <c r="CK58" s="28">
        <v>0</v>
      </c>
      <c r="CL58" s="30">
        <v>-0.6</v>
      </c>
      <c r="CM58" s="28">
        <v>-0.4</v>
      </c>
      <c r="CN58" s="28">
        <v>10.199999999999999</v>
      </c>
      <c r="CO58" s="28">
        <v>0</v>
      </c>
      <c r="CP58" s="30">
        <v>6.1</v>
      </c>
      <c r="CQ58" s="28">
        <v>16.3</v>
      </c>
      <c r="CR58" s="28">
        <v>23</v>
      </c>
      <c r="CS58" s="28">
        <v>0</v>
      </c>
      <c r="CT58" s="30">
        <v>-2.2000000000000002</v>
      </c>
      <c r="CU58" s="28">
        <v>20.8</v>
      </c>
      <c r="CV58" s="28">
        <v>51.5</v>
      </c>
      <c r="CW58" s="28">
        <v>0</v>
      </c>
      <c r="CX58" s="30">
        <v>12.3</v>
      </c>
      <c r="CY58" s="28">
        <v>63.8</v>
      </c>
      <c r="CZ58" s="28">
        <v>36.299999999999997</v>
      </c>
      <c r="DA58" s="28">
        <v>0</v>
      </c>
      <c r="DB58" s="30">
        <v>-5.0999999999999996</v>
      </c>
      <c r="DC58" s="28">
        <v>31.2</v>
      </c>
      <c r="DD58" s="28">
        <v>22.7</v>
      </c>
      <c r="DE58" s="28">
        <v>0</v>
      </c>
      <c r="DF58" s="30">
        <v>8.1</v>
      </c>
      <c r="DG58" s="28">
        <v>30.8</v>
      </c>
      <c r="DH58" s="28">
        <v>62.7</v>
      </c>
      <c r="DI58" s="28">
        <v>0</v>
      </c>
      <c r="DJ58" s="30">
        <v>8.3000000000000007</v>
      </c>
      <c r="DK58" s="28">
        <v>70.900000000000006</v>
      </c>
      <c r="DL58" s="28">
        <v>56.6</v>
      </c>
      <c r="DM58" s="28">
        <v>0</v>
      </c>
      <c r="DN58" s="30">
        <v>7.1</v>
      </c>
      <c r="DO58" s="28">
        <v>63.7</v>
      </c>
      <c r="DP58" s="28">
        <v>56.3</v>
      </c>
      <c r="DQ58" s="28">
        <v>0</v>
      </c>
      <c r="DR58" s="30">
        <v>4.5</v>
      </c>
      <c r="DS58" s="28">
        <v>60.8</v>
      </c>
      <c r="DT58" s="28">
        <v>48.7</v>
      </c>
      <c r="DU58" s="28">
        <v>0</v>
      </c>
      <c r="DV58" s="30">
        <v>5.9</v>
      </c>
      <c r="DW58" s="28">
        <v>54.5</v>
      </c>
      <c r="DX58" s="28">
        <v>-35.6</v>
      </c>
      <c r="DY58" s="28">
        <v>0</v>
      </c>
      <c r="DZ58" s="30">
        <v>-2.7</v>
      </c>
      <c r="EA58" s="28">
        <v>-38.299999999999997</v>
      </c>
      <c r="EB58" s="28">
        <v>17.100000000000001</v>
      </c>
      <c r="EC58" s="28">
        <v>0</v>
      </c>
      <c r="ED58" s="30">
        <v>1.4</v>
      </c>
      <c r="EE58" s="28">
        <v>18.5</v>
      </c>
      <c r="EF58" s="28">
        <v>16.2</v>
      </c>
      <c r="EG58" s="28">
        <v>0</v>
      </c>
      <c r="EH58" s="30">
        <v>3.1</v>
      </c>
      <c r="EI58" s="28">
        <v>19.3</v>
      </c>
      <c r="EJ58" s="28">
        <v>50.9</v>
      </c>
      <c r="EK58" s="28">
        <v>0</v>
      </c>
      <c r="EL58" s="30">
        <v>12.9</v>
      </c>
      <c r="EM58" s="28">
        <v>63.9</v>
      </c>
      <c r="EN58" s="28">
        <v>53.7</v>
      </c>
      <c r="EO58" s="28">
        <v>0</v>
      </c>
      <c r="EP58" s="30">
        <v>5.9</v>
      </c>
      <c r="EQ58" s="28">
        <v>59.6</v>
      </c>
      <c r="ER58" s="28">
        <v>62</v>
      </c>
      <c r="ES58" s="28">
        <v>0</v>
      </c>
      <c r="ET58" s="30">
        <v>5</v>
      </c>
      <c r="EU58" s="28">
        <v>67</v>
      </c>
      <c r="EV58" s="28">
        <v>32.9</v>
      </c>
      <c r="EW58" s="28">
        <v>0</v>
      </c>
      <c r="EX58" s="30">
        <v>1.6</v>
      </c>
      <c r="EY58" s="28">
        <v>34.5</v>
      </c>
      <c r="EZ58" s="28">
        <v>-26.7</v>
      </c>
      <c r="FA58" s="28">
        <v>0</v>
      </c>
      <c r="FB58" s="30">
        <v>-5.3</v>
      </c>
      <c r="FC58" s="28">
        <v>-32</v>
      </c>
      <c r="FD58" s="28">
        <v>-131.4</v>
      </c>
      <c r="FE58" s="28">
        <v>0</v>
      </c>
      <c r="FF58" s="30">
        <v>-16.2</v>
      </c>
      <c r="FG58" s="28">
        <v>-147.6</v>
      </c>
      <c r="FH58" s="28">
        <v>59.6</v>
      </c>
      <c r="FI58" s="28">
        <v>0</v>
      </c>
      <c r="FJ58" s="30">
        <v>1.9</v>
      </c>
      <c r="FK58" s="28">
        <v>61.5</v>
      </c>
      <c r="FL58" s="28">
        <v>37.5</v>
      </c>
      <c r="FM58" s="28">
        <v>0</v>
      </c>
      <c r="FN58" s="30">
        <v>4.3</v>
      </c>
      <c r="FO58" s="28">
        <v>41.8</v>
      </c>
      <c r="FP58" s="28">
        <v>57.8</v>
      </c>
      <c r="FQ58" s="28">
        <v>0</v>
      </c>
      <c r="FR58" s="30">
        <v>4</v>
      </c>
      <c r="FS58" s="28">
        <v>61.8</v>
      </c>
      <c r="FT58" s="28">
        <v>73.599999999999994</v>
      </c>
      <c r="FU58" s="28">
        <v>0</v>
      </c>
      <c r="FV58" s="30">
        <v>18.8</v>
      </c>
      <c r="FW58" s="28">
        <v>92.4</v>
      </c>
      <c r="FX58" s="28">
        <v>56.7</v>
      </c>
      <c r="FY58" s="28">
        <v>0</v>
      </c>
      <c r="FZ58" s="30">
        <v>8.8000000000000007</v>
      </c>
      <c r="GA58" s="28">
        <v>65.400000000000006</v>
      </c>
      <c r="GB58" s="28">
        <v>79.400000000000006</v>
      </c>
      <c r="GC58" s="28">
        <v>0</v>
      </c>
      <c r="GD58" s="30">
        <v>14</v>
      </c>
      <c r="GE58" s="28">
        <v>93.4</v>
      </c>
    </row>
    <row r="59" spans="1:187" x14ac:dyDescent="0.2">
      <c r="A59" s="7">
        <v>33</v>
      </c>
      <c r="B59" s="33" t="s">
        <v>12</v>
      </c>
      <c r="C59" s="153" t="s">
        <v>84</v>
      </c>
      <c r="D59" s="27" t="s">
        <v>13</v>
      </c>
      <c r="E59" s="27" t="s">
        <v>13</v>
      </c>
      <c r="F59" s="27" t="s">
        <v>13</v>
      </c>
      <c r="G59" s="27" t="s">
        <v>13</v>
      </c>
      <c r="H59" s="27" t="s">
        <v>13</v>
      </c>
      <c r="I59" s="27" t="s">
        <v>13</v>
      </c>
      <c r="J59" s="27" t="s">
        <v>13</v>
      </c>
      <c r="K59" s="27" t="s">
        <v>13</v>
      </c>
      <c r="L59" s="27" t="s">
        <v>13</v>
      </c>
      <c r="M59" s="27" t="s">
        <v>13</v>
      </c>
      <c r="N59" s="27" t="s">
        <v>13</v>
      </c>
      <c r="O59" s="27" t="s">
        <v>13</v>
      </c>
      <c r="P59" s="27" t="s">
        <v>13</v>
      </c>
      <c r="Q59" s="27" t="s">
        <v>13</v>
      </c>
      <c r="R59" s="27" t="s">
        <v>13</v>
      </c>
      <c r="S59" s="27" t="s">
        <v>13</v>
      </c>
      <c r="T59" s="27" t="s">
        <v>13</v>
      </c>
      <c r="U59" s="27" t="s">
        <v>13</v>
      </c>
      <c r="V59" s="27" t="s">
        <v>13</v>
      </c>
      <c r="W59" s="27" t="s">
        <v>13</v>
      </c>
      <c r="X59" s="27" t="s">
        <v>13</v>
      </c>
      <c r="Y59" s="27" t="s">
        <v>13</v>
      </c>
      <c r="Z59" s="27" t="s">
        <v>13</v>
      </c>
      <c r="AA59" s="27" t="s">
        <v>13</v>
      </c>
      <c r="AB59" s="27" t="s">
        <v>13</v>
      </c>
      <c r="AC59" s="27" t="s">
        <v>13</v>
      </c>
      <c r="AD59" s="27" t="s">
        <v>13</v>
      </c>
      <c r="AE59" s="27" t="s">
        <v>13</v>
      </c>
      <c r="AF59" s="27" t="s">
        <v>13</v>
      </c>
      <c r="AG59" s="27" t="s">
        <v>13</v>
      </c>
      <c r="AH59" s="27" t="s">
        <v>13</v>
      </c>
      <c r="AI59" s="27" t="s">
        <v>13</v>
      </c>
      <c r="AJ59" s="27" t="s">
        <v>13</v>
      </c>
      <c r="AK59" s="27" t="s">
        <v>13</v>
      </c>
      <c r="AL59" s="27" t="s">
        <v>13</v>
      </c>
      <c r="AM59" s="27" t="s">
        <v>13</v>
      </c>
      <c r="AN59" s="27" t="s">
        <v>13</v>
      </c>
      <c r="AO59" s="27" t="s">
        <v>13</v>
      </c>
      <c r="AP59" s="27" t="s">
        <v>13</v>
      </c>
      <c r="AQ59" s="27" t="s">
        <v>13</v>
      </c>
      <c r="AR59" s="27" t="s">
        <v>13</v>
      </c>
      <c r="AS59" s="27" t="s">
        <v>13</v>
      </c>
      <c r="AT59" s="27" t="s">
        <v>13</v>
      </c>
      <c r="AU59" s="27" t="s">
        <v>13</v>
      </c>
      <c r="AV59" s="27" t="s">
        <v>13</v>
      </c>
      <c r="AW59" s="27" t="s">
        <v>13</v>
      </c>
      <c r="AX59" s="27" t="s">
        <v>13</v>
      </c>
      <c r="AY59" s="27" t="s">
        <v>13</v>
      </c>
      <c r="AZ59" s="27" t="s">
        <v>13</v>
      </c>
      <c r="BA59" s="27" t="s">
        <v>13</v>
      </c>
      <c r="BB59" s="27" t="s">
        <v>13</v>
      </c>
      <c r="BC59" s="27" t="s">
        <v>13</v>
      </c>
      <c r="BD59" s="27" t="s">
        <v>13</v>
      </c>
      <c r="BE59" s="27" t="s">
        <v>13</v>
      </c>
      <c r="BF59" s="27" t="s">
        <v>13</v>
      </c>
      <c r="BG59" s="27" t="s">
        <v>13</v>
      </c>
      <c r="BH59" s="27" t="s">
        <v>13</v>
      </c>
      <c r="BI59" s="27" t="s">
        <v>13</v>
      </c>
      <c r="BJ59" s="27" t="s">
        <v>13</v>
      </c>
      <c r="BK59" s="27" t="s">
        <v>13</v>
      </c>
      <c r="BL59" s="27" t="s">
        <v>13</v>
      </c>
      <c r="BM59" s="27" t="s">
        <v>13</v>
      </c>
      <c r="BN59" s="27" t="s">
        <v>13</v>
      </c>
      <c r="BO59" s="27" t="s">
        <v>13</v>
      </c>
      <c r="BP59" s="27" t="s">
        <v>13</v>
      </c>
      <c r="BQ59" s="27" t="s">
        <v>13</v>
      </c>
      <c r="BR59" s="27" t="s">
        <v>13</v>
      </c>
      <c r="BS59" s="27" t="s">
        <v>13</v>
      </c>
      <c r="BT59" s="27" t="s">
        <v>13</v>
      </c>
      <c r="BU59" s="27" t="s">
        <v>13</v>
      </c>
      <c r="BV59" s="27" t="s">
        <v>13</v>
      </c>
      <c r="BW59" s="27" t="s">
        <v>13</v>
      </c>
      <c r="BX59" s="27" t="s">
        <v>13</v>
      </c>
      <c r="BY59" s="27" t="s">
        <v>13</v>
      </c>
      <c r="BZ59" s="27" t="s">
        <v>13</v>
      </c>
      <c r="CA59" s="27" t="s">
        <v>13</v>
      </c>
      <c r="CB59" s="27" t="s">
        <v>13</v>
      </c>
      <c r="CC59" s="27" t="s">
        <v>13</v>
      </c>
      <c r="CD59" s="27" t="s">
        <v>13</v>
      </c>
      <c r="CE59" s="27" t="s">
        <v>13</v>
      </c>
      <c r="CF59" s="27" t="s">
        <v>13</v>
      </c>
      <c r="CG59" s="27" t="s">
        <v>13</v>
      </c>
      <c r="CH59" s="27" t="s">
        <v>13</v>
      </c>
      <c r="CI59" s="27" t="s">
        <v>13</v>
      </c>
      <c r="CJ59" s="27" t="s">
        <v>13</v>
      </c>
      <c r="CK59" s="27" t="s">
        <v>13</v>
      </c>
      <c r="CL59" s="27" t="s">
        <v>13</v>
      </c>
      <c r="CM59" s="27" t="s">
        <v>13</v>
      </c>
      <c r="CN59" s="27" t="s">
        <v>13</v>
      </c>
      <c r="CO59" s="27" t="s">
        <v>13</v>
      </c>
      <c r="CP59" s="27" t="s">
        <v>13</v>
      </c>
      <c r="CQ59" s="27" t="s">
        <v>13</v>
      </c>
      <c r="CR59" s="27" t="s">
        <v>13</v>
      </c>
      <c r="CS59" s="27" t="s">
        <v>13</v>
      </c>
      <c r="CT59" s="27" t="s">
        <v>13</v>
      </c>
      <c r="CU59" s="27" t="s">
        <v>13</v>
      </c>
      <c r="CV59" s="27" t="s">
        <v>13</v>
      </c>
      <c r="CW59" s="27" t="s">
        <v>13</v>
      </c>
      <c r="CX59" s="27" t="s">
        <v>13</v>
      </c>
      <c r="CY59" s="27" t="s">
        <v>13</v>
      </c>
      <c r="CZ59" s="27" t="s">
        <v>13</v>
      </c>
      <c r="DA59" s="27" t="s">
        <v>13</v>
      </c>
      <c r="DB59" s="27" t="s">
        <v>13</v>
      </c>
      <c r="DC59" s="27" t="s">
        <v>13</v>
      </c>
      <c r="DD59" s="27" t="s">
        <v>13</v>
      </c>
      <c r="DE59" s="27" t="s">
        <v>13</v>
      </c>
      <c r="DF59" s="27" t="s">
        <v>13</v>
      </c>
      <c r="DG59" s="27" t="s">
        <v>13</v>
      </c>
      <c r="DH59" s="27" t="s">
        <v>13</v>
      </c>
      <c r="DI59" s="27" t="s">
        <v>13</v>
      </c>
      <c r="DJ59" s="27" t="s">
        <v>13</v>
      </c>
      <c r="DK59" s="27" t="s">
        <v>13</v>
      </c>
      <c r="DL59" s="27" t="s">
        <v>13</v>
      </c>
      <c r="DM59" s="27" t="s">
        <v>13</v>
      </c>
      <c r="DN59" s="27" t="s">
        <v>13</v>
      </c>
      <c r="DO59" s="27" t="s">
        <v>13</v>
      </c>
      <c r="DP59" s="27" t="s">
        <v>13</v>
      </c>
      <c r="DQ59" s="27" t="s">
        <v>13</v>
      </c>
      <c r="DR59" s="27" t="s">
        <v>13</v>
      </c>
      <c r="DS59" s="27" t="s">
        <v>13</v>
      </c>
      <c r="DT59" s="27" t="s">
        <v>13</v>
      </c>
      <c r="DU59" s="27" t="s">
        <v>13</v>
      </c>
      <c r="DV59" s="27" t="s">
        <v>13</v>
      </c>
      <c r="DW59" s="27" t="s">
        <v>13</v>
      </c>
      <c r="DX59" s="27" t="s">
        <v>13</v>
      </c>
      <c r="DY59" s="27" t="s">
        <v>13</v>
      </c>
      <c r="DZ59" s="27" t="s">
        <v>13</v>
      </c>
      <c r="EA59" s="27" t="s">
        <v>13</v>
      </c>
      <c r="EB59" s="27" t="s">
        <v>13</v>
      </c>
      <c r="EC59" s="27" t="s">
        <v>13</v>
      </c>
      <c r="ED59" s="27" t="s">
        <v>13</v>
      </c>
      <c r="EE59" s="27" t="s">
        <v>13</v>
      </c>
      <c r="EF59" s="27" t="s">
        <v>13</v>
      </c>
      <c r="EG59" s="27" t="s">
        <v>13</v>
      </c>
      <c r="EH59" s="27" t="s">
        <v>13</v>
      </c>
      <c r="EI59" s="27" t="s">
        <v>13</v>
      </c>
      <c r="EJ59" s="27" t="s">
        <v>13</v>
      </c>
      <c r="EK59" s="27" t="s">
        <v>13</v>
      </c>
      <c r="EL59" s="27" t="s">
        <v>13</v>
      </c>
      <c r="EM59" s="27" t="s">
        <v>13</v>
      </c>
      <c r="EN59" s="27" t="s">
        <v>13</v>
      </c>
      <c r="EO59" s="27" t="s">
        <v>13</v>
      </c>
      <c r="EP59" s="27" t="s">
        <v>13</v>
      </c>
      <c r="EQ59" s="27" t="s">
        <v>13</v>
      </c>
      <c r="ER59" s="27" t="s">
        <v>13</v>
      </c>
      <c r="ES59" s="27" t="s">
        <v>13</v>
      </c>
      <c r="ET59" s="27" t="s">
        <v>13</v>
      </c>
      <c r="EU59" s="27" t="s">
        <v>13</v>
      </c>
      <c r="EV59" s="27" t="s">
        <v>13</v>
      </c>
      <c r="EW59" s="27" t="s">
        <v>13</v>
      </c>
      <c r="EX59" s="27" t="s">
        <v>13</v>
      </c>
      <c r="EY59" s="27" t="s">
        <v>13</v>
      </c>
      <c r="EZ59" s="27" t="s">
        <v>13</v>
      </c>
      <c r="FA59" s="27" t="s">
        <v>13</v>
      </c>
      <c r="FB59" s="27" t="s">
        <v>13</v>
      </c>
      <c r="FC59" s="27" t="s">
        <v>13</v>
      </c>
      <c r="FD59" s="27" t="s">
        <v>13</v>
      </c>
      <c r="FE59" s="27" t="s">
        <v>13</v>
      </c>
      <c r="FF59" s="27" t="s">
        <v>13</v>
      </c>
      <c r="FG59" s="27" t="s">
        <v>13</v>
      </c>
      <c r="FH59" s="27" t="s">
        <v>13</v>
      </c>
      <c r="FI59" s="27" t="s">
        <v>13</v>
      </c>
      <c r="FJ59" s="27" t="s">
        <v>13</v>
      </c>
      <c r="FK59" s="27" t="s">
        <v>13</v>
      </c>
      <c r="FL59" s="27" t="s">
        <v>13</v>
      </c>
      <c r="FM59" s="27" t="s">
        <v>13</v>
      </c>
      <c r="FN59" s="27" t="s">
        <v>13</v>
      </c>
      <c r="FO59" s="27" t="s">
        <v>13</v>
      </c>
      <c r="FP59" s="27" t="s">
        <v>13</v>
      </c>
      <c r="FQ59" s="27" t="s">
        <v>13</v>
      </c>
      <c r="FR59" s="27" t="s">
        <v>13</v>
      </c>
      <c r="FS59" s="27" t="s">
        <v>13</v>
      </c>
      <c r="FT59" s="27" t="s">
        <v>13</v>
      </c>
      <c r="FU59" s="27" t="s">
        <v>13</v>
      </c>
      <c r="FV59" s="27" t="s">
        <v>13</v>
      </c>
      <c r="FW59" s="27" t="s">
        <v>13</v>
      </c>
      <c r="FX59" s="27" t="s">
        <v>13</v>
      </c>
      <c r="FY59" s="27" t="s">
        <v>13</v>
      </c>
      <c r="FZ59" s="27" t="s">
        <v>13</v>
      </c>
      <c r="GA59" s="27" t="s">
        <v>13</v>
      </c>
      <c r="GB59" s="27" t="s">
        <v>13</v>
      </c>
      <c r="GC59" s="27" t="s">
        <v>13</v>
      </c>
      <c r="GD59" s="27" t="s">
        <v>13</v>
      </c>
      <c r="GE59" s="27" t="s">
        <v>13</v>
      </c>
    </row>
    <row r="60" spans="1:187" x14ac:dyDescent="0.2">
      <c r="A60" s="7">
        <v>34</v>
      </c>
      <c r="B60" s="29" t="s">
        <v>37</v>
      </c>
      <c r="C60" s="153" t="s">
        <v>73</v>
      </c>
      <c r="D60" s="30">
        <v>63</v>
      </c>
      <c r="E60" s="28">
        <v>37.299999999999997</v>
      </c>
      <c r="F60" s="30">
        <v>36.5</v>
      </c>
      <c r="G60" s="28">
        <v>136.80000000000001</v>
      </c>
      <c r="H60" s="30">
        <v>68.900000000000006</v>
      </c>
      <c r="I60" s="28">
        <v>39.9</v>
      </c>
      <c r="J60" s="30">
        <v>40</v>
      </c>
      <c r="K60" s="28">
        <v>148.9</v>
      </c>
      <c r="L60" s="30">
        <v>74.900000000000006</v>
      </c>
      <c r="M60" s="28">
        <v>41.9</v>
      </c>
      <c r="N60" s="30">
        <v>44.1</v>
      </c>
      <c r="O60" s="28">
        <v>160.9</v>
      </c>
      <c r="P60" s="30">
        <v>83.6</v>
      </c>
      <c r="Q60" s="28">
        <v>44.9</v>
      </c>
      <c r="R60" s="30">
        <v>49.5</v>
      </c>
      <c r="S60" s="28">
        <v>178.1</v>
      </c>
      <c r="T60" s="30">
        <v>98</v>
      </c>
      <c r="U60" s="28">
        <v>51</v>
      </c>
      <c r="V60" s="30">
        <v>57.1</v>
      </c>
      <c r="W60" s="28">
        <v>206.2</v>
      </c>
      <c r="X60" s="30">
        <v>115.9</v>
      </c>
      <c r="Y60" s="28">
        <v>56.3</v>
      </c>
      <c r="Z60" s="30">
        <v>65.3</v>
      </c>
      <c r="AA60" s="28">
        <v>237.5</v>
      </c>
      <c r="AB60" s="30">
        <v>127.7</v>
      </c>
      <c r="AC60" s="28">
        <v>60.1</v>
      </c>
      <c r="AD60" s="30">
        <v>71.5</v>
      </c>
      <c r="AE60" s="28">
        <v>259.2</v>
      </c>
      <c r="AF60" s="30">
        <v>143.30000000000001</v>
      </c>
      <c r="AG60" s="28">
        <v>64.3</v>
      </c>
      <c r="AH60" s="30">
        <v>80.7</v>
      </c>
      <c r="AI60" s="28">
        <v>288.3</v>
      </c>
      <c r="AJ60" s="30">
        <v>162.5</v>
      </c>
      <c r="AK60" s="28">
        <v>69.8</v>
      </c>
      <c r="AL60" s="30">
        <v>92.8</v>
      </c>
      <c r="AM60" s="28">
        <v>325.10000000000002</v>
      </c>
      <c r="AN60" s="30">
        <v>187</v>
      </c>
      <c r="AO60" s="28">
        <v>76.8</v>
      </c>
      <c r="AP60" s="30">
        <v>107.4</v>
      </c>
      <c r="AQ60" s="28">
        <v>371.1</v>
      </c>
      <c r="AR60" s="30">
        <v>216.2</v>
      </c>
      <c r="AS60" s="28">
        <v>86.9</v>
      </c>
      <c r="AT60" s="30">
        <v>122.9</v>
      </c>
      <c r="AU60" s="28">
        <v>426</v>
      </c>
      <c r="AV60" s="30">
        <v>249.5</v>
      </c>
      <c r="AW60" s="28">
        <v>98.5</v>
      </c>
      <c r="AX60" s="30">
        <v>137.1</v>
      </c>
      <c r="AY60" s="28">
        <v>485</v>
      </c>
      <c r="AZ60" s="30">
        <v>277.60000000000002</v>
      </c>
      <c r="BA60" s="28">
        <v>108.9</v>
      </c>
      <c r="BB60" s="30">
        <v>147.9</v>
      </c>
      <c r="BC60" s="28">
        <v>534.29999999999995</v>
      </c>
      <c r="BD60" s="30">
        <v>291.2</v>
      </c>
      <c r="BE60" s="28">
        <v>116.4</v>
      </c>
      <c r="BF60" s="30">
        <v>152.9</v>
      </c>
      <c r="BG60" s="28">
        <v>560.5</v>
      </c>
      <c r="BH60" s="30">
        <v>308.8</v>
      </c>
      <c r="BI60" s="28">
        <v>125.1</v>
      </c>
      <c r="BJ60" s="30">
        <v>160.30000000000001</v>
      </c>
      <c r="BK60" s="28">
        <v>594.29999999999995</v>
      </c>
      <c r="BL60" s="30">
        <v>332.9</v>
      </c>
      <c r="BM60" s="28">
        <v>134.19999999999999</v>
      </c>
      <c r="BN60" s="30">
        <v>169.5</v>
      </c>
      <c r="BO60" s="28">
        <v>636.70000000000005</v>
      </c>
      <c r="BP60" s="30">
        <v>356.2</v>
      </c>
      <c r="BQ60" s="28">
        <v>144.30000000000001</v>
      </c>
      <c r="BR60" s="30">
        <v>181.7</v>
      </c>
      <c r="BS60" s="28">
        <v>682.2</v>
      </c>
      <c r="BT60" s="30">
        <v>377.9</v>
      </c>
      <c r="BU60" s="28">
        <v>155</v>
      </c>
      <c r="BV60" s="30">
        <v>195</v>
      </c>
      <c r="BW60" s="28">
        <v>728</v>
      </c>
      <c r="BX60" s="30">
        <v>406.6</v>
      </c>
      <c r="BY60" s="28">
        <v>166.9</v>
      </c>
      <c r="BZ60" s="30">
        <v>208.9</v>
      </c>
      <c r="CA60" s="28">
        <v>782.4</v>
      </c>
      <c r="CB60" s="30">
        <v>434.9</v>
      </c>
      <c r="CC60" s="28">
        <v>178.3</v>
      </c>
      <c r="CD60" s="30">
        <v>222.9</v>
      </c>
      <c r="CE60" s="28">
        <v>836.1</v>
      </c>
      <c r="CF60" s="30">
        <v>463.5</v>
      </c>
      <c r="CG60" s="28">
        <v>189.6</v>
      </c>
      <c r="CH60" s="30">
        <v>233.7</v>
      </c>
      <c r="CI60" s="28">
        <v>886.8</v>
      </c>
      <c r="CJ60" s="30">
        <v>489.6</v>
      </c>
      <c r="CK60" s="28">
        <v>200</v>
      </c>
      <c r="CL60" s="30">
        <v>241.5</v>
      </c>
      <c r="CM60" s="28">
        <v>931.1</v>
      </c>
      <c r="CN60" s="30">
        <v>505.5</v>
      </c>
      <c r="CO60" s="28">
        <v>206.3</v>
      </c>
      <c r="CP60" s="30">
        <v>247.9</v>
      </c>
      <c r="CQ60" s="28">
        <v>959.7</v>
      </c>
      <c r="CR60" s="30">
        <v>529.70000000000005</v>
      </c>
      <c r="CS60" s="28">
        <v>213.6</v>
      </c>
      <c r="CT60" s="30">
        <v>260.2</v>
      </c>
      <c r="CU60" s="28">
        <v>1003.6</v>
      </c>
      <c r="CV60" s="30">
        <v>561</v>
      </c>
      <c r="CW60" s="28">
        <v>220.7</v>
      </c>
      <c r="CX60" s="30">
        <v>273.89999999999998</v>
      </c>
      <c r="CY60" s="28">
        <v>1055.5999999999999</v>
      </c>
      <c r="CZ60" s="30">
        <v>604.70000000000005</v>
      </c>
      <c r="DA60" s="28">
        <v>229.1</v>
      </c>
      <c r="DB60" s="30">
        <v>289</v>
      </c>
      <c r="DC60" s="28">
        <v>1122.8</v>
      </c>
      <c r="DD60" s="30">
        <v>641.20000000000005</v>
      </c>
      <c r="DE60" s="28">
        <v>233.5</v>
      </c>
      <c r="DF60" s="30">
        <v>301.3</v>
      </c>
      <c r="DG60" s="28">
        <v>1176</v>
      </c>
      <c r="DH60" s="30">
        <v>685.5</v>
      </c>
      <c r="DI60" s="28">
        <v>238.4</v>
      </c>
      <c r="DJ60" s="30">
        <v>316.10000000000002</v>
      </c>
      <c r="DK60" s="28">
        <v>1240</v>
      </c>
      <c r="DL60" s="30">
        <v>731.2</v>
      </c>
      <c r="DM60" s="28">
        <v>243.5</v>
      </c>
      <c r="DN60" s="30">
        <v>335.6</v>
      </c>
      <c r="DO60" s="28">
        <v>1310.3</v>
      </c>
      <c r="DP60" s="30">
        <v>787.1</v>
      </c>
      <c r="DQ60" s="28">
        <v>252.5</v>
      </c>
      <c r="DR60" s="30">
        <v>361.3</v>
      </c>
      <c r="DS60" s="28">
        <v>1400.9</v>
      </c>
      <c r="DT60" s="30">
        <v>857.8</v>
      </c>
      <c r="DU60" s="28">
        <v>264.39999999999998</v>
      </c>
      <c r="DV60" s="30">
        <v>392.1</v>
      </c>
      <c r="DW60" s="28">
        <v>1514.2</v>
      </c>
      <c r="DX60" s="30">
        <v>908.6</v>
      </c>
      <c r="DY60" s="28">
        <v>272.5</v>
      </c>
      <c r="DZ60" s="30">
        <v>422.8</v>
      </c>
      <c r="EA60" s="28">
        <v>1604</v>
      </c>
      <c r="EB60" s="30">
        <v>934.6</v>
      </c>
      <c r="EC60" s="28">
        <v>280</v>
      </c>
      <c r="ED60" s="30">
        <v>447.5</v>
      </c>
      <c r="EE60" s="28">
        <v>1662.1</v>
      </c>
      <c r="EF60" s="30">
        <v>955.9</v>
      </c>
      <c r="EG60" s="28">
        <v>290.5</v>
      </c>
      <c r="EH60" s="30">
        <v>480.9</v>
      </c>
      <c r="EI60" s="28">
        <v>1727.2</v>
      </c>
      <c r="EJ60" s="30">
        <v>997.9</v>
      </c>
      <c r="EK60" s="28">
        <v>307.2</v>
      </c>
      <c r="EL60" s="30">
        <v>526.6</v>
      </c>
      <c r="EM60" s="28">
        <v>1831.7</v>
      </c>
      <c r="EN60" s="30">
        <v>1067.9000000000001</v>
      </c>
      <c r="EO60" s="28">
        <v>330.3</v>
      </c>
      <c r="EP60" s="30">
        <v>583.70000000000005</v>
      </c>
      <c r="EQ60" s="28">
        <v>1982</v>
      </c>
      <c r="ER60" s="30">
        <v>1146.0999999999999</v>
      </c>
      <c r="ES60" s="28">
        <v>353.4</v>
      </c>
      <c r="ET60" s="30">
        <v>636.4</v>
      </c>
      <c r="EU60" s="28">
        <v>2136</v>
      </c>
      <c r="EV60" s="30">
        <v>1216.3</v>
      </c>
      <c r="EW60" s="28">
        <v>380.5</v>
      </c>
      <c r="EX60" s="30">
        <v>667.5</v>
      </c>
      <c r="EY60" s="28">
        <v>2264.4</v>
      </c>
      <c r="EZ60" s="30">
        <v>1279.3</v>
      </c>
      <c r="FA60" s="28">
        <v>406.4</v>
      </c>
      <c r="FB60" s="30">
        <v>677.7</v>
      </c>
      <c r="FC60" s="28">
        <v>2363.4</v>
      </c>
      <c r="FD60" s="30">
        <v>1281.4000000000001</v>
      </c>
      <c r="FE60" s="28">
        <v>422</v>
      </c>
      <c r="FF60" s="30">
        <v>665.1</v>
      </c>
      <c r="FG60" s="28">
        <v>2368.4</v>
      </c>
      <c r="FH60" s="30">
        <v>1284.0999999999999</v>
      </c>
      <c r="FI60" s="28">
        <v>436.4</v>
      </c>
      <c r="FJ60" s="30">
        <v>661.1</v>
      </c>
      <c r="FK60" s="28">
        <v>2381.6</v>
      </c>
      <c r="FL60" s="30">
        <v>1321.7</v>
      </c>
      <c r="FM60" s="28">
        <v>456.7</v>
      </c>
      <c r="FN60" s="30">
        <v>672.2</v>
      </c>
      <c r="FO60" s="28">
        <v>2450.6</v>
      </c>
      <c r="FP60" s="30">
        <v>1374.9</v>
      </c>
      <c r="FQ60" s="28">
        <v>472.4</v>
      </c>
      <c r="FR60" s="30">
        <v>687</v>
      </c>
      <c r="FS60" s="28">
        <v>2534.1999999999998</v>
      </c>
      <c r="FT60" s="30">
        <v>1425</v>
      </c>
      <c r="FU60" s="28">
        <v>481.9</v>
      </c>
      <c r="FV60" s="30">
        <v>721.9</v>
      </c>
      <c r="FW60" s="28">
        <v>2628.9</v>
      </c>
      <c r="FX60" s="30">
        <v>1487.9</v>
      </c>
      <c r="FY60" s="28">
        <v>492.1</v>
      </c>
      <c r="FZ60" s="30">
        <v>765.2</v>
      </c>
      <c r="GA60" s="28">
        <v>2745.2</v>
      </c>
      <c r="GB60" s="30">
        <v>1542.9</v>
      </c>
      <c r="GC60" s="28">
        <v>496.6</v>
      </c>
      <c r="GD60" s="30">
        <v>791.3</v>
      </c>
      <c r="GE60" s="28">
        <v>2830.8</v>
      </c>
    </row>
    <row r="61" spans="1:187" ht="25.5" x14ac:dyDescent="0.2">
      <c r="A61" s="7">
        <v>35</v>
      </c>
      <c r="B61" s="39" t="s">
        <v>52</v>
      </c>
      <c r="C61" s="153" t="s">
        <v>85</v>
      </c>
      <c r="D61" s="30">
        <v>-0.5</v>
      </c>
      <c r="E61" s="28">
        <v>0.8</v>
      </c>
      <c r="F61" s="30">
        <v>-0.4</v>
      </c>
      <c r="G61" s="28">
        <v>0</v>
      </c>
      <c r="H61" s="30">
        <v>-0.6</v>
      </c>
      <c r="I61" s="28">
        <v>1.2</v>
      </c>
      <c r="J61" s="30">
        <v>-0.6</v>
      </c>
      <c r="K61" s="28">
        <v>0</v>
      </c>
      <c r="L61" s="30">
        <v>-2.2000000000000002</v>
      </c>
      <c r="M61" s="28">
        <v>0.9</v>
      </c>
      <c r="N61" s="30">
        <v>1.2</v>
      </c>
      <c r="O61" s="28">
        <v>0</v>
      </c>
      <c r="P61" s="30">
        <v>2.1</v>
      </c>
      <c r="Q61" s="28">
        <v>-1.5</v>
      </c>
      <c r="R61" s="30">
        <v>-0.6</v>
      </c>
      <c r="S61" s="28">
        <v>0</v>
      </c>
      <c r="T61" s="30">
        <v>4.4000000000000004</v>
      </c>
      <c r="U61" s="28">
        <v>-3.8</v>
      </c>
      <c r="V61" s="30">
        <v>-0.6</v>
      </c>
      <c r="W61" s="28">
        <v>0</v>
      </c>
      <c r="X61" s="30">
        <v>-0.9</v>
      </c>
      <c r="Y61" s="28">
        <v>1.5</v>
      </c>
      <c r="Z61" s="30">
        <v>-0.6</v>
      </c>
      <c r="AA61" s="28">
        <v>0</v>
      </c>
      <c r="AB61" s="30">
        <v>1.1000000000000001</v>
      </c>
      <c r="AC61" s="28">
        <v>-0.6</v>
      </c>
      <c r="AD61" s="30">
        <v>-0.5</v>
      </c>
      <c r="AE61" s="28">
        <v>0</v>
      </c>
      <c r="AF61" s="30">
        <v>0.3</v>
      </c>
      <c r="AG61" s="28">
        <v>0.1</v>
      </c>
      <c r="AH61" s="30">
        <v>-0.5</v>
      </c>
      <c r="AI61" s="28">
        <v>0</v>
      </c>
      <c r="AJ61" s="30">
        <v>-0.6</v>
      </c>
      <c r="AK61" s="28">
        <v>1.1000000000000001</v>
      </c>
      <c r="AL61" s="30">
        <v>-0.6</v>
      </c>
      <c r="AM61" s="28">
        <v>0</v>
      </c>
      <c r="AN61" s="30">
        <v>1.5</v>
      </c>
      <c r="AO61" s="28">
        <v>-0.9</v>
      </c>
      <c r="AP61" s="30">
        <v>-0.6</v>
      </c>
      <c r="AQ61" s="28">
        <v>0</v>
      </c>
      <c r="AR61" s="30">
        <v>2.5</v>
      </c>
      <c r="AS61" s="28">
        <v>-1.9</v>
      </c>
      <c r="AT61" s="30">
        <v>-0.6</v>
      </c>
      <c r="AU61" s="28">
        <v>0</v>
      </c>
      <c r="AV61" s="30">
        <v>4</v>
      </c>
      <c r="AW61" s="28">
        <v>-3.3</v>
      </c>
      <c r="AX61" s="30">
        <v>-0.7</v>
      </c>
      <c r="AY61" s="28">
        <v>0</v>
      </c>
      <c r="AZ61" s="30">
        <v>2.2000000000000002</v>
      </c>
      <c r="BA61" s="28">
        <v>-1.5</v>
      </c>
      <c r="BB61" s="30">
        <v>-0.7</v>
      </c>
      <c r="BC61" s="28">
        <v>0</v>
      </c>
      <c r="BD61" s="30">
        <v>3.4</v>
      </c>
      <c r="BE61" s="28">
        <v>-2.7</v>
      </c>
      <c r="BF61" s="30">
        <v>-0.7</v>
      </c>
      <c r="BG61" s="28">
        <v>0</v>
      </c>
      <c r="BH61" s="30">
        <v>2.2000000000000002</v>
      </c>
      <c r="BI61" s="28">
        <v>-1.4</v>
      </c>
      <c r="BJ61" s="30">
        <v>-0.8</v>
      </c>
      <c r="BK61" s="28">
        <v>0</v>
      </c>
      <c r="BL61" s="30">
        <v>-0.9</v>
      </c>
      <c r="BM61" s="28">
        <v>1.9</v>
      </c>
      <c r="BN61" s="30">
        <v>-0.9</v>
      </c>
      <c r="BO61" s="28">
        <v>0</v>
      </c>
      <c r="BP61" s="30">
        <v>0.5</v>
      </c>
      <c r="BQ61" s="28">
        <v>0.7</v>
      </c>
      <c r="BR61" s="30">
        <v>-1.2</v>
      </c>
      <c r="BS61" s="28">
        <v>0</v>
      </c>
      <c r="BT61" s="30">
        <v>-2.2999999999999998</v>
      </c>
      <c r="BU61" s="28">
        <v>3.7</v>
      </c>
      <c r="BV61" s="30">
        <v>-1.4</v>
      </c>
      <c r="BW61" s="28">
        <v>0</v>
      </c>
      <c r="BX61" s="30">
        <v>-2.4</v>
      </c>
      <c r="BY61" s="28">
        <v>4.2</v>
      </c>
      <c r="BZ61" s="30">
        <v>-1.8</v>
      </c>
      <c r="CA61" s="28">
        <v>0</v>
      </c>
      <c r="CB61" s="30">
        <v>-2.6</v>
      </c>
      <c r="CC61" s="28">
        <v>4.0999999999999996</v>
      </c>
      <c r="CD61" s="30">
        <v>-1.5</v>
      </c>
      <c r="CE61" s="28">
        <v>0</v>
      </c>
      <c r="CF61" s="30">
        <v>-3.5</v>
      </c>
      <c r="CG61" s="28">
        <v>4.9000000000000004</v>
      </c>
      <c r="CH61" s="30">
        <v>-1.5</v>
      </c>
      <c r="CI61" s="28">
        <v>0</v>
      </c>
      <c r="CJ61" s="30">
        <v>-4.5</v>
      </c>
      <c r="CK61" s="28">
        <v>6</v>
      </c>
      <c r="CL61" s="30">
        <v>-1.5</v>
      </c>
      <c r="CM61" s="28">
        <v>0</v>
      </c>
      <c r="CN61" s="30">
        <v>-4.5999999999999996</v>
      </c>
      <c r="CO61" s="28">
        <v>6</v>
      </c>
      <c r="CP61" s="30">
        <v>-1.4</v>
      </c>
      <c r="CQ61" s="28">
        <v>0</v>
      </c>
      <c r="CR61" s="30">
        <v>-4.5</v>
      </c>
      <c r="CS61" s="28">
        <v>6</v>
      </c>
      <c r="CT61" s="30">
        <v>-1.6</v>
      </c>
      <c r="CU61" s="28">
        <v>0</v>
      </c>
      <c r="CV61" s="30">
        <v>-4.5999999999999996</v>
      </c>
      <c r="CW61" s="28">
        <v>6.3</v>
      </c>
      <c r="CX61" s="30">
        <v>-1.6</v>
      </c>
      <c r="CY61" s="28">
        <v>0</v>
      </c>
      <c r="CZ61" s="30">
        <v>1.2</v>
      </c>
      <c r="DA61" s="28">
        <v>-1.4</v>
      </c>
      <c r="DB61" s="30">
        <v>0.2</v>
      </c>
      <c r="DC61" s="28">
        <v>0</v>
      </c>
      <c r="DD61" s="30">
        <v>-0.7</v>
      </c>
      <c r="DE61" s="28">
        <v>1.2</v>
      </c>
      <c r="DF61" s="30">
        <v>-0.5</v>
      </c>
      <c r="DG61" s="28">
        <v>0</v>
      </c>
      <c r="DH61" s="30">
        <v>2.6</v>
      </c>
      <c r="DI61" s="28">
        <v>-3</v>
      </c>
      <c r="DJ61" s="30">
        <v>0.4</v>
      </c>
      <c r="DK61" s="28">
        <v>0</v>
      </c>
      <c r="DL61" s="30">
        <v>-0.9</v>
      </c>
      <c r="DM61" s="28">
        <v>1.6</v>
      </c>
      <c r="DN61" s="30">
        <v>-0.7</v>
      </c>
      <c r="DO61" s="28">
        <v>0</v>
      </c>
      <c r="DP61" s="30">
        <v>-5.3</v>
      </c>
      <c r="DQ61" s="28">
        <v>7.4</v>
      </c>
      <c r="DR61" s="30">
        <v>-2.1</v>
      </c>
      <c r="DS61" s="28">
        <v>0</v>
      </c>
      <c r="DT61" s="30">
        <v>-5.7</v>
      </c>
      <c r="DU61" s="28">
        <v>8</v>
      </c>
      <c r="DV61" s="30">
        <v>-2.2999999999999998</v>
      </c>
      <c r="DW61" s="28">
        <v>0</v>
      </c>
      <c r="DX61" s="30">
        <v>-6.3</v>
      </c>
      <c r="DY61" s="28">
        <v>8.6999999999999993</v>
      </c>
      <c r="DZ61" s="30">
        <v>-2.4</v>
      </c>
      <c r="EA61" s="28">
        <v>0</v>
      </c>
      <c r="EB61" s="30">
        <v>-7.6</v>
      </c>
      <c r="EC61" s="28">
        <v>10.9</v>
      </c>
      <c r="ED61" s="30">
        <v>-3.4</v>
      </c>
      <c r="EE61" s="28">
        <v>0</v>
      </c>
      <c r="EF61" s="30">
        <v>-7.1</v>
      </c>
      <c r="EG61" s="28">
        <v>10.5</v>
      </c>
      <c r="EH61" s="30">
        <v>-3.4</v>
      </c>
      <c r="EI61" s="28">
        <v>0</v>
      </c>
      <c r="EJ61" s="30">
        <v>-7.1</v>
      </c>
      <c r="EK61" s="28">
        <v>10.5</v>
      </c>
      <c r="EL61" s="30">
        <v>-3.4</v>
      </c>
      <c r="EM61" s="28">
        <v>0</v>
      </c>
      <c r="EN61" s="30">
        <v>-5.4</v>
      </c>
      <c r="EO61" s="28">
        <v>8</v>
      </c>
      <c r="EP61" s="30">
        <v>-2.6</v>
      </c>
      <c r="EQ61" s="28">
        <v>0</v>
      </c>
      <c r="ER61" s="30">
        <v>2.9</v>
      </c>
      <c r="ES61" s="28">
        <v>-3.4</v>
      </c>
      <c r="ET61" s="30">
        <v>0.6</v>
      </c>
      <c r="EU61" s="28">
        <v>0</v>
      </c>
      <c r="EV61" s="30">
        <v>-7</v>
      </c>
      <c r="EW61" s="28">
        <v>10.3</v>
      </c>
      <c r="EX61" s="30">
        <v>-3.3</v>
      </c>
      <c r="EY61" s="28">
        <v>0</v>
      </c>
      <c r="EZ61" s="30">
        <v>7.3</v>
      </c>
      <c r="FA61" s="28">
        <v>-6.6</v>
      </c>
      <c r="FB61" s="30">
        <v>-0.7</v>
      </c>
      <c r="FC61" s="28">
        <v>0</v>
      </c>
      <c r="FD61" s="30">
        <v>-2</v>
      </c>
      <c r="FE61" s="28">
        <v>3.4</v>
      </c>
      <c r="FF61" s="30">
        <v>-1.4</v>
      </c>
      <c r="FG61" s="28">
        <v>0</v>
      </c>
      <c r="FH61" s="30">
        <v>-6.9</v>
      </c>
      <c r="FI61" s="28">
        <v>9.6</v>
      </c>
      <c r="FJ61" s="30">
        <v>-2.7</v>
      </c>
      <c r="FK61" s="28">
        <v>0</v>
      </c>
      <c r="FL61" s="30">
        <v>-6.1</v>
      </c>
      <c r="FM61" s="28">
        <v>8.3000000000000007</v>
      </c>
      <c r="FN61" s="30">
        <v>-2.2999999999999998</v>
      </c>
      <c r="FO61" s="28">
        <v>0</v>
      </c>
      <c r="FP61" s="30">
        <v>-4.9000000000000004</v>
      </c>
      <c r="FQ61" s="28">
        <v>7.2</v>
      </c>
      <c r="FR61" s="30">
        <v>-2.2999999999999998</v>
      </c>
      <c r="FS61" s="28">
        <v>0</v>
      </c>
      <c r="FT61" s="30">
        <v>-4.4000000000000004</v>
      </c>
      <c r="FU61" s="28">
        <v>6.6</v>
      </c>
      <c r="FV61" s="30">
        <v>-2.2000000000000002</v>
      </c>
      <c r="FW61" s="28">
        <v>0</v>
      </c>
      <c r="FX61" s="30">
        <v>-4.5</v>
      </c>
      <c r="FY61" s="28">
        <v>6.2</v>
      </c>
      <c r="FZ61" s="30">
        <v>-1.7</v>
      </c>
      <c r="GA61" s="28">
        <v>0</v>
      </c>
      <c r="GB61" s="30">
        <v>17.3</v>
      </c>
      <c r="GC61" s="28">
        <v>-21.7</v>
      </c>
      <c r="GD61" s="30">
        <v>4.4000000000000004</v>
      </c>
      <c r="GE61" s="28">
        <v>0</v>
      </c>
    </row>
    <row r="62" spans="1:187" x14ac:dyDescent="0.2">
      <c r="A62" s="7">
        <v>36</v>
      </c>
      <c r="B62" s="34" t="s">
        <v>35</v>
      </c>
      <c r="C62" s="153" t="s">
        <v>86</v>
      </c>
      <c r="D62" s="25">
        <v>-12.5</v>
      </c>
      <c r="E62" s="25">
        <v>-46</v>
      </c>
      <c r="F62" s="38">
        <v>56.9</v>
      </c>
      <c r="G62" s="25">
        <v>-1.6</v>
      </c>
      <c r="H62" s="25">
        <v>-3</v>
      </c>
      <c r="I62" s="25">
        <v>-59.6</v>
      </c>
      <c r="J62" s="38">
        <v>53.4</v>
      </c>
      <c r="K62" s="25">
        <v>-9.1999999999999993</v>
      </c>
      <c r="L62" s="25">
        <v>0.5</v>
      </c>
      <c r="M62" s="25">
        <v>-48.8</v>
      </c>
      <c r="N62" s="38">
        <v>37.1</v>
      </c>
      <c r="O62" s="25">
        <v>-11.2</v>
      </c>
      <c r="P62" s="25">
        <v>-16.7</v>
      </c>
      <c r="Q62" s="25">
        <v>-34.9</v>
      </c>
      <c r="R62" s="38">
        <v>54.4</v>
      </c>
      <c r="S62" s="25">
        <v>2.7</v>
      </c>
      <c r="T62" s="25">
        <v>-40.799999999999997</v>
      </c>
      <c r="U62" s="25">
        <v>-46.7</v>
      </c>
      <c r="V62" s="38">
        <v>86</v>
      </c>
      <c r="W62" s="25">
        <v>-1.5</v>
      </c>
      <c r="X62" s="25">
        <v>14.4</v>
      </c>
      <c r="Y62" s="25">
        <v>-117.1</v>
      </c>
      <c r="Z62" s="38">
        <v>109.2</v>
      </c>
      <c r="AA62" s="25">
        <v>6.5</v>
      </c>
      <c r="AB62" s="25">
        <v>-0.7</v>
      </c>
      <c r="AC62" s="25">
        <v>-90.9</v>
      </c>
      <c r="AD62" s="38">
        <v>78.3</v>
      </c>
      <c r="AE62" s="25">
        <v>-13.4</v>
      </c>
      <c r="AF62" s="25">
        <v>-2.2000000000000002</v>
      </c>
      <c r="AG62" s="25">
        <v>-74.599999999999994</v>
      </c>
      <c r="AH62" s="38">
        <v>46.6</v>
      </c>
      <c r="AI62" s="25">
        <v>-30.2</v>
      </c>
      <c r="AJ62" s="25">
        <v>-18.3</v>
      </c>
      <c r="AK62" s="25">
        <v>-64.7</v>
      </c>
      <c r="AL62" s="38">
        <v>47.1</v>
      </c>
      <c r="AM62" s="25">
        <v>-35.9</v>
      </c>
      <c r="AN62" s="25">
        <v>-38.6</v>
      </c>
      <c r="AO62" s="25">
        <v>-59.3</v>
      </c>
      <c r="AP62" s="38">
        <v>51.9</v>
      </c>
      <c r="AQ62" s="25">
        <v>-46.1</v>
      </c>
      <c r="AR62" s="25">
        <v>-55.6</v>
      </c>
      <c r="AS62" s="25">
        <v>-104.2</v>
      </c>
      <c r="AT62" s="38">
        <v>124.2</v>
      </c>
      <c r="AU62" s="25">
        <v>-35.5</v>
      </c>
      <c r="AV62" s="25">
        <v>-76.5</v>
      </c>
      <c r="AW62" s="25">
        <v>-101.5</v>
      </c>
      <c r="AX62" s="38">
        <v>144.5</v>
      </c>
      <c r="AY62" s="25">
        <v>-33.5</v>
      </c>
      <c r="AZ62" s="25">
        <v>-21.9</v>
      </c>
      <c r="BA62" s="25">
        <v>-189.9</v>
      </c>
      <c r="BB62" s="38">
        <v>201.7</v>
      </c>
      <c r="BC62" s="25">
        <v>-10.199999999999999</v>
      </c>
      <c r="BD62" s="25">
        <v>-3.7</v>
      </c>
      <c r="BE62" s="25">
        <v>-232.5</v>
      </c>
      <c r="BF62" s="38">
        <v>146.9</v>
      </c>
      <c r="BG62" s="25">
        <v>-89.3</v>
      </c>
      <c r="BH62" s="25">
        <v>-74.400000000000006</v>
      </c>
      <c r="BI62" s="25">
        <v>-214.1</v>
      </c>
      <c r="BJ62" s="38">
        <v>159.6</v>
      </c>
      <c r="BK62" s="25">
        <v>-128.9</v>
      </c>
      <c r="BL62" s="25">
        <v>-31.9</v>
      </c>
      <c r="BM62" s="25">
        <v>-236.9</v>
      </c>
      <c r="BN62" s="38">
        <v>103.1</v>
      </c>
      <c r="BO62" s="25">
        <v>-165.7</v>
      </c>
      <c r="BP62" s="25">
        <v>-51</v>
      </c>
      <c r="BQ62" s="25">
        <v>-258.39999999999998</v>
      </c>
      <c r="BR62" s="38">
        <v>89.9</v>
      </c>
      <c r="BS62" s="25">
        <v>-219.5</v>
      </c>
      <c r="BT62" s="25">
        <v>-35.1</v>
      </c>
      <c r="BU62" s="25">
        <v>-224.5</v>
      </c>
      <c r="BV62" s="38">
        <v>64.8</v>
      </c>
      <c r="BW62" s="25">
        <v>-194.8</v>
      </c>
      <c r="BX62" s="25">
        <v>-16.8</v>
      </c>
      <c r="BY62" s="25">
        <v>-208</v>
      </c>
      <c r="BZ62" s="38">
        <v>109.5</v>
      </c>
      <c r="CA62" s="25">
        <v>-115.4</v>
      </c>
      <c r="CB62" s="25">
        <v>-72.8</v>
      </c>
      <c r="CC62" s="25">
        <v>-215.7</v>
      </c>
      <c r="CD62" s="38">
        <v>131.6</v>
      </c>
      <c r="CE62" s="25">
        <v>-156.9</v>
      </c>
      <c r="CF62" s="25">
        <v>-76.599999999999994</v>
      </c>
      <c r="CG62" s="25">
        <v>-282.5</v>
      </c>
      <c r="CH62" s="38">
        <v>185.5</v>
      </c>
      <c r="CI62" s="25">
        <v>-173.6</v>
      </c>
      <c r="CJ62" s="25">
        <v>5</v>
      </c>
      <c r="CK62" s="25">
        <v>-342.2</v>
      </c>
      <c r="CL62" s="38">
        <v>251.4</v>
      </c>
      <c r="CM62" s="25">
        <v>-85.8</v>
      </c>
      <c r="CN62" s="25">
        <v>-12.7</v>
      </c>
      <c r="CO62" s="25">
        <v>-432.3</v>
      </c>
      <c r="CP62" s="38">
        <v>289.8</v>
      </c>
      <c r="CQ62" s="25">
        <v>-155.19999999999999</v>
      </c>
      <c r="CR62" s="25">
        <v>-31</v>
      </c>
      <c r="CS62" s="25">
        <v>-398.6</v>
      </c>
      <c r="CT62" s="38">
        <v>197.8</v>
      </c>
      <c r="CU62" s="25">
        <v>-231.7</v>
      </c>
      <c r="CV62" s="25">
        <v>-46.4</v>
      </c>
      <c r="CW62" s="25">
        <v>-326.7</v>
      </c>
      <c r="CX62" s="38">
        <v>120.4</v>
      </c>
      <c r="CY62" s="25">
        <v>-252.8</v>
      </c>
      <c r="CZ62" s="25">
        <v>-37.299999999999997</v>
      </c>
      <c r="DA62" s="25">
        <v>-315.8</v>
      </c>
      <c r="DB62" s="38">
        <v>156.80000000000001</v>
      </c>
      <c r="DC62" s="25">
        <v>-196.3</v>
      </c>
      <c r="DD62" s="25">
        <v>-31.4</v>
      </c>
      <c r="DE62" s="25">
        <v>-241.3</v>
      </c>
      <c r="DF62" s="38">
        <v>101.8</v>
      </c>
      <c r="DG62" s="25">
        <v>-170.9</v>
      </c>
      <c r="DH62" s="25">
        <v>-82.1</v>
      </c>
      <c r="DI62" s="25">
        <v>-137.69999999999999</v>
      </c>
      <c r="DJ62" s="38">
        <v>77.900000000000006</v>
      </c>
      <c r="DK62" s="25">
        <v>-142</v>
      </c>
      <c r="DL62" s="25">
        <v>-186.2</v>
      </c>
      <c r="DM62" s="25">
        <v>-35.9</v>
      </c>
      <c r="DN62" s="38">
        <v>77.5</v>
      </c>
      <c r="DO62" s="25">
        <v>-144.6</v>
      </c>
      <c r="DP62" s="25">
        <v>-192.9</v>
      </c>
      <c r="DQ62" s="25">
        <v>-0.3</v>
      </c>
      <c r="DR62" s="38">
        <v>-60.4</v>
      </c>
      <c r="DS62" s="25">
        <v>-253.6</v>
      </c>
      <c r="DT62" s="25">
        <v>-312.10000000000002</v>
      </c>
      <c r="DU62" s="25">
        <v>82.5</v>
      </c>
      <c r="DV62" s="38">
        <v>-75</v>
      </c>
      <c r="DW62" s="25">
        <v>-304.60000000000002</v>
      </c>
      <c r="DX62" s="25">
        <v>-83.7</v>
      </c>
      <c r="DY62" s="25">
        <v>-145.1</v>
      </c>
      <c r="DZ62" s="38">
        <v>-32.1</v>
      </c>
      <c r="EA62" s="25">
        <v>-260.89999999999998</v>
      </c>
      <c r="EB62" s="25">
        <v>134.6</v>
      </c>
      <c r="EC62" s="25">
        <v>-519.29999999999995</v>
      </c>
      <c r="ED62" s="38">
        <v>6.2</v>
      </c>
      <c r="EE62" s="25">
        <v>-378.5</v>
      </c>
      <c r="EF62" s="25">
        <v>198.2</v>
      </c>
      <c r="EG62" s="25">
        <v>-676.7</v>
      </c>
      <c r="EH62" s="38">
        <v>-25.8</v>
      </c>
      <c r="EI62" s="25">
        <v>-504.3</v>
      </c>
      <c r="EJ62" s="25">
        <v>159.19999999999999</v>
      </c>
      <c r="EK62" s="25">
        <v>-667.4</v>
      </c>
      <c r="EL62" s="38">
        <v>-107.4</v>
      </c>
      <c r="EM62" s="25">
        <v>-615.70000000000005</v>
      </c>
      <c r="EN62" s="25">
        <v>160.5</v>
      </c>
      <c r="EO62" s="25">
        <v>-543.4</v>
      </c>
      <c r="EP62" s="38">
        <v>-306.5</v>
      </c>
      <c r="EQ62" s="25">
        <v>-689.4</v>
      </c>
      <c r="ER62" s="25">
        <v>55.1</v>
      </c>
      <c r="ES62" s="25">
        <v>-411.6</v>
      </c>
      <c r="ET62" s="38">
        <v>-230.3</v>
      </c>
      <c r="EU62" s="25">
        <v>-586.9</v>
      </c>
      <c r="EV62" s="25">
        <v>-132.5</v>
      </c>
      <c r="EW62" s="25">
        <v>-513.6</v>
      </c>
      <c r="EX62" s="38">
        <v>-89.9</v>
      </c>
      <c r="EY62" s="25">
        <v>-736</v>
      </c>
      <c r="EZ62" s="25">
        <v>-70</v>
      </c>
      <c r="FA62" s="25">
        <v>-1033.3</v>
      </c>
      <c r="FB62" s="38">
        <v>317.7</v>
      </c>
      <c r="FC62" s="25">
        <v>-785.6</v>
      </c>
      <c r="FD62" s="25">
        <v>714.7</v>
      </c>
      <c r="FE62" s="25">
        <v>-1827.4</v>
      </c>
      <c r="FF62" s="38">
        <v>654.9</v>
      </c>
      <c r="FG62" s="25">
        <v>-457.8</v>
      </c>
      <c r="FH62" s="25">
        <v>686.4</v>
      </c>
      <c r="FI62" s="25">
        <v>-1797.7</v>
      </c>
      <c r="FJ62" s="38">
        <v>615.29999999999995</v>
      </c>
      <c r="FK62" s="25">
        <v>-496</v>
      </c>
      <c r="FL62" s="25">
        <v>559.20000000000005</v>
      </c>
      <c r="FM62" s="25">
        <v>-1646.7</v>
      </c>
      <c r="FN62" s="38">
        <v>642.6</v>
      </c>
      <c r="FO62" s="25">
        <v>-444.8</v>
      </c>
      <c r="FP62" s="25">
        <v>361.4</v>
      </c>
      <c r="FQ62" s="25">
        <v>-1430.5</v>
      </c>
      <c r="FR62" s="38">
        <v>810.8</v>
      </c>
      <c r="FS62" s="25">
        <v>-258.39999999999998</v>
      </c>
      <c r="FT62" s="25">
        <v>262.2</v>
      </c>
      <c r="FU62" s="25">
        <v>-894</v>
      </c>
      <c r="FV62" s="38">
        <v>382.8</v>
      </c>
      <c r="FW62" s="25">
        <v>-249</v>
      </c>
      <c r="FX62" s="25">
        <v>210</v>
      </c>
      <c r="FY62" s="25">
        <v>-834.9</v>
      </c>
      <c r="FZ62" s="38">
        <v>480.7</v>
      </c>
      <c r="GA62" s="25">
        <v>-144.19999999999999</v>
      </c>
      <c r="GB62" s="25">
        <v>87.5</v>
      </c>
      <c r="GC62" s="25">
        <v>-761.2</v>
      </c>
      <c r="GD62" s="38">
        <v>449.6</v>
      </c>
      <c r="GE62" s="25">
        <v>-224.2</v>
      </c>
    </row>
    <row r="63" spans="1:187" x14ac:dyDescent="0.2">
      <c r="A63" s="40"/>
      <c r="B63" s="40"/>
      <c r="C63" s="40"/>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c r="BL63" s="41"/>
      <c r="BM63" s="41"/>
      <c r="BN63" s="41"/>
      <c r="BO63" s="41"/>
      <c r="BP63" s="41"/>
      <c r="BQ63" s="41"/>
      <c r="BR63" s="41"/>
      <c r="BS63" s="41"/>
      <c r="BT63" s="41"/>
      <c r="BU63" s="41"/>
      <c r="BV63" s="41"/>
      <c r="BW63" s="41"/>
      <c r="BX63" s="41"/>
      <c r="BY63" s="41"/>
      <c r="BZ63" s="41"/>
      <c r="CA63" s="41"/>
      <c r="CB63" s="41"/>
      <c r="CC63" s="41"/>
      <c r="CD63" s="41"/>
      <c r="CE63" s="41"/>
      <c r="CF63" s="41"/>
      <c r="CG63" s="41"/>
      <c r="CH63" s="41"/>
      <c r="CI63" s="41"/>
      <c r="CJ63" s="41"/>
      <c r="CK63" s="41"/>
      <c r="CL63" s="41"/>
      <c r="CM63" s="41"/>
      <c r="CN63" s="41"/>
      <c r="CO63" s="41"/>
      <c r="CP63" s="41"/>
      <c r="CQ63" s="41"/>
      <c r="CR63" s="41"/>
      <c r="CS63" s="41"/>
      <c r="CT63" s="41"/>
      <c r="CU63" s="41"/>
      <c r="CV63" s="41"/>
      <c r="CW63" s="41"/>
      <c r="CX63" s="41"/>
      <c r="CY63" s="41"/>
      <c r="CZ63" s="41"/>
      <c r="DA63" s="41"/>
      <c r="DB63" s="41"/>
      <c r="DC63" s="41"/>
      <c r="DD63" s="41"/>
      <c r="DE63" s="41"/>
      <c r="DF63" s="41"/>
      <c r="DG63" s="41"/>
      <c r="DH63" s="41"/>
      <c r="DI63" s="41"/>
      <c r="DJ63" s="41"/>
      <c r="DK63" s="41"/>
      <c r="DL63" s="41"/>
      <c r="DM63" s="41"/>
      <c r="DN63" s="41"/>
      <c r="DO63" s="41"/>
      <c r="DP63" s="41"/>
      <c r="DQ63" s="41"/>
      <c r="DR63" s="41"/>
      <c r="DS63" s="41"/>
      <c r="DT63" s="41"/>
      <c r="DU63" s="41"/>
      <c r="DV63" s="41"/>
      <c r="DW63" s="41"/>
      <c r="DX63" s="41"/>
      <c r="DY63" s="41"/>
      <c r="DZ63" s="41"/>
      <c r="EA63" s="41"/>
      <c r="EB63" s="41"/>
      <c r="EC63" s="41"/>
      <c r="ED63" s="41"/>
      <c r="EE63" s="41"/>
      <c r="EF63" s="41"/>
      <c r="EG63" s="41"/>
      <c r="EH63" s="41"/>
      <c r="EI63" s="41"/>
      <c r="EJ63" s="41"/>
      <c r="EK63" s="41"/>
      <c r="EL63" s="41"/>
      <c r="EM63" s="41"/>
      <c r="EN63" s="41"/>
      <c r="EO63" s="41"/>
      <c r="EP63" s="41"/>
      <c r="EQ63" s="41"/>
      <c r="ER63" s="41"/>
      <c r="ES63" s="41"/>
      <c r="ET63" s="41"/>
      <c r="EU63" s="41"/>
      <c r="EV63" s="41"/>
      <c r="EW63" s="41"/>
      <c r="EX63" s="41"/>
      <c r="EY63" s="41"/>
      <c r="EZ63" s="41"/>
      <c r="FA63" s="41"/>
      <c r="FB63" s="41"/>
      <c r="FC63" s="41"/>
      <c r="FD63" s="41"/>
      <c r="FE63" s="41"/>
      <c r="FF63" s="41"/>
      <c r="FG63" s="41"/>
      <c r="FH63" s="41"/>
      <c r="FI63" s="41"/>
      <c r="FJ63" s="41"/>
      <c r="FK63" s="41"/>
      <c r="FL63" s="41"/>
      <c r="FM63" s="41"/>
      <c r="FN63" s="41"/>
      <c r="FO63" s="41"/>
      <c r="FP63" s="41"/>
      <c r="FQ63" s="41"/>
      <c r="FR63" s="41"/>
      <c r="FS63" s="41"/>
      <c r="FT63" s="41"/>
      <c r="FU63" s="41"/>
      <c r="FV63" s="41"/>
      <c r="FW63" s="41"/>
      <c r="FX63" s="41"/>
      <c r="FY63" s="41"/>
      <c r="FZ63" s="41"/>
      <c r="GA63" s="41"/>
      <c r="GB63" s="41"/>
      <c r="GC63" s="41"/>
      <c r="GD63" s="41"/>
      <c r="GE63" s="41"/>
    </row>
    <row r="64" spans="1:187" ht="12.75" customHeight="1" x14ac:dyDescent="0.2">
      <c r="A64" s="397" t="s">
        <v>46</v>
      </c>
      <c r="B64" s="398"/>
      <c r="C64" s="398"/>
    </row>
    <row r="65" spans="1:3" x14ac:dyDescent="0.2">
      <c r="A65" s="399"/>
      <c r="B65" s="399"/>
      <c r="C65" s="399"/>
    </row>
    <row r="66" spans="1:3" x14ac:dyDescent="0.2">
      <c r="A66" s="1" t="s">
        <v>48</v>
      </c>
    </row>
  </sheetData>
  <mergeCells count="47">
    <mergeCell ref="AV9:AY9"/>
    <mergeCell ref="FP9:FS9"/>
    <mergeCell ref="DL9:DO9"/>
    <mergeCell ref="DP9:DS9"/>
    <mergeCell ref="CF9:CI9"/>
    <mergeCell ref="CJ9:CM9"/>
    <mergeCell ref="CN9:CQ9"/>
    <mergeCell ref="EJ9:EM9"/>
    <mergeCell ref="EV9:EY9"/>
    <mergeCell ref="DT9:DW9"/>
    <mergeCell ref="DX9:EA9"/>
    <mergeCell ref="EB9:EE9"/>
    <mergeCell ref="EF9:EI9"/>
    <mergeCell ref="DD9:DG9"/>
    <mergeCell ref="EN9:EQ9"/>
    <mergeCell ref="ER9:EU9"/>
    <mergeCell ref="A64:C65"/>
    <mergeCell ref="T9:W9"/>
    <mergeCell ref="X9:AA9"/>
    <mergeCell ref="AB9:AE9"/>
    <mergeCell ref="D9:G9"/>
    <mergeCell ref="H9:K9"/>
    <mergeCell ref="L9:O9"/>
    <mergeCell ref="P9:S9"/>
    <mergeCell ref="AF9:AI9"/>
    <mergeCell ref="DH9:DK9"/>
    <mergeCell ref="BP9:BS9"/>
    <mergeCell ref="BT9:BW9"/>
    <mergeCell ref="BX9:CA9"/>
    <mergeCell ref="CB9:CE9"/>
    <mergeCell ref="AZ9:BC9"/>
    <mergeCell ref="BD9:BG9"/>
    <mergeCell ref="BH9:BK9"/>
    <mergeCell ref="BL9:BO9"/>
    <mergeCell ref="CR9:CU9"/>
    <mergeCell ref="CV9:CY9"/>
    <mergeCell ref="CZ9:DC9"/>
    <mergeCell ref="AJ9:AM9"/>
    <mergeCell ref="AN9:AQ9"/>
    <mergeCell ref="AR9:AU9"/>
    <mergeCell ref="GB9:GE9"/>
    <mergeCell ref="FT9:FW9"/>
    <mergeCell ref="FL9:FO9"/>
    <mergeCell ref="FH9:FK9"/>
    <mergeCell ref="EZ9:FC9"/>
    <mergeCell ref="FX9:GA9"/>
    <mergeCell ref="FD9:FG9"/>
  </mergeCells>
  <phoneticPr fontId="0" type="noConversion"/>
  <pageMargins left="0.77" right="0.75" top="0" bottom="0" header="0.5" footer="0.5"/>
  <pageSetup scale="62" orientation="landscape" r:id="rId1"/>
  <headerFooter alignWithMargins="0">
    <oddFooter>&amp;L&amp;D at &amp;T&amp;CPage &amp;P of &amp;N</oddFooter>
  </headerFooter>
  <rowBreaks count="1" manualBreakCount="1">
    <brk id="10" max="16383" man="1"/>
  </rowBreaks>
  <colBreaks count="12" manualBreakCount="12">
    <brk id="15" max="1048575" man="1"/>
    <brk id="27" max="1048575" man="1"/>
    <brk id="39" max="1048575" man="1"/>
    <brk id="51" max="1048575" man="1"/>
    <brk id="63" max="1048575" man="1"/>
    <brk id="75" max="1048575" man="1"/>
    <brk id="87" max="1048575" man="1"/>
    <brk id="99" max="1048575" man="1"/>
    <brk id="111" max="1048575" man="1"/>
    <brk id="123" max="1048575" man="1"/>
    <brk id="135" max="1048575" man="1"/>
    <brk id="151" max="1048575" man="1"/>
  </colBreaks>
  <customProperties>
    <customPr name="SourceTableID" r:id="rId2"/>
  </customProperties>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Z100"/>
  <sheetViews>
    <sheetView zoomScaleNormal="100" workbookViewId="0">
      <pane xSplit="4" topLeftCell="AO1" activePane="topRight" state="frozen"/>
      <selection activeCell="A33" sqref="A33"/>
      <selection pane="topRight" activeCell="B23" sqref="B23"/>
    </sheetView>
  </sheetViews>
  <sheetFormatPr defaultRowHeight="12.75" x14ac:dyDescent="0.2"/>
  <cols>
    <col min="1" max="1" width="3.85546875" style="77" bestFit="1" customWidth="1"/>
    <col min="2" max="2" width="57.42578125" style="77" customWidth="1"/>
    <col min="3" max="3" width="10.85546875" style="77" customWidth="1"/>
    <col min="4" max="4" width="16.5703125" style="77" customWidth="1"/>
    <col min="5" max="49" width="11.7109375" style="77" customWidth="1"/>
    <col min="50" max="62" width="12.7109375" style="77" customWidth="1"/>
    <col min="63" max="16384" width="9.140625" style="77"/>
  </cols>
  <sheetData>
    <row r="1" spans="1:50" s="49" customFormat="1" x14ac:dyDescent="0.2">
      <c r="A1" s="43" t="s">
        <v>111</v>
      </c>
      <c r="B1" s="44"/>
      <c r="C1" s="45"/>
      <c r="D1" s="45"/>
      <c r="E1" s="45"/>
      <c r="F1" s="45"/>
      <c r="G1" s="45"/>
      <c r="H1" s="46"/>
      <c r="I1" s="45"/>
      <c r="J1" s="45"/>
      <c r="K1" s="45"/>
      <c r="L1" s="45"/>
      <c r="M1" s="45"/>
      <c r="N1" s="45"/>
      <c r="O1" s="45"/>
      <c r="P1" s="45"/>
      <c r="Q1" s="45"/>
      <c r="R1" s="45"/>
      <c r="S1" s="45"/>
      <c r="T1" s="47"/>
      <c r="U1" s="45"/>
      <c r="V1" s="45"/>
      <c r="W1" s="47"/>
      <c r="X1" s="45"/>
      <c r="Y1" s="48"/>
      <c r="Z1" s="48"/>
      <c r="AA1" s="48"/>
      <c r="AB1" s="48"/>
      <c r="AC1" s="48"/>
      <c r="AD1" s="48"/>
      <c r="AE1" s="48"/>
      <c r="AF1" s="48"/>
      <c r="AG1" s="48"/>
      <c r="AH1" s="48"/>
      <c r="AI1" s="48"/>
    </row>
    <row r="2" spans="1:50" s="49" customFormat="1" x14ac:dyDescent="0.2">
      <c r="A2" s="50" t="s">
        <v>92</v>
      </c>
      <c r="B2" s="45"/>
      <c r="C2" s="45"/>
      <c r="D2" s="45"/>
      <c r="E2" s="45"/>
      <c r="F2" s="45"/>
      <c r="G2" s="45"/>
      <c r="H2" s="46"/>
      <c r="I2" s="45"/>
      <c r="J2" s="45"/>
      <c r="K2" s="45"/>
      <c r="L2" s="45"/>
      <c r="M2" s="45"/>
      <c r="N2" s="45"/>
      <c r="O2" s="45"/>
      <c r="P2" s="45"/>
      <c r="Q2" s="45"/>
      <c r="R2" s="45"/>
      <c r="S2" s="45"/>
      <c r="T2" s="47"/>
      <c r="U2" s="45"/>
      <c r="V2" s="45"/>
      <c r="W2" s="47"/>
      <c r="X2" s="45"/>
      <c r="Y2" s="48"/>
      <c r="Z2" s="48"/>
      <c r="AA2" s="48"/>
      <c r="AB2" s="48"/>
      <c r="AC2" s="48"/>
      <c r="AD2" s="48"/>
      <c r="AE2" s="48"/>
      <c r="AF2" s="48"/>
      <c r="AG2" s="48"/>
      <c r="AH2" s="48"/>
      <c r="AI2" s="48"/>
    </row>
    <row r="3" spans="1:50" s="49" customFormat="1" x14ac:dyDescent="0.2">
      <c r="A3" s="50" t="s">
        <v>112</v>
      </c>
      <c r="B3" s="45"/>
      <c r="C3" s="45"/>
      <c r="D3" s="45"/>
      <c r="E3" s="45"/>
      <c r="F3" s="45"/>
      <c r="G3" s="45"/>
      <c r="H3" s="46"/>
      <c r="I3" s="45"/>
      <c r="J3" s="45"/>
      <c r="K3" s="45"/>
      <c r="L3" s="45"/>
      <c r="M3" s="45"/>
      <c r="N3" s="45"/>
      <c r="O3" s="45"/>
      <c r="P3" s="45"/>
      <c r="Q3" s="45"/>
      <c r="R3" s="45"/>
      <c r="S3" s="45"/>
      <c r="T3" s="47"/>
      <c r="U3" s="45"/>
      <c r="V3" s="45"/>
      <c r="W3" s="47"/>
      <c r="X3" s="45"/>
      <c r="Y3" s="48"/>
      <c r="Z3" s="48"/>
      <c r="AA3" s="48"/>
      <c r="AB3" s="48"/>
      <c r="AC3" s="48"/>
      <c r="AD3" s="48"/>
      <c r="AE3" s="48"/>
      <c r="AF3" s="48"/>
      <c r="AG3" s="48"/>
      <c r="AH3" s="48"/>
      <c r="AI3" s="48"/>
    </row>
    <row r="4" spans="1:50" s="49" customFormat="1" x14ac:dyDescent="0.2">
      <c r="A4" s="50" t="s">
        <v>448</v>
      </c>
      <c r="B4" s="45"/>
      <c r="C4" s="45"/>
      <c r="D4" s="45"/>
      <c r="E4" s="45"/>
      <c r="F4" s="45"/>
      <c r="G4" s="45"/>
      <c r="H4" s="46"/>
      <c r="I4" s="45"/>
      <c r="J4" s="45"/>
      <c r="K4" s="45"/>
      <c r="L4" s="45"/>
      <c r="M4" s="45"/>
      <c r="N4" s="45"/>
      <c r="O4" s="45"/>
      <c r="P4" s="45"/>
      <c r="Q4" s="45"/>
      <c r="R4" s="45"/>
      <c r="S4" s="45"/>
      <c r="T4" s="47"/>
      <c r="U4" s="45"/>
      <c r="V4" s="45"/>
      <c r="W4" s="47"/>
      <c r="X4" s="45"/>
      <c r="Y4" s="48"/>
      <c r="Z4" s="48"/>
      <c r="AA4" s="48"/>
      <c r="AB4" s="48"/>
      <c r="AC4" s="48"/>
      <c r="AD4" s="48"/>
      <c r="AE4" s="48"/>
      <c r="AF4" s="48"/>
      <c r="AG4" s="48"/>
      <c r="AH4" s="48"/>
      <c r="AI4" s="48"/>
    </row>
    <row r="5" spans="1:50" s="49" customFormat="1" x14ac:dyDescent="0.2">
      <c r="A5" s="50" t="s">
        <v>40</v>
      </c>
      <c r="B5" s="45"/>
      <c r="C5" s="45"/>
      <c r="D5" s="45"/>
      <c r="E5" s="45"/>
      <c r="F5" s="45"/>
      <c r="G5" s="45"/>
      <c r="H5" s="46"/>
      <c r="I5" s="45"/>
      <c r="J5" s="45"/>
      <c r="K5" s="45"/>
      <c r="L5" s="45"/>
      <c r="M5" s="45"/>
      <c r="N5" s="45"/>
      <c r="O5" s="45"/>
      <c r="P5" s="45"/>
      <c r="Q5" s="45"/>
      <c r="R5" s="45"/>
      <c r="S5" s="45"/>
      <c r="T5" s="47"/>
      <c r="U5" s="45"/>
      <c r="V5" s="45"/>
      <c r="W5" s="47"/>
      <c r="X5" s="45"/>
      <c r="Y5" s="48"/>
      <c r="Z5" s="48"/>
      <c r="AA5" s="48"/>
      <c r="AB5" s="48"/>
      <c r="AC5" s="48"/>
      <c r="AD5" s="48"/>
      <c r="AE5" s="48"/>
      <c r="AF5" s="48"/>
      <c r="AG5" s="48"/>
      <c r="AH5" s="48"/>
      <c r="AI5" s="48"/>
    </row>
    <row r="6" spans="1:50" s="49" customFormat="1" ht="13.5" thickBot="1" x14ac:dyDescent="0.25">
      <c r="A6" s="50" t="s">
        <v>449</v>
      </c>
      <c r="B6" s="45"/>
      <c r="C6" s="45"/>
      <c r="D6" s="45"/>
      <c r="E6" s="45"/>
      <c r="F6" s="45"/>
      <c r="G6" s="45"/>
      <c r="H6" s="46"/>
      <c r="I6" s="45"/>
      <c r="J6" s="45"/>
      <c r="K6" s="45"/>
      <c r="L6" s="45"/>
      <c r="M6" s="45"/>
      <c r="N6" s="45"/>
      <c r="O6" s="45"/>
      <c r="P6" s="45"/>
      <c r="Q6" s="45"/>
      <c r="R6" s="45"/>
      <c r="S6" s="45"/>
      <c r="T6" s="47"/>
      <c r="U6" s="45"/>
      <c r="V6" s="45"/>
      <c r="W6" s="47"/>
      <c r="X6" s="45"/>
      <c r="Y6" s="48"/>
      <c r="Z6" s="48"/>
      <c r="AA6" s="48"/>
      <c r="AB6" s="48"/>
      <c r="AC6" s="48"/>
      <c r="AD6" s="48"/>
      <c r="AE6" s="48"/>
      <c r="AF6" s="48"/>
      <c r="AG6" s="48"/>
      <c r="AH6" s="48"/>
      <c r="AI6" s="48"/>
    </row>
    <row r="7" spans="1:50" ht="13.5" thickBot="1" x14ac:dyDescent="0.25">
      <c r="A7" s="51" t="s">
        <v>41</v>
      </c>
      <c r="B7" s="51"/>
      <c r="C7" s="51"/>
      <c r="D7" s="52" t="s">
        <v>113</v>
      </c>
      <c r="E7" s="52" t="s">
        <v>114</v>
      </c>
      <c r="F7" s="52" t="s">
        <v>115</v>
      </c>
      <c r="G7" s="52" t="s">
        <v>116</v>
      </c>
      <c r="H7" s="52" t="s">
        <v>117</v>
      </c>
      <c r="I7" s="52" t="s">
        <v>118</v>
      </c>
      <c r="J7" s="52" t="s">
        <v>119</v>
      </c>
      <c r="K7" s="52" t="s">
        <v>120</v>
      </c>
      <c r="L7" s="52" t="s">
        <v>121</v>
      </c>
      <c r="M7" s="52" t="s">
        <v>122</v>
      </c>
      <c r="N7" s="52" t="s">
        <v>123</v>
      </c>
      <c r="O7" s="52" t="s">
        <v>124</v>
      </c>
      <c r="P7" s="52" t="s">
        <v>125</v>
      </c>
      <c r="Q7" s="52" t="s">
        <v>126</v>
      </c>
      <c r="R7" s="52" t="s">
        <v>127</v>
      </c>
      <c r="S7" s="52" t="s">
        <v>128</v>
      </c>
      <c r="T7" s="52" t="s">
        <v>129</v>
      </c>
      <c r="U7" s="52" t="s">
        <v>130</v>
      </c>
      <c r="V7" s="52" t="s">
        <v>131</v>
      </c>
      <c r="W7" s="52" t="s">
        <v>132</v>
      </c>
      <c r="X7" s="52" t="s">
        <v>133</v>
      </c>
      <c r="Y7" s="52" t="s">
        <v>134</v>
      </c>
      <c r="Z7" s="52" t="s">
        <v>135</v>
      </c>
      <c r="AA7" s="52" t="s">
        <v>136</v>
      </c>
      <c r="AB7" s="52" t="s">
        <v>137</v>
      </c>
      <c r="AC7" s="52" t="s">
        <v>138</v>
      </c>
      <c r="AD7" s="52" t="s">
        <v>139</v>
      </c>
      <c r="AE7" s="52" t="s">
        <v>140</v>
      </c>
      <c r="AF7" s="52" t="s">
        <v>141</v>
      </c>
      <c r="AG7" s="52" t="s">
        <v>142</v>
      </c>
      <c r="AH7" s="52" t="s">
        <v>143</v>
      </c>
      <c r="AI7" s="52" t="s">
        <v>144</v>
      </c>
      <c r="AJ7" s="52" t="s">
        <v>145</v>
      </c>
      <c r="AK7" s="52" t="s">
        <v>146</v>
      </c>
      <c r="AL7" s="52" t="s">
        <v>147</v>
      </c>
      <c r="AM7" s="52" t="s">
        <v>148</v>
      </c>
      <c r="AN7" s="52" t="s">
        <v>149</v>
      </c>
      <c r="AO7" s="52" t="s">
        <v>150</v>
      </c>
      <c r="AP7" s="52" t="s">
        <v>151</v>
      </c>
      <c r="AQ7" s="52" t="s">
        <v>152</v>
      </c>
      <c r="AR7" s="52" t="s">
        <v>153</v>
      </c>
      <c r="AS7" s="52" t="s">
        <v>154</v>
      </c>
      <c r="AT7" s="52" t="s">
        <v>155</v>
      </c>
      <c r="AU7" s="52" t="s">
        <v>156</v>
      </c>
      <c r="AV7" s="52" t="s">
        <v>157</v>
      </c>
      <c r="AW7" s="52" t="s">
        <v>158</v>
      </c>
      <c r="AX7" s="52" t="s">
        <v>159</v>
      </c>
    </row>
    <row r="8" spans="1:50" ht="13.5" thickBot="1" x14ac:dyDescent="0.25">
      <c r="A8" s="53">
        <v>1</v>
      </c>
      <c r="B8" s="54" t="s">
        <v>160</v>
      </c>
      <c r="C8" s="54" t="s">
        <v>161</v>
      </c>
      <c r="D8" s="55" t="s">
        <v>162</v>
      </c>
      <c r="E8" s="56">
        <v>91413</v>
      </c>
      <c r="F8" s="56">
        <v>100493</v>
      </c>
      <c r="G8" s="56">
        <v>107928</v>
      </c>
      <c r="H8" s="56">
        <v>117220</v>
      </c>
      <c r="I8" s="56">
        <v>124902</v>
      </c>
      <c r="J8" s="56">
        <v>135292</v>
      </c>
      <c r="K8" s="56">
        <v>146388</v>
      </c>
      <c r="L8" s="56">
        <v>159664</v>
      </c>
      <c r="M8" s="56">
        <v>170898</v>
      </c>
      <c r="N8" s="56">
        <v>180101</v>
      </c>
      <c r="O8" s="56">
        <v>200330</v>
      </c>
      <c r="P8" s="56">
        <v>235644</v>
      </c>
      <c r="Q8" s="56">
        <v>240933</v>
      </c>
      <c r="R8" s="56">
        <v>263281</v>
      </c>
      <c r="S8" s="56">
        <v>289773</v>
      </c>
      <c r="T8" s="56">
        <v>308133</v>
      </c>
      <c r="U8" s="56">
        <v>323373</v>
      </c>
      <c r="V8" s="56">
        <v>347545</v>
      </c>
      <c r="W8" s="56">
        <v>374464</v>
      </c>
      <c r="X8" s="56">
        <v>398867</v>
      </c>
      <c r="Y8" s="56">
        <v>424990</v>
      </c>
      <c r="Z8" s="56">
        <v>457091</v>
      </c>
      <c r="AA8" s="56">
        <v>483376</v>
      </c>
      <c r="AB8" s="56">
        <v>503125</v>
      </c>
      <c r="AC8" s="56">
        <v>545248</v>
      </c>
      <c r="AD8" s="56">
        <v>557903</v>
      </c>
      <c r="AE8" s="57">
        <v>580754</v>
      </c>
      <c r="AF8" s="57">
        <v>611615</v>
      </c>
      <c r="AG8" s="57">
        <v>639473</v>
      </c>
      <c r="AH8" s="57">
        <v>673585</v>
      </c>
      <c r="AI8" s="57">
        <v>708556</v>
      </c>
      <c r="AJ8" s="57">
        <v>727690</v>
      </c>
      <c r="AK8" s="57">
        <v>762602</v>
      </c>
      <c r="AL8" s="57">
        <v>808004</v>
      </c>
      <c r="AM8" s="57">
        <v>863941</v>
      </c>
      <c r="AN8" s="57">
        <v>934530</v>
      </c>
      <c r="AO8" s="57">
        <v>991945</v>
      </c>
      <c r="AP8" s="57">
        <v>1034562</v>
      </c>
      <c r="AQ8" s="57">
        <v>1041917</v>
      </c>
      <c r="AR8" s="57">
        <v>1026146</v>
      </c>
      <c r="AS8" s="57">
        <v>1057110</v>
      </c>
      <c r="AT8" s="57">
        <v>1102626</v>
      </c>
      <c r="AU8" s="57">
        <v>1132054</v>
      </c>
      <c r="AV8" s="57">
        <v>1174911</v>
      </c>
      <c r="AW8" s="58">
        <v>1210206</v>
      </c>
      <c r="AX8" s="59">
        <v>1237634</v>
      </c>
    </row>
    <row r="9" spans="1:50" ht="13.5" thickBot="1" x14ac:dyDescent="0.25">
      <c r="A9" s="53">
        <v>2</v>
      </c>
      <c r="B9" s="60" t="s">
        <v>163</v>
      </c>
      <c r="C9" s="60" t="s">
        <v>164</v>
      </c>
      <c r="D9" s="61" t="s">
        <v>165</v>
      </c>
      <c r="E9" s="62">
        <v>49726</v>
      </c>
      <c r="F9" s="62">
        <v>54356</v>
      </c>
      <c r="G9" s="62">
        <v>58282</v>
      </c>
      <c r="H9" s="62">
        <v>63879</v>
      </c>
      <c r="I9" s="62">
        <v>68224</v>
      </c>
      <c r="J9" s="62">
        <v>73780</v>
      </c>
      <c r="K9" s="62">
        <v>79134</v>
      </c>
      <c r="L9" s="62">
        <v>86741</v>
      </c>
      <c r="M9" s="62">
        <v>96278</v>
      </c>
      <c r="N9" s="62">
        <v>102965</v>
      </c>
      <c r="O9" s="62">
        <v>116521</v>
      </c>
      <c r="P9" s="62">
        <v>140676</v>
      </c>
      <c r="Q9" s="62">
        <v>137155</v>
      </c>
      <c r="R9" s="62">
        <v>152033</v>
      </c>
      <c r="S9" s="62">
        <v>168300</v>
      </c>
      <c r="T9" s="62">
        <v>177176</v>
      </c>
      <c r="U9" s="62">
        <v>183548</v>
      </c>
      <c r="V9" s="62">
        <v>196266</v>
      </c>
      <c r="W9" s="62">
        <v>212219</v>
      </c>
      <c r="X9" s="62">
        <v>222060</v>
      </c>
      <c r="Y9" s="62">
        <v>235203</v>
      </c>
      <c r="Z9" s="62">
        <v>252426</v>
      </c>
      <c r="AA9" s="62">
        <v>267601</v>
      </c>
      <c r="AB9" s="62">
        <v>282751</v>
      </c>
      <c r="AC9" s="62">
        <v>310407</v>
      </c>
      <c r="AD9" s="62">
        <v>318288</v>
      </c>
      <c r="AE9" s="63">
        <v>329040</v>
      </c>
      <c r="AF9" s="63">
        <v>346487</v>
      </c>
      <c r="AG9" s="63">
        <v>364568</v>
      </c>
      <c r="AH9" s="63">
        <v>385000</v>
      </c>
      <c r="AI9" s="63">
        <v>404065</v>
      </c>
      <c r="AJ9" s="63">
        <v>407086</v>
      </c>
      <c r="AK9" s="63">
        <v>417910</v>
      </c>
      <c r="AL9" s="63">
        <v>439034</v>
      </c>
      <c r="AM9" s="63">
        <v>466297</v>
      </c>
      <c r="AN9" s="63">
        <v>501862</v>
      </c>
      <c r="AO9" s="63">
        <v>531039</v>
      </c>
      <c r="AP9" s="63">
        <v>543521</v>
      </c>
      <c r="AQ9" s="63">
        <v>538748</v>
      </c>
      <c r="AR9" s="63">
        <v>515267</v>
      </c>
      <c r="AS9" s="63">
        <v>542710</v>
      </c>
      <c r="AT9" s="63">
        <v>575306</v>
      </c>
      <c r="AU9" s="63">
        <v>597905</v>
      </c>
      <c r="AV9" s="63">
        <v>629968</v>
      </c>
      <c r="AW9" s="64">
        <v>658307</v>
      </c>
      <c r="AX9" s="65">
        <v>682131</v>
      </c>
    </row>
    <row r="10" spans="1:50" ht="13.5" thickBot="1" x14ac:dyDescent="0.25">
      <c r="A10" s="53">
        <v>3</v>
      </c>
      <c r="B10" s="60" t="s">
        <v>166</v>
      </c>
      <c r="C10" s="60" t="s">
        <v>167</v>
      </c>
      <c r="D10" s="61">
        <v>3</v>
      </c>
      <c r="E10" s="66"/>
      <c r="F10" s="66"/>
      <c r="G10" s="66"/>
      <c r="H10" s="66"/>
      <c r="I10" s="66"/>
      <c r="J10" s="66"/>
      <c r="K10" s="66"/>
      <c r="L10" s="66"/>
      <c r="M10" s="66"/>
      <c r="N10" s="66"/>
      <c r="O10" s="66"/>
      <c r="P10" s="66"/>
      <c r="Q10" s="66"/>
      <c r="R10" s="66"/>
      <c r="S10" s="66"/>
      <c r="T10" s="66"/>
      <c r="U10" s="66"/>
      <c r="V10" s="66"/>
      <c r="W10" s="66"/>
      <c r="X10" s="66"/>
      <c r="Y10" s="66"/>
      <c r="Z10" s="66"/>
      <c r="AA10" s="66"/>
      <c r="AB10" s="66"/>
      <c r="AC10" s="66"/>
      <c r="AD10" s="66"/>
      <c r="AE10" s="67"/>
      <c r="AF10" s="67"/>
      <c r="AG10" s="67"/>
      <c r="AH10" s="67"/>
      <c r="AI10" s="67"/>
      <c r="AJ10" s="67"/>
      <c r="AK10" s="67"/>
      <c r="AL10" s="67"/>
      <c r="AM10" s="67"/>
      <c r="AN10" s="67"/>
      <c r="AO10" s="67"/>
      <c r="AP10" s="67"/>
      <c r="AQ10" s="67"/>
      <c r="AR10" s="67"/>
      <c r="AS10" s="67"/>
      <c r="AT10" s="67"/>
      <c r="AU10" s="67"/>
      <c r="AV10" s="67"/>
      <c r="AW10" s="68"/>
      <c r="AX10" s="69"/>
    </row>
    <row r="11" spans="1:50" ht="13.5" thickBot="1" x14ac:dyDescent="0.25">
      <c r="A11" s="53">
        <v>4</v>
      </c>
      <c r="B11" s="60" t="s">
        <v>168</v>
      </c>
      <c r="C11" s="60" t="s">
        <v>169</v>
      </c>
      <c r="D11" s="61" t="s">
        <v>170</v>
      </c>
      <c r="E11" s="66">
        <v>2484</v>
      </c>
      <c r="F11" s="66">
        <v>3112</v>
      </c>
      <c r="G11" s="66">
        <v>2997</v>
      </c>
      <c r="H11" s="66">
        <v>3271</v>
      </c>
      <c r="I11" s="66">
        <v>3658</v>
      </c>
      <c r="J11" s="66">
        <v>5864</v>
      </c>
      <c r="K11" s="66">
        <v>4560</v>
      </c>
      <c r="L11" s="66">
        <v>5403</v>
      </c>
      <c r="M11" s="66">
        <v>7100</v>
      </c>
      <c r="N11" s="66">
        <v>7454</v>
      </c>
      <c r="O11" s="66">
        <v>7160</v>
      </c>
      <c r="P11" s="66">
        <v>8589</v>
      </c>
      <c r="Q11" s="66">
        <v>8609</v>
      </c>
      <c r="R11" s="66">
        <v>9091</v>
      </c>
      <c r="S11" s="66">
        <v>11903</v>
      </c>
      <c r="T11" s="66">
        <v>12158</v>
      </c>
      <c r="U11" s="66">
        <v>13697</v>
      </c>
      <c r="V11" s="66">
        <v>15533</v>
      </c>
      <c r="W11" s="66">
        <v>16412</v>
      </c>
      <c r="X11" s="66">
        <v>17481</v>
      </c>
      <c r="Y11" s="66">
        <v>17490</v>
      </c>
      <c r="Z11" s="66">
        <v>16836</v>
      </c>
      <c r="AA11" s="66">
        <v>18327</v>
      </c>
      <c r="AB11" s="66">
        <v>19810</v>
      </c>
      <c r="AC11" s="66">
        <v>21442</v>
      </c>
      <c r="AD11" s="66">
        <v>19819</v>
      </c>
      <c r="AE11" s="67">
        <v>19221</v>
      </c>
      <c r="AF11" s="67">
        <v>19617</v>
      </c>
      <c r="AG11" s="67">
        <v>19586</v>
      </c>
      <c r="AH11" s="67">
        <v>19182</v>
      </c>
      <c r="AI11" s="67">
        <v>21123</v>
      </c>
      <c r="AJ11" s="67">
        <v>20636</v>
      </c>
      <c r="AK11" s="67">
        <v>19919</v>
      </c>
      <c r="AL11" s="67">
        <v>21432</v>
      </c>
      <c r="AM11" s="67">
        <v>23265</v>
      </c>
      <c r="AN11" s="67">
        <v>25317</v>
      </c>
      <c r="AO11" s="67">
        <v>26667</v>
      </c>
      <c r="AP11" s="67">
        <v>28773</v>
      </c>
      <c r="AQ11" s="67">
        <v>29223</v>
      </c>
      <c r="AR11" s="67">
        <v>23062</v>
      </c>
      <c r="AS11" s="67">
        <v>28580</v>
      </c>
      <c r="AT11" s="67">
        <v>31870</v>
      </c>
      <c r="AU11" s="67">
        <v>33481</v>
      </c>
      <c r="AV11" s="67">
        <v>35456</v>
      </c>
      <c r="AW11" s="68">
        <v>37364</v>
      </c>
      <c r="AX11" s="69">
        <v>38123</v>
      </c>
    </row>
    <row r="12" spans="1:50" ht="13.5" thickBot="1" x14ac:dyDescent="0.25">
      <c r="A12" s="53">
        <v>5</v>
      </c>
      <c r="B12" s="60" t="s">
        <v>171</v>
      </c>
      <c r="C12" s="60" t="s">
        <v>172</v>
      </c>
      <c r="D12" s="61">
        <v>5</v>
      </c>
      <c r="E12" s="66">
        <v>2484</v>
      </c>
      <c r="F12" s="66">
        <v>3112</v>
      </c>
      <c r="G12" s="66">
        <v>2997</v>
      </c>
      <c r="H12" s="66">
        <v>3271</v>
      </c>
      <c r="I12" s="66">
        <v>3658</v>
      </c>
      <c r="J12" s="66">
        <v>5864</v>
      </c>
      <c r="K12" s="66">
        <v>4560</v>
      </c>
      <c r="L12" s="66">
        <v>5403</v>
      </c>
      <c r="M12" s="66">
        <v>7100</v>
      </c>
      <c r="N12" s="66">
        <v>7454</v>
      </c>
      <c r="O12" s="66">
        <v>7160</v>
      </c>
      <c r="P12" s="66">
        <v>8589</v>
      </c>
      <c r="Q12" s="66">
        <v>8609</v>
      </c>
      <c r="R12" s="66">
        <v>9091</v>
      </c>
      <c r="S12" s="66">
        <v>11903</v>
      </c>
      <c r="T12" s="66">
        <v>12158</v>
      </c>
      <c r="U12" s="66">
        <v>13697</v>
      </c>
      <c r="V12" s="66">
        <v>15533</v>
      </c>
      <c r="W12" s="66">
        <v>16412</v>
      </c>
      <c r="X12" s="66">
        <v>17481</v>
      </c>
      <c r="Y12" s="66">
        <v>17490</v>
      </c>
      <c r="Z12" s="66">
        <v>16836</v>
      </c>
      <c r="AA12" s="66">
        <v>18327</v>
      </c>
      <c r="AB12" s="66">
        <v>19810</v>
      </c>
      <c r="AC12" s="66">
        <v>21442</v>
      </c>
      <c r="AD12" s="66">
        <v>19819</v>
      </c>
      <c r="AE12" s="67">
        <v>19221</v>
      </c>
      <c r="AF12" s="67">
        <v>19617</v>
      </c>
      <c r="AG12" s="67">
        <v>19586</v>
      </c>
      <c r="AH12" s="67">
        <v>19182</v>
      </c>
      <c r="AI12" s="67">
        <v>21123</v>
      </c>
      <c r="AJ12" s="67">
        <v>20636</v>
      </c>
      <c r="AK12" s="67">
        <v>19919</v>
      </c>
      <c r="AL12" s="67">
        <v>21432</v>
      </c>
      <c r="AM12" s="67">
        <v>23265</v>
      </c>
      <c r="AN12" s="67">
        <v>25317</v>
      </c>
      <c r="AO12" s="67">
        <v>26667</v>
      </c>
      <c r="AP12" s="67">
        <v>28773</v>
      </c>
      <c r="AQ12" s="67">
        <v>29223</v>
      </c>
      <c r="AR12" s="67">
        <v>23062</v>
      </c>
      <c r="AS12" s="67">
        <v>28580</v>
      </c>
      <c r="AT12" s="67">
        <v>31870</v>
      </c>
      <c r="AU12" s="67">
        <v>33481</v>
      </c>
      <c r="AV12" s="67">
        <v>35456</v>
      </c>
      <c r="AW12" s="68">
        <v>37364</v>
      </c>
      <c r="AX12" s="69">
        <v>38123</v>
      </c>
    </row>
    <row r="13" spans="1:50" ht="13.5" thickBot="1" x14ac:dyDescent="0.25">
      <c r="A13" s="53">
        <v>6</v>
      </c>
      <c r="B13" s="60" t="s">
        <v>173</v>
      </c>
      <c r="C13" s="60" t="s">
        <v>174</v>
      </c>
      <c r="D13" s="61" t="s">
        <v>175</v>
      </c>
      <c r="E13" s="66"/>
      <c r="F13" s="66"/>
      <c r="G13" s="66"/>
      <c r="H13" s="66"/>
      <c r="I13" s="66"/>
      <c r="J13" s="66"/>
      <c r="K13" s="66"/>
      <c r="L13" s="66"/>
      <c r="M13" s="66"/>
      <c r="N13" s="66"/>
      <c r="O13" s="66"/>
      <c r="P13" s="66"/>
      <c r="Q13" s="66"/>
      <c r="R13" s="66"/>
      <c r="S13" s="66"/>
      <c r="T13" s="66"/>
      <c r="U13" s="66"/>
      <c r="V13" s="66"/>
      <c r="W13" s="66"/>
      <c r="X13" s="66"/>
      <c r="Y13" s="66"/>
      <c r="Z13" s="66"/>
      <c r="AA13" s="66"/>
      <c r="AB13" s="66"/>
      <c r="AC13" s="66"/>
      <c r="AD13" s="66"/>
      <c r="AE13" s="67"/>
      <c r="AF13" s="67"/>
      <c r="AG13" s="67"/>
      <c r="AH13" s="67"/>
      <c r="AI13" s="67"/>
      <c r="AJ13" s="67"/>
      <c r="AK13" s="67"/>
      <c r="AL13" s="67"/>
      <c r="AM13" s="67"/>
      <c r="AN13" s="67"/>
      <c r="AO13" s="67"/>
      <c r="AP13" s="67"/>
      <c r="AQ13" s="67"/>
      <c r="AR13" s="67"/>
      <c r="AS13" s="67"/>
      <c r="AT13" s="67"/>
      <c r="AU13" s="67"/>
      <c r="AV13" s="67"/>
      <c r="AW13" s="68"/>
      <c r="AX13" s="69"/>
    </row>
    <row r="14" spans="1:50" ht="13.5" thickBot="1" x14ac:dyDescent="0.25">
      <c r="A14" s="53">
        <v>7</v>
      </c>
      <c r="B14" s="60" t="s">
        <v>176</v>
      </c>
      <c r="C14" s="60" t="s">
        <v>177</v>
      </c>
      <c r="D14" s="61">
        <v>7</v>
      </c>
      <c r="E14" s="66"/>
      <c r="F14" s="66"/>
      <c r="G14" s="66"/>
      <c r="H14" s="66"/>
      <c r="I14" s="66"/>
      <c r="J14" s="66"/>
      <c r="K14" s="66"/>
      <c r="L14" s="66"/>
      <c r="M14" s="66"/>
      <c r="N14" s="66"/>
      <c r="O14" s="66"/>
      <c r="P14" s="66"/>
      <c r="Q14" s="66"/>
      <c r="R14" s="66"/>
      <c r="S14" s="66"/>
      <c r="T14" s="66"/>
      <c r="U14" s="66"/>
      <c r="V14" s="66"/>
      <c r="W14" s="66"/>
      <c r="X14" s="66"/>
      <c r="Y14" s="66"/>
      <c r="Z14" s="66"/>
      <c r="AA14" s="66"/>
      <c r="AB14" s="66"/>
      <c r="AC14" s="66"/>
      <c r="AD14" s="66"/>
      <c r="AE14" s="67"/>
      <c r="AF14" s="67"/>
      <c r="AG14" s="67"/>
      <c r="AH14" s="67"/>
      <c r="AI14" s="67"/>
      <c r="AJ14" s="67"/>
      <c r="AK14" s="67"/>
      <c r="AL14" s="67"/>
      <c r="AM14" s="67"/>
      <c r="AN14" s="67"/>
      <c r="AO14" s="67"/>
      <c r="AP14" s="67"/>
      <c r="AQ14" s="67"/>
      <c r="AR14" s="67"/>
      <c r="AS14" s="67"/>
      <c r="AT14" s="67"/>
      <c r="AU14" s="67"/>
      <c r="AV14" s="67"/>
      <c r="AW14" s="68"/>
      <c r="AX14" s="69"/>
    </row>
    <row r="15" spans="1:50" ht="13.5" thickBot="1" x14ac:dyDescent="0.25">
      <c r="A15" s="53">
        <v>8</v>
      </c>
      <c r="B15" s="60" t="s">
        <v>178</v>
      </c>
      <c r="C15" s="60" t="s">
        <v>179</v>
      </c>
      <c r="D15" s="61">
        <v>8</v>
      </c>
      <c r="E15" s="66"/>
      <c r="F15" s="66"/>
      <c r="G15" s="66"/>
      <c r="H15" s="66"/>
      <c r="I15" s="66"/>
      <c r="J15" s="66"/>
      <c r="K15" s="66"/>
      <c r="L15" s="66"/>
      <c r="M15" s="66"/>
      <c r="N15" s="66"/>
      <c r="O15" s="66"/>
      <c r="P15" s="66"/>
      <c r="Q15" s="66"/>
      <c r="R15" s="66"/>
      <c r="S15" s="66"/>
      <c r="T15" s="66"/>
      <c r="U15" s="66"/>
      <c r="V15" s="66"/>
      <c r="W15" s="66"/>
      <c r="X15" s="66"/>
      <c r="Y15" s="66"/>
      <c r="Z15" s="66"/>
      <c r="AA15" s="66"/>
      <c r="AB15" s="66"/>
      <c r="AC15" s="66"/>
      <c r="AD15" s="66"/>
      <c r="AE15" s="67"/>
      <c r="AF15" s="67"/>
      <c r="AG15" s="67"/>
      <c r="AH15" s="67"/>
      <c r="AI15" s="67"/>
      <c r="AJ15" s="67"/>
      <c r="AK15" s="67"/>
      <c r="AL15" s="67"/>
      <c r="AM15" s="67"/>
      <c r="AN15" s="67"/>
      <c r="AO15" s="67"/>
      <c r="AP15" s="67"/>
      <c r="AQ15" s="67"/>
      <c r="AR15" s="67"/>
      <c r="AS15" s="67"/>
      <c r="AT15" s="67"/>
      <c r="AU15" s="67"/>
      <c r="AV15" s="67"/>
      <c r="AW15" s="68"/>
      <c r="AX15" s="69"/>
    </row>
    <row r="16" spans="1:50" ht="13.5" thickBot="1" x14ac:dyDescent="0.25">
      <c r="A16" s="53">
        <v>9</v>
      </c>
      <c r="B16" s="60" t="s">
        <v>180</v>
      </c>
      <c r="C16" s="60" t="s">
        <v>181</v>
      </c>
      <c r="D16" s="61">
        <v>9</v>
      </c>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7"/>
      <c r="AF16" s="67"/>
      <c r="AG16" s="67"/>
      <c r="AH16" s="67"/>
      <c r="AI16" s="67"/>
      <c r="AJ16" s="67"/>
      <c r="AK16" s="67"/>
      <c r="AL16" s="67"/>
      <c r="AM16" s="67"/>
      <c r="AN16" s="67"/>
      <c r="AO16" s="67"/>
      <c r="AP16" s="67"/>
      <c r="AQ16" s="67"/>
      <c r="AR16" s="67"/>
      <c r="AS16" s="67"/>
      <c r="AT16" s="67"/>
      <c r="AU16" s="67"/>
      <c r="AV16" s="67"/>
      <c r="AW16" s="68"/>
      <c r="AX16" s="69"/>
    </row>
    <row r="17" spans="1:51" ht="13.5" thickBot="1" x14ac:dyDescent="0.25">
      <c r="A17" s="53">
        <v>10</v>
      </c>
      <c r="B17" s="60" t="s">
        <v>182</v>
      </c>
      <c r="C17" s="60" t="s">
        <v>183</v>
      </c>
      <c r="D17" s="61">
        <v>10</v>
      </c>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7"/>
      <c r="AF17" s="67"/>
      <c r="AG17" s="67"/>
      <c r="AH17" s="67"/>
      <c r="AI17" s="67"/>
      <c r="AJ17" s="67"/>
      <c r="AK17" s="67"/>
      <c r="AL17" s="67"/>
      <c r="AM17" s="67"/>
      <c r="AN17" s="67"/>
      <c r="AO17" s="67"/>
      <c r="AP17" s="67"/>
      <c r="AQ17" s="67"/>
      <c r="AR17" s="67"/>
      <c r="AS17" s="67"/>
      <c r="AT17" s="67"/>
      <c r="AU17" s="67"/>
      <c r="AV17" s="67"/>
      <c r="AW17" s="68"/>
      <c r="AX17" s="69"/>
    </row>
    <row r="18" spans="1:51" ht="13.5" thickBot="1" x14ac:dyDescent="0.25">
      <c r="A18" s="53">
        <v>11</v>
      </c>
      <c r="B18" s="60" t="s">
        <v>184</v>
      </c>
      <c r="C18" s="60" t="s">
        <v>185</v>
      </c>
      <c r="D18" s="61">
        <v>11</v>
      </c>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7"/>
      <c r="AF18" s="67"/>
      <c r="AG18" s="67"/>
      <c r="AH18" s="67"/>
      <c r="AI18" s="67"/>
      <c r="AJ18" s="67"/>
      <c r="AK18" s="67"/>
      <c r="AL18" s="67"/>
      <c r="AM18" s="67"/>
      <c r="AN18" s="67"/>
      <c r="AO18" s="67"/>
      <c r="AP18" s="67"/>
      <c r="AQ18" s="67"/>
      <c r="AR18" s="67"/>
      <c r="AS18" s="67"/>
      <c r="AT18" s="67"/>
      <c r="AU18" s="67"/>
      <c r="AV18" s="67"/>
      <c r="AW18" s="68"/>
      <c r="AX18" s="69"/>
    </row>
    <row r="19" spans="1:51" ht="13.5" thickBot="1" x14ac:dyDescent="0.25">
      <c r="A19" s="53">
        <v>12</v>
      </c>
      <c r="B19" s="60" t="s">
        <v>186</v>
      </c>
      <c r="C19" s="60" t="s">
        <v>187</v>
      </c>
      <c r="D19" s="61">
        <v>12</v>
      </c>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7"/>
      <c r="AF19" s="67"/>
      <c r="AG19" s="67"/>
      <c r="AH19" s="67"/>
      <c r="AI19" s="67"/>
      <c r="AJ19" s="67"/>
      <c r="AK19" s="67"/>
      <c r="AL19" s="67"/>
      <c r="AM19" s="67"/>
      <c r="AN19" s="67"/>
      <c r="AO19" s="67"/>
      <c r="AP19" s="67"/>
      <c r="AQ19" s="67"/>
      <c r="AR19" s="67"/>
      <c r="AS19" s="67"/>
      <c r="AT19" s="67"/>
      <c r="AU19" s="67"/>
      <c r="AV19" s="67"/>
      <c r="AW19" s="68"/>
      <c r="AX19" s="69"/>
    </row>
    <row r="20" spans="1:51" ht="13.5" thickBot="1" x14ac:dyDescent="0.25">
      <c r="A20" s="53">
        <v>13</v>
      </c>
      <c r="B20" s="60" t="s">
        <v>188</v>
      </c>
      <c r="C20" s="60" t="s">
        <v>189</v>
      </c>
      <c r="D20" s="61" t="s">
        <v>190</v>
      </c>
      <c r="E20" s="66">
        <v>47242</v>
      </c>
      <c r="F20" s="66">
        <v>51244</v>
      </c>
      <c r="G20" s="66">
        <v>55285</v>
      </c>
      <c r="H20" s="66">
        <v>60608</v>
      </c>
      <c r="I20" s="66">
        <v>64566</v>
      </c>
      <c r="J20" s="66">
        <v>67916</v>
      </c>
      <c r="K20" s="66">
        <v>74574</v>
      </c>
      <c r="L20" s="66">
        <v>81338</v>
      </c>
      <c r="M20" s="66">
        <v>89178</v>
      </c>
      <c r="N20" s="66">
        <v>95511</v>
      </c>
      <c r="O20" s="66">
        <v>109361</v>
      </c>
      <c r="P20" s="66">
        <v>132087</v>
      </c>
      <c r="Q20" s="66">
        <v>128546</v>
      </c>
      <c r="R20" s="66">
        <v>142942</v>
      </c>
      <c r="S20" s="66">
        <v>156397</v>
      </c>
      <c r="T20" s="66">
        <v>165018</v>
      </c>
      <c r="U20" s="66">
        <v>169851</v>
      </c>
      <c r="V20" s="66">
        <v>180733</v>
      </c>
      <c r="W20" s="66">
        <v>195807</v>
      </c>
      <c r="X20" s="66">
        <v>204579</v>
      </c>
      <c r="Y20" s="66">
        <v>217713</v>
      </c>
      <c r="Z20" s="66">
        <v>235590</v>
      </c>
      <c r="AA20" s="66">
        <v>249274</v>
      </c>
      <c r="AB20" s="66">
        <v>262941</v>
      </c>
      <c r="AC20" s="66">
        <v>288965</v>
      </c>
      <c r="AD20" s="66">
        <v>298469</v>
      </c>
      <c r="AE20" s="67">
        <v>309819</v>
      </c>
      <c r="AF20" s="67">
        <v>326870</v>
      </c>
      <c r="AG20" s="67">
        <v>344982</v>
      </c>
      <c r="AH20" s="67">
        <v>365818</v>
      </c>
      <c r="AI20" s="67">
        <v>382942</v>
      </c>
      <c r="AJ20" s="67">
        <v>386450</v>
      </c>
      <c r="AK20" s="67">
        <v>397991</v>
      </c>
      <c r="AL20" s="67">
        <v>417602</v>
      </c>
      <c r="AM20" s="67">
        <v>443032</v>
      </c>
      <c r="AN20" s="67">
        <v>476545</v>
      </c>
      <c r="AO20" s="67">
        <v>504372</v>
      </c>
      <c r="AP20" s="67">
        <v>514748</v>
      </c>
      <c r="AQ20" s="67">
        <v>509525</v>
      </c>
      <c r="AR20" s="67">
        <v>492205</v>
      </c>
      <c r="AS20" s="67">
        <v>514130</v>
      </c>
      <c r="AT20" s="67">
        <v>543436</v>
      </c>
      <c r="AU20" s="67">
        <v>564424</v>
      </c>
      <c r="AV20" s="67">
        <v>594512</v>
      </c>
      <c r="AW20" s="68">
        <v>620943</v>
      </c>
      <c r="AX20" s="69">
        <v>644008</v>
      </c>
      <c r="AY20" s="77">
        <f>E21+E29</f>
        <v>47242</v>
      </c>
    </row>
    <row r="21" spans="1:51" ht="13.5" thickBot="1" x14ac:dyDescent="0.25">
      <c r="A21" s="53">
        <v>14</v>
      </c>
      <c r="B21" s="60" t="s">
        <v>191</v>
      </c>
      <c r="C21" s="60" t="s">
        <v>192</v>
      </c>
      <c r="D21" s="61">
        <v>14</v>
      </c>
      <c r="E21" s="66">
        <v>30282</v>
      </c>
      <c r="F21" s="66">
        <v>32143</v>
      </c>
      <c r="G21" s="66">
        <v>33451</v>
      </c>
      <c r="H21" s="66">
        <v>36068</v>
      </c>
      <c r="I21" s="66">
        <v>36593</v>
      </c>
      <c r="J21" s="66">
        <v>37605</v>
      </c>
      <c r="K21" s="66">
        <v>40127</v>
      </c>
      <c r="L21" s="66">
        <v>42361</v>
      </c>
      <c r="M21" s="66">
        <v>44972</v>
      </c>
      <c r="N21" s="66">
        <v>46019</v>
      </c>
      <c r="O21" s="66">
        <v>55745</v>
      </c>
      <c r="P21" s="66">
        <v>73303</v>
      </c>
      <c r="Q21" s="66">
        <v>66536</v>
      </c>
      <c r="R21" s="66">
        <v>72574</v>
      </c>
      <c r="S21" s="66">
        <v>75827</v>
      </c>
      <c r="T21" s="66">
        <v>77168</v>
      </c>
      <c r="U21" s="66">
        <v>76163</v>
      </c>
      <c r="V21" s="66">
        <v>79813</v>
      </c>
      <c r="W21" s="66">
        <v>85830</v>
      </c>
      <c r="X21" s="66">
        <v>87222</v>
      </c>
      <c r="Y21" s="66">
        <v>92138</v>
      </c>
      <c r="Z21" s="66">
        <v>107554</v>
      </c>
      <c r="AA21" s="66">
        <v>113242</v>
      </c>
      <c r="AB21" s="66">
        <v>119227</v>
      </c>
      <c r="AC21" s="66">
        <v>133589</v>
      </c>
      <c r="AD21" s="66">
        <v>134021</v>
      </c>
      <c r="AE21" s="67">
        <v>135413</v>
      </c>
      <c r="AF21" s="67">
        <v>142648</v>
      </c>
      <c r="AG21" s="67">
        <v>150047</v>
      </c>
      <c r="AH21" s="67">
        <v>157237</v>
      </c>
      <c r="AI21" s="67">
        <v>161584</v>
      </c>
      <c r="AJ21" s="67">
        <v>163341</v>
      </c>
      <c r="AK21" s="67">
        <v>171959</v>
      </c>
      <c r="AL21" s="67">
        <v>180858</v>
      </c>
      <c r="AM21" s="67">
        <v>189215</v>
      </c>
      <c r="AN21" s="67">
        <v>201246</v>
      </c>
      <c r="AO21" s="67">
        <v>208534</v>
      </c>
      <c r="AP21" s="67">
        <v>209224</v>
      </c>
      <c r="AQ21" s="67">
        <v>208571</v>
      </c>
      <c r="AR21" s="67">
        <v>210628</v>
      </c>
      <c r="AS21" s="67">
        <v>219685</v>
      </c>
      <c r="AT21" s="67">
        <v>235179</v>
      </c>
      <c r="AU21" s="67">
        <v>244761</v>
      </c>
      <c r="AV21" s="67">
        <v>257171</v>
      </c>
      <c r="AW21" s="68">
        <v>268133</v>
      </c>
      <c r="AX21" s="69">
        <v>276791</v>
      </c>
    </row>
    <row r="22" spans="1:51" ht="13.5" thickBot="1" x14ac:dyDescent="0.25">
      <c r="A22" s="53">
        <v>15</v>
      </c>
      <c r="B22" s="60" t="s">
        <v>193</v>
      </c>
      <c r="C22" s="60" t="s">
        <v>194</v>
      </c>
      <c r="D22" s="61">
        <v>15</v>
      </c>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7"/>
      <c r="AF22" s="67"/>
      <c r="AG22" s="67"/>
      <c r="AH22" s="67"/>
      <c r="AI22" s="67"/>
      <c r="AJ22" s="67"/>
      <c r="AK22" s="67"/>
      <c r="AL22" s="67"/>
      <c r="AM22" s="67"/>
      <c r="AN22" s="67"/>
      <c r="AO22" s="67"/>
      <c r="AP22" s="67"/>
      <c r="AQ22" s="67"/>
      <c r="AR22" s="67"/>
      <c r="AS22" s="67"/>
      <c r="AT22" s="67"/>
      <c r="AU22" s="67"/>
      <c r="AV22" s="67"/>
      <c r="AW22" s="68"/>
      <c r="AX22" s="69"/>
    </row>
    <row r="23" spans="1:51" ht="13.5" thickBot="1" x14ac:dyDescent="0.25">
      <c r="A23" s="53">
        <v>16</v>
      </c>
      <c r="B23" s="60" t="s">
        <v>195</v>
      </c>
      <c r="C23" s="60" t="s">
        <v>196</v>
      </c>
      <c r="D23" s="61">
        <v>16</v>
      </c>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7"/>
      <c r="AF23" s="67"/>
      <c r="AG23" s="67"/>
      <c r="AH23" s="67"/>
      <c r="AI23" s="67"/>
      <c r="AJ23" s="67"/>
      <c r="AK23" s="67"/>
      <c r="AL23" s="67"/>
      <c r="AM23" s="67"/>
      <c r="AN23" s="67"/>
      <c r="AO23" s="67"/>
      <c r="AP23" s="67"/>
      <c r="AQ23" s="67"/>
      <c r="AR23" s="67"/>
      <c r="AS23" s="67"/>
      <c r="AT23" s="67"/>
      <c r="AU23" s="67"/>
      <c r="AV23" s="67"/>
      <c r="AW23" s="68"/>
      <c r="AX23" s="69"/>
    </row>
    <row r="24" spans="1:51" ht="13.5" thickBot="1" x14ac:dyDescent="0.25">
      <c r="A24" s="53">
        <v>17</v>
      </c>
      <c r="B24" s="60" t="s">
        <v>197</v>
      </c>
      <c r="C24" s="60" t="s">
        <v>198</v>
      </c>
      <c r="D24" s="61">
        <v>17</v>
      </c>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7"/>
      <c r="AF24" s="67"/>
      <c r="AG24" s="67"/>
      <c r="AH24" s="67"/>
      <c r="AI24" s="67"/>
      <c r="AJ24" s="67"/>
      <c r="AK24" s="67"/>
      <c r="AL24" s="67"/>
      <c r="AM24" s="67"/>
      <c r="AN24" s="67"/>
      <c r="AO24" s="67"/>
      <c r="AP24" s="67"/>
      <c r="AQ24" s="67"/>
      <c r="AR24" s="67"/>
      <c r="AS24" s="67"/>
      <c r="AT24" s="67"/>
      <c r="AU24" s="67"/>
      <c r="AV24" s="67"/>
      <c r="AW24" s="68"/>
      <c r="AX24" s="69"/>
    </row>
    <row r="25" spans="1:51" ht="13.5" thickBot="1" x14ac:dyDescent="0.25">
      <c r="A25" s="53">
        <v>18</v>
      </c>
      <c r="B25" s="60" t="s">
        <v>199</v>
      </c>
      <c r="C25" s="60" t="s">
        <v>200</v>
      </c>
      <c r="D25" s="61">
        <v>18</v>
      </c>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7"/>
      <c r="AF25" s="67"/>
      <c r="AG25" s="67"/>
      <c r="AH25" s="67"/>
      <c r="AI25" s="67"/>
      <c r="AJ25" s="67"/>
      <c r="AK25" s="67"/>
      <c r="AL25" s="67"/>
      <c r="AM25" s="67"/>
      <c r="AN25" s="67"/>
      <c r="AO25" s="67"/>
      <c r="AP25" s="67"/>
      <c r="AQ25" s="67"/>
      <c r="AR25" s="67"/>
      <c r="AS25" s="67"/>
      <c r="AT25" s="67"/>
      <c r="AU25" s="67"/>
      <c r="AV25" s="67"/>
      <c r="AW25" s="68"/>
      <c r="AX25" s="69"/>
    </row>
    <row r="26" spans="1:51" ht="13.5" thickBot="1" x14ac:dyDescent="0.25">
      <c r="A26" s="53">
        <v>19</v>
      </c>
      <c r="B26" s="60" t="s">
        <v>201</v>
      </c>
      <c r="C26" s="60" t="s">
        <v>202</v>
      </c>
      <c r="D26" s="61">
        <v>19</v>
      </c>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7"/>
      <c r="AF26" s="67"/>
      <c r="AG26" s="67"/>
      <c r="AH26" s="67"/>
      <c r="AI26" s="67"/>
      <c r="AJ26" s="67"/>
      <c r="AK26" s="67"/>
      <c r="AL26" s="67"/>
      <c r="AM26" s="67"/>
      <c r="AN26" s="67"/>
      <c r="AO26" s="67"/>
      <c r="AP26" s="67"/>
      <c r="AQ26" s="67"/>
      <c r="AR26" s="67"/>
      <c r="AS26" s="67"/>
      <c r="AT26" s="67"/>
      <c r="AU26" s="67"/>
      <c r="AV26" s="67"/>
      <c r="AW26" s="68"/>
      <c r="AX26" s="69"/>
    </row>
    <row r="27" spans="1:51" ht="13.5" thickBot="1" x14ac:dyDescent="0.25">
      <c r="A27" s="53">
        <v>20</v>
      </c>
      <c r="B27" s="60" t="s">
        <v>203</v>
      </c>
      <c r="C27" s="60" t="s">
        <v>204</v>
      </c>
      <c r="D27" s="61">
        <v>20</v>
      </c>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7"/>
      <c r="AF27" s="67"/>
      <c r="AG27" s="67"/>
      <c r="AH27" s="67"/>
      <c r="AI27" s="67"/>
      <c r="AJ27" s="67"/>
      <c r="AK27" s="67"/>
      <c r="AL27" s="67"/>
      <c r="AM27" s="67"/>
      <c r="AN27" s="67"/>
      <c r="AO27" s="67"/>
      <c r="AP27" s="67"/>
      <c r="AQ27" s="67"/>
      <c r="AR27" s="67"/>
      <c r="AS27" s="67"/>
      <c r="AT27" s="67"/>
      <c r="AU27" s="67"/>
      <c r="AV27" s="67"/>
      <c r="AW27" s="68"/>
      <c r="AX27" s="69"/>
    </row>
    <row r="28" spans="1:51" ht="13.5" thickBot="1" x14ac:dyDescent="0.25">
      <c r="A28" s="53">
        <v>21</v>
      </c>
      <c r="B28" s="60" t="s">
        <v>205</v>
      </c>
      <c r="C28" s="60" t="s">
        <v>206</v>
      </c>
      <c r="D28" s="61">
        <v>21</v>
      </c>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7"/>
      <c r="AF28" s="67"/>
      <c r="AG28" s="67"/>
      <c r="AH28" s="67"/>
      <c r="AI28" s="67"/>
      <c r="AJ28" s="67"/>
      <c r="AK28" s="67"/>
      <c r="AL28" s="67"/>
      <c r="AM28" s="67"/>
      <c r="AN28" s="67"/>
      <c r="AO28" s="67"/>
      <c r="AP28" s="67"/>
      <c r="AQ28" s="67"/>
      <c r="AR28" s="67"/>
      <c r="AS28" s="67"/>
      <c r="AT28" s="67"/>
      <c r="AU28" s="67"/>
      <c r="AV28" s="67"/>
      <c r="AW28" s="68"/>
      <c r="AX28" s="69"/>
    </row>
    <row r="29" spans="1:51" ht="13.5" thickBot="1" x14ac:dyDescent="0.25">
      <c r="A29" s="53">
        <v>22</v>
      </c>
      <c r="B29" s="60" t="s">
        <v>207</v>
      </c>
      <c r="C29" s="60" t="s">
        <v>208</v>
      </c>
      <c r="D29" s="61">
        <v>22</v>
      </c>
      <c r="E29" s="66">
        <v>16960</v>
      </c>
      <c r="F29" s="66">
        <v>19101</v>
      </c>
      <c r="G29" s="66">
        <v>21834</v>
      </c>
      <c r="H29" s="66">
        <v>24540</v>
      </c>
      <c r="I29" s="66">
        <v>27973</v>
      </c>
      <c r="J29" s="66">
        <v>30311</v>
      </c>
      <c r="K29" s="66">
        <v>34447</v>
      </c>
      <c r="L29" s="66">
        <v>38977</v>
      </c>
      <c r="M29" s="66">
        <v>44206</v>
      </c>
      <c r="N29" s="66">
        <v>49492</v>
      </c>
      <c r="O29" s="66">
        <v>53616</v>
      </c>
      <c r="P29" s="66">
        <v>58784</v>
      </c>
      <c r="Q29" s="66">
        <v>62010</v>
      </c>
      <c r="R29" s="66">
        <v>70368</v>
      </c>
      <c r="S29" s="66">
        <v>80570</v>
      </c>
      <c r="T29" s="66">
        <v>87850</v>
      </c>
      <c r="U29" s="66">
        <v>93688</v>
      </c>
      <c r="V29" s="66">
        <v>100920</v>
      </c>
      <c r="W29" s="66">
        <v>109977</v>
      </c>
      <c r="X29" s="66">
        <v>117357</v>
      </c>
      <c r="Y29" s="66">
        <v>125575</v>
      </c>
      <c r="Z29" s="66">
        <v>128036</v>
      </c>
      <c r="AA29" s="66">
        <v>136032</v>
      </c>
      <c r="AB29" s="66">
        <v>143714</v>
      </c>
      <c r="AC29" s="66">
        <v>155376</v>
      </c>
      <c r="AD29" s="66">
        <v>164448</v>
      </c>
      <c r="AE29" s="67">
        <v>174406</v>
      </c>
      <c r="AF29" s="67">
        <v>184222</v>
      </c>
      <c r="AG29" s="67">
        <v>194935</v>
      </c>
      <c r="AH29" s="67">
        <v>208581</v>
      </c>
      <c r="AI29" s="67">
        <v>221358</v>
      </c>
      <c r="AJ29" s="67">
        <v>223109</v>
      </c>
      <c r="AK29" s="67">
        <v>226032</v>
      </c>
      <c r="AL29" s="67">
        <v>236744</v>
      </c>
      <c r="AM29" s="67">
        <v>253817</v>
      </c>
      <c r="AN29" s="67">
        <v>275299</v>
      </c>
      <c r="AO29" s="67">
        <v>295838</v>
      </c>
      <c r="AP29" s="67">
        <v>305524</v>
      </c>
      <c r="AQ29" s="67">
        <v>300954</v>
      </c>
      <c r="AR29" s="67">
        <v>281577</v>
      </c>
      <c r="AS29" s="67">
        <v>294445</v>
      </c>
      <c r="AT29" s="67">
        <v>308257</v>
      </c>
      <c r="AU29" s="67">
        <v>319663</v>
      </c>
      <c r="AV29" s="67">
        <v>337341</v>
      </c>
      <c r="AW29" s="68">
        <v>352810</v>
      </c>
      <c r="AX29" s="69">
        <v>367217</v>
      </c>
    </row>
    <row r="30" spans="1:51" ht="13.5" thickBot="1" x14ac:dyDescent="0.25">
      <c r="A30" s="53">
        <v>23</v>
      </c>
      <c r="B30" s="60" t="s">
        <v>209</v>
      </c>
      <c r="C30" s="60" t="s">
        <v>210</v>
      </c>
      <c r="D30" s="61">
        <v>23</v>
      </c>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7"/>
      <c r="AF30" s="67"/>
      <c r="AG30" s="67"/>
      <c r="AH30" s="67"/>
      <c r="AI30" s="67"/>
      <c r="AJ30" s="67"/>
      <c r="AK30" s="67"/>
      <c r="AL30" s="67"/>
      <c r="AM30" s="67"/>
      <c r="AN30" s="67"/>
      <c r="AO30" s="67"/>
      <c r="AP30" s="67"/>
      <c r="AQ30" s="67"/>
      <c r="AR30" s="67"/>
      <c r="AS30" s="67"/>
      <c r="AT30" s="67"/>
      <c r="AU30" s="67"/>
      <c r="AV30" s="67"/>
      <c r="AW30" s="68"/>
      <c r="AX30" s="69"/>
    </row>
    <row r="31" spans="1:51" ht="13.5" thickBot="1" x14ac:dyDescent="0.25">
      <c r="A31" s="53">
        <v>24</v>
      </c>
      <c r="B31" s="60" t="s">
        <v>211</v>
      </c>
      <c r="C31" s="60" t="s">
        <v>212</v>
      </c>
      <c r="D31" s="61">
        <v>24</v>
      </c>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7"/>
      <c r="AF31" s="67"/>
      <c r="AG31" s="67"/>
      <c r="AH31" s="67"/>
      <c r="AI31" s="67"/>
      <c r="AJ31" s="67"/>
      <c r="AK31" s="67"/>
      <c r="AL31" s="67"/>
      <c r="AM31" s="67"/>
      <c r="AN31" s="67"/>
      <c r="AO31" s="67"/>
      <c r="AP31" s="67"/>
      <c r="AQ31" s="67"/>
      <c r="AR31" s="67"/>
      <c r="AS31" s="67"/>
      <c r="AT31" s="67"/>
      <c r="AU31" s="67"/>
      <c r="AV31" s="67"/>
      <c r="AW31" s="68"/>
      <c r="AX31" s="69"/>
    </row>
    <row r="32" spans="1:51" ht="13.5" thickBot="1" x14ac:dyDescent="0.25">
      <c r="A32" s="53">
        <v>25</v>
      </c>
      <c r="B32" s="60" t="s">
        <v>213</v>
      </c>
      <c r="C32" s="60" t="s">
        <v>214</v>
      </c>
      <c r="D32" s="61">
        <v>25</v>
      </c>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7"/>
      <c r="AF32" s="67"/>
      <c r="AG32" s="67"/>
      <c r="AH32" s="67"/>
      <c r="AI32" s="67"/>
      <c r="AJ32" s="67"/>
      <c r="AK32" s="67"/>
      <c r="AL32" s="67"/>
      <c r="AM32" s="67"/>
      <c r="AN32" s="67"/>
      <c r="AO32" s="67"/>
      <c r="AP32" s="67"/>
      <c r="AQ32" s="67"/>
      <c r="AR32" s="67"/>
      <c r="AS32" s="67"/>
      <c r="AT32" s="67"/>
      <c r="AU32" s="67"/>
      <c r="AV32" s="67"/>
      <c r="AW32" s="68"/>
      <c r="AX32" s="69"/>
    </row>
    <row r="33" spans="1:50" ht="13.5" thickBot="1" x14ac:dyDescent="0.25">
      <c r="A33" s="53">
        <v>26</v>
      </c>
      <c r="B33" s="60" t="s">
        <v>215</v>
      </c>
      <c r="C33" s="60" t="s">
        <v>216</v>
      </c>
      <c r="D33" s="61" t="s">
        <v>217</v>
      </c>
      <c r="E33" s="66">
        <v>41687</v>
      </c>
      <c r="F33" s="66">
        <v>46137</v>
      </c>
      <c r="G33" s="66">
        <v>49646</v>
      </c>
      <c r="H33" s="66">
        <v>53341</v>
      </c>
      <c r="I33" s="66">
        <v>56678</v>
      </c>
      <c r="J33" s="66">
        <v>61512</v>
      </c>
      <c r="K33" s="66">
        <v>67254</v>
      </c>
      <c r="L33" s="66">
        <v>72923</v>
      </c>
      <c r="M33" s="66">
        <v>74620</v>
      </c>
      <c r="N33" s="66">
        <v>77136</v>
      </c>
      <c r="O33" s="66">
        <v>83809</v>
      </c>
      <c r="P33" s="66">
        <v>94968</v>
      </c>
      <c r="Q33" s="66">
        <v>103778</v>
      </c>
      <c r="R33" s="66">
        <v>111248</v>
      </c>
      <c r="S33" s="66">
        <v>121473</v>
      </c>
      <c r="T33" s="66">
        <v>130957</v>
      </c>
      <c r="U33" s="66">
        <v>139825</v>
      </c>
      <c r="V33" s="66">
        <v>151279</v>
      </c>
      <c r="W33" s="66">
        <v>162245</v>
      </c>
      <c r="X33" s="66">
        <v>176807</v>
      </c>
      <c r="Y33" s="66">
        <v>189787</v>
      </c>
      <c r="Z33" s="66">
        <v>204665</v>
      </c>
      <c r="AA33" s="66">
        <v>215775</v>
      </c>
      <c r="AB33" s="66">
        <v>220374</v>
      </c>
      <c r="AC33" s="66">
        <v>234841</v>
      </c>
      <c r="AD33" s="66">
        <v>239615</v>
      </c>
      <c r="AE33" s="67">
        <v>251714</v>
      </c>
      <c r="AF33" s="67">
        <v>265128</v>
      </c>
      <c r="AG33" s="67">
        <v>274905</v>
      </c>
      <c r="AH33" s="67">
        <v>288585</v>
      </c>
      <c r="AI33" s="67">
        <v>304491</v>
      </c>
      <c r="AJ33" s="67">
        <v>320604</v>
      </c>
      <c r="AK33" s="67">
        <v>344692</v>
      </c>
      <c r="AL33" s="67">
        <v>368970</v>
      </c>
      <c r="AM33" s="67">
        <v>397644</v>
      </c>
      <c r="AN33" s="67">
        <v>432668</v>
      </c>
      <c r="AO33" s="67">
        <v>460906</v>
      </c>
      <c r="AP33" s="67">
        <v>491041</v>
      </c>
      <c r="AQ33" s="67">
        <v>503169</v>
      </c>
      <c r="AR33" s="67">
        <v>510879</v>
      </c>
      <c r="AS33" s="67">
        <v>514400</v>
      </c>
      <c r="AT33" s="67">
        <v>527320</v>
      </c>
      <c r="AU33" s="67">
        <v>534149</v>
      </c>
      <c r="AV33" s="67">
        <v>544943</v>
      </c>
      <c r="AW33" s="68">
        <v>551899</v>
      </c>
      <c r="AX33" s="69">
        <v>555503</v>
      </c>
    </row>
    <row r="34" spans="1:50" ht="13.5" thickBot="1" x14ac:dyDescent="0.25">
      <c r="A34" s="53">
        <v>27</v>
      </c>
      <c r="B34" s="60" t="s">
        <v>218</v>
      </c>
      <c r="C34" s="60" t="s">
        <v>219</v>
      </c>
      <c r="D34" s="61">
        <v>27</v>
      </c>
      <c r="E34" s="66">
        <v>36674</v>
      </c>
      <c r="F34" s="66">
        <v>40445</v>
      </c>
      <c r="G34" s="66">
        <v>43227</v>
      </c>
      <c r="H34" s="66">
        <v>46355</v>
      </c>
      <c r="I34" s="66">
        <v>48980</v>
      </c>
      <c r="J34" s="66">
        <v>53384</v>
      </c>
      <c r="K34" s="66">
        <v>58247</v>
      </c>
      <c r="L34" s="66">
        <v>63200</v>
      </c>
      <c r="M34" s="66">
        <v>63748</v>
      </c>
      <c r="N34" s="66">
        <v>64403</v>
      </c>
      <c r="O34" s="66">
        <v>68826</v>
      </c>
      <c r="P34" s="66">
        <v>77080</v>
      </c>
      <c r="Q34" s="66">
        <v>85300</v>
      </c>
      <c r="R34" s="66">
        <v>91877</v>
      </c>
      <c r="S34" s="66">
        <v>99700</v>
      </c>
      <c r="T34" s="66">
        <v>107491</v>
      </c>
      <c r="U34" s="66">
        <v>116158</v>
      </c>
      <c r="V34" s="66">
        <v>126422</v>
      </c>
      <c r="W34" s="66">
        <v>136496</v>
      </c>
      <c r="X34" s="66">
        <v>149864</v>
      </c>
      <c r="Y34" s="66">
        <v>161533</v>
      </c>
      <c r="Z34" s="66">
        <v>176071</v>
      </c>
      <c r="AA34" s="66">
        <v>184678</v>
      </c>
      <c r="AB34" s="66">
        <v>187258</v>
      </c>
      <c r="AC34" s="66">
        <v>199369</v>
      </c>
      <c r="AD34" s="66">
        <v>202579</v>
      </c>
      <c r="AE34" s="67">
        <v>212352</v>
      </c>
      <c r="AF34" s="67">
        <v>223530</v>
      </c>
      <c r="AG34" s="67">
        <v>231008</v>
      </c>
      <c r="AH34" s="67">
        <v>242802</v>
      </c>
      <c r="AI34" s="67">
        <v>254669</v>
      </c>
      <c r="AJ34" s="67">
        <v>268018</v>
      </c>
      <c r="AK34" s="67">
        <v>289268</v>
      </c>
      <c r="AL34" s="67">
        <v>306982</v>
      </c>
      <c r="AM34" s="67">
        <v>326181</v>
      </c>
      <c r="AN34" s="67">
        <v>351318</v>
      </c>
      <c r="AO34" s="67">
        <v>375020</v>
      </c>
      <c r="AP34" s="67">
        <v>403828</v>
      </c>
      <c r="AQ34" s="67">
        <v>413772</v>
      </c>
      <c r="AR34" s="67">
        <v>435104</v>
      </c>
      <c r="AS34" s="67">
        <v>435042</v>
      </c>
      <c r="AT34" s="67">
        <v>439178</v>
      </c>
      <c r="AU34" s="67">
        <v>442198</v>
      </c>
      <c r="AV34" s="67">
        <v>448766</v>
      </c>
      <c r="AW34" s="68">
        <v>453553</v>
      </c>
      <c r="AX34" s="69">
        <v>456554</v>
      </c>
    </row>
    <row r="35" spans="1:50" ht="13.5" thickBot="1" x14ac:dyDescent="0.25">
      <c r="A35" s="53">
        <v>28</v>
      </c>
      <c r="B35" s="60" t="s">
        <v>220</v>
      </c>
      <c r="C35" s="60" t="s">
        <v>221</v>
      </c>
      <c r="D35" s="61">
        <v>28</v>
      </c>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7"/>
      <c r="AF35" s="67"/>
      <c r="AG35" s="67"/>
      <c r="AH35" s="67"/>
      <c r="AI35" s="67"/>
      <c r="AJ35" s="67"/>
      <c r="AK35" s="67"/>
      <c r="AL35" s="67"/>
      <c r="AM35" s="67"/>
      <c r="AN35" s="67"/>
      <c r="AO35" s="67"/>
      <c r="AP35" s="67"/>
      <c r="AQ35" s="67"/>
      <c r="AR35" s="67"/>
      <c r="AS35" s="67"/>
      <c r="AT35" s="67"/>
      <c r="AU35" s="67"/>
      <c r="AV35" s="67"/>
      <c r="AW35" s="68"/>
      <c r="AX35" s="69"/>
    </row>
    <row r="36" spans="1:50" ht="13.5" thickBot="1" x14ac:dyDescent="0.25">
      <c r="A36" s="53">
        <v>29</v>
      </c>
      <c r="B36" s="60" t="s">
        <v>222</v>
      </c>
      <c r="C36" s="60" t="s">
        <v>223</v>
      </c>
      <c r="D36" s="61">
        <v>29</v>
      </c>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7"/>
      <c r="AF36" s="67"/>
      <c r="AG36" s="67"/>
      <c r="AH36" s="67"/>
      <c r="AI36" s="67"/>
      <c r="AJ36" s="67"/>
      <c r="AK36" s="67"/>
      <c r="AL36" s="67"/>
      <c r="AM36" s="67"/>
      <c r="AN36" s="67"/>
      <c r="AO36" s="67"/>
      <c r="AP36" s="67"/>
      <c r="AQ36" s="67"/>
      <c r="AR36" s="67"/>
      <c r="AS36" s="67"/>
      <c r="AT36" s="67"/>
      <c r="AU36" s="67"/>
      <c r="AV36" s="67"/>
      <c r="AW36" s="68"/>
      <c r="AX36" s="69"/>
    </row>
    <row r="37" spans="1:50" ht="13.5" thickBot="1" x14ac:dyDescent="0.25">
      <c r="A37" s="53">
        <v>30</v>
      </c>
      <c r="B37" s="60" t="s">
        <v>224</v>
      </c>
      <c r="C37" s="60" t="s">
        <v>225</v>
      </c>
      <c r="D37" s="61">
        <v>30</v>
      </c>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7"/>
      <c r="AF37" s="67"/>
      <c r="AG37" s="67"/>
      <c r="AH37" s="67"/>
      <c r="AI37" s="67"/>
      <c r="AJ37" s="67"/>
      <c r="AK37" s="67"/>
      <c r="AL37" s="67"/>
      <c r="AM37" s="67"/>
      <c r="AN37" s="67"/>
      <c r="AO37" s="67"/>
      <c r="AP37" s="67"/>
      <c r="AQ37" s="67"/>
      <c r="AR37" s="67"/>
      <c r="AS37" s="67"/>
      <c r="AT37" s="67"/>
      <c r="AU37" s="67"/>
      <c r="AV37" s="67"/>
      <c r="AW37" s="68"/>
      <c r="AX37" s="69"/>
    </row>
    <row r="38" spans="1:50" ht="13.5" thickBot="1" x14ac:dyDescent="0.25">
      <c r="A38" s="53">
        <v>31</v>
      </c>
      <c r="B38" s="60" t="s">
        <v>226</v>
      </c>
      <c r="C38" s="60" t="s">
        <v>227</v>
      </c>
      <c r="D38" s="61">
        <v>31</v>
      </c>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7"/>
      <c r="AF38" s="67"/>
      <c r="AG38" s="67"/>
      <c r="AH38" s="67"/>
      <c r="AI38" s="67"/>
      <c r="AJ38" s="67"/>
      <c r="AK38" s="67"/>
      <c r="AL38" s="67"/>
      <c r="AM38" s="67"/>
      <c r="AN38" s="67"/>
      <c r="AO38" s="67"/>
      <c r="AP38" s="67"/>
      <c r="AQ38" s="67"/>
      <c r="AR38" s="67"/>
      <c r="AS38" s="67"/>
      <c r="AT38" s="67"/>
      <c r="AU38" s="67"/>
      <c r="AV38" s="67"/>
      <c r="AW38" s="68"/>
      <c r="AX38" s="69"/>
    </row>
    <row r="39" spans="1:50" ht="13.5" thickBot="1" x14ac:dyDescent="0.25">
      <c r="A39" s="53">
        <v>32</v>
      </c>
      <c r="B39" s="60" t="s">
        <v>228</v>
      </c>
      <c r="C39" s="60" t="s">
        <v>229</v>
      </c>
      <c r="D39" s="61">
        <v>32</v>
      </c>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7"/>
      <c r="AF39" s="67"/>
      <c r="AG39" s="67"/>
      <c r="AH39" s="67"/>
      <c r="AI39" s="67"/>
      <c r="AJ39" s="67"/>
      <c r="AK39" s="67"/>
      <c r="AL39" s="67"/>
      <c r="AM39" s="67"/>
      <c r="AN39" s="67"/>
      <c r="AO39" s="67"/>
      <c r="AP39" s="67"/>
      <c r="AQ39" s="67"/>
      <c r="AR39" s="67"/>
      <c r="AS39" s="67"/>
      <c r="AT39" s="67"/>
      <c r="AU39" s="67"/>
      <c r="AV39" s="67"/>
      <c r="AW39" s="68"/>
      <c r="AX39" s="69"/>
    </row>
    <row r="40" spans="1:50" ht="13.5" thickBot="1" x14ac:dyDescent="0.25">
      <c r="A40" s="53">
        <v>33</v>
      </c>
      <c r="B40" s="60" t="s">
        <v>230</v>
      </c>
      <c r="C40" s="60" t="s">
        <v>231</v>
      </c>
      <c r="D40" s="61">
        <v>33</v>
      </c>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7"/>
      <c r="AF40" s="67"/>
      <c r="AG40" s="67"/>
      <c r="AH40" s="67"/>
      <c r="AI40" s="67"/>
      <c r="AJ40" s="67"/>
      <c r="AK40" s="67"/>
      <c r="AL40" s="67"/>
      <c r="AM40" s="67"/>
      <c r="AN40" s="67"/>
      <c r="AO40" s="67"/>
      <c r="AP40" s="67"/>
      <c r="AQ40" s="67"/>
      <c r="AR40" s="67"/>
      <c r="AS40" s="67"/>
      <c r="AT40" s="67"/>
      <c r="AU40" s="67"/>
      <c r="AV40" s="67"/>
      <c r="AW40" s="68"/>
      <c r="AX40" s="69"/>
    </row>
    <row r="41" spans="1:50" ht="13.5" thickBot="1" x14ac:dyDescent="0.25">
      <c r="A41" s="53">
        <v>34</v>
      </c>
      <c r="B41" s="60" t="s">
        <v>232</v>
      </c>
      <c r="C41" s="60" t="s">
        <v>233</v>
      </c>
      <c r="D41" s="61">
        <v>34</v>
      </c>
      <c r="E41" s="70">
        <v>5013</v>
      </c>
      <c r="F41" s="70">
        <v>5692</v>
      </c>
      <c r="G41" s="70">
        <v>6419</v>
      </c>
      <c r="H41" s="70">
        <v>6986</v>
      </c>
      <c r="I41" s="70">
        <v>7698</v>
      </c>
      <c r="J41" s="70">
        <v>8128</v>
      </c>
      <c r="K41" s="70">
        <v>9007</v>
      </c>
      <c r="L41" s="70">
        <v>9723</v>
      </c>
      <c r="M41" s="70">
        <v>10872</v>
      </c>
      <c r="N41" s="70">
        <v>12733</v>
      </c>
      <c r="O41" s="70">
        <v>14983</v>
      </c>
      <c r="P41" s="70">
        <v>17888</v>
      </c>
      <c r="Q41" s="70">
        <v>18478</v>
      </c>
      <c r="R41" s="70">
        <v>19371</v>
      </c>
      <c r="S41" s="70">
        <v>21773</v>
      </c>
      <c r="T41" s="70">
        <v>23466</v>
      </c>
      <c r="U41" s="70">
        <v>23667</v>
      </c>
      <c r="V41" s="70">
        <v>24857</v>
      </c>
      <c r="W41" s="70">
        <v>25749</v>
      </c>
      <c r="X41" s="70">
        <v>26943</v>
      </c>
      <c r="Y41" s="70">
        <v>28254</v>
      </c>
      <c r="Z41" s="70">
        <v>28594</v>
      </c>
      <c r="AA41" s="70">
        <v>31097</v>
      </c>
      <c r="AB41" s="70">
        <v>33116</v>
      </c>
      <c r="AC41" s="70">
        <v>35472</v>
      </c>
      <c r="AD41" s="70">
        <v>37036</v>
      </c>
      <c r="AE41" s="71">
        <v>39362</v>
      </c>
      <c r="AF41" s="71">
        <v>41598</v>
      </c>
      <c r="AG41" s="71">
        <v>43897</v>
      </c>
      <c r="AH41" s="71">
        <v>45783</v>
      </c>
      <c r="AI41" s="71">
        <v>49822</v>
      </c>
      <c r="AJ41" s="71">
        <v>52586</v>
      </c>
      <c r="AK41" s="71">
        <v>55424</v>
      </c>
      <c r="AL41" s="71">
        <v>61988</v>
      </c>
      <c r="AM41" s="71">
        <v>71463</v>
      </c>
      <c r="AN41" s="71">
        <v>81350</v>
      </c>
      <c r="AO41" s="71">
        <v>85886</v>
      </c>
      <c r="AP41" s="71">
        <v>87213</v>
      </c>
      <c r="AQ41" s="71">
        <v>89397</v>
      </c>
      <c r="AR41" s="71">
        <v>75775</v>
      </c>
      <c r="AS41" s="71">
        <v>79358</v>
      </c>
      <c r="AT41" s="71">
        <v>88142</v>
      </c>
      <c r="AU41" s="71">
        <v>91951</v>
      </c>
      <c r="AV41" s="71">
        <v>96177</v>
      </c>
      <c r="AW41" s="72">
        <v>98346</v>
      </c>
      <c r="AX41" s="73">
        <v>98949</v>
      </c>
    </row>
    <row r="42" spans="1:50" ht="13.5" thickBot="1" x14ac:dyDescent="0.25">
      <c r="A42" s="53">
        <v>35</v>
      </c>
      <c r="B42" s="54" t="s">
        <v>234</v>
      </c>
      <c r="C42" s="54" t="s">
        <v>235</v>
      </c>
      <c r="D42" s="55" t="s">
        <v>236</v>
      </c>
      <c r="E42" s="56">
        <v>134306</v>
      </c>
      <c r="F42" s="57">
        <v>136455</v>
      </c>
      <c r="G42" s="57">
        <v>162671</v>
      </c>
      <c r="H42" s="57">
        <v>177732</v>
      </c>
      <c r="I42" s="57">
        <v>197659</v>
      </c>
      <c r="J42" s="57">
        <v>193602</v>
      </c>
      <c r="K42" s="57">
        <v>231728</v>
      </c>
      <c r="L42" s="57">
        <v>265713</v>
      </c>
      <c r="M42" s="57">
        <v>307103</v>
      </c>
      <c r="N42" s="57">
        <v>348778</v>
      </c>
      <c r="O42" s="57">
        <v>374188</v>
      </c>
      <c r="P42" s="57">
        <v>414416</v>
      </c>
      <c r="Q42" s="57">
        <v>403991</v>
      </c>
      <c r="R42" s="57">
        <v>417102</v>
      </c>
      <c r="S42" s="57">
        <v>457203</v>
      </c>
      <c r="T42" s="57">
        <v>498468</v>
      </c>
      <c r="U42" s="57">
        <v>528202</v>
      </c>
      <c r="V42" s="57">
        <v>600977</v>
      </c>
      <c r="W42" s="57">
        <v>628107</v>
      </c>
      <c r="X42" s="57">
        <v>690281</v>
      </c>
      <c r="Y42" s="57">
        <v>714696</v>
      </c>
      <c r="Z42" s="57">
        <v>704303</v>
      </c>
      <c r="AA42" s="57">
        <v>741814</v>
      </c>
      <c r="AB42" s="57">
        <v>800883</v>
      </c>
      <c r="AC42" s="57">
        <v>862437</v>
      </c>
      <c r="AD42" s="57">
        <v>939909</v>
      </c>
      <c r="AE42" s="57">
        <v>1045800</v>
      </c>
      <c r="AF42" s="57">
        <v>1153397</v>
      </c>
      <c r="AG42" s="57">
        <v>1250715</v>
      </c>
      <c r="AH42" s="57">
        <v>1341387</v>
      </c>
      <c r="AI42" s="57">
        <v>1473219</v>
      </c>
      <c r="AJ42" s="57">
        <v>1413411</v>
      </c>
      <c r="AK42" s="57">
        <v>1219074</v>
      </c>
      <c r="AL42" s="57">
        <v>1224057</v>
      </c>
      <c r="AM42" s="57">
        <v>1334507</v>
      </c>
      <c r="AN42" s="57">
        <v>1599790</v>
      </c>
      <c r="AO42" s="57">
        <v>1796871</v>
      </c>
      <c r="AP42" s="57">
        <v>1894592</v>
      </c>
      <c r="AQ42" s="57">
        <v>1775999</v>
      </c>
      <c r="AR42" s="57">
        <v>1365648</v>
      </c>
      <c r="AS42" s="57">
        <v>1522010</v>
      </c>
      <c r="AT42" s="57">
        <v>1744053</v>
      </c>
      <c r="AU42" s="57">
        <v>1856736</v>
      </c>
      <c r="AV42" s="57">
        <v>2051100</v>
      </c>
      <c r="AW42" s="58">
        <v>2206709</v>
      </c>
      <c r="AX42" s="59">
        <v>2365774</v>
      </c>
    </row>
    <row r="43" spans="1:50" ht="13.5" thickBot="1" x14ac:dyDescent="0.25">
      <c r="A43" s="53">
        <v>36</v>
      </c>
      <c r="B43" s="60" t="s">
        <v>237</v>
      </c>
      <c r="C43" s="60" t="s">
        <v>238</v>
      </c>
      <c r="D43" s="74" t="s">
        <v>239</v>
      </c>
      <c r="E43" s="62">
        <v>130992</v>
      </c>
      <c r="F43" s="62">
        <v>132993</v>
      </c>
      <c r="G43" s="62">
        <v>158985</v>
      </c>
      <c r="H43" s="62">
        <v>173770</v>
      </c>
      <c r="I43" s="62">
        <v>193487</v>
      </c>
      <c r="J43" s="62">
        <v>189178</v>
      </c>
      <c r="K43" s="62">
        <v>226913</v>
      </c>
      <c r="L43" s="62">
        <v>260732</v>
      </c>
      <c r="M43" s="62">
        <v>301634</v>
      </c>
      <c r="N43" s="62">
        <v>342960</v>
      </c>
      <c r="O43" s="62">
        <v>367891</v>
      </c>
      <c r="P43" s="62">
        <v>407713</v>
      </c>
      <c r="Q43" s="62">
        <v>396731</v>
      </c>
      <c r="R43" s="62">
        <v>409282</v>
      </c>
      <c r="S43" s="62">
        <v>448651</v>
      </c>
      <c r="T43" s="62">
        <v>489230</v>
      </c>
      <c r="U43" s="62">
        <v>518446</v>
      </c>
      <c r="V43" s="62">
        <v>590336</v>
      </c>
      <c r="W43" s="62">
        <v>616612</v>
      </c>
      <c r="X43" s="62">
        <v>677912</v>
      </c>
      <c r="Y43" s="62">
        <v>701731</v>
      </c>
      <c r="Z43" s="62">
        <v>690712</v>
      </c>
      <c r="AA43" s="62">
        <v>726886</v>
      </c>
      <c r="AB43" s="62">
        <v>786041</v>
      </c>
      <c r="AC43" s="62">
        <v>846688</v>
      </c>
      <c r="AD43" s="62">
        <v>923537</v>
      </c>
      <c r="AE43" s="63">
        <v>1029453</v>
      </c>
      <c r="AF43" s="63">
        <v>1136066</v>
      </c>
      <c r="AG43" s="63">
        <v>1232514</v>
      </c>
      <c r="AH43" s="63">
        <v>1322433</v>
      </c>
      <c r="AI43" s="63">
        <v>1453865</v>
      </c>
      <c r="AJ43" s="63">
        <v>1393729</v>
      </c>
      <c r="AK43" s="63">
        <v>1198552</v>
      </c>
      <c r="AL43" s="63">
        <v>1201952</v>
      </c>
      <c r="AM43" s="63">
        <v>1310705</v>
      </c>
      <c r="AN43" s="63">
        <v>1574866</v>
      </c>
      <c r="AO43" s="63">
        <v>1770523</v>
      </c>
      <c r="AP43" s="63">
        <v>1867486</v>
      </c>
      <c r="AQ43" s="63">
        <v>1749481</v>
      </c>
      <c r="AR43" s="63">
        <v>1337382</v>
      </c>
      <c r="AS43" s="63">
        <v>1491530</v>
      </c>
      <c r="AT43" s="63">
        <v>1712859</v>
      </c>
      <c r="AU43" s="63">
        <v>1824353</v>
      </c>
      <c r="AV43" s="63">
        <v>2018075</v>
      </c>
      <c r="AW43" s="64">
        <v>2172965</v>
      </c>
      <c r="AX43" s="65">
        <v>2331132</v>
      </c>
    </row>
    <row r="44" spans="1:50" ht="13.5" thickBot="1" x14ac:dyDescent="0.25">
      <c r="A44" s="53">
        <v>37</v>
      </c>
      <c r="B44" s="60" t="s">
        <v>240</v>
      </c>
      <c r="C44" s="60" t="s">
        <v>241</v>
      </c>
      <c r="D44" s="61" t="s">
        <v>242</v>
      </c>
      <c r="E44" s="66">
        <v>100130</v>
      </c>
      <c r="F44" s="66">
        <v>98610</v>
      </c>
      <c r="G44" s="66">
        <v>120357</v>
      </c>
      <c r="H44" s="66">
        <v>128823</v>
      </c>
      <c r="I44" s="66">
        <v>147243</v>
      </c>
      <c r="J44" s="66">
        <v>143654</v>
      </c>
      <c r="K44" s="66">
        <v>168570</v>
      </c>
      <c r="L44" s="66">
        <v>193625</v>
      </c>
      <c r="M44" s="66">
        <v>225134</v>
      </c>
      <c r="N44" s="66">
        <v>264243</v>
      </c>
      <c r="O44" s="66">
        <v>294812</v>
      </c>
      <c r="P44" s="66">
        <v>340594</v>
      </c>
      <c r="Q44" s="66">
        <v>348855</v>
      </c>
      <c r="R44" s="66">
        <v>346270</v>
      </c>
      <c r="S44" s="66">
        <v>370668</v>
      </c>
      <c r="T44" s="66">
        <v>410514</v>
      </c>
      <c r="U44" s="66">
        <v>429763</v>
      </c>
      <c r="V44" s="66">
        <v>480986</v>
      </c>
      <c r="W44" s="66">
        <v>496818</v>
      </c>
      <c r="X44" s="66">
        <v>558105</v>
      </c>
      <c r="Y44" s="66">
        <v>584733</v>
      </c>
      <c r="Z44" s="66">
        <v>577912</v>
      </c>
      <c r="AA44" s="66">
        <v>600512</v>
      </c>
      <c r="AB44" s="66">
        <v>636653</v>
      </c>
      <c r="AC44" s="66">
        <v>680465</v>
      </c>
      <c r="AD44" s="66">
        <v>735950</v>
      </c>
      <c r="AE44" s="67">
        <v>825891</v>
      </c>
      <c r="AF44" s="67">
        <v>919585</v>
      </c>
      <c r="AG44" s="67">
        <v>1019899</v>
      </c>
      <c r="AH44" s="67">
        <v>1099080</v>
      </c>
      <c r="AI44" s="67">
        <v>1224538</v>
      </c>
      <c r="AJ44" s="67">
        <v>1227295</v>
      </c>
      <c r="AK44" s="67">
        <v>1041725</v>
      </c>
      <c r="AL44" s="67">
        <v>992172</v>
      </c>
      <c r="AM44" s="67">
        <v>1036793</v>
      </c>
      <c r="AN44" s="67">
        <v>1200433</v>
      </c>
      <c r="AO44" s="67">
        <v>1345322</v>
      </c>
      <c r="AP44" s="67">
        <v>1481367</v>
      </c>
      <c r="AQ44" s="67">
        <v>1500087</v>
      </c>
      <c r="AR44" s="67">
        <v>1138824</v>
      </c>
      <c r="AS44" s="67">
        <v>1224480</v>
      </c>
      <c r="AT44" s="67">
        <v>1438703</v>
      </c>
      <c r="AU44" s="67">
        <v>1497167</v>
      </c>
      <c r="AV44" s="67">
        <v>1664190</v>
      </c>
      <c r="AW44" s="68">
        <v>1774706</v>
      </c>
      <c r="AX44" s="69">
        <v>1926140</v>
      </c>
    </row>
    <row r="45" spans="1:50" ht="13.5" thickBot="1" x14ac:dyDescent="0.25">
      <c r="A45" s="53">
        <v>38</v>
      </c>
      <c r="B45" s="60" t="s">
        <v>243</v>
      </c>
      <c r="C45" s="60" t="s">
        <v>244</v>
      </c>
      <c r="D45" s="61">
        <v>38</v>
      </c>
      <c r="E45" s="66">
        <v>100130</v>
      </c>
      <c r="F45" s="66">
        <v>98610</v>
      </c>
      <c r="G45" s="66">
        <v>120357</v>
      </c>
      <c r="H45" s="66">
        <v>128823</v>
      </c>
      <c r="I45" s="66">
        <v>147243</v>
      </c>
      <c r="J45" s="66">
        <v>143654</v>
      </c>
      <c r="K45" s="66">
        <v>168570</v>
      </c>
      <c r="L45" s="66">
        <v>193625</v>
      </c>
      <c r="M45" s="66">
        <v>225134</v>
      </c>
      <c r="N45" s="66">
        <v>264243</v>
      </c>
      <c r="O45" s="66">
        <v>294812</v>
      </c>
      <c r="P45" s="66">
        <v>340594</v>
      </c>
      <c r="Q45" s="66">
        <v>348855</v>
      </c>
      <c r="R45" s="66">
        <v>346270</v>
      </c>
      <c r="S45" s="66">
        <v>370668</v>
      </c>
      <c r="T45" s="66">
        <v>410514</v>
      </c>
      <c r="U45" s="66">
        <v>429763</v>
      </c>
      <c r="V45" s="66">
        <v>480986</v>
      </c>
      <c r="W45" s="66">
        <v>496818</v>
      </c>
      <c r="X45" s="66">
        <v>558105</v>
      </c>
      <c r="Y45" s="66">
        <v>552859</v>
      </c>
      <c r="Z45" s="66">
        <v>551159</v>
      </c>
      <c r="AA45" s="66">
        <v>568185</v>
      </c>
      <c r="AB45" s="66">
        <v>597497</v>
      </c>
      <c r="AC45" s="66">
        <v>639391</v>
      </c>
      <c r="AD45" s="66">
        <v>688430</v>
      </c>
      <c r="AE45" s="67">
        <v>753816</v>
      </c>
      <c r="AF45" s="67">
        <v>834838</v>
      </c>
      <c r="AG45" s="67">
        <v>921659</v>
      </c>
      <c r="AH45" s="67">
        <v>987881</v>
      </c>
      <c r="AI45" s="67">
        <v>1088967</v>
      </c>
      <c r="AJ45" s="67">
        <v>1155475</v>
      </c>
      <c r="AK45" s="67">
        <v>985965</v>
      </c>
      <c r="AL45" s="67">
        <v>935596</v>
      </c>
      <c r="AM45" s="67">
        <v>952444</v>
      </c>
      <c r="AN45" s="67">
        <v>1086194</v>
      </c>
      <c r="AO45" s="67">
        <v>1211229</v>
      </c>
      <c r="AP45" s="67">
        <v>1328809</v>
      </c>
      <c r="AQ45" s="67">
        <v>1422903</v>
      </c>
      <c r="AR45" s="67">
        <v>1102302</v>
      </c>
      <c r="AS45" s="67">
        <v>1154323</v>
      </c>
      <c r="AT45" s="67">
        <v>1375320</v>
      </c>
      <c r="AU45" s="67">
        <v>1392359</v>
      </c>
      <c r="AV45" s="67">
        <v>1556252</v>
      </c>
      <c r="AW45" s="68">
        <v>1618915</v>
      </c>
      <c r="AX45" s="69">
        <v>1751782</v>
      </c>
    </row>
    <row r="46" spans="1:50" ht="13.5" thickBot="1" x14ac:dyDescent="0.25">
      <c r="A46" s="53">
        <v>39</v>
      </c>
      <c r="B46" s="60" t="s">
        <v>245</v>
      </c>
      <c r="C46" s="60" t="s">
        <v>246</v>
      </c>
      <c r="D46" s="61">
        <v>39</v>
      </c>
      <c r="E46" s="66">
        <v>0</v>
      </c>
      <c r="F46" s="66">
        <v>0</v>
      </c>
      <c r="G46" s="66">
        <v>0</v>
      </c>
      <c r="H46" s="66">
        <v>0</v>
      </c>
      <c r="I46" s="66">
        <v>0</v>
      </c>
      <c r="J46" s="66">
        <v>0</v>
      </c>
      <c r="K46" s="66">
        <v>0</v>
      </c>
      <c r="L46" s="66">
        <v>0</v>
      </c>
      <c r="M46" s="66">
        <v>0</v>
      </c>
      <c r="N46" s="66">
        <v>0</v>
      </c>
      <c r="O46" s="66">
        <v>0</v>
      </c>
      <c r="P46" s="66">
        <v>0</v>
      </c>
      <c r="Q46" s="66">
        <v>0</v>
      </c>
      <c r="R46" s="66">
        <v>0</v>
      </c>
      <c r="S46" s="66">
        <v>0</v>
      </c>
      <c r="T46" s="66">
        <v>0</v>
      </c>
      <c r="U46" s="66">
        <v>0</v>
      </c>
      <c r="V46" s="66">
        <v>0</v>
      </c>
      <c r="W46" s="66">
        <v>0</v>
      </c>
      <c r="X46" s="66">
        <v>0</v>
      </c>
      <c r="Y46" s="66">
        <v>31874</v>
      </c>
      <c r="Z46" s="66">
        <v>26753</v>
      </c>
      <c r="AA46" s="66">
        <v>32327</v>
      </c>
      <c r="AB46" s="66">
        <v>39156</v>
      </c>
      <c r="AC46" s="66">
        <v>41074</v>
      </c>
      <c r="AD46" s="66">
        <v>47520</v>
      </c>
      <c r="AE46" s="67">
        <v>72075</v>
      </c>
      <c r="AF46" s="67">
        <v>84747</v>
      </c>
      <c r="AG46" s="67">
        <v>98240</v>
      </c>
      <c r="AH46" s="67">
        <v>111199</v>
      </c>
      <c r="AI46" s="67">
        <v>135571</v>
      </c>
      <c r="AJ46" s="67">
        <v>71819</v>
      </c>
      <c r="AK46" s="67">
        <v>55760</v>
      </c>
      <c r="AL46" s="67">
        <v>56575</v>
      </c>
      <c r="AM46" s="67">
        <v>84349</v>
      </c>
      <c r="AN46" s="67">
        <v>114239</v>
      </c>
      <c r="AO46" s="67">
        <v>134093</v>
      </c>
      <c r="AP46" s="67">
        <v>152558</v>
      </c>
      <c r="AQ46" s="67">
        <v>77184</v>
      </c>
      <c r="AR46" s="67">
        <v>36522</v>
      </c>
      <c r="AS46" s="67">
        <v>70157</v>
      </c>
      <c r="AT46" s="67">
        <v>63383</v>
      </c>
      <c r="AU46" s="67">
        <v>104808</v>
      </c>
      <c r="AV46" s="67">
        <v>107938</v>
      </c>
      <c r="AW46" s="68">
        <v>155791</v>
      </c>
      <c r="AX46" s="69">
        <v>174358</v>
      </c>
    </row>
    <row r="47" spans="1:50" ht="13.5" thickBot="1" x14ac:dyDescent="0.25">
      <c r="A47" s="53">
        <v>40</v>
      </c>
      <c r="B47" s="75" t="s">
        <v>247</v>
      </c>
      <c r="C47" s="60" t="s">
        <v>248</v>
      </c>
      <c r="D47" s="61" t="s">
        <v>249</v>
      </c>
      <c r="E47" s="66">
        <v>30862</v>
      </c>
      <c r="F47" s="66">
        <v>34383</v>
      </c>
      <c r="G47" s="66">
        <v>38628</v>
      </c>
      <c r="H47" s="66">
        <v>44947</v>
      </c>
      <c r="I47" s="66">
        <v>46244</v>
      </c>
      <c r="J47" s="66">
        <v>45524</v>
      </c>
      <c r="K47" s="66">
        <v>58343</v>
      </c>
      <c r="L47" s="66">
        <v>67107</v>
      </c>
      <c r="M47" s="66">
        <v>76500</v>
      </c>
      <c r="N47" s="66">
        <v>78717</v>
      </c>
      <c r="O47" s="66">
        <v>73079</v>
      </c>
      <c r="P47" s="66">
        <v>67119</v>
      </c>
      <c r="Q47" s="66">
        <v>47876</v>
      </c>
      <c r="R47" s="66">
        <v>63012</v>
      </c>
      <c r="S47" s="66">
        <v>77983</v>
      </c>
      <c r="T47" s="66">
        <v>78716</v>
      </c>
      <c r="U47" s="66">
        <v>88683</v>
      </c>
      <c r="V47" s="66">
        <v>109350</v>
      </c>
      <c r="W47" s="66">
        <v>119794</v>
      </c>
      <c r="X47" s="66">
        <v>119807</v>
      </c>
      <c r="Y47" s="66">
        <v>116998</v>
      </c>
      <c r="Z47" s="66">
        <v>112800</v>
      </c>
      <c r="AA47" s="66">
        <v>126374</v>
      </c>
      <c r="AB47" s="66">
        <v>149388</v>
      </c>
      <c r="AC47" s="66">
        <v>166223</v>
      </c>
      <c r="AD47" s="66">
        <v>187587</v>
      </c>
      <c r="AE47" s="67">
        <v>203562</v>
      </c>
      <c r="AF47" s="67">
        <v>216481</v>
      </c>
      <c r="AG47" s="67">
        <v>212615</v>
      </c>
      <c r="AH47" s="67">
        <v>223353</v>
      </c>
      <c r="AI47" s="67">
        <v>229327</v>
      </c>
      <c r="AJ47" s="67">
        <v>166434</v>
      </c>
      <c r="AK47" s="67">
        <v>156827</v>
      </c>
      <c r="AL47" s="67">
        <v>209780</v>
      </c>
      <c r="AM47" s="67">
        <v>273912</v>
      </c>
      <c r="AN47" s="67">
        <v>374433</v>
      </c>
      <c r="AO47" s="67">
        <v>425201</v>
      </c>
      <c r="AP47" s="67">
        <v>386119</v>
      </c>
      <c r="AQ47" s="67">
        <v>249394</v>
      </c>
      <c r="AR47" s="67">
        <v>198558</v>
      </c>
      <c r="AS47" s="67">
        <v>267050</v>
      </c>
      <c r="AT47" s="67">
        <v>274157</v>
      </c>
      <c r="AU47" s="67">
        <v>327186</v>
      </c>
      <c r="AV47" s="67">
        <v>353885</v>
      </c>
      <c r="AW47" s="68">
        <v>398259</v>
      </c>
      <c r="AX47" s="69">
        <v>404992</v>
      </c>
    </row>
    <row r="48" spans="1:50" ht="13.5" thickBot="1" x14ac:dyDescent="0.25">
      <c r="A48" s="53">
        <v>41</v>
      </c>
      <c r="B48" s="75" t="s">
        <v>250</v>
      </c>
      <c r="C48" s="60" t="s">
        <v>251</v>
      </c>
      <c r="D48" s="61">
        <v>41</v>
      </c>
      <c r="E48" s="66">
        <v>30862</v>
      </c>
      <c r="F48" s="66">
        <v>34383</v>
      </c>
      <c r="G48" s="66">
        <v>38628</v>
      </c>
      <c r="H48" s="66">
        <v>44947</v>
      </c>
      <c r="I48" s="66">
        <v>46244</v>
      </c>
      <c r="J48" s="66">
        <v>45524</v>
      </c>
      <c r="K48" s="66">
        <v>58343</v>
      </c>
      <c r="L48" s="66">
        <v>67107</v>
      </c>
      <c r="M48" s="66">
        <v>76500</v>
      </c>
      <c r="N48" s="66">
        <v>78717</v>
      </c>
      <c r="O48" s="66">
        <v>73079</v>
      </c>
      <c r="P48" s="66">
        <v>67119</v>
      </c>
      <c r="Q48" s="66">
        <v>47876</v>
      </c>
      <c r="R48" s="66">
        <v>63012</v>
      </c>
      <c r="S48" s="66">
        <v>77983</v>
      </c>
      <c r="T48" s="66">
        <v>78716</v>
      </c>
      <c r="U48" s="66">
        <v>88683</v>
      </c>
      <c r="V48" s="66">
        <v>109350</v>
      </c>
      <c r="W48" s="66">
        <v>119794</v>
      </c>
      <c r="X48" s="66">
        <v>119807</v>
      </c>
      <c r="Y48" s="66">
        <v>106134</v>
      </c>
      <c r="Z48" s="66">
        <v>104112</v>
      </c>
      <c r="AA48" s="66">
        <v>115088</v>
      </c>
      <c r="AB48" s="66">
        <v>133693</v>
      </c>
      <c r="AC48" s="66">
        <v>151904</v>
      </c>
      <c r="AD48" s="66">
        <v>167585</v>
      </c>
      <c r="AE48" s="67">
        <v>178502</v>
      </c>
      <c r="AF48" s="67">
        <v>182783</v>
      </c>
      <c r="AG48" s="67">
        <v>171237</v>
      </c>
      <c r="AH48" s="67">
        <v>175268</v>
      </c>
      <c r="AI48" s="67">
        <v>170835</v>
      </c>
      <c r="AJ48" s="67">
        <v>133952</v>
      </c>
      <c r="AK48" s="67">
        <v>131130</v>
      </c>
      <c r="AL48" s="67">
        <v>182827</v>
      </c>
      <c r="AM48" s="67">
        <v>238746</v>
      </c>
      <c r="AN48" s="67">
        <v>324859</v>
      </c>
      <c r="AO48" s="67">
        <v>375937</v>
      </c>
      <c r="AP48" s="67">
        <v>330596</v>
      </c>
      <c r="AQ48" s="67">
        <v>218893</v>
      </c>
      <c r="AR48" s="67">
        <v>179866</v>
      </c>
      <c r="AS48" s="67">
        <v>240757</v>
      </c>
      <c r="AT48" s="67">
        <v>239513</v>
      </c>
      <c r="AU48" s="67">
        <v>288000</v>
      </c>
      <c r="AV48" s="67">
        <v>314516</v>
      </c>
      <c r="AW48" s="68">
        <v>349488</v>
      </c>
      <c r="AX48" s="69">
        <v>360696</v>
      </c>
    </row>
    <row r="49" spans="1:50" ht="13.5" thickBot="1" x14ac:dyDescent="0.25">
      <c r="A49" s="53">
        <v>42</v>
      </c>
      <c r="B49" s="75" t="s">
        <v>252</v>
      </c>
      <c r="C49" s="60" t="s">
        <v>253</v>
      </c>
      <c r="D49" s="61">
        <v>42</v>
      </c>
      <c r="E49" s="66">
        <v>0</v>
      </c>
      <c r="F49" s="66">
        <v>0</v>
      </c>
      <c r="G49" s="66">
        <v>0</v>
      </c>
      <c r="H49" s="66">
        <v>0</v>
      </c>
      <c r="I49" s="66">
        <v>0</v>
      </c>
      <c r="J49" s="66">
        <v>0</v>
      </c>
      <c r="K49" s="66">
        <v>0</v>
      </c>
      <c r="L49" s="66">
        <v>0</v>
      </c>
      <c r="M49" s="66">
        <v>0</v>
      </c>
      <c r="N49" s="66">
        <v>0</v>
      </c>
      <c r="O49" s="66">
        <v>0</v>
      </c>
      <c r="P49" s="66">
        <v>0</v>
      </c>
      <c r="Q49" s="66">
        <v>0</v>
      </c>
      <c r="R49" s="66">
        <v>0</v>
      </c>
      <c r="S49" s="66">
        <v>0</v>
      </c>
      <c r="T49" s="66">
        <v>0</v>
      </c>
      <c r="U49" s="66">
        <v>0</v>
      </c>
      <c r="V49" s="66">
        <v>0</v>
      </c>
      <c r="W49" s="66">
        <v>0</v>
      </c>
      <c r="X49" s="66">
        <v>0</v>
      </c>
      <c r="Y49" s="66">
        <v>10864</v>
      </c>
      <c r="Z49" s="66">
        <v>8688</v>
      </c>
      <c r="AA49" s="66">
        <v>11286</v>
      </c>
      <c r="AB49" s="66">
        <v>15695</v>
      </c>
      <c r="AC49" s="66">
        <v>14319</v>
      </c>
      <c r="AD49" s="66">
        <v>20002</v>
      </c>
      <c r="AE49" s="67">
        <v>25060</v>
      </c>
      <c r="AF49" s="67">
        <v>33698</v>
      </c>
      <c r="AG49" s="67">
        <v>41378</v>
      </c>
      <c r="AH49" s="67">
        <v>48085</v>
      </c>
      <c r="AI49" s="67">
        <v>58492</v>
      </c>
      <c r="AJ49" s="67">
        <v>32482</v>
      </c>
      <c r="AK49" s="67">
        <v>25697</v>
      </c>
      <c r="AL49" s="67">
        <v>26953</v>
      </c>
      <c r="AM49" s="67">
        <v>35166</v>
      </c>
      <c r="AN49" s="67">
        <v>49574</v>
      </c>
      <c r="AO49" s="67">
        <v>49264</v>
      </c>
      <c r="AP49" s="67">
        <v>55523</v>
      </c>
      <c r="AQ49" s="67">
        <v>30501</v>
      </c>
      <c r="AR49" s="67">
        <v>18692</v>
      </c>
      <c r="AS49" s="67">
        <v>26293</v>
      </c>
      <c r="AT49" s="67">
        <v>34644</v>
      </c>
      <c r="AU49" s="67">
        <v>39186</v>
      </c>
      <c r="AV49" s="67">
        <v>39369</v>
      </c>
      <c r="AW49" s="68">
        <v>48770</v>
      </c>
      <c r="AX49" s="69">
        <v>44296</v>
      </c>
    </row>
    <row r="50" spans="1:50" ht="13.5" thickBot="1" x14ac:dyDescent="0.25">
      <c r="A50" s="53">
        <v>43</v>
      </c>
      <c r="B50" s="75" t="s">
        <v>254</v>
      </c>
      <c r="C50" s="60" t="s">
        <v>255</v>
      </c>
      <c r="D50" s="61">
        <v>43</v>
      </c>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7"/>
      <c r="AF50" s="67"/>
      <c r="AG50" s="67"/>
      <c r="AH50" s="67"/>
      <c r="AI50" s="67"/>
      <c r="AJ50" s="67"/>
      <c r="AK50" s="67"/>
      <c r="AL50" s="67"/>
      <c r="AM50" s="67"/>
      <c r="AN50" s="67"/>
      <c r="AO50" s="67"/>
      <c r="AP50" s="67"/>
      <c r="AQ50" s="67"/>
      <c r="AR50" s="67"/>
      <c r="AS50" s="67"/>
      <c r="AT50" s="67"/>
      <c r="AU50" s="67"/>
      <c r="AV50" s="67"/>
      <c r="AW50" s="68"/>
      <c r="AX50" s="69"/>
    </row>
    <row r="51" spans="1:50" ht="13.5" thickBot="1" x14ac:dyDescent="0.25">
      <c r="A51" s="53">
        <v>44</v>
      </c>
      <c r="B51" s="75" t="s">
        <v>256</v>
      </c>
      <c r="C51" s="60" t="s">
        <v>257</v>
      </c>
      <c r="D51" s="61" t="s">
        <v>258</v>
      </c>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7"/>
      <c r="AF51" s="67"/>
      <c r="AG51" s="67"/>
      <c r="AH51" s="67"/>
      <c r="AI51" s="67"/>
      <c r="AJ51" s="67"/>
      <c r="AK51" s="67"/>
      <c r="AL51" s="67"/>
      <c r="AM51" s="67"/>
      <c r="AN51" s="67"/>
      <c r="AO51" s="67"/>
      <c r="AP51" s="67"/>
      <c r="AQ51" s="67"/>
      <c r="AR51" s="67"/>
      <c r="AS51" s="67"/>
      <c r="AT51" s="67"/>
      <c r="AU51" s="67"/>
      <c r="AV51" s="67"/>
      <c r="AW51" s="68"/>
      <c r="AX51" s="69"/>
    </row>
    <row r="52" spans="1:50" ht="13.5" thickBot="1" x14ac:dyDescent="0.25">
      <c r="A52" s="53">
        <v>45</v>
      </c>
      <c r="B52" s="75" t="s">
        <v>259</v>
      </c>
      <c r="C52" s="60" t="s">
        <v>260</v>
      </c>
      <c r="D52" s="61">
        <v>45</v>
      </c>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7"/>
      <c r="AF52" s="67"/>
      <c r="AG52" s="67"/>
      <c r="AH52" s="67"/>
      <c r="AI52" s="67"/>
      <c r="AJ52" s="67"/>
      <c r="AK52" s="67"/>
      <c r="AL52" s="67"/>
      <c r="AM52" s="67"/>
      <c r="AN52" s="67"/>
      <c r="AO52" s="67"/>
      <c r="AP52" s="67"/>
      <c r="AQ52" s="67"/>
      <c r="AR52" s="67"/>
      <c r="AS52" s="67"/>
      <c r="AT52" s="67"/>
      <c r="AU52" s="67"/>
      <c r="AV52" s="67"/>
      <c r="AW52" s="68"/>
      <c r="AX52" s="69"/>
    </row>
    <row r="53" spans="1:50" ht="13.5" thickBot="1" x14ac:dyDescent="0.25">
      <c r="A53" s="53">
        <v>46</v>
      </c>
      <c r="B53" s="75" t="s">
        <v>261</v>
      </c>
      <c r="C53" s="60" t="s">
        <v>262</v>
      </c>
      <c r="D53" s="61">
        <v>46</v>
      </c>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7"/>
      <c r="AF53" s="67"/>
      <c r="AG53" s="67"/>
      <c r="AH53" s="67"/>
      <c r="AI53" s="67"/>
      <c r="AJ53" s="67"/>
      <c r="AK53" s="67"/>
      <c r="AL53" s="67"/>
      <c r="AM53" s="67"/>
      <c r="AN53" s="67"/>
      <c r="AO53" s="67"/>
      <c r="AP53" s="67"/>
      <c r="AQ53" s="67"/>
      <c r="AR53" s="67"/>
      <c r="AS53" s="67"/>
      <c r="AT53" s="67"/>
      <c r="AU53" s="67"/>
      <c r="AV53" s="67"/>
      <c r="AW53" s="68"/>
      <c r="AX53" s="69"/>
    </row>
    <row r="54" spans="1:50" ht="13.5" thickBot="1" x14ac:dyDescent="0.25">
      <c r="A54" s="53">
        <v>47</v>
      </c>
      <c r="B54" s="60" t="s">
        <v>263</v>
      </c>
      <c r="C54" s="60" t="s">
        <v>264</v>
      </c>
      <c r="D54" s="61" t="s">
        <v>265</v>
      </c>
      <c r="E54" s="66">
        <v>3314</v>
      </c>
      <c r="F54" s="66">
        <v>3462</v>
      </c>
      <c r="G54" s="66">
        <v>3686</v>
      </c>
      <c r="H54" s="66">
        <v>3962</v>
      </c>
      <c r="I54" s="66">
        <v>4172</v>
      </c>
      <c r="J54" s="66">
        <v>4424</v>
      </c>
      <c r="K54" s="66">
        <v>4815</v>
      </c>
      <c r="L54" s="66">
        <v>4981</v>
      </c>
      <c r="M54" s="66">
        <v>5469</v>
      </c>
      <c r="N54" s="66">
        <v>5818</v>
      </c>
      <c r="O54" s="66">
        <v>6297</v>
      </c>
      <c r="P54" s="66">
        <v>6703</v>
      </c>
      <c r="Q54" s="66">
        <v>7260</v>
      </c>
      <c r="R54" s="66">
        <v>7820</v>
      </c>
      <c r="S54" s="66">
        <v>8552</v>
      </c>
      <c r="T54" s="66">
        <v>9238</v>
      </c>
      <c r="U54" s="66">
        <v>9756</v>
      </c>
      <c r="V54" s="66">
        <v>10641</v>
      </c>
      <c r="W54" s="66">
        <v>11495</v>
      </c>
      <c r="X54" s="66">
        <v>12369</v>
      </c>
      <c r="Y54" s="66">
        <v>12965</v>
      </c>
      <c r="Z54" s="66">
        <v>13591</v>
      </c>
      <c r="AA54" s="66">
        <v>14928</v>
      </c>
      <c r="AB54" s="66">
        <v>14842</v>
      </c>
      <c r="AC54" s="66">
        <v>15749</v>
      </c>
      <c r="AD54" s="66">
        <v>16372</v>
      </c>
      <c r="AE54" s="67">
        <v>16347</v>
      </c>
      <c r="AF54" s="67">
        <v>17331</v>
      </c>
      <c r="AG54" s="67">
        <v>18201</v>
      </c>
      <c r="AH54" s="67">
        <v>18954</v>
      </c>
      <c r="AI54" s="67">
        <v>19354</v>
      </c>
      <c r="AJ54" s="67">
        <v>19682</v>
      </c>
      <c r="AK54" s="67">
        <v>20522</v>
      </c>
      <c r="AL54" s="67">
        <v>22105</v>
      </c>
      <c r="AM54" s="67">
        <v>23802</v>
      </c>
      <c r="AN54" s="67">
        <v>24924</v>
      </c>
      <c r="AO54" s="67">
        <v>26348</v>
      </c>
      <c r="AP54" s="67">
        <v>27106</v>
      </c>
      <c r="AQ54" s="67">
        <v>26518</v>
      </c>
      <c r="AR54" s="67">
        <v>28266</v>
      </c>
      <c r="AS54" s="67">
        <v>30480</v>
      </c>
      <c r="AT54" s="67">
        <v>31194</v>
      </c>
      <c r="AU54" s="67">
        <v>32383</v>
      </c>
      <c r="AV54" s="67">
        <v>33025</v>
      </c>
      <c r="AW54" s="68">
        <v>33744</v>
      </c>
      <c r="AX54" s="69">
        <v>34642</v>
      </c>
    </row>
    <row r="55" spans="1:50" ht="13.5" thickBot="1" x14ac:dyDescent="0.25">
      <c r="A55" s="53">
        <v>48</v>
      </c>
      <c r="B55" s="60" t="s">
        <v>266</v>
      </c>
      <c r="C55" s="60" t="s">
        <v>267</v>
      </c>
      <c r="D55" s="61">
        <v>48</v>
      </c>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7"/>
      <c r="AF55" s="67"/>
      <c r="AG55" s="67"/>
      <c r="AH55" s="67"/>
      <c r="AI55" s="67"/>
      <c r="AJ55" s="67"/>
      <c r="AK55" s="67"/>
      <c r="AL55" s="67"/>
      <c r="AM55" s="67"/>
      <c r="AN55" s="67"/>
      <c r="AO55" s="67"/>
      <c r="AP55" s="67"/>
      <c r="AQ55" s="67"/>
      <c r="AR55" s="67"/>
      <c r="AS55" s="67"/>
      <c r="AT55" s="67"/>
      <c r="AU55" s="67"/>
      <c r="AV55" s="67"/>
      <c r="AW55" s="68"/>
      <c r="AX55" s="69"/>
    </row>
    <row r="56" spans="1:50" ht="13.5" thickBot="1" x14ac:dyDescent="0.25">
      <c r="A56" s="53">
        <v>49</v>
      </c>
      <c r="B56" s="60" t="s">
        <v>268</v>
      </c>
      <c r="C56" s="60" t="s">
        <v>269</v>
      </c>
      <c r="D56" s="61">
        <v>49</v>
      </c>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7"/>
      <c r="AF56" s="67"/>
      <c r="AG56" s="67"/>
      <c r="AH56" s="67"/>
      <c r="AI56" s="67"/>
      <c r="AJ56" s="67"/>
      <c r="AK56" s="67"/>
      <c r="AL56" s="67"/>
      <c r="AM56" s="67"/>
      <c r="AN56" s="67"/>
      <c r="AO56" s="67"/>
      <c r="AP56" s="67"/>
      <c r="AQ56" s="67"/>
      <c r="AR56" s="67"/>
      <c r="AS56" s="67"/>
      <c r="AT56" s="67"/>
      <c r="AU56" s="67"/>
      <c r="AV56" s="67"/>
      <c r="AW56" s="68"/>
      <c r="AX56" s="69"/>
    </row>
    <row r="57" spans="1:50" ht="13.5" thickBot="1" x14ac:dyDescent="0.25">
      <c r="A57" s="53">
        <v>50</v>
      </c>
      <c r="B57" s="60" t="s">
        <v>270</v>
      </c>
      <c r="C57" s="60" t="s">
        <v>271</v>
      </c>
      <c r="D57" s="61">
        <v>50</v>
      </c>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7"/>
      <c r="AF57" s="67"/>
      <c r="AG57" s="67"/>
      <c r="AH57" s="67"/>
      <c r="AI57" s="67"/>
      <c r="AJ57" s="67"/>
      <c r="AK57" s="67"/>
      <c r="AL57" s="67"/>
      <c r="AM57" s="67"/>
      <c r="AN57" s="67"/>
      <c r="AO57" s="67"/>
      <c r="AP57" s="67"/>
      <c r="AQ57" s="67"/>
      <c r="AR57" s="67"/>
      <c r="AS57" s="67"/>
      <c r="AT57" s="67"/>
      <c r="AU57" s="67"/>
      <c r="AV57" s="67"/>
      <c r="AW57" s="68"/>
      <c r="AX57" s="69"/>
    </row>
    <row r="58" spans="1:50" ht="13.5" thickBot="1" x14ac:dyDescent="0.25">
      <c r="A58" s="53">
        <v>51</v>
      </c>
      <c r="B58" s="60" t="s">
        <v>272</v>
      </c>
      <c r="C58" s="60" t="s">
        <v>273</v>
      </c>
      <c r="D58" s="61">
        <v>51</v>
      </c>
      <c r="E58" s="66">
        <v>2477</v>
      </c>
      <c r="F58" s="66">
        <v>2601</v>
      </c>
      <c r="G58" s="66">
        <v>2810</v>
      </c>
      <c r="H58" s="66">
        <v>3073</v>
      </c>
      <c r="I58" s="66">
        <v>3309</v>
      </c>
      <c r="J58" s="66">
        <v>3518</v>
      </c>
      <c r="K58" s="66">
        <v>3901</v>
      </c>
      <c r="L58" s="66">
        <v>4087</v>
      </c>
      <c r="M58" s="66">
        <v>4423</v>
      </c>
      <c r="N58" s="66">
        <v>4675</v>
      </c>
      <c r="O58" s="66">
        <v>5065</v>
      </c>
      <c r="P58" s="66">
        <v>5430</v>
      </c>
      <c r="Q58" s="66">
        <v>5875</v>
      </c>
      <c r="R58" s="66">
        <v>6286</v>
      </c>
      <c r="S58" s="66">
        <v>6909</v>
      </c>
      <c r="T58" s="66">
        <v>7451</v>
      </c>
      <c r="U58" s="66">
        <v>7720</v>
      </c>
      <c r="V58" s="66">
        <v>8336</v>
      </c>
      <c r="W58" s="66">
        <v>9016</v>
      </c>
      <c r="X58" s="66">
        <v>9598</v>
      </c>
      <c r="Y58" s="66">
        <v>9993</v>
      </c>
      <c r="Z58" s="66">
        <v>10368</v>
      </c>
      <c r="AA58" s="66">
        <v>11276</v>
      </c>
      <c r="AB58" s="66">
        <v>11219</v>
      </c>
      <c r="AC58" s="66">
        <v>11688</v>
      </c>
      <c r="AD58" s="66">
        <v>12206</v>
      </c>
      <c r="AE58" s="67">
        <v>11811</v>
      </c>
      <c r="AF58" s="67">
        <v>12713</v>
      </c>
      <c r="AG58" s="67">
        <v>13366</v>
      </c>
      <c r="AH58" s="67">
        <v>13823</v>
      </c>
      <c r="AI58" s="67">
        <v>14506</v>
      </c>
      <c r="AJ58" s="67">
        <v>14617</v>
      </c>
      <c r="AK58" s="67">
        <v>15349</v>
      </c>
      <c r="AL58" s="67">
        <v>16352</v>
      </c>
      <c r="AM58" s="67">
        <v>18070</v>
      </c>
      <c r="AN58" s="67">
        <v>18725</v>
      </c>
      <c r="AO58" s="67">
        <v>19708</v>
      </c>
      <c r="AP58" s="67">
        <v>20167</v>
      </c>
      <c r="AQ58" s="67">
        <v>19491</v>
      </c>
      <c r="AR58" s="67">
        <v>20829</v>
      </c>
      <c r="AS58" s="67">
        <v>22961</v>
      </c>
      <c r="AT58" s="67">
        <v>23849</v>
      </c>
      <c r="AU58" s="67">
        <v>25081</v>
      </c>
      <c r="AV58" s="67">
        <v>25460</v>
      </c>
      <c r="AW58" s="68">
        <v>26079</v>
      </c>
      <c r="AX58" s="69">
        <v>26865</v>
      </c>
    </row>
    <row r="59" spans="1:50" ht="13.5" thickBot="1" x14ac:dyDescent="0.25">
      <c r="A59" s="53">
        <v>52</v>
      </c>
      <c r="B59" s="60" t="s">
        <v>224</v>
      </c>
      <c r="C59" s="60" t="s">
        <v>274</v>
      </c>
      <c r="D59" s="61">
        <v>52</v>
      </c>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7"/>
      <c r="AF59" s="67"/>
      <c r="AG59" s="67"/>
      <c r="AH59" s="67"/>
      <c r="AI59" s="67"/>
      <c r="AJ59" s="67"/>
      <c r="AK59" s="67"/>
      <c r="AL59" s="67"/>
      <c r="AM59" s="67"/>
      <c r="AN59" s="67"/>
      <c r="AO59" s="67"/>
      <c r="AP59" s="67"/>
      <c r="AQ59" s="67"/>
      <c r="AR59" s="67"/>
      <c r="AS59" s="67"/>
      <c r="AT59" s="67"/>
      <c r="AU59" s="67"/>
      <c r="AV59" s="67"/>
      <c r="AW59" s="68"/>
      <c r="AX59" s="69"/>
    </row>
    <row r="60" spans="1:50" ht="13.5" thickBot="1" x14ac:dyDescent="0.25">
      <c r="A60" s="53">
        <v>53</v>
      </c>
      <c r="B60" s="60" t="s">
        <v>275</v>
      </c>
      <c r="C60" s="60" t="s">
        <v>276</v>
      </c>
      <c r="D60" s="61">
        <v>53</v>
      </c>
      <c r="E60" s="70">
        <v>837</v>
      </c>
      <c r="F60" s="70">
        <v>861</v>
      </c>
      <c r="G60" s="70">
        <v>876</v>
      </c>
      <c r="H60" s="70">
        <v>889</v>
      </c>
      <c r="I60" s="70">
        <v>863</v>
      </c>
      <c r="J60" s="70">
        <v>906</v>
      </c>
      <c r="K60" s="70">
        <v>914</v>
      </c>
      <c r="L60" s="70">
        <v>894</v>
      </c>
      <c r="M60" s="70">
        <v>1046</v>
      </c>
      <c r="N60" s="70">
        <v>1143</v>
      </c>
      <c r="O60" s="70">
        <v>1232</v>
      </c>
      <c r="P60" s="70">
        <v>1273</v>
      </c>
      <c r="Q60" s="70">
        <v>1385</v>
      </c>
      <c r="R60" s="70">
        <v>1534</v>
      </c>
      <c r="S60" s="70">
        <v>1643</v>
      </c>
      <c r="T60" s="70">
        <v>1787</v>
      </c>
      <c r="U60" s="70">
        <v>2036</v>
      </c>
      <c r="V60" s="70">
        <v>2305</v>
      </c>
      <c r="W60" s="70">
        <v>2479</v>
      </c>
      <c r="X60" s="70">
        <v>2771</v>
      </c>
      <c r="Y60" s="70">
        <v>2972</v>
      </c>
      <c r="Z60" s="70">
        <v>3223</v>
      </c>
      <c r="AA60" s="70">
        <v>3652</v>
      </c>
      <c r="AB60" s="70">
        <v>3623</v>
      </c>
      <c r="AC60" s="70">
        <v>4061</v>
      </c>
      <c r="AD60" s="70">
        <v>4166</v>
      </c>
      <c r="AE60" s="71">
        <v>4536</v>
      </c>
      <c r="AF60" s="71">
        <v>4618</v>
      </c>
      <c r="AG60" s="71">
        <v>4835</v>
      </c>
      <c r="AH60" s="71">
        <v>5131</v>
      </c>
      <c r="AI60" s="71">
        <v>4848</v>
      </c>
      <c r="AJ60" s="71">
        <v>5065</v>
      </c>
      <c r="AK60" s="71">
        <v>5173</v>
      </c>
      <c r="AL60" s="71">
        <v>5753</v>
      </c>
      <c r="AM60" s="71">
        <v>5732</v>
      </c>
      <c r="AN60" s="71">
        <v>6199</v>
      </c>
      <c r="AO60" s="71">
        <v>6640</v>
      </c>
      <c r="AP60" s="71">
        <v>6939</v>
      </c>
      <c r="AQ60" s="71">
        <v>7027</v>
      </c>
      <c r="AR60" s="71">
        <v>7437</v>
      </c>
      <c r="AS60" s="71">
        <v>7519</v>
      </c>
      <c r="AT60" s="71">
        <v>7345</v>
      </c>
      <c r="AU60" s="71">
        <v>7302</v>
      </c>
      <c r="AV60" s="71">
        <v>7565</v>
      </c>
      <c r="AW60" s="72">
        <v>7665</v>
      </c>
      <c r="AX60" s="73">
        <v>7777</v>
      </c>
    </row>
    <row r="61" spans="1:50" ht="13.5" thickBot="1" x14ac:dyDescent="0.25">
      <c r="A61" s="53">
        <v>54</v>
      </c>
      <c r="B61" s="54" t="s">
        <v>277</v>
      </c>
      <c r="C61" s="54" t="s">
        <v>278</v>
      </c>
      <c r="D61" s="55" t="s">
        <v>279</v>
      </c>
      <c r="E61" s="57">
        <v>4764</v>
      </c>
      <c r="F61" s="57">
        <v>5797</v>
      </c>
      <c r="G61" s="57">
        <v>6804</v>
      </c>
      <c r="H61" s="57">
        <v>6601</v>
      </c>
      <c r="I61" s="57">
        <v>6298</v>
      </c>
      <c r="J61" s="57">
        <v>6448</v>
      </c>
      <c r="K61" s="57">
        <v>7236</v>
      </c>
      <c r="L61" s="57">
        <v>9276</v>
      </c>
      <c r="M61" s="57">
        <v>7189</v>
      </c>
      <c r="N61" s="57">
        <v>7541</v>
      </c>
      <c r="O61" s="57">
        <v>8778</v>
      </c>
      <c r="P61" s="57">
        <v>9262</v>
      </c>
      <c r="Q61" s="57">
        <v>10103</v>
      </c>
      <c r="R61" s="57">
        <v>8290</v>
      </c>
      <c r="S61" s="57">
        <v>8360</v>
      </c>
      <c r="T61" s="57">
        <v>8934</v>
      </c>
      <c r="U61" s="57">
        <v>10019</v>
      </c>
      <c r="V61" s="57">
        <v>10576</v>
      </c>
      <c r="W61" s="57">
        <v>11114</v>
      </c>
      <c r="X61" s="57">
        <v>12435</v>
      </c>
      <c r="Y61" s="57">
        <v>15755</v>
      </c>
      <c r="Z61" s="57">
        <v>15597</v>
      </c>
      <c r="AA61" s="57">
        <v>15795</v>
      </c>
      <c r="AB61" s="57">
        <v>17637</v>
      </c>
      <c r="AC61" s="57">
        <v>20228</v>
      </c>
      <c r="AD61" s="57">
        <v>20039</v>
      </c>
      <c r="AE61" s="57">
        <v>23110</v>
      </c>
      <c r="AF61" s="57">
        <v>26974</v>
      </c>
      <c r="AG61" s="57">
        <v>32393</v>
      </c>
      <c r="AH61" s="57">
        <v>36705</v>
      </c>
      <c r="AI61" s="57">
        <v>35640</v>
      </c>
      <c r="AJ61" s="57">
        <v>35697</v>
      </c>
      <c r="AK61" s="57">
        <v>32649</v>
      </c>
      <c r="AL61" s="57">
        <v>27966</v>
      </c>
      <c r="AM61" s="57">
        <v>30258</v>
      </c>
      <c r="AN61" s="57">
        <v>30305</v>
      </c>
      <c r="AO61" s="57">
        <v>32928</v>
      </c>
      <c r="AP61" s="57">
        <v>31509</v>
      </c>
      <c r="AQ61" s="57">
        <v>33863</v>
      </c>
      <c r="AR61" s="57">
        <v>24917</v>
      </c>
      <c r="AS61" s="57">
        <v>19525</v>
      </c>
      <c r="AT61" s="57">
        <v>14379</v>
      </c>
      <c r="AU61" s="57">
        <v>18995</v>
      </c>
      <c r="AV61" s="57">
        <v>26129</v>
      </c>
      <c r="AW61" s="58">
        <v>24062</v>
      </c>
      <c r="AX61" s="59">
        <v>25622</v>
      </c>
    </row>
    <row r="62" spans="1:50" ht="13.5" thickBot="1" x14ac:dyDescent="0.25">
      <c r="A62" s="53">
        <v>55</v>
      </c>
      <c r="B62" s="60" t="s">
        <v>280</v>
      </c>
      <c r="C62" s="60" t="s">
        <v>281</v>
      </c>
      <c r="D62" s="61">
        <v>55</v>
      </c>
      <c r="E62" s="62">
        <v>4764</v>
      </c>
      <c r="F62" s="62">
        <v>5797</v>
      </c>
      <c r="G62" s="62">
        <v>6804</v>
      </c>
      <c r="H62" s="62">
        <v>6601</v>
      </c>
      <c r="I62" s="62">
        <v>6298</v>
      </c>
      <c r="J62" s="62">
        <v>6448</v>
      </c>
      <c r="K62" s="62">
        <v>7236</v>
      </c>
      <c r="L62" s="62">
        <v>9276</v>
      </c>
      <c r="M62" s="62">
        <v>7189</v>
      </c>
      <c r="N62" s="62">
        <v>7541</v>
      </c>
      <c r="O62" s="62">
        <v>8778</v>
      </c>
      <c r="P62" s="62">
        <v>9262</v>
      </c>
      <c r="Q62" s="62">
        <v>10103</v>
      </c>
      <c r="R62" s="62">
        <v>8290</v>
      </c>
      <c r="S62" s="62">
        <v>8360</v>
      </c>
      <c r="T62" s="62">
        <v>8934</v>
      </c>
      <c r="U62" s="62">
        <v>10019</v>
      </c>
      <c r="V62" s="62">
        <v>10576</v>
      </c>
      <c r="W62" s="62">
        <v>11114</v>
      </c>
      <c r="X62" s="62">
        <v>12435</v>
      </c>
      <c r="Y62" s="62">
        <v>15755</v>
      </c>
      <c r="Z62" s="62">
        <v>15597</v>
      </c>
      <c r="AA62" s="62">
        <v>15795</v>
      </c>
      <c r="AB62" s="62">
        <v>17637</v>
      </c>
      <c r="AC62" s="62">
        <v>20228</v>
      </c>
      <c r="AD62" s="62">
        <v>20039</v>
      </c>
      <c r="AE62" s="63">
        <v>23110</v>
      </c>
      <c r="AF62" s="63">
        <v>26974</v>
      </c>
      <c r="AG62" s="63">
        <v>32393</v>
      </c>
      <c r="AH62" s="63">
        <v>36705</v>
      </c>
      <c r="AI62" s="63">
        <v>35640</v>
      </c>
      <c r="AJ62" s="63">
        <v>35697</v>
      </c>
      <c r="AK62" s="63">
        <v>32649</v>
      </c>
      <c r="AL62" s="63">
        <v>27966</v>
      </c>
      <c r="AM62" s="63">
        <v>30258</v>
      </c>
      <c r="AN62" s="63">
        <v>30305</v>
      </c>
      <c r="AO62" s="63">
        <v>32928</v>
      </c>
      <c r="AP62" s="63">
        <v>31509</v>
      </c>
      <c r="AQ62" s="63">
        <v>33863</v>
      </c>
      <c r="AR62" s="63">
        <v>24917</v>
      </c>
      <c r="AS62" s="63">
        <v>19525</v>
      </c>
      <c r="AT62" s="63">
        <v>14379</v>
      </c>
      <c r="AU62" s="63">
        <v>18995</v>
      </c>
      <c r="AV62" s="63">
        <v>26129</v>
      </c>
      <c r="AW62" s="64">
        <v>24062</v>
      </c>
      <c r="AX62" s="65">
        <v>25622</v>
      </c>
    </row>
    <row r="63" spans="1:50" ht="13.5" thickBot="1" x14ac:dyDescent="0.25">
      <c r="A63" s="53">
        <v>56</v>
      </c>
      <c r="B63" s="60" t="s">
        <v>282</v>
      </c>
      <c r="C63" s="60" t="s">
        <v>283</v>
      </c>
      <c r="D63" s="61">
        <v>56</v>
      </c>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7"/>
      <c r="AF63" s="67"/>
      <c r="AG63" s="67"/>
      <c r="AH63" s="67"/>
      <c r="AI63" s="67"/>
      <c r="AJ63" s="67"/>
      <c r="AK63" s="67"/>
      <c r="AL63" s="67"/>
      <c r="AM63" s="67"/>
      <c r="AN63" s="67"/>
      <c r="AO63" s="67"/>
      <c r="AP63" s="67"/>
      <c r="AQ63" s="67"/>
      <c r="AR63" s="67"/>
      <c r="AS63" s="67"/>
      <c r="AT63" s="67"/>
      <c r="AU63" s="67"/>
      <c r="AV63" s="67"/>
      <c r="AW63" s="68"/>
      <c r="AX63" s="69"/>
    </row>
    <row r="64" spans="1:50" ht="13.5" thickBot="1" x14ac:dyDescent="0.25">
      <c r="A64" s="53">
        <v>57</v>
      </c>
      <c r="B64" s="60" t="s">
        <v>284</v>
      </c>
      <c r="C64" s="60" t="s">
        <v>285</v>
      </c>
      <c r="D64" s="61">
        <v>57</v>
      </c>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7"/>
      <c r="AF64" s="67"/>
      <c r="AG64" s="67"/>
      <c r="AH64" s="67"/>
      <c r="AI64" s="67"/>
      <c r="AJ64" s="67"/>
      <c r="AK64" s="67"/>
      <c r="AL64" s="67"/>
      <c r="AM64" s="67"/>
      <c r="AN64" s="67"/>
      <c r="AO64" s="67"/>
      <c r="AP64" s="67"/>
      <c r="AQ64" s="67"/>
      <c r="AR64" s="67"/>
      <c r="AS64" s="67"/>
      <c r="AT64" s="67"/>
      <c r="AU64" s="67"/>
      <c r="AV64" s="67"/>
      <c r="AW64" s="68"/>
      <c r="AX64" s="69"/>
    </row>
    <row r="65" spans="1:52" ht="13.5" thickBot="1" x14ac:dyDescent="0.25">
      <c r="A65" s="53">
        <v>58</v>
      </c>
      <c r="B65" s="75" t="s">
        <v>286</v>
      </c>
      <c r="C65" s="60" t="s">
        <v>287</v>
      </c>
      <c r="D65" s="61" t="s">
        <v>288</v>
      </c>
      <c r="E65" s="70">
        <v>230483</v>
      </c>
      <c r="F65" s="70">
        <v>242745</v>
      </c>
      <c r="G65" s="70">
        <v>277403</v>
      </c>
      <c r="H65" s="70">
        <v>301553</v>
      </c>
      <c r="I65" s="70">
        <v>328859</v>
      </c>
      <c r="J65" s="70">
        <v>335342</v>
      </c>
      <c r="K65" s="70">
        <v>385352</v>
      </c>
      <c r="L65" s="70">
        <v>434653</v>
      </c>
      <c r="M65" s="70">
        <v>485190</v>
      </c>
      <c r="N65" s="70">
        <v>536420</v>
      </c>
      <c r="O65" s="70">
        <v>583296</v>
      </c>
      <c r="P65" s="70">
        <v>659322</v>
      </c>
      <c r="Q65" s="70">
        <v>655027</v>
      </c>
      <c r="R65" s="70">
        <v>688673</v>
      </c>
      <c r="S65" s="70">
        <v>755336</v>
      </c>
      <c r="T65" s="70">
        <v>815535</v>
      </c>
      <c r="U65" s="70">
        <v>861594</v>
      </c>
      <c r="V65" s="70">
        <v>959098</v>
      </c>
      <c r="W65" s="70">
        <v>1013685</v>
      </c>
      <c r="X65" s="70">
        <v>1101583</v>
      </c>
      <c r="Y65" s="70">
        <v>1155441</v>
      </c>
      <c r="Z65" s="70">
        <v>1176991</v>
      </c>
      <c r="AA65" s="70">
        <v>1240985</v>
      </c>
      <c r="AB65" s="70">
        <v>1321645</v>
      </c>
      <c r="AC65" s="70">
        <v>1427913</v>
      </c>
      <c r="AD65" s="70">
        <v>1517851</v>
      </c>
      <c r="AE65" s="71">
        <v>1649664</v>
      </c>
      <c r="AF65" s="71">
        <v>1791986</v>
      </c>
      <c r="AG65" s="71">
        <v>1922581</v>
      </c>
      <c r="AH65" s="71">
        <v>2051677</v>
      </c>
      <c r="AI65" s="71">
        <v>2217415</v>
      </c>
      <c r="AJ65" s="71">
        <v>2176798</v>
      </c>
      <c r="AK65" s="71">
        <v>2014325</v>
      </c>
      <c r="AL65" s="71">
        <v>2060027</v>
      </c>
      <c r="AM65" s="71">
        <v>2228705</v>
      </c>
      <c r="AN65" s="71">
        <v>2564625</v>
      </c>
      <c r="AO65" s="71">
        <v>2821744</v>
      </c>
      <c r="AP65" s="71">
        <v>2960664</v>
      </c>
      <c r="AQ65" s="71">
        <v>2851779</v>
      </c>
      <c r="AR65" s="71">
        <v>2416712</v>
      </c>
      <c r="AS65" s="71">
        <v>2598645</v>
      </c>
      <c r="AT65" s="71">
        <v>2861058</v>
      </c>
      <c r="AU65" s="71">
        <v>3007785</v>
      </c>
      <c r="AV65" s="71">
        <v>3252141</v>
      </c>
      <c r="AW65" s="72">
        <v>3440976</v>
      </c>
      <c r="AX65" s="73">
        <v>3629029</v>
      </c>
    </row>
    <row r="66" spans="1:52" ht="13.5" thickBot="1" x14ac:dyDescent="0.25">
      <c r="A66" s="53">
        <v>59</v>
      </c>
      <c r="B66" s="54" t="s">
        <v>289</v>
      </c>
      <c r="C66" s="54" t="s">
        <v>290</v>
      </c>
      <c r="D66" s="55" t="s">
        <v>291</v>
      </c>
      <c r="E66" s="57">
        <v>46593</v>
      </c>
      <c r="F66" s="57">
        <v>51504</v>
      </c>
      <c r="G66" s="57">
        <v>59578</v>
      </c>
      <c r="H66" s="57">
        <v>76038</v>
      </c>
      <c r="I66" s="57">
        <v>85750</v>
      </c>
      <c r="J66" s="57">
        <v>89897</v>
      </c>
      <c r="K66" s="57">
        <v>101973</v>
      </c>
      <c r="L66" s="57">
        <v>113853</v>
      </c>
      <c r="M66" s="57">
        <v>132125</v>
      </c>
      <c r="N66" s="57">
        <v>153678</v>
      </c>
      <c r="O66" s="57">
        <v>167203</v>
      </c>
      <c r="P66" s="57">
        <v>196869</v>
      </c>
      <c r="Q66" s="57">
        <v>210086</v>
      </c>
      <c r="R66" s="57">
        <v>227208</v>
      </c>
      <c r="S66" s="57">
        <v>258806</v>
      </c>
      <c r="T66" s="57">
        <v>282795</v>
      </c>
      <c r="U66" s="57">
        <v>304890</v>
      </c>
      <c r="V66" s="57">
        <v>324638</v>
      </c>
      <c r="W66" s="57">
        <v>363156</v>
      </c>
      <c r="X66" s="57">
        <v>386938</v>
      </c>
      <c r="Y66" s="57">
        <v>412075</v>
      </c>
      <c r="Z66" s="57">
        <v>432232</v>
      </c>
      <c r="AA66" s="57">
        <v>457088</v>
      </c>
      <c r="AB66" s="57">
        <v>479646</v>
      </c>
      <c r="AC66" s="57">
        <v>510667</v>
      </c>
      <c r="AD66" s="57">
        <v>535503</v>
      </c>
      <c r="AE66" s="57">
        <v>557866</v>
      </c>
      <c r="AF66" s="57">
        <v>590255</v>
      </c>
      <c r="AG66" s="57">
        <v>627753</v>
      </c>
      <c r="AH66" s="57">
        <v>664578</v>
      </c>
      <c r="AI66" s="57">
        <v>709393</v>
      </c>
      <c r="AJ66" s="57">
        <v>736944</v>
      </c>
      <c r="AK66" s="57">
        <v>755247</v>
      </c>
      <c r="AL66" s="57">
        <v>783175</v>
      </c>
      <c r="AM66" s="57">
        <v>833564</v>
      </c>
      <c r="AN66" s="57">
        <v>878006</v>
      </c>
      <c r="AO66" s="57">
        <v>927175</v>
      </c>
      <c r="AP66" s="57">
        <v>966127</v>
      </c>
      <c r="AQ66" s="57">
        <v>993062</v>
      </c>
      <c r="AR66" s="57">
        <v>969365</v>
      </c>
      <c r="AS66" s="57">
        <v>989033</v>
      </c>
      <c r="AT66" s="57">
        <v>922208</v>
      </c>
      <c r="AU66" s="57">
        <v>956186</v>
      </c>
      <c r="AV66" s="57">
        <v>1109762</v>
      </c>
      <c r="AW66" s="58">
        <v>1160022</v>
      </c>
      <c r="AX66" s="59">
        <v>1208581</v>
      </c>
      <c r="AY66" s="76"/>
      <c r="AZ66" s="76"/>
    </row>
    <row r="67" spans="1:52" ht="13.5" thickBot="1" x14ac:dyDescent="0.25">
      <c r="A67" s="53">
        <v>60</v>
      </c>
      <c r="B67" s="60" t="s">
        <v>292</v>
      </c>
      <c r="C67" s="60" t="s">
        <v>293</v>
      </c>
      <c r="D67" s="61" t="s">
        <v>294</v>
      </c>
      <c r="E67" s="62">
        <v>23328</v>
      </c>
      <c r="F67" s="62">
        <v>25753</v>
      </c>
      <c r="G67" s="62">
        <v>30399</v>
      </c>
      <c r="H67" s="62">
        <v>39223</v>
      </c>
      <c r="I67" s="62">
        <v>43997</v>
      </c>
      <c r="J67" s="62">
        <v>45551</v>
      </c>
      <c r="K67" s="62">
        <v>53051</v>
      </c>
      <c r="L67" s="62">
        <v>59937</v>
      </c>
      <c r="M67" s="62">
        <v>70612</v>
      </c>
      <c r="N67" s="62">
        <v>81573</v>
      </c>
      <c r="O67" s="62">
        <v>87756</v>
      </c>
      <c r="P67" s="62">
        <v>102403</v>
      </c>
      <c r="Q67" s="62">
        <v>108621</v>
      </c>
      <c r="R67" s="62">
        <v>118562</v>
      </c>
      <c r="S67" s="62">
        <v>137743</v>
      </c>
      <c r="T67" s="62">
        <v>146322</v>
      </c>
      <c r="U67" s="62">
        <v>156263</v>
      </c>
      <c r="V67" s="62">
        <v>164541</v>
      </c>
      <c r="W67" s="62">
        <v>182721</v>
      </c>
      <c r="X67" s="62">
        <v>191553</v>
      </c>
      <c r="Y67" s="62">
        <v>204102</v>
      </c>
      <c r="Z67" s="62">
        <v>212383</v>
      </c>
      <c r="AA67" s="62">
        <v>224735</v>
      </c>
      <c r="AB67" s="62">
        <v>236060</v>
      </c>
      <c r="AC67" s="62">
        <v>251351</v>
      </c>
      <c r="AD67" s="62">
        <v>261805</v>
      </c>
      <c r="AE67" s="63">
        <v>272671</v>
      </c>
      <c r="AF67" s="63">
        <v>287645</v>
      </c>
      <c r="AG67" s="63">
        <v>305316</v>
      </c>
      <c r="AH67" s="63">
        <v>321429</v>
      </c>
      <c r="AI67" s="63">
        <v>343184</v>
      </c>
      <c r="AJ67" s="63">
        <v>355673</v>
      </c>
      <c r="AK67" s="63">
        <v>363346</v>
      </c>
      <c r="AL67" s="63">
        <v>379152</v>
      </c>
      <c r="AM67" s="63">
        <v>404967</v>
      </c>
      <c r="AN67" s="63">
        <v>423933</v>
      </c>
      <c r="AO67" s="63">
        <v>442467</v>
      </c>
      <c r="AP67" s="63">
        <v>456655</v>
      </c>
      <c r="AQ67" s="63">
        <v>465817</v>
      </c>
      <c r="AR67" s="63">
        <v>451475</v>
      </c>
      <c r="AS67" s="63">
        <v>462063</v>
      </c>
      <c r="AT67" s="63">
        <v>485865</v>
      </c>
      <c r="AU67" s="63">
        <v>506386</v>
      </c>
      <c r="AV67" s="63">
        <v>519543</v>
      </c>
      <c r="AW67" s="64">
        <v>539967</v>
      </c>
      <c r="AX67" s="65">
        <v>560375</v>
      </c>
    </row>
    <row r="68" spans="1:52" ht="13.5" thickBot="1" x14ac:dyDescent="0.25">
      <c r="A68" s="53">
        <v>61</v>
      </c>
      <c r="B68" s="60" t="s">
        <v>295</v>
      </c>
      <c r="C68" s="60" t="s">
        <v>296</v>
      </c>
      <c r="D68" s="61">
        <v>61</v>
      </c>
      <c r="E68" s="66">
        <v>23328</v>
      </c>
      <c r="F68" s="66">
        <v>25753</v>
      </c>
      <c r="G68" s="66">
        <v>30399</v>
      </c>
      <c r="H68" s="66">
        <v>39223</v>
      </c>
      <c r="I68" s="66">
        <v>43997</v>
      </c>
      <c r="J68" s="66">
        <v>45551</v>
      </c>
      <c r="K68" s="66">
        <v>53051</v>
      </c>
      <c r="L68" s="66">
        <v>59937</v>
      </c>
      <c r="M68" s="66">
        <v>70612</v>
      </c>
      <c r="N68" s="66">
        <v>81573</v>
      </c>
      <c r="O68" s="66">
        <v>87756</v>
      </c>
      <c r="P68" s="66">
        <v>102403</v>
      </c>
      <c r="Q68" s="66">
        <v>108621</v>
      </c>
      <c r="R68" s="66">
        <v>118562</v>
      </c>
      <c r="S68" s="66">
        <v>137743</v>
      </c>
      <c r="T68" s="66">
        <v>146322</v>
      </c>
      <c r="U68" s="66">
        <v>156263</v>
      </c>
      <c r="V68" s="66">
        <v>164541</v>
      </c>
      <c r="W68" s="66">
        <v>182721</v>
      </c>
      <c r="X68" s="66">
        <v>191553</v>
      </c>
      <c r="Y68" s="66">
        <v>204102</v>
      </c>
      <c r="Z68" s="66">
        <v>212383</v>
      </c>
      <c r="AA68" s="66">
        <v>224735</v>
      </c>
      <c r="AB68" s="66">
        <v>236060</v>
      </c>
      <c r="AC68" s="66">
        <v>251351</v>
      </c>
      <c r="AD68" s="66">
        <v>261805</v>
      </c>
      <c r="AE68" s="67">
        <v>272671</v>
      </c>
      <c r="AF68" s="67">
        <v>287645</v>
      </c>
      <c r="AG68" s="67">
        <v>305316</v>
      </c>
      <c r="AH68" s="67">
        <v>321429</v>
      </c>
      <c r="AI68" s="67">
        <v>343184</v>
      </c>
      <c r="AJ68" s="67">
        <v>355673</v>
      </c>
      <c r="AK68" s="67">
        <v>363346</v>
      </c>
      <c r="AL68" s="67">
        <v>379152</v>
      </c>
      <c r="AM68" s="67">
        <v>404967</v>
      </c>
      <c r="AN68" s="67">
        <v>423933</v>
      </c>
      <c r="AO68" s="67">
        <v>442467</v>
      </c>
      <c r="AP68" s="67">
        <v>456655</v>
      </c>
      <c r="AQ68" s="67">
        <v>465817</v>
      </c>
      <c r="AR68" s="67">
        <v>451475</v>
      </c>
      <c r="AS68" s="67">
        <v>462063</v>
      </c>
      <c r="AT68" s="67">
        <v>485865</v>
      </c>
      <c r="AU68" s="67">
        <v>506386</v>
      </c>
      <c r="AV68" s="67">
        <v>519543</v>
      </c>
      <c r="AW68" s="68">
        <v>539967</v>
      </c>
      <c r="AX68" s="69">
        <v>560375</v>
      </c>
    </row>
    <row r="69" spans="1:52" ht="13.5" thickBot="1" x14ac:dyDescent="0.25">
      <c r="A69" s="53">
        <v>62</v>
      </c>
      <c r="B69" s="60" t="s">
        <v>297</v>
      </c>
      <c r="C69" s="60" t="s">
        <v>298</v>
      </c>
      <c r="D69" s="61">
        <v>62</v>
      </c>
      <c r="E69" s="66">
        <v>0</v>
      </c>
      <c r="F69" s="66">
        <v>0</v>
      </c>
      <c r="G69" s="66">
        <v>0</v>
      </c>
      <c r="H69" s="66">
        <v>0</v>
      </c>
      <c r="I69" s="66">
        <v>0</v>
      </c>
      <c r="J69" s="66">
        <v>0</v>
      </c>
      <c r="K69" s="66">
        <v>0</v>
      </c>
      <c r="L69" s="66">
        <v>0</v>
      </c>
      <c r="M69" s="66">
        <v>0</v>
      </c>
      <c r="N69" s="66">
        <v>0</v>
      </c>
      <c r="O69" s="66">
        <v>0</v>
      </c>
      <c r="P69" s="66">
        <v>0</v>
      </c>
      <c r="Q69" s="66">
        <v>0</v>
      </c>
      <c r="R69" s="66">
        <v>0</v>
      </c>
      <c r="S69" s="66">
        <v>0</v>
      </c>
      <c r="T69" s="66">
        <v>0</v>
      </c>
      <c r="U69" s="66">
        <v>0</v>
      </c>
      <c r="V69" s="66">
        <v>0</v>
      </c>
      <c r="W69" s="66">
        <v>0</v>
      </c>
      <c r="X69" s="66">
        <v>0</v>
      </c>
      <c r="Y69" s="66">
        <v>0</v>
      </c>
      <c r="Z69" s="66">
        <v>0</v>
      </c>
      <c r="AA69" s="66">
        <v>0</v>
      </c>
      <c r="AB69" s="66">
        <v>0</v>
      </c>
      <c r="AC69" s="66">
        <v>0</v>
      </c>
      <c r="AD69" s="66">
        <v>0</v>
      </c>
      <c r="AE69" s="67">
        <v>0</v>
      </c>
      <c r="AF69" s="67">
        <v>0</v>
      </c>
      <c r="AG69" s="67">
        <v>0</v>
      </c>
      <c r="AH69" s="67">
        <v>0</v>
      </c>
      <c r="AI69" s="67">
        <v>0</v>
      </c>
      <c r="AJ69" s="67">
        <v>0</v>
      </c>
      <c r="AK69" s="67">
        <v>0</v>
      </c>
      <c r="AL69" s="67">
        <v>0</v>
      </c>
      <c r="AM69" s="67">
        <v>0</v>
      </c>
      <c r="AN69" s="67">
        <v>0</v>
      </c>
      <c r="AO69" s="67">
        <v>0</v>
      </c>
      <c r="AP69" s="67">
        <v>0</v>
      </c>
      <c r="AQ69" s="67">
        <v>0</v>
      </c>
      <c r="AR69" s="67">
        <v>0</v>
      </c>
      <c r="AS69" s="67">
        <v>0</v>
      </c>
      <c r="AT69" s="67">
        <v>0</v>
      </c>
      <c r="AU69" s="67">
        <v>0</v>
      </c>
      <c r="AV69" s="67">
        <v>0</v>
      </c>
      <c r="AW69" s="68">
        <v>0</v>
      </c>
      <c r="AX69" s="69">
        <v>0</v>
      </c>
    </row>
    <row r="70" spans="1:52" ht="13.5" thickBot="1" x14ac:dyDescent="0.25">
      <c r="A70" s="53">
        <v>63</v>
      </c>
      <c r="B70" s="60" t="s">
        <v>299</v>
      </c>
      <c r="C70" s="60" t="s">
        <v>300</v>
      </c>
      <c r="D70" s="61">
        <v>63</v>
      </c>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7"/>
      <c r="AF70" s="67"/>
      <c r="AG70" s="67"/>
      <c r="AH70" s="67"/>
      <c r="AI70" s="67"/>
      <c r="AJ70" s="67"/>
      <c r="AK70" s="67"/>
      <c r="AL70" s="67"/>
      <c r="AM70" s="67"/>
      <c r="AN70" s="67"/>
      <c r="AO70" s="67"/>
      <c r="AP70" s="67"/>
      <c r="AQ70" s="67"/>
      <c r="AR70" s="67"/>
      <c r="AS70" s="67"/>
      <c r="AT70" s="67"/>
      <c r="AU70" s="67"/>
      <c r="AV70" s="67"/>
      <c r="AW70" s="68"/>
      <c r="AX70" s="69"/>
    </row>
    <row r="71" spans="1:52" ht="13.5" thickBot="1" x14ac:dyDescent="0.25">
      <c r="A71" s="53">
        <v>64</v>
      </c>
      <c r="B71" s="60" t="s">
        <v>301</v>
      </c>
      <c r="C71" s="60" t="s">
        <v>302</v>
      </c>
      <c r="D71" s="61">
        <v>64</v>
      </c>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7"/>
      <c r="AF71" s="67"/>
      <c r="AG71" s="67"/>
      <c r="AH71" s="67"/>
      <c r="AI71" s="67"/>
      <c r="AJ71" s="67"/>
      <c r="AK71" s="67"/>
      <c r="AL71" s="67"/>
      <c r="AM71" s="67"/>
      <c r="AN71" s="67"/>
      <c r="AO71" s="67"/>
      <c r="AP71" s="67"/>
      <c r="AQ71" s="67"/>
      <c r="AR71" s="67"/>
      <c r="AS71" s="67"/>
      <c r="AT71" s="67"/>
      <c r="AU71" s="67"/>
      <c r="AV71" s="67"/>
      <c r="AW71" s="68"/>
      <c r="AX71" s="69"/>
    </row>
    <row r="72" spans="1:52" ht="13.5" thickBot="1" x14ac:dyDescent="0.25">
      <c r="A72" s="53">
        <v>65</v>
      </c>
      <c r="B72" s="60" t="s">
        <v>303</v>
      </c>
      <c r="C72" s="60" t="s">
        <v>304</v>
      </c>
      <c r="D72" s="61">
        <v>65</v>
      </c>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7"/>
      <c r="AF72" s="67"/>
      <c r="AG72" s="67"/>
      <c r="AH72" s="67"/>
      <c r="AI72" s="67"/>
      <c r="AJ72" s="67"/>
      <c r="AK72" s="67"/>
      <c r="AL72" s="67"/>
      <c r="AM72" s="67"/>
      <c r="AN72" s="67"/>
      <c r="AO72" s="67"/>
      <c r="AP72" s="67"/>
      <c r="AQ72" s="67"/>
      <c r="AR72" s="67"/>
      <c r="AS72" s="67"/>
      <c r="AT72" s="67"/>
      <c r="AU72" s="67"/>
      <c r="AV72" s="67"/>
      <c r="AW72" s="68"/>
      <c r="AX72" s="69"/>
    </row>
    <row r="73" spans="1:52" ht="13.5" thickBot="1" x14ac:dyDescent="0.25">
      <c r="A73" s="53">
        <v>66</v>
      </c>
      <c r="B73" s="60" t="s">
        <v>305</v>
      </c>
      <c r="C73" s="60" t="s">
        <v>306</v>
      </c>
      <c r="D73" s="61" t="s">
        <v>307</v>
      </c>
      <c r="E73" s="66">
        <v>638</v>
      </c>
      <c r="F73" s="66">
        <v>871</v>
      </c>
      <c r="G73" s="66">
        <v>958</v>
      </c>
      <c r="H73" s="66">
        <v>847</v>
      </c>
      <c r="I73" s="66">
        <v>988</v>
      </c>
      <c r="J73" s="66">
        <v>1467</v>
      </c>
      <c r="K73" s="66">
        <v>1680</v>
      </c>
      <c r="L73" s="66">
        <v>1578</v>
      </c>
      <c r="M73" s="66">
        <v>1387</v>
      </c>
      <c r="N73" s="66">
        <v>1513</v>
      </c>
      <c r="O73" s="66">
        <v>1724</v>
      </c>
      <c r="P73" s="66">
        <v>1833</v>
      </c>
      <c r="Q73" s="66">
        <v>1802</v>
      </c>
      <c r="R73" s="66">
        <v>1993</v>
      </c>
      <c r="S73" s="66">
        <v>2012</v>
      </c>
      <c r="T73" s="66">
        <v>2192</v>
      </c>
      <c r="U73" s="66">
        <v>2376</v>
      </c>
      <c r="V73" s="66">
        <v>2532</v>
      </c>
      <c r="W73" s="66">
        <v>2829</v>
      </c>
      <c r="X73" s="66">
        <v>3024</v>
      </c>
      <c r="Y73" s="66">
        <v>3384</v>
      </c>
      <c r="Z73" s="66">
        <v>3816</v>
      </c>
      <c r="AA73" s="66">
        <v>4729</v>
      </c>
      <c r="AB73" s="66">
        <v>4710</v>
      </c>
      <c r="AC73" s="66">
        <v>4001</v>
      </c>
      <c r="AD73" s="66">
        <v>3595</v>
      </c>
      <c r="AE73" s="67">
        <v>3466</v>
      </c>
      <c r="AF73" s="67">
        <v>3380</v>
      </c>
      <c r="AG73" s="67">
        <v>3394</v>
      </c>
      <c r="AH73" s="67">
        <v>3474</v>
      </c>
      <c r="AI73" s="67">
        <v>3727</v>
      </c>
      <c r="AJ73" s="67">
        <v>4083</v>
      </c>
      <c r="AK73" s="67">
        <v>4436</v>
      </c>
      <c r="AL73" s="67">
        <v>5161</v>
      </c>
      <c r="AM73" s="67">
        <v>5706</v>
      </c>
      <c r="AN73" s="67">
        <v>6202</v>
      </c>
      <c r="AO73" s="67">
        <v>6923</v>
      </c>
      <c r="AP73" s="67">
        <v>7077</v>
      </c>
      <c r="AQ73" s="67">
        <v>7607</v>
      </c>
      <c r="AR73" s="67">
        <v>8779</v>
      </c>
      <c r="AS73" s="67">
        <v>9428</v>
      </c>
      <c r="AT73" s="67">
        <v>10148</v>
      </c>
      <c r="AU73" s="67">
        <v>10179</v>
      </c>
      <c r="AV73" s="67">
        <v>9438</v>
      </c>
      <c r="AW73" s="68">
        <v>9537</v>
      </c>
      <c r="AX73" s="69">
        <v>9518</v>
      </c>
    </row>
    <row r="74" spans="1:52" ht="13.5" thickBot="1" x14ac:dyDescent="0.25">
      <c r="A74" s="53">
        <v>67</v>
      </c>
      <c r="B74" s="60" t="s">
        <v>308</v>
      </c>
      <c r="C74" s="60" t="s">
        <v>309</v>
      </c>
      <c r="D74" s="61">
        <v>67</v>
      </c>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7"/>
      <c r="AF74" s="67"/>
      <c r="AG74" s="67"/>
      <c r="AH74" s="67"/>
      <c r="AI74" s="67"/>
      <c r="AJ74" s="67"/>
      <c r="AK74" s="67"/>
      <c r="AL74" s="67"/>
      <c r="AM74" s="67"/>
      <c r="AN74" s="67"/>
      <c r="AO74" s="67"/>
      <c r="AP74" s="67"/>
      <c r="AQ74" s="67"/>
      <c r="AR74" s="67"/>
      <c r="AS74" s="67"/>
      <c r="AT74" s="67"/>
      <c r="AU74" s="67"/>
      <c r="AV74" s="67"/>
      <c r="AW74" s="68"/>
      <c r="AX74" s="69"/>
    </row>
    <row r="75" spans="1:52" ht="13.5" thickBot="1" x14ac:dyDescent="0.25">
      <c r="A75" s="53">
        <v>68</v>
      </c>
      <c r="B75" s="60" t="s">
        <v>310</v>
      </c>
      <c r="C75" s="60" t="s">
        <v>311</v>
      </c>
      <c r="D75" s="61">
        <v>68</v>
      </c>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7"/>
      <c r="AF75" s="67"/>
      <c r="AG75" s="67"/>
      <c r="AH75" s="67"/>
      <c r="AI75" s="67"/>
      <c r="AJ75" s="67"/>
      <c r="AK75" s="67"/>
      <c r="AL75" s="67"/>
      <c r="AM75" s="67"/>
      <c r="AN75" s="67"/>
      <c r="AO75" s="67"/>
      <c r="AP75" s="67"/>
      <c r="AQ75" s="67"/>
      <c r="AR75" s="67"/>
      <c r="AS75" s="67"/>
      <c r="AT75" s="67"/>
      <c r="AU75" s="67"/>
      <c r="AV75" s="67"/>
      <c r="AW75" s="68"/>
      <c r="AX75" s="69"/>
    </row>
    <row r="76" spans="1:52" ht="13.5" thickBot="1" x14ac:dyDescent="0.25">
      <c r="A76" s="53">
        <v>69</v>
      </c>
      <c r="B76" s="60" t="s">
        <v>312</v>
      </c>
      <c r="C76" s="60" t="s">
        <v>313</v>
      </c>
      <c r="D76" s="61" t="s">
        <v>314</v>
      </c>
      <c r="E76" s="66">
        <v>22627</v>
      </c>
      <c r="F76" s="66">
        <v>24880</v>
      </c>
      <c r="G76" s="66">
        <v>28221</v>
      </c>
      <c r="H76" s="66">
        <v>35968</v>
      </c>
      <c r="I76" s="66">
        <v>40765</v>
      </c>
      <c r="J76" s="66">
        <v>42879</v>
      </c>
      <c r="K76" s="66">
        <v>47242</v>
      </c>
      <c r="L76" s="66">
        <v>52338</v>
      </c>
      <c r="M76" s="66">
        <v>60126</v>
      </c>
      <c r="N76" s="66">
        <v>70592</v>
      </c>
      <c r="O76" s="66">
        <v>77723</v>
      </c>
      <c r="P76" s="66">
        <v>92633</v>
      </c>
      <c r="Q76" s="66">
        <v>99663</v>
      </c>
      <c r="R76" s="66">
        <v>106653</v>
      </c>
      <c r="S76" s="66">
        <v>119051</v>
      </c>
      <c r="T76" s="66">
        <v>134281</v>
      </c>
      <c r="U76" s="66">
        <v>146251</v>
      </c>
      <c r="V76" s="66">
        <v>157565</v>
      </c>
      <c r="W76" s="66">
        <v>177606</v>
      </c>
      <c r="X76" s="66">
        <v>192361</v>
      </c>
      <c r="Y76" s="66">
        <v>204589</v>
      </c>
      <c r="Z76" s="66">
        <v>216033</v>
      </c>
      <c r="AA76" s="66">
        <v>227624</v>
      </c>
      <c r="AB76" s="66">
        <v>238876</v>
      </c>
      <c r="AC76" s="66">
        <v>255315</v>
      </c>
      <c r="AD76" s="66">
        <v>270103</v>
      </c>
      <c r="AE76" s="67">
        <v>281729</v>
      </c>
      <c r="AF76" s="67">
        <v>299230</v>
      </c>
      <c r="AG76" s="67">
        <v>319043</v>
      </c>
      <c r="AH76" s="67">
        <v>339675</v>
      </c>
      <c r="AI76" s="67">
        <v>362482</v>
      </c>
      <c r="AJ76" s="67">
        <v>377188</v>
      </c>
      <c r="AK76" s="67">
        <v>387465</v>
      </c>
      <c r="AL76" s="67">
        <v>398862</v>
      </c>
      <c r="AM76" s="67">
        <v>422891</v>
      </c>
      <c r="AN76" s="67">
        <v>447871</v>
      </c>
      <c r="AO76" s="67">
        <v>477785</v>
      </c>
      <c r="AP76" s="67">
        <v>502395</v>
      </c>
      <c r="AQ76" s="67">
        <v>519638</v>
      </c>
      <c r="AR76" s="67">
        <v>509111</v>
      </c>
      <c r="AS76" s="67">
        <v>517542</v>
      </c>
      <c r="AT76" s="67">
        <v>426195</v>
      </c>
      <c r="AU76" s="67">
        <v>439621</v>
      </c>
      <c r="AV76" s="67">
        <v>580781</v>
      </c>
      <c r="AW76" s="68">
        <v>610518</v>
      </c>
      <c r="AX76" s="69">
        <v>638688</v>
      </c>
    </row>
    <row r="77" spans="1:52" ht="13.5" thickBot="1" x14ac:dyDescent="0.25">
      <c r="A77" s="53">
        <v>70</v>
      </c>
      <c r="B77" s="60" t="s">
        <v>315</v>
      </c>
      <c r="C77" s="60" t="s">
        <v>316</v>
      </c>
      <c r="D77" s="61">
        <v>70</v>
      </c>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7"/>
      <c r="AF77" s="67"/>
      <c r="AG77" s="67"/>
      <c r="AH77" s="67"/>
      <c r="AI77" s="67"/>
      <c r="AJ77" s="67"/>
      <c r="AK77" s="67"/>
      <c r="AL77" s="67"/>
      <c r="AM77" s="67"/>
      <c r="AN77" s="67"/>
      <c r="AO77" s="67"/>
      <c r="AP77" s="67"/>
      <c r="AQ77" s="67"/>
      <c r="AR77" s="67"/>
      <c r="AS77" s="67"/>
      <c r="AT77" s="67"/>
      <c r="AU77" s="67"/>
      <c r="AV77" s="67"/>
      <c r="AW77" s="68"/>
      <c r="AX77" s="69"/>
    </row>
    <row r="78" spans="1:52" ht="13.5" thickBot="1" x14ac:dyDescent="0.25">
      <c r="A78" s="53">
        <v>71</v>
      </c>
      <c r="B78" s="60" t="s">
        <v>317</v>
      </c>
      <c r="C78" s="60" t="s">
        <v>318</v>
      </c>
      <c r="D78" s="61">
        <v>71</v>
      </c>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7"/>
      <c r="AF78" s="67"/>
      <c r="AG78" s="67"/>
      <c r="AH78" s="67"/>
      <c r="AI78" s="67"/>
      <c r="AJ78" s="67"/>
      <c r="AK78" s="67"/>
      <c r="AL78" s="67"/>
      <c r="AM78" s="67"/>
      <c r="AN78" s="67"/>
      <c r="AO78" s="67"/>
      <c r="AP78" s="67"/>
      <c r="AQ78" s="67"/>
      <c r="AR78" s="67"/>
      <c r="AS78" s="67"/>
      <c r="AT78" s="67"/>
      <c r="AU78" s="67"/>
      <c r="AV78" s="67"/>
      <c r="AW78" s="68"/>
      <c r="AX78" s="69"/>
    </row>
    <row r="79" spans="1:52" ht="13.5" thickBot="1" x14ac:dyDescent="0.25">
      <c r="A79" s="53">
        <v>72</v>
      </c>
      <c r="B79" s="60" t="s">
        <v>319</v>
      </c>
      <c r="C79" s="60" t="s">
        <v>320</v>
      </c>
      <c r="D79" s="61" t="s">
        <v>321</v>
      </c>
      <c r="E79" s="66">
        <v>20952</v>
      </c>
      <c r="F79" s="66">
        <v>22990</v>
      </c>
      <c r="G79" s="66">
        <v>26143</v>
      </c>
      <c r="H79" s="66">
        <v>33768</v>
      </c>
      <c r="I79" s="66">
        <v>38301</v>
      </c>
      <c r="J79" s="66">
        <v>40302</v>
      </c>
      <c r="K79" s="66">
        <v>44499</v>
      </c>
      <c r="L79" s="66">
        <v>49407</v>
      </c>
      <c r="M79" s="66">
        <v>56950</v>
      </c>
      <c r="N79" s="66">
        <v>67176</v>
      </c>
      <c r="O79" s="66">
        <v>73987</v>
      </c>
      <c r="P79" s="66">
        <v>88420</v>
      </c>
      <c r="Q79" s="66">
        <v>94930</v>
      </c>
      <c r="R79" s="66">
        <v>101657</v>
      </c>
      <c r="S79" s="66">
        <v>113108</v>
      </c>
      <c r="T79" s="66">
        <v>127861</v>
      </c>
      <c r="U79" s="66">
        <v>139672</v>
      </c>
      <c r="V79" s="66">
        <v>149971</v>
      </c>
      <c r="W79" s="66">
        <v>167326</v>
      </c>
      <c r="X79" s="66">
        <v>178711</v>
      </c>
      <c r="Y79" s="66">
        <v>192870</v>
      </c>
      <c r="Z79" s="66">
        <v>202837</v>
      </c>
      <c r="AA79" s="66">
        <v>213016</v>
      </c>
      <c r="AB79" s="66">
        <v>222114</v>
      </c>
      <c r="AC79" s="66">
        <v>236229</v>
      </c>
      <c r="AD79" s="66">
        <v>248671</v>
      </c>
      <c r="AE79" s="67">
        <v>260995</v>
      </c>
      <c r="AF79" s="67">
        <v>277859</v>
      </c>
      <c r="AG79" s="67">
        <v>297599</v>
      </c>
      <c r="AH79" s="67">
        <v>317089</v>
      </c>
      <c r="AI79" s="67">
        <v>339920</v>
      </c>
      <c r="AJ79" s="67">
        <v>352259</v>
      </c>
      <c r="AK79" s="67">
        <v>360329</v>
      </c>
      <c r="AL79" s="67">
        <v>369330</v>
      </c>
      <c r="AM79" s="67">
        <v>389067</v>
      </c>
      <c r="AN79" s="67">
        <v>407477</v>
      </c>
      <c r="AO79" s="67">
        <v>430711</v>
      </c>
      <c r="AP79" s="67">
        <v>450778</v>
      </c>
      <c r="AQ79" s="67">
        <v>464269</v>
      </c>
      <c r="AR79" s="67">
        <v>451157</v>
      </c>
      <c r="AS79" s="67">
        <v>455709</v>
      </c>
      <c r="AT79" s="67">
        <v>362434</v>
      </c>
      <c r="AU79" s="67">
        <v>374941</v>
      </c>
      <c r="AV79" s="67">
        <v>510878</v>
      </c>
      <c r="AW79" s="68">
        <v>538052</v>
      </c>
      <c r="AX79" s="69">
        <v>563653</v>
      </c>
    </row>
    <row r="80" spans="1:52" ht="13.5" thickBot="1" x14ac:dyDescent="0.25">
      <c r="A80" s="53">
        <v>73</v>
      </c>
      <c r="B80" s="60" t="s">
        <v>322</v>
      </c>
      <c r="C80" s="60" t="s">
        <v>323</v>
      </c>
      <c r="D80" s="61">
        <v>73</v>
      </c>
      <c r="E80" s="66">
        <v>19064</v>
      </c>
      <c r="F80" s="66">
        <v>21091</v>
      </c>
      <c r="G80" s="66">
        <v>24006</v>
      </c>
      <c r="H80" s="66">
        <v>31209</v>
      </c>
      <c r="I80" s="66">
        <v>35162</v>
      </c>
      <c r="J80" s="66">
        <v>36931</v>
      </c>
      <c r="K80" s="66">
        <v>40968</v>
      </c>
      <c r="L80" s="66">
        <v>45493</v>
      </c>
      <c r="M80" s="66">
        <v>52628</v>
      </c>
      <c r="N80" s="66">
        <v>62174</v>
      </c>
      <c r="O80" s="66">
        <v>68368</v>
      </c>
      <c r="P80" s="66">
        <v>82455</v>
      </c>
      <c r="Q80" s="66">
        <v>88063</v>
      </c>
      <c r="R80" s="66">
        <v>94476</v>
      </c>
      <c r="S80" s="66">
        <v>104632</v>
      </c>
      <c r="T80" s="66">
        <v>116923</v>
      </c>
      <c r="U80" s="66">
        <v>127209</v>
      </c>
      <c r="V80" s="66">
        <v>135661</v>
      </c>
      <c r="W80" s="66">
        <v>151539</v>
      </c>
      <c r="X80" s="66">
        <v>160990</v>
      </c>
      <c r="Y80" s="66">
        <v>173860</v>
      </c>
      <c r="Z80" s="66">
        <v>181678</v>
      </c>
      <c r="AA80" s="66">
        <v>190472</v>
      </c>
      <c r="AB80" s="66">
        <v>198423</v>
      </c>
      <c r="AC80" s="66">
        <v>211291</v>
      </c>
      <c r="AD80" s="66">
        <v>221800</v>
      </c>
      <c r="AE80" s="67">
        <v>233215</v>
      </c>
      <c r="AF80" s="67">
        <v>248771</v>
      </c>
      <c r="AG80" s="67">
        <v>266889</v>
      </c>
      <c r="AH80" s="67">
        <v>284523</v>
      </c>
      <c r="AI80" s="67">
        <v>305555</v>
      </c>
      <c r="AJ80" s="67">
        <v>316461</v>
      </c>
      <c r="AK80" s="67">
        <v>323146</v>
      </c>
      <c r="AL80" s="67">
        <v>330256</v>
      </c>
      <c r="AM80" s="67">
        <v>347548</v>
      </c>
      <c r="AN80" s="67">
        <v>362834</v>
      </c>
      <c r="AO80" s="67">
        <v>383138</v>
      </c>
      <c r="AP80" s="67">
        <v>400940</v>
      </c>
      <c r="AQ80" s="67">
        <v>413833</v>
      </c>
      <c r="AR80" s="67">
        <v>401239</v>
      </c>
      <c r="AS80" s="67">
        <v>406404</v>
      </c>
      <c r="AT80" s="67">
        <v>315703</v>
      </c>
      <c r="AU80" s="67">
        <v>327794</v>
      </c>
      <c r="AV80" s="67">
        <v>456552</v>
      </c>
      <c r="AW80" s="68">
        <v>479084</v>
      </c>
      <c r="AX80" s="69">
        <v>502383</v>
      </c>
    </row>
    <row r="81" spans="1:50" ht="13.5" thickBot="1" x14ac:dyDescent="0.25">
      <c r="A81" s="53">
        <v>74</v>
      </c>
      <c r="B81" s="60" t="s">
        <v>324</v>
      </c>
      <c r="C81" s="60" t="s">
        <v>325</v>
      </c>
      <c r="D81" s="61">
        <v>74</v>
      </c>
      <c r="E81" s="66">
        <v>1888</v>
      </c>
      <c r="F81" s="66">
        <v>1899</v>
      </c>
      <c r="G81" s="66">
        <v>2137</v>
      </c>
      <c r="H81" s="66">
        <v>2559</v>
      </c>
      <c r="I81" s="66">
        <v>3139</v>
      </c>
      <c r="J81" s="66">
        <v>3371</v>
      </c>
      <c r="K81" s="66">
        <v>3531</v>
      </c>
      <c r="L81" s="66">
        <v>3914</v>
      </c>
      <c r="M81" s="66">
        <v>4322</v>
      </c>
      <c r="N81" s="66">
        <v>5002</v>
      </c>
      <c r="O81" s="66">
        <v>5619</v>
      </c>
      <c r="P81" s="66">
        <v>5965</v>
      </c>
      <c r="Q81" s="66">
        <v>6867</v>
      </c>
      <c r="R81" s="66">
        <v>7181</v>
      </c>
      <c r="S81" s="66">
        <v>8476</v>
      </c>
      <c r="T81" s="66">
        <v>10938</v>
      </c>
      <c r="U81" s="66">
        <v>12463</v>
      </c>
      <c r="V81" s="66">
        <v>14310</v>
      </c>
      <c r="W81" s="66">
        <v>15787</v>
      </c>
      <c r="X81" s="66">
        <v>17721</v>
      </c>
      <c r="Y81" s="66">
        <v>19010</v>
      </c>
      <c r="Z81" s="66">
        <v>21159</v>
      </c>
      <c r="AA81" s="66">
        <v>22544</v>
      </c>
      <c r="AB81" s="66">
        <v>23691</v>
      </c>
      <c r="AC81" s="66">
        <v>24938</v>
      </c>
      <c r="AD81" s="66">
        <v>26871</v>
      </c>
      <c r="AE81" s="67">
        <v>27780</v>
      </c>
      <c r="AF81" s="67">
        <v>29088</v>
      </c>
      <c r="AG81" s="67">
        <v>30710</v>
      </c>
      <c r="AH81" s="67">
        <v>32566</v>
      </c>
      <c r="AI81" s="67">
        <v>34365</v>
      </c>
      <c r="AJ81" s="67">
        <v>35798</v>
      </c>
      <c r="AK81" s="67">
        <v>37183</v>
      </c>
      <c r="AL81" s="67">
        <v>39074</v>
      </c>
      <c r="AM81" s="67">
        <v>41519</v>
      </c>
      <c r="AN81" s="67">
        <v>44643</v>
      </c>
      <c r="AO81" s="67">
        <v>47573</v>
      </c>
      <c r="AP81" s="67">
        <v>49838</v>
      </c>
      <c r="AQ81" s="67">
        <v>50436</v>
      </c>
      <c r="AR81" s="67">
        <v>49918</v>
      </c>
      <c r="AS81" s="67">
        <v>49305</v>
      </c>
      <c r="AT81" s="67">
        <v>46731</v>
      </c>
      <c r="AU81" s="67">
        <v>47147</v>
      </c>
      <c r="AV81" s="67">
        <v>54326</v>
      </c>
      <c r="AW81" s="68">
        <v>58968</v>
      </c>
      <c r="AX81" s="69">
        <v>61270</v>
      </c>
    </row>
    <row r="82" spans="1:50" ht="13.5" thickBot="1" x14ac:dyDescent="0.25">
      <c r="A82" s="53">
        <v>75</v>
      </c>
      <c r="B82" s="60" t="s">
        <v>326</v>
      </c>
      <c r="C82" s="60" t="s">
        <v>327</v>
      </c>
      <c r="D82" s="61">
        <v>75</v>
      </c>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7"/>
      <c r="AF82" s="67"/>
      <c r="AG82" s="67"/>
      <c r="AH82" s="67"/>
      <c r="AI82" s="67"/>
      <c r="AJ82" s="67"/>
      <c r="AK82" s="67"/>
      <c r="AL82" s="67"/>
      <c r="AM82" s="67"/>
      <c r="AN82" s="67"/>
      <c r="AO82" s="67"/>
      <c r="AP82" s="67"/>
      <c r="AQ82" s="67"/>
      <c r="AR82" s="67"/>
      <c r="AS82" s="67"/>
      <c r="AT82" s="67"/>
      <c r="AU82" s="67"/>
      <c r="AV82" s="67"/>
      <c r="AW82" s="68"/>
      <c r="AX82" s="69"/>
    </row>
    <row r="83" spans="1:50" ht="13.5" thickBot="1" x14ac:dyDescent="0.25">
      <c r="A83" s="53">
        <v>76</v>
      </c>
      <c r="B83" s="60" t="s">
        <v>328</v>
      </c>
      <c r="C83" s="60" t="s">
        <v>329</v>
      </c>
      <c r="D83" s="61">
        <v>76</v>
      </c>
      <c r="E83" s="66">
        <v>1675</v>
      </c>
      <c r="F83" s="66">
        <v>1890</v>
      </c>
      <c r="G83" s="66">
        <v>2078</v>
      </c>
      <c r="H83" s="66">
        <v>2200</v>
      </c>
      <c r="I83" s="66">
        <v>2464</v>
      </c>
      <c r="J83" s="66">
        <v>2577</v>
      </c>
      <c r="K83" s="66">
        <v>2743</v>
      </c>
      <c r="L83" s="66">
        <v>2931</v>
      </c>
      <c r="M83" s="66">
        <v>3176</v>
      </c>
      <c r="N83" s="66">
        <v>3416</v>
      </c>
      <c r="O83" s="66">
        <v>3736</v>
      </c>
      <c r="P83" s="66">
        <v>4213</v>
      </c>
      <c r="Q83" s="66">
        <v>4733</v>
      </c>
      <c r="R83" s="66">
        <v>4996</v>
      </c>
      <c r="S83" s="66">
        <v>5943</v>
      </c>
      <c r="T83" s="66">
        <v>6420</v>
      </c>
      <c r="U83" s="66">
        <v>6579</v>
      </c>
      <c r="V83" s="66">
        <v>7594</v>
      </c>
      <c r="W83" s="66">
        <v>10280</v>
      </c>
      <c r="X83" s="66">
        <v>13650</v>
      </c>
      <c r="Y83" s="66">
        <v>11719</v>
      </c>
      <c r="Z83" s="66">
        <v>13196</v>
      </c>
      <c r="AA83" s="66">
        <v>14608</v>
      </c>
      <c r="AB83" s="66">
        <v>16762</v>
      </c>
      <c r="AC83" s="66">
        <v>19086</v>
      </c>
      <c r="AD83" s="66">
        <v>21432</v>
      </c>
      <c r="AE83" s="67">
        <v>20734</v>
      </c>
      <c r="AF83" s="67">
        <v>21371</v>
      </c>
      <c r="AG83" s="67">
        <v>21444</v>
      </c>
      <c r="AH83" s="67">
        <v>22586</v>
      </c>
      <c r="AI83" s="67">
        <v>22562</v>
      </c>
      <c r="AJ83" s="67">
        <v>24929</v>
      </c>
      <c r="AK83" s="67">
        <v>27136</v>
      </c>
      <c r="AL83" s="67">
        <v>29532</v>
      </c>
      <c r="AM83" s="67">
        <v>33824</v>
      </c>
      <c r="AN83" s="67">
        <v>40394</v>
      </c>
      <c r="AO83" s="67">
        <v>47074</v>
      </c>
      <c r="AP83" s="67">
        <v>51617</v>
      </c>
      <c r="AQ83" s="67">
        <v>55369</v>
      </c>
      <c r="AR83" s="67">
        <v>57954</v>
      </c>
      <c r="AS83" s="67">
        <v>61833</v>
      </c>
      <c r="AT83" s="67">
        <v>63761</v>
      </c>
      <c r="AU83" s="67">
        <v>64680</v>
      </c>
      <c r="AV83" s="67">
        <v>69903</v>
      </c>
      <c r="AW83" s="68">
        <v>72466</v>
      </c>
      <c r="AX83" s="69">
        <v>75035</v>
      </c>
    </row>
    <row r="84" spans="1:50" ht="13.5" thickBot="1" x14ac:dyDescent="0.25">
      <c r="A84" s="53">
        <v>77</v>
      </c>
      <c r="B84" s="60" t="s">
        <v>330</v>
      </c>
      <c r="C84" s="60" t="s">
        <v>331</v>
      </c>
      <c r="D84" s="61" t="s">
        <v>332</v>
      </c>
      <c r="E84" s="70"/>
      <c r="F84" s="70"/>
      <c r="G84" s="70"/>
      <c r="H84" s="70"/>
      <c r="I84" s="70"/>
      <c r="J84" s="70"/>
      <c r="K84" s="70"/>
      <c r="L84" s="70"/>
      <c r="M84" s="70"/>
      <c r="N84" s="70"/>
      <c r="O84" s="70"/>
      <c r="P84" s="70"/>
      <c r="Q84" s="70"/>
      <c r="R84" s="70"/>
      <c r="S84" s="70"/>
      <c r="T84" s="70"/>
      <c r="U84" s="70"/>
      <c r="V84" s="70"/>
      <c r="W84" s="70"/>
      <c r="X84" s="70"/>
      <c r="Y84" s="70"/>
      <c r="Z84" s="70"/>
      <c r="AA84" s="70"/>
      <c r="AB84" s="70"/>
      <c r="AC84" s="70"/>
      <c r="AD84" s="70"/>
      <c r="AE84" s="71"/>
      <c r="AF84" s="71"/>
      <c r="AG84" s="71"/>
      <c r="AH84" s="71"/>
      <c r="AI84" s="71"/>
      <c r="AJ84" s="71"/>
      <c r="AK84" s="71"/>
      <c r="AL84" s="71"/>
      <c r="AM84" s="71"/>
      <c r="AN84" s="71"/>
      <c r="AO84" s="71"/>
      <c r="AP84" s="71"/>
      <c r="AQ84" s="71"/>
      <c r="AR84" s="71"/>
      <c r="AS84" s="71"/>
      <c r="AT84" s="71"/>
      <c r="AU84" s="71"/>
      <c r="AV84" s="71"/>
      <c r="AW84" s="72"/>
      <c r="AX84" s="73"/>
    </row>
    <row r="85" spans="1:50" ht="13.5" thickBot="1" x14ac:dyDescent="0.25">
      <c r="A85" s="53">
        <v>78</v>
      </c>
      <c r="B85" s="60" t="s">
        <v>333</v>
      </c>
      <c r="C85" s="60" t="s">
        <v>334</v>
      </c>
      <c r="D85" s="61">
        <v>78</v>
      </c>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7"/>
      <c r="AF85" s="67"/>
      <c r="AG85" s="67"/>
      <c r="AH85" s="67"/>
      <c r="AI85" s="67"/>
      <c r="AJ85" s="67"/>
      <c r="AK85" s="67"/>
      <c r="AL85" s="67"/>
      <c r="AM85" s="67"/>
      <c r="AN85" s="67"/>
      <c r="AO85" s="67"/>
      <c r="AP85" s="67"/>
      <c r="AQ85" s="67"/>
      <c r="AR85" s="67"/>
      <c r="AS85" s="67"/>
      <c r="AT85" s="67"/>
      <c r="AU85" s="67"/>
      <c r="AV85" s="67"/>
      <c r="AW85" s="68"/>
      <c r="AX85" s="69"/>
    </row>
    <row r="86" spans="1:50" ht="13.5" thickBot="1" x14ac:dyDescent="0.25">
      <c r="A86" s="53">
        <v>79</v>
      </c>
      <c r="B86" s="60" t="s">
        <v>335</v>
      </c>
      <c r="C86" s="60" t="s">
        <v>336</v>
      </c>
      <c r="D86" s="61">
        <v>79</v>
      </c>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7"/>
      <c r="AF86" s="67"/>
      <c r="AG86" s="67"/>
      <c r="AH86" s="67"/>
      <c r="AI86" s="67"/>
      <c r="AJ86" s="67"/>
      <c r="AK86" s="67"/>
      <c r="AL86" s="67"/>
      <c r="AM86" s="67"/>
      <c r="AN86" s="67"/>
      <c r="AO86" s="67"/>
      <c r="AP86" s="67"/>
      <c r="AQ86" s="67"/>
      <c r="AR86" s="67"/>
      <c r="AS86" s="67"/>
      <c r="AT86" s="67"/>
      <c r="AU86" s="67"/>
      <c r="AV86" s="67"/>
      <c r="AW86" s="68"/>
      <c r="AX86" s="69"/>
    </row>
    <row r="87" spans="1:50" ht="13.5" thickBot="1" x14ac:dyDescent="0.25">
      <c r="A87" s="53">
        <v>80</v>
      </c>
      <c r="B87" s="54" t="s">
        <v>337</v>
      </c>
      <c r="C87" s="54" t="s">
        <v>338</v>
      </c>
      <c r="D87" s="55" t="s">
        <v>339</v>
      </c>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8"/>
      <c r="AX87" s="59"/>
    </row>
    <row r="88" spans="1:50" ht="13.5" thickBot="1" x14ac:dyDescent="0.25">
      <c r="A88" s="53">
        <v>81</v>
      </c>
      <c r="B88" s="60" t="s">
        <v>340</v>
      </c>
      <c r="C88" s="60" t="s">
        <v>341</v>
      </c>
      <c r="D88" s="61">
        <v>81</v>
      </c>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c r="AE88" s="63"/>
      <c r="AF88" s="63"/>
      <c r="AG88" s="63"/>
      <c r="AH88" s="63"/>
      <c r="AI88" s="63"/>
      <c r="AJ88" s="63"/>
      <c r="AK88" s="63"/>
      <c r="AL88" s="63"/>
      <c r="AM88" s="63"/>
      <c r="AN88" s="63"/>
      <c r="AO88" s="63"/>
      <c r="AP88" s="63"/>
      <c r="AQ88" s="63"/>
      <c r="AR88" s="63"/>
      <c r="AS88" s="63"/>
      <c r="AT88" s="63"/>
      <c r="AU88" s="63"/>
      <c r="AV88" s="63"/>
      <c r="AW88" s="64"/>
      <c r="AX88" s="65"/>
    </row>
    <row r="89" spans="1:50" ht="13.5" thickBot="1" x14ac:dyDescent="0.25">
      <c r="A89" s="53">
        <v>82</v>
      </c>
      <c r="B89" s="60" t="s">
        <v>342</v>
      </c>
      <c r="C89" s="60" t="s">
        <v>343</v>
      </c>
      <c r="D89" s="61">
        <v>82</v>
      </c>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7"/>
      <c r="AF89" s="67"/>
      <c r="AG89" s="67"/>
      <c r="AH89" s="67"/>
      <c r="AI89" s="67"/>
      <c r="AJ89" s="67"/>
      <c r="AK89" s="67"/>
      <c r="AL89" s="67"/>
      <c r="AM89" s="67"/>
      <c r="AN89" s="67"/>
      <c r="AO89" s="67"/>
      <c r="AP89" s="67"/>
      <c r="AQ89" s="67"/>
      <c r="AR89" s="67"/>
      <c r="AS89" s="67"/>
      <c r="AT89" s="67"/>
      <c r="AU89" s="67"/>
      <c r="AV89" s="67"/>
      <c r="AW89" s="68"/>
      <c r="AX89" s="69"/>
    </row>
    <row r="90" spans="1:50" ht="13.5" thickBot="1" x14ac:dyDescent="0.25">
      <c r="A90" s="53">
        <v>83</v>
      </c>
      <c r="B90" s="60" t="s">
        <v>344</v>
      </c>
      <c r="C90" s="60" t="s">
        <v>345</v>
      </c>
      <c r="D90" s="61">
        <v>83</v>
      </c>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7"/>
      <c r="AF90" s="67"/>
      <c r="AG90" s="67"/>
      <c r="AH90" s="67"/>
      <c r="AI90" s="67"/>
      <c r="AJ90" s="67"/>
      <c r="AK90" s="67"/>
      <c r="AL90" s="67"/>
      <c r="AM90" s="67"/>
      <c r="AN90" s="67"/>
      <c r="AO90" s="67"/>
      <c r="AP90" s="67"/>
      <c r="AQ90" s="67"/>
      <c r="AR90" s="67"/>
      <c r="AS90" s="67"/>
      <c r="AT90" s="67"/>
      <c r="AU90" s="67"/>
      <c r="AV90" s="67"/>
      <c r="AW90" s="68"/>
      <c r="AX90" s="69"/>
    </row>
    <row r="91" spans="1:50" ht="13.5" thickBot="1" x14ac:dyDescent="0.25">
      <c r="A91" s="53">
        <v>84</v>
      </c>
      <c r="B91" s="60" t="s">
        <v>346</v>
      </c>
      <c r="C91" s="60" t="s">
        <v>347</v>
      </c>
      <c r="D91" s="61">
        <v>84</v>
      </c>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7"/>
      <c r="AF91" s="67"/>
      <c r="AG91" s="67"/>
      <c r="AH91" s="67"/>
      <c r="AI91" s="67"/>
      <c r="AJ91" s="67"/>
      <c r="AK91" s="67"/>
      <c r="AL91" s="67"/>
      <c r="AM91" s="67"/>
      <c r="AN91" s="67"/>
      <c r="AO91" s="67"/>
      <c r="AP91" s="67"/>
      <c r="AQ91" s="67"/>
      <c r="AR91" s="67"/>
      <c r="AS91" s="67"/>
      <c r="AT91" s="67"/>
      <c r="AU91" s="67"/>
      <c r="AV91" s="67"/>
      <c r="AW91" s="68"/>
      <c r="AX91" s="69"/>
    </row>
    <row r="92" spans="1:50" ht="13.5" thickBot="1" x14ac:dyDescent="0.25">
      <c r="A92" s="53">
        <v>85</v>
      </c>
      <c r="B92" s="60" t="s">
        <v>348</v>
      </c>
      <c r="C92" s="60" t="s">
        <v>349</v>
      </c>
      <c r="D92" s="61">
        <v>85</v>
      </c>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7"/>
      <c r="AF92" s="67"/>
      <c r="AG92" s="67"/>
      <c r="AH92" s="67"/>
      <c r="AI92" s="67"/>
      <c r="AJ92" s="67"/>
      <c r="AK92" s="67"/>
      <c r="AL92" s="67"/>
      <c r="AM92" s="67"/>
      <c r="AN92" s="67"/>
      <c r="AO92" s="67"/>
      <c r="AP92" s="67"/>
      <c r="AQ92" s="67"/>
      <c r="AR92" s="67"/>
      <c r="AS92" s="67"/>
      <c r="AT92" s="67"/>
      <c r="AU92" s="67"/>
      <c r="AV92" s="67"/>
      <c r="AW92" s="68"/>
      <c r="AX92" s="69"/>
    </row>
    <row r="93" spans="1:50" ht="13.5" thickBot="1" x14ac:dyDescent="0.25">
      <c r="A93" s="53">
        <v>86</v>
      </c>
      <c r="B93" s="60" t="s">
        <v>350</v>
      </c>
      <c r="C93" s="60" t="s">
        <v>351</v>
      </c>
      <c r="D93" s="61" t="s">
        <v>352</v>
      </c>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7"/>
      <c r="AF93" s="67"/>
      <c r="AG93" s="67"/>
      <c r="AH93" s="67"/>
      <c r="AI93" s="67"/>
      <c r="AJ93" s="67"/>
      <c r="AK93" s="67"/>
      <c r="AL93" s="67"/>
      <c r="AM93" s="67"/>
      <c r="AN93" s="67"/>
      <c r="AO93" s="67"/>
      <c r="AP93" s="67"/>
      <c r="AQ93" s="67"/>
      <c r="AR93" s="67"/>
      <c r="AS93" s="67"/>
      <c r="AT93" s="67"/>
      <c r="AU93" s="67"/>
      <c r="AV93" s="67"/>
      <c r="AW93" s="68"/>
      <c r="AX93" s="69"/>
    </row>
    <row r="94" spans="1:50" ht="13.5" thickBot="1" x14ac:dyDescent="0.25">
      <c r="A94" s="53">
        <v>87</v>
      </c>
      <c r="B94" s="60" t="s">
        <v>353</v>
      </c>
      <c r="C94" s="60" t="s">
        <v>354</v>
      </c>
      <c r="D94" s="61">
        <v>87</v>
      </c>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7"/>
      <c r="AF94" s="67"/>
      <c r="AG94" s="67"/>
      <c r="AH94" s="67"/>
      <c r="AI94" s="67"/>
      <c r="AJ94" s="67"/>
      <c r="AK94" s="67"/>
      <c r="AL94" s="67"/>
      <c r="AM94" s="67"/>
      <c r="AN94" s="67"/>
      <c r="AO94" s="67"/>
      <c r="AP94" s="67"/>
      <c r="AQ94" s="67"/>
      <c r="AR94" s="67"/>
      <c r="AS94" s="67"/>
      <c r="AT94" s="67"/>
      <c r="AU94" s="67"/>
      <c r="AV94" s="67"/>
      <c r="AW94" s="68"/>
      <c r="AX94" s="69"/>
    </row>
    <row r="95" spans="1:50" ht="13.5" thickBot="1" x14ac:dyDescent="0.25">
      <c r="A95" s="53">
        <v>88</v>
      </c>
      <c r="B95" s="60" t="s">
        <v>355</v>
      </c>
      <c r="C95" s="60" t="s">
        <v>356</v>
      </c>
      <c r="D95" s="61">
        <v>88</v>
      </c>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7"/>
      <c r="AF95" s="67"/>
      <c r="AG95" s="67"/>
      <c r="AH95" s="67"/>
      <c r="AI95" s="67"/>
      <c r="AJ95" s="67"/>
      <c r="AK95" s="67"/>
      <c r="AL95" s="67"/>
      <c r="AM95" s="67"/>
      <c r="AN95" s="67"/>
      <c r="AO95" s="67"/>
      <c r="AP95" s="67"/>
      <c r="AQ95" s="67"/>
      <c r="AR95" s="67"/>
      <c r="AS95" s="67"/>
      <c r="AT95" s="67"/>
      <c r="AU95" s="67"/>
      <c r="AV95" s="67"/>
      <c r="AW95" s="68"/>
      <c r="AX95" s="69"/>
    </row>
    <row r="96" spans="1:50" ht="13.5" thickBot="1" x14ac:dyDescent="0.25">
      <c r="A96" s="53">
        <v>89</v>
      </c>
      <c r="B96" s="60" t="s">
        <v>357</v>
      </c>
      <c r="C96" s="60" t="s">
        <v>358</v>
      </c>
      <c r="D96" s="61">
        <v>89</v>
      </c>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7"/>
      <c r="AF96" s="67"/>
      <c r="AG96" s="67"/>
      <c r="AH96" s="67"/>
      <c r="AI96" s="67"/>
      <c r="AJ96" s="67"/>
      <c r="AK96" s="67"/>
      <c r="AL96" s="67"/>
      <c r="AM96" s="67"/>
      <c r="AN96" s="67"/>
      <c r="AO96" s="67"/>
      <c r="AP96" s="67"/>
      <c r="AQ96" s="67"/>
      <c r="AR96" s="67"/>
      <c r="AS96" s="67"/>
      <c r="AT96" s="67"/>
      <c r="AU96" s="67"/>
      <c r="AV96" s="67"/>
      <c r="AW96" s="68"/>
      <c r="AX96" s="69"/>
    </row>
    <row r="97" spans="1:50" ht="13.5" thickBot="1" x14ac:dyDescent="0.25">
      <c r="A97" s="53">
        <v>90</v>
      </c>
      <c r="B97" s="60" t="s">
        <v>359</v>
      </c>
      <c r="C97" s="60" t="s">
        <v>360</v>
      </c>
      <c r="D97" s="61">
        <v>90</v>
      </c>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c r="AI97" s="71"/>
      <c r="AJ97" s="71"/>
      <c r="AK97" s="71"/>
      <c r="AL97" s="71"/>
      <c r="AM97" s="71"/>
      <c r="AN97" s="71"/>
      <c r="AO97" s="71"/>
      <c r="AP97" s="71"/>
      <c r="AQ97" s="71"/>
      <c r="AR97" s="71"/>
      <c r="AS97" s="71"/>
      <c r="AT97" s="71"/>
      <c r="AU97" s="71"/>
      <c r="AV97" s="71"/>
      <c r="AW97" s="72"/>
      <c r="AX97" s="73"/>
    </row>
    <row r="98" spans="1:50" ht="23.25" thickBot="1" x14ac:dyDescent="0.25">
      <c r="A98" s="53">
        <v>91</v>
      </c>
      <c r="B98" s="54" t="s">
        <v>361</v>
      </c>
      <c r="C98" s="54" t="s">
        <v>362</v>
      </c>
      <c r="D98" s="55" t="s">
        <v>363</v>
      </c>
      <c r="E98" s="57">
        <v>276438</v>
      </c>
      <c r="F98" s="57">
        <v>293378</v>
      </c>
      <c r="G98" s="57">
        <v>336023</v>
      </c>
      <c r="H98" s="57">
        <v>376744</v>
      </c>
      <c r="I98" s="57">
        <v>413621</v>
      </c>
      <c r="J98" s="57">
        <v>423772</v>
      </c>
      <c r="K98" s="57">
        <v>485645</v>
      </c>
      <c r="L98" s="57">
        <v>546928</v>
      </c>
      <c r="M98" s="57">
        <v>615928</v>
      </c>
      <c r="N98" s="57">
        <v>688585</v>
      </c>
      <c r="O98" s="57">
        <v>748775</v>
      </c>
      <c r="P98" s="57">
        <v>854358</v>
      </c>
      <c r="Q98" s="57">
        <v>863311</v>
      </c>
      <c r="R98" s="57">
        <v>913888</v>
      </c>
      <c r="S98" s="57">
        <v>1012130</v>
      </c>
      <c r="T98" s="57">
        <v>1096138</v>
      </c>
      <c r="U98" s="57">
        <v>1164108</v>
      </c>
      <c r="V98" s="57">
        <v>1281204</v>
      </c>
      <c r="W98" s="57">
        <v>1374012</v>
      </c>
      <c r="X98" s="57">
        <v>1485497</v>
      </c>
      <c r="Y98" s="57">
        <v>1564132</v>
      </c>
      <c r="Z98" s="57">
        <v>1605407</v>
      </c>
      <c r="AA98" s="57">
        <v>1693344</v>
      </c>
      <c r="AB98" s="57">
        <v>1796581</v>
      </c>
      <c r="AC98" s="57">
        <v>1934579</v>
      </c>
      <c r="AD98" s="57">
        <v>2049759</v>
      </c>
      <c r="AE98" s="57">
        <v>2204064</v>
      </c>
      <c r="AF98" s="57">
        <v>2378861</v>
      </c>
      <c r="AG98" s="57">
        <v>2546940</v>
      </c>
      <c r="AH98" s="57">
        <v>2712781</v>
      </c>
      <c r="AI98" s="57">
        <v>2923081</v>
      </c>
      <c r="AJ98" s="57">
        <v>2909659</v>
      </c>
      <c r="AK98" s="57">
        <v>2765136</v>
      </c>
      <c r="AL98" s="57">
        <v>2838041</v>
      </c>
      <c r="AM98" s="57">
        <v>3056563</v>
      </c>
      <c r="AN98" s="57">
        <v>3436429</v>
      </c>
      <c r="AO98" s="57">
        <v>3741996</v>
      </c>
      <c r="AP98" s="57">
        <v>3919714</v>
      </c>
      <c r="AQ98" s="57">
        <v>3837234</v>
      </c>
      <c r="AR98" s="57">
        <v>3377298</v>
      </c>
      <c r="AS98" s="57">
        <v>3578250</v>
      </c>
      <c r="AT98" s="57">
        <v>3773118</v>
      </c>
      <c r="AU98" s="57">
        <v>3953792</v>
      </c>
      <c r="AV98" s="57">
        <v>4352464</v>
      </c>
      <c r="AW98" s="58">
        <v>4591461</v>
      </c>
      <c r="AX98" s="59">
        <v>4828092</v>
      </c>
    </row>
    <row r="99" spans="1:50" ht="13.5" thickBot="1" x14ac:dyDescent="0.25">
      <c r="A99" s="53">
        <v>92</v>
      </c>
      <c r="B99" s="54" t="s">
        <v>364</v>
      </c>
      <c r="C99" s="54" t="s">
        <v>365</v>
      </c>
      <c r="D99" s="55" t="s">
        <v>366</v>
      </c>
      <c r="E99" s="57">
        <v>277076</v>
      </c>
      <c r="F99" s="57">
        <v>294249</v>
      </c>
      <c r="G99" s="57">
        <v>336981</v>
      </c>
      <c r="H99" s="57">
        <v>377591</v>
      </c>
      <c r="I99" s="57">
        <v>414609</v>
      </c>
      <c r="J99" s="57">
        <v>425239</v>
      </c>
      <c r="K99" s="57">
        <v>487325</v>
      </c>
      <c r="L99" s="57">
        <v>548506</v>
      </c>
      <c r="M99" s="57">
        <v>617315</v>
      </c>
      <c r="N99" s="57">
        <v>690098</v>
      </c>
      <c r="O99" s="57">
        <v>750499</v>
      </c>
      <c r="P99" s="57">
        <v>856191</v>
      </c>
      <c r="Q99" s="57">
        <v>865113</v>
      </c>
      <c r="R99" s="57">
        <v>915881</v>
      </c>
      <c r="S99" s="57">
        <v>1014142</v>
      </c>
      <c r="T99" s="57">
        <v>1098330</v>
      </c>
      <c r="U99" s="57">
        <v>1166484</v>
      </c>
      <c r="V99" s="57">
        <v>1283736</v>
      </c>
      <c r="W99" s="57">
        <v>1376841</v>
      </c>
      <c r="X99" s="57">
        <v>1488521</v>
      </c>
      <c r="Y99" s="57">
        <v>1567516</v>
      </c>
      <c r="Z99" s="57">
        <v>1609223</v>
      </c>
      <c r="AA99" s="57">
        <v>1698073</v>
      </c>
      <c r="AB99" s="57">
        <v>1801291</v>
      </c>
      <c r="AC99" s="57">
        <v>1938580</v>
      </c>
      <c r="AD99" s="57">
        <v>2053354</v>
      </c>
      <c r="AE99" s="57">
        <v>2207530</v>
      </c>
      <c r="AF99" s="57">
        <v>2382241</v>
      </c>
      <c r="AG99" s="57">
        <v>2550334</v>
      </c>
      <c r="AH99" s="57">
        <v>2716255</v>
      </c>
      <c r="AI99" s="57">
        <v>2926808</v>
      </c>
      <c r="AJ99" s="57">
        <v>2913742</v>
      </c>
      <c r="AK99" s="57">
        <v>2769572</v>
      </c>
      <c r="AL99" s="57">
        <v>2843202</v>
      </c>
      <c r="AM99" s="57">
        <v>3062269</v>
      </c>
      <c r="AN99" s="57">
        <v>3442631</v>
      </c>
      <c r="AO99" s="57">
        <v>3748919</v>
      </c>
      <c r="AP99" s="57">
        <v>3926791</v>
      </c>
      <c r="AQ99" s="57">
        <v>3844841</v>
      </c>
      <c r="AR99" s="57">
        <v>3386077</v>
      </c>
      <c r="AS99" s="57">
        <v>3587678</v>
      </c>
      <c r="AT99" s="57">
        <v>3783266</v>
      </c>
      <c r="AU99" s="57">
        <v>3963971</v>
      </c>
      <c r="AV99" s="57">
        <v>4361902</v>
      </c>
      <c r="AW99" s="58">
        <v>4600998</v>
      </c>
      <c r="AX99" s="59">
        <v>4837610</v>
      </c>
    </row>
    <row r="100" spans="1:50" ht="23.25" thickBot="1" x14ac:dyDescent="0.25">
      <c r="A100" s="53">
        <v>93</v>
      </c>
      <c r="B100" s="54" t="s">
        <v>367</v>
      </c>
      <c r="C100" s="54" t="s">
        <v>368</v>
      </c>
      <c r="D100" s="55" t="s">
        <v>369</v>
      </c>
      <c r="E100" s="57">
        <v>274763</v>
      </c>
      <c r="F100" s="57">
        <v>291488</v>
      </c>
      <c r="G100" s="57">
        <v>333945</v>
      </c>
      <c r="H100" s="57">
        <v>374544</v>
      </c>
      <c r="I100" s="57">
        <v>411157</v>
      </c>
      <c r="J100" s="57">
        <v>421195</v>
      </c>
      <c r="K100" s="57">
        <v>482902</v>
      </c>
      <c r="L100" s="57">
        <v>543997</v>
      </c>
      <c r="M100" s="57">
        <v>612752</v>
      </c>
      <c r="N100" s="57">
        <v>685169</v>
      </c>
      <c r="O100" s="57">
        <v>745039</v>
      </c>
      <c r="P100" s="57">
        <v>850145</v>
      </c>
      <c r="Q100" s="57">
        <v>858578</v>
      </c>
      <c r="R100" s="57">
        <v>908892</v>
      </c>
      <c r="S100" s="57">
        <v>1006187</v>
      </c>
      <c r="T100" s="57">
        <v>1089718</v>
      </c>
      <c r="U100" s="57">
        <v>1157529</v>
      </c>
      <c r="V100" s="57">
        <v>1273610</v>
      </c>
      <c r="W100" s="57">
        <v>1363732</v>
      </c>
      <c r="X100" s="57">
        <v>1471847</v>
      </c>
      <c r="Y100" s="57">
        <v>1552413</v>
      </c>
      <c r="Z100" s="57">
        <v>1592211</v>
      </c>
      <c r="AA100" s="57">
        <v>1678736</v>
      </c>
      <c r="AB100" s="57">
        <v>1779819</v>
      </c>
      <c r="AC100" s="57">
        <v>1915493</v>
      </c>
      <c r="AD100" s="57">
        <v>2028327</v>
      </c>
      <c r="AE100" s="57">
        <v>2183330</v>
      </c>
      <c r="AF100" s="57">
        <v>2357490</v>
      </c>
      <c r="AG100" s="57">
        <v>2525496</v>
      </c>
      <c r="AH100" s="57">
        <v>2690195</v>
      </c>
      <c r="AI100" s="57">
        <v>2900519</v>
      </c>
      <c r="AJ100" s="57">
        <v>2884730</v>
      </c>
      <c r="AK100" s="57">
        <v>2738000</v>
      </c>
      <c r="AL100" s="57">
        <v>2808509</v>
      </c>
      <c r="AM100" s="57">
        <v>3022739</v>
      </c>
      <c r="AN100" s="57">
        <v>3396035</v>
      </c>
      <c r="AO100" s="57">
        <v>3694922</v>
      </c>
      <c r="AP100" s="57">
        <v>3868097</v>
      </c>
      <c r="AQ100" s="57">
        <v>3781865</v>
      </c>
      <c r="AR100" s="57">
        <v>3319344</v>
      </c>
      <c r="AS100" s="57">
        <v>3516417</v>
      </c>
      <c r="AT100" s="57">
        <v>3709357</v>
      </c>
      <c r="AU100" s="57">
        <v>3889112</v>
      </c>
      <c r="AV100" s="57">
        <v>4282561</v>
      </c>
      <c r="AW100" s="58">
        <v>4518995</v>
      </c>
      <c r="AX100" s="59">
        <v>4753057</v>
      </c>
    </row>
  </sheetData>
  <pageMargins left="0.31496062992126" right="0.31496062992126" top="0.35433070866141703" bottom="0.35433070866141703" header="0.31496062992126" footer="0.31496062992126"/>
  <pageSetup paperSize="5" scale="48" fitToWidth="0" orientation="portrait" horizontalDpi="4294967295" verticalDpi="4294967295" r:id="rId1"/>
  <customProperties>
    <customPr name="SourceTableID" r:id="rId2"/>
  </customProperties>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78"/>
  <sheetViews>
    <sheetView zoomScale="75" zoomScaleNormal="75" workbookViewId="0">
      <pane xSplit="3" ySplit="10" topLeftCell="AH11" activePane="bottomRight" state="frozen"/>
      <selection activeCell="AR18" sqref="AR18"/>
      <selection pane="topRight" activeCell="AR18" sqref="AR18"/>
      <selection pane="bottomLeft" activeCell="AR18" sqref="AR18"/>
      <selection pane="bottomRight" activeCell="AW11" sqref="AW11"/>
    </sheetView>
  </sheetViews>
  <sheetFormatPr defaultColWidth="13.42578125" defaultRowHeight="12.75" x14ac:dyDescent="0.2"/>
  <cols>
    <col min="1" max="1" width="4.85546875" style="227" customWidth="1"/>
    <col min="2" max="2" width="44.140625" style="227" customWidth="1"/>
    <col min="3" max="3" width="7.85546875" style="227" customWidth="1"/>
    <col min="4" max="13" width="13.42578125" style="234" customWidth="1"/>
    <col min="14" max="16384" width="13.42578125" style="227"/>
  </cols>
  <sheetData>
    <row r="1" spans="1:49" s="148" customFormat="1" x14ac:dyDescent="0.2">
      <c r="A1" s="83" t="s">
        <v>1026</v>
      </c>
      <c r="B1" s="84"/>
      <c r="C1" s="84"/>
    </row>
    <row r="2" spans="1:49" s="148" customFormat="1" x14ac:dyDescent="0.2">
      <c r="A2" s="85" t="s">
        <v>92</v>
      </c>
      <c r="B2" s="84"/>
      <c r="C2" s="84"/>
    </row>
    <row r="3" spans="1:49" s="148" customFormat="1" x14ac:dyDescent="0.2">
      <c r="A3" s="85" t="s">
        <v>112</v>
      </c>
      <c r="B3" s="84"/>
      <c r="C3" s="84"/>
      <c r="D3" s="260"/>
      <c r="E3" s="260"/>
      <c r="F3" s="260"/>
      <c r="G3" s="260"/>
      <c r="H3" s="260"/>
      <c r="I3" s="260"/>
      <c r="J3" s="260"/>
      <c r="K3" s="260"/>
      <c r="L3" s="260"/>
      <c r="M3" s="260"/>
      <c r="N3" s="259"/>
      <c r="O3" s="259"/>
      <c r="P3" s="260"/>
      <c r="Q3" s="226"/>
      <c r="R3" s="226"/>
      <c r="S3" s="226"/>
      <c r="U3" s="259"/>
      <c r="V3" s="259"/>
    </row>
    <row r="4" spans="1:49" s="148" customFormat="1" x14ac:dyDescent="0.2">
      <c r="A4" s="85" t="s">
        <v>448</v>
      </c>
      <c r="B4" s="84"/>
      <c r="C4" s="84"/>
      <c r="D4" s="260"/>
      <c r="E4" s="260"/>
      <c r="F4" s="260"/>
      <c r="G4" s="260"/>
      <c r="H4" s="260"/>
      <c r="I4" s="260"/>
      <c r="J4" s="260"/>
      <c r="K4" s="260"/>
      <c r="L4" s="260"/>
      <c r="M4" s="260"/>
      <c r="N4" s="259"/>
      <c r="O4" s="259"/>
      <c r="P4" s="260"/>
      <c r="Q4" s="226"/>
      <c r="R4" s="226"/>
      <c r="S4" s="226"/>
      <c r="U4" s="259"/>
      <c r="V4" s="259"/>
    </row>
    <row r="5" spans="1:49" s="148" customFormat="1" x14ac:dyDescent="0.2">
      <c r="A5" s="85" t="s">
        <v>40</v>
      </c>
      <c r="B5" s="84"/>
      <c r="C5" s="84"/>
      <c r="D5" s="260"/>
      <c r="E5" s="260"/>
      <c r="F5" s="260"/>
      <c r="G5" s="260"/>
      <c r="H5" s="260"/>
      <c r="I5" s="260"/>
      <c r="J5" s="260"/>
      <c r="K5" s="260"/>
      <c r="L5" s="260"/>
      <c r="M5" s="260"/>
      <c r="N5" s="259"/>
      <c r="O5" s="259"/>
      <c r="P5" s="260"/>
      <c r="Q5" s="226"/>
      <c r="R5" s="226"/>
      <c r="S5" s="226"/>
      <c r="U5" s="259"/>
      <c r="V5" s="259"/>
    </row>
    <row r="6" spans="1:49" x14ac:dyDescent="0.2">
      <c r="A6" s="85" t="s">
        <v>1027</v>
      </c>
      <c r="D6" s="227"/>
      <c r="E6" s="227"/>
      <c r="F6" s="227"/>
      <c r="G6" s="227"/>
      <c r="H6" s="227"/>
      <c r="I6" s="227"/>
      <c r="J6" s="227"/>
      <c r="K6" s="227"/>
      <c r="L6" s="227"/>
      <c r="M6" s="227"/>
    </row>
    <row r="7" spans="1:49" x14ac:dyDescent="0.2">
      <c r="A7" s="258"/>
      <c r="B7" s="247"/>
      <c r="C7" s="246"/>
      <c r="D7" s="261">
        <v>1970</v>
      </c>
      <c r="E7" s="261">
        <v>1971</v>
      </c>
      <c r="F7" s="261">
        <v>1972</v>
      </c>
      <c r="G7" s="261">
        <v>1973</v>
      </c>
      <c r="H7" s="261">
        <v>1974</v>
      </c>
      <c r="I7" s="261">
        <v>1975</v>
      </c>
      <c r="J7" s="261">
        <v>1976</v>
      </c>
      <c r="K7" s="261">
        <v>1977</v>
      </c>
      <c r="L7" s="261">
        <v>1978</v>
      </c>
      <c r="M7" s="261">
        <v>1979</v>
      </c>
      <c r="N7" s="261">
        <v>1980</v>
      </c>
      <c r="O7" s="261">
        <v>1981</v>
      </c>
      <c r="P7" s="261">
        <v>1982</v>
      </c>
      <c r="Q7" s="261">
        <v>1983</v>
      </c>
      <c r="R7" s="261">
        <v>1984</v>
      </c>
      <c r="S7" s="261">
        <v>1985</v>
      </c>
      <c r="T7" s="261">
        <v>1986</v>
      </c>
      <c r="U7" s="261">
        <v>1987</v>
      </c>
      <c r="V7" s="261">
        <v>1988</v>
      </c>
      <c r="W7" s="261">
        <v>1989</v>
      </c>
      <c r="X7" s="261">
        <v>1990</v>
      </c>
      <c r="Y7" s="261">
        <v>1991</v>
      </c>
      <c r="Z7" s="261">
        <v>1992</v>
      </c>
      <c r="AA7" s="261">
        <v>1993</v>
      </c>
      <c r="AB7" s="261">
        <v>1994</v>
      </c>
      <c r="AC7" s="261">
        <v>1995</v>
      </c>
      <c r="AD7" s="261">
        <v>1996</v>
      </c>
      <c r="AE7" s="261">
        <v>1997</v>
      </c>
      <c r="AF7" s="261">
        <v>1998</v>
      </c>
      <c r="AG7" s="261">
        <v>1999</v>
      </c>
      <c r="AH7" s="261">
        <v>2000</v>
      </c>
      <c r="AI7" s="261">
        <v>2001</v>
      </c>
      <c r="AJ7" s="261">
        <v>2002</v>
      </c>
      <c r="AK7" s="261">
        <v>2003</v>
      </c>
      <c r="AL7" s="261">
        <v>2004</v>
      </c>
      <c r="AM7" s="261">
        <v>2005</v>
      </c>
      <c r="AN7" s="261">
        <v>2006</v>
      </c>
      <c r="AO7" s="261">
        <v>2007</v>
      </c>
      <c r="AP7" s="261">
        <v>2008</v>
      </c>
      <c r="AQ7" s="261">
        <v>2009</v>
      </c>
      <c r="AR7" s="261">
        <v>2010</v>
      </c>
      <c r="AS7" s="261">
        <v>2011</v>
      </c>
      <c r="AT7" s="265">
        <v>2012</v>
      </c>
      <c r="AU7" s="265">
        <v>2013</v>
      </c>
      <c r="AV7" s="265">
        <v>2014</v>
      </c>
      <c r="AW7" s="265">
        <v>2015</v>
      </c>
    </row>
    <row r="8" spans="1:49" s="262" customFormat="1" ht="39.950000000000003" customHeight="1" x14ac:dyDescent="0.2">
      <c r="A8" s="254"/>
      <c r="B8" s="257"/>
      <c r="C8" s="256"/>
      <c r="D8" s="255" t="s">
        <v>1025</v>
      </c>
      <c r="E8" s="255" t="s">
        <v>1025</v>
      </c>
      <c r="F8" s="255" t="s">
        <v>1025</v>
      </c>
      <c r="G8" s="255" t="s">
        <v>1025</v>
      </c>
      <c r="H8" s="255" t="s">
        <v>1025</v>
      </c>
      <c r="I8" s="255" t="s">
        <v>1025</v>
      </c>
      <c r="J8" s="255" t="s">
        <v>1025</v>
      </c>
      <c r="K8" s="255" t="s">
        <v>1025</v>
      </c>
      <c r="L8" s="255" t="s">
        <v>1025</v>
      </c>
      <c r="M8" s="255" t="s">
        <v>1025</v>
      </c>
      <c r="N8" s="255" t="s">
        <v>1025</v>
      </c>
      <c r="O8" s="255" t="s">
        <v>1025</v>
      </c>
      <c r="P8" s="255" t="s">
        <v>1025</v>
      </c>
      <c r="Q8" s="255" t="s">
        <v>1025</v>
      </c>
      <c r="R8" s="255" t="s">
        <v>1025</v>
      </c>
      <c r="S8" s="255" t="s">
        <v>1025</v>
      </c>
      <c r="T8" s="255" t="s">
        <v>1025</v>
      </c>
      <c r="U8" s="255" t="s">
        <v>1025</v>
      </c>
      <c r="V8" s="255" t="s">
        <v>1025</v>
      </c>
      <c r="W8" s="255" t="s">
        <v>1025</v>
      </c>
      <c r="X8" s="255" t="s">
        <v>1025</v>
      </c>
      <c r="Y8" s="255" t="s">
        <v>1025</v>
      </c>
      <c r="Z8" s="255" t="s">
        <v>1025</v>
      </c>
      <c r="AA8" s="255" t="s">
        <v>1025</v>
      </c>
      <c r="AB8" s="255" t="s">
        <v>1025</v>
      </c>
      <c r="AC8" s="255" t="s">
        <v>1025</v>
      </c>
      <c r="AD8" s="255" t="s">
        <v>1025</v>
      </c>
      <c r="AE8" s="255" t="s">
        <v>1025</v>
      </c>
      <c r="AF8" s="255" t="s">
        <v>1025</v>
      </c>
      <c r="AG8" s="255" t="s">
        <v>1025</v>
      </c>
      <c r="AH8" s="255" t="s">
        <v>1025</v>
      </c>
      <c r="AI8" s="255" t="s">
        <v>1025</v>
      </c>
      <c r="AJ8" s="255" t="s">
        <v>1025</v>
      </c>
      <c r="AK8" s="255" t="s">
        <v>1025</v>
      </c>
      <c r="AL8" s="255" t="s">
        <v>1025</v>
      </c>
      <c r="AM8" s="255" t="s">
        <v>1025</v>
      </c>
      <c r="AN8" s="255" t="s">
        <v>1025</v>
      </c>
      <c r="AO8" s="255" t="s">
        <v>1025</v>
      </c>
      <c r="AP8" s="255" t="s">
        <v>1025</v>
      </c>
      <c r="AQ8" s="255" t="s">
        <v>1025</v>
      </c>
      <c r="AR8" s="255" t="s">
        <v>1025</v>
      </c>
      <c r="AS8" s="255" t="s">
        <v>1025</v>
      </c>
      <c r="AT8" s="266" t="s">
        <v>1025</v>
      </c>
      <c r="AU8" s="266" t="s">
        <v>1025</v>
      </c>
      <c r="AV8" s="266" t="s">
        <v>1025</v>
      </c>
      <c r="AW8" s="266" t="s">
        <v>1025</v>
      </c>
    </row>
    <row r="9" spans="1:49" s="262" customFormat="1" ht="56.25" customHeight="1" thickBot="1" x14ac:dyDescent="0.25">
      <c r="A9" s="254"/>
      <c r="B9" s="253"/>
      <c r="C9" s="252"/>
      <c r="D9" s="251" t="s">
        <v>1024</v>
      </c>
      <c r="E9" s="251" t="s">
        <v>1024</v>
      </c>
      <c r="F9" s="251" t="s">
        <v>1024</v>
      </c>
      <c r="G9" s="251" t="s">
        <v>1024</v>
      </c>
      <c r="H9" s="251" t="s">
        <v>1024</v>
      </c>
      <c r="I9" s="251" t="s">
        <v>1024</v>
      </c>
      <c r="J9" s="251" t="s">
        <v>1024</v>
      </c>
      <c r="K9" s="251" t="s">
        <v>1024</v>
      </c>
      <c r="L9" s="251" t="s">
        <v>1024</v>
      </c>
      <c r="M9" s="251" t="s">
        <v>1024</v>
      </c>
      <c r="N9" s="251" t="s">
        <v>1024</v>
      </c>
      <c r="O9" s="251" t="s">
        <v>1024</v>
      </c>
      <c r="P9" s="251" t="s">
        <v>1024</v>
      </c>
      <c r="Q9" s="251" t="s">
        <v>1024</v>
      </c>
      <c r="R9" s="251" t="s">
        <v>1024</v>
      </c>
      <c r="S9" s="251" t="s">
        <v>1024</v>
      </c>
      <c r="T9" s="251" t="s">
        <v>1024</v>
      </c>
      <c r="U9" s="251" t="s">
        <v>1024</v>
      </c>
      <c r="V9" s="251" t="s">
        <v>1024</v>
      </c>
      <c r="W9" s="251" t="s">
        <v>1024</v>
      </c>
      <c r="X9" s="251" t="s">
        <v>1024</v>
      </c>
      <c r="Y9" s="251" t="s">
        <v>1024</v>
      </c>
      <c r="Z9" s="251" t="s">
        <v>1024</v>
      </c>
      <c r="AA9" s="251" t="s">
        <v>1024</v>
      </c>
      <c r="AB9" s="251" t="s">
        <v>1024</v>
      </c>
      <c r="AC9" s="251" t="s">
        <v>1024</v>
      </c>
      <c r="AD9" s="251" t="s">
        <v>1024</v>
      </c>
      <c r="AE9" s="251" t="s">
        <v>1024</v>
      </c>
      <c r="AF9" s="251" t="s">
        <v>1024</v>
      </c>
      <c r="AG9" s="251" t="s">
        <v>1024</v>
      </c>
      <c r="AH9" s="251" t="s">
        <v>1024</v>
      </c>
      <c r="AI9" s="251" t="s">
        <v>1024</v>
      </c>
      <c r="AJ9" s="251" t="s">
        <v>1024</v>
      </c>
      <c r="AK9" s="251" t="s">
        <v>1024</v>
      </c>
      <c r="AL9" s="251" t="s">
        <v>1024</v>
      </c>
      <c r="AM9" s="251" t="s">
        <v>1024</v>
      </c>
      <c r="AN9" s="251" t="s">
        <v>1024</v>
      </c>
      <c r="AO9" s="251" t="s">
        <v>1024</v>
      </c>
      <c r="AP9" s="251" t="s">
        <v>1024</v>
      </c>
      <c r="AQ9" s="251" t="s">
        <v>1024</v>
      </c>
      <c r="AR9" s="251" t="s">
        <v>1024</v>
      </c>
      <c r="AS9" s="251" t="s">
        <v>1024</v>
      </c>
      <c r="AT9" s="267" t="s">
        <v>1024</v>
      </c>
      <c r="AU9" s="267" t="s">
        <v>1024</v>
      </c>
      <c r="AV9" s="267" t="s">
        <v>1024</v>
      </c>
      <c r="AW9" s="267" t="s">
        <v>1024</v>
      </c>
    </row>
    <row r="10" spans="1:49" x14ac:dyDescent="0.2">
      <c r="A10" s="250" t="s">
        <v>41</v>
      </c>
      <c r="B10" s="247"/>
      <c r="C10" s="246"/>
      <c r="D10" s="263" t="s">
        <v>1023</v>
      </c>
      <c r="E10" s="263" t="s">
        <v>1023</v>
      </c>
      <c r="F10" s="263" t="s">
        <v>1023</v>
      </c>
      <c r="G10" s="263" t="s">
        <v>1023</v>
      </c>
      <c r="H10" s="263" t="s">
        <v>1023</v>
      </c>
      <c r="I10" s="263" t="s">
        <v>1023</v>
      </c>
      <c r="J10" s="263" t="s">
        <v>1023</v>
      </c>
      <c r="K10" s="263" t="s">
        <v>1023</v>
      </c>
      <c r="L10" s="263" t="s">
        <v>1023</v>
      </c>
      <c r="M10" s="263" t="s">
        <v>1023</v>
      </c>
      <c r="N10" s="263" t="s">
        <v>1023</v>
      </c>
      <c r="O10" s="263" t="s">
        <v>1023</v>
      </c>
      <c r="P10" s="263" t="s">
        <v>1023</v>
      </c>
      <c r="Q10" s="263" t="s">
        <v>1023</v>
      </c>
      <c r="R10" s="263" t="s">
        <v>1023</v>
      </c>
      <c r="S10" s="263" t="s">
        <v>1023</v>
      </c>
      <c r="T10" s="263" t="s">
        <v>1023</v>
      </c>
      <c r="U10" s="263" t="s">
        <v>1023</v>
      </c>
      <c r="V10" s="263" t="s">
        <v>1023</v>
      </c>
      <c r="W10" s="263" t="s">
        <v>1023</v>
      </c>
      <c r="X10" s="263" t="s">
        <v>1023</v>
      </c>
      <c r="Y10" s="263" t="s">
        <v>1023</v>
      </c>
      <c r="Z10" s="263" t="s">
        <v>1023</v>
      </c>
      <c r="AA10" s="263" t="s">
        <v>1023</v>
      </c>
      <c r="AB10" s="263" t="s">
        <v>1023</v>
      </c>
      <c r="AC10" s="263" t="s">
        <v>1023</v>
      </c>
      <c r="AD10" s="263" t="s">
        <v>1023</v>
      </c>
      <c r="AE10" s="263" t="s">
        <v>1023</v>
      </c>
      <c r="AF10" s="263" t="s">
        <v>1023</v>
      </c>
      <c r="AG10" s="263" t="s">
        <v>1023</v>
      </c>
      <c r="AH10" s="263" t="s">
        <v>1023</v>
      </c>
      <c r="AI10" s="263" t="s">
        <v>1023</v>
      </c>
      <c r="AJ10" s="263" t="s">
        <v>1023</v>
      </c>
      <c r="AK10" s="263" t="s">
        <v>1023</v>
      </c>
      <c r="AL10" s="263" t="s">
        <v>1023</v>
      </c>
      <c r="AM10" s="263" t="s">
        <v>1023</v>
      </c>
      <c r="AN10" s="263" t="s">
        <v>1023</v>
      </c>
      <c r="AO10" s="263" t="s">
        <v>1023</v>
      </c>
      <c r="AP10" s="263" t="s">
        <v>1023</v>
      </c>
      <c r="AQ10" s="263" t="s">
        <v>1023</v>
      </c>
      <c r="AR10" s="263" t="s">
        <v>1023</v>
      </c>
      <c r="AS10" s="263" t="s">
        <v>1023</v>
      </c>
      <c r="AT10" s="268" t="s">
        <v>1023</v>
      </c>
      <c r="AU10" s="268" t="s">
        <v>1023</v>
      </c>
      <c r="AV10" s="268" t="s">
        <v>1023</v>
      </c>
      <c r="AW10" s="268" t="s">
        <v>1023</v>
      </c>
    </row>
    <row r="11" spans="1:49" x14ac:dyDescent="0.2">
      <c r="A11" s="249">
        <v>1</v>
      </c>
      <c r="B11" s="245" t="s">
        <v>45</v>
      </c>
      <c r="C11" s="241" t="s">
        <v>1020</v>
      </c>
      <c r="D11" s="243">
        <v>194402.95972000001</v>
      </c>
      <c r="E11" s="243">
        <v>210822.11537000001</v>
      </c>
      <c r="F11" s="243">
        <v>227553.97396</v>
      </c>
      <c r="G11" s="243">
        <v>240724.26736</v>
      </c>
      <c r="H11" s="243">
        <v>266951.08198999998</v>
      </c>
      <c r="I11" s="243">
        <v>298539.59603000002</v>
      </c>
      <c r="J11" s="243">
        <v>316183.88082999998</v>
      </c>
      <c r="K11" s="243">
        <v>342601.80839000002</v>
      </c>
      <c r="L11" s="243">
        <v>371820.67879999999</v>
      </c>
      <c r="M11" s="243">
        <v>405437.04152999999</v>
      </c>
      <c r="N11" s="243">
        <v>454894.84435000003</v>
      </c>
      <c r="O11" s="243">
        <v>507388.71655000001</v>
      </c>
      <c r="P11" s="243">
        <v>553071.55052000005</v>
      </c>
      <c r="Q11" s="243">
        <v>594578.76173000003</v>
      </c>
      <c r="R11" s="243">
        <v>631990.58776000002</v>
      </c>
      <c r="S11" s="243">
        <v>688557.77853000001</v>
      </c>
      <c r="T11" s="243">
        <v>736382.79495000001</v>
      </c>
      <c r="U11" s="243">
        <v>776119.47826999996</v>
      </c>
      <c r="V11" s="243">
        <v>819773.44258000003</v>
      </c>
      <c r="W11" s="243">
        <v>881488.22800999996</v>
      </c>
      <c r="X11" s="243">
        <v>947994.20094000001</v>
      </c>
      <c r="Y11" s="243">
        <v>1004070.8885999999</v>
      </c>
      <c r="Z11" s="243">
        <v>1049253.46379</v>
      </c>
      <c r="AA11" s="243">
        <v>1074175.6292900001</v>
      </c>
      <c r="AB11" s="243">
        <v>1109568.0846500001</v>
      </c>
      <c r="AC11" s="243">
        <v>1144481.8680499999</v>
      </c>
      <c r="AD11" s="243">
        <v>1176498.2775399999</v>
      </c>
      <c r="AE11" s="243">
        <v>1224626.6993</v>
      </c>
      <c r="AF11" s="243">
        <v>1272112.8820799999</v>
      </c>
      <c r="AG11" s="243">
        <v>1357571.78272</v>
      </c>
      <c r="AH11" s="243">
        <v>1444173.28654</v>
      </c>
      <c r="AI11" s="243">
        <v>1545130.76605</v>
      </c>
      <c r="AJ11" s="243">
        <v>1651364.3593299999</v>
      </c>
      <c r="AK11" s="243">
        <v>1755592.3856200001</v>
      </c>
      <c r="AL11" s="243">
        <v>1868941.8675899999</v>
      </c>
      <c r="AM11" s="243">
        <v>1980048.20193</v>
      </c>
      <c r="AN11" s="243">
        <v>2089846.3568599999</v>
      </c>
      <c r="AO11" s="243">
        <v>2209720.7112400001</v>
      </c>
      <c r="AP11" s="243">
        <v>2368564.9109700001</v>
      </c>
      <c r="AQ11" s="243">
        <v>2442061.6595999999</v>
      </c>
      <c r="AR11" s="243">
        <v>2522209.31067</v>
      </c>
      <c r="AS11" s="243">
        <v>2530861.4150299998</v>
      </c>
      <c r="AT11" s="269">
        <v>2544149.5840599998</v>
      </c>
      <c r="AU11" s="269">
        <v>2523726.27831</v>
      </c>
      <c r="AV11" s="269">
        <v>2557554.5886200001</v>
      </c>
      <c r="AW11" s="269">
        <v>2604909.57761</v>
      </c>
    </row>
    <row r="12" spans="1:49" x14ac:dyDescent="0.2">
      <c r="A12" s="239">
        <v>2</v>
      </c>
      <c r="B12" s="242" t="s">
        <v>1019</v>
      </c>
      <c r="C12" s="241" t="s">
        <v>1018</v>
      </c>
      <c r="D12" s="240">
        <v>13551.39165</v>
      </c>
      <c r="E12" s="240">
        <v>15667.59216</v>
      </c>
      <c r="F12" s="240">
        <v>17856.634480000001</v>
      </c>
      <c r="G12" s="240">
        <v>19790.679250000001</v>
      </c>
      <c r="H12" s="240">
        <v>23309.235509999999</v>
      </c>
      <c r="I12" s="240">
        <v>27162.21097</v>
      </c>
      <c r="J12" s="240">
        <v>28988.64127</v>
      </c>
      <c r="K12" s="240">
        <v>32335.29234</v>
      </c>
      <c r="L12" s="240">
        <v>34562.115389999999</v>
      </c>
      <c r="M12" s="240">
        <v>37337.612079999999</v>
      </c>
      <c r="N12" s="240">
        <v>41014.987930000003</v>
      </c>
      <c r="O12" s="240">
        <v>43241.565439999998</v>
      </c>
      <c r="P12" s="240">
        <v>47121.7019</v>
      </c>
      <c r="Q12" s="240">
        <v>51165.270859999997</v>
      </c>
      <c r="R12" s="240">
        <v>54162.801059999998</v>
      </c>
      <c r="S12" s="240">
        <v>61774.804880000003</v>
      </c>
      <c r="T12" s="240">
        <v>66012.771689999994</v>
      </c>
      <c r="U12" s="240">
        <v>69907.432620000007</v>
      </c>
      <c r="V12" s="240">
        <v>72859.989889999997</v>
      </c>
      <c r="W12" s="240">
        <v>78247.152740000005</v>
      </c>
      <c r="X12" s="240">
        <v>84669.381349999996</v>
      </c>
      <c r="Y12" s="240">
        <v>89508.205570000006</v>
      </c>
      <c r="Z12" s="240">
        <v>96261.827749999997</v>
      </c>
      <c r="AA12" s="240">
        <v>97239.297279999999</v>
      </c>
      <c r="AB12" s="240">
        <v>101232.19598</v>
      </c>
      <c r="AC12" s="240">
        <v>104830.97951999999</v>
      </c>
      <c r="AD12" s="240">
        <v>104830.34576</v>
      </c>
      <c r="AE12" s="240">
        <v>112282.60623</v>
      </c>
      <c r="AF12" s="240">
        <v>119163.97225000001</v>
      </c>
      <c r="AG12" s="240">
        <v>128445.18674999999</v>
      </c>
      <c r="AH12" s="240">
        <v>133657.41925000001</v>
      </c>
      <c r="AI12" s="240">
        <v>145586.36577999999</v>
      </c>
      <c r="AJ12" s="240">
        <v>156346.37547999999</v>
      </c>
      <c r="AK12" s="240">
        <v>161786.58272000001</v>
      </c>
      <c r="AL12" s="240">
        <v>173737.48946000001</v>
      </c>
      <c r="AM12" s="240">
        <v>186594.16868</v>
      </c>
      <c r="AN12" s="240">
        <v>199451.13529000001</v>
      </c>
      <c r="AO12" s="240">
        <v>206819.53004000001</v>
      </c>
      <c r="AP12" s="240">
        <v>218523.84891999999</v>
      </c>
      <c r="AQ12" s="240">
        <v>228046.21672999999</v>
      </c>
      <c r="AR12" s="240">
        <v>231869.46629000001</v>
      </c>
      <c r="AS12" s="240">
        <v>230047.00566</v>
      </c>
      <c r="AT12" s="270">
        <v>232954.40121000001</v>
      </c>
      <c r="AU12" s="270">
        <v>231629.33361999999</v>
      </c>
      <c r="AV12" s="270">
        <v>232830.07845</v>
      </c>
      <c r="AW12" s="270">
        <v>237908.86812</v>
      </c>
    </row>
    <row r="13" spans="1:49" x14ac:dyDescent="0.2">
      <c r="A13" s="239">
        <v>3</v>
      </c>
      <c r="B13" s="242" t="s">
        <v>1017</v>
      </c>
      <c r="C13" s="241" t="s">
        <v>1016</v>
      </c>
      <c r="D13" s="240">
        <v>81789</v>
      </c>
      <c r="E13" s="240">
        <v>82338</v>
      </c>
      <c r="F13" s="240">
        <v>84362</v>
      </c>
      <c r="G13" s="240">
        <v>84277</v>
      </c>
      <c r="H13" s="240">
        <v>88835</v>
      </c>
      <c r="I13" s="240">
        <v>94334</v>
      </c>
      <c r="J13" s="240">
        <v>98172</v>
      </c>
      <c r="K13" s="240">
        <v>104923</v>
      </c>
      <c r="L13" s="240">
        <v>112983</v>
      </c>
      <c r="M13" s="240">
        <v>122940</v>
      </c>
      <c r="N13" s="240">
        <v>140789</v>
      </c>
      <c r="O13" s="240">
        <v>162942</v>
      </c>
      <c r="P13" s="240">
        <v>184598</v>
      </c>
      <c r="Q13" s="240">
        <v>199577</v>
      </c>
      <c r="R13" s="240">
        <v>213602</v>
      </c>
      <c r="S13" s="240">
        <v>230544</v>
      </c>
      <c r="T13" s="240">
        <v>245782</v>
      </c>
      <c r="U13" s="240">
        <v>259180</v>
      </c>
      <c r="V13" s="240">
        <v>274166</v>
      </c>
      <c r="W13" s="240">
        <v>283473</v>
      </c>
      <c r="X13" s="240">
        <v>295432</v>
      </c>
      <c r="Y13" s="240">
        <v>310642</v>
      </c>
      <c r="Z13" s="240">
        <v>307546</v>
      </c>
      <c r="AA13" s="240">
        <v>300844</v>
      </c>
      <c r="AB13" s="240">
        <v>294542</v>
      </c>
      <c r="AC13" s="240">
        <v>291089</v>
      </c>
      <c r="AD13" s="240">
        <v>291545</v>
      </c>
      <c r="AE13" s="240">
        <v>292468</v>
      </c>
      <c r="AF13" s="240">
        <v>288460</v>
      </c>
      <c r="AG13" s="240">
        <v>301226</v>
      </c>
      <c r="AH13" s="240">
        <v>308297</v>
      </c>
      <c r="AI13" s="240">
        <v>325059</v>
      </c>
      <c r="AJ13" s="240">
        <v>358098</v>
      </c>
      <c r="AK13" s="240">
        <v>408923</v>
      </c>
      <c r="AL13" s="240">
        <v>446791</v>
      </c>
      <c r="AM13" s="240">
        <v>475918</v>
      </c>
      <c r="AN13" s="240">
        <v>500319</v>
      </c>
      <c r="AO13" s="240">
        <v>526072</v>
      </c>
      <c r="AP13" s="240">
        <v>582787</v>
      </c>
      <c r="AQ13" s="240">
        <v>613288</v>
      </c>
      <c r="AR13" s="240">
        <v>653213</v>
      </c>
      <c r="AS13" s="240">
        <v>662276</v>
      </c>
      <c r="AT13" s="270">
        <v>653921</v>
      </c>
      <c r="AU13" s="270">
        <v>613731</v>
      </c>
      <c r="AV13" s="270">
        <v>600236</v>
      </c>
      <c r="AW13" s="270">
        <v>590647</v>
      </c>
    </row>
    <row r="14" spans="1:49" x14ac:dyDescent="0.2">
      <c r="A14" s="239">
        <v>4</v>
      </c>
      <c r="B14" s="242" t="s">
        <v>1015</v>
      </c>
      <c r="C14" s="241" t="s">
        <v>1014</v>
      </c>
      <c r="D14" s="240">
        <v>11820.15511</v>
      </c>
      <c r="E14" s="240">
        <v>13646.310659999999</v>
      </c>
      <c r="F14" s="240">
        <v>15363.95693</v>
      </c>
      <c r="G14" s="240">
        <v>17069.399460000001</v>
      </c>
      <c r="H14" s="240">
        <v>19383.368549999999</v>
      </c>
      <c r="I14" s="240">
        <v>22083.458579999999</v>
      </c>
      <c r="J14" s="240">
        <v>23854.479019999999</v>
      </c>
      <c r="K14" s="240">
        <v>26104.974440000002</v>
      </c>
      <c r="L14" s="240">
        <v>28891.494900000002</v>
      </c>
      <c r="M14" s="240">
        <v>32036.275710000002</v>
      </c>
      <c r="N14" s="240">
        <v>35581.509969999999</v>
      </c>
      <c r="O14" s="240">
        <v>39905.717550000001</v>
      </c>
      <c r="P14" s="240">
        <v>44387.083299999998</v>
      </c>
      <c r="Q14" s="240">
        <v>48452.122790000001</v>
      </c>
      <c r="R14" s="240">
        <v>52594.587529999997</v>
      </c>
      <c r="S14" s="240">
        <v>58266.583500000001</v>
      </c>
      <c r="T14" s="240">
        <v>63308.210830000004</v>
      </c>
      <c r="U14" s="240">
        <v>68688.958299999998</v>
      </c>
      <c r="V14" s="240">
        <v>75700.16231</v>
      </c>
      <c r="W14" s="240">
        <v>84837.827189999996</v>
      </c>
      <c r="X14" s="240">
        <v>94221.057270000005</v>
      </c>
      <c r="Y14" s="240">
        <v>103103.00092000001</v>
      </c>
      <c r="Z14" s="240">
        <v>113257.05209</v>
      </c>
      <c r="AA14" s="240">
        <v>122075.68567000001</v>
      </c>
      <c r="AB14" s="240">
        <v>130914.9856</v>
      </c>
      <c r="AC14" s="240">
        <v>140054.89243000001</v>
      </c>
      <c r="AD14" s="240">
        <v>149151.02523999999</v>
      </c>
      <c r="AE14" s="240">
        <v>157210.85518000001</v>
      </c>
      <c r="AF14" s="240">
        <v>167400.98910000001</v>
      </c>
      <c r="AG14" s="240">
        <v>182305.52424</v>
      </c>
      <c r="AH14" s="240">
        <v>197604.84013</v>
      </c>
      <c r="AI14" s="240">
        <v>214394.80543000001</v>
      </c>
      <c r="AJ14" s="240">
        <v>228956.55953</v>
      </c>
      <c r="AK14" s="240">
        <v>237262.98605000001</v>
      </c>
      <c r="AL14" s="240">
        <v>252454.24372</v>
      </c>
      <c r="AM14" s="240">
        <v>265893.98207000003</v>
      </c>
      <c r="AN14" s="240">
        <v>281468.58137999999</v>
      </c>
      <c r="AO14" s="240">
        <v>300436.74342999997</v>
      </c>
      <c r="AP14" s="240">
        <v>321273.59246999997</v>
      </c>
      <c r="AQ14" s="240">
        <v>328503.90120000002</v>
      </c>
      <c r="AR14" s="240">
        <v>331478.38760000002</v>
      </c>
      <c r="AS14" s="240">
        <v>335987.66460999998</v>
      </c>
      <c r="AT14" s="270">
        <v>342642.19945999997</v>
      </c>
      <c r="AU14" s="270">
        <v>342911.38442999998</v>
      </c>
      <c r="AV14" s="270">
        <v>351091.31576000003</v>
      </c>
      <c r="AW14" s="270">
        <v>360031.29551000003</v>
      </c>
    </row>
    <row r="15" spans="1:49" x14ac:dyDescent="0.2">
      <c r="A15" s="239">
        <v>5</v>
      </c>
      <c r="B15" s="242" t="s">
        <v>1013</v>
      </c>
      <c r="C15" s="241" t="s">
        <v>1012</v>
      </c>
      <c r="D15" s="240">
        <v>23458.473989999999</v>
      </c>
      <c r="E15" s="240">
        <v>26482.782790000001</v>
      </c>
      <c r="F15" s="240">
        <v>28811.76556</v>
      </c>
      <c r="G15" s="240">
        <v>30892.984779999999</v>
      </c>
      <c r="H15" s="240">
        <v>35541.018810000001</v>
      </c>
      <c r="I15" s="240">
        <v>41118.33582</v>
      </c>
      <c r="J15" s="240">
        <v>42775.244259999999</v>
      </c>
      <c r="K15" s="240">
        <v>46058.828240000003</v>
      </c>
      <c r="L15" s="240">
        <v>51337.514109999996</v>
      </c>
      <c r="M15" s="240">
        <v>55933.174330000002</v>
      </c>
      <c r="N15" s="240">
        <v>64940.558839999998</v>
      </c>
      <c r="O15" s="240">
        <v>74674.743969999996</v>
      </c>
      <c r="P15" s="240">
        <v>78790.432079999999</v>
      </c>
      <c r="Q15" s="240">
        <v>85026.539210000003</v>
      </c>
      <c r="R15" s="240">
        <v>84212.903959999996</v>
      </c>
      <c r="S15" s="240">
        <v>92135.416800000006</v>
      </c>
      <c r="T15" s="240">
        <v>98492.558120000002</v>
      </c>
      <c r="U15" s="240">
        <v>97602.980049999998</v>
      </c>
      <c r="V15" s="240">
        <v>94482.350030000001</v>
      </c>
      <c r="W15" s="240">
        <v>104317.12379</v>
      </c>
      <c r="X15" s="240">
        <v>112656.18328</v>
      </c>
      <c r="Y15" s="240">
        <v>117538.83732999999</v>
      </c>
      <c r="Z15" s="240">
        <v>125622.4883</v>
      </c>
      <c r="AA15" s="240">
        <v>129238.12301</v>
      </c>
      <c r="AB15" s="240">
        <v>135188.8964</v>
      </c>
      <c r="AC15" s="240">
        <v>139430.34437999999</v>
      </c>
      <c r="AD15" s="240">
        <v>143133.45382</v>
      </c>
      <c r="AE15" s="240">
        <v>150693.02428000001</v>
      </c>
      <c r="AF15" s="240">
        <v>154067.97276999999</v>
      </c>
      <c r="AG15" s="240">
        <v>163961.04420999999</v>
      </c>
      <c r="AH15" s="240">
        <v>176109.38329</v>
      </c>
      <c r="AI15" s="240">
        <v>185814.41751999999</v>
      </c>
      <c r="AJ15" s="240">
        <v>200050.79261999999</v>
      </c>
      <c r="AK15" s="240">
        <v>207392.26123999999</v>
      </c>
      <c r="AL15" s="240">
        <v>216928.75959</v>
      </c>
      <c r="AM15" s="240">
        <v>226770.21660000001</v>
      </c>
      <c r="AN15" s="240">
        <v>240607.31672999999</v>
      </c>
      <c r="AO15" s="240">
        <v>257533.77372999999</v>
      </c>
      <c r="AP15" s="240">
        <v>273463.18912</v>
      </c>
      <c r="AQ15" s="240">
        <v>282539.21497999999</v>
      </c>
      <c r="AR15" s="240">
        <v>296929.91717999999</v>
      </c>
      <c r="AS15" s="240">
        <v>288243.26133000001</v>
      </c>
      <c r="AT15" s="270">
        <v>291129.95955999999</v>
      </c>
      <c r="AU15" s="270">
        <v>289098.22641</v>
      </c>
      <c r="AV15" s="270">
        <v>292888.38254999998</v>
      </c>
      <c r="AW15" s="270">
        <v>301489.82941000001</v>
      </c>
    </row>
    <row r="16" spans="1:49" x14ac:dyDescent="0.2">
      <c r="A16" s="239">
        <v>6</v>
      </c>
      <c r="B16" s="242" t="s">
        <v>1011</v>
      </c>
      <c r="C16" s="241" t="s">
        <v>1010</v>
      </c>
      <c r="D16" s="240">
        <v>0</v>
      </c>
      <c r="E16" s="240">
        <v>0</v>
      </c>
      <c r="F16" s="240">
        <v>0</v>
      </c>
      <c r="G16" s="240">
        <v>0</v>
      </c>
      <c r="H16" s="240">
        <v>0</v>
      </c>
      <c r="I16" s="240">
        <v>0</v>
      </c>
      <c r="J16" s="240">
        <v>0</v>
      </c>
      <c r="K16" s="240">
        <v>0</v>
      </c>
      <c r="L16" s="240">
        <v>0</v>
      </c>
      <c r="M16" s="240">
        <v>0</v>
      </c>
      <c r="N16" s="240">
        <v>0</v>
      </c>
      <c r="O16" s="240">
        <v>0</v>
      </c>
      <c r="P16" s="240">
        <v>0</v>
      </c>
      <c r="Q16" s="240">
        <v>0</v>
      </c>
      <c r="R16" s="240">
        <v>0</v>
      </c>
      <c r="S16" s="240">
        <v>0</v>
      </c>
      <c r="T16" s="240">
        <v>0</v>
      </c>
      <c r="U16" s="240">
        <v>0</v>
      </c>
      <c r="V16" s="240">
        <v>0</v>
      </c>
      <c r="W16" s="240">
        <v>0</v>
      </c>
      <c r="X16" s="240">
        <v>0</v>
      </c>
      <c r="Y16" s="240">
        <v>0</v>
      </c>
      <c r="Z16" s="240">
        <v>0</v>
      </c>
      <c r="AA16" s="240">
        <v>0</v>
      </c>
      <c r="AB16" s="240">
        <v>0</v>
      </c>
      <c r="AC16" s="240">
        <v>0</v>
      </c>
      <c r="AD16" s="240">
        <v>0</v>
      </c>
      <c r="AE16" s="240">
        <v>0</v>
      </c>
      <c r="AF16" s="240">
        <v>0</v>
      </c>
      <c r="AG16" s="240">
        <v>0</v>
      </c>
      <c r="AH16" s="240">
        <v>0</v>
      </c>
      <c r="AI16" s="240">
        <v>0</v>
      </c>
      <c r="AJ16" s="240">
        <v>0</v>
      </c>
      <c r="AK16" s="240">
        <v>0</v>
      </c>
      <c r="AL16" s="240">
        <v>0</v>
      </c>
      <c r="AM16" s="240">
        <v>0</v>
      </c>
      <c r="AN16" s="240">
        <v>0</v>
      </c>
      <c r="AO16" s="240">
        <v>0</v>
      </c>
      <c r="AP16" s="240">
        <v>0</v>
      </c>
      <c r="AQ16" s="240">
        <v>0</v>
      </c>
      <c r="AR16" s="240">
        <v>0</v>
      </c>
      <c r="AS16" s="240">
        <v>0</v>
      </c>
      <c r="AT16" s="270">
        <v>0</v>
      </c>
      <c r="AU16" s="270">
        <v>0</v>
      </c>
      <c r="AV16" s="270">
        <v>0</v>
      </c>
      <c r="AW16" s="270">
        <v>0</v>
      </c>
    </row>
    <row r="17" spans="1:58" ht="25.5" x14ac:dyDescent="0.2">
      <c r="A17" s="239">
        <v>7</v>
      </c>
      <c r="B17" s="242" t="s">
        <v>1009</v>
      </c>
      <c r="C17" s="241" t="s">
        <v>1008</v>
      </c>
      <c r="D17" s="240">
        <v>1427.3064899999999</v>
      </c>
      <c r="E17" s="240">
        <v>1767.2115200000001</v>
      </c>
      <c r="F17" s="240">
        <v>1806.7901999999999</v>
      </c>
      <c r="G17" s="240">
        <v>1993.9860699999999</v>
      </c>
      <c r="H17" s="240">
        <v>2111.49397</v>
      </c>
      <c r="I17" s="240">
        <v>2209.42796</v>
      </c>
      <c r="J17" s="240">
        <v>2253.7923500000002</v>
      </c>
      <c r="K17" s="240">
        <v>2314.3462800000002</v>
      </c>
      <c r="L17" s="240">
        <v>2495.60286</v>
      </c>
      <c r="M17" s="240">
        <v>2532.9404800000002</v>
      </c>
      <c r="N17" s="240">
        <v>2870.5727299999999</v>
      </c>
      <c r="O17" s="240">
        <v>3139.3431099999998</v>
      </c>
      <c r="P17" s="240">
        <v>3107.9910300000001</v>
      </c>
      <c r="Q17" s="240">
        <v>3172.4547699999998</v>
      </c>
      <c r="R17" s="240">
        <v>3255.0025900000001</v>
      </c>
      <c r="S17" s="240">
        <v>3429.6922300000001</v>
      </c>
      <c r="T17" s="240">
        <v>3779.59265</v>
      </c>
      <c r="U17" s="240">
        <v>3751.0377899999999</v>
      </c>
      <c r="V17" s="240">
        <v>4203.9433099999997</v>
      </c>
      <c r="W17" s="240">
        <v>4786.7113300000001</v>
      </c>
      <c r="X17" s="240">
        <v>5297.6628700000001</v>
      </c>
      <c r="Y17" s="240">
        <v>5734.6011200000003</v>
      </c>
      <c r="Z17" s="240">
        <v>5991.9366300000002</v>
      </c>
      <c r="AA17" s="240">
        <v>6569.4251899999999</v>
      </c>
      <c r="AB17" s="240">
        <v>6240.1305000000002</v>
      </c>
      <c r="AC17" s="240">
        <v>5978.0537000000004</v>
      </c>
      <c r="AD17" s="240">
        <v>6425.7053800000003</v>
      </c>
      <c r="AE17" s="240">
        <v>6806.0553</v>
      </c>
      <c r="AF17" s="240">
        <v>7255.7607099999996</v>
      </c>
      <c r="AG17" s="240">
        <v>7874.5929500000002</v>
      </c>
      <c r="AH17" s="240">
        <v>7514.7367199999999</v>
      </c>
      <c r="AI17" s="240">
        <v>8715.0972399999991</v>
      </c>
      <c r="AJ17" s="240">
        <v>9283.5839099999994</v>
      </c>
      <c r="AK17" s="240">
        <v>9579.8529799999997</v>
      </c>
      <c r="AL17" s="240">
        <v>9397.1738800000003</v>
      </c>
      <c r="AM17" s="240">
        <v>10579.54484</v>
      </c>
      <c r="AN17" s="240">
        <v>9985.6312199999993</v>
      </c>
      <c r="AO17" s="240">
        <v>9887.1426200000005</v>
      </c>
      <c r="AP17" s="240">
        <v>10913.50611</v>
      </c>
      <c r="AQ17" s="240">
        <v>10590.03968</v>
      </c>
      <c r="AR17" s="240">
        <v>10592.5023</v>
      </c>
      <c r="AS17" s="240">
        <v>10811.039119999999</v>
      </c>
      <c r="AT17" s="270">
        <v>10963.25561</v>
      </c>
      <c r="AU17" s="270">
        <v>10736.7909</v>
      </c>
      <c r="AV17" s="270">
        <v>10726.41886</v>
      </c>
      <c r="AW17" s="270">
        <v>11279.372810000001</v>
      </c>
      <c r="AX17"/>
      <c r="AY17"/>
      <c r="AZ17"/>
      <c r="BA17"/>
      <c r="BB17"/>
      <c r="BC17"/>
      <c r="BD17"/>
      <c r="BE17"/>
    </row>
    <row r="18" spans="1:58" x14ac:dyDescent="0.2">
      <c r="A18" s="239">
        <v>8</v>
      </c>
      <c r="B18" s="242" t="s">
        <v>793</v>
      </c>
      <c r="C18" s="241" t="s">
        <v>1007</v>
      </c>
      <c r="D18" s="240">
        <v>9750.0015999999996</v>
      </c>
      <c r="E18" s="240">
        <v>11012.898080000001</v>
      </c>
      <c r="F18" s="240">
        <v>12506.838970000001</v>
      </c>
      <c r="G18" s="240">
        <v>13960.708420000001</v>
      </c>
      <c r="H18" s="240">
        <v>15918.7726</v>
      </c>
      <c r="I18" s="240">
        <v>18100.57836</v>
      </c>
      <c r="J18" s="240">
        <v>18612.959149999999</v>
      </c>
      <c r="K18" s="240">
        <v>20525.47438</v>
      </c>
      <c r="L18" s="240">
        <v>22778.278719999998</v>
      </c>
      <c r="M18" s="240">
        <v>24077.581139999998</v>
      </c>
      <c r="N18" s="240">
        <v>27602.21587</v>
      </c>
      <c r="O18" s="240">
        <v>29557.818960000001</v>
      </c>
      <c r="P18" s="240">
        <v>30616.51483</v>
      </c>
      <c r="Q18" s="240">
        <v>32028.501850000001</v>
      </c>
      <c r="R18" s="240">
        <v>34748.510049999997</v>
      </c>
      <c r="S18" s="240">
        <v>37115.178789999998</v>
      </c>
      <c r="T18" s="240">
        <v>38013.124880000003</v>
      </c>
      <c r="U18" s="240">
        <v>40260.732479999999</v>
      </c>
      <c r="V18" s="240">
        <v>44288.737800000003</v>
      </c>
      <c r="W18" s="240">
        <v>47842.001770000003</v>
      </c>
      <c r="X18" s="240">
        <v>52337.606019999999</v>
      </c>
      <c r="Y18" s="240">
        <v>55038.395689999998</v>
      </c>
      <c r="Z18" s="240">
        <v>56960.430480000003</v>
      </c>
      <c r="AA18" s="240">
        <v>57288.34822</v>
      </c>
      <c r="AB18" s="240">
        <v>59974.085509999997</v>
      </c>
      <c r="AC18" s="240">
        <v>60554.743649999997</v>
      </c>
      <c r="AD18" s="240">
        <v>60927.879509999999</v>
      </c>
      <c r="AE18" s="240">
        <v>61512.421150000002</v>
      </c>
      <c r="AF18" s="240">
        <v>63463.19457</v>
      </c>
      <c r="AG18" s="240">
        <v>69263.924929999994</v>
      </c>
      <c r="AH18" s="240">
        <v>75027.108909999995</v>
      </c>
      <c r="AI18" s="240">
        <v>78584.340880000003</v>
      </c>
      <c r="AJ18" s="240">
        <v>86207.142250000004</v>
      </c>
      <c r="AK18" s="240">
        <v>94224.184689999995</v>
      </c>
      <c r="AL18" s="240">
        <v>99106.276289999994</v>
      </c>
      <c r="AM18" s="240">
        <v>109152.36943999999</v>
      </c>
      <c r="AN18" s="240">
        <v>111559.84119000001</v>
      </c>
      <c r="AO18" s="240">
        <v>124096.21779</v>
      </c>
      <c r="AP18" s="240">
        <v>138451.12974999999</v>
      </c>
      <c r="AQ18" s="240">
        <v>142016.61598999999</v>
      </c>
      <c r="AR18" s="240">
        <v>146449.67843</v>
      </c>
      <c r="AS18" s="240">
        <v>153485.94979000001</v>
      </c>
      <c r="AT18" s="270">
        <v>154787.32336000001</v>
      </c>
      <c r="AU18" s="270">
        <v>157726.01824</v>
      </c>
      <c r="AV18" s="270">
        <v>166944.17120000001</v>
      </c>
      <c r="AW18" s="270">
        <v>173976.95420000001</v>
      </c>
      <c r="AX18"/>
      <c r="AY18"/>
      <c r="AZ18"/>
      <c r="BA18"/>
      <c r="BB18"/>
      <c r="BC18"/>
      <c r="BD18"/>
      <c r="BE18"/>
      <c r="BF18" s="264"/>
    </row>
    <row r="19" spans="1:58" ht="25.5" x14ac:dyDescent="0.2">
      <c r="A19" s="239">
        <v>9</v>
      </c>
      <c r="B19" s="242" t="s">
        <v>1006</v>
      </c>
      <c r="C19" s="241" t="s">
        <v>1005</v>
      </c>
      <c r="D19" s="240">
        <v>1884.4277300000001</v>
      </c>
      <c r="E19" s="240">
        <v>2113.5749799999999</v>
      </c>
      <c r="F19" s="240">
        <v>2374.0259900000001</v>
      </c>
      <c r="G19" s="240">
        <v>2609.1257999999998</v>
      </c>
      <c r="H19" s="240">
        <v>3032.1248399999999</v>
      </c>
      <c r="I19" s="240">
        <v>3457.0099</v>
      </c>
      <c r="J19" s="240">
        <v>3604.2166400000001</v>
      </c>
      <c r="K19" s="240">
        <v>3909.66959</v>
      </c>
      <c r="L19" s="240">
        <v>4394.2516699999996</v>
      </c>
      <c r="M19" s="240">
        <v>4806.0206600000001</v>
      </c>
      <c r="N19" s="240">
        <v>5175.9373599999999</v>
      </c>
      <c r="O19" s="240">
        <v>5611.5357299999996</v>
      </c>
      <c r="P19" s="240">
        <v>6056.5279200000004</v>
      </c>
      <c r="Q19" s="240">
        <v>6441.58817</v>
      </c>
      <c r="R19" s="240">
        <v>6933.0115800000003</v>
      </c>
      <c r="S19" s="240">
        <v>7733.2148699999998</v>
      </c>
      <c r="T19" s="240">
        <v>8245.9885599999998</v>
      </c>
      <c r="U19" s="240">
        <v>8536.7259400000003</v>
      </c>
      <c r="V19" s="240">
        <v>9166.8737899999996</v>
      </c>
      <c r="W19" s="240">
        <v>10211.723330000001</v>
      </c>
      <c r="X19" s="240">
        <v>11183.501179999999</v>
      </c>
      <c r="Y19" s="240">
        <v>12128.530909999999</v>
      </c>
      <c r="Z19" s="240">
        <v>13065.9863</v>
      </c>
      <c r="AA19" s="240">
        <v>13503.29752</v>
      </c>
      <c r="AB19" s="240">
        <v>14423.49517</v>
      </c>
      <c r="AC19" s="240">
        <v>15092.61766</v>
      </c>
      <c r="AD19" s="240">
        <v>15592.242260000001</v>
      </c>
      <c r="AE19" s="240">
        <v>16480.37327</v>
      </c>
      <c r="AF19" s="240">
        <v>17519.758829999999</v>
      </c>
      <c r="AG19" s="240">
        <v>18517.60557</v>
      </c>
      <c r="AH19" s="240">
        <v>20294.50591</v>
      </c>
      <c r="AI19" s="240">
        <v>22103.69831</v>
      </c>
      <c r="AJ19" s="240">
        <v>24299.745729999999</v>
      </c>
      <c r="AK19" s="240">
        <v>24914.412260000001</v>
      </c>
      <c r="AL19" s="240">
        <v>26311.441009999999</v>
      </c>
      <c r="AM19" s="240">
        <v>27917.807079999999</v>
      </c>
      <c r="AN19" s="240">
        <v>30001.030129999999</v>
      </c>
      <c r="AO19" s="240">
        <v>31701.380150000001</v>
      </c>
      <c r="AP19" s="240">
        <v>33387.744120000003</v>
      </c>
      <c r="AQ19" s="240">
        <v>33612.131359999999</v>
      </c>
      <c r="AR19" s="240">
        <v>33642.142260000001</v>
      </c>
      <c r="AS19" s="240">
        <v>32815.017229999998</v>
      </c>
      <c r="AT19" s="270">
        <v>33075.093650000003</v>
      </c>
      <c r="AU19" s="270">
        <v>33370.189420000002</v>
      </c>
      <c r="AV19" s="270">
        <v>33659.808219999999</v>
      </c>
      <c r="AW19" s="270">
        <v>33964.583169999998</v>
      </c>
    </row>
    <row r="20" spans="1:58" x14ac:dyDescent="0.2">
      <c r="A20" s="239">
        <v>10</v>
      </c>
      <c r="B20" s="242" t="s">
        <v>806</v>
      </c>
      <c r="C20" s="241" t="s">
        <v>1004</v>
      </c>
      <c r="D20" s="240">
        <v>46693.003470000003</v>
      </c>
      <c r="E20" s="240">
        <v>53076.329980000002</v>
      </c>
      <c r="F20" s="240">
        <v>58770.888899999998</v>
      </c>
      <c r="G20" s="240">
        <v>63658.559639999999</v>
      </c>
      <c r="H20" s="240">
        <v>70884.837809999997</v>
      </c>
      <c r="I20" s="240">
        <v>81505.178549999997</v>
      </c>
      <c r="J20" s="240">
        <v>88299.090100000001</v>
      </c>
      <c r="K20" s="240">
        <v>95391.023239999995</v>
      </c>
      <c r="L20" s="240">
        <v>102377.79902000001</v>
      </c>
      <c r="M20" s="240">
        <v>112519.03086</v>
      </c>
      <c r="N20" s="240">
        <v>122333.71093</v>
      </c>
      <c r="O20" s="240">
        <v>132711.26542000001</v>
      </c>
      <c r="P20" s="240">
        <v>141985.23389</v>
      </c>
      <c r="Q20" s="240">
        <v>150411.1839</v>
      </c>
      <c r="R20" s="240">
        <v>162725.32928999999</v>
      </c>
      <c r="S20" s="240">
        <v>176437.42954000001</v>
      </c>
      <c r="T20" s="240">
        <v>190782.9633</v>
      </c>
      <c r="U20" s="240">
        <v>204931.69158000001</v>
      </c>
      <c r="V20" s="240">
        <v>219966.97138999999</v>
      </c>
      <c r="W20" s="240">
        <v>240203.90194000001</v>
      </c>
      <c r="X20" s="240">
        <v>261336.46445</v>
      </c>
      <c r="Y20" s="240">
        <v>276553.67907999997</v>
      </c>
      <c r="Z20" s="240">
        <v>292910.32929000002</v>
      </c>
      <c r="AA20" s="240">
        <v>307870.55961</v>
      </c>
      <c r="AB20" s="240">
        <v>323892.78992000001</v>
      </c>
      <c r="AC20" s="240">
        <v>342389.99631000002</v>
      </c>
      <c r="AD20" s="240">
        <v>358745.47042999999</v>
      </c>
      <c r="AE20" s="240">
        <v>377761.74527000001</v>
      </c>
      <c r="AF20" s="240">
        <v>401309.42171999998</v>
      </c>
      <c r="AG20" s="240">
        <v>428659.34688999999</v>
      </c>
      <c r="AH20" s="240">
        <v>463397.39317</v>
      </c>
      <c r="AI20" s="240">
        <v>496376.57965999999</v>
      </c>
      <c r="AJ20" s="240">
        <v>511692.38101000001</v>
      </c>
      <c r="AK20" s="240">
        <v>533348.97450000001</v>
      </c>
      <c r="AL20" s="240">
        <v>565828.77570999996</v>
      </c>
      <c r="AM20" s="240">
        <v>594196.25991999998</v>
      </c>
      <c r="AN20" s="240">
        <v>626506.19458999997</v>
      </c>
      <c r="AO20" s="240">
        <v>667249.43189000001</v>
      </c>
      <c r="AP20" s="240">
        <v>701707.70328000002</v>
      </c>
      <c r="AQ20" s="240">
        <v>713296.49737</v>
      </c>
      <c r="AR20" s="240">
        <v>726950.63503</v>
      </c>
      <c r="AS20" s="240">
        <v>729210.90523000003</v>
      </c>
      <c r="AT20" s="270">
        <v>735626.30807000003</v>
      </c>
      <c r="AU20" s="270">
        <v>752112.50488999998</v>
      </c>
      <c r="AV20" s="270">
        <v>774157.64986</v>
      </c>
      <c r="AW20" s="270">
        <v>799291.49857000005</v>
      </c>
    </row>
    <row r="21" spans="1:58" x14ac:dyDescent="0.2">
      <c r="A21" s="239">
        <v>11</v>
      </c>
      <c r="B21" s="238" t="s">
        <v>1003</v>
      </c>
      <c r="C21" s="241" t="s">
        <v>1002</v>
      </c>
      <c r="D21" s="236">
        <v>4029.1996800000002</v>
      </c>
      <c r="E21" s="236">
        <v>4717.4152000000004</v>
      </c>
      <c r="F21" s="236">
        <v>5701.0729300000003</v>
      </c>
      <c r="G21" s="236">
        <v>6471.8239400000002</v>
      </c>
      <c r="H21" s="236">
        <v>7935.2299000000003</v>
      </c>
      <c r="I21" s="236">
        <v>8569.39588</v>
      </c>
      <c r="J21" s="236">
        <v>9623.4580399999995</v>
      </c>
      <c r="K21" s="236">
        <v>11039.19988</v>
      </c>
      <c r="L21" s="236">
        <v>12000.62213</v>
      </c>
      <c r="M21" s="236">
        <v>13254.406279999999</v>
      </c>
      <c r="N21" s="236">
        <v>14586.35072</v>
      </c>
      <c r="O21" s="236">
        <v>15604.72637</v>
      </c>
      <c r="P21" s="236">
        <v>16408.065559999999</v>
      </c>
      <c r="Q21" s="236">
        <v>18304.100180000001</v>
      </c>
      <c r="R21" s="236">
        <v>19756.44169</v>
      </c>
      <c r="S21" s="236">
        <v>21121.457920000001</v>
      </c>
      <c r="T21" s="236">
        <v>21965.584920000001</v>
      </c>
      <c r="U21" s="236">
        <v>23259.9195</v>
      </c>
      <c r="V21" s="236">
        <v>24938.414069999999</v>
      </c>
      <c r="W21" s="236">
        <v>27568.785919999998</v>
      </c>
      <c r="X21" s="236">
        <v>30860.344529999998</v>
      </c>
      <c r="Y21" s="236">
        <v>33823.637990000003</v>
      </c>
      <c r="Z21" s="236">
        <v>37637.412949999998</v>
      </c>
      <c r="AA21" s="236">
        <v>39546.892780000002</v>
      </c>
      <c r="AB21" s="236">
        <v>43159.505579999997</v>
      </c>
      <c r="AC21" s="236">
        <v>45061.240389999999</v>
      </c>
      <c r="AD21" s="236">
        <v>46147.155129999999</v>
      </c>
      <c r="AE21" s="236">
        <v>49411.618620000001</v>
      </c>
      <c r="AF21" s="236">
        <v>53471.812129999998</v>
      </c>
      <c r="AG21" s="236">
        <v>57318.557180000003</v>
      </c>
      <c r="AH21" s="236">
        <v>62270.899160000001</v>
      </c>
      <c r="AI21" s="236">
        <v>68496.461219999997</v>
      </c>
      <c r="AJ21" s="236">
        <v>76429.7788</v>
      </c>
      <c r="AK21" s="236">
        <v>78160.131179999997</v>
      </c>
      <c r="AL21" s="236">
        <v>78386.707939999993</v>
      </c>
      <c r="AM21" s="236">
        <v>83025.853300000002</v>
      </c>
      <c r="AN21" s="236">
        <v>89947.626350000006</v>
      </c>
      <c r="AO21" s="236">
        <v>85924.491580000002</v>
      </c>
      <c r="AP21" s="236">
        <v>88057.197199999995</v>
      </c>
      <c r="AQ21" s="236">
        <v>90169.042289999998</v>
      </c>
      <c r="AR21" s="236">
        <v>91083.581569999995</v>
      </c>
      <c r="AS21" s="236">
        <v>87984.572060000006</v>
      </c>
      <c r="AT21" s="271">
        <v>89050.11275</v>
      </c>
      <c r="AU21" s="271">
        <v>92410.911250000005</v>
      </c>
      <c r="AV21" s="271">
        <v>95019.793569999994</v>
      </c>
      <c r="AW21" s="271">
        <v>96319.889840000003</v>
      </c>
    </row>
    <row r="22" spans="1:58" x14ac:dyDescent="0.2">
      <c r="A22" s="239"/>
      <c r="B22" s="247"/>
      <c r="C22" s="246"/>
      <c r="D22" s="261" t="s">
        <v>1022</v>
      </c>
      <c r="E22" s="261" t="s">
        <v>1022</v>
      </c>
      <c r="F22" s="261" t="s">
        <v>1022</v>
      </c>
      <c r="G22" s="261" t="s">
        <v>1022</v>
      </c>
      <c r="H22" s="261" t="s">
        <v>1022</v>
      </c>
      <c r="I22" s="261" t="s">
        <v>1022</v>
      </c>
      <c r="J22" s="261" t="s">
        <v>1022</v>
      </c>
      <c r="K22" s="261" t="s">
        <v>1022</v>
      </c>
      <c r="L22" s="261" t="s">
        <v>1022</v>
      </c>
      <c r="M22" s="261" t="s">
        <v>1022</v>
      </c>
      <c r="N22" s="261" t="s">
        <v>1022</v>
      </c>
      <c r="O22" s="261" t="s">
        <v>1022</v>
      </c>
      <c r="P22" s="261" t="s">
        <v>1022</v>
      </c>
      <c r="Q22" s="261" t="s">
        <v>1022</v>
      </c>
      <c r="R22" s="261" t="s">
        <v>1022</v>
      </c>
      <c r="S22" s="261" t="s">
        <v>1022</v>
      </c>
      <c r="T22" s="261" t="s">
        <v>1022</v>
      </c>
      <c r="U22" s="261" t="s">
        <v>1022</v>
      </c>
      <c r="V22" s="261" t="s">
        <v>1022</v>
      </c>
      <c r="W22" s="261" t="s">
        <v>1022</v>
      </c>
      <c r="X22" s="261" t="s">
        <v>1022</v>
      </c>
      <c r="Y22" s="261" t="s">
        <v>1022</v>
      </c>
      <c r="Z22" s="261" t="s">
        <v>1022</v>
      </c>
      <c r="AA22" s="261" t="s">
        <v>1022</v>
      </c>
      <c r="AB22" s="261" t="s">
        <v>1022</v>
      </c>
      <c r="AC22" s="261" t="s">
        <v>1022</v>
      </c>
      <c r="AD22" s="261" t="s">
        <v>1022</v>
      </c>
      <c r="AE22" s="261" t="s">
        <v>1022</v>
      </c>
      <c r="AF22" s="261" t="s">
        <v>1022</v>
      </c>
      <c r="AG22" s="261" t="s">
        <v>1022</v>
      </c>
      <c r="AH22" s="261" t="s">
        <v>1022</v>
      </c>
      <c r="AI22" s="261" t="s">
        <v>1022</v>
      </c>
      <c r="AJ22" s="261" t="s">
        <v>1022</v>
      </c>
      <c r="AK22" s="261" t="s">
        <v>1022</v>
      </c>
      <c r="AL22" s="261" t="s">
        <v>1022</v>
      </c>
      <c r="AM22" s="261" t="s">
        <v>1022</v>
      </c>
      <c r="AN22" s="261" t="s">
        <v>1022</v>
      </c>
      <c r="AO22" s="261" t="s">
        <v>1022</v>
      </c>
      <c r="AP22" s="261" t="s">
        <v>1022</v>
      </c>
      <c r="AQ22" s="261" t="s">
        <v>1022</v>
      </c>
      <c r="AR22" s="261" t="s">
        <v>1022</v>
      </c>
      <c r="AS22" s="261" t="s">
        <v>1022</v>
      </c>
      <c r="AT22" s="272" t="s">
        <v>1022</v>
      </c>
      <c r="AU22" s="272" t="s">
        <v>1022</v>
      </c>
      <c r="AV22" s="272" t="s">
        <v>1022</v>
      </c>
      <c r="AW22" s="272" t="s">
        <v>1022</v>
      </c>
    </row>
    <row r="23" spans="1:58" x14ac:dyDescent="0.2">
      <c r="A23" s="239">
        <v>12</v>
      </c>
      <c r="B23" s="245" t="s">
        <v>45</v>
      </c>
      <c r="C23" s="248" t="s">
        <v>1020</v>
      </c>
      <c r="D23" s="243">
        <v>102292</v>
      </c>
      <c r="E23" s="243">
        <v>106611</v>
      </c>
      <c r="F23" s="243">
        <v>112172</v>
      </c>
      <c r="G23" s="243">
        <v>113913</v>
      </c>
      <c r="H23" s="243">
        <v>122466</v>
      </c>
      <c r="I23" s="243">
        <v>132925</v>
      </c>
      <c r="J23" s="243">
        <v>139004</v>
      </c>
      <c r="K23" s="243">
        <v>149597</v>
      </c>
      <c r="L23" s="243">
        <v>161965</v>
      </c>
      <c r="M23" s="243">
        <v>175989</v>
      </c>
      <c r="N23" s="243">
        <v>202111</v>
      </c>
      <c r="O23" s="243">
        <v>231300</v>
      </c>
      <c r="P23" s="243">
        <v>255658</v>
      </c>
      <c r="Q23" s="243">
        <v>277853</v>
      </c>
      <c r="R23" s="243">
        <v>292030</v>
      </c>
      <c r="S23" s="243">
        <v>316751</v>
      </c>
      <c r="T23" s="243">
        <v>336493</v>
      </c>
      <c r="U23" s="243">
        <v>347772</v>
      </c>
      <c r="V23" s="243">
        <v>360836</v>
      </c>
      <c r="W23" s="243">
        <v>380163</v>
      </c>
      <c r="X23" s="243">
        <v>401815</v>
      </c>
      <c r="Y23" s="243">
        <v>423941</v>
      </c>
      <c r="Z23" s="243">
        <v>430211</v>
      </c>
      <c r="AA23" s="243">
        <v>427700</v>
      </c>
      <c r="AB23" s="243">
        <v>427331</v>
      </c>
      <c r="AC23" s="243">
        <v>427659</v>
      </c>
      <c r="AD23" s="243">
        <v>428418</v>
      </c>
      <c r="AE23" s="243">
        <v>438696</v>
      </c>
      <c r="AF23" s="243">
        <v>436433</v>
      </c>
      <c r="AG23" s="243">
        <v>455570</v>
      </c>
      <c r="AH23" s="243">
        <v>475057</v>
      </c>
      <c r="AI23" s="243">
        <v>505391</v>
      </c>
      <c r="AJ23" s="243">
        <v>560327</v>
      </c>
      <c r="AK23" s="243">
        <v>628454</v>
      </c>
      <c r="AL23" s="243">
        <v>681373</v>
      </c>
      <c r="AM23" s="243">
        <v>723441</v>
      </c>
      <c r="AN23" s="243">
        <v>763940</v>
      </c>
      <c r="AO23" s="243">
        <v>798350</v>
      </c>
      <c r="AP23" s="243">
        <v>879822</v>
      </c>
      <c r="AQ23" s="243">
        <v>933702</v>
      </c>
      <c r="AR23" s="243">
        <v>1003905</v>
      </c>
      <c r="AS23" s="243">
        <v>1006061</v>
      </c>
      <c r="AT23" s="269">
        <v>1007834</v>
      </c>
      <c r="AU23" s="269">
        <v>961020</v>
      </c>
      <c r="AV23" s="269">
        <v>955947</v>
      </c>
      <c r="AW23" s="269">
        <v>963743</v>
      </c>
    </row>
    <row r="24" spans="1:58" x14ac:dyDescent="0.2">
      <c r="A24" s="239">
        <v>13</v>
      </c>
      <c r="B24" s="242" t="s">
        <v>1019</v>
      </c>
      <c r="C24" s="241" t="s">
        <v>1018</v>
      </c>
      <c r="D24" s="240">
        <v>4168</v>
      </c>
      <c r="E24" s="240">
        <v>5182</v>
      </c>
      <c r="F24" s="240">
        <v>5811</v>
      </c>
      <c r="G24" s="240">
        <v>6128</v>
      </c>
      <c r="H24" s="240">
        <v>7129</v>
      </c>
      <c r="I24" s="240">
        <v>7742</v>
      </c>
      <c r="J24" s="240">
        <v>8197</v>
      </c>
      <c r="K24" s="240">
        <v>8769</v>
      </c>
      <c r="L24" s="240">
        <v>8898</v>
      </c>
      <c r="M24" s="240">
        <v>9694</v>
      </c>
      <c r="N24" s="240">
        <v>10328</v>
      </c>
      <c r="O24" s="240">
        <v>10382</v>
      </c>
      <c r="P24" s="240">
        <v>11556</v>
      </c>
      <c r="Q24" s="240">
        <v>11414</v>
      </c>
      <c r="R24" s="240">
        <v>11560</v>
      </c>
      <c r="S24" s="240">
        <v>13434</v>
      </c>
      <c r="T24" s="240">
        <v>14311</v>
      </c>
      <c r="U24" s="240">
        <v>14591</v>
      </c>
      <c r="V24" s="240">
        <v>14890</v>
      </c>
      <c r="W24" s="240">
        <v>15615</v>
      </c>
      <c r="X24" s="240">
        <v>18127</v>
      </c>
      <c r="Y24" s="240">
        <v>19905</v>
      </c>
      <c r="Z24" s="240">
        <v>20438</v>
      </c>
      <c r="AA24" s="240">
        <v>18990</v>
      </c>
      <c r="AB24" s="240">
        <v>19114</v>
      </c>
      <c r="AC24" s="240">
        <v>20587</v>
      </c>
      <c r="AD24" s="240">
        <v>18481</v>
      </c>
      <c r="AE24" s="240">
        <v>20940</v>
      </c>
      <c r="AF24" s="240">
        <v>20294</v>
      </c>
      <c r="AG24" s="240">
        <v>21833</v>
      </c>
      <c r="AH24" s="240">
        <v>21397</v>
      </c>
      <c r="AI24" s="240">
        <v>25274</v>
      </c>
      <c r="AJ24" s="240">
        <v>29083</v>
      </c>
      <c r="AK24" s="240">
        <v>30777</v>
      </c>
      <c r="AL24" s="240">
        <v>37299</v>
      </c>
      <c r="AM24" s="240">
        <v>39428</v>
      </c>
      <c r="AN24" s="240">
        <v>41179</v>
      </c>
      <c r="AO24" s="240">
        <v>43890</v>
      </c>
      <c r="AP24" s="240">
        <v>48570</v>
      </c>
      <c r="AQ24" s="240">
        <v>53438</v>
      </c>
      <c r="AR24" s="240">
        <v>57299</v>
      </c>
      <c r="AS24" s="240">
        <v>57734</v>
      </c>
      <c r="AT24" s="270">
        <v>59376</v>
      </c>
      <c r="AU24" s="270">
        <v>56732</v>
      </c>
      <c r="AV24" s="270">
        <v>55609</v>
      </c>
      <c r="AW24" s="270">
        <v>58645</v>
      </c>
    </row>
    <row r="25" spans="1:58" x14ac:dyDescent="0.2">
      <c r="A25" s="239">
        <v>14</v>
      </c>
      <c r="B25" s="242" t="s">
        <v>1017</v>
      </c>
      <c r="C25" s="241" t="s">
        <v>1016</v>
      </c>
      <c r="D25" s="240">
        <v>81789</v>
      </c>
      <c r="E25" s="240">
        <v>82338</v>
      </c>
      <c r="F25" s="240">
        <v>84362</v>
      </c>
      <c r="G25" s="240">
        <v>84277</v>
      </c>
      <c r="H25" s="240">
        <v>88835</v>
      </c>
      <c r="I25" s="240">
        <v>94334</v>
      </c>
      <c r="J25" s="240">
        <v>98172</v>
      </c>
      <c r="K25" s="240">
        <v>104923</v>
      </c>
      <c r="L25" s="240">
        <v>112983</v>
      </c>
      <c r="M25" s="240">
        <v>122940</v>
      </c>
      <c r="N25" s="240">
        <v>140789</v>
      </c>
      <c r="O25" s="240">
        <v>162942</v>
      </c>
      <c r="P25" s="240">
        <v>184598</v>
      </c>
      <c r="Q25" s="240">
        <v>199577</v>
      </c>
      <c r="R25" s="240">
        <v>213602</v>
      </c>
      <c r="S25" s="240">
        <v>230544</v>
      </c>
      <c r="T25" s="240">
        <v>245782</v>
      </c>
      <c r="U25" s="240">
        <v>259180</v>
      </c>
      <c r="V25" s="240">
        <v>274166</v>
      </c>
      <c r="W25" s="240">
        <v>283473</v>
      </c>
      <c r="X25" s="240">
        <v>295432</v>
      </c>
      <c r="Y25" s="240">
        <v>310642</v>
      </c>
      <c r="Z25" s="240">
        <v>307546</v>
      </c>
      <c r="AA25" s="240">
        <v>300844</v>
      </c>
      <c r="AB25" s="240">
        <v>294542</v>
      </c>
      <c r="AC25" s="240">
        <v>291089</v>
      </c>
      <c r="AD25" s="240">
        <v>291545</v>
      </c>
      <c r="AE25" s="240">
        <v>292468</v>
      </c>
      <c r="AF25" s="240">
        <v>288460</v>
      </c>
      <c r="AG25" s="240">
        <v>301226</v>
      </c>
      <c r="AH25" s="240">
        <v>308297</v>
      </c>
      <c r="AI25" s="240">
        <v>325059</v>
      </c>
      <c r="AJ25" s="240">
        <v>358098</v>
      </c>
      <c r="AK25" s="240">
        <v>408923</v>
      </c>
      <c r="AL25" s="240">
        <v>446791</v>
      </c>
      <c r="AM25" s="240">
        <v>475918</v>
      </c>
      <c r="AN25" s="240">
        <v>500319</v>
      </c>
      <c r="AO25" s="240">
        <v>526072</v>
      </c>
      <c r="AP25" s="240">
        <v>582787</v>
      </c>
      <c r="AQ25" s="240">
        <v>613288</v>
      </c>
      <c r="AR25" s="240">
        <v>653213</v>
      </c>
      <c r="AS25" s="240">
        <v>662276</v>
      </c>
      <c r="AT25" s="270">
        <v>653921</v>
      </c>
      <c r="AU25" s="270">
        <v>613731</v>
      </c>
      <c r="AV25" s="270">
        <v>600236</v>
      </c>
      <c r="AW25" s="270">
        <v>590647</v>
      </c>
    </row>
    <row r="26" spans="1:58" x14ac:dyDescent="0.2">
      <c r="A26" s="239">
        <v>15</v>
      </c>
      <c r="B26" s="242" t="s">
        <v>1015</v>
      </c>
      <c r="C26" s="241" t="s">
        <v>1014</v>
      </c>
      <c r="D26" s="240">
        <v>720</v>
      </c>
      <c r="E26" s="240">
        <v>897</v>
      </c>
      <c r="F26" s="240">
        <v>1162</v>
      </c>
      <c r="G26" s="240">
        <v>1338</v>
      </c>
      <c r="H26" s="240">
        <v>1545</v>
      </c>
      <c r="I26" s="240">
        <v>1790</v>
      </c>
      <c r="J26" s="240">
        <v>1982</v>
      </c>
      <c r="K26" s="240">
        <v>2153</v>
      </c>
      <c r="L26" s="240">
        <v>2350</v>
      </c>
      <c r="M26" s="240">
        <v>2612</v>
      </c>
      <c r="N26" s="240">
        <v>2871</v>
      </c>
      <c r="O26" s="240">
        <v>2988</v>
      </c>
      <c r="P26" s="240">
        <v>3131</v>
      </c>
      <c r="Q26" s="240">
        <v>3576</v>
      </c>
      <c r="R26" s="240">
        <v>3980</v>
      </c>
      <c r="S26" s="240">
        <v>4364</v>
      </c>
      <c r="T26" s="240">
        <v>4655</v>
      </c>
      <c r="U26" s="240">
        <v>5110</v>
      </c>
      <c r="V26" s="240">
        <v>6240</v>
      </c>
      <c r="W26" s="240">
        <v>6924</v>
      </c>
      <c r="X26" s="240">
        <v>7531</v>
      </c>
      <c r="Y26" s="240">
        <v>8649</v>
      </c>
      <c r="Z26" s="240">
        <v>9683</v>
      </c>
      <c r="AA26" s="240">
        <v>11750</v>
      </c>
      <c r="AB26" s="240">
        <v>12423</v>
      </c>
      <c r="AC26" s="240">
        <v>13307</v>
      </c>
      <c r="AD26" s="240">
        <v>14550</v>
      </c>
      <c r="AE26" s="240">
        <v>14586</v>
      </c>
      <c r="AF26" s="240">
        <v>15203</v>
      </c>
      <c r="AG26" s="240">
        <v>16969</v>
      </c>
      <c r="AH26" s="240">
        <v>19792</v>
      </c>
      <c r="AI26" s="240">
        <v>21998</v>
      </c>
      <c r="AJ26" s="240">
        <v>25586</v>
      </c>
      <c r="AK26" s="240">
        <v>28286</v>
      </c>
      <c r="AL26" s="240">
        <v>31360</v>
      </c>
      <c r="AM26" s="240">
        <v>33445</v>
      </c>
      <c r="AN26" s="240">
        <v>35678</v>
      </c>
      <c r="AO26" s="240">
        <v>37687</v>
      </c>
      <c r="AP26" s="240">
        <v>43376</v>
      </c>
      <c r="AQ26" s="240">
        <v>46909</v>
      </c>
      <c r="AR26" s="240">
        <v>48046</v>
      </c>
      <c r="AS26" s="240">
        <v>49074</v>
      </c>
      <c r="AT26" s="270">
        <v>54105</v>
      </c>
      <c r="AU26" s="270">
        <v>50106</v>
      </c>
      <c r="AV26" s="270">
        <v>51487</v>
      </c>
      <c r="AW26" s="270">
        <v>52029</v>
      </c>
    </row>
    <row r="27" spans="1:58" x14ac:dyDescent="0.2">
      <c r="A27" s="239">
        <v>16</v>
      </c>
      <c r="B27" s="242" t="s">
        <v>1013</v>
      </c>
      <c r="C27" s="241" t="s">
        <v>1012</v>
      </c>
      <c r="D27" s="240">
        <v>10125</v>
      </c>
      <c r="E27" s="240">
        <v>11803</v>
      </c>
      <c r="F27" s="240">
        <v>12981</v>
      </c>
      <c r="G27" s="240">
        <v>13351</v>
      </c>
      <c r="H27" s="240">
        <v>14801</v>
      </c>
      <c r="I27" s="240">
        <v>17703</v>
      </c>
      <c r="J27" s="240">
        <v>18452</v>
      </c>
      <c r="K27" s="240">
        <v>20369</v>
      </c>
      <c r="L27" s="240">
        <v>23187</v>
      </c>
      <c r="M27" s="240">
        <v>25096</v>
      </c>
      <c r="N27" s="240">
        <v>30076</v>
      </c>
      <c r="O27" s="240">
        <v>35787</v>
      </c>
      <c r="P27" s="240">
        <v>36541</v>
      </c>
      <c r="Q27" s="240">
        <v>41385</v>
      </c>
      <c r="R27" s="240">
        <v>38837</v>
      </c>
      <c r="S27" s="240">
        <v>43528</v>
      </c>
      <c r="T27" s="240">
        <v>46640</v>
      </c>
      <c r="U27" s="240">
        <v>43130</v>
      </c>
      <c r="V27" s="240">
        <v>37717</v>
      </c>
      <c r="W27" s="240">
        <v>44357</v>
      </c>
      <c r="X27" s="240">
        <v>48600</v>
      </c>
      <c r="Y27" s="240">
        <v>49909</v>
      </c>
      <c r="Z27" s="240">
        <v>54421</v>
      </c>
      <c r="AA27" s="240">
        <v>55408</v>
      </c>
      <c r="AB27" s="240">
        <v>58011</v>
      </c>
      <c r="AC27" s="240">
        <v>58341</v>
      </c>
      <c r="AD27" s="240">
        <v>58800</v>
      </c>
      <c r="AE27" s="240">
        <v>62646</v>
      </c>
      <c r="AF27" s="240">
        <v>61917</v>
      </c>
      <c r="AG27" s="240">
        <v>64815</v>
      </c>
      <c r="AH27" s="240">
        <v>70281</v>
      </c>
      <c r="AI27" s="240">
        <v>72205</v>
      </c>
      <c r="AJ27" s="240">
        <v>80317</v>
      </c>
      <c r="AK27" s="240">
        <v>85750</v>
      </c>
      <c r="AL27" s="240">
        <v>89631</v>
      </c>
      <c r="AM27" s="240">
        <v>90885</v>
      </c>
      <c r="AN27" s="240">
        <v>95595</v>
      </c>
      <c r="AO27" s="240">
        <v>100892</v>
      </c>
      <c r="AP27" s="240">
        <v>106701</v>
      </c>
      <c r="AQ27" s="240">
        <v>113941</v>
      </c>
      <c r="AR27" s="240">
        <v>129378</v>
      </c>
      <c r="AS27" s="240">
        <v>116619</v>
      </c>
      <c r="AT27" s="270">
        <v>116095</v>
      </c>
      <c r="AU27" s="270">
        <v>111158</v>
      </c>
      <c r="AV27" s="270">
        <v>111590</v>
      </c>
      <c r="AW27" s="270">
        <v>117156</v>
      </c>
    </row>
    <row r="28" spans="1:58" x14ac:dyDescent="0.2">
      <c r="A28" s="239">
        <v>17</v>
      </c>
      <c r="B28" s="242" t="s">
        <v>1011</v>
      </c>
      <c r="C28" s="241" t="s">
        <v>1010</v>
      </c>
      <c r="D28" s="240">
        <v>0</v>
      </c>
      <c r="E28" s="240">
        <v>0</v>
      </c>
      <c r="F28" s="240">
        <v>0</v>
      </c>
      <c r="G28" s="240">
        <v>0</v>
      </c>
      <c r="H28" s="240">
        <v>0</v>
      </c>
      <c r="I28" s="240">
        <v>0</v>
      </c>
      <c r="J28" s="240">
        <v>0</v>
      </c>
      <c r="K28" s="240">
        <v>0</v>
      </c>
      <c r="L28" s="240">
        <v>0</v>
      </c>
      <c r="M28" s="240">
        <v>0</v>
      </c>
      <c r="N28" s="240">
        <v>0</v>
      </c>
      <c r="O28" s="240">
        <v>0</v>
      </c>
      <c r="P28" s="240">
        <v>0</v>
      </c>
      <c r="Q28" s="240">
        <v>0</v>
      </c>
      <c r="R28" s="240">
        <v>0</v>
      </c>
      <c r="S28" s="240">
        <v>0</v>
      </c>
      <c r="T28" s="240">
        <v>0</v>
      </c>
      <c r="U28" s="240">
        <v>0</v>
      </c>
      <c r="V28" s="240">
        <v>0</v>
      </c>
      <c r="W28" s="240">
        <v>0</v>
      </c>
      <c r="X28" s="240">
        <v>0</v>
      </c>
      <c r="Y28" s="240">
        <v>0</v>
      </c>
      <c r="Z28" s="240">
        <v>0</v>
      </c>
      <c r="AA28" s="240">
        <v>0</v>
      </c>
      <c r="AB28" s="240">
        <v>0</v>
      </c>
      <c r="AC28" s="240">
        <v>0</v>
      </c>
      <c r="AD28" s="240">
        <v>0</v>
      </c>
      <c r="AE28" s="240">
        <v>0</v>
      </c>
      <c r="AF28" s="240">
        <v>0</v>
      </c>
      <c r="AG28" s="240">
        <v>0</v>
      </c>
      <c r="AH28" s="240">
        <v>0</v>
      </c>
      <c r="AI28" s="240">
        <v>0</v>
      </c>
      <c r="AJ28" s="240">
        <v>0</v>
      </c>
      <c r="AK28" s="240">
        <v>0</v>
      </c>
      <c r="AL28" s="240">
        <v>0</v>
      </c>
      <c r="AM28" s="240">
        <v>0</v>
      </c>
      <c r="AN28" s="240">
        <v>0</v>
      </c>
      <c r="AO28" s="240">
        <v>0</v>
      </c>
      <c r="AP28" s="240">
        <v>0</v>
      </c>
      <c r="AQ28" s="240">
        <v>0</v>
      </c>
      <c r="AR28" s="240">
        <v>0</v>
      </c>
      <c r="AS28" s="240">
        <v>0</v>
      </c>
      <c r="AT28" s="270">
        <v>0</v>
      </c>
      <c r="AU28" s="270">
        <v>0</v>
      </c>
      <c r="AV28" s="270">
        <v>0</v>
      </c>
      <c r="AW28" s="270">
        <v>0</v>
      </c>
    </row>
    <row r="29" spans="1:58" ht="25.5" x14ac:dyDescent="0.2">
      <c r="A29" s="239">
        <v>18</v>
      </c>
      <c r="B29" s="242" t="s">
        <v>1009</v>
      </c>
      <c r="C29" s="241" t="s">
        <v>1008</v>
      </c>
      <c r="D29" s="240">
        <v>319</v>
      </c>
      <c r="E29" s="240">
        <v>534</v>
      </c>
      <c r="F29" s="240">
        <v>490</v>
      </c>
      <c r="G29" s="240">
        <v>564</v>
      </c>
      <c r="H29" s="240">
        <v>553</v>
      </c>
      <c r="I29" s="240">
        <v>500</v>
      </c>
      <c r="J29" s="240">
        <v>474</v>
      </c>
      <c r="K29" s="240">
        <v>427</v>
      </c>
      <c r="L29" s="240">
        <v>353</v>
      </c>
      <c r="M29" s="240">
        <v>283</v>
      </c>
      <c r="N29" s="240">
        <v>367</v>
      </c>
      <c r="O29" s="240">
        <v>457</v>
      </c>
      <c r="P29" s="240">
        <v>393</v>
      </c>
      <c r="Q29" s="240">
        <v>457</v>
      </c>
      <c r="R29" s="240">
        <v>476</v>
      </c>
      <c r="S29" s="240">
        <v>487</v>
      </c>
      <c r="T29" s="240">
        <v>653</v>
      </c>
      <c r="U29" s="240">
        <v>482</v>
      </c>
      <c r="V29" s="240">
        <v>452</v>
      </c>
      <c r="W29" s="240">
        <v>494</v>
      </c>
      <c r="X29" s="240">
        <v>487</v>
      </c>
      <c r="Y29" s="240">
        <v>425</v>
      </c>
      <c r="Z29" s="240">
        <v>425</v>
      </c>
      <c r="AA29" s="240">
        <v>1116</v>
      </c>
      <c r="AB29" s="240">
        <v>510</v>
      </c>
      <c r="AC29" s="240">
        <v>192</v>
      </c>
      <c r="AD29" s="240">
        <v>358</v>
      </c>
      <c r="AE29" s="240">
        <v>571</v>
      </c>
      <c r="AF29" s="240">
        <v>902</v>
      </c>
      <c r="AG29" s="240">
        <v>947</v>
      </c>
      <c r="AH29" s="240">
        <v>-156</v>
      </c>
      <c r="AI29" s="240">
        <v>470</v>
      </c>
      <c r="AJ29" s="240">
        <v>758</v>
      </c>
      <c r="AK29" s="240">
        <v>873</v>
      </c>
      <c r="AL29" s="240">
        <v>516</v>
      </c>
      <c r="AM29" s="240">
        <v>1062</v>
      </c>
      <c r="AN29" s="240">
        <v>886</v>
      </c>
      <c r="AO29" s="240">
        <v>1084</v>
      </c>
      <c r="AP29" s="240">
        <v>1497</v>
      </c>
      <c r="AQ29" s="240">
        <v>1382</v>
      </c>
      <c r="AR29" s="240">
        <v>1692</v>
      </c>
      <c r="AS29" s="240">
        <v>2002</v>
      </c>
      <c r="AT29" s="270">
        <v>2153</v>
      </c>
      <c r="AU29" s="270">
        <v>2034</v>
      </c>
      <c r="AV29" s="270">
        <v>2211</v>
      </c>
      <c r="AW29" s="270">
        <v>2421</v>
      </c>
    </row>
    <row r="30" spans="1:58" x14ac:dyDescent="0.2">
      <c r="A30" s="239">
        <v>19</v>
      </c>
      <c r="B30" s="242" t="s">
        <v>793</v>
      </c>
      <c r="C30" s="241" t="s">
        <v>1007</v>
      </c>
      <c r="D30" s="240">
        <v>3261</v>
      </c>
      <c r="E30" s="240">
        <v>3747</v>
      </c>
      <c r="F30" s="240">
        <v>4843</v>
      </c>
      <c r="G30" s="240">
        <v>5678</v>
      </c>
      <c r="H30" s="240">
        <v>6314</v>
      </c>
      <c r="I30" s="240">
        <v>7450</v>
      </c>
      <c r="J30" s="240">
        <v>8033</v>
      </c>
      <c r="K30" s="240">
        <v>8606</v>
      </c>
      <c r="L30" s="240">
        <v>9679</v>
      </c>
      <c r="M30" s="240">
        <v>10379</v>
      </c>
      <c r="N30" s="240">
        <v>12118</v>
      </c>
      <c r="O30" s="240">
        <v>13122</v>
      </c>
      <c r="P30" s="240">
        <v>13782</v>
      </c>
      <c r="Q30" s="240">
        <v>15702</v>
      </c>
      <c r="R30" s="240">
        <v>17344</v>
      </c>
      <c r="S30" s="240">
        <v>18206</v>
      </c>
      <c r="T30" s="240">
        <v>18534</v>
      </c>
      <c r="U30" s="240">
        <v>19204</v>
      </c>
      <c r="V30" s="240">
        <v>21123</v>
      </c>
      <c r="W30" s="240">
        <v>22582</v>
      </c>
      <c r="X30" s="240">
        <v>24370</v>
      </c>
      <c r="Y30" s="240">
        <v>26421</v>
      </c>
      <c r="Z30" s="240">
        <v>28414</v>
      </c>
      <c r="AA30" s="240">
        <v>30195</v>
      </c>
      <c r="AB30" s="240">
        <v>32388</v>
      </c>
      <c r="AC30" s="240">
        <v>33532</v>
      </c>
      <c r="AD30" s="240">
        <v>34002</v>
      </c>
      <c r="AE30" s="240">
        <v>36299</v>
      </c>
      <c r="AF30" s="240">
        <v>37591</v>
      </c>
      <c r="AG30" s="240">
        <v>37788</v>
      </c>
      <c r="AH30" s="240">
        <v>42133</v>
      </c>
      <c r="AI30" s="240">
        <v>46076</v>
      </c>
      <c r="AJ30" s="240">
        <v>48432</v>
      </c>
      <c r="AK30" s="240">
        <v>54539</v>
      </c>
      <c r="AL30" s="240">
        <v>55711</v>
      </c>
      <c r="AM30" s="240">
        <v>58293</v>
      </c>
      <c r="AN30" s="240">
        <v>60286</v>
      </c>
      <c r="AO30" s="240">
        <v>64838</v>
      </c>
      <c r="AP30" s="240">
        <v>73191</v>
      </c>
      <c r="AQ30" s="240">
        <v>79472</v>
      </c>
      <c r="AR30" s="240">
        <v>86446</v>
      </c>
      <c r="AS30" s="240">
        <v>92532</v>
      </c>
      <c r="AT30" s="270">
        <v>94192</v>
      </c>
      <c r="AU30" s="270">
        <v>97770</v>
      </c>
      <c r="AV30" s="270">
        <v>105085</v>
      </c>
      <c r="AW30" s="270">
        <v>112649</v>
      </c>
    </row>
    <row r="31" spans="1:58" ht="25.5" x14ac:dyDescent="0.2">
      <c r="A31" s="239">
        <v>20</v>
      </c>
      <c r="B31" s="242" t="s">
        <v>1006</v>
      </c>
      <c r="C31" s="241" t="s">
        <v>1005</v>
      </c>
      <c r="D31" s="240">
        <v>326</v>
      </c>
      <c r="E31" s="240">
        <v>369</v>
      </c>
      <c r="F31" s="240">
        <v>449</v>
      </c>
      <c r="G31" s="240">
        <v>487</v>
      </c>
      <c r="H31" s="240">
        <v>603</v>
      </c>
      <c r="I31" s="240">
        <v>692</v>
      </c>
      <c r="J31" s="240">
        <v>737</v>
      </c>
      <c r="K31" s="240">
        <v>822</v>
      </c>
      <c r="L31" s="240">
        <v>892</v>
      </c>
      <c r="M31" s="240">
        <v>938</v>
      </c>
      <c r="N31" s="240">
        <v>977</v>
      </c>
      <c r="O31" s="240">
        <v>1026</v>
      </c>
      <c r="P31" s="240">
        <v>1011</v>
      </c>
      <c r="Q31" s="240">
        <v>957</v>
      </c>
      <c r="R31" s="240">
        <v>1018</v>
      </c>
      <c r="S31" s="240">
        <v>1060</v>
      </c>
      <c r="T31" s="240">
        <v>1062</v>
      </c>
      <c r="U31" s="240">
        <v>1074</v>
      </c>
      <c r="V31" s="240">
        <v>1178</v>
      </c>
      <c r="W31" s="240">
        <v>1248</v>
      </c>
      <c r="X31" s="240">
        <v>1329</v>
      </c>
      <c r="Y31" s="240">
        <v>1522</v>
      </c>
      <c r="Z31" s="240">
        <v>1669</v>
      </c>
      <c r="AA31" s="240">
        <v>1846</v>
      </c>
      <c r="AB31" s="240">
        <v>1941</v>
      </c>
      <c r="AC31" s="240">
        <v>1973</v>
      </c>
      <c r="AD31" s="240">
        <v>2031</v>
      </c>
      <c r="AE31" s="240">
        <v>2023</v>
      </c>
      <c r="AF31" s="240">
        <v>2184</v>
      </c>
      <c r="AG31" s="240">
        <v>1980</v>
      </c>
      <c r="AH31" s="240">
        <v>2368</v>
      </c>
      <c r="AI31" s="240">
        <v>2508</v>
      </c>
      <c r="AJ31" s="240">
        <v>3134</v>
      </c>
      <c r="AK31" s="240">
        <v>3258</v>
      </c>
      <c r="AL31" s="240">
        <v>3550</v>
      </c>
      <c r="AM31" s="240">
        <v>3708</v>
      </c>
      <c r="AN31" s="240">
        <v>3730</v>
      </c>
      <c r="AO31" s="240">
        <v>3757</v>
      </c>
      <c r="AP31" s="240">
        <v>4020</v>
      </c>
      <c r="AQ31" s="240">
        <v>4252</v>
      </c>
      <c r="AR31" s="240">
        <v>4590</v>
      </c>
      <c r="AS31" s="240">
        <v>4411</v>
      </c>
      <c r="AT31" s="270">
        <v>4758</v>
      </c>
      <c r="AU31" s="270">
        <v>4656</v>
      </c>
      <c r="AV31" s="270">
        <v>4546</v>
      </c>
      <c r="AW31" s="270">
        <v>4298</v>
      </c>
    </row>
    <row r="32" spans="1:58" x14ac:dyDescent="0.2">
      <c r="A32" s="239">
        <v>21</v>
      </c>
      <c r="B32" s="242" t="s">
        <v>806</v>
      </c>
      <c r="C32" s="241" t="s">
        <v>1004</v>
      </c>
      <c r="D32" s="240">
        <v>596</v>
      </c>
      <c r="E32" s="240">
        <v>663</v>
      </c>
      <c r="F32" s="240">
        <v>704</v>
      </c>
      <c r="G32" s="240">
        <v>691</v>
      </c>
      <c r="H32" s="240">
        <v>588</v>
      </c>
      <c r="I32" s="240">
        <v>777</v>
      </c>
      <c r="J32" s="240">
        <v>764</v>
      </c>
      <c r="K32" s="240">
        <v>819</v>
      </c>
      <c r="L32" s="240">
        <v>833</v>
      </c>
      <c r="M32" s="240">
        <v>931</v>
      </c>
      <c r="N32" s="240">
        <v>1045</v>
      </c>
      <c r="O32" s="240">
        <v>1159</v>
      </c>
      <c r="P32" s="240">
        <v>1157</v>
      </c>
      <c r="Q32" s="240">
        <v>1302</v>
      </c>
      <c r="R32" s="240">
        <v>1475</v>
      </c>
      <c r="S32" s="240">
        <v>1441</v>
      </c>
      <c r="T32" s="240">
        <v>1489</v>
      </c>
      <c r="U32" s="240">
        <v>1560</v>
      </c>
      <c r="V32" s="240">
        <v>1628</v>
      </c>
      <c r="W32" s="240">
        <v>1766</v>
      </c>
      <c r="X32" s="240">
        <v>1914</v>
      </c>
      <c r="Y32" s="240">
        <v>2103</v>
      </c>
      <c r="Z32" s="240">
        <v>2195</v>
      </c>
      <c r="AA32" s="240">
        <v>2340</v>
      </c>
      <c r="AB32" s="240">
        <v>2757</v>
      </c>
      <c r="AC32" s="240">
        <v>2975</v>
      </c>
      <c r="AD32" s="240">
        <v>3098</v>
      </c>
      <c r="AE32" s="240">
        <v>3112</v>
      </c>
      <c r="AF32" s="240">
        <v>3324</v>
      </c>
      <c r="AG32" s="240">
        <v>3650</v>
      </c>
      <c r="AH32" s="240">
        <v>4035</v>
      </c>
      <c r="AI32" s="240">
        <v>4575</v>
      </c>
      <c r="AJ32" s="240">
        <v>5018</v>
      </c>
      <c r="AK32" s="240">
        <v>5157</v>
      </c>
      <c r="AL32" s="240">
        <v>5250</v>
      </c>
      <c r="AM32" s="240">
        <v>6036</v>
      </c>
      <c r="AN32" s="240">
        <v>5578</v>
      </c>
      <c r="AO32" s="240">
        <v>5416</v>
      </c>
      <c r="AP32" s="240">
        <v>5641</v>
      </c>
      <c r="AQ32" s="240">
        <v>6045</v>
      </c>
      <c r="AR32" s="240">
        <v>6265</v>
      </c>
      <c r="AS32" s="240">
        <v>6726</v>
      </c>
      <c r="AT32" s="270">
        <v>7415</v>
      </c>
      <c r="AU32" s="270">
        <v>7533</v>
      </c>
      <c r="AV32" s="270">
        <v>7322</v>
      </c>
      <c r="AW32" s="270">
        <v>7608</v>
      </c>
    </row>
    <row r="33" spans="1:49" x14ac:dyDescent="0.2">
      <c r="A33" s="239">
        <v>22</v>
      </c>
      <c r="B33" s="238" t="s">
        <v>1003</v>
      </c>
      <c r="C33" s="241" t="s">
        <v>1002</v>
      </c>
      <c r="D33" s="236">
        <v>988</v>
      </c>
      <c r="E33" s="236">
        <v>1078</v>
      </c>
      <c r="F33" s="236">
        <v>1370</v>
      </c>
      <c r="G33" s="236">
        <v>1399</v>
      </c>
      <c r="H33" s="236">
        <v>2098</v>
      </c>
      <c r="I33" s="236">
        <v>1937</v>
      </c>
      <c r="J33" s="236">
        <v>2193</v>
      </c>
      <c r="K33" s="236">
        <v>2709</v>
      </c>
      <c r="L33" s="236">
        <v>2790</v>
      </c>
      <c r="M33" s="236">
        <v>3116</v>
      </c>
      <c r="N33" s="236">
        <v>3540</v>
      </c>
      <c r="O33" s="236">
        <v>3437</v>
      </c>
      <c r="P33" s="236">
        <v>3489</v>
      </c>
      <c r="Q33" s="236">
        <v>3483</v>
      </c>
      <c r="R33" s="236">
        <v>3738</v>
      </c>
      <c r="S33" s="236">
        <v>3687</v>
      </c>
      <c r="T33" s="236">
        <v>3367</v>
      </c>
      <c r="U33" s="236">
        <v>3441</v>
      </c>
      <c r="V33" s="236">
        <v>3442</v>
      </c>
      <c r="W33" s="236">
        <v>3704</v>
      </c>
      <c r="X33" s="236">
        <v>4025</v>
      </c>
      <c r="Y33" s="236">
        <v>4365</v>
      </c>
      <c r="Z33" s="236">
        <v>5420</v>
      </c>
      <c r="AA33" s="236">
        <v>5211</v>
      </c>
      <c r="AB33" s="236">
        <v>5645</v>
      </c>
      <c r="AC33" s="236">
        <v>5663</v>
      </c>
      <c r="AD33" s="236">
        <v>5553</v>
      </c>
      <c r="AE33" s="236">
        <v>6051</v>
      </c>
      <c r="AF33" s="236">
        <v>6558</v>
      </c>
      <c r="AG33" s="236">
        <v>6362</v>
      </c>
      <c r="AH33" s="236">
        <v>6910</v>
      </c>
      <c r="AI33" s="236">
        <v>7226</v>
      </c>
      <c r="AJ33" s="236">
        <v>9901</v>
      </c>
      <c r="AK33" s="236">
        <v>10891</v>
      </c>
      <c r="AL33" s="236">
        <v>11265</v>
      </c>
      <c r="AM33" s="236">
        <v>14666</v>
      </c>
      <c r="AN33" s="236">
        <v>20689</v>
      </c>
      <c r="AO33" s="236">
        <v>14714</v>
      </c>
      <c r="AP33" s="236">
        <v>14039</v>
      </c>
      <c r="AQ33" s="236">
        <v>14975</v>
      </c>
      <c r="AR33" s="236">
        <v>16976</v>
      </c>
      <c r="AS33" s="236">
        <v>14687</v>
      </c>
      <c r="AT33" s="271">
        <v>15819</v>
      </c>
      <c r="AU33" s="271">
        <v>17300</v>
      </c>
      <c r="AV33" s="271">
        <v>17861</v>
      </c>
      <c r="AW33" s="271">
        <v>18290</v>
      </c>
    </row>
    <row r="34" spans="1:49" x14ac:dyDescent="0.2">
      <c r="A34" s="239"/>
      <c r="B34" s="247"/>
      <c r="C34" s="246"/>
      <c r="D34" s="261" t="s">
        <v>1021</v>
      </c>
      <c r="E34" s="261" t="s">
        <v>1021</v>
      </c>
      <c r="F34" s="261" t="s">
        <v>1021</v>
      </c>
      <c r="G34" s="261" t="s">
        <v>1021</v>
      </c>
      <c r="H34" s="261" t="s">
        <v>1021</v>
      </c>
      <c r="I34" s="261" t="s">
        <v>1021</v>
      </c>
      <c r="J34" s="261" t="s">
        <v>1021</v>
      </c>
      <c r="K34" s="261" t="s">
        <v>1021</v>
      </c>
      <c r="L34" s="261" t="s">
        <v>1021</v>
      </c>
      <c r="M34" s="261" t="s">
        <v>1021</v>
      </c>
      <c r="N34" s="261" t="s">
        <v>1021</v>
      </c>
      <c r="O34" s="261" t="s">
        <v>1021</v>
      </c>
      <c r="P34" s="261" t="s">
        <v>1021</v>
      </c>
      <c r="Q34" s="261" t="s">
        <v>1021</v>
      </c>
      <c r="R34" s="261" t="s">
        <v>1021</v>
      </c>
      <c r="S34" s="261" t="s">
        <v>1021</v>
      </c>
      <c r="T34" s="261" t="s">
        <v>1021</v>
      </c>
      <c r="U34" s="261" t="s">
        <v>1021</v>
      </c>
      <c r="V34" s="261" t="s">
        <v>1021</v>
      </c>
      <c r="W34" s="261" t="s">
        <v>1021</v>
      </c>
      <c r="X34" s="261" t="s">
        <v>1021</v>
      </c>
      <c r="Y34" s="261" t="s">
        <v>1021</v>
      </c>
      <c r="Z34" s="261" t="s">
        <v>1021</v>
      </c>
      <c r="AA34" s="261" t="s">
        <v>1021</v>
      </c>
      <c r="AB34" s="261" t="s">
        <v>1021</v>
      </c>
      <c r="AC34" s="261" t="s">
        <v>1021</v>
      </c>
      <c r="AD34" s="261" t="s">
        <v>1021</v>
      </c>
      <c r="AE34" s="261" t="s">
        <v>1021</v>
      </c>
      <c r="AF34" s="261" t="s">
        <v>1021</v>
      </c>
      <c r="AG34" s="261" t="s">
        <v>1021</v>
      </c>
      <c r="AH34" s="261" t="s">
        <v>1021</v>
      </c>
      <c r="AI34" s="261" t="s">
        <v>1021</v>
      </c>
      <c r="AJ34" s="261" t="s">
        <v>1021</v>
      </c>
      <c r="AK34" s="261" t="s">
        <v>1021</v>
      </c>
      <c r="AL34" s="261" t="s">
        <v>1021</v>
      </c>
      <c r="AM34" s="261" t="s">
        <v>1021</v>
      </c>
      <c r="AN34" s="261" t="s">
        <v>1021</v>
      </c>
      <c r="AO34" s="261" t="s">
        <v>1021</v>
      </c>
      <c r="AP34" s="261" t="s">
        <v>1021</v>
      </c>
      <c r="AQ34" s="261" t="s">
        <v>1021</v>
      </c>
      <c r="AR34" s="261" t="s">
        <v>1021</v>
      </c>
      <c r="AS34" s="261" t="s">
        <v>1021</v>
      </c>
      <c r="AT34" s="272" t="s">
        <v>1021</v>
      </c>
      <c r="AU34" s="272" t="s">
        <v>1021</v>
      </c>
      <c r="AV34" s="272" t="s">
        <v>1021</v>
      </c>
      <c r="AW34" s="272" t="s">
        <v>1021</v>
      </c>
    </row>
    <row r="35" spans="1:49" x14ac:dyDescent="0.2">
      <c r="A35" s="239">
        <v>23</v>
      </c>
      <c r="B35" s="245" t="s">
        <v>45</v>
      </c>
      <c r="C35" s="244" t="s">
        <v>1020</v>
      </c>
      <c r="D35" s="243">
        <v>92110.959719999999</v>
      </c>
      <c r="E35" s="243">
        <v>104211.11537</v>
      </c>
      <c r="F35" s="243">
        <v>115381.97396</v>
      </c>
      <c r="G35" s="243">
        <v>126811.26736</v>
      </c>
      <c r="H35" s="243">
        <v>144485.08199000001</v>
      </c>
      <c r="I35" s="243">
        <v>165614.59602999999</v>
      </c>
      <c r="J35" s="243">
        <v>177179.88083000001</v>
      </c>
      <c r="K35" s="243">
        <v>193004.80838999999</v>
      </c>
      <c r="L35" s="243">
        <v>209855.67879999999</v>
      </c>
      <c r="M35" s="243">
        <v>229448.04152999999</v>
      </c>
      <c r="N35" s="243">
        <v>252783.84435</v>
      </c>
      <c r="O35" s="243">
        <v>276088.71655000001</v>
      </c>
      <c r="P35" s="243">
        <v>297413.55051999999</v>
      </c>
      <c r="Q35" s="243">
        <v>316725.76173000003</v>
      </c>
      <c r="R35" s="243">
        <v>339960.58776000002</v>
      </c>
      <c r="S35" s="243">
        <v>371806.77853000001</v>
      </c>
      <c r="T35" s="243">
        <v>399889.79495000001</v>
      </c>
      <c r="U35" s="243">
        <v>428347.47827000002</v>
      </c>
      <c r="V35" s="243">
        <v>458937.44257999997</v>
      </c>
      <c r="W35" s="243">
        <v>501325.22801000002</v>
      </c>
      <c r="X35" s="243">
        <v>546179.20094000001</v>
      </c>
      <c r="Y35" s="243">
        <v>580129.88859999995</v>
      </c>
      <c r="Z35" s="243">
        <v>619042.46378999995</v>
      </c>
      <c r="AA35" s="243">
        <v>646475.62928999995</v>
      </c>
      <c r="AB35" s="243">
        <v>682237.08464999998</v>
      </c>
      <c r="AC35" s="243">
        <v>716822.86805000005</v>
      </c>
      <c r="AD35" s="243">
        <v>748080.27754000004</v>
      </c>
      <c r="AE35" s="243">
        <v>785930.69929999998</v>
      </c>
      <c r="AF35" s="243">
        <v>835679.88208000001</v>
      </c>
      <c r="AG35" s="243">
        <v>902001.78272000002</v>
      </c>
      <c r="AH35" s="243">
        <v>969116.28654</v>
      </c>
      <c r="AI35" s="243">
        <v>1039739.76605</v>
      </c>
      <c r="AJ35" s="243">
        <v>1091037.3593299999</v>
      </c>
      <c r="AK35" s="243">
        <v>1127138.3856200001</v>
      </c>
      <c r="AL35" s="243">
        <v>1187568.8675899999</v>
      </c>
      <c r="AM35" s="243">
        <v>1256607.20193</v>
      </c>
      <c r="AN35" s="243">
        <v>1325906.3568599999</v>
      </c>
      <c r="AO35" s="243">
        <v>1411370.7112400001</v>
      </c>
      <c r="AP35" s="243">
        <v>1488742.9109700001</v>
      </c>
      <c r="AQ35" s="243">
        <v>1508359.6595999999</v>
      </c>
      <c r="AR35" s="243">
        <v>1518304.31067</v>
      </c>
      <c r="AS35" s="243">
        <v>1524800.41503</v>
      </c>
      <c r="AT35" s="269">
        <v>1536315.58406</v>
      </c>
      <c r="AU35" s="269">
        <v>1562706.27831</v>
      </c>
      <c r="AV35" s="269">
        <v>1601607.5886200001</v>
      </c>
      <c r="AW35" s="269">
        <v>1641166.57761</v>
      </c>
    </row>
    <row r="36" spans="1:49" x14ac:dyDescent="0.2">
      <c r="A36" s="239">
        <v>24</v>
      </c>
      <c r="B36" s="242" t="s">
        <v>1019</v>
      </c>
      <c r="C36" s="241" t="s">
        <v>1018</v>
      </c>
      <c r="D36" s="240">
        <v>9383.3916499999996</v>
      </c>
      <c r="E36" s="240">
        <v>10485.59216</v>
      </c>
      <c r="F36" s="240">
        <v>12045.634480000001</v>
      </c>
      <c r="G36" s="240">
        <v>13662.679249999999</v>
      </c>
      <c r="H36" s="240">
        <v>16180.23551</v>
      </c>
      <c r="I36" s="240">
        <v>19420.21097</v>
      </c>
      <c r="J36" s="240">
        <v>20791.64127</v>
      </c>
      <c r="K36" s="240">
        <v>23566.29234</v>
      </c>
      <c r="L36" s="240">
        <v>25664.115389999999</v>
      </c>
      <c r="M36" s="240">
        <v>27643.612079999999</v>
      </c>
      <c r="N36" s="240">
        <v>30686.987929999999</v>
      </c>
      <c r="O36" s="240">
        <v>32859.565439999998</v>
      </c>
      <c r="P36" s="240">
        <v>35565.7019</v>
      </c>
      <c r="Q36" s="240">
        <v>39751.270859999997</v>
      </c>
      <c r="R36" s="240">
        <v>42602.801059999998</v>
      </c>
      <c r="S36" s="240">
        <v>48340.804880000003</v>
      </c>
      <c r="T36" s="240">
        <v>51701.771690000001</v>
      </c>
      <c r="U36" s="240">
        <v>55316.43262</v>
      </c>
      <c r="V36" s="240">
        <v>57969.989889999997</v>
      </c>
      <c r="W36" s="240">
        <v>62632.152739999998</v>
      </c>
      <c r="X36" s="240">
        <v>66542.381349999996</v>
      </c>
      <c r="Y36" s="240">
        <v>69603.205570000006</v>
      </c>
      <c r="Z36" s="240">
        <v>75823.827749999997</v>
      </c>
      <c r="AA36" s="240">
        <v>78249.297279999999</v>
      </c>
      <c r="AB36" s="240">
        <v>82118.195980000004</v>
      </c>
      <c r="AC36" s="240">
        <v>84243.979519999993</v>
      </c>
      <c r="AD36" s="240">
        <v>86349.345759999997</v>
      </c>
      <c r="AE36" s="240">
        <v>91342.606230000005</v>
      </c>
      <c r="AF36" s="240">
        <v>98869.972250000006</v>
      </c>
      <c r="AG36" s="240">
        <v>106612.18674999999</v>
      </c>
      <c r="AH36" s="240">
        <v>112260.41925000001</v>
      </c>
      <c r="AI36" s="240">
        <v>120312.36577999999</v>
      </c>
      <c r="AJ36" s="240">
        <v>127263.37548</v>
      </c>
      <c r="AK36" s="240">
        <v>131009.58272000001</v>
      </c>
      <c r="AL36" s="240">
        <v>136438.48946000001</v>
      </c>
      <c r="AM36" s="240">
        <v>147166.16868</v>
      </c>
      <c r="AN36" s="240">
        <v>158272.13529000001</v>
      </c>
      <c r="AO36" s="240">
        <v>162929.53004000001</v>
      </c>
      <c r="AP36" s="240">
        <v>169953.84891999999</v>
      </c>
      <c r="AQ36" s="240">
        <v>174608.21672999999</v>
      </c>
      <c r="AR36" s="240">
        <v>174570.46629000001</v>
      </c>
      <c r="AS36" s="240">
        <v>172313.00566</v>
      </c>
      <c r="AT36" s="270">
        <v>173578.40121000001</v>
      </c>
      <c r="AU36" s="270">
        <v>174897.33361999999</v>
      </c>
      <c r="AV36" s="270">
        <v>177221.07845</v>
      </c>
      <c r="AW36" s="270">
        <v>179263.86812</v>
      </c>
    </row>
    <row r="37" spans="1:49" x14ac:dyDescent="0.2">
      <c r="A37" s="239">
        <v>25</v>
      </c>
      <c r="B37" s="242" t="s">
        <v>1017</v>
      </c>
      <c r="C37" s="241" t="s">
        <v>1016</v>
      </c>
      <c r="D37" s="240">
        <v>0</v>
      </c>
      <c r="E37" s="240">
        <v>0</v>
      </c>
      <c r="F37" s="240">
        <v>0</v>
      </c>
      <c r="G37" s="240">
        <v>0</v>
      </c>
      <c r="H37" s="240">
        <v>0</v>
      </c>
      <c r="I37" s="240">
        <v>0</v>
      </c>
      <c r="J37" s="240">
        <v>0</v>
      </c>
      <c r="K37" s="240">
        <v>0</v>
      </c>
      <c r="L37" s="240">
        <v>0</v>
      </c>
      <c r="M37" s="240">
        <v>0</v>
      </c>
      <c r="N37" s="240">
        <v>0</v>
      </c>
      <c r="O37" s="240">
        <v>0</v>
      </c>
      <c r="P37" s="240">
        <v>0</v>
      </c>
      <c r="Q37" s="240">
        <v>0</v>
      </c>
      <c r="R37" s="240">
        <v>0</v>
      </c>
      <c r="S37" s="240">
        <v>0</v>
      </c>
      <c r="T37" s="240">
        <v>0</v>
      </c>
      <c r="U37" s="240">
        <v>0</v>
      </c>
      <c r="V37" s="240">
        <v>0</v>
      </c>
      <c r="W37" s="240">
        <v>0</v>
      </c>
      <c r="X37" s="240">
        <v>0</v>
      </c>
      <c r="Y37" s="240">
        <v>0</v>
      </c>
      <c r="Z37" s="240">
        <v>0</v>
      </c>
      <c r="AA37" s="240">
        <v>0</v>
      </c>
      <c r="AB37" s="240">
        <v>0</v>
      </c>
      <c r="AC37" s="240">
        <v>0</v>
      </c>
      <c r="AD37" s="240">
        <v>0</v>
      </c>
      <c r="AE37" s="240">
        <v>0</v>
      </c>
      <c r="AF37" s="240">
        <v>0</v>
      </c>
      <c r="AG37" s="240">
        <v>0</v>
      </c>
      <c r="AH37" s="240">
        <v>0</v>
      </c>
      <c r="AI37" s="240">
        <v>0</v>
      </c>
      <c r="AJ37" s="240">
        <v>0</v>
      </c>
      <c r="AK37" s="240">
        <v>0</v>
      </c>
      <c r="AL37" s="240">
        <v>0</v>
      </c>
      <c r="AM37" s="240">
        <v>0</v>
      </c>
      <c r="AN37" s="240">
        <v>0</v>
      </c>
      <c r="AO37" s="240">
        <v>0</v>
      </c>
      <c r="AP37" s="240">
        <v>0</v>
      </c>
      <c r="AQ37" s="240">
        <v>0</v>
      </c>
      <c r="AR37" s="240">
        <v>0</v>
      </c>
      <c r="AS37" s="240">
        <v>0</v>
      </c>
      <c r="AT37" s="270">
        <v>0</v>
      </c>
      <c r="AU37" s="270">
        <v>0</v>
      </c>
      <c r="AV37" s="270">
        <v>0</v>
      </c>
      <c r="AW37" s="270">
        <v>0</v>
      </c>
    </row>
    <row r="38" spans="1:49" x14ac:dyDescent="0.2">
      <c r="A38" s="239">
        <v>26</v>
      </c>
      <c r="B38" s="242" t="s">
        <v>1015</v>
      </c>
      <c r="C38" s="241" t="s">
        <v>1014</v>
      </c>
      <c r="D38" s="240">
        <v>11100.15511</v>
      </c>
      <c r="E38" s="240">
        <v>12749.310659999999</v>
      </c>
      <c r="F38" s="240">
        <v>14201.95693</v>
      </c>
      <c r="G38" s="240">
        <v>15731.399460000001</v>
      </c>
      <c r="H38" s="240">
        <v>17838.368549999999</v>
      </c>
      <c r="I38" s="240">
        <v>20293.458579999999</v>
      </c>
      <c r="J38" s="240">
        <v>21872.479019999999</v>
      </c>
      <c r="K38" s="240">
        <v>23951.974440000002</v>
      </c>
      <c r="L38" s="240">
        <v>26541.494900000002</v>
      </c>
      <c r="M38" s="240">
        <v>29424.275710000002</v>
      </c>
      <c r="N38" s="240">
        <v>32710.509969999999</v>
      </c>
      <c r="O38" s="240">
        <v>36917.717550000001</v>
      </c>
      <c r="P38" s="240">
        <v>41256.083299999998</v>
      </c>
      <c r="Q38" s="240">
        <v>44876.122790000001</v>
      </c>
      <c r="R38" s="240">
        <v>48614.587529999997</v>
      </c>
      <c r="S38" s="240">
        <v>53902.583500000001</v>
      </c>
      <c r="T38" s="240">
        <v>58653.210830000004</v>
      </c>
      <c r="U38" s="240">
        <v>63578.958299999998</v>
      </c>
      <c r="V38" s="240">
        <v>69460.16231</v>
      </c>
      <c r="W38" s="240">
        <v>77913.827189999996</v>
      </c>
      <c r="X38" s="240">
        <v>86690.057270000005</v>
      </c>
      <c r="Y38" s="240">
        <v>94454.000920000006</v>
      </c>
      <c r="Z38" s="240">
        <v>103574.05209</v>
      </c>
      <c r="AA38" s="240">
        <v>110325.68567000001</v>
      </c>
      <c r="AB38" s="240">
        <v>118491.9856</v>
      </c>
      <c r="AC38" s="240">
        <v>126747.89243000001</v>
      </c>
      <c r="AD38" s="240">
        <v>134601.02523999999</v>
      </c>
      <c r="AE38" s="240">
        <v>142624.85518000001</v>
      </c>
      <c r="AF38" s="240">
        <v>152197.98910000001</v>
      </c>
      <c r="AG38" s="240">
        <v>165336.52424</v>
      </c>
      <c r="AH38" s="240">
        <v>177812.84013</v>
      </c>
      <c r="AI38" s="240">
        <v>192396.80543000001</v>
      </c>
      <c r="AJ38" s="240">
        <v>203370.55953</v>
      </c>
      <c r="AK38" s="240">
        <v>208976.98605000001</v>
      </c>
      <c r="AL38" s="240">
        <v>221094.24372</v>
      </c>
      <c r="AM38" s="240">
        <v>232448.98207</v>
      </c>
      <c r="AN38" s="240">
        <v>245790.58137999999</v>
      </c>
      <c r="AO38" s="240">
        <v>262749.74342999997</v>
      </c>
      <c r="AP38" s="240">
        <v>277897.59246999997</v>
      </c>
      <c r="AQ38" s="240">
        <v>281594.90120000002</v>
      </c>
      <c r="AR38" s="240">
        <v>283432.38760000002</v>
      </c>
      <c r="AS38" s="240">
        <v>286913.66460999998</v>
      </c>
      <c r="AT38" s="270">
        <v>288537.19945999997</v>
      </c>
      <c r="AU38" s="270">
        <v>292805.38442999998</v>
      </c>
      <c r="AV38" s="270">
        <v>299604.31576000003</v>
      </c>
      <c r="AW38" s="270">
        <v>308002.29551000003</v>
      </c>
    </row>
    <row r="39" spans="1:49" x14ac:dyDescent="0.2">
      <c r="A39" s="239">
        <v>27</v>
      </c>
      <c r="B39" s="242" t="s">
        <v>1013</v>
      </c>
      <c r="C39" s="241" t="s">
        <v>1012</v>
      </c>
      <c r="D39" s="240">
        <v>13333.47399</v>
      </c>
      <c r="E39" s="240">
        <v>14679.782789999999</v>
      </c>
      <c r="F39" s="240">
        <v>15830.76556</v>
      </c>
      <c r="G39" s="240">
        <v>17541.984779999999</v>
      </c>
      <c r="H39" s="240">
        <v>20740.018810000001</v>
      </c>
      <c r="I39" s="240">
        <v>23415.33582</v>
      </c>
      <c r="J39" s="240">
        <v>24323.244259999999</v>
      </c>
      <c r="K39" s="240">
        <v>25689.828239999999</v>
      </c>
      <c r="L39" s="240">
        <v>28150.51411</v>
      </c>
      <c r="M39" s="240">
        <v>30837.174330000002</v>
      </c>
      <c r="N39" s="240">
        <v>34864.558839999998</v>
      </c>
      <c r="O39" s="240">
        <v>38887.743970000003</v>
      </c>
      <c r="P39" s="240">
        <v>42249.432079999999</v>
      </c>
      <c r="Q39" s="240">
        <v>43641.539210000003</v>
      </c>
      <c r="R39" s="240">
        <v>45375.903960000003</v>
      </c>
      <c r="S39" s="240">
        <v>48607.416799999999</v>
      </c>
      <c r="T39" s="240">
        <v>51852.558120000002</v>
      </c>
      <c r="U39" s="240">
        <v>54472.980049999998</v>
      </c>
      <c r="V39" s="240">
        <v>56765.350030000001</v>
      </c>
      <c r="W39" s="240">
        <v>59960.123789999998</v>
      </c>
      <c r="X39" s="240">
        <v>64056.183279999997</v>
      </c>
      <c r="Y39" s="240">
        <v>67629.837329999995</v>
      </c>
      <c r="Z39" s="240">
        <v>71201.488299999997</v>
      </c>
      <c r="AA39" s="240">
        <v>73830.123009999996</v>
      </c>
      <c r="AB39" s="240">
        <v>77177.896399999998</v>
      </c>
      <c r="AC39" s="240">
        <v>81089.344379999995</v>
      </c>
      <c r="AD39" s="240">
        <v>84333.453819999995</v>
      </c>
      <c r="AE39" s="240">
        <v>88047.024279999998</v>
      </c>
      <c r="AF39" s="240">
        <v>92150.972769999993</v>
      </c>
      <c r="AG39" s="240">
        <v>99146.044209999993</v>
      </c>
      <c r="AH39" s="240">
        <v>105828.38329</v>
      </c>
      <c r="AI39" s="240">
        <v>113609.41752</v>
      </c>
      <c r="AJ39" s="240">
        <v>119733.79261999999</v>
      </c>
      <c r="AK39" s="240">
        <v>121642.26124000001</v>
      </c>
      <c r="AL39" s="240">
        <v>127297.75959</v>
      </c>
      <c r="AM39" s="240">
        <v>135885.21660000001</v>
      </c>
      <c r="AN39" s="240">
        <v>145012.31672999999</v>
      </c>
      <c r="AO39" s="240">
        <v>156641.77372999999</v>
      </c>
      <c r="AP39" s="240">
        <v>166762.18912</v>
      </c>
      <c r="AQ39" s="240">
        <v>168598.21497999999</v>
      </c>
      <c r="AR39" s="240">
        <v>167551.91717999999</v>
      </c>
      <c r="AS39" s="240">
        <v>171624.26133000001</v>
      </c>
      <c r="AT39" s="270">
        <v>175034.95955999999</v>
      </c>
      <c r="AU39" s="270">
        <v>177940.22641</v>
      </c>
      <c r="AV39" s="270">
        <v>181298.38255000001</v>
      </c>
      <c r="AW39" s="270">
        <v>184333.82941000001</v>
      </c>
    </row>
    <row r="40" spans="1:49" x14ac:dyDescent="0.2">
      <c r="A40" s="239">
        <v>28</v>
      </c>
      <c r="B40" s="242" t="s">
        <v>1011</v>
      </c>
      <c r="C40" s="241" t="s">
        <v>1010</v>
      </c>
      <c r="D40" s="240">
        <v>0</v>
      </c>
      <c r="E40" s="240">
        <v>0</v>
      </c>
      <c r="F40" s="240">
        <v>0</v>
      </c>
      <c r="G40" s="240">
        <v>0</v>
      </c>
      <c r="H40" s="240">
        <v>0</v>
      </c>
      <c r="I40" s="240">
        <v>0</v>
      </c>
      <c r="J40" s="240">
        <v>0</v>
      </c>
      <c r="K40" s="240">
        <v>0</v>
      </c>
      <c r="L40" s="240">
        <v>0</v>
      </c>
      <c r="M40" s="240">
        <v>0</v>
      </c>
      <c r="N40" s="240">
        <v>0</v>
      </c>
      <c r="O40" s="240">
        <v>0</v>
      </c>
      <c r="P40" s="240">
        <v>0</v>
      </c>
      <c r="Q40" s="240">
        <v>0</v>
      </c>
      <c r="R40" s="240">
        <v>0</v>
      </c>
      <c r="S40" s="240">
        <v>0</v>
      </c>
      <c r="T40" s="240">
        <v>0</v>
      </c>
      <c r="U40" s="240">
        <v>0</v>
      </c>
      <c r="V40" s="240">
        <v>0</v>
      </c>
      <c r="W40" s="240">
        <v>0</v>
      </c>
      <c r="X40" s="240">
        <v>0</v>
      </c>
      <c r="Y40" s="240">
        <v>0</v>
      </c>
      <c r="Z40" s="240">
        <v>0</v>
      </c>
      <c r="AA40" s="240">
        <v>0</v>
      </c>
      <c r="AB40" s="240">
        <v>0</v>
      </c>
      <c r="AC40" s="240">
        <v>0</v>
      </c>
      <c r="AD40" s="240">
        <v>0</v>
      </c>
      <c r="AE40" s="240">
        <v>0</v>
      </c>
      <c r="AF40" s="240">
        <v>0</v>
      </c>
      <c r="AG40" s="240">
        <v>0</v>
      </c>
      <c r="AH40" s="240">
        <v>0</v>
      </c>
      <c r="AI40" s="240">
        <v>0</v>
      </c>
      <c r="AJ40" s="240">
        <v>0</v>
      </c>
      <c r="AK40" s="240">
        <v>0</v>
      </c>
      <c r="AL40" s="240">
        <v>0</v>
      </c>
      <c r="AM40" s="240">
        <v>0</v>
      </c>
      <c r="AN40" s="240">
        <v>0</v>
      </c>
      <c r="AO40" s="240">
        <v>0</v>
      </c>
      <c r="AP40" s="240">
        <v>0</v>
      </c>
      <c r="AQ40" s="240">
        <v>0</v>
      </c>
      <c r="AR40" s="240">
        <v>0</v>
      </c>
      <c r="AS40" s="240">
        <v>0</v>
      </c>
      <c r="AT40" s="270">
        <v>0</v>
      </c>
      <c r="AU40" s="270">
        <v>0</v>
      </c>
      <c r="AV40" s="270">
        <v>0</v>
      </c>
      <c r="AW40" s="270">
        <v>0</v>
      </c>
    </row>
    <row r="41" spans="1:49" ht="25.5" x14ac:dyDescent="0.2">
      <c r="A41" s="239">
        <v>29</v>
      </c>
      <c r="B41" s="242" t="s">
        <v>1009</v>
      </c>
      <c r="C41" s="241" t="s">
        <v>1008</v>
      </c>
      <c r="D41" s="240">
        <v>1108.3064899999999</v>
      </c>
      <c r="E41" s="240">
        <v>1233.2115200000001</v>
      </c>
      <c r="F41" s="240">
        <v>1316.7901999999999</v>
      </c>
      <c r="G41" s="240">
        <v>1429.9860699999999</v>
      </c>
      <c r="H41" s="240">
        <v>1558.49397</v>
      </c>
      <c r="I41" s="240">
        <v>1709.42796</v>
      </c>
      <c r="J41" s="240">
        <v>1779.7923499999999</v>
      </c>
      <c r="K41" s="240">
        <v>1887.34628</v>
      </c>
      <c r="L41" s="240">
        <v>2142.60286</v>
      </c>
      <c r="M41" s="240">
        <v>2249.9404800000002</v>
      </c>
      <c r="N41" s="240">
        <v>2503.5727299999999</v>
      </c>
      <c r="O41" s="240">
        <v>2682.3431099999998</v>
      </c>
      <c r="P41" s="240">
        <v>2714.9910300000001</v>
      </c>
      <c r="Q41" s="240">
        <v>2715.4547699999998</v>
      </c>
      <c r="R41" s="240">
        <v>2779.0025900000001</v>
      </c>
      <c r="S41" s="240">
        <v>2942.6922300000001</v>
      </c>
      <c r="T41" s="240">
        <v>3126.59265</v>
      </c>
      <c r="U41" s="240">
        <v>3269.0377899999999</v>
      </c>
      <c r="V41" s="240">
        <v>3751.9433100000001</v>
      </c>
      <c r="W41" s="240">
        <v>4292.7113300000001</v>
      </c>
      <c r="X41" s="240">
        <v>4810.6628700000001</v>
      </c>
      <c r="Y41" s="240">
        <v>5309.6011200000003</v>
      </c>
      <c r="Z41" s="240">
        <v>5566.9366300000002</v>
      </c>
      <c r="AA41" s="240">
        <v>5453.4251899999999</v>
      </c>
      <c r="AB41" s="240">
        <v>5730.1305000000002</v>
      </c>
      <c r="AC41" s="240">
        <v>5786.0537000000004</v>
      </c>
      <c r="AD41" s="240">
        <v>6067.7053800000003</v>
      </c>
      <c r="AE41" s="240">
        <v>6235.0553</v>
      </c>
      <c r="AF41" s="240">
        <v>6353.7607099999996</v>
      </c>
      <c r="AG41" s="240">
        <v>6927.5929500000002</v>
      </c>
      <c r="AH41" s="240">
        <v>7670.7367199999999</v>
      </c>
      <c r="AI41" s="240">
        <v>8245.0972399999991</v>
      </c>
      <c r="AJ41" s="240">
        <v>8525.5839099999994</v>
      </c>
      <c r="AK41" s="240">
        <v>8706.8529799999997</v>
      </c>
      <c r="AL41" s="240">
        <v>8881.1738800000003</v>
      </c>
      <c r="AM41" s="240">
        <v>9517.5448400000005</v>
      </c>
      <c r="AN41" s="240">
        <v>9099.6312199999993</v>
      </c>
      <c r="AO41" s="240">
        <v>8803.1426200000005</v>
      </c>
      <c r="AP41" s="240">
        <v>9416.5061100000003</v>
      </c>
      <c r="AQ41" s="240">
        <v>9208.0396799999999</v>
      </c>
      <c r="AR41" s="240">
        <v>8900.5023000000001</v>
      </c>
      <c r="AS41" s="240">
        <v>8809.0391199999995</v>
      </c>
      <c r="AT41" s="270">
        <v>8810.2556100000002</v>
      </c>
      <c r="AU41" s="270">
        <v>8702.7909</v>
      </c>
      <c r="AV41" s="270">
        <v>8515.4188599999998</v>
      </c>
      <c r="AW41" s="270">
        <v>8858.3728100000008</v>
      </c>
    </row>
    <row r="42" spans="1:49" x14ac:dyDescent="0.2">
      <c r="A42" s="239">
        <v>30</v>
      </c>
      <c r="B42" s="242" t="s">
        <v>793</v>
      </c>
      <c r="C42" s="241" t="s">
        <v>1007</v>
      </c>
      <c r="D42" s="240">
        <v>6489.0015999999996</v>
      </c>
      <c r="E42" s="240">
        <v>7265.8980799999999</v>
      </c>
      <c r="F42" s="240">
        <v>7663.8389699999998</v>
      </c>
      <c r="G42" s="240">
        <v>8282.7084200000008</v>
      </c>
      <c r="H42" s="240">
        <v>9604.7726000000002</v>
      </c>
      <c r="I42" s="240">
        <v>10650.57836</v>
      </c>
      <c r="J42" s="240">
        <v>10579.959150000001</v>
      </c>
      <c r="K42" s="240">
        <v>11919.47438</v>
      </c>
      <c r="L42" s="240">
        <v>13099.27872</v>
      </c>
      <c r="M42" s="240">
        <v>13698.58114</v>
      </c>
      <c r="N42" s="240">
        <v>15484.21587</v>
      </c>
      <c r="O42" s="240">
        <v>16435.818960000001</v>
      </c>
      <c r="P42" s="240">
        <v>16834.51483</v>
      </c>
      <c r="Q42" s="240">
        <v>16326.501850000001</v>
      </c>
      <c r="R42" s="240">
        <v>17404.510050000001</v>
      </c>
      <c r="S42" s="240">
        <v>18909.178790000002</v>
      </c>
      <c r="T42" s="240">
        <v>19479.124879999999</v>
      </c>
      <c r="U42" s="240">
        <v>21056.732479999999</v>
      </c>
      <c r="V42" s="240">
        <v>23165.737799999999</v>
      </c>
      <c r="W42" s="240">
        <v>25260.001769999999</v>
      </c>
      <c r="X42" s="240">
        <v>27967.606019999999</v>
      </c>
      <c r="Y42" s="240">
        <v>28617.395690000001</v>
      </c>
      <c r="Z42" s="240">
        <v>28546.430479999999</v>
      </c>
      <c r="AA42" s="240">
        <v>27093.34822</v>
      </c>
      <c r="AB42" s="240">
        <v>27586.085510000001</v>
      </c>
      <c r="AC42" s="240">
        <v>27022.74365</v>
      </c>
      <c r="AD42" s="240">
        <v>26925.879509999999</v>
      </c>
      <c r="AE42" s="240">
        <v>25213.421149999998</v>
      </c>
      <c r="AF42" s="240">
        <v>25872.19457</v>
      </c>
      <c r="AG42" s="240">
        <v>31475.924930000001</v>
      </c>
      <c r="AH42" s="240">
        <v>32894.108910000003</v>
      </c>
      <c r="AI42" s="240">
        <v>32508.34088</v>
      </c>
      <c r="AJ42" s="240">
        <v>37775.142249999997</v>
      </c>
      <c r="AK42" s="240">
        <v>39685.184690000002</v>
      </c>
      <c r="AL42" s="240">
        <v>43395.276290000002</v>
      </c>
      <c r="AM42" s="240">
        <v>50859.369440000002</v>
      </c>
      <c r="AN42" s="240">
        <v>51273.841189999999</v>
      </c>
      <c r="AO42" s="240">
        <v>59258.217790000002</v>
      </c>
      <c r="AP42" s="240">
        <v>65260.12975</v>
      </c>
      <c r="AQ42" s="240">
        <v>62544.615989999998</v>
      </c>
      <c r="AR42" s="240">
        <v>60003.67843</v>
      </c>
      <c r="AS42" s="240">
        <v>60953.949789999999</v>
      </c>
      <c r="AT42" s="270">
        <v>60595.323360000002</v>
      </c>
      <c r="AU42" s="270">
        <v>59956.018239999998</v>
      </c>
      <c r="AV42" s="270">
        <v>61859.171199999997</v>
      </c>
      <c r="AW42" s="270">
        <v>61327.9542</v>
      </c>
    </row>
    <row r="43" spans="1:49" ht="25.5" x14ac:dyDescent="0.2">
      <c r="A43" s="239">
        <v>31</v>
      </c>
      <c r="B43" s="242" t="s">
        <v>1006</v>
      </c>
      <c r="C43" s="241" t="s">
        <v>1005</v>
      </c>
      <c r="D43" s="240">
        <v>1558.4277300000001</v>
      </c>
      <c r="E43" s="240">
        <v>1744.5749800000001</v>
      </c>
      <c r="F43" s="240">
        <v>1925.0259900000001</v>
      </c>
      <c r="G43" s="240">
        <v>2122.1257999999998</v>
      </c>
      <c r="H43" s="240">
        <v>2429.1248399999999</v>
      </c>
      <c r="I43" s="240">
        <v>2765.0099</v>
      </c>
      <c r="J43" s="240">
        <v>2867.2166400000001</v>
      </c>
      <c r="K43" s="240">
        <v>3087.66959</v>
      </c>
      <c r="L43" s="240">
        <v>3502.2516700000001</v>
      </c>
      <c r="M43" s="240">
        <v>3868.0206600000001</v>
      </c>
      <c r="N43" s="240">
        <v>4198.9373599999999</v>
      </c>
      <c r="O43" s="240">
        <v>4585.5357299999996</v>
      </c>
      <c r="P43" s="240">
        <v>5045.5279200000004</v>
      </c>
      <c r="Q43" s="240">
        <v>5484.58817</v>
      </c>
      <c r="R43" s="240">
        <v>5915.0115800000003</v>
      </c>
      <c r="S43" s="240">
        <v>6673.2148699999998</v>
      </c>
      <c r="T43" s="240">
        <v>7183.9885599999998</v>
      </c>
      <c r="U43" s="240">
        <v>7462.7259400000003</v>
      </c>
      <c r="V43" s="240">
        <v>7988.8737899999996</v>
      </c>
      <c r="W43" s="240">
        <v>8963.7233300000007</v>
      </c>
      <c r="X43" s="240">
        <v>9854.5011799999993</v>
      </c>
      <c r="Y43" s="240">
        <v>10606.530909999999</v>
      </c>
      <c r="Z43" s="240">
        <v>11396.9863</v>
      </c>
      <c r="AA43" s="240">
        <v>11657.29752</v>
      </c>
      <c r="AB43" s="240">
        <v>12482.49517</v>
      </c>
      <c r="AC43" s="240">
        <v>13119.61766</v>
      </c>
      <c r="AD43" s="240">
        <v>13561.242260000001</v>
      </c>
      <c r="AE43" s="240">
        <v>14457.37327</v>
      </c>
      <c r="AF43" s="240">
        <v>15335.758830000001</v>
      </c>
      <c r="AG43" s="240">
        <v>16537.60557</v>
      </c>
      <c r="AH43" s="240">
        <v>17926.50591</v>
      </c>
      <c r="AI43" s="240">
        <v>19595.69831</v>
      </c>
      <c r="AJ43" s="240">
        <v>21165.745729999999</v>
      </c>
      <c r="AK43" s="240">
        <v>21656.412260000001</v>
      </c>
      <c r="AL43" s="240">
        <v>22761.441009999999</v>
      </c>
      <c r="AM43" s="240">
        <v>24209.807079999999</v>
      </c>
      <c r="AN43" s="240">
        <v>26271.030129999999</v>
      </c>
      <c r="AO43" s="240">
        <v>27944.380150000001</v>
      </c>
      <c r="AP43" s="240">
        <v>29367.744119999999</v>
      </c>
      <c r="AQ43" s="240">
        <v>29360.131359999999</v>
      </c>
      <c r="AR43" s="240">
        <v>29052.142260000001</v>
      </c>
      <c r="AS43" s="240">
        <v>28404.017230000001</v>
      </c>
      <c r="AT43" s="270">
        <v>28317.093649999999</v>
      </c>
      <c r="AU43" s="270">
        <v>28714.189419999999</v>
      </c>
      <c r="AV43" s="270">
        <v>29113.808219999999</v>
      </c>
      <c r="AW43" s="270">
        <v>29666.583170000002</v>
      </c>
    </row>
    <row r="44" spans="1:49" x14ac:dyDescent="0.2">
      <c r="A44" s="239">
        <v>32</v>
      </c>
      <c r="B44" s="242" t="s">
        <v>806</v>
      </c>
      <c r="C44" s="241" t="s">
        <v>1004</v>
      </c>
      <c r="D44" s="240">
        <v>46097.003470000003</v>
      </c>
      <c r="E44" s="240">
        <v>52413.329980000002</v>
      </c>
      <c r="F44" s="240">
        <v>58066.888899999998</v>
      </c>
      <c r="G44" s="240">
        <v>62967.559639999999</v>
      </c>
      <c r="H44" s="240">
        <v>70296.837809999997</v>
      </c>
      <c r="I44" s="240">
        <v>80728.178549999997</v>
      </c>
      <c r="J44" s="240">
        <v>87535.090100000001</v>
      </c>
      <c r="K44" s="240">
        <v>94572.023239999995</v>
      </c>
      <c r="L44" s="240">
        <v>101544.79902000001</v>
      </c>
      <c r="M44" s="240">
        <v>111588.03086</v>
      </c>
      <c r="N44" s="240">
        <v>121288.71093</v>
      </c>
      <c r="O44" s="240">
        <v>131552.26542000001</v>
      </c>
      <c r="P44" s="240">
        <v>140828.23389</v>
      </c>
      <c r="Q44" s="240">
        <v>149109.1839</v>
      </c>
      <c r="R44" s="240">
        <v>161250.32928999999</v>
      </c>
      <c r="S44" s="240">
        <v>174996.42954000001</v>
      </c>
      <c r="T44" s="240">
        <v>189293.9633</v>
      </c>
      <c r="U44" s="240">
        <v>203371.69158000001</v>
      </c>
      <c r="V44" s="240">
        <v>218338.97138999999</v>
      </c>
      <c r="W44" s="240">
        <v>238437.90194000001</v>
      </c>
      <c r="X44" s="240">
        <v>259422.46445</v>
      </c>
      <c r="Y44" s="240">
        <v>274450.67907999997</v>
      </c>
      <c r="Z44" s="240">
        <v>290715.32929000002</v>
      </c>
      <c r="AA44" s="240">
        <v>305530.55961</v>
      </c>
      <c r="AB44" s="240">
        <v>321135.78992000001</v>
      </c>
      <c r="AC44" s="240">
        <v>339414.99631000002</v>
      </c>
      <c r="AD44" s="240">
        <v>355647.47042999999</v>
      </c>
      <c r="AE44" s="240">
        <v>374649.74527000001</v>
      </c>
      <c r="AF44" s="240">
        <v>397985.42171999998</v>
      </c>
      <c r="AG44" s="240">
        <v>425009.34688999999</v>
      </c>
      <c r="AH44" s="240">
        <v>459362.39317</v>
      </c>
      <c r="AI44" s="240">
        <v>491801.57965999999</v>
      </c>
      <c r="AJ44" s="240">
        <v>506674.38101000001</v>
      </c>
      <c r="AK44" s="240">
        <v>528191.97450000001</v>
      </c>
      <c r="AL44" s="240">
        <v>560578.77570999996</v>
      </c>
      <c r="AM44" s="240">
        <v>588160.25991999998</v>
      </c>
      <c r="AN44" s="240">
        <v>620928.19458999997</v>
      </c>
      <c r="AO44" s="240">
        <v>661833.43189000001</v>
      </c>
      <c r="AP44" s="240">
        <v>696066.70328000002</v>
      </c>
      <c r="AQ44" s="240">
        <v>707251.49737</v>
      </c>
      <c r="AR44" s="240">
        <v>720685.63503</v>
      </c>
      <c r="AS44" s="240">
        <v>722484.90523000003</v>
      </c>
      <c r="AT44" s="270">
        <v>728211.30807000003</v>
      </c>
      <c r="AU44" s="270">
        <v>744579.50488999998</v>
      </c>
      <c r="AV44" s="270">
        <v>766835.64986</v>
      </c>
      <c r="AW44" s="270">
        <v>791683.49857000005</v>
      </c>
    </row>
    <row r="45" spans="1:49" x14ac:dyDescent="0.2">
      <c r="A45" s="239">
        <v>33</v>
      </c>
      <c r="B45" s="238" t="s">
        <v>1003</v>
      </c>
      <c r="C45" s="237" t="s">
        <v>1002</v>
      </c>
      <c r="D45" s="236">
        <v>3041.1996800000002</v>
      </c>
      <c r="E45" s="236">
        <v>3639.4151999999999</v>
      </c>
      <c r="F45" s="236">
        <v>4331.0729300000003</v>
      </c>
      <c r="G45" s="236">
        <v>5072.8239400000002</v>
      </c>
      <c r="H45" s="236">
        <v>5837.2299000000003</v>
      </c>
      <c r="I45" s="236">
        <v>6632.39588</v>
      </c>
      <c r="J45" s="236">
        <v>7430.4580400000004</v>
      </c>
      <c r="K45" s="236">
        <v>8330.1998800000001</v>
      </c>
      <c r="L45" s="236">
        <v>9210.6221299999997</v>
      </c>
      <c r="M45" s="236">
        <v>10138.406279999999</v>
      </c>
      <c r="N45" s="236">
        <v>11046.35072</v>
      </c>
      <c r="O45" s="236">
        <v>12167.72637</v>
      </c>
      <c r="P45" s="236">
        <v>12919.065559999999</v>
      </c>
      <c r="Q45" s="236">
        <v>14821.100179999999</v>
      </c>
      <c r="R45" s="236">
        <v>16018.44169</v>
      </c>
      <c r="S45" s="236">
        <v>17434.457920000001</v>
      </c>
      <c r="T45" s="236">
        <v>18598.584920000001</v>
      </c>
      <c r="U45" s="236">
        <v>19818.9195</v>
      </c>
      <c r="V45" s="236">
        <v>21496.414069999999</v>
      </c>
      <c r="W45" s="236">
        <v>23864.785919999998</v>
      </c>
      <c r="X45" s="236">
        <v>26835.344529999998</v>
      </c>
      <c r="Y45" s="236">
        <v>29458.637989999999</v>
      </c>
      <c r="Z45" s="236">
        <v>32217.412950000002</v>
      </c>
      <c r="AA45" s="236">
        <v>34335.892780000002</v>
      </c>
      <c r="AB45" s="236">
        <v>37514.505579999997</v>
      </c>
      <c r="AC45" s="236">
        <v>39398.240389999999</v>
      </c>
      <c r="AD45" s="236">
        <v>40594.155129999999</v>
      </c>
      <c r="AE45" s="236">
        <v>43360.618620000001</v>
      </c>
      <c r="AF45" s="236">
        <v>46913.812129999998</v>
      </c>
      <c r="AG45" s="236">
        <v>50956.557180000003</v>
      </c>
      <c r="AH45" s="236">
        <v>55360.899160000001</v>
      </c>
      <c r="AI45" s="236">
        <v>61270.461219999997</v>
      </c>
      <c r="AJ45" s="236">
        <v>66528.7788</v>
      </c>
      <c r="AK45" s="236">
        <v>67269.131179999997</v>
      </c>
      <c r="AL45" s="236">
        <v>67121.707939999993</v>
      </c>
      <c r="AM45" s="236">
        <v>68359.853300000002</v>
      </c>
      <c r="AN45" s="236">
        <v>69258.626350000006</v>
      </c>
      <c r="AO45" s="236">
        <v>71210.491580000002</v>
      </c>
      <c r="AP45" s="236">
        <v>74018.197199999995</v>
      </c>
      <c r="AQ45" s="236">
        <v>75194.042289999998</v>
      </c>
      <c r="AR45" s="236">
        <v>74107.581569999995</v>
      </c>
      <c r="AS45" s="236">
        <v>73297.572060000006</v>
      </c>
      <c r="AT45" s="271">
        <v>73231.11275</v>
      </c>
      <c r="AU45" s="271">
        <v>75110.911250000005</v>
      </c>
      <c r="AV45" s="271">
        <v>77158.793569999994</v>
      </c>
      <c r="AW45" s="271">
        <v>78029.889840000003</v>
      </c>
    </row>
    <row r="46" spans="1:49" x14ac:dyDescent="0.2">
      <c r="A46" s="235"/>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row>
    <row r="47" spans="1:49" s="228" customFormat="1" x14ac:dyDescent="0.2">
      <c r="A47" s="231"/>
      <c r="B47" s="230" t="s">
        <v>1001</v>
      </c>
      <c r="C47" s="233"/>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row>
    <row r="48" spans="1:49" s="228" customFormat="1" x14ac:dyDescent="0.2">
      <c r="A48" s="231"/>
      <c r="B48" s="230" t="s">
        <v>1000</v>
      </c>
      <c r="C48" s="229"/>
      <c r="D48" s="148"/>
      <c r="E48" s="148"/>
      <c r="F48" s="148"/>
      <c r="G48" s="148"/>
      <c r="H48" s="148"/>
      <c r="I48" s="148"/>
      <c r="J48" s="148"/>
      <c r="K48" s="148"/>
      <c r="L48" s="148"/>
      <c r="M48" s="148"/>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row>
    <row r="49" spans="2:33" x14ac:dyDescent="0.2">
      <c r="B49" s="148"/>
      <c r="C49" s="148"/>
      <c r="D49" s="148"/>
      <c r="E49" s="148"/>
      <c r="F49" s="148"/>
      <c r="G49" s="148"/>
      <c r="H49" s="148"/>
      <c r="I49" s="148"/>
      <c r="J49" s="148"/>
      <c r="K49" s="148"/>
      <c r="L49" s="148"/>
      <c r="M49" s="148"/>
      <c r="N49" s="234"/>
      <c r="O49" s="234"/>
      <c r="P49" s="234"/>
      <c r="Q49" s="234"/>
      <c r="R49" s="234"/>
      <c r="S49" s="234"/>
      <c r="T49" s="234"/>
      <c r="U49" s="234"/>
      <c r="V49" s="234"/>
      <c r="W49" s="234"/>
      <c r="X49" s="234"/>
      <c r="Y49" s="234"/>
      <c r="Z49" s="234"/>
      <c r="AA49" s="234"/>
      <c r="AB49" s="234"/>
      <c r="AC49" s="234"/>
      <c r="AD49" s="234"/>
      <c r="AE49" s="234"/>
      <c r="AF49" s="234"/>
      <c r="AG49" s="234"/>
    </row>
    <row r="50" spans="2:33" x14ac:dyDescent="0.2">
      <c r="B50" s="148"/>
      <c r="C50" s="148"/>
      <c r="D50" s="98"/>
      <c r="E50" s="98"/>
      <c r="F50" s="98"/>
      <c r="G50" s="98"/>
      <c r="H50" s="98"/>
      <c r="I50" s="98"/>
      <c r="J50" s="98"/>
      <c r="K50" s="98"/>
      <c r="L50" s="98"/>
      <c r="M50" s="98"/>
      <c r="N50" s="234"/>
      <c r="O50" s="234"/>
      <c r="P50" s="234"/>
      <c r="Q50" s="234"/>
      <c r="R50" s="234"/>
      <c r="S50" s="234"/>
      <c r="T50" s="234"/>
      <c r="U50" s="234"/>
      <c r="V50" s="234"/>
      <c r="W50" s="234"/>
      <c r="X50" s="234"/>
      <c r="Y50" s="234"/>
      <c r="Z50" s="234"/>
      <c r="AA50" s="234"/>
      <c r="AB50" s="234"/>
      <c r="AC50" s="234"/>
      <c r="AD50" s="234"/>
      <c r="AE50" s="234"/>
      <c r="AF50" s="234"/>
      <c r="AG50" s="234"/>
    </row>
    <row r="51" spans="2:33" x14ac:dyDescent="0.2">
      <c r="B51" s="148"/>
      <c r="C51" s="148"/>
      <c r="D51" s="148"/>
      <c r="E51" s="148"/>
      <c r="F51" s="148"/>
      <c r="G51" s="148"/>
      <c r="H51" s="148"/>
      <c r="I51" s="148"/>
      <c r="J51" s="148"/>
      <c r="K51" s="148"/>
      <c r="L51" s="148"/>
      <c r="M51" s="148"/>
      <c r="N51" s="234"/>
      <c r="O51" s="234"/>
      <c r="P51" s="234"/>
      <c r="Q51" s="234"/>
      <c r="R51" s="234"/>
      <c r="S51" s="234"/>
      <c r="T51" s="234"/>
      <c r="U51" s="234"/>
      <c r="V51" s="234"/>
      <c r="W51" s="234"/>
      <c r="X51" s="234"/>
      <c r="Y51" s="234"/>
      <c r="Z51" s="234"/>
      <c r="AA51" s="234"/>
      <c r="AB51" s="234"/>
      <c r="AC51" s="234"/>
      <c r="AD51" s="234"/>
      <c r="AE51" s="234"/>
      <c r="AF51" s="234"/>
      <c r="AG51" s="234"/>
    </row>
    <row r="52" spans="2:33" x14ac:dyDescent="0.2">
      <c r="B52" s="148"/>
      <c r="C52" s="148"/>
      <c r="D52" s="148"/>
      <c r="E52" s="148"/>
      <c r="F52" s="148"/>
      <c r="G52" s="148"/>
      <c r="H52" s="148"/>
      <c r="I52" s="148"/>
      <c r="J52" s="148"/>
      <c r="K52" s="148"/>
      <c r="L52" s="148"/>
      <c r="M52" s="148"/>
      <c r="N52" s="234"/>
      <c r="O52" s="234"/>
      <c r="P52" s="234"/>
      <c r="Q52" s="234"/>
      <c r="R52" s="234"/>
      <c r="S52" s="234"/>
      <c r="T52" s="234"/>
      <c r="U52" s="234"/>
      <c r="V52" s="234"/>
      <c r="W52" s="234"/>
      <c r="X52" s="234"/>
      <c r="Y52" s="234"/>
      <c r="Z52" s="234"/>
      <c r="AA52" s="234"/>
      <c r="AB52" s="234"/>
      <c r="AC52" s="234"/>
      <c r="AD52" s="234"/>
      <c r="AE52" s="234"/>
      <c r="AF52" s="234"/>
      <c r="AG52" s="234"/>
    </row>
    <row r="53" spans="2:33" x14ac:dyDescent="0.2">
      <c r="B53" s="148"/>
      <c r="C53" s="148"/>
      <c r="D53" s="148"/>
      <c r="E53" s="148"/>
      <c r="F53" s="148"/>
      <c r="G53" s="148"/>
      <c r="H53" s="148"/>
      <c r="I53" s="148"/>
      <c r="J53" s="148"/>
      <c r="K53" s="148"/>
      <c r="L53" s="148"/>
      <c r="M53" s="148"/>
      <c r="N53" s="234"/>
      <c r="O53" s="234"/>
      <c r="P53" s="234"/>
      <c r="Q53" s="234"/>
      <c r="R53" s="234"/>
      <c r="S53" s="234"/>
      <c r="T53" s="234"/>
      <c r="U53" s="234"/>
      <c r="V53" s="234"/>
      <c r="W53" s="234"/>
      <c r="X53" s="234"/>
      <c r="Y53" s="234"/>
      <c r="Z53" s="234"/>
      <c r="AA53" s="234"/>
      <c r="AB53" s="234"/>
      <c r="AC53" s="234"/>
      <c r="AD53" s="234"/>
      <c r="AE53" s="234"/>
      <c r="AF53" s="234"/>
      <c r="AG53" s="234"/>
    </row>
    <row r="54" spans="2:33" x14ac:dyDescent="0.2">
      <c r="B54" s="148"/>
      <c r="C54" s="148"/>
      <c r="D54" s="148"/>
      <c r="E54" s="148"/>
      <c r="F54" s="148"/>
      <c r="G54" s="148"/>
      <c r="H54" s="148"/>
      <c r="I54" s="148"/>
      <c r="J54" s="148"/>
      <c r="K54" s="148"/>
      <c r="L54" s="148"/>
      <c r="M54" s="148"/>
      <c r="N54" s="234"/>
      <c r="O54" s="234"/>
      <c r="P54" s="234"/>
      <c r="Q54" s="234"/>
      <c r="R54" s="234"/>
      <c r="S54" s="234"/>
      <c r="T54" s="234"/>
      <c r="U54" s="234"/>
      <c r="V54" s="234"/>
      <c r="W54" s="234"/>
    </row>
    <row r="55" spans="2:33" x14ac:dyDescent="0.2">
      <c r="B55" s="148"/>
      <c r="C55" s="148"/>
      <c r="D55" s="148"/>
      <c r="E55" s="148"/>
      <c r="F55" s="148"/>
      <c r="G55" s="148"/>
      <c r="H55" s="148"/>
      <c r="I55" s="148"/>
      <c r="J55" s="148"/>
      <c r="K55" s="148"/>
      <c r="L55" s="148"/>
      <c r="M55" s="148"/>
      <c r="N55" s="234"/>
      <c r="O55" s="234"/>
      <c r="P55" s="234"/>
      <c r="Q55" s="234"/>
      <c r="R55" s="234"/>
      <c r="S55" s="234"/>
      <c r="T55" s="234"/>
      <c r="U55" s="234"/>
      <c r="V55" s="234"/>
      <c r="W55" s="234"/>
    </row>
    <row r="56" spans="2:33" x14ac:dyDescent="0.2">
      <c r="B56" s="148"/>
      <c r="C56" s="148"/>
      <c r="D56" s="148"/>
      <c r="E56" s="148"/>
      <c r="F56" s="148"/>
      <c r="G56" s="148"/>
      <c r="H56" s="148"/>
      <c r="I56" s="148"/>
      <c r="J56" s="148"/>
      <c r="K56" s="148"/>
      <c r="L56" s="148"/>
      <c r="M56" s="148"/>
      <c r="N56" s="234"/>
      <c r="O56" s="234"/>
      <c r="P56" s="234"/>
      <c r="Q56" s="234"/>
      <c r="R56" s="234"/>
      <c r="S56" s="234"/>
      <c r="T56" s="234"/>
      <c r="U56" s="234"/>
      <c r="V56" s="234"/>
      <c r="W56" s="234"/>
    </row>
    <row r="57" spans="2:33" x14ac:dyDescent="0.2">
      <c r="B57" s="148"/>
      <c r="C57" s="148"/>
      <c r="D57" s="148"/>
      <c r="E57" s="148"/>
      <c r="F57" s="148"/>
      <c r="G57" s="148"/>
      <c r="H57" s="148"/>
      <c r="I57" s="148"/>
      <c r="J57" s="148"/>
      <c r="K57" s="148"/>
      <c r="L57" s="148"/>
      <c r="M57" s="148"/>
      <c r="N57" s="234"/>
      <c r="O57" s="234"/>
      <c r="P57" s="234"/>
      <c r="Q57" s="234"/>
      <c r="R57" s="234"/>
      <c r="S57" s="234"/>
      <c r="T57" s="234"/>
      <c r="U57" s="234"/>
      <c r="V57" s="234"/>
      <c r="W57" s="234"/>
    </row>
    <row r="58" spans="2:33" x14ac:dyDescent="0.2">
      <c r="B58" s="148"/>
      <c r="C58" s="148"/>
      <c r="D58" s="148"/>
      <c r="E58" s="148"/>
      <c r="F58" s="148"/>
      <c r="G58" s="148"/>
      <c r="H58" s="148"/>
      <c r="I58" s="148"/>
      <c r="J58" s="148"/>
      <c r="K58" s="148"/>
      <c r="L58" s="148"/>
      <c r="M58" s="148"/>
    </row>
    <row r="59" spans="2:33" x14ac:dyDescent="0.2">
      <c r="B59" s="148"/>
      <c r="C59" s="148"/>
      <c r="D59" s="148"/>
      <c r="E59" s="148"/>
      <c r="F59" s="148"/>
      <c r="G59" s="148"/>
      <c r="H59" s="148"/>
      <c r="I59" s="148"/>
      <c r="J59" s="148"/>
      <c r="K59" s="148"/>
      <c r="L59" s="148"/>
      <c r="M59" s="148"/>
    </row>
    <row r="60" spans="2:33" x14ac:dyDescent="0.2">
      <c r="B60" s="148"/>
      <c r="C60" s="148"/>
      <c r="D60" s="148"/>
      <c r="E60" s="148"/>
      <c r="F60" s="148"/>
      <c r="G60" s="148"/>
      <c r="H60" s="148"/>
      <c r="I60" s="148"/>
      <c r="J60" s="148"/>
      <c r="K60" s="148"/>
      <c r="L60" s="148"/>
      <c r="M60" s="148"/>
    </row>
    <row r="61" spans="2:33" x14ac:dyDescent="0.2">
      <c r="B61" s="148"/>
      <c r="C61" s="148"/>
      <c r="D61" s="148"/>
      <c r="E61" s="148"/>
      <c r="F61" s="148"/>
      <c r="G61" s="148"/>
      <c r="H61" s="148"/>
      <c r="I61" s="148"/>
      <c r="J61" s="148"/>
      <c r="K61" s="148"/>
      <c r="L61" s="148"/>
      <c r="M61" s="148"/>
    </row>
    <row r="62" spans="2:33" x14ac:dyDescent="0.2">
      <c r="B62" s="148"/>
      <c r="C62" s="148"/>
      <c r="D62" s="148"/>
      <c r="E62" s="148"/>
      <c r="F62" s="148"/>
      <c r="G62" s="148"/>
      <c r="H62" s="148"/>
      <c r="I62" s="148"/>
      <c r="J62" s="148"/>
      <c r="K62" s="148"/>
      <c r="L62" s="148"/>
      <c r="M62" s="148"/>
    </row>
    <row r="63" spans="2:33" x14ac:dyDescent="0.2">
      <c r="B63" s="148"/>
      <c r="C63" s="148"/>
      <c r="D63" s="148"/>
      <c r="E63" s="148"/>
      <c r="F63" s="148"/>
      <c r="G63" s="148"/>
      <c r="H63" s="148"/>
      <c r="I63" s="148"/>
      <c r="J63" s="148"/>
      <c r="K63" s="148"/>
      <c r="L63" s="148"/>
      <c r="M63" s="148"/>
    </row>
    <row r="64" spans="2:33" x14ac:dyDescent="0.2">
      <c r="B64" s="148"/>
      <c r="C64" s="148"/>
      <c r="D64" s="148"/>
      <c r="E64" s="148"/>
      <c r="F64" s="148"/>
      <c r="G64" s="148"/>
      <c r="H64" s="148"/>
      <c r="I64" s="148"/>
      <c r="J64" s="148"/>
      <c r="K64" s="148"/>
      <c r="L64" s="148"/>
      <c r="M64" s="148"/>
    </row>
    <row r="65" spans="2:13" x14ac:dyDescent="0.2">
      <c r="B65" s="148"/>
      <c r="C65" s="148"/>
      <c r="D65" s="148"/>
      <c r="E65" s="148"/>
      <c r="F65" s="148"/>
      <c r="G65" s="148"/>
      <c r="H65" s="148"/>
      <c r="I65" s="148"/>
      <c r="J65" s="148"/>
      <c r="K65" s="148"/>
      <c r="L65" s="148"/>
      <c r="M65" s="148"/>
    </row>
    <row r="66" spans="2:13" x14ac:dyDescent="0.2">
      <c r="B66" s="148"/>
      <c r="C66" s="148"/>
      <c r="D66" s="148"/>
      <c r="E66" s="148"/>
      <c r="F66" s="148"/>
      <c r="G66" s="148"/>
      <c r="H66" s="148"/>
      <c r="I66" s="148"/>
      <c r="J66" s="148"/>
      <c r="K66" s="148"/>
      <c r="L66" s="148"/>
      <c r="M66" s="148"/>
    </row>
    <row r="67" spans="2:13" x14ac:dyDescent="0.2">
      <c r="B67" s="148"/>
      <c r="C67" s="148"/>
      <c r="D67" s="148"/>
      <c r="E67" s="148"/>
      <c r="F67" s="148"/>
      <c r="G67" s="148"/>
      <c r="H67" s="148"/>
      <c r="I67" s="148"/>
      <c r="J67" s="148"/>
      <c r="K67" s="148"/>
      <c r="L67" s="148"/>
      <c r="M67" s="148"/>
    </row>
    <row r="68" spans="2:13" x14ac:dyDescent="0.2">
      <c r="B68" s="148"/>
      <c r="C68" s="148"/>
      <c r="D68" s="148"/>
      <c r="E68" s="148"/>
      <c r="F68" s="148"/>
      <c r="G68" s="148"/>
      <c r="H68" s="148"/>
      <c r="I68" s="148"/>
      <c r="J68" s="148"/>
      <c r="K68" s="148"/>
      <c r="L68" s="148"/>
      <c r="M68" s="148"/>
    </row>
    <row r="69" spans="2:13" x14ac:dyDescent="0.2">
      <c r="B69" s="148"/>
      <c r="C69" s="148"/>
      <c r="D69" s="148"/>
      <c r="E69" s="148"/>
      <c r="F69" s="148"/>
      <c r="G69" s="148"/>
      <c r="H69" s="148"/>
      <c r="I69" s="148"/>
      <c r="J69" s="148"/>
      <c r="K69" s="148"/>
      <c r="L69" s="148"/>
      <c r="M69" s="148"/>
    </row>
    <row r="70" spans="2:13" x14ac:dyDescent="0.2">
      <c r="B70" s="148"/>
      <c r="C70" s="148"/>
      <c r="D70" s="148"/>
      <c r="E70" s="148"/>
      <c r="F70" s="148"/>
      <c r="G70" s="148"/>
      <c r="H70" s="148"/>
      <c r="I70" s="148"/>
      <c r="J70" s="148"/>
      <c r="K70" s="148"/>
      <c r="L70" s="148"/>
      <c r="M70" s="148"/>
    </row>
    <row r="71" spans="2:13" x14ac:dyDescent="0.2">
      <c r="B71" s="148"/>
      <c r="C71" s="148"/>
      <c r="D71" s="148"/>
      <c r="E71" s="148"/>
      <c r="F71" s="148"/>
      <c r="G71" s="148"/>
      <c r="H71" s="148"/>
      <c r="I71" s="148"/>
      <c r="J71" s="148"/>
      <c r="K71" s="148"/>
      <c r="L71" s="148"/>
      <c r="M71" s="148"/>
    </row>
    <row r="72" spans="2:13" x14ac:dyDescent="0.2">
      <c r="B72" s="148"/>
      <c r="C72" s="148"/>
      <c r="D72" s="148"/>
      <c r="E72" s="148"/>
      <c r="F72" s="148"/>
      <c r="G72" s="148"/>
      <c r="H72" s="148"/>
      <c r="I72" s="148"/>
      <c r="J72" s="148"/>
      <c r="K72" s="148"/>
      <c r="L72" s="148"/>
      <c r="M72" s="148"/>
    </row>
    <row r="73" spans="2:13" x14ac:dyDescent="0.2">
      <c r="B73" s="148"/>
      <c r="C73" s="148"/>
      <c r="D73" s="148"/>
      <c r="E73" s="148"/>
      <c r="F73" s="148"/>
      <c r="G73" s="148"/>
      <c r="H73" s="148"/>
      <c r="I73" s="148"/>
      <c r="J73" s="148"/>
      <c r="K73" s="148"/>
      <c r="L73" s="148"/>
      <c r="M73" s="148"/>
    </row>
    <row r="74" spans="2:13" x14ac:dyDescent="0.2">
      <c r="B74" s="148"/>
      <c r="C74" s="148"/>
      <c r="D74" s="148"/>
      <c r="E74" s="148"/>
      <c r="F74" s="148"/>
      <c r="G74" s="148"/>
      <c r="H74" s="148"/>
      <c r="I74" s="148"/>
      <c r="J74" s="148"/>
      <c r="K74" s="148"/>
      <c r="L74" s="148"/>
      <c r="M74" s="148"/>
    </row>
    <row r="75" spans="2:13" x14ac:dyDescent="0.2">
      <c r="B75" s="148"/>
      <c r="C75" s="148"/>
      <c r="D75" s="148"/>
      <c r="E75" s="148"/>
      <c r="F75" s="148"/>
      <c r="G75" s="148"/>
      <c r="H75" s="148"/>
      <c r="I75" s="148"/>
      <c r="J75" s="148"/>
      <c r="K75" s="148"/>
      <c r="L75" s="148"/>
      <c r="M75" s="148"/>
    </row>
    <row r="76" spans="2:13" x14ac:dyDescent="0.2">
      <c r="B76" s="148"/>
      <c r="C76" s="148"/>
      <c r="D76" s="148"/>
      <c r="E76" s="148"/>
      <c r="F76" s="148"/>
      <c r="G76" s="148"/>
      <c r="H76" s="148"/>
      <c r="I76" s="148"/>
      <c r="J76" s="148"/>
      <c r="K76" s="148"/>
      <c r="L76" s="148"/>
      <c r="M76" s="148"/>
    </row>
    <row r="77" spans="2:13" x14ac:dyDescent="0.2">
      <c r="B77" s="148"/>
      <c r="C77" s="148"/>
      <c r="D77" s="148"/>
      <c r="E77" s="148"/>
      <c r="F77" s="148"/>
      <c r="G77" s="148"/>
      <c r="H77" s="148"/>
      <c r="I77" s="148"/>
      <c r="J77" s="148"/>
      <c r="K77" s="148"/>
      <c r="L77" s="148"/>
      <c r="M77" s="148"/>
    </row>
    <row r="78" spans="2:13" x14ac:dyDescent="0.2">
      <c r="B78" s="148"/>
      <c r="C78" s="148"/>
      <c r="D78" s="148"/>
      <c r="E78" s="148"/>
      <c r="F78" s="148"/>
      <c r="G78" s="148"/>
      <c r="H78" s="148"/>
      <c r="I78" s="148"/>
      <c r="J78" s="148"/>
      <c r="K78" s="148"/>
      <c r="L78" s="148"/>
      <c r="M78" s="148"/>
    </row>
  </sheetData>
  <printOptions headings="1" gridLines="1"/>
  <pageMargins left="0.75" right="0.75" top="0.41" bottom="0.37" header="0.5" footer="0.2"/>
  <pageSetup paperSize="5" scale="73" fitToWidth="0" orientation="landscape" horizontalDpi="200" verticalDpi="200" r:id="rId1"/>
  <headerFooter alignWithMargins="0">
    <oddFooter>&amp;L&amp;D at &amp;T&amp;CPage &amp;P of &amp;N</oddFooter>
  </headerFooter>
  <colBreaks count="9" manualBreakCount="9">
    <brk id="4" max="1048575" man="1"/>
    <brk id="5" max="1048575" man="1"/>
    <brk id="6" max="1048575" man="1"/>
    <brk id="7" max="1048575" man="1"/>
    <brk id="8" max="1048575" man="1"/>
    <brk id="9" max="1048575" man="1"/>
    <brk id="10" max="1048575" man="1"/>
    <brk id="11" max="1048575" man="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32"/>
  <sheetViews>
    <sheetView zoomScale="75" workbookViewId="0">
      <pane xSplit="4" ySplit="9" topLeftCell="AK10" activePane="bottomRight" state="frozen"/>
      <selection pane="topRight" activeCell="E1" sqref="E1"/>
      <selection pane="bottomLeft" activeCell="A10" sqref="A10"/>
      <selection pane="bottomRight" activeCell="AO14" sqref="AO14"/>
    </sheetView>
  </sheetViews>
  <sheetFormatPr defaultRowHeight="12.75" x14ac:dyDescent="0.2"/>
  <cols>
    <col min="1" max="1" width="5.42578125" style="102" customWidth="1"/>
    <col min="2" max="2" width="63.7109375" style="102" bestFit="1" customWidth="1"/>
    <col min="3" max="3" width="6.28515625" style="102" customWidth="1"/>
    <col min="4" max="4" width="19.85546875" style="102" customWidth="1"/>
    <col min="5" max="5" width="11" style="102" bestFit="1" customWidth="1"/>
    <col min="6" max="7" width="11" style="102" customWidth="1"/>
    <col min="8" max="8" width="11.5703125" style="102" customWidth="1"/>
    <col min="9" max="9" width="11" style="102" customWidth="1"/>
    <col min="10" max="14" width="11.5703125" style="101" customWidth="1"/>
    <col min="15" max="16" width="11" style="101" customWidth="1"/>
    <col min="17" max="33" width="11.5703125" style="101" customWidth="1"/>
    <col min="34" max="35" width="13.7109375" style="101" customWidth="1"/>
    <col min="36" max="36" width="13.28515625" style="101" customWidth="1"/>
    <col min="37" max="37" width="13.7109375" style="101" customWidth="1"/>
    <col min="38" max="38" width="13.28515625" style="101" customWidth="1"/>
    <col min="39" max="39" width="12.85546875" style="101" customWidth="1"/>
    <col min="40" max="42" width="13.7109375" style="101" customWidth="1"/>
    <col min="43" max="43" width="13.28515625" style="101" customWidth="1"/>
    <col min="44" max="45" width="13.7109375" style="101" customWidth="1"/>
    <col min="46" max="46" width="12.85546875" style="101" customWidth="1"/>
    <col min="47" max="47" width="13.7109375" style="101" customWidth="1"/>
    <col min="48" max="48" width="12.85546875" style="101" customWidth="1"/>
    <col min="49" max="50" width="13.28515625" style="101" customWidth="1"/>
    <col min="51" max="16384" width="9.140625" style="101"/>
  </cols>
  <sheetData>
    <row r="1" spans="1:254" s="94" customFormat="1" ht="15.75" x14ac:dyDescent="0.25">
      <c r="A1" s="135"/>
      <c r="B1" s="88"/>
      <c r="C1" s="135"/>
    </row>
    <row r="2" spans="1:254" s="94" customFormat="1" x14ac:dyDescent="0.2">
      <c r="A2" s="87" t="s">
        <v>598</v>
      </c>
      <c r="C2" s="135"/>
    </row>
    <row r="3" spans="1:254" s="84" customFormat="1" x14ac:dyDescent="0.2">
      <c r="A3" s="85" t="s">
        <v>92</v>
      </c>
      <c r="C3" s="87"/>
      <c r="D3" s="87"/>
      <c r="E3" s="87"/>
      <c r="F3" s="87"/>
      <c r="G3" s="87"/>
      <c r="H3" s="87"/>
    </row>
    <row r="4" spans="1:254" s="84" customFormat="1" x14ac:dyDescent="0.2">
      <c r="A4" s="85" t="s">
        <v>39</v>
      </c>
      <c r="C4" s="87"/>
      <c r="D4" s="87"/>
      <c r="E4" s="87"/>
      <c r="F4" s="87"/>
      <c r="G4" s="87"/>
      <c r="H4" s="87"/>
      <c r="I4" s="136"/>
    </row>
    <row r="5" spans="1:254" s="84" customFormat="1" x14ac:dyDescent="0.2">
      <c r="A5" s="85" t="s">
        <v>448</v>
      </c>
      <c r="C5" s="86"/>
      <c r="D5" s="86"/>
      <c r="E5" s="86"/>
      <c r="F5" s="86"/>
      <c r="G5" s="86"/>
      <c r="H5" s="86"/>
    </row>
    <row r="6" spans="1:254" s="84" customFormat="1" x14ac:dyDescent="0.2">
      <c r="A6" s="85" t="s">
        <v>40</v>
      </c>
      <c r="C6" s="86"/>
      <c r="D6" s="86"/>
      <c r="E6" s="86"/>
      <c r="F6" s="86"/>
      <c r="G6" s="86"/>
      <c r="H6" s="86"/>
    </row>
    <row r="7" spans="1:254" s="84" customFormat="1" x14ac:dyDescent="0.2">
      <c r="A7" s="85" t="s">
        <v>597</v>
      </c>
      <c r="C7" s="85"/>
      <c r="D7" s="85"/>
      <c r="E7" s="85"/>
      <c r="F7" s="85"/>
      <c r="G7" s="85"/>
      <c r="H7" s="85"/>
    </row>
    <row r="8" spans="1:254" s="94" customFormat="1" x14ac:dyDescent="0.2">
      <c r="A8" s="133"/>
      <c r="B8" s="135"/>
      <c r="C8" s="134"/>
      <c r="D8" s="133"/>
      <c r="E8" s="135"/>
      <c r="F8" s="134"/>
      <c r="G8" s="133"/>
      <c r="H8" s="135"/>
      <c r="I8" s="134"/>
      <c r="J8" s="133"/>
      <c r="K8" s="135"/>
      <c r="L8" s="134"/>
      <c r="M8" s="133"/>
      <c r="N8" s="135"/>
      <c r="O8" s="134"/>
      <c r="P8" s="133"/>
      <c r="Q8" s="135"/>
      <c r="R8" s="134"/>
      <c r="S8" s="133"/>
      <c r="T8" s="135"/>
      <c r="U8" s="134"/>
      <c r="V8" s="133"/>
      <c r="W8" s="135"/>
      <c r="X8" s="134"/>
      <c r="Y8" s="133"/>
      <c r="Z8" s="135"/>
      <c r="AA8" s="134"/>
      <c r="AB8" s="133"/>
      <c r="AC8" s="135"/>
      <c r="AD8" s="134"/>
      <c r="AE8" s="133"/>
      <c r="AF8" s="135"/>
      <c r="AG8" s="134"/>
      <c r="AH8" s="133"/>
      <c r="AI8" s="135"/>
      <c r="AJ8" s="134"/>
      <c r="AK8" s="133"/>
      <c r="AL8" s="135"/>
      <c r="AM8" s="134"/>
      <c r="AN8" s="133"/>
      <c r="AO8" s="135"/>
      <c r="AP8" s="134"/>
      <c r="AQ8" s="133"/>
      <c r="AR8" s="133"/>
      <c r="AS8" s="133"/>
      <c r="AT8" s="133"/>
      <c r="AU8" s="133"/>
      <c r="AV8" s="133"/>
      <c r="AW8" s="133"/>
      <c r="AX8" s="133"/>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row>
    <row r="9" spans="1:254" x14ac:dyDescent="0.2">
      <c r="A9" s="132" t="s">
        <v>41</v>
      </c>
      <c r="B9" s="131"/>
      <c r="C9" s="130"/>
      <c r="D9" s="129"/>
      <c r="E9" s="128">
        <v>1970</v>
      </c>
      <c r="F9" s="128">
        <v>1971</v>
      </c>
      <c r="G9" s="128">
        <v>1972</v>
      </c>
      <c r="H9" s="128">
        <v>1973</v>
      </c>
      <c r="I9" s="128">
        <v>1974</v>
      </c>
      <c r="J9" s="128">
        <v>1975</v>
      </c>
      <c r="K9" s="128">
        <v>1976</v>
      </c>
      <c r="L9" s="128">
        <v>1977</v>
      </c>
      <c r="M9" s="128">
        <v>1978</v>
      </c>
      <c r="N9" s="128">
        <v>1979</v>
      </c>
      <c r="O9" s="128">
        <v>1980</v>
      </c>
      <c r="P9" s="128">
        <v>1981</v>
      </c>
      <c r="Q9" s="128">
        <v>1982</v>
      </c>
      <c r="R9" s="128">
        <v>1983</v>
      </c>
      <c r="S9" s="128">
        <v>1984</v>
      </c>
      <c r="T9" s="128">
        <v>1985</v>
      </c>
      <c r="U9" s="128">
        <v>1986</v>
      </c>
      <c r="V9" s="128">
        <v>1987</v>
      </c>
      <c r="W9" s="128">
        <v>1988</v>
      </c>
      <c r="X9" s="128">
        <v>1989</v>
      </c>
      <c r="Y9" s="128">
        <v>1990</v>
      </c>
      <c r="Z9" s="128">
        <v>1991</v>
      </c>
      <c r="AA9" s="128">
        <v>1992</v>
      </c>
      <c r="AB9" s="128">
        <v>1993</v>
      </c>
      <c r="AC9" s="128">
        <v>1994</v>
      </c>
      <c r="AD9" s="128">
        <v>1995</v>
      </c>
      <c r="AE9" s="128">
        <v>1996</v>
      </c>
      <c r="AF9" s="128">
        <v>1997</v>
      </c>
      <c r="AG9" s="128">
        <v>1998</v>
      </c>
      <c r="AH9" s="128">
        <v>1999</v>
      </c>
      <c r="AI9" s="128">
        <v>2000</v>
      </c>
      <c r="AJ9" s="128">
        <v>2001</v>
      </c>
      <c r="AK9" s="128">
        <v>2002</v>
      </c>
      <c r="AL9" s="128">
        <v>2003</v>
      </c>
      <c r="AM9" s="128">
        <v>2004</v>
      </c>
      <c r="AN9" s="128">
        <v>2005</v>
      </c>
      <c r="AO9" s="128">
        <v>2006</v>
      </c>
      <c r="AP9" s="128">
        <v>2007</v>
      </c>
      <c r="AQ9" s="128">
        <v>2008</v>
      </c>
      <c r="AR9" s="128">
        <v>2009</v>
      </c>
      <c r="AS9" s="128">
        <v>2010</v>
      </c>
      <c r="AT9" s="128">
        <v>2011</v>
      </c>
      <c r="AU9" s="128">
        <v>2012</v>
      </c>
      <c r="AV9" s="128">
        <v>2013</v>
      </c>
      <c r="AW9" s="128">
        <v>2014</v>
      </c>
      <c r="AX9" s="128">
        <v>2015</v>
      </c>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row>
    <row r="10" spans="1:254" x14ac:dyDescent="0.2">
      <c r="A10" s="127"/>
      <c r="B10" s="126"/>
      <c r="C10" s="125"/>
      <c r="D10" s="125"/>
      <c r="E10" s="124"/>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row>
    <row r="11" spans="1:254" x14ac:dyDescent="0.2">
      <c r="A11" s="120">
        <v>1</v>
      </c>
      <c r="B11" s="119" t="s">
        <v>596</v>
      </c>
      <c r="C11" s="118" t="s">
        <v>447</v>
      </c>
      <c r="D11" s="118" t="s">
        <v>90</v>
      </c>
      <c r="E11" s="117">
        <v>1075.884</v>
      </c>
      <c r="F11" s="117">
        <v>1167.77</v>
      </c>
      <c r="G11" s="117">
        <v>1282.4490000000001</v>
      </c>
      <c r="H11" s="117">
        <v>1428.549</v>
      </c>
      <c r="I11" s="117">
        <v>1548.825</v>
      </c>
      <c r="J11" s="117">
        <v>1688.923</v>
      </c>
      <c r="K11" s="117">
        <v>1877.587</v>
      </c>
      <c r="L11" s="117">
        <v>2085.951</v>
      </c>
      <c r="M11" s="117">
        <v>2356.5709999999999</v>
      </c>
      <c r="N11" s="117">
        <v>2632.143</v>
      </c>
      <c r="O11" s="117">
        <v>2862.5050000000001</v>
      </c>
      <c r="P11" s="117">
        <v>3210.9560000000001</v>
      </c>
      <c r="Q11" s="117">
        <v>3344.991</v>
      </c>
      <c r="R11" s="117">
        <v>3638.1370000000002</v>
      </c>
      <c r="S11" s="117">
        <v>4040.6930000000002</v>
      </c>
      <c r="T11" s="117">
        <v>4346.7340000000004</v>
      </c>
      <c r="U11" s="117">
        <v>4590.1549999999997</v>
      </c>
      <c r="V11" s="117">
        <v>4870.2169999999996</v>
      </c>
      <c r="W11" s="117">
        <v>5252.6289999999999</v>
      </c>
      <c r="X11" s="117">
        <v>5657.6930000000002</v>
      </c>
      <c r="Y11" s="117">
        <v>5979.5889999999999</v>
      </c>
      <c r="Z11" s="117">
        <v>6174.0429999999997</v>
      </c>
      <c r="AA11" s="117">
        <v>6539.299</v>
      </c>
      <c r="AB11" s="117">
        <v>6878.7179999999998</v>
      </c>
      <c r="AC11" s="117">
        <v>7308.7550000000001</v>
      </c>
      <c r="AD11" s="117">
        <v>7664.06</v>
      </c>
      <c r="AE11" s="117">
        <v>8100.201</v>
      </c>
      <c r="AF11" s="117">
        <v>8608.5149999999994</v>
      </c>
      <c r="AG11" s="117">
        <v>9089.1679999999997</v>
      </c>
      <c r="AH11" s="117">
        <v>9660.6239999999998</v>
      </c>
      <c r="AI11" s="117">
        <v>10284.779</v>
      </c>
      <c r="AJ11" s="117">
        <v>10621.824000000001</v>
      </c>
      <c r="AK11" s="117">
        <v>10977.513999999999</v>
      </c>
      <c r="AL11" s="117">
        <v>11510.67</v>
      </c>
      <c r="AM11" s="117">
        <v>12274.928</v>
      </c>
      <c r="AN11" s="117">
        <v>13093.726000000001</v>
      </c>
      <c r="AO11" s="117">
        <v>13855.888000000001</v>
      </c>
      <c r="AP11" s="117">
        <v>14477.635</v>
      </c>
      <c r="AQ11" s="117">
        <v>14718.582</v>
      </c>
      <c r="AR11" s="117">
        <v>14418.739</v>
      </c>
      <c r="AS11" s="117">
        <v>14964.371999999999</v>
      </c>
      <c r="AT11" s="117">
        <v>15517.925999999999</v>
      </c>
      <c r="AU11" s="117">
        <v>16155.254999999999</v>
      </c>
      <c r="AV11" s="117">
        <v>16691.517</v>
      </c>
      <c r="AW11" s="117">
        <v>17393.102999999999</v>
      </c>
      <c r="AX11" s="117">
        <v>18036.648000000001</v>
      </c>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row>
    <row r="12" spans="1:254" x14ac:dyDescent="0.2">
      <c r="A12" s="120">
        <v>2</v>
      </c>
      <c r="B12" s="121" t="s">
        <v>595</v>
      </c>
      <c r="C12" s="122" t="s">
        <v>593</v>
      </c>
      <c r="D12" s="118" t="s">
        <v>587</v>
      </c>
      <c r="E12" s="108">
        <v>12.833</v>
      </c>
      <c r="F12" s="108">
        <v>14.010999999999999</v>
      </c>
      <c r="G12" s="108">
        <v>16.277999999999999</v>
      </c>
      <c r="H12" s="108">
        <v>23.541</v>
      </c>
      <c r="I12" s="108">
        <v>29.82</v>
      </c>
      <c r="J12" s="108">
        <v>28.024000000000001</v>
      </c>
      <c r="K12" s="108">
        <v>32.363</v>
      </c>
      <c r="L12" s="108">
        <v>37.200000000000003</v>
      </c>
      <c r="M12" s="108">
        <v>46.252000000000002</v>
      </c>
      <c r="N12" s="108">
        <v>68.320999999999998</v>
      </c>
      <c r="O12" s="108">
        <v>79.091999999999999</v>
      </c>
      <c r="P12" s="108">
        <v>92.024000000000001</v>
      </c>
      <c r="Q12" s="108">
        <v>100.99299999999999</v>
      </c>
      <c r="R12" s="108">
        <v>101.88200000000001</v>
      </c>
      <c r="S12" s="108">
        <v>121.86499999999999</v>
      </c>
      <c r="T12" s="108">
        <v>112.66200000000001</v>
      </c>
      <c r="U12" s="108">
        <v>111.324</v>
      </c>
      <c r="V12" s="108">
        <v>123.286</v>
      </c>
      <c r="W12" s="108">
        <v>152.11600000000001</v>
      </c>
      <c r="X12" s="108">
        <v>177.69900000000001</v>
      </c>
      <c r="Y12" s="108">
        <v>188.84700000000001</v>
      </c>
      <c r="Z12" s="108">
        <v>168.363</v>
      </c>
      <c r="AA12" s="108">
        <v>152.05199999999999</v>
      </c>
      <c r="AB12" s="108">
        <v>155.6</v>
      </c>
      <c r="AC12" s="108">
        <v>184.54300000000001</v>
      </c>
      <c r="AD12" s="108">
        <v>229.833</v>
      </c>
      <c r="AE12" s="108">
        <v>246.404</v>
      </c>
      <c r="AF12" s="108">
        <v>280.07100000000003</v>
      </c>
      <c r="AG12" s="108">
        <v>286.779</v>
      </c>
      <c r="AH12" s="108">
        <v>321.42</v>
      </c>
      <c r="AI12" s="108">
        <v>382.69</v>
      </c>
      <c r="AJ12" s="108">
        <v>325.30799999999999</v>
      </c>
      <c r="AK12" s="108">
        <v>315.80500000000001</v>
      </c>
      <c r="AL12" s="108">
        <v>356.11399999999998</v>
      </c>
      <c r="AM12" s="108">
        <v>451.44400000000002</v>
      </c>
      <c r="AN12" s="108">
        <v>575.78700000000003</v>
      </c>
      <c r="AO12" s="108">
        <v>724.23900000000003</v>
      </c>
      <c r="AP12" s="108">
        <v>875.65499999999997</v>
      </c>
      <c r="AQ12" s="108">
        <v>856.92899999999997</v>
      </c>
      <c r="AR12" s="108">
        <v>648.89700000000005</v>
      </c>
      <c r="AS12" s="108">
        <v>720.01900000000001</v>
      </c>
      <c r="AT12" s="108">
        <v>792.64300000000003</v>
      </c>
      <c r="AU12" s="108">
        <v>801.51400000000001</v>
      </c>
      <c r="AV12" s="108">
        <v>825.54399999999998</v>
      </c>
      <c r="AW12" s="108">
        <v>852.08799999999997</v>
      </c>
      <c r="AX12" s="108">
        <v>813.13900000000001</v>
      </c>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row>
    <row r="13" spans="1:254" s="103" customFormat="1" x14ac:dyDescent="0.2">
      <c r="A13" s="120">
        <v>3</v>
      </c>
      <c r="B13" s="121" t="s">
        <v>594</v>
      </c>
      <c r="C13" s="122" t="s">
        <v>593</v>
      </c>
      <c r="D13" s="118" t="s">
        <v>584</v>
      </c>
      <c r="E13" s="108">
        <v>6.44</v>
      </c>
      <c r="F13" s="108">
        <v>6.4169999999999998</v>
      </c>
      <c r="G13" s="108">
        <v>7.72</v>
      </c>
      <c r="H13" s="108">
        <v>10.922000000000001</v>
      </c>
      <c r="I13" s="108">
        <v>14.3</v>
      </c>
      <c r="J13" s="108">
        <v>15.02</v>
      </c>
      <c r="K13" s="108">
        <v>15.516</v>
      </c>
      <c r="L13" s="108">
        <v>16.908000000000001</v>
      </c>
      <c r="M13" s="108">
        <v>24.670999999999999</v>
      </c>
      <c r="N13" s="108">
        <v>36.39</v>
      </c>
      <c r="O13" s="108">
        <v>44.906999999999996</v>
      </c>
      <c r="P13" s="108">
        <v>59.088999999999999</v>
      </c>
      <c r="Q13" s="108">
        <v>64.483000000000004</v>
      </c>
      <c r="R13" s="108">
        <v>64.796999999999997</v>
      </c>
      <c r="S13" s="108">
        <v>85.575000000000003</v>
      </c>
      <c r="T13" s="108">
        <v>87.296999999999997</v>
      </c>
      <c r="U13" s="108">
        <v>94.367000000000004</v>
      </c>
      <c r="V13" s="108">
        <v>105.798</v>
      </c>
      <c r="W13" s="108">
        <v>129.459</v>
      </c>
      <c r="X13" s="108">
        <v>152.91</v>
      </c>
      <c r="Y13" s="108">
        <v>154.155</v>
      </c>
      <c r="Z13" s="108">
        <v>136.77699999999999</v>
      </c>
      <c r="AA13" s="108">
        <v>120.97499999999999</v>
      </c>
      <c r="AB13" s="108">
        <v>123.602</v>
      </c>
      <c r="AC13" s="108">
        <v>160.678</v>
      </c>
      <c r="AD13" s="108">
        <v>201.07499999999999</v>
      </c>
      <c r="AE13" s="108">
        <v>214.62200000000001</v>
      </c>
      <c r="AF13" s="108">
        <v>255.96899999999999</v>
      </c>
      <c r="AG13" s="108">
        <v>268.54500000000002</v>
      </c>
      <c r="AH13" s="108">
        <v>294.28899999999999</v>
      </c>
      <c r="AI13" s="108">
        <v>345.68299999999999</v>
      </c>
      <c r="AJ13" s="108">
        <v>273.505</v>
      </c>
      <c r="AK13" s="108">
        <v>267.20600000000002</v>
      </c>
      <c r="AL13" s="108">
        <v>289</v>
      </c>
      <c r="AM13" s="108">
        <v>362.31200000000001</v>
      </c>
      <c r="AN13" s="108">
        <v>483.21800000000002</v>
      </c>
      <c r="AO13" s="108">
        <v>656.63900000000001</v>
      </c>
      <c r="AP13" s="108">
        <v>750.07399999999996</v>
      </c>
      <c r="AQ13" s="108">
        <v>684.91800000000001</v>
      </c>
      <c r="AR13" s="108">
        <v>497.84899999999999</v>
      </c>
      <c r="AS13" s="108">
        <v>514.04999999999995</v>
      </c>
      <c r="AT13" s="108">
        <v>546.00400000000002</v>
      </c>
      <c r="AU13" s="108">
        <v>563.94000000000005</v>
      </c>
      <c r="AV13" s="108">
        <v>581.28399999999999</v>
      </c>
      <c r="AW13" s="108">
        <v>604.00099999999998</v>
      </c>
      <c r="AX13" s="108">
        <v>607.43499999999995</v>
      </c>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row>
    <row r="14" spans="1:254" s="103" customFormat="1" x14ac:dyDescent="0.2">
      <c r="A14" s="120">
        <v>4</v>
      </c>
      <c r="B14" s="122" t="s">
        <v>17</v>
      </c>
      <c r="C14" s="118"/>
      <c r="D14" s="118"/>
      <c r="E14" s="108">
        <v>5.3449999999999998</v>
      </c>
      <c r="F14" s="108">
        <v>9.4830000000000005</v>
      </c>
      <c r="G14" s="108">
        <v>7.1340000000000003</v>
      </c>
      <c r="H14" s="108">
        <v>6.1079999999999997</v>
      </c>
      <c r="I14" s="108">
        <v>7.4080000000000004</v>
      </c>
      <c r="J14" s="108">
        <v>13.242000000000001</v>
      </c>
      <c r="K14" s="108">
        <v>20.457999999999998</v>
      </c>
      <c r="L14" s="108">
        <v>19.256</v>
      </c>
      <c r="M14" s="108">
        <v>23.15</v>
      </c>
      <c r="N14" s="108">
        <v>44.787999999999997</v>
      </c>
      <c r="O14" s="108">
        <v>43.930999999999997</v>
      </c>
      <c r="P14" s="108">
        <v>36.713000000000001</v>
      </c>
      <c r="Q14" s="108">
        <v>6.7729999999999997</v>
      </c>
      <c r="R14" s="108">
        <v>54.161999999999999</v>
      </c>
      <c r="S14" s="108">
        <v>38.661999999999999</v>
      </c>
      <c r="T14" s="108">
        <v>51.256999999999998</v>
      </c>
      <c r="U14" s="108">
        <v>76.745999999999995</v>
      </c>
      <c r="V14" s="108">
        <v>40.555</v>
      </c>
      <c r="W14" s="108">
        <v>-0.47299999999999998</v>
      </c>
      <c r="X14" s="108">
        <v>64.177999999999997</v>
      </c>
      <c r="Y14" s="108">
        <v>91.356999999999999</v>
      </c>
      <c r="Z14" s="108">
        <v>88.379000000000005</v>
      </c>
      <c r="AA14" s="108">
        <v>110.90300000000001</v>
      </c>
      <c r="AB14" s="108">
        <v>152.334</v>
      </c>
      <c r="AC14" s="108">
        <v>136.81899999999999</v>
      </c>
      <c r="AD14" s="108">
        <v>90.558999999999997</v>
      </c>
      <c r="AE14" s="108">
        <v>56.569000000000003</v>
      </c>
      <c r="AF14" s="108">
        <v>12.292</v>
      </c>
      <c r="AG14" s="108">
        <v>-60.149000000000001</v>
      </c>
      <c r="AH14" s="108">
        <v>-37.505000000000003</v>
      </c>
      <c r="AI14" s="108">
        <v>-99.472999999999999</v>
      </c>
      <c r="AJ14" s="108">
        <v>-114.985</v>
      </c>
      <c r="AK14" s="108">
        <v>-72.778000000000006</v>
      </c>
      <c r="AL14" s="108">
        <v>-13.624000000000001</v>
      </c>
      <c r="AM14" s="108">
        <v>-8.5850000000000009</v>
      </c>
      <c r="AN14" s="108">
        <v>-35.481000000000002</v>
      </c>
      <c r="AO14" s="108">
        <v>-217.28200000000001</v>
      </c>
      <c r="AP14" s="108">
        <v>17.492999999999999</v>
      </c>
      <c r="AQ14" s="108">
        <v>99.399000000000001</v>
      </c>
      <c r="AR14" s="108">
        <v>75.326999999999998</v>
      </c>
      <c r="AS14" s="108">
        <v>49.207999999999998</v>
      </c>
      <c r="AT14" s="108">
        <v>-38.332999999999998</v>
      </c>
      <c r="AU14" s="108">
        <v>-203.256</v>
      </c>
      <c r="AV14" s="108">
        <v>-137.93799999999999</v>
      </c>
      <c r="AW14" s="108">
        <v>-257.94900000000001</v>
      </c>
      <c r="AX14" s="108">
        <v>-253.67599999999999</v>
      </c>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row>
    <row r="15" spans="1:254" s="103" customFormat="1" x14ac:dyDescent="0.2">
      <c r="A15" s="120">
        <v>5</v>
      </c>
      <c r="B15" s="119" t="s">
        <v>592</v>
      </c>
      <c r="C15" s="118" t="s">
        <v>591</v>
      </c>
      <c r="D15" s="118" t="s">
        <v>90</v>
      </c>
      <c r="E15" s="117">
        <v>1076.932</v>
      </c>
      <c r="F15" s="117">
        <v>1165.8810000000001</v>
      </c>
      <c r="G15" s="117">
        <v>1283.873</v>
      </c>
      <c r="H15" s="117">
        <v>1435.06</v>
      </c>
      <c r="I15" s="117">
        <v>1556.9369999999999</v>
      </c>
      <c r="J15" s="117">
        <v>1688.6849999999999</v>
      </c>
      <c r="K15" s="117">
        <v>1873.9760000000001</v>
      </c>
      <c r="L15" s="117">
        <v>2086.9870000000001</v>
      </c>
      <c r="M15" s="117">
        <v>2355.002</v>
      </c>
      <c r="N15" s="117">
        <v>2619.2860000000001</v>
      </c>
      <c r="O15" s="117">
        <v>2852.759</v>
      </c>
      <c r="P15" s="117">
        <v>3207.1779999999999</v>
      </c>
      <c r="Q15" s="117">
        <v>3374.7280000000001</v>
      </c>
      <c r="R15" s="117">
        <v>3621.06</v>
      </c>
      <c r="S15" s="117">
        <v>4038.3209999999999</v>
      </c>
      <c r="T15" s="117">
        <v>4320.8419999999996</v>
      </c>
      <c r="U15" s="117">
        <v>4530.366</v>
      </c>
      <c r="V15" s="117">
        <v>4847.1499999999996</v>
      </c>
      <c r="W15" s="117">
        <v>5275.759</v>
      </c>
      <c r="X15" s="117">
        <v>5618.3040000000001</v>
      </c>
      <c r="Y15" s="117">
        <v>5922.924</v>
      </c>
      <c r="Z15" s="117">
        <v>6117.25</v>
      </c>
      <c r="AA15" s="117">
        <v>6459.473</v>
      </c>
      <c r="AB15" s="117">
        <v>6758.3819999999996</v>
      </c>
      <c r="AC15" s="117">
        <v>7195.8010000000004</v>
      </c>
      <c r="AD15" s="117">
        <v>7602.259</v>
      </c>
      <c r="AE15" s="117">
        <v>8075.4139999999998</v>
      </c>
      <c r="AF15" s="117">
        <v>8620.3250000000007</v>
      </c>
      <c r="AG15" s="117">
        <v>9167.5509999999995</v>
      </c>
      <c r="AH15" s="117">
        <v>9725.26</v>
      </c>
      <c r="AI15" s="117">
        <v>10421.259</v>
      </c>
      <c r="AJ15" s="117">
        <v>10788.611999999999</v>
      </c>
      <c r="AK15" s="117">
        <v>11098.891</v>
      </c>
      <c r="AL15" s="117">
        <v>11591.407999999999</v>
      </c>
      <c r="AM15" s="117">
        <v>12372.645</v>
      </c>
      <c r="AN15" s="117">
        <v>13221.776</v>
      </c>
      <c r="AO15" s="117">
        <v>14140.77</v>
      </c>
      <c r="AP15" s="117">
        <v>14585.723</v>
      </c>
      <c r="AQ15" s="117">
        <v>14791.194</v>
      </c>
      <c r="AR15" s="117">
        <v>14494.46</v>
      </c>
      <c r="AS15" s="117">
        <v>15121.133</v>
      </c>
      <c r="AT15" s="117">
        <v>15802.897999999999</v>
      </c>
      <c r="AU15" s="117">
        <v>16596.083999999999</v>
      </c>
      <c r="AV15" s="117">
        <v>17073.716</v>
      </c>
      <c r="AW15" s="117">
        <v>17899.138999999999</v>
      </c>
      <c r="AX15" s="117">
        <v>18496.027999999998</v>
      </c>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row>
    <row r="16" spans="1:254" s="103" customFormat="1" x14ac:dyDescent="0.2">
      <c r="A16" s="120">
        <v>6</v>
      </c>
      <c r="B16" s="122" t="s">
        <v>32</v>
      </c>
      <c r="C16" s="118" t="s">
        <v>73</v>
      </c>
      <c r="D16" s="118" t="s">
        <v>90</v>
      </c>
      <c r="E16" s="108">
        <v>136.78299999999999</v>
      </c>
      <c r="F16" s="108">
        <v>148.86500000000001</v>
      </c>
      <c r="G16" s="108">
        <v>160.89699999999999</v>
      </c>
      <c r="H16" s="108">
        <v>178.08</v>
      </c>
      <c r="I16" s="108">
        <v>206.16800000000001</v>
      </c>
      <c r="J16" s="108">
        <v>237.53700000000001</v>
      </c>
      <c r="K16" s="108">
        <v>259.209</v>
      </c>
      <c r="L16" s="108">
        <v>288.334</v>
      </c>
      <c r="M16" s="108">
        <v>325.06299999999999</v>
      </c>
      <c r="N16" s="108">
        <v>371.13299999999998</v>
      </c>
      <c r="O16" s="108">
        <v>426.00700000000001</v>
      </c>
      <c r="P16" s="108">
        <v>485.04599999999999</v>
      </c>
      <c r="Q16" s="108">
        <v>534.31600000000003</v>
      </c>
      <c r="R16" s="108">
        <v>560.54600000000005</v>
      </c>
      <c r="S16" s="108">
        <v>594.33399999999995</v>
      </c>
      <c r="T16" s="108">
        <v>636.65300000000002</v>
      </c>
      <c r="U16" s="108">
        <v>682.16300000000001</v>
      </c>
      <c r="V16" s="108">
        <v>727.952</v>
      </c>
      <c r="W16" s="108">
        <v>782.38699999999994</v>
      </c>
      <c r="X16" s="108">
        <v>836.11</v>
      </c>
      <c r="Y16" s="108">
        <v>886.82899999999995</v>
      </c>
      <c r="Z16" s="108">
        <v>931.125</v>
      </c>
      <c r="AA16" s="108">
        <v>959.72500000000002</v>
      </c>
      <c r="AB16" s="108">
        <v>1003.598</v>
      </c>
      <c r="AC16" s="108">
        <v>1055.5719999999999</v>
      </c>
      <c r="AD16" s="108">
        <v>1122.7829999999999</v>
      </c>
      <c r="AE16" s="108">
        <v>1176.02</v>
      </c>
      <c r="AF16" s="108">
        <v>1239.9549999999999</v>
      </c>
      <c r="AG16" s="108">
        <v>1310.271</v>
      </c>
      <c r="AH16" s="108">
        <v>1400.8610000000001</v>
      </c>
      <c r="AI16" s="108">
        <v>1514.24</v>
      </c>
      <c r="AJ16" s="108">
        <v>1603.979</v>
      </c>
      <c r="AK16" s="108">
        <v>1662.068</v>
      </c>
      <c r="AL16" s="108">
        <v>1727.22</v>
      </c>
      <c r="AM16" s="108">
        <v>1831.6990000000001</v>
      </c>
      <c r="AN16" s="108">
        <v>1981.9559999999999</v>
      </c>
      <c r="AO16" s="108">
        <v>2136.0189999999998</v>
      </c>
      <c r="AP16" s="108">
        <v>2264.35</v>
      </c>
      <c r="AQ16" s="108">
        <v>2363.373</v>
      </c>
      <c r="AR16" s="108">
        <v>2368.3820000000001</v>
      </c>
      <c r="AS16" s="108">
        <v>2381.5909999999999</v>
      </c>
      <c r="AT16" s="108">
        <v>2450.643</v>
      </c>
      <c r="AU16" s="108">
        <v>2534.2069999999999</v>
      </c>
      <c r="AV16" s="108">
        <v>2628.893</v>
      </c>
      <c r="AW16" s="108">
        <v>2745.203</v>
      </c>
      <c r="AX16" s="108">
        <v>2830.7750000000001</v>
      </c>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row>
    <row r="17" spans="1:254" s="103" customFormat="1" x14ac:dyDescent="0.2">
      <c r="A17" s="120">
        <v>7</v>
      </c>
      <c r="B17" s="119" t="s">
        <v>590</v>
      </c>
      <c r="C17" s="118" t="s">
        <v>589</v>
      </c>
      <c r="D17" s="118" t="s">
        <v>90</v>
      </c>
      <c r="E17" s="117">
        <v>940.149</v>
      </c>
      <c r="F17" s="117">
        <v>1017.016</v>
      </c>
      <c r="G17" s="117">
        <v>1122.9760000000001</v>
      </c>
      <c r="H17" s="117">
        <v>1256.98</v>
      </c>
      <c r="I17" s="117">
        <v>1350.769</v>
      </c>
      <c r="J17" s="117">
        <v>1451.1479999999999</v>
      </c>
      <c r="K17" s="117">
        <v>1614.7670000000001</v>
      </c>
      <c r="L17" s="117">
        <v>1798.653</v>
      </c>
      <c r="M17" s="117">
        <v>2029.9390000000001</v>
      </c>
      <c r="N17" s="117">
        <v>2248.1529999999998</v>
      </c>
      <c r="O17" s="117">
        <v>2426.752</v>
      </c>
      <c r="P17" s="117">
        <v>2722.1320000000001</v>
      </c>
      <c r="Q17" s="117">
        <v>2840.4119999999998</v>
      </c>
      <c r="R17" s="117">
        <v>3060.5140000000001</v>
      </c>
      <c r="S17" s="117">
        <v>3443.9870000000001</v>
      </c>
      <c r="T17" s="117">
        <v>3684.1889999999999</v>
      </c>
      <c r="U17" s="117">
        <v>3848.203</v>
      </c>
      <c r="V17" s="117">
        <v>4119.1980000000003</v>
      </c>
      <c r="W17" s="117">
        <v>4493.3720000000003</v>
      </c>
      <c r="X17" s="117">
        <v>4782.1940000000004</v>
      </c>
      <c r="Y17" s="117">
        <v>5036.0950000000003</v>
      </c>
      <c r="Z17" s="117">
        <v>5186.125</v>
      </c>
      <c r="AA17" s="117">
        <v>5499.7479999999996</v>
      </c>
      <c r="AB17" s="117">
        <v>5754.7839999999997</v>
      </c>
      <c r="AC17" s="117">
        <v>6140.2290000000003</v>
      </c>
      <c r="AD17" s="117">
        <v>6479.4759999999997</v>
      </c>
      <c r="AE17" s="117">
        <v>6899.3940000000002</v>
      </c>
      <c r="AF17" s="117">
        <v>7380.37</v>
      </c>
      <c r="AG17" s="117">
        <v>7857.28</v>
      </c>
      <c r="AH17" s="117">
        <v>8324.3989999999994</v>
      </c>
      <c r="AI17" s="117">
        <v>8907.0190000000002</v>
      </c>
      <c r="AJ17" s="117">
        <v>9184.6329999999998</v>
      </c>
      <c r="AK17" s="117">
        <v>9436.8230000000003</v>
      </c>
      <c r="AL17" s="117">
        <v>9864.1880000000001</v>
      </c>
      <c r="AM17" s="117">
        <v>10540.946</v>
      </c>
      <c r="AN17" s="117">
        <v>11239.82</v>
      </c>
      <c r="AO17" s="117">
        <v>12004.751</v>
      </c>
      <c r="AP17" s="117">
        <v>12321.373</v>
      </c>
      <c r="AQ17" s="117">
        <v>12427.821</v>
      </c>
      <c r="AR17" s="117">
        <v>12126.078</v>
      </c>
      <c r="AS17" s="117">
        <v>12739.541999999999</v>
      </c>
      <c r="AT17" s="117">
        <v>13352.254999999999</v>
      </c>
      <c r="AU17" s="117">
        <v>14061.878000000001</v>
      </c>
      <c r="AV17" s="117">
        <v>14444.823</v>
      </c>
      <c r="AW17" s="117">
        <v>15153.937</v>
      </c>
      <c r="AX17" s="117">
        <v>15665.254000000001</v>
      </c>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row>
    <row r="18" spans="1:254" s="103" customFormat="1" x14ac:dyDescent="0.2">
      <c r="A18" s="120">
        <v>8</v>
      </c>
      <c r="B18" s="121" t="s">
        <v>588</v>
      </c>
      <c r="C18" s="118" t="s">
        <v>585</v>
      </c>
      <c r="D18" s="118" t="s">
        <v>587</v>
      </c>
      <c r="E18" s="108">
        <v>0.60799999999999998</v>
      </c>
      <c r="F18" s="108">
        <v>0.69499999999999995</v>
      </c>
      <c r="G18" s="108">
        <v>0.77700000000000002</v>
      </c>
      <c r="H18" s="108">
        <v>0.92</v>
      </c>
      <c r="I18" s="108">
        <v>0.93600000000000005</v>
      </c>
      <c r="J18" s="108">
        <v>1.0580000000000001</v>
      </c>
      <c r="K18" s="108">
        <v>1.353</v>
      </c>
      <c r="L18" s="108">
        <v>1.486</v>
      </c>
      <c r="M18" s="108">
        <v>1.819</v>
      </c>
      <c r="N18" s="108">
        <v>2.077</v>
      </c>
      <c r="O18" s="108">
        <v>2.6120000000000001</v>
      </c>
      <c r="P18" s="108">
        <v>2.6850000000000001</v>
      </c>
      <c r="Q18" s="108">
        <v>2.5640000000000001</v>
      </c>
      <c r="R18" s="108">
        <v>2.4660000000000002</v>
      </c>
      <c r="S18" s="108">
        <v>2.64</v>
      </c>
      <c r="T18" s="108">
        <v>3.3639999999999999</v>
      </c>
      <c r="U18" s="108">
        <v>3.165</v>
      </c>
      <c r="V18" s="108">
        <v>3.5649999999999999</v>
      </c>
      <c r="W18" s="108">
        <v>4.048</v>
      </c>
      <c r="X18" s="108">
        <v>4.4459999999999997</v>
      </c>
      <c r="Y18" s="108">
        <v>4.9969999999999999</v>
      </c>
      <c r="Z18" s="108">
        <v>4.6520000000000001</v>
      </c>
      <c r="AA18" s="108">
        <v>4.7750000000000004</v>
      </c>
      <c r="AB18" s="108">
        <v>4.9610000000000003</v>
      </c>
      <c r="AC18" s="108">
        <v>5.6289999999999996</v>
      </c>
      <c r="AD18" s="108">
        <v>6.6189999999999998</v>
      </c>
      <c r="AE18" s="108">
        <v>7.9429999999999996</v>
      </c>
      <c r="AF18" s="108">
        <v>8.11</v>
      </c>
      <c r="AG18" s="108">
        <v>8.782</v>
      </c>
      <c r="AH18" s="108">
        <v>36.631</v>
      </c>
      <c r="AI18" s="108">
        <v>40.832000000000001</v>
      </c>
      <c r="AJ18" s="108">
        <v>44.792999999999999</v>
      </c>
      <c r="AK18" s="108">
        <v>56.287999999999997</v>
      </c>
      <c r="AL18" s="108">
        <v>65.790999999999997</v>
      </c>
      <c r="AM18" s="108">
        <v>64.272999999999996</v>
      </c>
      <c r="AN18" s="108">
        <v>69.587000000000003</v>
      </c>
      <c r="AO18" s="108">
        <v>75.741</v>
      </c>
      <c r="AP18" s="108">
        <v>76.010999999999996</v>
      </c>
      <c r="AQ18" s="108">
        <v>91.454999999999998</v>
      </c>
      <c r="AR18" s="108">
        <v>93.448999999999998</v>
      </c>
      <c r="AS18" s="108">
        <v>97.203000000000003</v>
      </c>
      <c r="AT18" s="108">
        <v>105.233</v>
      </c>
      <c r="AU18" s="108">
        <v>114.20099999999999</v>
      </c>
      <c r="AV18" s="108">
        <v>131.84399999999999</v>
      </c>
      <c r="AW18" s="108">
        <v>145.51900000000001</v>
      </c>
      <c r="AX18" s="108">
        <v>133.72900000000001</v>
      </c>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row>
    <row r="19" spans="1:254" s="103" customFormat="1" x14ac:dyDescent="0.2">
      <c r="A19" s="120">
        <v>9</v>
      </c>
      <c r="B19" s="121" t="s">
        <v>586</v>
      </c>
      <c r="C19" s="118" t="s">
        <v>585</v>
      </c>
      <c r="D19" s="118" t="s">
        <v>584</v>
      </c>
      <c r="E19" s="108">
        <v>7.226</v>
      </c>
      <c r="F19" s="108">
        <v>8.5990000000000002</v>
      </c>
      <c r="G19" s="108">
        <v>10.004</v>
      </c>
      <c r="H19" s="108">
        <v>8.7880000000000003</v>
      </c>
      <c r="I19" s="108">
        <v>9.6709999999999994</v>
      </c>
      <c r="J19" s="108">
        <v>10.199999999999999</v>
      </c>
      <c r="K19" s="108">
        <v>9.4749999999999996</v>
      </c>
      <c r="L19" s="108">
        <v>9.5980000000000008</v>
      </c>
      <c r="M19" s="108">
        <v>10.661</v>
      </c>
      <c r="N19" s="108">
        <v>12.629</v>
      </c>
      <c r="O19" s="108">
        <v>15.23</v>
      </c>
      <c r="P19" s="108">
        <v>19.724</v>
      </c>
      <c r="Q19" s="108">
        <v>22.4</v>
      </c>
      <c r="R19" s="108">
        <v>22.960999999999999</v>
      </c>
      <c r="S19" s="108">
        <v>26.282</v>
      </c>
      <c r="T19" s="108">
        <v>29.015999999999998</v>
      </c>
      <c r="U19" s="108">
        <v>30.928000000000001</v>
      </c>
      <c r="V19" s="108">
        <v>30.375</v>
      </c>
      <c r="W19" s="108">
        <v>33.036000000000001</v>
      </c>
      <c r="X19" s="108">
        <v>34.845999999999997</v>
      </c>
      <c r="Y19" s="108">
        <v>36.731000000000002</v>
      </c>
      <c r="Z19" s="108">
        <v>-0.25800000000000001</v>
      </c>
      <c r="AA19" s="108">
        <v>46.686999999999998</v>
      </c>
      <c r="AB19" s="108">
        <v>50.316000000000003</v>
      </c>
      <c r="AC19" s="108">
        <v>51.707000000000001</v>
      </c>
      <c r="AD19" s="108">
        <v>50.668999999999997</v>
      </c>
      <c r="AE19" s="108">
        <v>57.456000000000003</v>
      </c>
      <c r="AF19" s="108">
        <v>59.533999999999999</v>
      </c>
      <c r="AG19" s="108">
        <v>68.814999999999998</v>
      </c>
      <c r="AH19" s="108">
        <v>93.73</v>
      </c>
      <c r="AI19" s="108">
        <v>105.767</v>
      </c>
      <c r="AJ19" s="108">
        <v>116.68300000000001</v>
      </c>
      <c r="AK19" s="108">
        <v>129.19</v>
      </c>
      <c r="AL19" s="108">
        <v>144.94499999999999</v>
      </c>
      <c r="AM19" s="108">
        <v>161.255</v>
      </c>
      <c r="AN19" s="108">
        <v>178.655</v>
      </c>
      <c r="AO19" s="108">
        <v>174.55500000000001</v>
      </c>
      <c r="AP19" s="108">
        <v>201.17099999999999</v>
      </c>
      <c r="AQ19" s="108">
        <v>232.03299999999999</v>
      </c>
      <c r="AR19" s="108">
        <v>230.96199999999999</v>
      </c>
      <c r="AS19" s="108">
        <v>236.44399999999999</v>
      </c>
      <c r="AT19" s="108">
        <v>253.393</v>
      </c>
      <c r="AU19" s="108">
        <v>254.27500000000001</v>
      </c>
      <c r="AV19" s="108">
        <v>270.19600000000003</v>
      </c>
      <c r="AW19" s="108">
        <v>286.51</v>
      </c>
      <c r="AX19" s="108">
        <v>294.87400000000002</v>
      </c>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row>
    <row r="20" spans="1:254" s="103" customFormat="1" x14ac:dyDescent="0.2">
      <c r="A20" s="120">
        <v>10</v>
      </c>
      <c r="B20" s="119" t="s">
        <v>28</v>
      </c>
      <c r="C20" s="118" t="s">
        <v>74</v>
      </c>
      <c r="D20" s="118" t="s">
        <v>90</v>
      </c>
      <c r="E20" s="117">
        <v>933.53099999999995</v>
      </c>
      <c r="F20" s="117">
        <v>1009.112</v>
      </c>
      <c r="G20" s="117">
        <v>1113.749</v>
      </c>
      <c r="H20" s="117">
        <v>1249.1120000000001</v>
      </c>
      <c r="I20" s="117">
        <v>1342.0340000000001</v>
      </c>
      <c r="J20" s="117">
        <v>1442.0060000000001</v>
      </c>
      <c r="K20" s="117">
        <v>1606.645</v>
      </c>
      <c r="L20" s="117">
        <v>1790.5409999999999</v>
      </c>
      <c r="M20" s="117">
        <v>2021.097</v>
      </c>
      <c r="N20" s="117">
        <v>2237.6010000000001</v>
      </c>
      <c r="O20" s="117">
        <v>2414.134</v>
      </c>
      <c r="P20" s="117">
        <v>2705.0929999999998</v>
      </c>
      <c r="Q20" s="117">
        <v>2820.576</v>
      </c>
      <c r="R20" s="117">
        <v>3040.0189999999998</v>
      </c>
      <c r="S20" s="117">
        <v>3420.3449999999998</v>
      </c>
      <c r="T20" s="117">
        <v>3658.5369999999998</v>
      </c>
      <c r="U20" s="117">
        <v>3820.44</v>
      </c>
      <c r="V20" s="117">
        <v>4092.3879999999999</v>
      </c>
      <c r="W20" s="117">
        <v>4464.384</v>
      </c>
      <c r="X20" s="117">
        <v>4751.7939999999999</v>
      </c>
      <c r="Y20" s="117">
        <v>5004.3609999999999</v>
      </c>
      <c r="Z20" s="117">
        <v>5191.0349999999999</v>
      </c>
      <c r="AA20" s="117">
        <v>5457.8360000000002</v>
      </c>
      <c r="AB20" s="117">
        <v>5709.4290000000001</v>
      </c>
      <c r="AC20" s="117">
        <v>6094.1509999999998</v>
      </c>
      <c r="AD20" s="117">
        <v>6435.4260000000004</v>
      </c>
      <c r="AE20" s="117">
        <v>6849.8810000000003</v>
      </c>
      <c r="AF20" s="117">
        <v>7328.9459999999999</v>
      </c>
      <c r="AG20" s="117">
        <v>7797.2470000000003</v>
      </c>
      <c r="AH20" s="117">
        <v>8267.2999999999993</v>
      </c>
      <c r="AI20" s="117">
        <v>8842.0840000000007</v>
      </c>
      <c r="AJ20" s="117">
        <v>9112.7440000000006</v>
      </c>
      <c r="AK20" s="117">
        <v>9363.9210000000003</v>
      </c>
      <c r="AL20" s="117">
        <v>9785.0339999999997</v>
      </c>
      <c r="AM20" s="117">
        <v>10443.964</v>
      </c>
      <c r="AN20" s="117">
        <v>11130.751</v>
      </c>
      <c r="AO20" s="117">
        <v>11905.938</v>
      </c>
      <c r="AP20" s="117">
        <v>12196.213</v>
      </c>
      <c r="AQ20" s="117">
        <v>12287.243</v>
      </c>
      <c r="AR20" s="117">
        <v>11988.565000000001</v>
      </c>
      <c r="AS20" s="117">
        <v>12600.300999999999</v>
      </c>
      <c r="AT20" s="117">
        <v>13204.094999999999</v>
      </c>
      <c r="AU20" s="117">
        <v>13921.805</v>
      </c>
      <c r="AV20" s="117">
        <v>14306.472</v>
      </c>
      <c r="AW20" s="117">
        <v>15012.946</v>
      </c>
      <c r="AX20" s="117">
        <v>15504.11</v>
      </c>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row>
    <row r="21" spans="1:254" s="103" customFormat="1" x14ac:dyDescent="0.2">
      <c r="A21" s="116">
        <v>11</v>
      </c>
      <c r="B21" s="110" t="s">
        <v>583</v>
      </c>
      <c r="C21" s="109" t="s">
        <v>77</v>
      </c>
      <c r="D21" s="109" t="s">
        <v>90</v>
      </c>
      <c r="E21" s="108">
        <v>842.09299999999996</v>
      </c>
      <c r="F21" s="108">
        <v>911.81200000000001</v>
      </c>
      <c r="G21" s="108">
        <v>996.98599999999999</v>
      </c>
      <c r="H21" s="108">
        <v>1091.8630000000001</v>
      </c>
      <c r="I21" s="108">
        <v>1198.9480000000001</v>
      </c>
      <c r="J21" s="108">
        <v>1331.2929999999999</v>
      </c>
      <c r="K21" s="108">
        <v>1466.356</v>
      </c>
      <c r="L21" s="108">
        <v>1619.277</v>
      </c>
      <c r="M21" s="108">
        <v>1797.9929999999999</v>
      </c>
      <c r="N21" s="108">
        <v>1994.931</v>
      </c>
      <c r="O21" s="108">
        <v>2209.5120000000002</v>
      </c>
      <c r="P21" s="108">
        <v>2444.8960000000002</v>
      </c>
      <c r="Q21" s="108">
        <v>2626.9830000000002</v>
      </c>
      <c r="R21" s="108">
        <v>2881.098</v>
      </c>
      <c r="S21" s="108">
        <v>3130.1460000000002</v>
      </c>
      <c r="T21" s="108">
        <v>3411.2350000000001</v>
      </c>
      <c r="U21" s="108">
        <v>3634.7890000000002</v>
      </c>
      <c r="V21" s="108">
        <v>3868.17</v>
      </c>
      <c r="W21" s="108">
        <v>4166.6639999999998</v>
      </c>
      <c r="X21" s="108">
        <v>4474.3029999999999</v>
      </c>
      <c r="Y21" s="108">
        <v>4773.6210000000001</v>
      </c>
      <c r="Z21" s="108">
        <v>4964.2259999999997</v>
      </c>
      <c r="AA21" s="108">
        <v>5264.9089999999997</v>
      </c>
      <c r="AB21" s="108">
        <v>5545.1750000000002</v>
      </c>
      <c r="AC21" s="108">
        <v>5850.585</v>
      </c>
      <c r="AD21" s="108">
        <v>6128.6589999999997</v>
      </c>
      <c r="AE21" s="108">
        <v>6444.5680000000002</v>
      </c>
      <c r="AF21" s="108">
        <v>6785.3459999999995</v>
      </c>
      <c r="AG21" s="108">
        <v>7175.1419999999998</v>
      </c>
      <c r="AH21" s="108">
        <v>7664.5940000000001</v>
      </c>
      <c r="AI21" s="108">
        <v>8236.5640000000003</v>
      </c>
      <c r="AJ21" s="108">
        <v>8648.2389999999996</v>
      </c>
      <c r="AK21" s="108">
        <v>9035.4159999999993</v>
      </c>
      <c r="AL21" s="108">
        <v>9521.1209999999992</v>
      </c>
      <c r="AM21" s="108">
        <v>10128.958000000001</v>
      </c>
      <c r="AN21" s="108">
        <v>10774.156999999999</v>
      </c>
      <c r="AO21" s="108">
        <v>11393.841</v>
      </c>
      <c r="AP21" s="108">
        <v>11960.227000000001</v>
      </c>
      <c r="AQ21" s="108">
        <v>12382.213</v>
      </c>
      <c r="AR21" s="108">
        <v>12289.031000000001</v>
      </c>
      <c r="AS21" s="108">
        <v>12724.404</v>
      </c>
      <c r="AT21" s="108">
        <v>13220.162</v>
      </c>
      <c r="AU21" s="108">
        <v>13594.777</v>
      </c>
      <c r="AV21" s="108">
        <v>13884.9</v>
      </c>
      <c r="AW21" s="108">
        <v>14420.919</v>
      </c>
      <c r="AX21" s="108">
        <v>14888.592000000001</v>
      </c>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row>
    <row r="22" spans="1:254" s="103" customFormat="1" ht="25.5" x14ac:dyDescent="0.2">
      <c r="A22" s="111">
        <v>12</v>
      </c>
      <c r="B22" s="110" t="s">
        <v>582</v>
      </c>
      <c r="C22" s="109" t="s">
        <v>581</v>
      </c>
      <c r="D22" s="109" t="s">
        <v>90</v>
      </c>
      <c r="E22" s="115">
        <v>0</v>
      </c>
      <c r="F22" s="115">
        <v>0</v>
      </c>
      <c r="G22" s="115">
        <v>0</v>
      </c>
      <c r="H22" s="115">
        <v>0</v>
      </c>
      <c r="I22" s="115">
        <v>0</v>
      </c>
      <c r="J22" s="115">
        <v>0</v>
      </c>
      <c r="K22" s="115">
        <v>0</v>
      </c>
      <c r="L22" s="115">
        <v>0</v>
      </c>
      <c r="M22" s="115">
        <v>0</v>
      </c>
      <c r="N22" s="115">
        <v>0</v>
      </c>
      <c r="O22" s="115">
        <v>0</v>
      </c>
      <c r="P22" s="115">
        <v>0</v>
      </c>
      <c r="Q22" s="115">
        <v>0</v>
      </c>
      <c r="R22" s="115">
        <v>0</v>
      </c>
      <c r="S22" s="115">
        <v>0</v>
      </c>
      <c r="T22" s="115">
        <v>0</v>
      </c>
      <c r="U22" s="115">
        <v>0</v>
      </c>
      <c r="V22" s="115">
        <v>0</v>
      </c>
      <c r="W22" s="115">
        <v>0</v>
      </c>
      <c r="X22" s="115">
        <v>0</v>
      </c>
      <c r="Y22" s="115">
        <v>0</v>
      </c>
      <c r="Z22" s="115">
        <v>0</v>
      </c>
      <c r="AA22" s="115">
        <v>0</v>
      </c>
      <c r="AB22" s="115">
        <v>0</v>
      </c>
      <c r="AC22" s="115">
        <v>0</v>
      </c>
      <c r="AD22" s="115">
        <v>0</v>
      </c>
      <c r="AE22" s="115">
        <v>0</v>
      </c>
      <c r="AF22" s="115">
        <v>0</v>
      </c>
      <c r="AG22" s="115">
        <v>0</v>
      </c>
      <c r="AH22" s="115">
        <v>0</v>
      </c>
      <c r="AI22" s="115">
        <v>0</v>
      </c>
      <c r="AJ22" s="115">
        <v>0</v>
      </c>
      <c r="AK22" s="115">
        <v>0</v>
      </c>
      <c r="AL22" s="115">
        <v>0</v>
      </c>
      <c r="AM22" s="115">
        <v>0</v>
      </c>
      <c r="AN22" s="115">
        <v>0</v>
      </c>
      <c r="AO22" s="115">
        <v>0</v>
      </c>
      <c r="AP22" s="115">
        <v>0</v>
      </c>
      <c r="AQ22" s="115">
        <v>0</v>
      </c>
      <c r="AR22" s="115">
        <v>0</v>
      </c>
      <c r="AS22" s="115">
        <v>0</v>
      </c>
      <c r="AT22" s="115">
        <v>0</v>
      </c>
      <c r="AU22" s="115">
        <v>0</v>
      </c>
      <c r="AV22" s="115">
        <v>0</v>
      </c>
      <c r="AW22" s="115">
        <v>0</v>
      </c>
      <c r="AX22" s="115">
        <v>0</v>
      </c>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row>
    <row r="23" spans="1:254" s="103" customFormat="1" x14ac:dyDescent="0.2">
      <c r="A23" s="111">
        <v>13</v>
      </c>
      <c r="B23" s="114" t="s">
        <v>29</v>
      </c>
      <c r="C23" s="109" t="s">
        <v>78</v>
      </c>
      <c r="D23" s="109"/>
      <c r="E23" s="113">
        <v>91.44</v>
      </c>
      <c r="F23" s="113">
        <v>97.3</v>
      </c>
      <c r="G23" s="113">
        <v>116.764</v>
      </c>
      <c r="H23" s="113">
        <v>157.245</v>
      </c>
      <c r="I23" s="113">
        <v>143.084</v>
      </c>
      <c r="J23" s="113">
        <v>110.711</v>
      </c>
      <c r="K23" s="113">
        <v>140.29</v>
      </c>
      <c r="L23" s="113">
        <v>171.267</v>
      </c>
      <c r="M23" s="113">
        <v>223.102</v>
      </c>
      <c r="N23" s="113">
        <v>242.67099999999999</v>
      </c>
      <c r="O23" s="113">
        <v>204.62299999999999</v>
      </c>
      <c r="P23" s="113">
        <v>260.19600000000003</v>
      </c>
      <c r="Q23" s="113">
        <v>193.595</v>
      </c>
      <c r="R23" s="113">
        <v>158.922</v>
      </c>
      <c r="S23" s="113">
        <v>290.2</v>
      </c>
      <c r="T23" s="113">
        <v>247.3</v>
      </c>
      <c r="U23" s="113">
        <v>185.65</v>
      </c>
      <c r="V23" s="113">
        <v>224.215</v>
      </c>
      <c r="W23" s="113">
        <v>297.72399999999999</v>
      </c>
      <c r="X23" s="113">
        <v>277.49299999999999</v>
      </c>
      <c r="Y23" s="113">
        <v>230.745</v>
      </c>
      <c r="Z23" s="113">
        <v>226.81</v>
      </c>
      <c r="AA23" s="113">
        <v>192.923</v>
      </c>
      <c r="AB23" s="113">
        <v>164.25800000000001</v>
      </c>
      <c r="AC23" s="113">
        <v>243.565</v>
      </c>
      <c r="AD23" s="113">
        <v>306.76299999999998</v>
      </c>
      <c r="AE23" s="113">
        <v>405.31200000000001</v>
      </c>
      <c r="AF23" s="113">
        <v>543.596</v>
      </c>
      <c r="AG23" s="113">
        <v>622.11</v>
      </c>
      <c r="AH23" s="113">
        <v>602.70899999999995</v>
      </c>
      <c r="AI23" s="113">
        <v>605.52099999999996</v>
      </c>
      <c r="AJ23" s="113">
        <v>464.50200000000001</v>
      </c>
      <c r="AK23" s="113">
        <v>328.50200000000001</v>
      </c>
      <c r="AL23" s="113">
        <v>263.91399999999999</v>
      </c>
      <c r="AM23" s="113">
        <v>315.00599999999997</v>
      </c>
      <c r="AN23" s="113">
        <v>356.59500000000003</v>
      </c>
      <c r="AO23" s="113">
        <v>512.09500000000003</v>
      </c>
      <c r="AP23" s="113">
        <v>235.976</v>
      </c>
      <c r="AQ23" s="113">
        <v>-94.986999999999995</v>
      </c>
      <c r="AR23" s="113">
        <v>-300.44600000000003</v>
      </c>
      <c r="AS23" s="113">
        <v>-124.11199999999999</v>
      </c>
      <c r="AT23" s="113">
        <v>-16.071000000000002</v>
      </c>
      <c r="AU23" s="113">
        <v>327.02800000000002</v>
      </c>
      <c r="AV23" s="113">
        <v>421.57100000000003</v>
      </c>
      <c r="AW23" s="113">
        <v>592.02599999999995</v>
      </c>
      <c r="AX23" s="113">
        <v>615.51800000000003</v>
      </c>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row>
    <row r="24" spans="1:254" s="103" customFormat="1" x14ac:dyDescent="0.2">
      <c r="A24" s="111">
        <v>14</v>
      </c>
      <c r="B24" s="112" t="s">
        <v>580</v>
      </c>
      <c r="C24" s="109" t="s">
        <v>578</v>
      </c>
      <c r="D24" s="109"/>
      <c r="E24" s="108">
        <v>0</v>
      </c>
      <c r="F24" s="108">
        <v>0</v>
      </c>
      <c r="G24" s="108">
        <v>0</v>
      </c>
      <c r="H24" s="108">
        <v>0</v>
      </c>
      <c r="I24" s="108">
        <v>0</v>
      </c>
      <c r="J24" s="108">
        <v>0</v>
      </c>
      <c r="K24" s="108">
        <v>0</v>
      </c>
      <c r="L24" s="108">
        <v>0</v>
      </c>
      <c r="M24" s="108">
        <v>0</v>
      </c>
      <c r="N24" s="108">
        <v>0</v>
      </c>
      <c r="O24" s="108">
        <v>0</v>
      </c>
      <c r="P24" s="108">
        <v>0</v>
      </c>
      <c r="Q24" s="108">
        <v>0</v>
      </c>
      <c r="R24" s="108">
        <v>0</v>
      </c>
      <c r="S24" s="108">
        <v>0</v>
      </c>
      <c r="T24" s="108">
        <v>0</v>
      </c>
      <c r="U24" s="108">
        <v>0</v>
      </c>
      <c r="V24" s="108">
        <v>0</v>
      </c>
      <c r="W24" s="108">
        <v>0</v>
      </c>
      <c r="X24" s="108">
        <v>0</v>
      </c>
      <c r="Y24" s="108">
        <v>0</v>
      </c>
      <c r="Z24" s="108">
        <v>0</v>
      </c>
      <c r="AA24" s="108">
        <v>1.5349999999999999</v>
      </c>
      <c r="AB24" s="108">
        <v>0</v>
      </c>
      <c r="AC24" s="108">
        <v>0</v>
      </c>
      <c r="AD24" s="108">
        <v>0</v>
      </c>
      <c r="AE24" s="108">
        <v>0</v>
      </c>
      <c r="AF24" s="108">
        <v>0</v>
      </c>
      <c r="AG24" s="108">
        <v>0</v>
      </c>
      <c r="AH24" s="108">
        <v>0</v>
      </c>
      <c r="AI24" s="108">
        <v>0</v>
      </c>
      <c r="AJ24" s="108">
        <v>13.192</v>
      </c>
      <c r="AK24" s="108">
        <v>0</v>
      </c>
      <c r="AL24" s="108">
        <v>0</v>
      </c>
      <c r="AM24" s="108">
        <v>3.6909999999999998</v>
      </c>
      <c r="AN24" s="108">
        <v>15.38</v>
      </c>
      <c r="AO24" s="108">
        <v>0</v>
      </c>
      <c r="AP24" s="108">
        <v>0</v>
      </c>
      <c r="AQ24" s="108">
        <v>6.17</v>
      </c>
      <c r="AR24" s="108">
        <v>0</v>
      </c>
      <c r="AS24" s="108">
        <v>0</v>
      </c>
      <c r="AT24" s="108">
        <v>0</v>
      </c>
      <c r="AU24" s="108">
        <v>7.6680000000000001</v>
      </c>
      <c r="AV24" s="108">
        <v>0</v>
      </c>
      <c r="AW24" s="108">
        <v>0</v>
      </c>
      <c r="AX24" s="108">
        <v>0</v>
      </c>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row>
    <row r="25" spans="1:254" s="103" customFormat="1" x14ac:dyDescent="0.2">
      <c r="A25" s="111">
        <v>15</v>
      </c>
      <c r="B25" s="112" t="s">
        <v>579</v>
      </c>
      <c r="C25" s="109" t="s">
        <v>578</v>
      </c>
      <c r="D25" s="109"/>
      <c r="E25" s="108">
        <v>5.0000000000000001E-3</v>
      </c>
      <c r="F25" s="108">
        <v>1.6E-2</v>
      </c>
      <c r="G25" s="108">
        <v>0.03</v>
      </c>
      <c r="H25" s="108">
        <v>3.6999999999999998E-2</v>
      </c>
      <c r="I25" s="108">
        <v>3.5999999999999997E-2</v>
      </c>
      <c r="J25" s="108">
        <v>5.7000000000000002E-2</v>
      </c>
      <c r="K25" s="108">
        <v>5.0999999999999997E-2</v>
      </c>
      <c r="L25" s="108">
        <v>6.4000000000000001E-2</v>
      </c>
      <c r="M25" s="108">
        <v>8.6999999999999994E-2</v>
      </c>
      <c r="N25" s="108">
        <v>0.108</v>
      </c>
      <c r="O25" s="108">
        <v>0.128</v>
      </c>
      <c r="P25" s="108">
        <v>0.122</v>
      </c>
      <c r="Q25" s="108">
        <v>0.113</v>
      </c>
      <c r="R25" s="108">
        <v>0.10100000000000001</v>
      </c>
      <c r="S25" s="108">
        <v>9.8000000000000004E-2</v>
      </c>
      <c r="T25" s="108">
        <v>0.14299999999999999</v>
      </c>
      <c r="U25" s="108">
        <v>0.111</v>
      </c>
      <c r="V25" s="108">
        <v>0.13800000000000001</v>
      </c>
      <c r="W25" s="108">
        <v>0.13400000000000001</v>
      </c>
      <c r="X25" s="108">
        <v>0.34799999999999998</v>
      </c>
      <c r="Y25" s="108">
        <v>7.3730000000000002</v>
      </c>
      <c r="Z25" s="108">
        <v>5.2990000000000004</v>
      </c>
      <c r="AA25" s="108">
        <v>0.22800000000000001</v>
      </c>
      <c r="AB25" s="108">
        <v>0.82799999999999996</v>
      </c>
      <c r="AC25" s="108">
        <v>1.244</v>
      </c>
      <c r="AD25" s="108">
        <v>0.64100000000000001</v>
      </c>
      <c r="AE25" s="108">
        <v>0.20100000000000001</v>
      </c>
      <c r="AF25" s="108">
        <v>0.40300000000000002</v>
      </c>
      <c r="AG25" s="108">
        <v>0.245</v>
      </c>
      <c r="AH25" s="108">
        <v>4.4790000000000001</v>
      </c>
      <c r="AI25" s="108">
        <v>0.37</v>
      </c>
      <c r="AJ25" s="108">
        <v>0.28299999999999997</v>
      </c>
      <c r="AK25" s="108">
        <v>0.55200000000000005</v>
      </c>
      <c r="AL25" s="108">
        <v>2.1909999999999998</v>
      </c>
      <c r="AM25" s="108">
        <v>0.91900000000000004</v>
      </c>
      <c r="AN25" s="108">
        <v>2.6040000000000001</v>
      </c>
      <c r="AO25" s="108">
        <v>1.9890000000000001</v>
      </c>
      <c r="AP25" s="108">
        <v>0.40400000000000003</v>
      </c>
      <c r="AQ25" s="108">
        <v>0.75900000000000001</v>
      </c>
      <c r="AR25" s="108">
        <v>0.56399999999999995</v>
      </c>
      <c r="AS25" s="108">
        <v>0.67800000000000005</v>
      </c>
      <c r="AT25" s="108">
        <v>1.6339999999999999</v>
      </c>
      <c r="AU25" s="108">
        <v>1.1200000000000001</v>
      </c>
      <c r="AV25" s="108">
        <v>0.83899999999999997</v>
      </c>
      <c r="AW25" s="108">
        <v>0.44400000000000001</v>
      </c>
      <c r="AX25" s="108">
        <v>0.45700000000000002</v>
      </c>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row>
    <row r="26" spans="1:254" s="103" customFormat="1" x14ac:dyDescent="0.2">
      <c r="A26" s="111">
        <v>16</v>
      </c>
      <c r="B26" s="110" t="s">
        <v>577</v>
      </c>
      <c r="C26" s="109" t="s">
        <v>81</v>
      </c>
      <c r="D26" s="109"/>
      <c r="E26" s="108">
        <v>229.84200000000001</v>
      </c>
      <c r="F26" s="108">
        <v>255.333</v>
      </c>
      <c r="G26" s="108">
        <v>288.83100000000002</v>
      </c>
      <c r="H26" s="108">
        <v>332.56599999999997</v>
      </c>
      <c r="I26" s="108">
        <v>350.68900000000002</v>
      </c>
      <c r="J26" s="108">
        <v>341.65</v>
      </c>
      <c r="K26" s="108">
        <v>412.86500000000001</v>
      </c>
      <c r="L26" s="108">
        <v>489.77100000000002</v>
      </c>
      <c r="M26" s="108">
        <v>583.94299999999998</v>
      </c>
      <c r="N26" s="108">
        <v>659.75699999999995</v>
      </c>
      <c r="O26" s="108">
        <v>666.05</v>
      </c>
      <c r="P26" s="108">
        <v>778.57399999999996</v>
      </c>
      <c r="Q26" s="108">
        <v>737.98299999999995</v>
      </c>
      <c r="R26" s="108">
        <v>808.68299999999999</v>
      </c>
      <c r="S26" s="108">
        <v>1013.268</v>
      </c>
      <c r="T26" s="108">
        <v>1049.5219999999999</v>
      </c>
      <c r="U26" s="108">
        <v>1087.23</v>
      </c>
      <c r="V26" s="108">
        <v>1146.817</v>
      </c>
      <c r="W26" s="108">
        <v>1195.3579999999999</v>
      </c>
      <c r="X26" s="108">
        <v>1270.133</v>
      </c>
      <c r="Y26" s="108">
        <v>1283.817</v>
      </c>
      <c r="Z26" s="108">
        <v>1238.4359999999999</v>
      </c>
      <c r="AA26" s="108">
        <v>1309.1279999999999</v>
      </c>
      <c r="AB26" s="108">
        <v>1398.712</v>
      </c>
      <c r="AC26" s="108">
        <v>1550.655</v>
      </c>
      <c r="AD26" s="108">
        <v>1625.164</v>
      </c>
      <c r="AE26" s="108">
        <v>1752.011</v>
      </c>
      <c r="AF26" s="108">
        <v>1925.1279999999999</v>
      </c>
      <c r="AG26" s="108">
        <v>2076.73</v>
      </c>
      <c r="AH26" s="108">
        <v>2252.66</v>
      </c>
      <c r="AI26" s="108">
        <v>2424.0120000000002</v>
      </c>
      <c r="AJ26" s="108">
        <v>2342.2710000000002</v>
      </c>
      <c r="AK26" s="108">
        <v>2368.5659999999998</v>
      </c>
      <c r="AL26" s="108">
        <v>2493.2069999999999</v>
      </c>
      <c r="AM26" s="108">
        <v>2765.14</v>
      </c>
      <c r="AN26" s="108">
        <v>3040.75</v>
      </c>
      <c r="AO26" s="108">
        <v>3232.9960000000001</v>
      </c>
      <c r="AP26" s="108">
        <v>3235.9470000000001</v>
      </c>
      <c r="AQ26" s="108">
        <v>3059.44</v>
      </c>
      <c r="AR26" s="108">
        <v>2525.1439999999998</v>
      </c>
      <c r="AS26" s="108">
        <v>2752.636</v>
      </c>
      <c r="AT26" s="108">
        <v>2877.7620000000002</v>
      </c>
      <c r="AU26" s="108">
        <v>3126.14</v>
      </c>
      <c r="AV26" s="108">
        <v>3298.6210000000001</v>
      </c>
      <c r="AW26" s="108">
        <v>3480.9720000000002</v>
      </c>
      <c r="AX26" s="108">
        <v>3670.0259999999998</v>
      </c>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row>
    <row r="27" spans="1:254" s="103" customFormat="1" x14ac:dyDescent="0.2">
      <c r="A27" s="111">
        <v>17</v>
      </c>
      <c r="B27" s="110" t="s">
        <v>576</v>
      </c>
      <c r="C27" s="109" t="s">
        <v>85</v>
      </c>
      <c r="D27" s="109"/>
      <c r="E27" s="108">
        <v>0</v>
      </c>
      <c r="F27" s="108">
        <v>0</v>
      </c>
      <c r="G27" s="108">
        <v>0</v>
      </c>
      <c r="H27" s="108">
        <v>0</v>
      </c>
      <c r="I27" s="108">
        <v>0</v>
      </c>
      <c r="J27" s="108">
        <v>0</v>
      </c>
      <c r="K27" s="108">
        <v>0</v>
      </c>
      <c r="L27" s="108">
        <v>0</v>
      </c>
      <c r="M27" s="108">
        <v>0</v>
      </c>
      <c r="N27" s="108">
        <v>0</v>
      </c>
      <c r="O27" s="108">
        <v>0</v>
      </c>
      <c r="P27" s="108">
        <v>0</v>
      </c>
      <c r="Q27" s="108">
        <v>0</v>
      </c>
      <c r="R27" s="108">
        <v>0</v>
      </c>
      <c r="S27" s="108">
        <v>0</v>
      </c>
      <c r="T27" s="108">
        <v>0</v>
      </c>
      <c r="U27" s="108">
        <v>0</v>
      </c>
      <c r="V27" s="108">
        <v>0</v>
      </c>
      <c r="W27" s="108">
        <v>0</v>
      </c>
      <c r="X27" s="108">
        <v>0</v>
      </c>
      <c r="Y27" s="108">
        <v>0</v>
      </c>
      <c r="Z27" s="108">
        <v>0</v>
      </c>
      <c r="AA27" s="108">
        <v>0.03</v>
      </c>
      <c r="AB27" s="108">
        <v>4.7E-2</v>
      </c>
      <c r="AC27" s="108">
        <v>2.5999999999999999E-2</v>
      </c>
      <c r="AD27" s="108">
        <v>-0.222</v>
      </c>
      <c r="AE27" s="108">
        <v>8.0000000000000002E-3</v>
      </c>
      <c r="AF27" s="108">
        <v>7.2999999999999995E-2</v>
      </c>
      <c r="AG27" s="108">
        <v>-1.4999999999999999E-2</v>
      </c>
      <c r="AH27" s="108">
        <v>-1.2E-2</v>
      </c>
      <c r="AI27" s="108">
        <v>-2.7E-2</v>
      </c>
      <c r="AJ27" s="108">
        <v>-3.1E-2</v>
      </c>
      <c r="AK27" s="108">
        <v>-5.1999999999999998E-2</v>
      </c>
      <c r="AL27" s="108">
        <v>-6.5000000000000002E-2</v>
      </c>
      <c r="AM27" s="108">
        <v>-1.6E-2</v>
      </c>
      <c r="AN27" s="108">
        <v>-7.8E-2</v>
      </c>
      <c r="AO27" s="108">
        <v>7.6999999999999999E-2</v>
      </c>
      <c r="AP27" s="108">
        <v>-0.495</v>
      </c>
      <c r="AQ27" s="108">
        <v>1E-3</v>
      </c>
      <c r="AR27" s="108">
        <v>0</v>
      </c>
      <c r="AS27" s="108">
        <v>5.0000000000000001E-3</v>
      </c>
      <c r="AT27" s="108">
        <v>2E-3</v>
      </c>
      <c r="AU27" s="108">
        <v>5.1999999999999998E-2</v>
      </c>
      <c r="AV27" s="108">
        <v>0</v>
      </c>
      <c r="AW27" s="108">
        <v>0.02</v>
      </c>
      <c r="AX27" s="108">
        <v>0</v>
      </c>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row>
    <row r="28" spans="1:254" s="103" customFormat="1" x14ac:dyDescent="0.2">
      <c r="A28" s="111">
        <v>18</v>
      </c>
      <c r="B28" s="110" t="s">
        <v>575</v>
      </c>
      <c r="C28" s="109" t="s">
        <v>73</v>
      </c>
      <c r="D28" s="109"/>
      <c r="E28" s="108">
        <v>136.78299999999999</v>
      </c>
      <c r="F28" s="108">
        <v>148.86500000000001</v>
      </c>
      <c r="G28" s="108">
        <v>160.89699999999999</v>
      </c>
      <c r="H28" s="108">
        <v>178.08</v>
      </c>
      <c r="I28" s="108">
        <v>206.16800000000001</v>
      </c>
      <c r="J28" s="108">
        <v>237.53700000000001</v>
      </c>
      <c r="K28" s="108">
        <v>259.209</v>
      </c>
      <c r="L28" s="108">
        <v>288.334</v>
      </c>
      <c r="M28" s="108">
        <v>325.06299999999999</v>
      </c>
      <c r="N28" s="108">
        <v>371.13299999999998</v>
      </c>
      <c r="O28" s="108">
        <v>426.00700000000001</v>
      </c>
      <c r="P28" s="108">
        <v>485.04599999999999</v>
      </c>
      <c r="Q28" s="108">
        <v>534.31600000000003</v>
      </c>
      <c r="R28" s="108">
        <v>560.54600000000005</v>
      </c>
      <c r="S28" s="108">
        <v>594.33399999999995</v>
      </c>
      <c r="T28" s="108">
        <v>636.65300000000002</v>
      </c>
      <c r="U28" s="108">
        <v>682.16300000000001</v>
      </c>
      <c r="V28" s="108">
        <v>727.952</v>
      </c>
      <c r="W28" s="108">
        <v>782.38699999999994</v>
      </c>
      <c r="X28" s="108">
        <v>836.11</v>
      </c>
      <c r="Y28" s="108">
        <v>886.82899999999995</v>
      </c>
      <c r="Z28" s="108">
        <v>931.125</v>
      </c>
      <c r="AA28" s="108">
        <v>959.72500000000002</v>
      </c>
      <c r="AB28" s="108">
        <v>1003.598</v>
      </c>
      <c r="AC28" s="108">
        <v>1055.5719999999999</v>
      </c>
      <c r="AD28" s="108">
        <v>1122.7829999999999</v>
      </c>
      <c r="AE28" s="108">
        <v>1176.02</v>
      </c>
      <c r="AF28" s="108">
        <v>1239.9549999999999</v>
      </c>
      <c r="AG28" s="108">
        <v>1310.271</v>
      </c>
      <c r="AH28" s="108">
        <v>1400.8610000000001</v>
      </c>
      <c r="AI28" s="108">
        <v>1514.24</v>
      </c>
      <c r="AJ28" s="108">
        <v>1603.979</v>
      </c>
      <c r="AK28" s="108">
        <v>1662.068</v>
      </c>
      <c r="AL28" s="108">
        <v>1727.22</v>
      </c>
      <c r="AM28" s="108">
        <v>1831.6990000000001</v>
      </c>
      <c r="AN28" s="108">
        <v>1981.9559999999999</v>
      </c>
      <c r="AO28" s="108">
        <v>2136.0189999999998</v>
      </c>
      <c r="AP28" s="108">
        <v>2264.35</v>
      </c>
      <c r="AQ28" s="108">
        <v>2363.373</v>
      </c>
      <c r="AR28" s="108">
        <v>2368.3820000000001</v>
      </c>
      <c r="AS28" s="108">
        <v>2381.5909999999999</v>
      </c>
      <c r="AT28" s="108">
        <v>2450.643</v>
      </c>
      <c r="AU28" s="108">
        <v>2534.2069999999999</v>
      </c>
      <c r="AV28" s="108">
        <v>2628.893</v>
      </c>
      <c r="AW28" s="108">
        <v>2745.203</v>
      </c>
      <c r="AX28" s="108">
        <v>2830.7750000000001</v>
      </c>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row>
    <row r="29" spans="1:254" s="103" customFormat="1" x14ac:dyDescent="0.2">
      <c r="A29" s="107">
        <v>19</v>
      </c>
      <c r="B29" s="106" t="s">
        <v>574</v>
      </c>
      <c r="C29" s="105" t="s">
        <v>86</v>
      </c>
      <c r="D29" s="105"/>
      <c r="E29" s="104">
        <v>-1.625</v>
      </c>
      <c r="F29" s="104">
        <v>-9.1869999999999994</v>
      </c>
      <c r="G29" s="104">
        <v>-11.205</v>
      </c>
      <c r="H29" s="104">
        <v>2.7170000000000001</v>
      </c>
      <c r="I29" s="104">
        <v>-1.4730000000000001</v>
      </c>
      <c r="J29" s="104">
        <v>6.5410000000000004</v>
      </c>
      <c r="K29" s="104">
        <v>-13.414999999999999</v>
      </c>
      <c r="L29" s="104">
        <v>-30.233000000000001</v>
      </c>
      <c r="M29" s="104">
        <v>-35.863999999999997</v>
      </c>
      <c r="N29" s="104">
        <v>-46.063000000000002</v>
      </c>
      <c r="O29" s="104">
        <v>-35.548000000000002</v>
      </c>
      <c r="P29" s="104">
        <v>-33.459000000000003</v>
      </c>
      <c r="Q29" s="104">
        <v>-10.186</v>
      </c>
      <c r="R29" s="104">
        <v>-89.316000000000003</v>
      </c>
      <c r="S29" s="104">
        <v>-128.83699999999999</v>
      </c>
      <c r="T29" s="104">
        <v>-165.70500000000001</v>
      </c>
      <c r="U29" s="104">
        <v>-219.53100000000001</v>
      </c>
      <c r="V29" s="104">
        <v>-194.786</v>
      </c>
      <c r="W29" s="104">
        <v>-115.386</v>
      </c>
      <c r="X29" s="104">
        <v>-156.87799999999999</v>
      </c>
      <c r="Y29" s="104">
        <v>-173.62799999999999</v>
      </c>
      <c r="Z29" s="104">
        <v>-85.799000000000007</v>
      </c>
      <c r="AA29" s="104">
        <v>-155.20099999999999</v>
      </c>
      <c r="AB29" s="104">
        <v>-231.74</v>
      </c>
      <c r="AC29" s="104">
        <v>-252.78800000000001</v>
      </c>
      <c r="AD29" s="104">
        <v>-196.02799999999999</v>
      </c>
      <c r="AE29" s="104">
        <v>-170.88499999999999</v>
      </c>
      <c r="AF29" s="104">
        <v>-142.06</v>
      </c>
      <c r="AG29" s="104">
        <v>-144.589</v>
      </c>
      <c r="AH29" s="104">
        <v>-253.56200000000001</v>
      </c>
      <c r="AI29" s="104">
        <v>-304.59399999999999</v>
      </c>
      <c r="AJ29" s="104">
        <v>-260.84100000000001</v>
      </c>
      <c r="AK29" s="104">
        <v>-378.48500000000001</v>
      </c>
      <c r="AL29" s="104">
        <v>-504.19799999999998</v>
      </c>
      <c r="AM29" s="104">
        <v>-615.64700000000005</v>
      </c>
      <c r="AN29" s="104">
        <v>-689.35299999999995</v>
      </c>
      <c r="AO29" s="104">
        <v>-586.94200000000001</v>
      </c>
      <c r="AP29" s="104">
        <v>-735.52499999999998</v>
      </c>
      <c r="AQ29" s="104">
        <v>-785.62</v>
      </c>
      <c r="AR29" s="104">
        <v>-457.79300000000001</v>
      </c>
      <c r="AS29" s="104">
        <v>-495.82299999999998</v>
      </c>
      <c r="AT29" s="104">
        <v>-444.81900000000002</v>
      </c>
      <c r="AU29" s="104">
        <v>-258.41000000000003</v>
      </c>
      <c r="AV29" s="104">
        <v>-248.99700000000001</v>
      </c>
      <c r="AW29" s="104">
        <v>-144.20699999999999</v>
      </c>
      <c r="AX29" s="104">
        <v>-224.19200000000001</v>
      </c>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row>
    <row r="30" spans="1:254" s="103" customFormat="1" x14ac:dyDescent="0.2"/>
    <row r="31" spans="1:254" s="103" customFormat="1" x14ac:dyDescent="0.2">
      <c r="AN31" s="139"/>
    </row>
    <row r="32" spans="1:254" s="103" customFormat="1" x14ac:dyDescent="0.2"/>
  </sheetData>
  <pageMargins left="0.75" right="0.75" top="1" bottom="1" header="0.5" footer="0.5"/>
  <pageSetup scale="29" fitToWidth="2" orientation="landscape" r:id="rId1"/>
  <headerFooter alignWithMargins="0">
    <oddFooter>&amp;L&amp;D at &amp;T&amp;CPage &amp;P of &amp;N</oddFooter>
  </headerFooter>
  <customProperties>
    <customPr name="SourceTable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392"/>
  <sheetViews>
    <sheetView zoomScale="75" zoomScaleNormal="75" workbookViewId="0">
      <pane xSplit="3" ySplit="12" topLeftCell="D81" activePane="bottomRight" state="frozen"/>
      <selection pane="topRight" activeCell="D1" sqref="D1"/>
      <selection pane="bottomLeft" activeCell="A13" sqref="A13"/>
      <selection pane="bottomRight" activeCell="G101" sqref="G101"/>
    </sheetView>
  </sheetViews>
  <sheetFormatPr defaultRowHeight="12.75" x14ac:dyDescent="0.2"/>
  <cols>
    <col min="1" max="1" width="5.28515625" style="162" customWidth="1"/>
    <col min="2" max="2" width="72.28515625" style="163" customWidth="1"/>
    <col min="3" max="3" width="9.42578125" style="163" customWidth="1"/>
    <col min="4" max="7" width="9.7109375" style="163" customWidth="1"/>
    <col min="8" max="44" width="9.7109375" style="162" customWidth="1"/>
    <col min="45" max="49" width="10.85546875" style="162" customWidth="1"/>
    <col min="50" max="16384" width="9.140625" style="162"/>
  </cols>
  <sheetData>
    <row r="1" spans="1:82" x14ac:dyDescent="0.2">
      <c r="A1" s="223"/>
      <c r="B1" s="220"/>
      <c r="L1" s="222"/>
    </row>
    <row r="2" spans="1:82" hidden="1" x14ac:dyDescent="0.2">
      <c r="A2" s="149" t="s">
        <v>993</v>
      </c>
    </row>
    <row r="3" spans="1:82" x14ac:dyDescent="0.2">
      <c r="A3" s="220" t="s">
        <v>992</v>
      </c>
    </row>
    <row r="4" spans="1:82" x14ac:dyDescent="0.2">
      <c r="A4" s="42" t="s">
        <v>92</v>
      </c>
      <c r="D4" s="220"/>
      <c r="E4" s="221"/>
    </row>
    <row r="5" spans="1:82" x14ac:dyDescent="0.2">
      <c r="A5" s="42" t="s">
        <v>991</v>
      </c>
      <c r="D5" s="220"/>
      <c r="E5" s="221"/>
    </row>
    <row r="6" spans="1:82" x14ac:dyDescent="0.2">
      <c r="A6" s="42" t="s">
        <v>448</v>
      </c>
      <c r="B6" s="221"/>
      <c r="D6" s="220"/>
      <c r="F6" s="149"/>
      <c r="G6" s="3"/>
      <c r="H6" s="219"/>
      <c r="J6" s="163" t="s">
        <v>693</v>
      </c>
    </row>
    <row r="7" spans="1:82" x14ac:dyDescent="0.2">
      <c r="A7" s="42" t="s">
        <v>40</v>
      </c>
      <c r="D7" s="220"/>
      <c r="F7" s="149"/>
      <c r="G7" s="3"/>
      <c r="H7" s="219"/>
      <c r="J7" s="163"/>
    </row>
    <row r="8" spans="1:82" x14ac:dyDescent="0.2">
      <c r="A8" s="42" t="s">
        <v>449</v>
      </c>
      <c r="F8" s="149"/>
      <c r="G8" s="3"/>
      <c r="H8" s="219"/>
      <c r="J8" s="163"/>
      <c r="L8" s="163"/>
    </row>
    <row r="9" spans="1:82" hidden="1" x14ac:dyDescent="0.2">
      <c r="F9" s="218"/>
      <c r="G9" s="218"/>
    </row>
    <row r="10" spans="1:82" hidden="1" x14ac:dyDescent="0.2">
      <c r="F10" s="218"/>
      <c r="G10" s="218"/>
    </row>
    <row r="11" spans="1:82" x14ac:dyDescent="0.2">
      <c r="A11" s="42"/>
      <c r="C11" s="162"/>
      <c r="D11" s="162"/>
      <c r="F11" s="162"/>
      <c r="G11" s="162"/>
      <c r="H11" s="163"/>
      <c r="K11" s="163"/>
      <c r="N11" s="163"/>
      <c r="Q11" s="163"/>
      <c r="T11" s="163"/>
      <c r="W11" s="163"/>
      <c r="Z11" s="163"/>
      <c r="AC11" s="163"/>
      <c r="AF11" s="163"/>
      <c r="AI11" s="163"/>
      <c r="AL11" s="163"/>
      <c r="AO11" s="163"/>
      <c r="AR11" s="163"/>
      <c r="AY11" s="163"/>
      <c r="AZ11" s="163"/>
      <c r="BB11" s="163"/>
      <c r="BC11" s="163"/>
      <c r="BE11" s="163"/>
      <c r="BF11" s="163"/>
      <c r="BH11" s="163"/>
      <c r="BI11" s="163"/>
      <c r="BK11" s="163"/>
      <c r="BL11" s="163"/>
      <c r="BN11" s="163"/>
      <c r="BO11" s="163"/>
      <c r="BQ11" s="163"/>
      <c r="BR11" s="163"/>
      <c r="BT11" s="163"/>
      <c r="BU11" s="163"/>
      <c r="BW11" s="163"/>
      <c r="BX11" s="163"/>
      <c r="BZ11" s="163"/>
      <c r="CA11" s="163"/>
      <c r="CC11" s="163"/>
      <c r="CD11" s="163"/>
    </row>
    <row r="12" spans="1:82" x14ac:dyDescent="0.2">
      <c r="A12" s="217" t="s">
        <v>41</v>
      </c>
      <c r="B12" s="217" t="s">
        <v>990</v>
      </c>
      <c r="C12" s="216"/>
      <c r="D12" s="215">
        <v>1970</v>
      </c>
      <c r="E12" s="215">
        <v>1971</v>
      </c>
      <c r="F12" s="215">
        <v>1972</v>
      </c>
      <c r="G12" s="215">
        <v>1973</v>
      </c>
      <c r="H12" s="215">
        <v>1974</v>
      </c>
      <c r="I12" s="215">
        <v>1975</v>
      </c>
      <c r="J12" s="215">
        <v>1976</v>
      </c>
      <c r="K12" s="215">
        <v>1977</v>
      </c>
      <c r="L12" s="215">
        <v>1978</v>
      </c>
      <c r="M12" s="215">
        <v>1979</v>
      </c>
      <c r="N12" s="215">
        <v>1980</v>
      </c>
      <c r="O12" s="215">
        <v>1981</v>
      </c>
      <c r="P12" s="215">
        <v>1982</v>
      </c>
      <c r="Q12" s="215">
        <v>1983</v>
      </c>
      <c r="R12" s="215">
        <v>1984</v>
      </c>
      <c r="S12" s="215">
        <v>1985</v>
      </c>
      <c r="T12" s="215">
        <v>1986</v>
      </c>
      <c r="U12" s="215">
        <v>1987</v>
      </c>
      <c r="V12" s="215">
        <v>1988</v>
      </c>
      <c r="W12" s="215">
        <v>1989</v>
      </c>
      <c r="X12" s="215">
        <v>1990</v>
      </c>
      <c r="Y12" s="215">
        <v>1991</v>
      </c>
      <c r="Z12" s="215">
        <v>1992</v>
      </c>
      <c r="AA12" s="215">
        <v>1993</v>
      </c>
      <c r="AB12" s="215">
        <v>1994</v>
      </c>
      <c r="AC12" s="215">
        <v>1995</v>
      </c>
      <c r="AD12" s="215">
        <v>1996</v>
      </c>
      <c r="AE12" s="215">
        <v>1997</v>
      </c>
      <c r="AF12" s="215">
        <v>1998</v>
      </c>
      <c r="AG12" s="215">
        <v>1999</v>
      </c>
      <c r="AH12" s="215">
        <v>2000</v>
      </c>
      <c r="AI12" s="215">
        <v>2001</v>
      </c>
      <c r="AJ12" s="215">
        <v>2002</v>
      </c>
      <c r="AK12" s="215">
        <v>2003</v>
      </c>
      <c r="AL12" s="215">
        <v>2004</v>
      </c>
      <c r="AM12" s="215">
        <v>2005</v>
      </c>
      <c r="AN12" s="215">
        <v>2006</v>
      </c>
      <c r="AO12" s="215">
        <v>2007</v>
      </c>
      <c r="AP12" s="215">
        <v>2008</v>
      </c>
      <c r="AQ12" s="215">
        <v>2009</v>
      </c>
      <c r="AR12" s="215">
        <v>2010</v>
      </c>
      <c r="AS12" s="215">
        <v>2011</v>
      </c>
      <c r="AT12" s="215">
        <v>2012</v>
      </c>
      <c r="AU12" s="215">
        <v>2013</v>
      </c>
      <c r="AV12" s="215">
        <v>2014</v>
      </c>
      <c r="AW12" s="215">
        <v>2015</v>
      </c>
    </row>
    <row r="13" spans="1:82" ht="14.1" customHeight="1" x14ac:dyDescent="0.2">
      <c r="A13" s="175"/>
      <c r="B13" s="194" t="s">
        <v>989</v>
      </c>
      <c r="C13" s="214"/>
      <c r="D13" s="213"/>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row>
    <row r="14" spans="1:82" s="171" customFormat="1" ht="14.1" customHeight="1" x14ac:dyDescent="0.2">
      <c r="A14" s="175">
        <v>1</v>
      </c>
      <c r="B14" s="189" t="s">
        <v>987</v>
      </c>
      <c r="C14" s="177" t="s">
        <v>986</v>
      </c>
      <c r="D14" s="211">
        <v>91.2</v>
      </c>
      <c r="E14" s="210">
        <v>93.3</v>
      </c>
      <c r="F14" s="210">
        <v>99.6</v>
      </c>
      <c r="G14" s="210">
        <v>110.7</v>
      </c>
      <c r="H14" s="210">
        <v>125.4</v>
      </c>
      <c r="I14" s="210">
        <v>137.30000000000001</v>
      </c>
      <c r="J14" s="210">
        <v>146.80000000000001</v>
      </c>
      <c r="K14" s="210">
        <v>157.69999999999999</v>
      </c>
      <c r="L14" s="210">
        <v>172.3</v>
      </c>
      <c r="M14" s="210">
        <v>191.6</v>
      </c>
      <c r="N14" s="210">
        <v>209.2</v>
      </c>
      <c r="O14" s="210">
        <v>222.9</v>
      </c>
      <c r="P14" s="210">
        <v>232.5</v>
      </c>
      <c r="Q14" s="210">
        <v>240.2</v>
      </c>
      <c r="R14" s="210">
        <v>253.7</v>
      </c>
      <c r="S14" s="210">
        <v>263.3</v>
      </c>
      <c r="T14" s="210">
        <v>274.7</v>
      </c>
      <c r="U14" s="210">
        <v>282.60000000000002</v>
      </c>
      <c r="V14" s="210">
        <v>299.7</v>
      </c>
      <c r="W14" s="210">
        <v>320.10000000000002</v>
      </c>
      <c r="X14" s="210">
        <v>341.9</v>
      </c>
      <c r="Y14" s="210">
        <v>352.1</v>
      </c>
      <c r="Z14" s="210">
        <v>355.2</v>
      </c>
      <c r="AA14" s="210">
        <v>362.9</v>
      </c>
      <c r="AB14" s="210">
        <v>378.8</v>
      </c>
      <c r="AC14" s="210">
        <v>388.7</v>
      </c>
      <c r="AD14" s="210">
        <v>403.2</v>
      </c>
      <c r="AE14" s="210">
        <v>413.2</v>
      </c>
      <c r="AF14" s="210">
        <v>422.5</v>
      </c>
      <c r="AG14" s="210">
        <v>445.3</v>
      </c>
      <c r="AH14" s="210">
        <v>463.4</v>
      </c>
      <c r="AI14" s="210">
        <v>482.5</v>
      </c>
      <c r="AJ14" s="210">
        <v>490.7</v>
      </c>
      <c r="AK14" s="210">
        <v>513.9</v>
      </c>
      <c r="AL14" s="210">
        <v>543.29999999999995</v>
      </c>
      <c r="AM14" s="188">
        <v>575.70000000000005</v>
      </c>
      <c r="AN14" s="188">
        <v>602</v>
      </c>
      <c r="AO14" s="188">
        <v>635.1</v>
      </c>
      <c r="AP14" s="188">
        <v>668.2</v>
      </c>
      <c r="AQ14" s="188">
        <v>663.8</v>
      </c>
      <c r="AR14" s="188">
        <v>676.3</v>
      </c>
      <c r="AS14" s="188">
        <v>712.1</v>
      </c>
      <c r="AT14" s="188">
        <v>726.7</v>
      </c>
      <c r="AU14" s="188">
        <v>734.2</v>
      </c>
      <c r="AV14" s="188">
        <v>763.5</v>
      </c>
      <c r="AW14" s="188">
        <v>767.4</v>
      </c>
    </row>
    <row r="15" spans="1:82" ht="14.1" customHeight="1" x14ac:dyDescent="0.2">
      <c r="A15" s="201">
        <v>2</v>
      </c>
      <c r="B15" s="178" t="s">
        <v>985</v>
      </c>
      <c r="C15" s="177" t="s">
        <v>984</v>
      </c>
      <c r="D15" s="191">
        <v>82.8</v>
      </c>
      <c r="E15" s="190">
        <v>84.9</v>
      </c>
      <c r="F15" s="190">
        <v>89.7</v>
      </c>
      <c r="G15" s="190">
        <v>100.6</v>
      </c>
      <c r="H15" s="190">
        <v>113.9</v>
      </c>
      <c r="I15" s="190">
        <v>123.6</v>
      </c>
      <c r="J15" s="190">
        <v>131.1</v>
      </c>
      <c r="K15" s="190">
        <v>139.1</v>
      </c>
      <c r="L15" s="190">
        <v>151.9</v>
      </c>
      <c r="M15" s="190">
        <v>168.8</v>
      </c>
      <c r="N15" s="190">
        <v>183.5</v>
      </c>
      <c r="O15" s="190">
        <v>195.1</v>
      </c>
      <c r="P15" s="190">
        <v>201.7</v>
      </c>
      <c r="Q15" s="190">
        <v>206.9</v>
      </c>
      <c r="R15" s="190">
        <v>218.3</v>
      </c>
      <c r="S15" s="190">
        <v>225.8</v>
      </c>
      <c r="T15" s="190">
        <v>234</v>
      </c>
      <c r="U15" s="190">
        <v>242</v>
      </c>
      <c r="V15" s="190">
        <v>257</v>
      </c>
      <c r="W15" s="190">
        <v>274.8</v>
      </c>
      <c r="X15" s="190">
        <v>293.7</v>
      </c>
      <c r="Y15" s="190">
        <v>302.8</v>
      </c>
      <c r="Z15" s="190">
        <v>305.8</v>
      </c>
      <c r="AA15" s="190">
        <v>313.10000000000002</v>
      </c>
      <c r="AB15" s="190">
        <v>327.39999999999998</v>
      </c>
      <c r="AC15" s="190">
        <v>336.7</v>
      </c>
      <c r="AD15" s="190">
        <v>350</v>
      </c>
      <c r="AE15" s="190">
        <v>359.5</v>
      </c>
      <c r="AF15" s="190">
        <v>368.1</v>
      </c>
      <c r="AG15" s="190">
        <v>388.5</v>
      </c>
      <c r="AH15" s="190">
        <v>404.9</v>
      </c>
      <c r="AI15" s="190">
        <v>422.2</v>
      </c>
      <c r="AJ15" s="190">
        <v>429.9</v>
      </c>
      <c r="AK15" s="190">
        <v>449.9</v>
      </c>
      <c r="AL15" s="190">
        <v>476.1</v>
      </c>
      <c r="AM15" s="187">
        <v>504</v>
      </c>
      <c r="AN15" s="187">
        <v>526</v>
      </c>
      <c r="AO15" s="187">
        <v>555.6</v>
      </c>
      <c r="AP15" s="187">
        <v>586</v>
      </c>
      <c r="AQ15" s="187">
        <v>583.4</v>
      </c>
      <c r="AR15" s="187">
        <v>595.20000000000005</v>
      </c>
      <c r="AS15" s="187">
        <v>628</v>
      </c>
      <c r="AT15" s="187">
        <v>641.5</v>
      </c>
      <c r="AU15" s="187">
        <v>650.1</v>
      </c>
      <c r="AV15" s="187">
        <v>678.7</v>
      </c>
      <c r="AW15" s="187">
        <v>680.7</v>
      </c>
    </row>
    <row r="16" spans="1:82" ht="14.1" customHeight="1" x14ac:dyDescent="0.2">
      <c r="A16" s="201">
        <v>3</v>
      </c>
      <c r="B16" s="178" t="s">
        <v>983</v>
      </c>
      <c r="C16" s="177" t="s">
        <v>982</v>
      </c>
      <c r="D16" s="191">
        <v>8.4</v>
      </c>
      <c r="E16" s="190">
        <v>8.5</v>
      </c>
      <c r="F16" s="190">
        <v>9.9</v>
      </c>
      <c r="G16" s="190">
        <v>10.1</v>
      </c>
      <c r="H16" s="190">
        <v>11.4</v>
      </c>
      <c r="I16" s="190">
        <v>13.8</v>
      </c>
      <c r="J16" s="190">
        <v>15.7</v>
      </c>
      <c r="K16" s="190">
        <v>18.600000000000001</v>
      </c>
      <c r="L16" s="190">
        <v>20.5</v>
      </c>
      <c r="M16" s="190">
        <v>22.8</v>
      </c>
      <c r="N16" s="190">
        <v>25.7</v>
      </c>
      <c r="O16" s="190">
        <v>27.8</v>
      </c>
      <c r="P16" s="190">
        <v>30.7</v>
      </c>
      <c r="Q16" s="190">
        <v>33.299999999999997</v>
      </c>
      <c r="R16" s="190">
        <v>35.4</v>
      </c>
      <c r="S16" s="190">
        <v>37.4</v>
      </c>
      <c r="T16" s="190">
        <v>40.700000000000003</v>
      </c>
      <c r="U16" s="190">
        <v>40.5</v>
      </c>
      <c r="V16" s="190">
        <v>42.7</v>
      </c>
      <c r="W16" s="190">
        <v>45.4</v>
      </c>
      <c r="X16" s="190">
        <v>48.2</v>
      </c>
      <c r="Y16" s="190">
        <v>49.3</v>
      </c>
      <c r="Z16" s="190">
        <v>49.4</v>
      </c>
      <c r="AA16" s="190">
        <v>49.9</v>
      </c>
      <c r="AB16" s="190">
        <v>51.4</v>
      </c>
      <c r="AC16" s="190">
        <v>52</v>
      </c>
      <c r="AD16" s="190">
        <v>53.2</v>
      </c>
      <c r="AE16" s="190">
        <v>53.7</v>
      </c>
      <c r="AF16" s="190">
        <v>54.4</v>
      </c>
      <c r="AG16" s="190">
        <v>56.8</v>
      </c>
      <c r="AH16" s="190">
        <v>58.5</v>
      </c>
      <c r="AI16" s="190">
        <v>60.4</v>
      </c>
      <c r="AJ16" s="190">
        <v>60.8</v>
      </c>
      <c r="AK16" s="190">
        <v>63.9</v>
      </c>
      <c r="AL16" s="190">
        <v>67.3</v>
      </c>
      <c r="AM16" s="187">
        <v>71.7</v>
      </c>
      <c r="AN16" s="187">
        <v>76</v>
      </c>
      <c r="AO16" s="187">
        <v>79.599999999999994</v>
      </c>
      <c r="AP16" s="187">
        <v>82.1</v>
      </c>
      <c r="AQ16" s="187">
        <v>80.400000000000006</v>
      </c>
      <c r="AR16" s="187">
        <v>81.099999999999994</v>
      </c>
      <c r="AS16" s="187">
        <v>84.1</v>
      </c>
      <c r="AT16" s="187">
        <v>85.2</v>
      </c>
      <c r="AU16" s="187">
        <v>84.2</v>
      </c>
      <c r="AV16" s="187">
        <v>84.8</v>
      </c>
      <c r="AW16" s="187">
        <v>86.7</v>
      </c>
    </row>
    <row r="17" spans="1:49" s="171" customFormat="1" ht="14.1" customHeight="1" x14ac:dyDescent="0.2">
      <c r="A17" s="204">
        <v>4</v>
      </c>
      <c r="B17" s="184" t="s">
        <v>980</v>
      </c>
      <c r="C17" s="183" t="s">
        <v>979</v>
      </c>
      <c r="D17" s="203">
        <v>23.1</v>
      </c>
      <c r="E17" s="202">
        <v>25.1</v>
      </c>
      <c r="F17" s="202">
        <v>27.1</v>
      </c>
      <c r="G17" s="202">
        <v>29.2</v>
      </c>
      <c r="H17" s="202">
        <v>31.8</v>
      </c>
      <c r="I17" s="202">
        <v>34.299999999999997</v>
      </c>
      <c r="J17" s="202">
        <v>37.299999999999997</v>
      </c>
      <c r="K17" s="202">
        <v>39</v>
      </c>
      <c r="L17" s="202">
        <v>42.1</v>
      </c>
      <c r="M17" s="202">
        <v>46</v>
      </c>
      <c r="N17" s="202">
        <v>50.8</v>
      </c>
      <c r="O17" s="202">
        <v>55.3</v>
      </c>
      <c r="P17" s="202">
        <v>59</v>
      </c>
      <c r="Q17" s="202">
        <v>64.3</v>
      </c>
      <c r="R17" s="202">
        <v>66.599999999999994</v>
      </c>
      <c r="S17" s="202">
        <v>70.5</v>
      </c>
      <c r="T17" s="202">
        <v>73.8</v>
      </c>
      <c r="U17" s="202">
        <v>76.3</v>
      </c>
      <c r="V17" s="202">
        <v>77.8</v>
      </c>
      <c r="W17" s="202">
        <v>83.9</v>
      </c>
      <c r="X17" s="202">
        <v>90.3</v>
      </c>
      <c r="Y17" s="202">
        <v>93.3</v>
      </c>
      <c r="Z17" s="202">
        <v>97.3</v>
      </c>
      <c r="AA17" s="202">
        <v>99.2</v>
      </c>
      <c r="AB17" s="202">
        <v>100.6</v>
      </c>
      <c r="AC17" s="202">
        <v>104.2</v>
      </c>
      <c r="AD17" s="202">
        <v>110.1</v>
      </c>
      <c r="AE17" s="202">
        <v>115.4</v>
      </c>
      <c r="AF17" s="202">
        <v>121.4</v>
      </c>
      <c r="AG17" s="202">
        <v>135.80000000000001</v>
      </c>
      <c r="AH17" s="202">
        <v>145.6</v>
      </c>
      <c r="AI17" s="202">
        <v>151.19999999999999</v>
      </c>
      <c r="AJ17" s="202">
        <v>154.5</v>
      </c>
      <c r="AK17" s="202">
        <v>156.19999999999999</v>
      </c>
      <c r="AL17" s="202">
        <v>162.9</v>
      </c>
      <c r="AM17" s="182">
        <v>169.2</v>
      </c>
      <c r="AN17" s="182">
        <v>179.2</v>
      </c>
      <c r="AO17" s="182">
        <v>186.5</v>
      </c>
      <c r="AP17" s="182">
        <v>191.1</v>
      </c>
      <c r="AQ17" s="182">
        <v>205.7</v>
      </c>
      <c r="AR17" s="182">
        <v>218.9</v>
      </c>
      <c r="AS17" s="182">
        <v>225.3</v>
      </c>
      <c r="AT17" s="182">
        <v>231</v>
      </c>
      <c r="AU17" s="182">
        <v>229.5</v>
      </c>
      <c r="AV17" s="182">
        <v>232.4</v>
      </c>
      <c r="AW17" s="182">
        <v>241.2</v>
      </c>
    </row>
    <row r="18" spans="1:49" ht="14.1" customHeight="1" x14ac:dyDescent="0.2">
      <c r="A18" s="201">
        <v>5</v>
      </c>
      <c r="B18" s="178" t="s">
        <v>977</v>
      </c>
      <c r="C18" s="177" t="s">
        <v>976</v>
      </c>
      <c r="D18" s="208">
        <v>12.3</v>
      </c>
      <c r="E18" s="207">
        <v>13.8</v>
      </c>
      <c r="F18" s="207">
        <v>14.9</v>
      </c>
      <c r="G18" s="207">
        <v>16</v>
      </c>
      <c r="H18" s="207">
        <v>17.7</v>
      </c>
      <c r="I18" s="207">
        <v>19.2</v>
      </c>
      <c r="J18" s="207">
        <v>20.5</v>
      </c>
      <c r="K18" s="207">
        <v>22.1</v>
      </c>
      <c r="L18" s="207">
        <v>23.8</v>
      </c>
      <c r="M18" s="207">
        <v>26.8</v>
      </c>
      <c r="N18" s="207">
        <v>30</v>
      </c>
      <c r="O18" s="207">
        <v>32.4</v>
      </c>
      <c r="P18" s="207">
        <v>34.700000000000003</v>
      </c>
      <c r="Q18" s="207">
        <v>36.799999999999997</v>
      </c>
      <c r="R18" s="207">
        <v>37.4</v>
      </c>
      <c r="S18" s="207">
        <v>39.700000000000003</v>
      </c>
      <c r="T18" s="207">
        <v>41.7</v>
      </c>
      <c r="U18" s="207">
        <v>41.8</v>
      </c>
      <c r="V18" s="207">
        <v>43.1</v>
      </c>
      <c r="W18" s="207">
        <v>45.3</v>
      </c>
      <c r="X18" s="207">
        <v>49.3</v>
      </c>
      <c r="Y18" s="207">
        <v>50.9</v>
      </c>
      <c r="Z18" s="207">
        <v>49.3</v>
      </c>
      <c r="AA18" s="207">
        <v>50.5</v>
      </c>
      <c r="AB18" s="207">
        <v>53.3</v>
      </c>
      <c r="AC18" s="207">
        <v>55</v>
      </c>
      <c r="AD18" s="207">
        <v>58.7</v>
      </c>
      <c r="AE18" s="207">
        <v>61.6</v>
      </c>
      <c r="AF18" s="207">
        <v>65</v>
      </c>
      <c r="AG18" s="207">
        <v>70.2</v>
      </c>
      <c r="AH18" s="207">
        <v>77.099999999999994</v>
      </c>
      <c r="AI18" s="207">
        <v>81.5</v>
      </c>
      <c r="AJ18" s="207">
        <v>84.4</v>
      </c>
      <c r="AK18" s="207">
        <v>85.7</v>
      </c>
      <c r="AL18" s="207">
        <v>89.3</v>
      </c>
      <c r="AM18" s="179">
        <v>92.6</v>
      </c>
      <c r="AN18" s="179">
        <v>98.2</v>
      </c>
      <c r="AO18" s="179">
        <v>102.2</v>
      </c>
      <c r="AP18" s="179">
        <v>104.7</v>
      </c>
      <c r="AQ18" s="179">
        <v>106.1</v>
      </c>
      <c r="AR18" s="179">
        <v>112.6</v>
      </c>
      <c r="AS18" s="179">
        <v>117</v>
      </c>
      <c r="AT18" s="179">
        <v>122.1</v>
      </c>
      <c r="AU18" s="179">
        <v>123.3</v>
      </c>
      <c r="AV18" s="179">
        <v>127.9</v>
      </c>
      <c r="AW18" s="179">
        <v>133.30000000000001</v>
      </c>
    </row>
    <row r="19" spans="1:49" ht="14.1" customHeight="1" x14ac:dyDescent="0.2">
      <c r="A19" s="201">
        <v>6</v>
      </c>
      <c r="B19" s="178" t="s">
        <v>974</v>
      </c>
      <c r="C19" s="177" t="s">
        <v>973</v>
      </c>
      <c r="D19" s="208">
        <v>10.8</v>
      </c>
      <c r="E19" s="207">
        <v>11.3</v>
      </c>
      <c r="F19" s="207">
        <v>12.2</v>
      </c>
      <c r="G19" s="207">
        <v>13.2</v>
      </c>
      <c r="H19" s="207">
        <v>14.1</v>
      </c>
      <c r="I19" s="207">
        <v>15.1</v>
      </c>
      <c r="J19" s="207">
        <v>16.8</v>
      </c>
      <c r="K19" s="207">
        <v>17</v>
      </c>
      <c r="L19" s="207">
        <v>18.3</v>
      </c>
      <c r="M19" s="207">
        <v>19.2</v>
      </c>
      <c r="N19" s="207">
        <v>20.9</v>
      </c>
      <c r="O19" s="207">
        <v>22.8</v>
      </c>
      <c r="P19" s="207">
        <v>24.3</v>
      </c>
      <c r="Q19" s="207">
        <v>27.5</v>
      </c>
      <c r="R19" s="207">
        <v>29.2</v>
      </c>
      <c r="S19" s="207">
        <v>30.8</v>
      </c>
      <c r="T19" s="207">
        <v>32.200000000000003</v>
      </c>
      <c r="U19" s="207">
        <v>34.5</v>
      </c>
      <c r="V19" s="207">
        <v>34.700000000000003</v>
      </c>
      <c r="W19" s="207">
        <v>38.6</v>
      </c>
      <c r="X19" s="207">
        <v>41</v>
      </c>
      <c r="Y19" s="207">
        <v>42.4</v>
      </c>
      <c r="Z19" s="207">
        <v>48</v>
      </c>
      <c r="AA19" s="207">
        <v>48.7</v>
      </c>
      <c r="AB19" s="207">
        <v>47.3</v>
      </c>
      <c r="AC19" s="207">
        <v>49.2</v>
      </c>
      <c r="AD19" s="207">
        <v>51.4</v>
      </c>
      <c r="AE19" s="207">
        <v>53.8</v>
      </c>
      <c r="AF19" s="207">
        <v>56.4</v>
      </c>
      <c r="AG19" s="207">
        <v>65.5</v>
      </c>
      <c r="AH19" s="207">
        <v>68.5</v>
      </c>
      <c r="AI19" s="207">
        <v>69.7</v>
      </c>
      <c r="AJ19" s="207">
        <v>70.099999999999994</v>
      </c>
      <c r="AK19" s="207">
        <v>70.5</v>
      </c>
      <c r="AL19" s="207">
        <v>73.7</v>
      </c>
      <c r="AM19" s="179">
        <v>76.7</v>
      </c>
      <c r="AN19" s="179">
        <v>81</v>
      </c>
      <c r="AO19" s="179">
        <v>84.3</v>
      </c>
      <c r="AP19" s="179">
        <v>86.4</v>
      </c>
      <c r="AQ19" s="179">
        <v>99.5</v>
      </c>
      <c r="AR19" s="179">
        <v>106.3</v>
      </c>
      <c r="AS19" s="179">
        <v>108.3</v>
      </c>
      <c r="AT19" s="179">
        <v>108.9</v>
      </c>
      <c r="AU19" s="179">
        <v>106.2</v>
      </c>
      <c r="AV19" s="179">
        <v>104.6</v>
      </c>
      <c r="AW19" s="179">
        <v>107.9</v>
      </c>
    </row>
    <row r="20" spans="1:49" ht="14.1" customHeight="1" x14ac:dyDescent="0.2">
      <c r="A20" s="201">
        <v>7</v>
      </c>
      <c r="B20" s="178" t="s">
        <v>971</v>
      </c>
      <c r="C20" s="177" t="s">
        <v>970</v>
      </c>
      <c r="D20" s="179" t="s">
        <v>651</v>
      </c>
      <c r="E20" s="179" t="s">
        <v>651</v>
      </c>
      <c r="F20" s="179" t="s">
        <v>651</v>
      </c>
      <c r="G20" s="179" t="s">
        <v>651</v>
      </c>
      <c r="H20" s="179" t="s">
        <v>651</v>
      </c>
      <c r="I20" s="179" t="s">
        <v>651</v>
      </c>
      <c r="J20" s="179" t="s">
        <v>651</v>
      </c>
      <c r="K20" s="179" t="s">
        <v>651</v>
      </c>
      <c r="L20" s="179" t="s">
        <v>651</v>
      </c>
      <c r="M20" s="179" t="s">
        <v>651</v>
      </c>
      <c r="N20" s="179" t="s">
        <v>651</v>
      </c>
      <c r="O20" s="179" t="s">
        <v>651</v>
      </c>
      <c r="P20" s="179" t="s">
        <v>651</v>
      </c>
      <c r="Q20" s="179" t="s">
        <v>651</v>
      </c>
      <c r="R20" s="179" t="s">
        <v>651</v>
      </c>
      <c r="S20" s="179" t="s">
        <v>651</v>
      </c>
      <c r="T20" s="179" t="s">
        <v>651</v>
      </c>
      <c r="U20" s="179" t="s">
        <v>651</v>
      </c>
      <c r="V20" s="179" t="s">
        <v>651</v>
      </c>
      <c r="W20" s="179" t="s">
        <v>651</v>
      </c>
      <c r="X20" s="179" t="s">
        <v>651</v>
      </c>
      <c r="Y20" s="179" t="s">
        <v>651</v>
      </c>
      <c r="Z20" s="179" t="s">
        <v>651</v>
      </c>
      <c r="AA20" s="179" t="s">
        <v>651</v>
      </c>
      <c r="AB20" s="179" t="s">
        <v>651</v>
      </c>
      <c r="AC20" s="179" t="s">
        <v>651</v>
      </c>
      <c r="AD20" s="179" t="s">
        <v>651</v>
      </c>
      <c r="AE20" s="179" t="s">
        <v>651</v>
      </c>
      <c r="AF20" s="179" t="s">
        <v>651</v>
      </c>
      <c r="AG20" s="179" t="s">
        <v>651</v>
      </c>
      <c r="AH20" s="179" t="s">
        <v>651</v>
      </c>
      <c r="AI20" s="179" t="s">
        <v>651</v>
      </c>
      <c r="AJ20" s="179" t="s">
        <v>651</v>
      </c>
      <c r="AK20" s="179" t="s">
        <v>651</v>
      </c>
      <c r="AL20" s="179" t="s">
        <v>651</v>
      </c>
      <c r="AM20" s="179" t="s">
        <v>651</v>
      </c>
      <c r="AN20" s="179" t="s">
        <v>651</v>
      </c>
      <c r="AO20" s="179" t="s">
        <v>651</v>
      </c>
      <c r="AP20" s="179" t="s">
        <v>651</v>
      </c>
      <c r="AQ20" s="179" t="s">
        <v>651</v>
      </c>
      <c r="AR20" s="179" t="s">
        <v>651</v>
      </c>
      <c r="AS20" s="179" t="s">
        <v>651</v>
      </c>
      <c r="AT20" s="179" t="s">
        <v>651</v>
      </c>
      <c r="AU20" s="179" t="s">
        <v>651</v>
      </c>
      <c r="AV20" s="179" t="s">
        <v>651</v>
      </c>
      <c r="AW20" s="179" t="s">
        <v>651</v>
      </c>
    </row>
    <row r="21" spans="1:49" s="171" customFormat="1" ht="14.1" customHeight="1" x14ac:dyDescent="0.2">
      <c r="A21" s="204">
        <v>8</v>
      </c>
      <c r="B21" s="184" t="s">
        <v>968</v>
      </c>
      <c r="C21" s="183" t="s">
        <v>967</v>
      </c>
      <c r="D21" s="203">
        <v>49.9</v>
      </c>
      <c r="E21" s="202">
        <v>53.4</v>
      </c>
      <c r="F21" s="202">
        <v>58</v>
      </c>
      <c r="G21" s="202">
        <v>63.7</v>
      </c>
      <c r="H21" s="202">
        <v>66.900000000000006</v>
      </c>
      <c r="I21" s="202">
        <v>71.400000000000006</v>
      </c>
      <c r="J21" s="202">
        <v>76.900000000000006</v>
      </c>
      <c r="K21" s="202">
        <v>84.3</v>
      </c>
      <c r="L21" s="202">
        <v>94.6</v>
      </c>
      <c r="M21" s="202">
        <v>101.9</v>
      </c>
      <c r="N21" s="202">
        <v>108.8</v>
      </c>
      <c r="O21" s="202">
        <v>119.1</v>
      </c>
      <c r="P21" s="202">
        <v>122.7</v>
      </c>
      <c r="Q21" s="202">
        <v>132.9</v>
      </c>
      <c r="R21" s="202">
        <v>144.69999999999999</v>
      </c>
      <c r="S21" s="202">
        <v>154.30000000000001</v>
      </c>
      <c r="T21" s="202">
        <v>165.1</v>
      </c>
      <c r="U21" s="202">
        <v>176.4</v>
      </c>
      <c r="V21" s="202">
        <v>188.1</v>
      </c>
      <c r="W21" s="202">
        <v>201.2</v>
      </c>
      <c r="X21" s="202">
        <v>206.5</v>
      </c>
      <c r="Y21" s="202">
        <v>210.1</v>
      </c>
      <c r="Z21" s="202">
        <v>223</v>
      </c>
      <c r="AA21" s="202">
        <v>231.1</v>
      </c>
      <c r="AB21" s="202">
        <v>240.1</v>
      </c>
      <c r="AC21" s="202">
        <v>244.7</v>
      </c>
      <c r="AD21" s="202">
        <v>253.5</v>
      </c>
      <c r="AE21" s="202">
        <v>262</v>
      </c>
      <c r="AF21" s="202">
        <v>273.10000000000002</v>
      </c>
      <c r="AG21" s="202">
        <v>287.2</v>
      </c>
      <c r="AH21" s="202">
        <v>297.5</v>
      </c>
      <c r="AI21" s="202">
        <v>294.60000000000002</v>
      </c>
      <c r="AJ21" s="202">
        <v>295.2</v>
      </c>
      <c r="AK21" s="210">
        <v>301.5</v>
      </c>
      <c r="AL21" s="210">
        <v>313.5</v>
      </c>
      <c r="AM21" s="188">
        <v>326.60000000000002</v>
      </c>
      <c r="AN21" s="188">
        <v>336.3</v>
      </c>
      <c r="AO21" s="188">
        <v>339.7</v>
      </c>
      <c r="AP21" s="188">
        <v>335.4</v>
      </c>
      <c r="AQ21" s="188">
        <v>321.60000000000002</v>
      </c>
      <c r="AR21" s="188">
        <v>335.8</v>
      </c>
      <c r="AS21" s="188">
        <v>354.6</v>
      </c>
      <c r="AT21" s="188">
        <v>370.1</v>
      </c>
      <c r="AU21" s="188">
        <v>380</v>
      </c>
      <c r="AV21" s="188">
        <v>387.8</v>
      </c>
      <c r="AW21" s="188">
        <v>396.8</v>
      </c>
    </row>
    <row r="22" spans="1:49" ht="14.1" customHeight="1" x14ac:dyDescent="0.2">
      <c r="A22" s="201">
        <v>9</v>
      </c>
      <c r="B22" s="178" t="s">
        <v>965</v>
      </c>
      <c r="C22" s="177" t="s">
        <v>964</v>
      </c>
      <c r="D22" s="208">
        <v>41.9</v>
      </c>
      <c r="E22" s="207">
        <v>44.9</v>
      </c>
      <c r="F22" s="207">
        <v>48.7</v>
      </c>
      <c r="G22" s="207">
        <v>53.5</v>
      </c>
      <c r="H22" s="207">
        <v>56.6</v>
      </c>
      <c r="I22" s="207">
        <v>60.7</v>
      </c>
      <c r="J22" s="207">
        <v>65.5</v>
      </c>
      <c r="K22" s="207">
        <v>71.7</v>
      </c>
      <c r="L22" s="207">
        <v>80.2</v>
      </c>
      <c r="M22" s="207">
        <v>85.5</v>
      </c>
      <c r="N22" s="207">
        <v>91.1</v>
      </c>
      <c r="O22" s="207">
        <v>99.4</v>
      </c>
      <c r="P22" s="207">
        <v>103.1</v>
      </c>
      <c r="Q22" s="207">
        <v>112.1</v>
      </c>
      <c r="R22" s="207">
        <v>122.7</v>
      </c>
      <c r="S22" s="207">
        <v>131</v>
      </c>
      <c r="T22" s="207">
        <v>140.19999999999999</v>
      </c>
      <c r="U22" s="207">
        <v>149.9</v>
      </c>
      <c r="V22" s="207">
        <v>159.9</v>
      </c>
      <c r="W22" s="207">
        <v>170.2</v>
      </c>
      <c r="X22" s="207">
        <v>174.4</v>
      </c>
      <c r="Y22" s="207">
        <v>178.2</v>
      </c>
      <c r="Z22" s="207">
        <v>189.5</v>
      </c>
      <c r="AA22" s="207">
        <v>196.3</v>
      </c>
      <c r="AB22" s="207">
        <v>203.2</v>
      </c>
      <c r="AC22" s="207">
        <v>206.6</v>
      </c>
      <c r="AD22" s="207">
        <v>213.5</v>
      </c>
      <c r="AE22" s="207">
        <v>220.8</v>
      </c>
      <c r="AF22" s="207">
        <v>229.6</v>
      </c>
      <c r="AG22" s="207">
        <v>241.5</v>
      </c>
      <c r="AH22" s="207">
        <v>250.6</v>
      </c>
      <c r="AI22" s="207">
        <v>248.1</v>
      </c>
      <c r="AJ22" s="207">
        <v>248.9</v>
      </c>
      <c r="AK22" s="190">
        <v>253.3</v>
      </c>
      <c r="AL22" s="190">
        <v>262.7</v>
      </c>
      <c r="AM22" s="187">
        <v>271.5</v>
      </c>
      <c r="AN22" s="187">
        <v>277.2</v>
      </c>
      <c r="AO22" s="187">
        <v>278.5</v>
      </c>
      <c r="AP22" s="187">
        <v>274.2</v>
      </c>
      <c r="AQ22" s="187">
        <v>263.10000000000002</v>
      </c>
      <c r="AR22" s="187">
        <v>274.3</v>
      </c>
      <c r="AS22" s="187">
        <v>289.3</v>
      </c>
      <c r="AT22" s="187">
        <v>301.2</v>
      </c>
      <c r="AU22" s="187">
        <v>308.10000000000002</v>
      </c>
      <c r="AV22" s="187">
        <v>314.3</v>
      </c>
      <c r="AW22" s="187">
        <v>321.8</v>
      </c>
    </row>
    <row r="23" spans="1:49" ht="14.1" customHeight="1" x14ac:dyDescent="0.2">
      <c r="A23" s="201">
        <v>10</v>
      </c>
      <c r="B23" s="178" t="s">
        <v>962</v>
      </c>
      <c r="C23" s="177" t="s">
        <v>961</v>
      </c>
      <c r="D23" s="208">
        <v>8.1</v>
      </c>
      <c r="E23" s="207">
        <v>8.4</v>
      </c>
      <c r="F23" s="207">
        <v>9.1999999999999993</v>
      </c>
      <c r="G23" s="207">
        <v>10.199999999999999</v>
      </c>
      <c r="H23" s="207">
        <v>10.199999999999999</v>
      </c>
      <c r="I23" s="207">
        <v>10.7</v>
      </c>
      <c r="J23" s="207">
        <v>11.4</v>
      </c>
      <c r="K23" s="207">
        <v>12.6</v>
      </c>
      <c r="L23" s="207">
        <v>14.5</v>
      </c>
      <c r="M23" s="207">
        <v>16.399999999999999</v>
      </c>
      <c r="N23" s="207">
        <v>17.8</v>
      </c>
      <c r="O23" s="207">
        <v>19.8</v>
      </c>
      <c r="P23" s="207">
        <v>19.600000000000001</v>
      </c>
      <c r="Q23" s="207">
        <v>20.8</v>
      </c>
      <c r="R23" s="207">
        <v>22</v>
      </c>
      <c r="S23" s="207">
        <v>23.4</v>
      </c>
      <c r="T23" s="207">
        <v>24.9</v>
      </c>
      <c r="U23" s="207">
        <v>26.5</v>
      </c>
      <c r="V23" s="207">
        <v>28.2</v>
      </c>
      <c r="W23" s="207">
        <v>30.9</v>
      </c>
      <c r="X23" s="207">
        <v>32.1</v>
      </c>
      <c r="Y23" s="207">
        <v>31.9</v>
      </c>
      <c r="Z23" s="207">
        <v>33.5</v>
      </c>
      <c r="AA23" s="207">
        <v>34.799999999999997</v>
      </c>
      <c r="AB23" s="207">
        <v>36.9</v>
      </c>
      <c r="AC23" s="207">
        <v>38.1</v>
      </c>
      <c r="AD23" s="207">
        <v>40</v>
      </c>
      <c r="AE23" s="207">
        <v>41.2</v>
      </c>
      <c r="AF23" s="207">
        <v>43.4</v>
      </c>
      <c r="AG23" s="207">
        <v>45.7</v>
      </c>
      <c r="AH23" s="207">
        <v>46.9</v>
      </c>
      <c r="AI23" s="207">
        <v>46.6</v>
      </c>
      <c r="AJ23" s="207">
        <v>46.3</v>
      </c>
      <c r="AK23" s="190">
        <v>48.1</v>
      </c>
      <c r="AL23" s="190">
        <v>50.8</v>
      </c>
      <c r="AM23" s="187">
        <v>55.1</v>
      </c>
      <c r="AN23" s="187">
        <v>59.2</v>
      </c>
      <c r="AO23" s="187">
        <v>61.2</v>
      </c>
      <c r="AP23" s="187">
        <v>61.2</v>
      </c>
      <c r="AQ23" s="187">
        <v>58.5</v>
      </c>
      <c r="AR23" s="187">
        <v>61.5</v>
      </c>
      <c r="AS23" s="187">
        <v>65.3</v>
      </c>
      <c r="AT23" s="187">
        <v>68.900000000000006</v>
      </c>
      <c r="AU23" s="187">
        <v>71.900000000000006</v>
      </c>
      <c r="AV23" s="187">
        <v>73.5</v>
      </c>
      <c r="AW23" s="187">
        <v>75</v>
      </c>
    </row>
    <row r="24" spans="1:49" s="171" customFormat="1" ht="14.1" customHeight="1" x14ac:dyDescent="0.2">
      <c r="A24" s="209">
        <v>11</v>
      </c>
      <c r="B24" s="186" t="s">
        <v>959</v>
      </c>
      <c r="C24" s="183" t="s">
        <v>958</v>
      </c>
      <c r="D24" s="203">
        <v>113.8</v>
      </c>
      <c r="E24" s="202">
        <v>124.5</v>
      </c>
      <c r="F24" s="202">
        <v>136.19999999999999</v>
      </c>
      <c r="G24" s="202">
        <v>149.69999999999999</v>
      </c>
      <c r="H24" s="202">
        <v>166.3</v>
      </c>
      <c r="I24" s="202">
        <v>184.8</v>
      </c>
      <c r="J24" s="202">
        <v>204.6</v>
      </c>
      <c r="K24" s="202">
        <v>228.7</v>
      </c>
      <c r="L24" s="202">
        <v>255.6</v>
      </c>
      <c r="M24" s="202">
        <v>287.5</v>
      </c>
      <c r="N24" s="202">
        <v>327.7</v>
      </c>
      <c r="O24" s="202">
        <v>367.6</v>
      </c>
      <c r="P24" s="202">
        <v>401.7</v>
      </c>
      <c r="Q24" s="202">
        <v>434.6</v>
      </c>
      <c r="R24" s="202">
        <v>471.1</v>
      </c>
      <c r="S24" s="202">
        <v>513.9</v>
      </c>
      <c r="T24" s="202">
        <v>548.1</v>
      </c>
      <c r="U24" s="202">
        <v>582.6</v>
      </c>
      <c r="V24" s="202">
        <v>625.9</v>
      </c>
      <c r="W24" s="202">
        <v>666.9</v>
      </c>
      <c r="X24" s="202">
        <v>709.3</v>
      </c>
      <c r="Y24" s="202">
        <v>747.5</v>
      </c>
      <c r="Z24" s="202">
        <v>783.3</v>
      </c>
      <c r="AA24" s="202">
        <v>827.3</v>
      </c>
      <c r="AB24" s="202">
        <v>876.1</v>
      </c>
      <c r="AC24" s="202">
        <v>926.7</v>
      </c>
      <c r="AD24" s="202">
        <v>976.7</v>
      </c>
      <c r="AE24" s="202">
        <v>1023.1</v>
      </c>
      <c r="AF24" s="202">
        <v>1077</v>
      </c>
      <c r="AG24" s="202">
        <v>1135.5</v>
      </c>
      <c r="AH24" s="202">
        <v>1214.5</v>
      </c>
      <c r="AI24" s="202">
        <v>1303</v>
      </c>
      <c r="AJ24" s="202">
        <v>1347.9</v>
      </c>
      <c r="AK24" s="202">
        <v>1411.6</v>
      </c>
      <c r="AL24" s="202">
        <v>1488.4</v>
      </c>
      <c r="AM24" s="182">
        <v>1606</v>
      </c>
      <c r="AN24" s="182">
        <v>1706.1</v>
      </c>
      <c r="AO24" s="182">
        <v>1783.8</v>
      </c>
      <c r="AP24" s="182">
        <v>1869.9</v>
      </c>
      <c r="AQ24" s="182">
        <v>1905.3</v>
      </c>
      <c r="AR24" s="182">
        <v>1935.1</v>
      </c>
      <c r="AS24" s="182">
        <v>1989</v>
      </c>
      <c r="AT24" s="182">
        <v>2021.8</v>
      </c>
      <c r="AU24" s="182">
        <v>2080.8000000000002</v>
      </c>
      <c r="AV24" s="182">
        <v>2170.6</v>
      </c>
      <c r="AW24" s="182">
        <v>2253.9</v>
      </c>
    </row>
    <row r="25" spans="1:49" ht="14.1" customHeight="1" x14ac:dyDescent="0.2">
      <c r="A25" s="201">
        <v>12</v>
      </c>
      <c r="B25" s="178" t="s">
        <v>956</v>
      </c>
      <c r="C25" s="177" t="s">
        <v>955</v>
      </c>
      <c r="D25" s="208">
        <v>26.5</v>
      </c>
      <c r="E25" s="207">
        <v>28.9</v>
      </c>
      <c r="F25" s="207">
        <v>31.3</v>
      </c>
      <c r="G25" s="207">
        <v>34.200000000000003</v>
      </c>
      <c r="H25" s="207">
        <v>36.4</v>
      </c>
      <c r="I25" s="207">
        <v>39.6</v>
      </c>
      <c r="J25" s="207">
        <v>43.2</v>
      </c>
      <c r="K25" s="207">
        <v>47.6</v>
      </c>
      <c r="L25" s="207">
        <v>51.7</v>
      </c>
      <c r="M25" s="207">
        <v>56.2</v>
      </c>
      <c r="N25" s="207">
        <v>63</v>
      </c>
      <c r="O25" s="207">
        <v>71.599999999999994</v>
      </c>
      <c r="P25" s="207">
        <v>79.400000000000006</v>
      </c>
      <c r="Q25" s="207">
        <v>86.2</v>
      </c>
      <c r="R25" s="207">
        <v>95</v>
      </c>
      <c r="S25" s="207">
        <v>108.9</v>
      </c>
      <c r="T25" s="207">
        <v>120.3</v>
      </c>
      <c r="U25" s="207">
        <v>127.3</v>
      </c>
      <c r="V25" s="207">
        <v>134.4</v>
      </c>
      <c r="W25" s="207">
        <v>140.69999999999999</v>
      </c>
      <c r="X25" s="207">
        <v>151.5</v>
      </c>
      <c r="Y25" s="207">
        <v>158.4</v>
      </c>
      <c r="Z25" s="207">
        <v>164.6</v>
      </c>
      <c r="AA25" s="207">
        <v>169.8</v>
      </c>
      <c r="AB25" s="207">
        <v>176.8</v>
      </c>
      <c r="AC25" s="207">
        <v>187.3</v>
      </c>
      <c r="AD25" s="207">
        <v>192.8</v>
      </c>
      <c r="AE25" s="207">
        <v>200.1</v>
      </c>
      <c r="AF25" s="207">
        <v>209.8</v>
      </c>
      <c r="AG25" s="207">
        <v>219.1</v>
      </c>
      <c r="AH25" s="207">
        <v>228.9</v>
      </c>
      <c r="AI25" s="207">
        <v>243.2</v>
      </c>
      <c r="AJ25" s="207">
        <v>250.5</v>
      </c>
      <c r="AK25" s="207">
        <v>249.6</v>
      </c>
      <c r="AL25" s="207">
        <v>257</v>
      </c>
      <c r="AM25" s="179">
        <v>269.3</v>
      </c>
      <c r="AN25" s="179">
        <v>287.8</v>
      </c>
      <c r="AO25" s="179">
        <v>317.2</v>
      </c>
      <c r="AP25" s="179">
        <v>337.7</v>
      </c>
      <c r="AQ25" s="179">
        <v>361</v>
      </c>
      <c r="AR25" s="179">
        <v>374</v>
      </c>
      <c r="AS25" s="179">
        <v>403.6</v>
      </c>
      <c r="AT25" s="179">
        <v>419.4</v>
      </c>
      <c r="AU25" s="179">
        <v>426.3</v>
      </c>
      <c r="AV25" s="179">
        <v>453.5</v>
      </c>
      <c r="AW25" s="179">
        <v>489.8</v>
      </c>
    </row>
    <row r="26" spans="1:49" ht="14.1" customHeight="1" x14ac:dyDescent="0.2">
      <c r="A26" s="201">
        <v>13</v>
      </c>
      <c r="B26" s="178" t="s">
        <v>953</v>
      </c>
      <c r="C26" s="177" t="s">
        <v>952</v>
      </c>
      <c r="D26" s="208">
        <v>64.599999999999994</v>
      </c>
      <c r="E26" s="207">
        <v>70.8</v>
      </c>
      <c r="F26" s="207">
        <v>77.400000000000006</v>
      </c>
      <c r="G26" s="207">
        <v>84.8</v>
      </c>
      <c r="H26" s="207">
        <v>93.6</v>
      </c>
      <c r="I26" s="207">
        <v>102.8</v>
      </c>
      <c r="J26" s="207">
        <v>112.8</v>
      </c>
      <c r="K26" s="207">
        <v>125.7</v>
      </c>
      <c r="L26" s="207">
        <v>142.80000000000001</v>
      </c>
      <c r="M26" s="207">
        <v>161.80000000000001</v>
      </c>
      <c r="N26" s="207">
        <v>183.6</v>
      </c>
      <c r="O26" s="207">
        <v>206.3</v>
      </c>
      <c r="P26" s="207">
        <v>223.6</v>
      </c>
      <c r="Q26" s="207">
        <v>241.1</v>
      </c>
      <c r="R26" s="207">
        <v>262.60000000000002</v>
      </c>
      <c r="S26" s="207">
        <v>285.7</v>
      </c>
      <c r="T26" s="207">
        <v>310.2</v>
      </c>
      <c r="U26" s="207">
        <v>334.2</v>
      </c>
      <c r="V26" s="207">
        <v>363</v>
      </c>
      <c r="W26" s="207">
        <v>390.3</v>
      </c>
      <c r="X26" s="207">
        <v>419.1</v>
      </c>
      <c r="Y26" s="207">
        <v>443.1</v>
      </c>
      <c r="Z26" s="207">
        <v>469.8</v>
      </c>
      <c r="AA26" s="207">
        <v>496.6</v>
      </c>
      <c r="AB26" s="207">
        <v>532.70000000000005</v>
      </c>
      <c r="AC26" s="207">
        <v>568.79999999999995</v>
      </c>
      <c r="AD26" s="207">
        <v>602.6</v>
      </c>
      <c r="AE26" s="207">
        <v>639.1</v>
      </c>
      <c r="AF26" s="207">
        <v>684.3</v>
      </c>
      <c r="AG26" s="207">
        <v>729.5</v>
      </c>
      <c r="AH26" s="207">
        <v>781.6</v>
      </c>
      <c r="AI26" s="207">
        <v>842.3</v>
      </c>
      <c r="AJ26" s="207">
        <v>882.8</v>
      </c>
      <c r="AK26" s="207">
        <v>927.5</v>
      </c>
      <c r="AL26" s="207">
        <v>985.3</v>
      </c>
      <c r="AM26" s="179">
        <v>1063.0999999999999</v>
      </c>
      <c r="AN26" s="179">
        <v>1128.3</v>
      </c>
      <c r="AO26" s="179">
        <v>1162.8</v>
      </c>
      <c r="AP26" s="179">
        <v>1206</v>
      </c>
      <c r="AQ26" s="179">
        <v>1230.5999999999999</v>
      </c>
      <c r="AR26" s="179">
        <v>1235.7</v>
      </c>
      <c r="AS26" s="179">
        <v>1256.5999999999999</v>
      </c>
      <c r="AT26" s="179">
        <v>1285.3</v>
      </c>
      <c r="AU26" s="179">
        <v>1322.8</v>
      </c>
      <c r="AV26" s="179">
        <v>1370.4</v>
      </c>
      <c r="AW26" s="179">
        <v>1430</v>
      </c>
    </row>
    <row r="27" spans="1:49" ht="14.1" customHeight="1" x14ac:dyDescent="0.2">
      <c r="A27" s="201">
        <v>14</v>
      </c>
      <c r="B27" s="178" t="s">
        <v>950</v>
      </c>
      <c r="C27" s="177" t="s">
        <v>949</v>
      </c>
      <c r="D27" s="179" t="s">
        <v>651</v>
      </c>
      <c r="E27" s="179" t="s">
        <v>651</v>
      </c>
      <c r="F27" s="179" t="s">
        <v>651</v>
      </c>
      <c r="G27" s="179" t="s">
        <v>651</v>
      </c>
      <c r="H27" s="179" t="s">
        <v>651</v>
      </c>
      <c r="I27" s="179" t="s">
        <v>651</v>
      </c>
      <c r="J27" s="179" t="s">
        <v>651</v>
      </c>
      <c r="K27" s="179" t="s">
        <v>651</v>
      </c>
      <c r="L27" s="179" t="s">
        <v>651</v>
      </c>
      <c r="M27" s="179" t="s">
        <v>651</v>
      </c>
      <c r="N27" s="179" t="s">
        <v>651</v>
      </c>
      <c r="O27" s="179" t="s">
        <v>651</v>
      </c>
      <c r="P27" s="179" t="s">
        <v>651</v>
      </c>
      <c r="Q27" s="179" t="s">
        <v>651</v>
      </c>
      <c r="R27" s="179" t="s">
        <v>651</v>
      </c>
      <c r="S27" s="179" t="s">
        <v>651</v>
      </c>
      <c r="T27" s="179" t="s">
        <v>651</v>
      </c>
      <c r="U27" s="179" t="s">
        <v>651</v>
      </c>
      <c r="V27" s="179" t="s">
        <v>651</v>
      </c>
      <c r="W27" s="179" t="s">
        <v>651</v>
      </c>
      <c r="X27" s="179" t="s">
        <v>651</v>
      </c>
      <c r="Y27" s="179" t="s">
        <v>651</v>
      </c>
      <c r="Z27" s="179" t="s">
        <v>651</v>
      </c>
      <c r="AA27" s="179" t="s">
        <v>651</v>
      </c>
      <c r="AB27" s="179" t="s">
        <v>651</v>
      </c>
      <c r="AC27" s="179" t="s">
        <v>651</v>
      </c>
      <c r="AD27" s="179" t="s">
        <v>651</v>
      </c>
      <c r="AE27" s="179" t="s">
        <v>651</v>
      </c>
      <c r="AF27" s="179" t="s">
        <v>651</v>
      </c>
      <c r="AG27" s="179" t="s">
        <v>651</v>
      </c>
      <c r="AH27" s="179" t="s">
        <v>651</v>
      </c>
      <c r="AI27" s="179" t="s">
        <v>651</v>
      </c>
      <c r="AJ27" s="179" t="s">
        <v>651</v>
      </c>
      <c r="AK27" s="179" t="s">
        <v>651</v>
      </c>
      <c r="AL27" s="179" t="s">
        <v>651</v>
      </c>
      <c r="AM27" s="179" t="s">
        <v>651</v>
      </c>
      <c r="AN27" s="179" t="s">
        <v>651</v>
      </c>
      <c r="AO27" s="179" t="s">
        <v>651</v>
      </c>
      <c r="AP27" s="179" t="s">
        <v>651</v>
      </c>
      <c r="AQ27" s="179" t="s">
        <v>651</v>
      </c>
      <c r="AR27" s="179" t="s">
        <v>651</v>
      </c>
      <c r="AS27" s="179" t="s">
        <v>651</v>
      </c>
      <c r="AT27" s="179" t="s">
        <v>651</v>
      </c>
      <c r="AU27" s="179" t="s">
        <v>651</v>
      </c>
      <c r="AV27" s="179" t="s">
        <v>651</v>
      </c>
      <c r="AW27" s="179" t="s">
        <v>651</v>
      </c>
    </row>
    <row r="28" spans="1:49" ht="14.1" customHeight="1" x14ac:dyDescent="0.2">
      <c r="A28" s="201">
        <v>15</v>
      </c>
      <c r="B28" s="178" t="s">
        <v>947</v>
      </c>
      <c r="C28" s="177" t="s">
        <v>946</v>
      </c>
      <c r="D28" s="208">
        <v>3.2</v>
      </c>
      <c r="E28" s="207">
        <v>3.6</v>
      </c>
      <c r="F28" s="207">
        <v>4</v>
      </c>
      <c r="G28" s="207">
        <v>4.4000000000000004</v>
      </c>
      <c r="H28" s="207">
        <v>4.9000000000000004</v>
      </c>
      <c r="I28" s="207">
        <v>5.5</v>
      </c>
      <c r="J28" s="207">
        <v>6</v>
      </c>
      <c r="K28" s="207">
        <v>6.7</v>
      </c>
      <c r="L28" s="207">
        <v>7.5</v>
      </c>
      <c r="M28" s="207">
        <v>8.4</v>
      </c>
      <c r="N28" s="207">
        <v>9.4</v>
      </c>
      <c r="O28" s="207">
        <v>10.5</v>
      </c>
      <c r="P28" s="207">
        <v>11.7</v>
      </c>
      <c r="Q28" s="207">
        <v>13.1</v>
      </c>
      <c r="R28" s="207">
        <v>14.9</v>
      </c>
      <c r="S28" s="207">
        <v>17</v>
      </c>
      <c r="T28" s="207">
        <v>19.100000000000001</v>
      </c>
      <c r="U28" s="207">
        <v>21.1</v>
      </c>
      <c r="V28" s="207">
        <v>22.9</v>
      </c>
      <c r="W28" s="207">
        <v>25.3</v>
      </c>
      <c r="X28" s="207">
        <v>27.1</v>
      </c>
      <c r="Y28" s="207">
        <v>28.8</v>
      </c>
      <c r="Z28" s="207">
        <v>30.3</v>
      </c>
      <c r="AA28" s="207">
        <v>33.5</v>
      </c>
      <c r="AB28" s="207">
        <v>36.700000000000003</v>
      </c>
      <c r="AC28" s="207">
        <v>39.299999999999997</v>
      </c>
      <c r="AD28" s="207">
        <v>42.1</v>
      </c>
      <c r="AE28" s="207">
        <v>44.1</v>
      </c>
      <c r="AF28" s="207">
        <v>46.2</v>
      </c>
      <c r="AG28" s="207">
        <v>48.7</v>
      </c>
      <c r="AH28" s="207">
        <v>50.4</v>
      </c>
      <c r="AI28" s="207">
        <v>52.4</v>
      </c>
      <c r="AJ28" s="207">
        <v>54.6</v>
      </c>
      <c r="AK28" s="207">
        <v>56.6</v>
      </c>
      <c r="AL28" s="207">
        <v>58.7</v>
      </c>
      <c r="AM28" s="179">
        <v>61.3</v>
      </c>
      <c r="AN28" s="179">
        <v>65.5</v>
      </c>
      <c r="AO28" s="179">
        <v>68</v>
      </c>
      <c r="AP28" s="179">
        <v>71.900000000000006</v>
      </c>
      <c r="AQ28" s="179">
        <v>74.3</v>
      </c>
      <c r="AR28" s="179">
        <v>78</v>
      </c>
      <c r="AS28" s="179">
        <v>80.900000000000006</v>
      </c>
      <c r="AT28" s="179">
        <v>83.1</v>
      </c>
      <c r="AU28" s="179">
        <v>85.4</v>
      </c>
      <c r="AV28" s="179">
        <v>86.8</v>
      </c>
      <c r="AW28" s="179">
        <v>88</v>
      </c>
    </row>
    <row r="29" spans="1:49" ht="14.1" customHeight="1" x14ac:dyDescent="0.2">
      <c r="A29" s="201">
        <v>16</v>
      </c>
      <c r="B29" s="178" t="s">
        <v>944</v>
      </c>
      <c r="C29" s="177" t="s">
        <v>943</v>
      </c>
      <c r="D29" s="208">
        <v>19.600000000000001</v>
      </c>
      <c r="E29" s="207">
        <v>21.2</v>
      </c>
      <c r="F29" s="207">
        <v>23.4</v>
      </c>
      <c r="G29" s="207">
        <v>26.3</v>
      </c>
      <c r="H29" s="207">
        <v>31.3</v>
      </c>
      <c r="I29" s="207">
        <v>37</v>
      </c>
      <c r="J29" s="207">
        <v>42.6</v>
      </c>
      <c r="K29" s="207">
        <v>48.7</v>
      </c>
      <c r="L29" s="207">
        <v>53.6</v>
      </c>
      <c r="M29" s="207">
        <v>61.1</v>
      </c>
      <c r="N29" s="207">
        <v>71.7</v>
      </c>
      <c r="O29" s="207">
        <v>79.2</v>
      </c>
      <c r="P29" s="207">
        <v>87.1</v>
      </c>
      <c r="Q29" s="207">
        <v>94.3</v>
      </c>
      <c r="R29" s="207">
        <v>98.5</v>
      </c>
      <c r="S29" s="207">
        <v>102.3</v>
      </c>
      <c r="T29" s="207">
        <v>98.5</v>
      </c>
      <c r="U29" s="207">
        <v>100</v>
      </c>
      <c r="V29" s="207">
        <v>105.7</v>
      </c>
      <c r="W29" s="207">
        <v>110.6</v>
      </c>
      <c r="X29" s="207">
        <v>111.5</v>
      </c>
      <c r="Y29" s="207">
        <v>117.2</v>
      </c>
      <c r="Z29" s="207">
        <v>118.5</v>
      </c>
      <c r="AA29" s="207">
        <v>127.4</v>
      </c>
      <c r="AB29" s="207">
        <v>129.9</v>
      </c>
      <c r="AC29" s="207">
        <v>131.30000000000001</v>
      </c>
      <c r="AD29" s="207">
        <v>139.19999999999999</v>
      </c>
      <c r="AE29" s="207">
        <v>139.80000000000001</v>
      </c>
      <c r="AF29" s="207">
        <v>136.69999999999999</v>
      </c>
      <c r="AG29" s="207">
        <v>138.19999999999999</v>
      </c>
      <c r="AH29" s="207">
        <v>153.5</v>
      </c>
      <c r="AI29" s="207">
        <v>165.1</v>
      </c>
      <c r="AJ29" s="207">
        <v>159.9</v>
      </c>
      <c r="AK29" s="207">
        <v>177.8</v>
      </c>
      <c r="AL29" s="207">
        <v>187.5</v>
      </c>
      <c r="AM29" s="179">
        <v>212.2</v>
      </c>
      <c r="AN29" s="179">
        <v>224.4</v>
      </c>
      <c r="AO29" s="179">
        <v>235.8</v>
      </c>
      <c r="AP29" s="179">
        <v>254.3</v>
      </c>
      <c r="AQ29" s="179">
        <v>239.4</v>
      </c>
      <c r="AR29" s="179">
        <v>247.5</v>
      </c>
      <c r="AS29" s="179">
        <v>248</v>
      </c>
      <c r="AT29" s="179">
        <v>233.9</v>
      </c>
      <c r="AU29" s="179">
        <v>246.3</v>
      </c>
      <c r="AV29" s="179">
        <v>259.89999999999998</v>
      </c>
      <c r="AW29" s="179">
        <v>246</v>
      </c>
    </row>
    <row r="30" spans="1:49" s="171" customFormat="1" ht="14.1" customHeight="1" x14ac:dyDescent="0.2">
      <c r="A30" s="204">
        <v>17</v>
      </c>
      <c r="B30" s="184" t="s">
        <v>941</v>
      </c>
      <c r="C30" s="183" t="s">
        <v>940</v>
      </c>
      <c r="D30" s="203">
        <v>46.6</v>
      </c>
      <c r="E30" s="202">
        <v>48.8</v>
      </c>
      <c r="F30" s="202">
        <v>53.5</v>
      </c>
      <c r="G30" s="202">
        <v>59.9</v>
      </c>
      <c r="H30" s="202">
        <v>64.599999999999994</v>
      </c>
      <c r="I30" s="202">
        <v>67.8</v>
      </c>
      <c r="J30" s="202">
        <v>75</v>
      </c>
      <c r="K30" s="202">
        <v>84</v>
      </c>
      <c r="L30" s="202">
        <v>93.6</v>
      </c>
      <c r="M30" s="202">
        <v>104.3</v>
      </c>
      <c r="N30" s="202">
        <v>110.7</v>
      </c>
      <c r="O30" s="202">
        <v>118.3</v>
      </c>
      <c r="P30" s="202">
        <v>121</v>
      </c>
      <c r="Q30" s="202">
        <v>132.30000000000001</v>
      </c>
      <c r="R30" s="202">
        <v>147.1</v>
      </c>
      <c r="S30" s="202">
        <v>156</v>
      </c>
      <c r="T30" s="202">
        <v>168.7</v>
      </c>
      <c r="U30" s="202">
        <v>176.9</v>
      </c>
      <c r="V30" s="202">
        <v>186.6</v>
      </c>
      <c r="W30" s="202">
        <v>197.5</v>
      </c>
      <c r="X30" s="202">
        <v>200.6</v>
      </c>
      <c r="Y30" s="202">
        <v>199.1</v>
      </c>
      <c r="Z30" s="202">
        <v>209.4</v>
      </c>
      <c r="AA30" s="202">
        <v>221.9</v>
      </c>
      <c r="AB30" s="202">
        <v>238.6</v>
      </c>
      <c r="AC30" s="202">
        <v>251.7</v>
      </c>
      <c r="AD30" s="202">
        <v>263.7</v>
      </c>
      <c r="AE30" s="202">
        <v>277.3</v>
      </c>
      <c r="AF30" s="202">
        <v>297.10000000000002</v>
      </c>
      <c r="AG30" s="202">
        <v>320.2</v>
      </c>
      <c r="AH30" s="202">
        <v>343.4</v>
      </c>
      <c r="AI30" s="202">
        <v>352.4</v>
      </c>
      <c r="AJ30" s="202">
        <v>365.3</v>
      </c>
      <c r="AK30" s="202">
        <v>380.4</v>
      </c>
      <c r="AL30" s="202">
        <v>407.1</v>
      </c>
      <c r="AM30" s="182">
        <v>431.2</v>
      </c>
      <c r="AN30" s="182">
        <v>449.9</v>
      </c>
      <c r="AO30" s="182">
        <v>453.7</v>
      </c>
      <c r="AP30" s="182">
        <v>442</v>
      </c>
      <c r="AQ30" s="182">
        <v>409.8</v>
      </c>
      <c r="AR30" s="182">
        <v>417.3</v>
      </c>
      <c r="AS30" s="182">
        <v>435.2</v>
      </c>
      <c r="AT30" s="182">
        <v>452.4</v>
      </c>
      <c r="AU30" s="182">
        <v>468.6</v>
      </c>
      <c r="AV30" s="182">
        <v>488</v>
      </c>
      <c r="AW30" s="182">
        <v>506.3</v>
      </c>
    </row>
    <row r="31" spans="1:49" ht="14.1" customHeight="1" x14ac:dyDescent="0.2">
      <c r="A31" s="201">
        <v>18</v>
      </c>
      <c r="B31" s="178" t="s">
        <v>938</v>
      </c>
      <c r="C31" s="177" t="s">
        <v>937</v>
      </c>
      <c r="D31" s="208">
        <v>15.1</v>
      </c>
      <c r="E31" s="207">
        <v>15.9</v>
      </c>
      <c r="F31" s="207">
        <v>18.100000000000001</v>
      </c>
      <c r="G31" s="207">
        <v>20.5</v>
      </c>
      <c r="H31" s="207">
        <v>22.1</v>
      </c>
      <c r="I31" s="207">
        <v>22.6</v>
      </c>
      <c r="J31" s="207">
        <v>24.8</v>
      </c>
      <c r="K31" s="207">
        <v>28.3</v>
      </c>
      <c r="L31" s="207">
        <v>31.1</v>
      </c>
      <c r="M31" s="207">
        <v>34.5</v>
      </c>
      <c r="N31" s="207">
        <v>35.299999999999997</v>
      </c>
      <c r="O31" s="207">
        <v>36.6</v>
      </c>
      <c r="P31" s="207">
        <v>35.9</v>
      </c>
      <c r="Q31" s="207">
        <v>40.6</v>
      </c>
      <c r="R31" s="207">
        <v>46</v>
      </c>
      <c r="S31" s="207">
        <v>49.2</v>
      </c>
      <c r="T31" s="207">
        <v>54.4</v>
      </c>
      <c r="U31" s="207">
        <v>59</v>
      </c>
      <c r="V31" s="207">
        <v>62.1</v>
      </c>
      <c r="W31" s="207">
        <v>66.099999999999994</v>
      </c>
      <c r="X31" s="207">
        <v>65.3</v>
      </c>
      <c r="Y31" s="207">
        <v>63.8</v>
      </c>
      <c r="Z31" s="207">
        <v>66</v>
      </c>
      <c r="AA31" s="207">
        <v>69.8</v>
      </c>
      <c r="AB31" s="207">
        <v>75.099999999999994</v>
      </c>
      <c r="AC31" s="207">
        <v>78.8</v>
      </c>
      <c r="AD31" s="207">
        <v>83.3</v>
      </c>
      <c r="AE31" s="207">
        <v>88.4</v>
      </c>
      <c r="AF31" s="207">
        <v>95.4</v>
      </c>
      <c r="AG31" s="207">
        <v>104.7</v>
      </c>
      <c r="AH31" s="207">
        <v>114.4</v>
      </c>
      <c r="AI31" s="207">
        <v>117.1</v>
      </c>
      <c r="AJ31" s="207">
        <v>122.2</v>
      </c>
      <c r="AK31" s="207">
        <v>127.4</v>
      </c>
      <c r="AL31" s="207">
        <v>139</v>
      </c>
      <c r="AM31" s="179">
        <v>149.4</v>
      </c>
      <c r="AN31" s="179">
        <v>157.80000000000001</v>
      </c>
      <c r="AO31" s="179">
        <v>159.6</v>
      </c>
      <c r="AP31" s="179">
        <v>148.80000000000001</v>
      </c>
      <c r="AQ31" s="179">
        <v>134.1</v>
      </c>
      <c r="AR31" s="179">
        <v>137.5</v>
      </c>
      <c r="AS31" s="179">
        <v>142.69999999999999</v>
      </c>
      <c r="AT31" s="179">
        <v>148.69999999999999</v>
      </c>
      <c r="AU31" s="179">
        <v>153.6</v>
      </c>
      <c r="AV31" s="179">
        <v>159.9</v>
      </c>
      <c r="AW31" s="179">
        <v>168.1</v>
      </c>
    </row>
    <row r="32" spans="1:49" ht="14.1" customHeight="1" x14ac:dyDescent="0.2">
      <c r="A32" s="201">
        <v>19</v>
      </c>
      <c r="B32" s="178" t="s">
        <v>935</v>
      </c>
      <c r="C32" s="177" t="s">
        <v>934</v>
      </c>
      <c r="D32" s="208">
        <v>4.7</v>
      </c>
      <c r="E32" s="207">
        <v>4.7</v>
      </c>
      <c r="F32" s="207">
        <v>4.9000000000000004</v>
      </c>
      <c r="G32" s="207">
        <v>5.4</v>
      </c>
      <c r="H32" s="207">
        <v>5.8</v>
      </c>
      <c r="I32" s="207">
        <v>6</v>
      </c>
      <c r="J32" s="207">
        <v>6.5</v>
      </c>
      <c r="K32" s="207">
        <v>7.2</v>
      </c>
      <c r="L32" s="207">
        <v>7.9</v>
      </c>
      <c r="M32" s="207">
        <v>8.6999999999999993</v>
      </c>
      <c r="N32" s="207">
        <v>9.4</v>
      </c>
      <c r="O32" s="207">
        <v>10.4</v>
      </c>
      <c r="P32" s="207">
        <v>10.8</v>
      </c>
      <c r="Q32" s="207">
        <v>12.4</v>
      </c>
      <c r="R32" s="207">
        <v>14.3</v>
      </c>
      <c r="S32" s="207">
        <v>15.6</v>
      </c>
      <c r="T32" s="207">
        <v>17.7</v>
      </c>
      <c r="U32" s="207">
        <v>19.2</v>
      </c>
      <c r="V32" s="207">
        <v>20.100000000000001</v>
      </c>
      <c r="W32" s="207">
        <v>20.399999999999999</v>
      </c>
      <c r="X32" s="207">
        <v>20.399999999999999</v>
      </c>
      <c r="Y32" s="207">
        <v>20.5</v>
      </c>
      <c r="Z32" s="207">
        <v>22</v>
      </c>
      <c r="AA32" s="207">
        <v>23.4</v>
      </c>
      <c r="AB32" s="207">
        <v>25.6</v>
      </c>
      <c r="AC32" s="207">
        <v>27.1</v>
      </c>
      <c r="AD32" s="207">
        <v>28.9</v>
      </c>
      <c r="AE32" s="207">
        <v>30.1</v>
      </c>
      <c r="AF32" s="207">
        <v>31</v>
      </c>
      <c r="AG32" s="207">
        <v>33</v>
      </c>
      <c r="AH32" s="207">
        <v>34.200000000000003</v>
      </c>
      <c r="AI32" s="207">
        <v>34</v>
      </c>
      <c r="AJ32" s="207">
        <v>35</v>
      </c>
      <c r="AK32" s="207">
        <v>37.5</v>
      </c>
      <c r="AL32" s="207">
        <v>40.799999999999997</v>
      </c>
      <c r="AM32" s="179">
        <v>43.9</v>
      </c>
      <c r="AN32" s="179">
        <v>46.1</v>
      </c>
      <c r="AO32" s="179">
        <v>46.8</v>
      </c>
      <c r="AP32" s="179">
        <v>45.4</v>
      </c>
      <c r="AQ32" s="179">
        <v>42.2</v>
      </c>
      <c r="AR32" s="179">
        <v>43.8</v>
      </c>
      <c r="AS32" s="179">
        <v>46</v>
      </c>
      <c r="AT32" s="179">
        <v>47.7</v>
      </c>
      <c r="AU32" s="179">
        <v>49.7</v>
      </c>
      <c r="AV32" s="179">
        <v>51.4</v>
      </c>
      <c r="AW32" s="179">
        <v>53.3</v>
      </c>
    </row>
    <row r="33" spans="1:49" ht="14.1" customHeight="1" x14ac:dyDescent="0.2">
      <c r="A33" s="201">
        <v>20</v>
      </c>
      <c r="B33" s="178" t="s">
        <v>932</v>
      </c>
      <c r="C33" s="177" t="s">
        <v>931</v>
      </c>
      <c r="D33" s="208">
        <v>7.7</v>
      </c>
      <c r="E33" s="207">
        <v>8.3000000000000007</v>
      </c>
      <c r="F33" s="207">
        <v>9.3000000000000007</v>
      </c>
      <c r="G33" s="207">
        <v>10.199999999999999</v>
      </c>
      <c r="H33" s="207">
        <v>10.7</v>
      </c>
      <c r="I33" s="207">
        <v>11</v>
      </c>
      <c r="J33" s="207">
        <v>12</v>
      </c>
      <c r="K33" s="207">
        <v>13.3</v>
      </c>
      <c r="L33" s="207">
        <v>14.3</v>
      </c>
      <c r="M33" s="207">
        <v>15.7</v>
      </c>
      <c r="N33" s="207">
        <v>16.100000000000001</v>
      </c>
      <c r="O33" s="207">
        <v>16.600000000000001</v>
      </c>
      <c r="P33" s="207">
        <v>16.100000000000001</v>
      </c>
      <c r="Q33" s="207">
        <v>17.8</v>
      </c>
      <c r="R33" s="207">
        <v>19.399999999999999</v>
      </c>
      <c r="S33" s="207">
        <v>20.9</v>
      </c>
      <c r="T33" s="207">
        <v>22.3</v>
      </c>
      <c r="U33" s="207">
        <v>22.8</v>
      </c>
      <c r="V33" s="207">
        <v>23.8</v>
      </c>
      <c r="W33" s="207">
        <v>25</v>
      </c>
      <c r="X33" s="207">
        <v>24.8</v>
      </c>
      <c r="Y33" s="207">
        <v>24.4</v>
      </c>
      <c r="Z33" s="207">
        <v>25.5</v>
      </c>
      <c r="AA33" s="207">
        <v>26.7</v>
      </c>
      <c r="AB33" s="207">
        <v>27.7</v>
      </c>
      <c r="AC33" s="207">
        <v>29</v>
      </c>
      <c r="AD33" s="207">
        <v>29.6</v>
      </c>
      <c r="AE33" s="207">
        <v>29.8</v>
      </c>
      <c r="AF33" s="207">
        <v>32</v>
      </c>
      <c r="AG33" s="207">
        <v>35.1</v>
      </c>
      <c r="AH33" s="207">
        <v>37.6</v>
      </c>
      <c r="AI33" s="207">
        <v>39.299999999999997</v>
      </c>
      <c r="AJ33" s="207">
        <v>41.2</v>
      </c>
      <c r="AK33" s="207">
        <v>42.8</v>
      </c>
      <c r="AL33" s="207">
        <v>46.4</v>
      </c>
      <c r="AM33" s="179">
        <v>49.5</v>
      </c>
      <c r="AN33" s="179">
        <v>51.6</v>
      </c>
      <c r="AO33" s="179">
        <v>51.5</v>
      </c>
      <c r="AP33" s="179">
        <v>49.9</v>
      </c>
      <c r="AQ33" s="179">
        <v>45.6</v>
      </c>
      <c r="AR33" s="179">
        <v>46.3</v>
      </c>
      <c r="AS33" s="179">
        <v>47.8</v>
      </c>
      <c r="AT33" s="179">
        <v>49.5</v>
      </c>
      <c r="AU33" s="179">
        <v>51.2</v>
      </c>
      <c r="AV33" s="179">
        <v>52.4</v>
      </c>
      <c r="AW33" s="179">
        <v>53.8</v>
      </c>
    </row>
    <row r="34" spans="1:49" ht="14.1" customHeight="1" x14ac:dyDescent="0.2">
      <c r="A34" s="201">
        <v>21</v>
      </c>
      <c r="B34" s="178" t="s">
        <v>929</v>
      </c>
      <c r="C34" s="177" t="s">
        <v>928</v>
      </c>
      <c r="D34" s="208">
        <v>3.6</v>
      </c>
      <c r="E34" s="207">
        <v>3.7</v>
      </c>
      <c r="F34" s="207">
        <v>4.0999999999999996</v>
      </c>
      <c r="G34" s="207">
        <v>4.7</v>
      </c>
      <c r="H34" s="207">
        <v>5.2</v>
      </c>
      <c r="I34" s="207">
        <v>5.7</v>
      </c>
      <c r="J34" s="207">
        <v>6.5</v>
      </c>
      <c r="K34" s="207">
        <v>7.3</v>
      </c>
      <c r="L34" s="207">
        <v>8.6</v>
      </c>
      <c r="M34" s="207">
        <v>9.5</v>
      </c>
      <c r="N34" s="207">
        <v>10.6</v>
      </c>
      <c r="O34" s="207">
        <v>11.8</v>
      </c>
      <c r="P34" s="207">
        <v>12.8</v>
      </c>
      <c r="Q34" s="207">
        <v>13.4</v>
      </c>
      <c r="R34" s="207">
        <v>14.1</v>
      </c>
      <c r="S34" s="207">
        <v>14.4</v>
      </c>
      <c r="T34" s="207">
        <v>15.1</v>
      </c>
      <c r="U34" s="207">
        <v>15.1</v>
      </c>
      <c r="V34" s="207">
        <v>16.3</v>
      </c>
      <c r="W34" s="207">
        <v>17.5</v>
      </c>
      <c r="X34" s="207">
        <v>18.399999999999999</v>
      </c>
      <c r="Y34" s="207">
        <v>18.5</v>
      </c>
      <c r="Z34" s="207">
        <v>20</v>
      </c>
      <c r="AA34" s="207">
        <v>21.1</v>
      </c>
      <c r="AB34" s="207">
        <v>22.8</v>
      </c>
      <c r="AC34" s="207">
        <v>23.7</v>
      </c>
      <c r="AD34" s="207">
        <v>24.8</v>
      </c>
      <c r="AE34" s="207">
        <v>25.7</v>
      </c>
      <c r="AF34" s="207">
        <v>28.3</v>
      </c>
      <c r="AG34" s="207">
        <v>31.9</v>
      </c>
      <c r="AH34" s="207">
        <v>35.299999999999997</v>
      </c>
      <c r="AI34" s="207">
        <v>37.1</v>
      </c>
      <c r="AJ34" s="207">
        <v>40</v>
      </c>
      <c r="AK34" s="207">
        <v>41.3</v>
      </c>
      <c r="AL34" s="207">
        <v>43.1</v>
      </c>
      <c r="AM34" s="179">
        <v>44.6</v>
      </c>
      <c r="AN34" s="179">
        <v>45.5</v>
      </c>
      <c r="AO34" s="179">
        <v>44.8</v>
      </c>
      <c r="AP34" s="179">
        <v>43.7</v>
      </c>
      <c r="AQ34" s="179">
        <v>41.1</v>
      </c>
      <c r="AR34" s="179">
        <v>42.7</v>
      </c>
      <c r="AS34" s="179">
        <v>45.1</v>
      </c>
      <c r="AT34" s="179">
        <v>47.2</v>
      </c>
      <c r="AU34" s="179">
        <v>49.2</v>
      </c>
      <c r="AV34" s="179">
        <v>51</v>
      </c>
      <c r="AW34" s="179">
        <v>53.3</v>
      </c>
    </row>
    <row r="35" spans="1:49" ht="14.1" customHeight="1" x14ac:dyDescent="0.2">
      <c r="A35" s="201">
        <v>22</v>
      </c>
      <c r="B35" s="178" t="s">
        <v>926</v>
      </c>
      <c r="C35" s="177" t="s">
        <v>925</v>
      </c>
      <c r="D35" s="208">
        <v>1.6</v>
      </c>
      <c r="E35" s="207">
        <v>1.7</v>
      </c>
      <c r="F35" s="207">
        <v>1.8</v>
      </c>
      <c r="G35" s="207">
        <v>2.2000000000000002</v>
      </c>
      <c r="H35" s="207">
        <v>2.5</v>
      </c>
      <c r="I35" s="207">
        <v>2.8</v>
      </c>
      <c r="J35" s="207">
        <v>3.2</v>
      </c>
      <c r="K35" s="207">
        <v>3.7</v>
      </c>
      <c r="L35" s="207">
        <v>4.2</v>
      </c>
      <c r="M35" s="207">
        <v>4.9000000000000004</v>
      </c>
      <c r="N35" s="207">
        <v>5.3</v>
      </c>
      <c r="O35" s="207">
        <v>5.7</v>
      </c>
      <c r="P35" s="207">
        <v>6</v>
      </c>
      <c r="Q35" s="207">
        <v>6.5</v>
      </c>
      <c r="R35" s="207">
        <v>7</v>
      </c>
      <c r="S35" s="207">
        <v>7.3</v>
      </c>
      <c r="T35" s="207">
        <v>7.7</v>
      </c>
      <c r="U35" s="207">
        <v>8.1</v>
      </c>
      <c r="V35" s="207">
        <v>8.6999999999999993</v>
      </c>
      <c r="W35" s="207">
        <v>9.1999999999999993</v>
      </c>
      <c r="X35" s="207">
        <v>9.6999999999999993</v>
      </c>
      <c r="Y35" s="207">
        <v>9.9</v>
      </c>
      <c r="Z35" s="207">
        <v>10.7</v>
      </c>
      <c r="AA35" s="207">
        <v>11.5</v>
      </c>
      <c r="AB35" s="207">
        <v>12.5</v>
      </c>
      <c r="AC35" s="207">
        <v>13</v>
      </c>
      <c r="AD35" s="207">
        <v>13.6</v>
      </c>
      <c r="AE35" s="207">
        <v>14.5</v>
      </c>
      <c r="AF35" s="207">
        <v>15.4</v>
      </c>
      <c r="AG35" s="207">
        <v>16.399999999999999</v>
      </c>
      <c r="AH35" s="207">
        <v>17.100000000000001</v>
      </c>
      <c r="AI35" s="207">
        <v>17.600000000000001</v>
      </c>
      <c r="AJ35" s="207">
        <v>18.100000000000001</v>
      </c>
      <c r="AK35" s="207">
        <v>18.8</v>
      </c>
      <c r="AL35" s="207">
        <v>20.2</v>
      </c>
      <c r="AM35" s="179">
        <v>21</v>
      </c>
      <c r="AN35" s="179">
        <v>21.3</v>
      </c>
      <c r="AO35" s="179">
        <v>20.100000000000001</v>
      </c>
      <c r="AP35" s="179">
        <v>19.3</v>
      </c>
      <c r="AQ35" s="179">
        <v>17.5</v>
      </c>
      <c r="AR35" s="179">
        <v>17.600000000000001</v>
      </c>
      <c r="AS35" s="179">
        <v>18.5</v>
      </c>
      <c r="AT35" s="179">
        <v>19.2</v>
      </c>
      <c r="AU35" s="179">
        <v>20.100000000000001</v>
      </c>
      <c r="AV35" s="179">
        <v>21.1</v>
      </c>
      <c r="AW35" s="179">
        <v>22</v>
      </c>
    </row>
    <row r="36" spans="1:49" ht="14.1" customHeight="1" x14ac:dyDescent="0.2">
      <c r="A36" s="201">
        <v>23</v>
      </c>
      <c r="B36" s="178" t="s">
        <v>923</v>
      </c>
      <c r="C36" s="177" t="s">
        <v>922</v>
      </c>
      <c r="D36" s="208">
        <v>14.1</v>
      </c>
      <c r="E36" s="207">
        <v>14.5</v>
      </c>
      <c r="F36" s="207">
        <v>15.3</v>
      </c>
      <c r="G36" s="207">
        <v>16.899999999999999</v>
      </c>
      <c r="H36" s="207">
        <v>18.399999999999999</v>
      </c>
      <c r="I36" s="207">
        <v>19.7</v>
      </c>
      <c r="J36" s="207">
        <v>22</v>
      </c>
      <c r="K36" s="207">
        <v>24.3</v>
      </c>
      <c r="L36" s="207">
        <v>27.6</v>
      </c>
      <c r="M36" s="207">
        <v>31.1</v>
      </c>
      <c r="N36" s="207">
        <v>34.1</v>
      </c>
      <c r="O36" s="207">
        <v>37.1</v>
      </c>
      <c r="P36" s="207">
        <v>39.299999999999997</v>
      </c>
      <c r="Q36" s="207">
        <v>41.7</v>
      </c>
      <c r="R36" s="207">
        <v>46.3</v>
      </c>
      <c r="S36" s="207">
        <v>48.6</v>
      </c>
      <c r="T36" s="207">
        <v>51.4</v>
      </c>
      <c r="U36" s="207">
        <v>52.7</v>
      </c>
      <c r="V36" s="207">
        <v>55.6</v>
      </c>
      <c r="W36" s="207">
        <v>59.3</v>
      </c>
      <c r="X36" s="207">
        <v>62</v>
      </c>
      <c r="Y36" s="207">
        <v>61.9</v>
      </c>
      <c r="Z36" s="207">
        <v>65.099999999999994</v>
      </c>
      <c r="AA36" s="207">
        <v>69.3</v>
      </c>
      <c r="AB36" s="207">
        <v>74.900000000000006</v>
      </c>
      <c r="AC36" s="207">
        <v>80</v>
      </c>
      <c r="AD36" s="207">
        <v>83.5</v>
      </c>
      <c r="AE36" s="207">
        <v>88.8</v>
      </c>
      <c r="AF36" s="207">
        <v>94.9</v>
      </c>
      <c r="AG36" s="207">
        <v>99.1</v>
      </c>
      <c r="AH36" s="207">
        <v>104.7</v>
      </c>
      <c r="AI36" s="207">
        <v>107.3</v>
      </c>
      <c r="AJ36" s="207">
        <v>109</v>
      </c>
      <c r="AK36" s="207">
        <v>112.5</v>
      </c>
      <c r="AL36" s="207">
        <v>117.7</v>
      </c>
      <c r="AM36" s="179">
        <v>122.8</v>
      </c>
      <c r="AN36" s="179">
        <v>127.6</v>
      </c>
      <c r="AO36" s="179">
        <v>131</v>
      </c>
      <c r="AP36" s="179">
        <v>134.9</v>
      </c>
      <c r="AQ36" s="179">
        <v>129.4</v>
      </c>
      <c r="AR36" s="179">
        <v>129.5</v>
      </c>
      <c r="AS36" s="179">
        <v>135.19999999999999</v>
      </c>
      <c r="AT36" s="179">
        <v>140.1</v>
      </c>
      <c r="AU36" s="179">
        <v>144.69999999999999</v>
      </c>
      <c r="AV36" s="179">
        <v>152.1</v>
      </c>
      <c r="AW36" s="179">
        <v>155.80000000000001</v>
      </c>
    </row>
    <row r="37" spans="1:49" s="171" customFormat="1" ht="14.1" customHeight="1" x14ac:dyDescent="0.2">
      <c r="A37" s="204">
        <v>24</v>
      </c>
      <c r="B37" s="185" t="s">
        <v>793</v>
      </c>
      <c r="C37" s="183" t="s">
        <v>920</v>
      </c>
      <c r="D37" s="203">
        <v>56.8</v>
      </c>
      <c r="E37" s="202">
        <v>63.4</v>
      </c>
      <c r="F37" s="202">
        <v>70.400000000000006</v>
      </c>
      <c r="G37" s="202">
        <v>78.7</v>
      </c>
      <c r="H37" s="202">
        <v>88.7</v>
      </c>
      <c r="I37" s="202">
        <v>102.7</v>
      </c>
      <c r="J37" s="202">
        <v>116.8</v>
      </c>
      <c r="K37" s="202">
        <v>131.6</v>
      </c>
      <c r="L37" s="202">
        <v>149.4</v>
      </c>
      <c r="M37" s="202">
        <v>169.9</v>
      </c>
      <c r="N37" s="202">
        <v>195.5</v>
      </c>
      <c r="O37" s="202">
        <v>228.9</v>
      </c>
      <c r="P37" s="202">
        <v>254.9</v>
      </c>
      <c r="Q37" s="202">
        <v>287.10000000000002</v>
      </c>
      <c r="R37" s="202">
        <v>315.2</v>
      </c>
      <c r="S37" s="202">
        <v>345.3</v>
      </c>
      <c r="T37" s="202">
        <v>378.4</v>
      </c>
      <c r="U37" s="202">
        <v>419.9</v>
      </c>
      <c r="V37" s="202">
        <v>470.7</v>
      </c>
      <c r="W37" s="202">
        <v>519</v>
      </c>
      <c r="X37" s="202">
        <v>583.70000000000005</v>
      </c>
      <c r="Y37" s="202">
        <v>638.4</v>
      </c>
      <c r="Z37" s="202">
        <v>700.4</v>
      </c>
      <c r="AA37" s="202">
        <v>741.7</v>
      </c>
      <c r="AB37" s="202">
        <v>779.9</v>
      </c>
      <c r="AC37" s="202">
        <v>826</v>
      </c>
      <c r="AD37" s="202">
        <v>868.3</v>
      </c>
      <c r="AE37" s="202">
        <v>919.9</v>
      </c>
      <c r="AF37" s="202">
        <v>979.7</v>
      </c>
      <c r="AG37" s="202">
        <v>1033.3</v>
      </c>
      <c r="AH37" s="202">
        <v>1109.5999999999999</v>
      </c>
      <c r="AI37" s="202">
        <v>1209.4000000000001</v>
      </c>
      <c r="AJ37" s="202">
        <v>1317.1</v>
      </c>
      <c r="AK37" s="202">
        <v>1411.3</v>
      </c>
      <c r="AL37" s="202">
        <v>1516.2</v>
      </c>
      <c r="AM37" s="182">
        <v>1614</v>
      </c>
      <c r="AN37" s="182">
        <v>1717.3</v>
      </c>
      <c r="AO37" s="182">
        <v>1826.8</v>
      </c>
      <c r="AP37" s="182">
        <v>1914.2</v>
      </c>
      <c r="AQ37" s="182">
        <v>2000.9</v>
      </c>
      <c r="AR37" s="182">
        <v>2080.4</v>
      </c>
      <c r="AS37" s="182">
        <v>2176.9</v>
      </c>
      <c r="AT37" s="182">
        <v>2266.1999999999998</v>
      </c>
      <c r="AU37" s="182">
        <v>2323</v>
      </c>
      <c r="AV37" s="182">
        <v>2446.5</v>
      </c>
      <c r="AW37" s="182">
        <v>2602.4</v>
      </c>
    </row>
    <row r="38" spans="1:49" ht="14.1" customHeight="1" x14ac:dyDescent="0.2">
      <c r="A38" s="201">
        <v>25</v>
      </c>
      <c r="B38" s="178" t="s">
        <v>918</v>
      </c>
      <c r="C38" s="177" t="s">
        <v>917</v>
      </c>
      <c r="D38" s="208">
        <v>9.1999999999999993</v>
      </c>
      <c r="E38" s="207">
        <v>9.6999999999999993</v>
      </c>
      <c r="F38" s="207">
        <v>10.6</v>
      </c>
      <c r="G38" s="207">
        <v>11.5</v>
      </c>
      <c r="H38" s="207">
        <v>12.6</v>
      </c>
      <c r="I38" s="207">
        <v>13.7</v>
      </c>
      <c r="J38" s="207">
        <v>14.9</v>
      </c>
      <c r="K38" s="207">
        <v>15.9</v>
      </c>
      <c r="L38" s="207">
        <v>18.2</v>
      </c>
      <c r="M38" s="207">
        <v>21</v>
      </c>
      <c r="N38" s="207">
        <v>23.8</v>
      </c>
      <c r="O38" s="207">
        <v>26.9</v>
      </c>
      <c r="P38" s="207">
        <v>29.7</v>
      </c>
      <c r="Q38" s="207">
        <v>34</v>
      </c>
      <c r="R38" s="207">
        <v>38.700000000000003</v>
      </c>
      <c r="S38" s="207">
        <v>43.1</v>
      </c>
      <c r="T38" s="207">
        <v>48.2</v>
      </c>
      <c r="U38" s="207">
        <v>53.9</v>
      </c>
      <c r="V38" s="207">
        <v>60.7</v>
      </c>
      <c r="W38" s="207">
        <v>67.8</v>
      </c>
      <c r="X38" s="207">
        <v>77.5</v>
      </c>
      <c r="Y38" s="207">
        <v>82.6</v>
      </c>
      <c r="Z38" s="207">
        <v>87.7</v>
      </c>
      <c r="AA38" s="207">
        <v>92.9</v>
      </c>
      <c r="AB38" s="207">
        <v>99.4</v>
      </c>
      <c r="AC38" s="207">
        <v>106.1</v>
      </c>
      <c r="AD38" s="207">
        <v>116.2</v>
      </c>
      <c r="AE38" s="207">
        <v>128.9</v>
      </c>
      <c r="AF38" s="207">
        <v>147.6</v>
      </c>
      <c r="AG38" s="207">
        <v>169.7</v>
      </c>
      <c r="AH38" s="207">
        <v>191.2</v>
      </c>
      <c r="AI38" s="207">
        <v>212.8</v>
      </c>
      <c r="AJ38" s="207">
        <v>234.2</v>
      </c>
      <c r="AK38" s="207">
        <v>256.7</v>
      </c>
      <c r="AL38" s="207">
        <v>276.10000000000002</v>
      </c>
      <c r="AM38" s="179">
        <v>291.7</v>
      </c>
      <c r="AN38" s="179">
        <v>323.10000000000002</v>
      </c>
      <c r="AO38" s="179">
        <v>345</v>
      </c>
      <c r="AP38" s="179">
        <v>357.7</v>
      </c>
      <c r="AQ38" s="179">
        <v>373.5</v>
      </c>
      <c r="AR38" s="179">
        <v>389.7</v>
      </c>
      <c r="AS38" s="179">
        <v>412.2</v>
      </c>
      <c r="AT38" s="179">
        <v>430.4</v>
      </c>
      <c r="AU38" s="179">
        <v>452.1</v>
      </c>
      <c r="AV38" s="179">
        <v>493.6</v>
      </c>
      <c r="AW38" s="179">
        <v>533.4</v>
      </c>
    </row>
    <row r="39" spans="1:49" ht="14.1" customHeight="1" x14ac:dyDescent="0.2">
      <c r="A39" s="201">
        <v>26</v>
      </c>
      <c r="B39" s="178" t="s">
        <v>915</v>
      </c>
      <c r="C39" s="177" t="s">
        <v>914</v>
      </c>
      <c r="D39" s="208">
        <v>22.3</v>
      </c>
      <c r="E39" s="207">
        <v>24.1</v>
      </c>
      <c r="F39" s="207">
        <v>26.3</v>
      </c>
      <c r="G39" s="207">
        <v>29.9</v>
      </c>
      <c r="H39" s="207">
        <v>33.200000000000003</v>
      </c>
      <c r="I39" s="207">
        <v>38.5</v>
      </c>
      <c r="J39" s="207">
        <v>43.4</v>
      </c>
      <c r="K39" s="207">
        <v>49.5</v>
      </c>
      <c r="L39" s="207">
        <v>54.7</v>
      </c>
      <c r="M39" s="207">
        <v>61.5</v>
      </c>
      <c r="N39" s="207">
        <v>70.599999999999994</v>
      </c>
      <c r="O39" s="207">
        <v>83.6</v>
      </c>
      <c r="P39" s="207">
        <v>90.7</v>
      </c>
      <c r="Q39" s="207">
        <v>103.3</v>
      </c>
      <c r="R39" s="207">
        <v>115.8</v>
      </c>
      <c r="S39" s="207">
        <v>129.4</v>
      </c>
      <c r="T39" s="207">
        <v>143.4</v>
      </c>
      <c r="U39" s="207">
        <v>164.4</v>
      </c>
      <c r="V39" s="207">
        <v>186.2</v>
      </c>
      <c r="W39" s="207">
        <v>204.6</v>
      </c>
      <c r="X39" s="207">
        <v>232.1</v>
      </c>
      <c r="Y39" s="207">
        <v>253.8</v>
      </c>
      <c r="Z39" s="207">
        <v>282.60000000000002</v>
      </c>
      <c r="AA39" s="207">
        <v>297.39999999999998</v>
      </c>
      <c r="AB39" s="207">
        <v>314.60000000000002</v>
      </c>
      <c r="AC39" s="207">
        <v>336.6</v>
      </c>
      <c r="AD39" s="207">
        <v>351.3</v>
      </c>
      <c r="AE39" s="207">
        <v>369.1</v>
      </c>
      <c r="AF39" s="207">
        <v>390.4</v>
      </c>
      <c r="AG39" s="207">
        <v>407.1</v>
      </c>
      <c r="AH39" s="207">
        <v>436.6</v>
      </c>
      <c r="AI39" s="207">
        <v>475.8</v>
      </c>
      <c r="AJ39" s="207">
        <v>514.70000000000005</v>
      </c>
      <c r="AK39" s="207">
        <v>550.6</v>
      </c>
      <c r="AL39" s="207">
        <v>590.5</v>
      </c>
      <c r="AM39" s="179">
        <v>626.20000000000005</v>
      </c>
      <c r="AN39" s="179">
        <v>653</v>
      </c>
      <c r="AO39" s="179">
        <v>689.9</v>
      </c>
      <c r="AP39" s="179">
        <v>725.6</v>
      </c>
      <c r="AQ39" s="179">
        <v>744.7</v>
      </c>
      <c r="AR39" s="179">
        <v>767.9</v>
      </c>
      <c r="AS39" s="179">
        <v>797.9</v>
      </c>
      <c r="AT39" s="179">
        <v>826.9</v>
      </c>
      <c r="AU39" s="179">
        <v>837</v>
      </c>
      <c r="AV39" s="179">
        <v>872.1</v>
      </c>
      <c r="AW39" s="179">
        <v>930.8</v>
      </c>
    </row>
    <row r="40" spans="1:49" ht="14.1" customHeight="1" x14ac:dyDescent="0.2">
      <c r="A40" s="201">
        <v>27</v>
      </c>
      <c r="B40" s="178" t="s">
        <v>912</v>
      </c>
      <c r="C40" s="177" t="s">
        <v>911</v>
      </c>
      <c r="D40" s="208">
        <v>25.4</v>
      </c>
      <c r="E40" s="207">
        <v>29.6</v>
      </c>
      <c r="F40" s="207">
        <v>33.5</v>
      </c>
      <c r="G40" s="207">
        <v>37.299999999999997</v>
      </c>
      <c r="H40" s="207">
        <v>42.9</v>
      </c>
      <c r="I40" s="207">
        <v>50.5</v>
      </c>
      <c r="J40" s="207">
        <v>58.5</v>
      </c>
      <c r="K40" s="207">
        <v>66.2</v>
      </c>
      <c r="L40" s="207">
        <v>76.5</v>
      </c>
      <c r="M40" s="207">
        <v>87.3</v>
      </c>
      <c r="N40" s="207">
        <v>101</v>
      </c>
      <c r="O40" s="207">
        <v>118.3</v>
      </c>
      <c r="P40" s="207">
        <v>134.5</v>
      </c>
      <c r="Q40" s="207">
        <v>149.80000000000001</v>
      </c>
      <c r="R40" s="207">
        <v>160.69999999999999</v>
      </c>
      <c r="S40" s="207">
        <v>172.8</v>
      </c>
      <c r="T40" s="207">
        <v>186.8</v>
      </c>
      <c r="U40" s="207">
        <v>201.6</v>
      </c>
      <c r="V40" s="207">
        <v>223.9</v>
      </c>
      <c r="W40" s="207">
        <v>246.6</v>
      </c>
      <c r="X40" s="207">
        <v>274.10000000000002</v>
      </c>
      <c r="Y40" s="207">
        <v>302</v>
      </c>
      <c r="Z40" s="207">
        <v>330.1</v>
      </c>
      <c r="AA40" s="207">
        <v>351.4</v>
      </c>
      <c r="AB40" s="207">
        <v>365.9</v>
      </c>
      <c r="AC40" s="207">
        <v>383.3</v>
      </c>
      <c r="AD40" s="207">
        <v>400.8</v>
      </c>
      <c r="AE40" s="207">
        <v>421.8</v>
      </c>
      <c r="AF40" s="207">
        <v>441.6</v>
      </c>
      <c r="AG40" s="207">
        <v>456.5</v>
      </c>
      <c r="AH40" s="207">
        <v>481.8</v>
      </c>
      <c r="AI40" s="207">
        <v>520.79999999999995</v>
      </c>
      <c r="AJ40" s="207">
        <v>568.20000000000005</v>
      </c>
      <c r="AK40" s="207">
        <v>604.1</v>
      </c>
      <c r="AL40" s="207">
        <v>649.6</v>
      </c>
      <c r="AM40" s="179">
        <v>696.1</v>
      </c>
      <c r="AN40" s="179">
        <v>741.2</v>
      </c>
      <c r="AO40" s="179">
        <v>791.9</v>
      </c>
      <c r="AP40" s="179">
        <v>830.8</v>
      </c>
      <c r="AQ40" s="179">
        <v>882.6</v>
      </c>
      <c r="AR40" s="179">
        <v>922.8</v>
      </c>
      <c r="AS40" s="179">
        <v>966.8</v>
      </c>
      <c r="AT40" s="179">
        <v>1008.9</v>
      </c>
      <c r="AU40" s="179">
        <v>1033.9000000000001</v>
      </c>
      <c r="AV40" s="179">
        <v>1080.7</v>
      </c>
      <c r="AW40" s="179">
        <v>1138.2</v>
      </c>
    </row>
    <row r="41" spans="1:49" s="171" customFormat="1" ht="14.1" customHeight="1" x14ac:dyDescent="0.2">
      <c r="A41" s="204">
        <v>28</v>
      </c>
      <c r="B41" s="184" t="s">
        <v>909</v>
      </c>
      <c r="C41" s="183" t="s">
        <v>908</v>
      </c>
      <c r="D41" s="203">
        <v>76.5</v>
      </c>
      <c r="E41" s="202">
        <v>88.7</v>
      </c>
      <c r="F41" s="202">
        <v>98.3</v>
      </c>
      <c r="G41" s="202">
        <v>108.6</v>
      </c>
      <c r="H41" s="202">
        <v>112.8</v>
      </c>
      <c r="I41" s="202">
        <v>124.4</v>
      </c>
      <c r="J41" s="202">
        <v>147.4</v>
      </c>
      <c r="K41" s="202">
        <v>168.1</v>
      </c>
      <c r="L41" s="202">
        <v>184.5</v>
      </c>
      <c r="M41" s="202">
        <v>207.1</v>
      </c>
      <c r="N41" s="202">
        <v>226.5</v>
      </c>
      <c r="O41" s="202">
        <v>250.7</v>
      </c>
      <c r="P41" s="202">
        <v>255.9</v>
      </c>
      <c r="Q41" s="202">
        <v>284.89999999999998</v>
      </c>
      <c r="R41" s="202">
        <v>321.8</v>
      </c>
      <c r="S41" s="202">
        <v>357.4</v>
      </c>
      <c r="T41" s="202">
        <v>362.6</v>
      </c>
      <c r="U41" s="202">
        <v>376.6</v>
      </c>
      <c r="V41" s="202">
        <v>404.8</v>
      </c>
      <c r="W41" s="202">
        <v>428.3</v>
      </c>
      <c r="X41" s="202">
        <v>442.9</v>
      </c>
      <c r="Y41" s="202">
        <v>418.3</v>
      </c>
      <c r="Z41" s="202">
        <v>451.3</v>
      </c>
      <c r="AA41" s="202">
        <v>485.3</v>
      </c>
      <c r="AB41" s="202">
        <v>528.20000000000005</v>
      </c>
      <c r="AC41" s="202">
        <v>554.1</v>
      </c>
      <c r="AD41" s="202">
        <v>598.9</v>
      </c>
      <c r="AE41" s="202">
        <v>641.79999999999995</v>
      </c>
      <c r="AF41" s="202">
        <v>668.6</v>
      </c>
      <c r="AG41" s="202">
        <v>729</v>
      </c>
      <c r="AH41" s="202">
        <v>795.4</v>
      </c>
      <c r="AI41" s="202">
        <v>810.5</v>
      </c>
      <c r="AJ41" s="202">
        <v>813.1</v>
      </c>
      <c r="AK41" s="202">
        <v>846</v>
      </c>
      <c r="AL41" s="202">
        <v>899.3</v>
      </c>
      <c r="AM41" s="182">
        <v>960.8</v>
      </c>
      <c r="AN41" s="182">
        <v>992.9</v>
      </c>
      <c r="AO41" s="182">
        <v>1032.7</v>
      </c>
      <c r="AP41" s="182">
        <v>1009.7</v>
      </c>
      <c r="AQ41" s="182">
        <v>867</v>
      </c>
      <c r="AR41" s="182">
        <v>942.1</v>
      </c>
      <c r="AS41" s="182">
        <v>1052</v>
      </c>
      <c r="AT41" s="182">
        <v>1105.7</v>
      </c>
      <c r="AU41" s="182">
        <v>1136.2</v>
      </c>
      <c r="AV41" s="182">
        <v>1168</v>
      </c>
      <c r="AW41" s="182">
        <v>1116.2</v>
      </c>
    </row>
    <row r="42" spans="1:49" ht="14.1" customHeight="1" x14ac:dyDescent="0.2">
      <c r="A42" s="201">
        <v>29</v>
      </c>
      <c r="B42" s="178" t="s">
        <v>906</v>
      </c>
      <c r="C42" s="177" t="s">
        <v>905</v>
      </c>
      <c r="D42" s="208">
        <v>28.5</v>
      </c>
      <c r="E42" s="207">
        <v>36.1</v>
      </c>
      <c r="F42" s="207">
        <v>41.4</v>
      </c>
      <c r="G42" s="207">
        <v>45.5</v>
      </c>
      <c r="H42" s="207">
        <v>38.700000000000003</v>
      </c>
      <c r="I42" s="207">
        <v>42.4</v>
      </c>
      <c r="J42" s="207">
        <v>56.8</v>
      </c>
      <c r="K42" s="207">
        <v>66.900000000000006</v>
      </c>
      <c r="L42" s="207">
        <v>74.8</v>
      </c>
      <c r="M42" s="207">
        <v>73.8</v>
      </c>
      <c r="N42" s="207">
        <v>66.5</v>
      </c>
      <c r="O42" s="207">
        <v>73.400000000000006</v>
      </c>
      <c r="P42" s="207">
        <v>79.599999999999994</v>
      </c>
      <c r="Q42" s="207">
        <v>100.8</v>
      </c>
      <c r="R42" s="207">
        <v>124.4</v>
      </c>
      <c r="S42" s="207">
        <v>146.6</v>
      </c>
      <c r="T42" s="207">
        <v>164</v>
      </c>
      <c r="U42" s="207">
        <v>164.2</v>
      </c>
      <c r="V42" s="207">
        <v>175.9</v>
      </c>
      <c r="W42" s="207">
        <v>180.8</v>
      </c>
      <c r="X42" s="207">
        <v>176.9</v>
      </c>
      <c r="Y42" s="207">
        <v>157.9</v>
      </c>
      <c r="Z42" s="207">
        <v>176.1</v>
      </c>
      <c r="AA42" s="207">
        <v>193.9</v>
      </c>
      <c r="AB42" s="207">
        <v>216.1</v>
      </c>
      <c r="AC42" s="207">
        <v>220.3</v>
      </c>
      <c r="AD42" s="207">
        <v>235.8</v>
      </c>
      <c r="AE42" s="207">
        <v>254</v>
      </c>
      <c r="AF42" s="207">
        <v>280.7</v>
      </c>
      <c r="AG42" s="207">
        <v>309.7</v>
      </c>
      <c r="AH42" s="207">
        <v>321.39999999999998</v>
      </c>
      <c r="AI42" s="207">
        <v>342</v>
      </c>
      <c r="AJ42" s="207">
        <v>359.7</v>
      </c>
      <c r="AK42" s="207">
        <v>357.4</v>
      </c>
      <c r="AL42" s="207">
        <v>362.2</v>
      </c>
      <c r="AM42" s="179">
        <v>359.3</v>
      </c>
      <c r="AN42" s="179">
        <v>341.5</v>
      </c>
      <c r="AO42" s="179">
        <v>344.3</v>
      </c>
      <c r="AP42" s="179">
        <v>284.8</v>
      </c>
      <c r="AQ42" s="179">
        <v>265.3</v>
      </c>
      <c r="AR42" s="179">
        <v>286.5</v>
      </c>
      <c r="AS42" s="179">
        <v>303.8</v>
      </c>
      <c r="AT42" s="179">
        <v>333.7</v>
      </c>
      <c r="AU42" s="179">
        <v>352</v>
      </c>
      <c r="AV42" s="179">
        <v>377.3</v>
      </c>
      <c r="AW42" s="179">
        <v>397.8</v>
      </c>
    </row>
    <row r="43" spans="1:49" ht="14.1" customHeight="1" x14ac:dyDescent="0.2">
      <c r="A43" s="201">
        <v>30</v>
      </c>
      <c r="B43" s="178" t="s">
        <v>903</v>
      </c>
      <c r="C43" s="177" t="s">
        <v>902</v>
      </c>
      <c r="D43" s="208">
        <v>41</v>
      </c>
      <c r="E43" s="207">
        <v>44.9</v>
      </c>
      <c r="F43" s="207">
        <v>48.2</v>
      </c>
      <c r="G43" s="207">
        <v>53.7</v>
      </c>
      <c r="H43" s="207">
        <v>63.4</v>
      </c>
      <c r="I43" s="207">
        <v>70.599999999999994</v>
      </c>
      <c r="J43" s="207">
        <v>77.400000000000006</v>
      </c>
      <c r="K43" s="207">
        <v>86.4</v>
      </c>
      <c r="L43" s="207">
        <v>94</v>
      </c>
      <c r="M43" s="207">
        <v>115.8</v>
      </c>
      <c r="N43" s="207">
        <v>139.69999999999999</v>
      </c>
      <c r="O43" s="207">
        <v>155.9</v>
      </c>
      <c r="P43" s="207">
        <v>154.4</v>
      </c>
      <c r="Q43" s="207">
        <v>160.19999999999999</v>
      </c>
      <c r="R43" s="207">
        <v>170.3</v>
      </c>
      <c r="S43" s="207">
        <v>182.7</v>
      </c>
      <c r="T43" s="207">
        <v>169.4</v>
      </c>
      <c r="U43" s="207">
        <v>181.1</v>
      </c>
      <c r="V43" s="207">
        <v>194.2</v>
      </c>
      <c r="W43" s="207">
        <v>210.5</v>
      </c>
      <c r="X43" s="207">
        <v>226.9</v>
      </c>
      <c r="Y43" s="207">
        <v>221</v>
      </c>
      <c r="Z43" s="207">
        <v>234.7</v>
      </c>
      <c r="AA43" s="207">
        <v>247.9</v>
      </c>
      <c r="AB43" s="207">
        <v>266.10000000000002</v>
      </c>
      <c r="AC43" s="207">
        <v>284.89999999999998</v>
      </c>
      <c r="AD43" s="207">
        <v>310.89999999999998</v>
      </c>
      <c r="AE43" s="207">
        <v>330.8</v>
      </c>
      <c r="AF43" s="207">
        <v>325.5</v>
      </c>
      <c r="AG43" s="207">
        <v>352.9</v>
      </c>
      <c r="AH43" s="207">
        <v>399.7</v>
      </c>
      <c r="AI43" s="207">
        <v>398.5</v>
      </c>
      <c r="AJ43" s="207">
        <v>387.1</v>
      </c>
      <c r="AK43" s="207">
        <v>418.2</v>
      </c>
      <c r="AL43" s="207">
        <v>462</v>
      </c>
      <c r="AM43" s="179">
        <v>523.79999999999995</v>
      </c>
      <c r="AN43" s="179">
        <v>570</v>
      </c>
      <c r="AO43" s="179">
        <v>604.70000000000005</v>
      </c>
      <c r="AP43" s="179">
        <v>639.9</v>
      </c>
      <c r="AQ43" s="179">
        <v>522.4</v>
      </c>
      <c r="AR43" s="179">
        <v>574.70000000000005</v>
      </c>
      <c r="AS43" s="179">
        <v>662.8</v>
      </c>
      <c r="AT43" s="179">
        <v>681.7</v>
      </c>
      <c r="AU43" s="179">
        <v>689.4</v>
      </c>
      <c r="AV43" s="179">
        <v>690.9</v>
      </c>
      <c r="AW43" s="179">
        <v>615.6</v>
      </c>
    </row>
    <row r="44" spans="1:49" ht="14.1" customHeight="1" x14ac:dyDescent="0.2">
      <c r="A44" s="201">
        <v>31</v>
      </c>
      <c r="B44" s="178" t="s">
        <v>900</v>
      </c>
      <c r="C44" s="177" t="s">
        <v>899</v>
      </c>
      <c r="D44" s="208">
        <v>7.1</v>
      </c>
      <c r="E44" s="207">
        <v>7.8</v>
      </c>
      <c r="F44" s="207">
        <v>8.6999999999999993</v>
      </c>
      <c r="G44" s="207">
        <v>9.4</v>
      </c>
      <c r="H44" s="207">
        <v>10.7</v>
      </c>
      <c r="I44" s="207">
        <v>11.4</v>
      </c>
      <c r="J44" s="207">
        <v>13.2</v>
      </c>
      <c r="K44" s="207">
        <v>14.8</v>
      </c>
      <c r="L44" s="207">
        <v>15.7</v>
      </c>
      <c r="M44" s="207">
        <v>17.5</v>
      </c>
      <c r="N44" s="207">
        <v>20.2</v>
      </c>
      <c r="O44" s="207">
        <v>21.4</v>
      </c>
      <c r="P44" s="207">
        <v>21.9</v>
      </c>
      <c r="Q44" s="207">
        <v>23.9</v>
      </c>
      <c r="R44" s="207">
        <v>27</v>
      </c>
      <c r="S44" s="207">
        <v>28.1</v>
      </c>
      <c r="T44" s="207">
        <v>29.2</v>
      </c>
      <c r="U44" s="207">
        <v>31.3</v>
      </c>
      <c r="V44" s="207">
        <v>34.6</v>
      </c>
      <c r="W44" s="207">
        <v>37.1</v>
      </c>
      <c r="X44" s="207">
        <v>39.200000000000003</v>
      </c>
      <c r="Y44" s="207">
        <v>39.299999999999997</v>
      </c>
      <c r="Z44" s="207">
        <v>40.5</v>
      </c>
      <c r="AA44" s="207">
        <v>43.5</v>
      </c>
      <c r="AB44" s="207">
        <v>46</v>
      </c>
      <c r="AC44" s="207">
        <v>48.8</v>
      </c>
      <c r="AD44" s="207">
        <v>52.2</v>
      </c>
      <c r="AE44" s="207">
        <v>57.1</v>
      </c>
      <c r="AF44" s="207">
        <v>62.4</v>
      </c>
      <c r="AG44" s="207">
        <v>66.400000000000006</v>
      </c>
      <c r="AH44" s="207">
        <v>74.3</v>
      </c>
      <c r="AI44" s="207">
        <v>69.900000000000006</v>
      </c>
      <c r="AJ44" s="207">
        <v>66.400000000000006</v>
      </c>
      <c r="AK44" s="207">
        <v>70.400000000000006</v>
      </c>
      <c r="AL44" s="207">
        <v>75.099999999999994</v>
      </c>
      <c r="AM44" s="179">
        <v>77.599999999999994</v>
      </c>
      <c r="AN44" s="179">
        <v>81.400000000000006</v>
      </c>
      <c r="AO44" s="179">
        <v>83.7</v>
      </c>
      <c r="AP44" s="179">
        <v>85</v>
      </c>
      <c r="AQ44" s="179">
        <v>79.3</v>
      </c>
      <c r="AR44" s="179">
        <v>81</v>
      </c>
      <c r="AS44" s="179">
        <v>85.3</v>
      </c>
      <c r="AT44" s="179">
        <v>90.3</v>
      </c>
      <c r="AU44" s="179">
        <v>94.8</v>
      </c>
      <c r="AV44" s="179">
        <v>99.8</v>
      </c>
      <c r="AW44" s="179">
        <v>102.9</v>
      </c>
    </row>
    <row r="45" spans="1:49" s="171" customFormat="1" ht="14.1" customHeight="1" x14ac:dyDescent="0.2">
      <c r="A45" s="204">
        <v>32</v>
      </c>
      <c r="B45" s="184" t="s">
        <v>897</v>
      </c>
      <c r="C45" s="183" t="s">
        <v>896</v>
      </c>
      <c r="D45" s="203">
        <v>11.6</v>
      </c>
      <c r="E45" s="202">
        <v>12.8</v>
      </c>
      <c r="F45" s="202">
        <v>14.4</v>
      </c>
      <c r="G45" s="202">
        <v>16.100000000000001</v>
      </c>
      <c r="H45" s="202">
        <v>17.7</v>
      </c>
      <c r="I45" s="202">
        <v>20</v>
      </c>
      <c r="J45" s="202">
        <v>22.4</v>
      </c>
      <c r="K45" s="202">
        <v>24.3</v>
      </c>
      <c r="L45" s="202">
        <v>27</v>
      </c>
      <c r="M45" s="202">
        <v>29.4</v>
      </c>
      <c r="N45" s="202">
        <v>31.8</v>
      </c>
      <c r="O45" s="202">
        <v>36</v>
      </c>
      <c r="P45" s="202">
        <v>41.1</v>
      </c>
      <c r="Q45" s="202">
        <v>44.8</v>
      </c>
      <c r="R45" s="202">
        <v>48.4</v>
      </c>
      <c r="S45" s="202">
        <v>53.1</v>
      </c>
      <c r="T45" s="202">
        <v>56.9</v>
      </c>
      <c r="U45" s="202">
        <v>60</v>
      </c>
      <c r="V45" s="202">
        <v>63.1</v>
      </c>
      <c r="W45" s="202">
        <v>67.3</v>
      </c>
      <c r="X45" s="202">
        <v>70.099999999999994</v>
      </c>
      <c r="Y45" s="202">
        <v>73.900000000000006</v>
      </c>
      <c r="Z45" s="202">
        <v>81.099999999999994</v>
      </c>
      <c r="AA45" s="202">
        <v>85.8</v>
      </c>
      <c r="AB45" s="202">
        <v>93.3</v>
      </c>
      <c r="AC45" s="202">
        <v>98.9</v>
      </c>
      <c r="AD45" s="202">
        <v>108.3</v>
      </c>
      <c r="AE45" s="202">
        <v>120.1</v>
      </c>
      <c r="AF45" s="202">
        <v>129.5</v>
      </c>
      <c r="AG45" s="202">
        <v>142.30000000000001</v>
      </c>
      <c r="AH45" s="202">
        <v>158.30000000000001</v>
      </c>
      <c r="AI45" s="202">
        <v>164.9</v>
      </c>
      <c r="AJ45" s="202">
        <v>168.9</v>
      </c>
      <c r="AK45" s="202">
        <v>174.4</v>
      </c>
      <c r="AL45" s="202">
        <v>181.1</v>
      </c>
      <c r="AM45" s="182">
        <v>187</v>
      </c>
      <c r="AN45" s="182">
        <v>201.2</v>
      </c>
      <c r="AO45" s="182">
        <v>216.4</v>
      </c>
      <c r="AP45" s="182">
        <v>230.7</v>
      </c>
      <c r="AQ45" s="182">
        <v>230.6</v>
      </c>
      <c r="AR45" s="182">
        <v>239.6</v>
      </c>
      <c r="AS45" s="182">
        <v>253.7</v>
      </c>
      <c r="AT45" s="182">
        <v>264.60000000000002</v>
      </c>
      <c r="AU45" s="182">
        <v>270.89999999999998</v>
      </c>
      <c r="AV45" s="182">
        <v>288.2</v>
      </c>
      <c r="AW45" s="182">
        <v>296.89999999999998</v>
      </c>
    </row>
    <row r="46" spans="1:49" ht="14.1" customHeight="1" x14ac:dyDescent="0.2">
      <c r="A46" s="201">
        <v>33</v>
      </c>
      <c r="B46" s="178" t="s">
        <v>894</v>
      </c>
      <c r="C46" s="177" t="s">
        <v>893</v>
      </c>
      <c r="D46" s="206">
        <v>1.5</v>
      </c>
      <c r="E46" s="205">
        <v>1.7</v>
      </c>
      <c r="F46" s="205">
        <v>1.9</v>
      </c>
      <c r="G46" s="205">
        <v>1.9</v>
      </c>
      <c r="H46" s="205">
        <v>2.1</v>
      </c>
      <c r="I46" s="205">
        <v>2.2000000000000002</v>
      </c>
      <c r="J46" s="205">
        <v>2.6</v>
      </c>
      <c r="K46" s="205">
        <v>2.7</v>
      </c>
      <c r="L46" s="205">
        <v>3</v>
      </c>
      <c r="M46" s="205">
        <v>3.3</v>
      </c>
      <c r="N46" s="205">
        <v>3.6</v>
      </c>
      <c r="O46" s="205">
        <v>4.0999999999999996</v>
      </c>
      <c r="P46" s="205">
        <v>4.7</v>
      </c>
      <c r="Q46" s="205">
        <v>5</v>
      </c>
      <c r="R46" s="205">
        <v>5.4</v>
      </c>
      <c r="S46" s="205">
        <v>5.9</v>
      </c>
      <c r="T46" s="205">
        <v>6.3</v>
      </c>
      <c r="U46" s="205">
        <v>6.8</v>
      </c>
      <c r="V46" s="205">
        <v>7.3</v>
      </c>
      <c r="W46" s="205">
        <v>7.5</v>
      </c>
      <c r="X46" s="205">
        <v>7.5</v>
      </c>
      <c r="Y46" s="205">
        <v>7.8</v>
      </c>
      <c r="Z46" s="205">
        <v>7.8</v>
      </c>
      <c r="AA46" s="205">
        <v>8</v>
      </c>
      <c r="AB46" s="205">
        <v>8.5</v>
      </c>
      <c r="AC46" s="205">
        <v>9.1999999999999993</v>
      </c>
      <c r="AD46" s="205">
        <v>9.5</v>
      </c>
      <c r="AE46" s="205">
        <v>9.6</v>
      </c>
      <c r="AF46" s="205">
        <v>9.8000000000000007</v>
      </c>
      <c r="AG46" s="205">
        <v>9.9</v>
      </c>
      <c r="AH46" s="205">
        <v>9.9</v>
      </c>
      <c r="AI46" s="205">
        <v>9.6999999999999993</v>
      </c>
      <c r="AJ46" s="205">
        <v>9.5</v>
      </c>
      <c r="AK46" s="205">
        <v>9.8000000000000007</v>
      </c>
      <c r="AL46" s="205">
        <v>10.199999999999999</v>
      </c>
      <c r="AM46" s="179">
        <v>10.4</v>
      </c>
      <c r="AN46" s="179">
        <v>11.6</v>
      </c>
      <c r="AO46" s="179">
        <v>11.9</v>
      </c>
      <c r="AP46" s="179">
        <v>12.9</v>
      </c>
      <c r="AQ46" s="179">
        <v>12</v>
      </c>
      <c r="AR46" s="179">
        <v>11.7</v>
      </c>
      <c r="AS46" s="179">
        <v>10.8</v>
      </c>
      <c r="AT46" s="179">
        <v>10.3</v>
      </c>
      <c r="AU46" s="179">
        <v>10.3</v>
      </c>
      <c r="AV46" s="179">
        <v>10.6</v>
      </c>
      <c r="AW46" s="179">
        <v>10.6</v>
      </c>
    </row>
    <row r="47" spans="1:49" ht="14.1" customHeight="1" x14ac:dyDescent="0.2">
      <c r="A47" s="201">
        <v>34</v>
      </c>
      <c r="B47" s="178" t="s">
        <v>891</v>
      </c>
      <c r="C47" s="177" t="s">
        <v>890</v>
      </c>
      <c r="D47" s="206">
        <v>0</v>
      </c>
      <c r="E47" s="205">
        <v>0</v>
      </c>
      <c r="F47" s="205">
        <v>0</v>
      </c>
      <c r="G47" s="205">
        <v>0</v>
      </c>
      <c r="H47" s="205">
        <v>0</v>
      </c>
      <c r="I47" s="205">
        <v>0</v>
      </c>
      <c r="J47" s="205">
        <v>0</v>
      </c>
      <c r="K47" s="205">
        <v>0</v>
      </c>
      <c r="L47" s="205">
        <v>0.2</v>
      </c>
      <c r="M47" s="205">
        <v>0.4</v>
      </c>
      <c r="N47" s="205">
        <v>0.7</v>
      </c>
      <c r="O47" s="205">
        <v>1</v>
      </c>
      <c r="P47" s="205">
        <v>1.2</v>
      </c>
      <c r="Q47" s="205">
        <v>1.2</v>
      </c>
      <c r="R47" s="205">
        <v>1.2</v>
      </c>
      <c r="S47" s="205">
        <v>1.2</v>
      </c>
      <c r="T47" s="205">
        <v>1.3</v>
      </c>
      <c r="U47" s="205">
        <v>1.3</v>
      </c>
      <c r="V47" s="205">
        <v>1.4</v>
      </c>
      <c r="W47" s="205">
        <v>1.6</v>
      </c>
      <c r="X47" s="205">
        <v>1.8</v>
      </c>
      <c r="Y47" s="205">
        <v>1.9</v>
      </c>
      <c r="Z47" s="205">
        <v>2</v>
      </c>
      <c r="AA47" s="205">
        <v>2.2999999999999998</v>
      </c>
      <c r="AB47" s="205">
        <v>2.7</v>
      </c>
      <c r="AC47" s="205">
        <v>3</v>
      </c>
      <c r="AD47" s="205">
        <v>3.4</v>
      </c>
      <c r="AE47" s="205">
        <v>3.7</v>
      </c>
      <c r="AF47" s="205">
        <v>4.2</v>
      </c>
      <c r="AG47" s="205">
        <v>4.8</v>
      </c>
      <c r="AH47" s="205">
        <v>5.5</v>
      </c>
      <c r="AI47" s="205">
        <v>5.8</v>
      </c>
      <c r="AJ47" s="205">
        <v>6.2</v>
      </c>
      <c r="AK47" s="205">
        <v>7.5</v>
      </c>
      <c r="AL47" s="205">
        <v>8.6</v>
      </c>
      <c r="AM47" s="179">
        <v>9.1999999999999993</v>
      </c>
      <c r="AN47" s="179">
        <v>11.2</v>
      </c>
      <c r="AO47" s="179">
        <v>13.1</v>
      </c>
      <c r="AP47" s="179">
        <v>13.4</v>
      </c>
      <c r="AQ47" s="179">
        <v>12.7</v>
      </c>
      <c r="AR47" s="179">
        <v>12.7</v>
      </c>
      <c r="AS47" s="179">
        <v>13.7</v>
      </c>
      <c r="AT47" s="179">
        <v>14.5</v>
      </c>
      <c r="AU47" s="179">
        <v>15.4</v>
      </c>
      <c r="AV47" s="179">
        <v>16.600000000000001</v>
      </c>
      <c r="AW47" s="179">
        <v>18.3</v>
      </c>
    </row>
    <row r="48" spans="1:49" ht="14.1" customHeight="1" x14ac:dyDescent="0.2">
      <c r="A48" s="204">
        <v>35</v>
      </c>
      <c r="B48" s="178" t="s">
        <v>888</v>
      </c>
      <c r="C48" s="177" t="s">
        <v>887</v>
      </c>
      <c r="D48" s="206">
        <v>10.1</v>
      </c>
      <c r="E48" s="205">
        <v>11</v>
      </c>
      <c r="F48" s="205">
        <v>12.4</v>
      </c>
      <c r="G48" s="205">
        <v>14.2</v>
      </c>
      <c r="H48" s="205">
        <v>15.5</v>
      </c>
      <c r="I48" s="205">
        <v>17.7</v>
      </c>
      <c r="J48" s="205">
        <v>19.8</v>
      </c>
      <c r="K48" s="205">
        <v>21.6</v>
      </c>
      <c r="L48" s="205">
        <v>23.9</v>
      </c>
      <c r="M48" s="205">
        <v>25.7</v>
      </c>
      <c r="N48" s="205">
        <v>27.6</v>
      </c>
      <c r="O48" s="205">
        <v>30.9</v>
      </c>
      <c r="P48" s="205">
        <v>35.1</v>
      </c>
      <c r="Q48" s="205">
        <v>38.6</v>
      </c>
      <c r="R48" s="205">
        <v>41.8</v>
      </c>
      <c r="S48" s="205">
        <v>46</v>
      </c>
      <c r="T48" s="205">
        <v>49.3</v>
      </c>
      <c r="U48" s="205">
        <v>51.9</v>
      </c>
      <c r="V48" s="205">
        <v>54.4</v>
      </c>
      <c r="W48" s="205">
        <v>58.2</v>
      </c>
      <c r="X48" s="205">
        <v>60.8</v>
      </c>
      <c r="Y48" s="205">
        <v>64.2</v>
      </c>
      <c r="Z48" s="205">
        <v>71.3</v>
      </c>
      <c r="AA48" s="205">
        <v>75.400000000000006</v>
      </c>
      <c r="AB48" s="205">
        <v>82.1</v>
      </c>
      <c r="AC48" s="205">
        <v>86.8</v>
      </c>
      <c r="AD48" s="205">
        <v>95.4</v>
      </c>
      <c r="AE48" s="205">
        <v>106.7</v>
      </c>
      <c r="AF48" s="205">
        <v>115.5</v>
      </c>
      <c r="AG48" s="205">
        <v>127.6</v>
      </c>
      <c r="AH48" s="205">
        <v>142.9</v>
      </c>
      <c r="AI48" s="205">
        <v>149.4</v>
      </c>
      <c r="AJ48" s="205">
        <v>153.19999999999999</v>
      </c>
      <c r="AK48" s="205">
        <v>157.1</v>
      </c>
      <c r="AL48" s="205">
        <v>162.30000000000001</v>
      </c>
      <c r="AM48" s="179">
        <v>167.4</v>
      </c>
      <c r="AN48" s="179">
        <v>178.3</v>
      </c>
      <c r="AO48" s="179">
        <v>191.4</v>
      </c>
      <c r="AP48" s="179">
        <v>204.4</v>
      </c>
      <c r="AQ48" s="179">
        <v>205.8</v>
      </c>
      <c r="AR48" s="179">
        <v>215.1</v>
      </c>
      <c r="AS48" s="179">
        <v>229.2</v>
      </c>
      <c r="AT48" s="179">
        <v>239.8</v>
      </c>
      <c r="AU48" s="179">
        <v>245.2</v>
      </c>
      <c r="AV48" s="179">
        <v>260.89999999999998</v>
      </c>
      <c r="AW48" s="179">
        <v>268</v>
      </c>
    </row>
    <row r="49" spans="1:49" s="171" customFormat="1" ht="14.1" customHeight="1" x14ac:dyDescent="0.2">
      <c r="A49" s="201">
        <v>36</v>
      </c>
      <c r="B49" s="184" t="s">
        <v>885</v>
      </c>
      <c r="C49" s="183" t="s">
        <v>884</v>
      </c>
      <c r="D49" s="203">
        <v>47.8</v>
      </c>
      <c r="E49" s="202">
        <v>50.9</v>
      </c>
      <c r="F49" s="202">
        <v>56.9</v>
      </c>
      <c r="G49" s="202">
        <v>63.8</v>
      </c>
      <c r="H49" s="202">
        <v>69.8</v>
      </c>
      <c r="I49" s="202">
        <v>78</v>
      </c>
      <c r="J49" s="202">
        <v>87.1</v>
      </c>
      <c r="K49" s="202">
        <v>96</v>
      </c>
      <c r="L49" s="202">
        <v>107.6</v>
      </c>
      <c r="M49" s="202">
        <v>120.4</v>
      </c>
      <c r="N49" s="202">
        <v>129.19999999999999</v>
      </c>
      <c r="O49" s="202">
        <v>143.6</v>
      </c>
      <c r="P49" s="202">
        <v>153.6</v>
      </c>
      <c r="Q49" s="202">
        <v>171.8</v>
      </c>
      <c r="R49" s="202">
        <v>192.9</v>
      </c>
      <c r="S49" s="202">
        <v>210.4</v>
      </c>
      <c r="T49" s="202">
        <v>229</v>
      </c>
      <c r="U49" s="202">
        <v>251.3</v>
      </c>
      <c r="V49" s="202">
        <v>278</v>
      </c>
      <c r="W49" s="202">
        <v>300.7</v>
      </c>
      <c r="X49" s="202">
        <v>320</v>
      </c>
      <c r="Y49" s="202">
        <v>331.7</v>
      </c>
      <c r="Z49" s="202">
        <v>352.5</v>
      </c>
      <c r="AA49" s="202">
        <v>384.5</v>
      </c>
      <c r="AB49" s="202">
        <v>420.5</v>
      </c>
      <c r="AC49" s="202">
        <v>456.6</v>
      </c>
      <c r="AD49" s="202">
        <v>488.5</v>
      </c>
      <c r="AE49" s="202">
        <v>516.79999999999995</v>
      </c>
      <c r="AF49" s="202">
        <v>552.20000000000005</v>
      </c>
      <c r="AG49" s="202">
        <v>598.5</v>
      </c>
      <c r="AH49" s="202">
        <v>642.70000000000005</v>
      </c>
      <c r="AI49" s="202">
        <v>656.2</v>
      </c>
      <c r="AJ49" s="202">
        <v>679</v>
      </c>
      <c r="AK49" s="202">
        <v>714.1</v>
      </c>
      <c r="AL49" s="202">
        <v>768.6</v>
      </c>
      <c r="AM49" s="182">
        <v>814.3</v>
      </c>
      <c r="AN49" s="182">
        <v>863.8</v>
      </c>
      <c r="AO49" s="182">
        <v>903.3</v>
      </c>
      <c r="AP49" s="182">
        <v>909.1</v>
      </c>
      <c r="AQ49" s="182">
        <v>871</v>
      </c>
      <c r="AR49" s="182">
        <v>897.7</v>
      </c>
      <c r="AS49" s="182">
        <v>932.2</v>
      </c>
      <c r="AT49" s="182">
        <v>977.6</v>
      </c>
      <c r="AU49" s="182">
        <v>1012.6</v>
      </c>
      <c r="AV49" s="182">
        <v>1051.8</v>
      </c>
      <c r="AW49" s="182">
        <v>1097.5999999999999</v>
      </c>
    </row>
    <row r="50" spans="1:49" ht="14.1" customHeight="1" x14ac:dyDescent="0.2">
      <c r="A50" s="201">
        <v>37</v>
      </c>
      <c r="B50" s="178" t="s">
        <v>882</v>
      </c>
      <c r="C50" s="177" t="s">
        <v>881</v>
      </c>
      <c r="D50" s="208">
        <v>12.1</v>
      </c>
      <c r="E50" s="207">
        <v>12.9</v>
      </c>
      <c r="F50" s="207">
        <v>14.8</v>
      </c>
      <c r="G50" s="207">
        <v>16.7</v>
      </c>
      <c r="H50" s="207">
        <v>17.899999999999999</v>
      </c>
      <c r="I50" s="207">
        <v>19.7</v>
      </c>
      <c r="J50" s="207">
        <v>21.7</v>
      </c>
      <c r="K50" s="207">
        <v>23.3</v>
      </c>
      <c r="L50" s="207">
        <v>25.4</v>
      </c>
      <c r="M50" s="207">
        <v>28.2</v>
      </c>
      <c r="N50" s="207">
        <v>30.3</v>
      </c>
      <c r="O50" s="207">
        <v>33.200000000000003</v>
      </c>
      <c r="P50" s="207">
        <v>35.9</v>
      </c>
      <c r="Q50" s="207">
        <v>43.8</v>
      </c>
      <c r="R50" s="207">
        <v>50.1</v>
      </c>
      <c r="S50" s="207">
        <v>56.9</v>
      </c>
      <c r="T50" s="207">
        <v>65.3</v>
      </c>
      <c r="U50" s="207">
        <v>72.3</v>
      </c>
      <c r="V50" s="207">
        <v>80.2</v>
      </c>
      <c r="W50" s="207">
        <v>84.6</v>
      </c>
      <c r="X50" s="207">
        <v>87.8</v>
      </c>
      <c r="Y50" s="207">
        <v>90.8</v>
      </c>
      <c r="Z50" s="207">
        <v>95.1</v>
      </c>
      <c r="AA50" s="207">
        <v>104.7</v>
      </c>
      <c r="AB50" s="207">
        <v>114.6</v>
      </c>
      <c r="AC50" s="207">
        <v>125.3</v>
      </c>
      <c r="AD50" s="207">
        <v>134</v>
      </c>
      <c r="AE50" s="207">
        <v>141.9</v>
      </c>
      <c r="AF50" s="207">
        <v>156.1</v>
      </c>
      <c r="AG50" s="207">
        <v>172.7</v>
      </c>
      <c r="AH50" s="207">
        <v>187.9</v>
      </c>
      <c r="AI50" s="207">
        <v>191.5</v>
      </c>
      <c r="AJ50" s="207">
        <v>197.9</v>
      </c>
      <c r="AK50" s="207">
        <v>208.1</v>
      </c>
      <c r="AL50" s="207">
        <v>230.1</v>
      </c>
      <c r="AM50" s="179">
        <v>245.8</v>
      </c>
      <c r="AN50" s="179">
        <v>262.39999999999998</v>
      </c>
      <c r="AO50" s="179">
        <v>276.60000000000002</v>
      </c>
      <c r="AP50" s="179">
        <v>279.2</v>
      </c>
      <c r="AQ50" s="179">
        <v>270.7</v>
      </c>
      <c r="AR50" s="179">
        <v>282.39999999999998</v>
      </c>
      <c r="AS50" s="179">
        <v>289.10000000000002</v>
      </c>
      <c r="AT50" s="179">
        <v>301.89999999999998</v>
      </c>
      <c r="AU50" s="179">
        <v>308.5</v>
      </c>
      <c r="AV50" s="179">
        <v>315.5</v>
      </c>
      <c r="AW50" s="179">
        <v>313</v>
      </c>
    </row>
    <row r="51" spans="1:49" ht="14.1" customHeight="1" x14ac:dyDescent="0.2">
      <c r="A51" s="204">
        <v>38</v>
      </c>
      <c r="B51" s="178" t="s">
        <v>879</v>
      </c>
      <c r="C51" s="177" t="s">
        <v>878</v>
      </c>
      <c r="D51" s="208">
        <v>3.6</v>
      </c>
      <c r="E51" s="207">
        <v>4.4000000000000004</v>
      </c>
      <c r="F51" s="207">
        <v>5.7</v>
      </c>
      <c r="G51" s="207">
        <v>6.7</v>
      </c>
      <c r="H51" s="207">
        <v>6.4</v>
      </c>
      <c r="I51" s="207">
        <v>7.7</v>
      </c>
      <c r="J51" s="207">
        <v>8.9</v>
      </c>
      <c r="K51" s="207">
        <v>10.3</v>
      </c>
      <c r="L51" s="207">
        <v>11.3</v>
      </c>
      <c r="M51" s="207">
        <v>12.4</v>
      </c>
      <c r="N51" s="207">
        <v>10.4</v>
      </c>
      <c r="O51" s="207">
        <v>11.1</v>
      </c>
      <c r="P51" s="207">
        <v>11.1</v>
      </c>
      <c r="Q51" s="207">
        <v>11.5</v>
      </c>
      <c r="R51" s="207">
        <v>14.9</v>
      </c>
      <c r="S51" s="207">
        <v>15.7</v>
      </c>
      <c r="T51" s="207">
        <v>17</v>
      </c>
      <c r="U51" s="207">
        <v>18</v>
      </c>
      <c r="V51" s="207">
        <v>18.8</v>
      </c>
      <c r="W51" s="207">
        <v>19.3</v>
      </c>
      <c r="X51" s="207">
        <v>18.7</v>
      </c>
      <c r="Y51" s="207">
        <v>18.100000000000001</v>
      </c>
      <c r="Z51" s="207">
        <v>17.8</v>
      </c>
      <c r="AA51" s="207">
        <v>20.100000000000001</v>
      </c>
      <c r="AB51" s="207">
        <v>22.5</v>
      </c>
      <c r="AC51" s="207">
        <v>24.9</v>
      </c>
      <c r="AD51" s="207">
        <v>26.5</v>
      </c>
      <c r="AE51" s="207">
        <v>28.6</v>
      </c>
      <c r="AF51" s="207">
        <v>31.8</v>
      </c>
      <c r="AG51" s="207">
        <v>35.5</v>
      </c>
      <c r="AH51" s="207">
        <v>39.1</v>
      </c>
      <c r="AI51" s="207">
        <v>40</v>
      </c>
      <c r="AJ51" s="207">
        <v>41.5</v>
      </c>
      <c r="AK51" s="207">
        <v>45.9</v>
      </c>
      <c r="AL51" s="207">
        <v>50.7</v>
      </c>
      <c r="AM51" s="179">
        <v>54</v>
      </c>
      <c r="AN51" s="179">
        <v>56.4</v>
      </c>
      <c r="AO51" s="179">
        <v>57.5</v>
      </c>
      <c r="AP51" s="179">
        <v>52</v>
      </c>
      <c r="AQ51" s="179">
        <v>41.2</v>
      </c>
      <c r="AR51" s="179">
        <v>40</v>
      </c>
      <c r="AS51" s="179">
        <v>41.6</v>
      </c>
      <c r="AT51" s="179">
        <v>45</v>
      </c>
      <c r="AU51" s="179">
        <v>49.1</v>
      </c>
      <c r="AV51" s="179">
        <v>52.2</v>
      </c>
      <c r="AW51" s="179">
        <v>57</v>
      </c>
    </row>
    <row r="52" spans="1:49" ht="14.1" customHeight="1" x14ac:dyDescent="0.2">
      <c r="A52" s="201">
        <v>39</v>
      </c>
      <c r="B52" s="178" t="s">
        <v>876</v>
      </c>
      <c r="C52" s="177" t="s">
        <v>875</v>
      </c>
      <c r="D52" s="208">
        <v>11.1</v>
      </c>
      <c r="E52" s="207">
        <v>11.7</v>
      </c>
      <c r="F52" s="207">
        <v>13</v>
      </c>
      <c r="G52" s="207">
        <v>14.6</v>
      </c>
      <c r="H52" s="207">
        <v>16.5</v>
      </c>
      <c r="I52" s="207">
        <v>18.399999999999999</v>
      </c>
      <c r="J52" s="207">
        <v>21.3</v>
      </c>
      <c r="K52" s="207">
        <v>23.1</v>
      </c>
      <c r="L52" s="207">
        <v>25.8</v>
      </c>
      <c r="M52" s="207">
        <v>28.7</v>
      </c>
      <c r="N52" s="207">
        <v>31.6</v>
      </c>
      <c r="O52" s="207">
        <v>35.200000000000003</v>
      </c>
      <c r="P52" s="207">
        <v>37.1</v>
      </c>
      <c r="Q52" s="207">
        <v>39.9</v>
      </c>
      <c r="R52" s="207">
        <v>44</v>
      </c>
      <c r="S52" s="207">
        <v>47.4</v>
      </c>
      <c r="T52" s="207">
        <v>50.3</v>
      </c>
      <c r="U52" s="207">
        <v>56.6</v>
      </c>
      <c r="V52" s="207">
        <v>62.3</v>
      </c>
      <c r="W52" s="207">
        <v>68.8</v>
      </c>
      <c r="X52" s="207">
        <v>74.2</v>
      </c>
      <c r="Y52" s="207">
        <v>78.099999999999994</v>
      </c>
      <c r="Z52" s="207">
        <v>83.4</v>
      </c>
      <c r="AA52" s="207">
        <v>89.7</v>
      </c>
      <c r="AB52" s="207">
        <v>97.9</v>
      </c>
      <c r="AC52" s="207">
        <v>104.3</v>
      </c>
      <c r="AD52" s="207">
        <v>111.3</v>
      </c>
      <c r="AE52" s="207">
        <v>117.3</v>
      </c>
      <c r="AF52" s="207">
        <v>125.5</v>
      </c>
      <c r="AG52" s="207">
        <v>135.6</v>
      </c>
      <c r="AH52" s="207">
        <v>146.5</v>
      </c>
      <c r="AI52" s="207">
        <v>152.5</v>
      </c>
      <c r="AJ52" s="207">
        <v>159.19999999999999</v>
      </c>
      <c r="AK52" s="207">
        <v>165</v>
      </c>
      <c r="AL52" s="207">
        <v>175.1</v>
      </c>
      <c r="AM52" s="179">
        <v>187.2</v>
      </c>
      <c r="AN52" s="179">
        <v>199.7</v>
      </c>
      <c r="AO52" s="179">
        <v>209</v>
      </c>
      <c r="AP52" s="179">
        <v>213</v>
      </c>
      <c r="AQ52" s="179">
        <v>204.7</v>
      </c>
      <c r="AR52" s="179">
        <v>210.2</v>
      </c>
      <c r="AS52" s="179">
        <v>219.5</v>
      </c>
      <c r="AT52" s="179">
        <v>231.7</v>
      </c>
      <c r="AU52" s="179">
        <v>242.2</v>
      </c>
      <c r="AV52" s="179">
        <v>252.4</v>
      </c>
      <c r="AW52" s="179">
        <v>265.10000000000002</v>
      </c>
    </row>
    <row r="53" spans="1:49" ht="14.1" customHeight="1" x14ac:dyDescent="0.2">
      <c r="A53" s="201">
        <v>40</v>
      </c>
      <c r="B53" s="178" t="s">
        <v>873</v>
      </c>
      <c r="C53" s="177" t="s">
        <v>872</v>
      </c>
      <c r="D53" s="208">
        <v>10.9</v>
      </c>
      <c r="E53" s="207">
        <v>11.7</v>
      </c>
      <c r="F53" s="207">
        <v>12.5</v>
      </c>
      <c r="G53" s="207">
        <v>14.1</v>
      </c>
      <c r="H53" s="207">
        <v>16.3</v>
      </c>
      <c r="I53" s="207">
        <v>18.3</v>
      </c>
      <c r="J53" s="207">
        <v>20.6</v>
      </c>
      <c r="K53" s="207">
        <v>22.9</v>
      </c>
      <c r="L53" s="207">
        <v>25.6</v>
      </c>
      <c r="M53" s="207">
        <v>28.5</v>
      </c>
      <c r="N53" s="207">
        <v>31.6</v>
      </c>
      <c r="O53" s="207">
        <v>36.1</v>
      </c>
      <c r="P53" s="207">
        <v>39.5</v>
      </c>
      <c r="Q53" s="207">
        <v>44.1</v>
      </c>
      <c r="R53" s="207">
        <v>48.2</v>
      </c>
      <c r="S53" s="207">
        <v>53</v>
      </c>
      <c r="T53" s="207">
        <v>56.9</v>
      </c>
      <c r="U53" s="207">
        <v>60.9</v>
      </c>
      <c r="V53" s="207">
        <v>68.8</v>
      </c>
      <c r="W53" s="207">
        <v>76.3</v>
      </c>
      <c r="X53" s="207">
        <v>83.4</v>
      </c>
      <c r="Y53" s="207">
        <v>87.1</v>
      </c>
      <c r="Z53" s="207">
        <v>96.3</v>
      </c>
      <c r="AA53" s="207">
        <v>106</v>
      </c>
      <c r="AB53" s="207">
        <v>115.8</v>
      </c>
      <c r="AC53" s="207">
        <v>127.6</v>
      </c>
      <c r="AD53" s="207">
        <v>137.69999999999999</v>
      </c>
      <c r="AE53" s="207">
        <v>146.1</v>
      </c>
      <c r="AF53" s="207">
        <v>152.19999999999999</v>
      </c>
      <c r="AG53" s="207">
        <v>162.69999999999999</v>
      </c>
      <c r="AH53" s="207">
        <v>172.4</v>
      </c>
      <c r="AI53" s="207">
        <v>177</v>
      </c>
      <c r="AJ53" s="207">
        <v>184.1</v>
      </c>
      <c r="AK53" s="207">
        <v>197.4</v>
      </c>
      <c r="AL53" s="207">
        <v>212.3</v>
      </c>
      <c r="AM53" s="179">
        <v>225.3</v>
      </c>
      <c r="AN53" s="179">
        <v>241.8</v>
      </c>
      <c r="AO53" s="179">
        <v>257.39999999999998</v>
      </c>
      <c r="AP53" s="179">
        <v>260.60000000000002</v>
      </c>
      <c r="AQ53" s="179">
        <v>252.4</v>
      </c>
      <c r="AR53" s="179">
        <v>256.7</v>
      </c>
      <c r="AS53" s="179">
        <v>268</v>
      </c>
      <c r="AT53" s="179">
        <v>279.60000000000002</v>
      </c>
      <c r="AU53" s="179">
        <v>289.10000000000002</v>
      </c>
      <c r="AV53" s="179">
        <v>300.5</v>
      </c>
      <c r="AW53" s="179">
        <v>321.2</v>
      </c>
    </row>
    <row r="54" spans="1:49" ht="14.1" customHeight="1" x14ac:dyDescent="0.2">
      <c r="A54" s="204">
        <v>41</v>
      </c>
      <c r="B54" s="178" t="s">
        <v>870</v>
      </c>
      <c r="C54" s="177" t="s">
        <v>869</v>
      </c>
      <c r="D54" s="208">
        <v>9.8000000000000007</v>
      </c>
      <c r="E54" s="207">
        <v>10</v>
      </c>
      <c r="F54" s="207">
        <v>10.6</v>
      </c>
      <c r="G54" s="207">
        <v>11.5</v>
      </c>
      <c r="H54" s="207">
        <v>12.4</v>
      </c>
      <c r="I54" s="207">
        <v>13.5</v>
      </c>
      <c r="J54" s="207">
        <v>14.4</v>
      </c>
      <c r="K54" s="207">
        <v>16</v>
      </c>
      <c r="L54" s="207">
        <v>19</v>
      </c>
      <c r="M54" s="207">
        <v>22.1</v>
      </c>
      <c r="N54" s="207">
        <v>24.6</v>
      </c>
      <c r="O54" s="207">
        <v>27.2</v>
      </c>
      <c r="P54" s="207">
        <v>29.1</v>
      </c>
      <c r="Q54" s="207">
        <v>31.4</v>
      </c>
      <c r="R54" s="207">
        <v>34.5</v>
      </c>
      <c r="S54" s="207">
        <v>36</v>
      </c>
      <c r="T54" s="207">
        <v>38</v>
      </c>
      <c r="U54" s="207">
        <v>41.8</v>
      </c>
      <c r="V54" s="207">
        <v>45.9</v>
      </c>
      <c r="W54" s="207">
        <v>49</v>
      </c>
      <c r="X54" s="207">
        <v>52.6</v>
      </c>
      <c r="Y54" s="207">
        <v>54.2</v>
      </c>
      <c r="Z54" s="207">
        <v>55.9</v>
      </c>
      <c r="AA54" s="207">
        <v>59.7</v>
      </c>
      <c r="AB54" s="207">
        <v>64.900000000000006</v>
      </c>
      <c r="AC54" s="207">
        <v>69.3</v>
      </c>
      <c r="AD54" s="207">
        <v>73.3</v>
      </c>
      <c r="AE54" s="207">
        <v>77.2</v>
      </c>
      <c r="AF54" s="207">
        <v>80.599999999999994</v>
      </c>
      <c r="AG54" s="207">
        <v>85.6</v>
      </c>
      <c r="AH54" s="207">
        <v>90</v>
      </c>
      <c r="AI54" s="207">
        <v>89</v>
      </c>
      <c r="AJ54" s="207">
        <v>90.4</v>
      </c>
      <c r="AK54" s="207">
        <v>91.5</v>
      </c>
      <c r="AL54" s="207">
        <v>93.5</v>
      </c>
      <c r="AM54" s="179">
        <v>94.8</v>
      </c>
      <c r="AN54" s="179">
        <v>95.9</v>
      </c>
      <c r="AO54" s="179">
        <v>94.2</v>
      </c>
      <c r="AP54" s="179">
        <v>95</v>
      </c>
      <c r="AQ54" s="179">
        <v>93.8</v>
      </c>
      <c r="AR54" s="179">
        <v>99.4</v>
      </c>
      <c r="AS54" s="179">
        <v>104.6</v>
      </c>
      <c r="AT54" s="179">
        <v>109.6</v>
      </c>
      <c r="AU54" s="179">
        <v>113.5</v>
      </c>
      <c r="AV54" s="179">
        <v>120.5</v>
      </c>
      <c r="AW54" s="179">
        <v>130.30000000000001</v>
      </c>
    </row>
    <row r="55" spans="1:49" ht="14.1" customHeight="1" x14ac:dyDescent="0.2">
      <c r="A55" s="201">
        <v>42</v>
      </c>
      <c r="B55" s="178" t="s">
        <v>867</v>
      </c>
      <c r="C55" s="177" t="s">
        <v>866</v>
      </c>
      <c r="D55" s="206">
        <v>0.1</v>
      </c>
      <c r="E55" s="205">
        <v>0.2</v>
      </c>
      <c r="F55" s="205">
        <v>0.2</v>
      </c>
      <c r="G55" s="205">
        <v>0.2</v>
      </c>
      <c r="H55" s="205">
        <v>0.3</v>
      </c>
      <c r="I55" s="205">
        <v>0.3</v>
      </c>
      <c r="J55" s="205">
        <v>0.4</v>
      </c>
      <c r="K55" s="205">
        <v>0.5</v>
      </c>
      <c r="L55" s="205">
        <v>0.5</v>
      </c>
      <c r="M55" s="205">
        <v>0.6</v>
      </c>
      <c r="N55" s="205">
        <v>0.7</v>
      </c>
      <c r="O55" s="205">
        <v>0.8</v>
      </c>
      <c r="P55" s="205">
        <v>1</v>
      </c>
      <c r="Q55" s="205">
        <v>1.1000000000000001</v>
      </c>
      <c r="R55" s="205">
        <v>1.1000000000000001</v>
      </c>
      <c r="S55" s="205">
        <v>1.4</v>
      </c>
      <c r="T55" s="205">
        <v>1.5</v>
      </c>
      <c r="U55" s="205">
        <v>1.7</v>
      </c>
      <c r="V55" s="205">
        <v>2.2000000000000002</v>
      </c>
      <c r="W55" s="205">
        <v>2.6</v>
      </c>
      <c r="X55" s="205">
        <v>3.2</v>
      </c>
      <c r="Y55" s="205">
        <v>3.4</v>
      </c>
      <c r="Z55" s="205">
        <v>3.9</v>
      </c>
      <c r="AA55" s="205">
        <v>4.3</v>
      </c>
      <c r="AB55" s="205">
        <v>4.8</v>
      </c>
      <c r="AC55" s="205">
        <v>5.2</v>
      </c>
      <c r="AD55" s="205">
        <v>5.7</v>
      </c>
      <c r="AE55" s="205">
        <v>5.7</v>
      </c>
      <c r="AF55" s="205">
        <v>6</v>
      </c>
      <c r="AG55" s="205">
        <v>6.6</v>
      </c>
      <c r="AH55" s="205">
        <v>6.7</v>
      </c>
      <c r="AI55" s="205">
        <v>6.2</v>
      </c>
      <c r="AJ55" s="205">
        <v>6</v>
      </c>
      <c r="AK55" s="205">
        <v>6.3</v>
      </c>
      <c r="AL55" s="205">
        <v>6.8</v>
      </c>
      <c r="AM55" s="179">
        <v>7.2</v>
      </c>
      <c r="AN55" s="179">
        <v>7.5</v>
      </c>
      <c r="AO55" s="179">
        <v>8.5</v>
      </c>
      <c r="AP55" s="179">
        <v>9.1999999999999993</v>
      </c>
      <c r="AQ55" s="179">
        <v>8.3000000000000007</v>
      </c>
      <c r="AR55" s="179">
        <v>9.1</v>
      </c>
      <c r="AS55" s="179">
        <v>9.4</v>
      </c>
      <c r="AT55" s="179">
        <v>9.9</v>
      </c>
      <c r="AU55" s="179">
        <v>10.1</v>
      </c>
      <c r="AV55" s="179">
        <v>10.6</v>
      </c>
      <c r="AW55" s="179">
        <v>11.1</v>
      </c>
    </row>
    <row r="56" spans="1:49" s="171" customFormat="1" ht="14.1" customHeight="1" x14ac:dyDescent="0.2">
      <c r="A56" s="201">
        <v>43</v>
      </c>
      <c r="B56" s="184" t="s">
        <v>806</v>
      </c>
      <c r="C56" s="183" t="s">
        <v>864</v>
      </c>
      <c r="D56" s="203">
        <v>9.1999999999999993</v>
      </c>
      <c r="E56" s="202">
        <v>10.1</v>
      </c>
      <c r="F56" s="202">
        <v>11</v>
      </c>
      <c r="G56" s="202">
        <v>12.2</v>
      </c>
      <c r="H56" s="202">
        <v>13.4</v>
      </c>
      <c r="I56" s="202">
        <v>14.9</v>
      </c>
      <c r="J56" s="202">
        <v>16.5</v>
      </c>
      <c r="K56" s="202">
        <v>17.7</v>
      </c>
      <c r="L56" s="202">
        <v>19.5</v>
      </c>
      <c r="M56" s="202">
        <v>21.3</v>
      </c>
      <c r="N56" s="202">
        <v>23.7</v>
      </c>
      <c r="O56" s="202">
        <v>26.3</v>
      </c>
      <c r="P56" s="202">
        <v>28.8</v>
      </c>
      <c r="Q56" s="202">
        <v>31.8</v>
      </c>
      <c r="R56" s="202">
        <v>34.799999999999997</v>
      </c>
      <c r="S56" s="202">
        <v>37.9</v>
      </c>
      <c r="T56" s="202">
        <v>40.799999999999997</v>
      </c>
      <c r="U56" s="202">
        <v>44.5</v>
      </c>
      <c r="V56" s="202">
        <v>49.8</v>
      </c>
      <c r="W56" s="202">
        <v>55.6</v>
      </c>
      <c r="X56" s="202">
        <v>60.7</v>
      </c>
      <c r="Y56" s="202">
        <v>65.2</v>
      </c>
      <c r="Z56" s="202">
        <v>70.8</v>
      </c>
      <c r="AA56" s="202">
        <v>75</v>
      </c>
      <c r="AB56" s="202">
        <v>79.900000000000006</v>
      </c>
      <c r="AC56" s="202">
        <v>85.5</v>
      </c>
      <c r="AD56" s="202">
        <v>92.6</v>
      </c>
      <c r="AE56" s="202">
        <v>99.8</v>
      </c>
      <c r="AF56" s="202">
        <v>107.4</v>
      </c>
      <c r="AG56" s="202">
        <v>115.4</v>
      </c>
      <c r="AH56" s="202">
        <v>125.2</v>
      </c>
      <c r="AI56" s="202">
        <v>134.4</v>
      </c>
      <c r="AJ56" s="202">
        <v>139.80000000000001</v>
      </c>
      <c r="AK56" s="202">
        <v>149.69999999999999</v>
      </c>
      <c r="AL56" s="202">
        <v>159.1</v>
      </c>
      <c r="AM56" s="182">
        <v>170.7</v>
      </c>
      <c r="AN56" s="182">
        <v>183.4</v>
      </c>
      <c r="AO56" s="182">
        <v>196.6</v>
      </c>
      <c r="AP56" s="182">
        <v>208.9</v>
      </c>
      <c r="AQ56" s="182">
        <v>219.9</v>
      </c>
      <c r="AR56" s="182">
        <v>235.5</v>
      </c>
      <c r="AS56" s="182">
        <v>246.9</v>
      </c>
      <c r="AT56" s="182">
        <v>253</v>
      </c>
      <c r="AU56" s="182">
        <v>259.7</v>
      </c>
      <c r="AV56" s="182">
        <v>268.7</v>
      </c>
      <c r="AW56" s="182">
        <v>277.7</v>
      </c>
    </row>
    <row r="57" spans="1:49" x14ac:dyDescent="0.2">
      <c r="A57" s="204">
        <v>44</v>
      </c>
      <c r="B57" s="178" t="s">
        <v>862</v>
      </c>
      <c r="C57" s="177" t="s">
        <v>861</v>
      </c>
      <c r="D57" s="206">
        <v>0.2</v>
      </c>
      <c r="E57" s="205">
        <v>0.3</v>
      </c>
      <c r="F57" s="205">
        <v>0.3</v>
      </c>
      <c r="G57" s="205">
        <v>0.4</v>
      </c>
      <c r="H57" s="205">
        <v>0.5</v>
      </c>
      <c r="I57" s="205">
        <v>0.7</v>
      </c>
      <c r="J57" s="205">
        <v>0.7</v>
      </c>
      <c r="K57" s="205">
        <v>0.7</v>
      </c>
      <c r="L57" s="205">
        <v>0.9</v>
      </c>
      <c r="M57" s="205">
        <v>1</v>
      </c>
      <c r="N57" s="205">
        <v>1</v>
      </c>
      <c r="O57" s="205">
        <v>1.1000000000000001</v>
      </c>
      <c r="P57" s="205">
        <v>1.1000000000000001</v>
      </c>
      <c r="Q57" s="205">
        <v>1.3</v>
      </c>
      <c r="R57" s="205">
        <v>1.5</v>
      </c>
      <c r="S57" s="205">
        <v>1.8</v>
      </c>
      <c r="T57" s="205">
        <v>2</v>
      </c>
      <c r="U57" s="205">
        <v>2.1</v>
      </c>
      <c r="V57" s="205">
        <v>2.2999999999999998</v>
      </c>
      <c r="W57" s="205">
        <v>3</v>
      </c>
      <c r="X57" s="205">
        <v>3.2</v>
      </c>
      <c r="Y57" s="205">
        <v>3.3</v>
      </c>
      <c r="Z57" s="205">
        <v>3.7</v>
      </c>
      <c r="AA57" s="205">
        <v>4</v>
      </c>
      <c r="AB57" s="205">
        <v>4.3</v>
      </c>
      <c r="AC57" s="205">
        <v>4.5999999999999996</v>
      </c>
      <c r="AD57" s="205">
        <v>4.7</v>
      </c>
      <c r="AE57" s="205">
        <v>5.0999999999999996</v>
      </c>
      <c r="AF57" s="205">
        <v>5.3</v>
      </c>
      <c r="AG57" s="205">
        <v>5.7</v>
      </c>
      <c r="AH57" s="205">
        <v>6</v>
      </c>
      <c r="AI57" s="205">
        <v>6.5</v>
      </c>
      <c r="AJ57" s="205">
        <v>6.8</v>
      </c>
      <c r="AK57" s="205">
        <v>7.2</v>
      </c>
      <c r="AL57" s="205">
        <v>7.6</v>
      </c>
      <c r="AM57" s="179">
        <v>7.9</v>
      </c>
      <c r="AN57" s="179">
        <v>8.5</v>
      </c>
      <c r="AO57" s="179">
        <v>9.4</v>
      </c>
      <c r="AP57" s="179">
        <v>9.8000000000000007</v>
      </c>
      <c r="AQ57" s="179">
        <v>10.1</v>
      </c>
      <c r="AR57" s="179">
        <v>10.199999999999999</v>
      </c>
      <c r="AS57" s="179">
        <v>11.3</v>
      </c>
      <c r="AT57" s="179">
        <v>11.6</v>
      </c>
      <c r="AU57" s="179">
        <v>11.7</v>
      </c>
      <c r="AV57" s="179">
        <v>12.2</v>
      </c>
      <c r="AW57" s="179">
        <v>12.8</v>
      </c>
    </row>
    <row r="58" spans="1:49" x14ac:dyDescent="0.2">
      <c r="A58" s="201">
        <v>45</v>
      </c>
      <c r="B58" s="178" t="s">
        <v>859</v>
      </c>
      <c r="C58" s="183" t="s">
        <v>858</v>
      </c>
      <c r="D58" s="206">
        <v>2.2000000000000002</v>
      </c>
      <c r="E58" s="205">
        <v>2.4</v>
      </c>
      <c r="F58" s="205">
        <v>2.6</v>
      </c>
      <c r="G58" s="205">
        <v>2.9</v>
      </c>
      <c r="H58" s="205">
        <v>3.4</v>
      </c>
      <c r="I58" s="205">
        <v>3.7</v>
      </c>
      <c r="J58" s="205">
        <v>3.9</v>
      </c>
      <c r="K58" s="205">
        <v>4.0999999999999996</v>
      </c>
      <c r="L58" s="205">
        <v>4.7</v>
      </c>
      <c r="M58" s="205">
        <v>5</v>
      </c>
      <c r="N58" s="205">
        <v>5.6</v>
      </c>
      <c r="O58" s="205">
        <v>5.9</v>
      </c>
      <c r="P58" s="205">
        <v>6.1</v>
      </c>
      <c r="Q58" s="205">
        <v>6.6</v>
      </c>
      <c r="R58" s="205">
        <v>7.2</v>
      </c>
      <c r="S58" s="205">
        <v>7.6</v>
      </c>
      <c r="T58" s="205">
        <v>8</v>
      </c>
      <c r="U58" s="205">
        <v>8.8000000000000007</v>
      </c>
      <c r="V58" s="205">
        <v>9.6</v>
      </c>
      <c r="W58" s="205">
        <v>10.5</v>
      </c>
      <c r="X58" s="205">
        <v>11.7</v>
      </c>
      <c r="Y58" s="205">
        <v>12.4</v>
      </c>
      <c r="Z58" s="205">
        <v>13</v>
      </c>
      <c r="AA58" s="205">
        <v>13.3</v>
      </c>
      <c r="AB58" s="205">
        <v>13.8</v>
      </c>
      <c r="AC58" s="205">
        <v>14.6</v>
      </c>
      <c r="AD58" s="205">
        <v>15.4</v>
      </c>
      <c r="AE58" s="205">
        <v>15.6</v>
      </c>
      <c r="AF58" s="205">
        <v>16.2</v>
      </c>
      <c r="AG58" s="205">
        <v>17.100000000000001</v>
      </c>
      <c r="AH58" s="205">
        <v>18.100000000000001</v>
      </c>
      <c r="AI58" s="205">
        <v>19.2</v>
      </c>
      <c r="AJ58" s="205">
        <v>20</v>
      </c>
      <c r="AK58" s="205">
        <v>20.5</v>
      </c>
      <c r="AL58" s="205">
        <v>21</v>
      </c>
      <c r="AM58" s="179">
        <v>21.7</v>
      </c>
      <c r="AN58" s="179">
        <v>22.5</v>
      </c>
      <c r="AO58" s="179">
        <v>23.3</v>
      </c>
      <c r="AP58" s="179">
        <v>24.3</v>
      </c>
      <c r="AQ58" s="179">
        <v>24.7</v>
      </c>
      <c r="AR58" s="179">
        <v>25.1</v>
      </c>
      <c r="AS58" s="179">
        <v>25.6</v>
      </c>
      <c r="AT58" s="179">
        <v>26.1</v>
      </c>
      <c r="AU58" s="179">
        <v>27.2</v>
      </c>
      <c r="AV58" s="179">
        <v>28.6</v>
      </c>
      <c r="AW58" s="179">
        <v>29.4</v>
      </c>
    </row>
    <row r="59" spans="1:49" x14ac:dyDescent="0.2">
      <c r="A59" s="204">
        <v>46</v>
      </c>
      <c r="B59" s="178" t="s">
        <v>856</v>
      </c>
      <c r="C59" s="177" t="s">
        <v>855</v>
      </c>
      <c r="D59" s="206">
        <v>5.2</v>
      </c>
      <c r="E59" s="205">
        <v>5.9</v>
      </c>
      <c r="F59" s="205">
        <v>6.5</v>
      </c>
      <c r="G59" s="205">
        <v>7.1</v>
      </c>
      <c r="H59" s="205">
        <v>7.6</v>
      </c>
      <c r="I59" s="205">
        <v>8.1999999999999993</v>
      </c>
      <c r="J59" s="205">
        <v>8.9</v>
      </c>
      <c r="K59" s="205">
        <v>9.6</v>
      </c>
      <c r="L59" s="205">
        <v>10.3</v>
      </c>
      <c r="M59" s="205">
        <v>11.4</v>
      </c>
      <c r="N59" s="205">
        <v>12.9</v>
      </c>
      <c r="O59" s="205">
        <v>14.8</v>
      </c>
      <c r="P59" s="205">
        <v>17</v>
      </c>
      <c r="Q59" s="205">
        <v>18.8</v>
      </c>
      <c r="R59" s="205">
        <v>20.5</v>
      </c>
      <c r="S59" s="205">
        <v>22.3</v>
      </c>
      <c r="T59" s="205">
        <v>24.1</v>
      </c>
      <c r="U59" s="205">
        <v>26.1</v>
      </c>
      <c r="V59" s="205">
        <v>28.5</v>
      </c>
      <c r="W59" s="205">
        <v>31.5</v>
      </c>
      <c r="X59" s="205">
        <v>34.700000000000003</v>
      </c>
      <c r="Y59" s="205">
        <v>38.4</v>
      </c>
      <c r="Z59" s="205">
        <v>42.3</v>
      </c>
      <c r="AA59" s="205">
        <v>45.4</v>
      </c>
      <c r="AB59" s="205">
        <v>48.6</v>
      </c>
      <c r="AC59" s="205">
        <v>51.9</v>
      </c>
      <c r="AD59" s="205">
        <v>56.4</v>
      </c>
      <c r="AE59" s="205">
        <v>61.3</v>
      </c>
      <c r="AF59" s="205">
        <v>66</v>
      </c>
      <c r="AG59" s="205">
        <v>70.8</v>
      </c>
      <c r="AH59" s="205">
        <v>76.8</v>
      </c>
      <c r="AI59" s="205">
        <v>82.9</v>
      </c>
      <c r="AJ59" s="205">
        <v>87</v>
      </c>
      <c r="AK59" s="205">
        <v>95</v>
      </c>
      <c r="AL59" s="205">
        <v>102.5</v>
      </c>
      <c r="AM59" s="179">
        <v>110.9</v>
      </c>
      <c r="AN59" s="179">
        <v>119.7</v>
      </c>
      <c r="AO59" s="179">
        <v>128.30000000000001</v>
      </c>
      <c r="AP59" s="179">
        <v>136.9</v>
      </c>
      <c r="AQ59" s="179">
        <v>146.69999999999999</v>
      </c>
      <c r="AR59" s="179">
        <v>158.30000000000001</v>
      </c>
      <c r="AS59" s="179">
        <v>165.8</v>
      </c>
      <c r="AT59" s="179">
        <v>170.5</v>
      </c>
      <c r="AU59" s="179">
        <v>175</v>
      </c>
      <c r="AV59" s="179">
        <v>179.2</v>
      </c>
      <c r="AW59" s="179">
        <v>183.8</v>
      </c>
    </row>
    <row r="60" spans="1:49" x14ac:dyDescent="0.2">
      <c r="A60" s="201">
        <v>47</v>
      </c>
      <c r="B60" s="178" t="s">
        <v>853</v>
      </c>
      <c r="C60" s="183" t="s">
        <v>852</v>
      </c>
      <c r="D60" s="179" t="s">
        <v>651</v>
      </c>
      <c r="E60" s="179" t="s">
        <v>651</v>
      </c>
      <c r="F60" s="179" t="s">
        <v>651</v>
      </c>
      <c r="G60" s="179" t="s">
        <v>651</v>
      </c>
      <c r="H60" s="179" t="s">
        <v>651</v>
      </c>
      <c r="I60" s="179" t="s">
        <v>651</v>
      </c>
      <c r="J60" s="179" t="s">
        <v>651</v>
      </c>
      <c r="K60" s="179" t="s">
        <v>651</v>
      </c>
      <c r="L60" s="179" t="s">
        <v>651</v>
      </c>
      <c r="M60" s="179" t="s">
        <v>651</v>
      </c>
      <c r="N60" s="179" t="s">
        <v>651</v>
      </c>
      <c r="O60" s="179" t="s">
        <v>651</v>
      </c>
      <c r="P60" s="179" t="s">
        <v>651</v>
      </c>
      <c r="Q60" s="179" t="s">
        <v>651</v>
      </c>
      <c r="R60" s="179" t="s">
        <v>651</v>
      </c>
      <c r="S60" s="179" t="s">
        <v>651</v>
      </c>
      <c r="T60" s="179" t="s">
        <v>651</v>
      </c>
      <c r="U60" s="179" t="s">
        <v>651</v>
      </c>
      <c r="V60" s="179" t="s">
        <v>651</v>
      </c>
      <c r="W60" s="179" t="s">
        <v>651</v>
      </c>
      <c r="X60" s="179" t="s">
        <v>651</v>
      </c>
      <c r="Y60" s="179" t="s">
        <v>651</v>
      </c>
      <c r="Z60" s="179" t="s">
        <v>651</v>
      </c>
      <c r="AA60" s="179" t="s">
        <v>651</v>
      </c>
      <c r="AB60" s="179" t="s">
        <v>651</v>
      </c>
      <c r="AC60" s="179" t="s">
        <v>651</v>
      </c>
      <c r="AD60" s="179" t="s">
        <v>651</v>
      </c>
      <c r="AE60" s="179" t="s">
        <v>651</v>
      </c>
      <c r="AF60" s="179" t="s">
        <v>651</v>
      </c>
      <c r="AG60" s="179" t="s">
        <v>651</v>
      </c>
      <c r="AH60" s="179" t="s">
        <v>651</v>
      </c>
      <c r="AI60" s="179" t="s">
        <v>651</v>
      </c>
      <c r="AJ60" s="179" t="s">
        <v>651</v>
      </c>
      <c r="AK60" s="179" t="s">
        <v>651</v>
      </c>
      <c r="AL60" s="179" t="s">
        <v>651</v>
      </c>
      <c r="AM60" s="179" t="s">
        <v>651</v>
      </c>
      <c r="AN60" s="179" t="s">
        <v>651</v>
      </c>
      <c r="AO60" s="179" t="s">
        <v>651</v>
      </c>
      <c r="AP60" s="179" t="s">
        <v>651</v>
      </c>
      <c r="AQ60" s="179" t="s">
        <v>651</v>
      </c>
      <c r="AR60" s="179" t="s">
        <v>651</v>
      </c>
      <c r="AS60" s="179" t="s">
        <v>651</v>
      </c>
      <c r="AT60" s="179" t="s">
        <v>651</v>
      </c>
      <c r="AU60" s="179" t="s">
        <v>651</v>
      </c>
      <c r="AV60" s="179" t="s">
        <v>651</v>
      </c>
      <c r="AW60" s="179" t="s">
        <v>651</v>
      </c>
    </row>
    <row r="61" spans="1:49" x14ac:dyDescent="0.2">
      <c r="A61" s="201">
        <v>48</v>
      </c>
      <c r="B61" s="178" t="s">
        <v>850</v>
      </c>
      <c r="C61" s="177" t="s">
        <v>849</v>
      </c>
      <c r="D61" s="206">
        <v>1.5</v>
      </c>
      <c r="E61" s="205">
        <v>1.6</v>
      </c>
      <c r="F61" s="205">
        <v>1.6</v>
      </c>
      <c r="G61" s="205">
        <v>1.8</v>
      </c>
      <c r="H61" s="205">
        <v>1.9</v>
      </c>
      <c r="I61" s="205">
        <v>2.4</v>
      </c>
      <c r="J61" s="205">
        <v>3</v>
      </c>
      <c r="K61" s="205">
        <v>3.3</v>
      </c>
      <c r="L61" s="205">
        <v>3.7</v>
      </c>
      <c r="M61" s="205">
        <v>3.9</v>
      </c>
      <c r="N61" s="205">
        <v>4.2</v>
      </c>
      <c r="O61" s="205">
        <v>4.5</v>
      </c>
      <c r="P61" s="205">
        <v>4.5999999999999996</v>
      </c>
      <c r="Q61" s="205">
        <v>5.0999999999999996</v>
      </c>
      <c r="R61" s="205">
        <v>5.5</v>
      </c>
      <c r="S61" s="205">
        <v>6.2</v>
      </c>
      <c r="T61" s="205">
        <v>6.7</v>
      </c>
      <c r="U61" s="205">
        <v>7.5</v>
      </c>
      <c r="V61" s="205">
        <v>9.5</v>
      </c>
      <c r="W61" s="205">
        <v>10.6</v>
      </c>
      <c r="X61" s="205">
        <v>11.1</v>
      </c>
      <c r="Y61" s="205">
        <v>11.1</v>
      </c>
      <c r="Z61" s="205">
        <v>11.8</v>
      </c>
      <c r="AA61" s="205">
        <v>12.3</v>
      </c>
      <c r="AB61" s="205">
        <v>13.1</v>
      </c>
      <c r="AC61" s="205">
        <v>14.4</v>
      </c>
      <c r="AD61" s="205">
        <v>16.2</v>
      </c>
      <c r="AE61" s="205">
        <v>17.8</v>
      </c>
      <c r="AF61" s="205">
        <v>19.899999999999999</v>
      </c>
      <c r="AG61" s="205">
        <v>21.8</v>
      </c>
      <c r="AH61" s="205">
        <v>24.3</v>
      </c>
      <c r="AI61" s="205">
        <v>25.8</v>
      </c>
      <c r="AJ61" s="205">
        <v>26</v>
      </c>
      <c r="AK61" s="205">
        <v>27</v>
      </c>
      <c r="AL61" s="205">
        <v>28.1</v>
      </c>
      <c r="AM61" s="179">
        <v>30.3</v>
      </c>
      <c r="AN61" s="179">
        <v>32.700000000000003</v>
      </c>
      <c r="AO61" s="179">
        <v>35.5</v>
      </c>
      <c r="AP61" s="179">
        <v>37.9</v>
      </c>
      <c r="AQ61" s="179">
        <v>38.4</v>
      </c>
      <c r="AR61" s="179">
        <v>42</v>
      </c>
      <c r="AS61" s="179">
        <v>44.1</v>
      </c>
      <c r="AT61" s="179">
        <v>44.9</v>
      </c>
      <c r="AU61" s="179">
        <v>45.8</v>
      </c>
      <c r="AV61" s="179">
        <v>48.6</v>
      </c>
      <c r="AW61" s="179">
        <v>51.8</v>
      </c>
    </row>
    <row r="62" spans="1:49" s="171" customFormat="1" ht="14.1" customHeight="1" x14ac:dyDescent="0.2">
      <c r="A62" s="204">
        <v>49</v>
      </c>
      <c r="B62" s="184" t="s">
        <v>847</v>
      </c>
      <c r="C62" s="183" t="s">
        <v>846</v>
      </c>
      <c r="D62" s="203">
        <v>41.6</v>
      </c>
      <c r="E62" s="202">
        <v>43.8</v>
      </c>
      <c r="F62" s="202">
        <v>48.9</v>
      </c>
      <c r="G62" s="202">
        <v>54.8</v>
      </c>
      <c r="H62" s="202">
        <v>60.6</v>
      </c>
      <c r="I62" s="202">
        <v>68.8</v>
      </c>
      <c r="J62" s="202">
        <v>77.8</v>
      </c>
      <c r="K62" s="202">
        <v>85.7</v>
      </c>
      <c r="L62" s="202">
        <v>97.1</v>
      </c>
      <c r="M62" s="202">
        <v>110.9</v>
      </c>
      <c r="N62" s="202">
        <v>121.7</v>
      </c>
      <c r="O62" s="202">
        <v>133.9</v>
      </c>
      <c r="P62" s="202">
        <v>142.5</v>
      </c>
      <c r="Q62" s="202">
        <v>153.5</v>
      </c>
      <c r="R62" s="202">
        <v>164.9</v>
      </c>
      <c r="S62" s="202">
        <v>174.3</v>
      </c>
      <c r="T62" s="202">
        <v>186.7</v>
      </c>
      <c r="U62" s="202">
        <v>204.4</v>
      </c>
      <c r="V62" s="202">
        <v>225.8</v>
      </c>
      <c r="W62" s="202">
        <v>242.6</v>
      </c>
      <c r="X62" s="202">
        <v>262.7</v>
      </c>
      <c r="Y62" s="202">
        <v>273.39999999999998</v>
      </c>
      <c r="Z62" s="202">
        <v>286.3</v>
      </c>
      <c r="AA62" s="202">
        <v>298.39999999999998</v>
      </c>
      <c r="AB62" s="202">
        <v>308.3</v>
      </c>
      <c r="AC62" s="202">
        <v>316.10000000000002</v>
      </c>
      <c r="AD62" s="202">
        <v>326.60000000000002</v>
      </c>
      <c r="AE62" s="202">
        <v>343.4</v>
      </c>
      <c r="AF62" s="202">
        <v>361.8</v>
      </c>
      <c r="AG62" s="202">
        <v>380.3</v>
      </c>
      <c r="AH62" s="202">
        <v>408.8</v>
      </c>
      <c r="AI62" s="202">
        <v>419.7</v>
      </c>
      <c r="AJ62" s="202">
        <v>436.3</v>
      </c>
      <c r="AK62" s="202">
        <v>461.9</v>
      </c>
      <c r="AL62" s="202">
        <v>496.4</v>
      </c>
      <c r="AM62" s="182">
        <v>530.6</v>
      </c>
      <c r="AN62" s="182">
        <v>566.29999999999995</v>
      </c>
      <c r="AO62" s="182">
        <v>595.6</v>
      </c>
      <c r="AP62" s="182">
        <v>612.5</v>
      </c>
      <c r="AQ62" s="182">
        <v>600.29999999999995</v>
      </c>
      <c r="AR62" s="182">
        <v>617.70000000000005</v>
      </c>
      <c r="AS62" s="182">
        <v>649.5</v>
      </c>
      <c r="AT62" s="182">
        <v>685.1</v>
      </c>
      <c r="AU62" s="182">
        <v>710.8</v>
      </c>
      <c r="AV62" s="182">
        <v>753.7</v>
      </c>
      <c r="AW62" s="182">
        <v>808.8</v>
      </c>
    </row>
    <row r="63" spans="1:49" x14ac:dyDescent="0.2">
      <c r="A63" s="201">
        <v>50</v>
      </c>
      <c r="B63" s="178" t="s">
        <v>844</v>
      </c>
      <c r="C63" s="177" t="s">
        <v>843</v>
      </c>
      <c r="D63" s="181">
        <v>38.6</v>
      </c>
      <c r="E63" s="180">
        <v>40.700000000000003</v>
      </c>
      <c r="F63" s="180">
        <v>45</v>
      </c>
      <c r="G63" s="180">
        <v>50.5</v>
      </c>
      <c r="H63" s="180">
        <v>55.9</v>
      </c>
      <c r="I63" s="180">
        <v>63.5</v>
      </c>
      <c r="J63" s="180">
        <v>71.599999999999994</v>
      </c>
      <c r="K63" s="180">
        <v>78.8</v>
      </c>
      <c r="L63" s="180">
        <v>89.2</v>
      </c>
      <c r="M63" s="180">
        <v>101.7</v>
      </c>
      <c r="N63" s="180">
        <v>111.5</v>
      </c>
      <c r="O63" s="180">
        <v>122</v>
      </c>
      <c r="P63" s="180">
        <v>129.80000000000001</v>
      </c>
      <c r="Q63" s="180">
        <v>139.69999999999999</v>
      </c>
      <c r="R63" s="180">
        <v>148.80000000000001</v>
      </c>
      <c r="S63" s="180">
        <v>156.19999999999999</v>
      </c>
      <c r="T63" s="180">
        <v>167.5</v>
      </c>
      <c r="U63" s="180">
        <v>182.3</v>
      </c>
      <c r="V63" s="180">
        <v>201.6</v>
      </c>
      <c r="W63" s="180">
        <v>216.7</v>
      </c>
      <c r="X63" s="180">
        <v>235.1</v>
      </c>
      <c r="Y63" s="180">
        <v>244.2</v>
      </c>
      <c r="Z63" s="180">
        <v>254.1</v>
      </c>
      <c r="AA63" s="180">
        <v>265.7</v>
      </c>
      <c r="AB63" s="180">
        <v>273.39999999999998</v>
      </c>
      <c r="AC63" s="180">
        <v>279.60000000000002</v>
      </c>
      <c r="AD63" s="180">
        <v>286.7</v>
      </c>
      <c r="AE63" s="180">
        <v>298.5</v>
      </c>
      <c r="AF63" s="180">
        <v>314.60000000000002</v>
      </c>
      <c r="AG63" s="180">
        <v>330.5</v>
      </c>
      <c r="AH63" s="180">
        <v>353.8</v>
      </c>
      <c r="AI63" s="180">
        <v>367.6</v>
      </c>
      <c r="AJ63" s="180">
        <v>383.1</v>
      </c>
      <c r="AK63" s="180">
        <v>404.6</v>
      </c>
      <c r="AL63" s="180">
        <v>432.1</v>
      </c>
      <c r="AM63" s="176">
        <v>458.1</v>
      </c>
      <c r="AN63" s="176">
        <v>486.3</v>
      </c>
      <c r="AO63" s="176">
        <v>509.6</v>
      </c>
      <c r="AP63" s="176">
        <v>523.70000000000005</v>
      </c>
      <c r="AQ63" s="176">
        <v>517.9</v>
      </c>
      <c r="AR63" s="176">
        <v>532.20000000000005</v>
      </c>
      <c r="AS63" s="176">
        <v>558.70000000000005</v>
      </c>
      <c r="AT63" s="176">
        <v>587.29999999999995</v>
      </c>
      <c r="AU63" s="176">
        <v>608.1</v>
      </c>
      <c r="AV63" s="176">
        <v>642.5</v>
      </c>
      <c r="AW63" s="176">
        <v>690.4</v>
      </c>
    </row>
    <row r="64" spans="1:49" x14ac:dyDescent="0.2">
      <c r="A64" s="201">
        <v>51</v>
      </c>
      <c r="B64" s="178" t="s">
        <v>841</v>
      </c>
      <c r="C64" s="177" t="s">
        <v>840</v>
      </c>
      <c r="D64" s="181">
        <v>3</v>
      </c>
      <c r="E64" s="180">
        <v>3.1</v>
      </c>
      <c r="F64" s="180">
        <v>3.9</v>
      </c>
      <c r="G64" s="180">
        <v>4.3</v>
      </c>
      <c r="H64" s="180">
        <v>4.7</v>
      </c>
      <c r="I64" s="180">
        <v>5.3</v>
      </c>
      <c r="J64" s="180">
        <v>6.2</v>
      </c>
      <c r="K64" s="180">
        <v>6.9</v>
      </c>
      <c r="L64" s="180">
        <v>7.9</v>
      </c>
      <c r="M64" s="180">
        <v>9.3000000000000007</v>
      </c>
      <c r="N64" s="180">
        <v>10.3</v>
      </c>
      <c r="O64" s="180">
        <v>11.9</v>
      </c>
      <c r="P64" s="180">
        <v>12.7</v>
      </c>
      <c r="Q64" s="180">
        <v>13.9</v>
      </c>
      <c r="R64" s="180">
        <v>16.100000000000001</v>
      </c>
      <c r="S64" s="180">
        <v>18.100000000000001</v>
      </c>
      <c r="T64" s="180">
        <v>19.2</v>
      </c>
      <c r="U64" s="180">
        <v>22</v>
      </c>
      <c r="V64" s="180">
        <v>24.2</v>
      </c>
      <c r="W64" s="180">
        <v>25.9</v>
      </c>
      <c r="X64" s="180">
        <v>27.6</v>
      </c>
      <c r="Y64" s="180">
        <v>29.2</v>
      </c>
      <c r="Z64" s="180">
        <v>32.200000000000003</v>
      </c>
      <c r="AA64" s="180">
        <v>32.700000000000003</v>
      </c>
      <c r="AB64" s="180">
        <v>34.9</v>
      </c>
      <c r="AC64" s="180">
        <v>36.6</v>
      </c>
      <c r="AD64" s="180">
        <v>39.9</v>
      </c>
      <c r="AE64" s="180">
        <v>44.9</v>
      </c>
      <c r="AF64" s="180">
        <v>47.2</v>
      </c>
      <c r="AG64" s="180">
        <v>49.8</v>
      </c>
      <c r="AH64" s="180">
        <v>55</v>
      </c>
      <c r="AI64" s="180">
        <v>52.1</v>
      </c>
      <c r="AJ64" s="180">
        <v>53.3</v>
      </c>
      <c r="AK64" s="180">
        <v>57.3</v>
      </c>
      <c r="AL64" s="180">
        <v>64.400000000000006</v>
      </c>
      <c r="AM64" s="176">
        <v>72.5</v>
      </c>
      <c r="AN64" s="176">
        <v>80</v>
      </c>
      <c r="AO64" s="176">
        <v>86</v>
      </c>
      <c r="AP64" s="176">
        <v>88.8</v>
      </c>
      <c r="AQ64" s="176">
        <v>82.4</v>
      </c>
      <c r="AR64" s="176">
        <v>85.5</v>
      </c>
      <c r="AS64" s="176">
        <v>90.8</v>
      </c>
      <c r="AT64" s="176">
        <v>97.8</v>
      </c>
      <c r="AU64" s="176">
        <v>102.7</v>
      </c>
      <c r="AV64" s="176">
        <v>111.2</v>
      </c>
      <c r="AW64" s="176">
        <v>118.4</v>
      </c>
    </row>
    <row r="65" spans="1:49" s="171" customFormat="1" ht="14.1" customHeight="1" x14ac:dyDescent="0.2">
      <c r="A65" s="204">
        <v>52</v>
      </c>
      <c r="B65" s="184" t="s">
        <v>838</v>
      </c>
      <c r="C65" s="183" t="s">
        <v>837</v>
      </c>
      <c r="D65" s="203">
        <v>64.5</v>
      </c>
      <c r="E65" s="202">
        <v>69.8</v>
      </c>
      <c r="F65" s="202">
        <v>77.099999999999994</v>
      </c>
      <c r="G65" s="202">
        <v>85.2</v>
      </c>
      <c r="H65" s="202">
        <v>94</v>
      </c>
      <c r="I65" s="202">
        <v>106.8</v>
      </c>
      <c r="J65" s="202">
        <v>118.7</v>
      </c>
      <c r="K65" s="202">
        <v>134.6</v>
      </c>
      <c r="L65" s="202">
        <v>155.5</v>
      </c>
      <c r="M65" s="202">
        <v>168.9</v>
      </c>
      <c r="N65" s="202">
        <v>185.4</v>
      </c>
      <c r="O65" s="202">
        <v>200.4</v>
      </c>
      <c r="P65" s="202">
        <v>219.8</v>
      </c>
      <c r="Q65" s="202">
        <v>261.8</v>
      </c>
      <c r="R65" s="202">
        <v>285</v>
      </c>
      <c r="S65" s="202">
        <v>330.5</v>
      </c>
      <c r="T65" s="202">
        <v>357.7</v>
      </c>
      <c r="U65" s="202">
        <v>378.9</v>
      </c>
      <c r="V65" s="202">
        <v>410.5</v>
      </c>
      <c r="W65" s="202">
        <v>445.4</v>
      </c>
      <c r="X65" s="202">
        <v>468.7</v>
      </c>
      <c r="Y65" s="202">
        <v>492.4</v>
      </c>
      <c r="Z65" s="202">
        <v>537.1</v>
      </c>
      <c r="AA65" s="202">
        <v>588.4</v>
      </c>
      <c r="AB65" s="202">
        <v>616.4</v>
      </c>
      <c r="AC65" s="202">
        <v>649.9</v>
      </c>
      <c r="AD65" s="202">
        <v>691.8</v>
      </c>
      <c r="AE65" s="202">
        <v>743.8</v>
      </c>
      <c r="AF65" s="202">
        <v>804.6</v>
      </c>
      <c r="AG65" s="202">
        <v>872.9</v>
      </c>
      <c r="AH65" s="202">
        <v>956.3</v>
      </c>
      <c r="AI65" s="202">
        <v>961</v>
      </c>
      <c r="AJ65" s="202">
        <v>989.2</v>
      </c>
      <c r="AK65" s="202">
        <v>1044.5</v>
      </c>
      <c r="AL65" s="202">
        <v>1120.7</v>
      </c>
      <c r="AM65" s="182">
        <v>1202.5</v>
      </c>
      <c r="AN65" s="182">
        <v>1267.7</v>
      </c>
      <c r="AO65" s="182">
        <v>1341.8</v>
      </c>
      <c r="AP65" s="182">
        <v>1358</v>
      </c>
      <c r="AQ65" s="182">
        <v>1292.0999999999999</v>
      </c>
      <c r="AR65" s="182">
        <v>1357.6</v>
      </c>
      <c r="AS65" s="182">
        <v>1420.6</v>
      </c>
      <c r="AT65" s="182">
        <v>1435.3</v>
      </c>
      <c r="AU65" s="182">
        <v>1498.8</v>
      </c>
      <c r="AV65" s="182">
        <v>1582.8</v>
      </c>
      <c r="AW65" s="182">
        <v>1647.4</v>
      </c>
    </row>
    <row r="66" spans="1:49" x14ac:dyDescent="0.2">
      <c r="A66" s="201">
        <v>53</v>
      </c>
      <c r="B66" s="178" t="s">
        <v>835</v>
      </c>
      <c r="C66" s="177" t="s">
        <v>834</v>
      </c>
      <c r="D66" s="181">
        <v>13.2</v>
      </c>
      <c r="E66" s="180">
        <v>13.5</v>
      </c>
      <c r="F66" s="180">
        <v>14.3</v>
      </c>
      <c r="G66" s="180">
        <v>15.8</v>
      </c>
      <c r="H66" s="180">
        <v>17.2</v>
      </c>
      <c r="I66" s="180">
        <v>18.8</v>
      </c>
      <c r="J66" s="180">
        <v>20.6</v>
      </c>
      <c r="K66" s="180">
        <v>23.5</v>
      </c>
      <c r="L66" s="180">
        <v>26.1</v>
      </c>
      <c r="M66" s="180">
        <v>28.6</v>
      </c>
      <c r="N66" s="180">
        <v>30.8</v>
      </c>
      <c r="O66" s="180">
        <v>33.1</v>
      </c>
      <c r="P66" s="180">
        <v>34.5</v>
      </c>
      <c r="Q66" s="180">
        <v>39.9</v>
      </c>
      <c r="R66" s="180">
        <v>43.3</v>
      </c>
      <c r="S66" s="180">
        <v>47.5</v>
      </c>
      <c r="T66" s="180">
        <v>51.9</v>
      </c>
      <c r="U66" s="180">
        <v>56.7</v>
      </c>
      <c r="V66" s="180">
        <v>62.5</v>
      </c>
      <c r="W66" s="180">
        <v>67.400000000000006</v>
      </c>
      <c r="X66" s="180">
        <v>72.400000000000006</v>
      </c>
      <c r="Y66" s="180">
        <v>71.7</v>
      </c>
      <c r="Z66" s="180">
        <v>77</v>
      </c>
      <c r="AA66" s="180">
        <v>81.599999999999994</v>
      </c>
      <c r="AB66" s="180">
        <v>87.3</v>
      </c>
      <c r="AC66" s="180">
        <v>93.8</v>
      </c>
      <c r="AD66" s="180">
        <v>99.7</v>
      </c>
      <c r="AE66" s="180">
        <v>106.2</v>
      </c>
      <c r="AF66" s="180">
        <v>113.7</v>
      </c>
      <c r="AG66" s="180">
        <v>122.6</v>
      </c>
      <c r="AH66" s="180">
        <v>132.19999999999999</v>
      </c>
      <c r="AI66" s="180">
        <v>137.5</v>
      </c>
      <c r="AJ66" s="180">
        <v>143.30000000000001</v>
      </c>
      <c r="AK66" s="180">
        <v>152.5</v>
      </c>
      <c r="AL66" s="180">
        <v>164.5</v>
      </c>
      <c r="AM66" s="176">
        <v>175.4</v>
      </c>
      <c r="AN66" s="176">
        <v>185.8</v>
      </c>
      <c r="AO66" s="176">
        <v>194.5</v>
      </c>
      <c r="AP66" s="176">
        <v>199.7</v>
      </c>
      <c r="AQ66" s="176">
        <v>194.9</v>
      </c>
      <c r="AR66" s="176">
        <v>204.4</v>
      </c>
      <c r="AS66" s="176">
        <v>215.6</v>
      </c>
      <c r="AT66" s="176">
        <v>224.9</v>
      </c>
      <c r="AU66" s="176">
        <v>233.9</v>
      </c>
      <c r="AV66" s="176">
        <v>247.1</v>
      </c>
      <c r="AW66" s="176">
        <v>257</v>
      </c>
    </row>
    <row r="67" spans="1:49" x14ac:dyDescent="0.2">
      <c r="A67" s="201" t="s">
        <v>709</v>
      </c>
      <c r="B67" s="178" t="s">
        <v>832</v>
      </c>
      <c r="C67" s="177" t="s">
        <v>831</v>
      </c>
      <c r="D67" s="181">
        <v>51.3</v>
      </c>
      <c r="E67" s="180">
        <v>56.3</v>
      </c>
      <c r="F67" s="180">
        <v>62.8</v>
      </c>
      <c r="G67" s="180">
        <v>69.3</v>
      </c>
      <c r="H67" s="180">
        <v>76.8</v>
      </c>
      <c r="I67" s="180">
        <v>87.9</v>
      </c>
      <c r="J67" s="180">
        <v>98.2</v>
      </c>
      <c r="K67" s="180">
        <v>111.1</v>
      </c>
      <c r="L67" s="180">
        <v>129.4</v>
      </c>
      <c r="M67" s="180">
        <v>140.30000000000001</v>
      </c>
      <c r="N67" s="180">
        <v>154.6</v>
      </c>
      <c r="O67" s="180">
        <v>167.3</v>
      </c>
      <c r="P67" s="180">
        <v>185.3</v>
      </c>
      <c r="Q67" s="180">
        <v>221.9</v>
      </c>
      <c r="R67" s="180">
        <v>241.7</v>
      </c>
      <c r="S67" s="180">
        <v>283.10000000000002</v>
      </c>
      <c r="T67" s="180">
        <v>305.8</v>
      </c>
      <c r="U67" s="180">
        <v>322.2</v>
      </c>
      <c r="V67" s="180">
        <v>348</v>
      </c>
      <c r="W67" s="180">
        <v>378</v>
      </c>
      <c r="X67" s="180">
        <v>396.3</v>
      </c>
      <c r="Y67" s="180">
        <v>420.7</v>
      </c>
      <c r="Z67" s="180">
        <v>460.1</v>
      </c>
      <c r="AA67" s="180">
        <v>506.8</v>
      </c>
      <c r="AB67" s="180">
        <v>529.1</v>
      </c>
      <c r="AC67" s="180">
        <v>556.1</v>
      </c>
      <c r="AD67" s="180">
        <v>592</v>
      </c>
      <c r="AE67" s="180">
        <v>637.6</v>
      </c>
      <c r="AF67" s="180">
        <v>690.9</v>
      </c>
      <c r="AG67" s="180">
        <v>750.4</v>
      </c>
      <c r="AH67" s="180">
        <v>824.1</v>
      </c>
      <c r="AI67" s="180">
        <v>823.6</v>
      </c>
      <c r="AJ67" s="180">
        <v>846</v>
      </c>
      <c r="AK67" s="180">
        <v>892</v>
      </c>
      <c r="AL67" s="180">
        <v>956.2</v>
      </c>
      <c r="AM67" s="176">
        <v>1027.0999999999999</v>
      </c>
      <c r="AN67" s="176">
        <v>1082</v>
      </c>
      <c r="AO67" s="176">
        <v>1147.4000000000001</v>
      </c>
      <c r="AP67" s="176">
        <v>1158.3</v>
      </c>
      <c r="AQ67" s="176">
        <v>1097.3</v>
      </c>
      <c r="AR67" s="176">
        <v>1153.2</v>
      </c>
      <c r="AS67" s="176">
        <v>1205</v>
      </c>
      <c r="AT67" s="176">
        <v>1210.3</v>
      </c>
      <c r="AU67" s="176">
        <v>1264.9000000000001</v>
      </c>
      <c r="AV67" s="176">
        <v>1335.7</v>
      </c>
      <c r="AW67" s="176">
        <v>1390.4</v>
      </c>
    </row>
    <row r="68" spans="1:49" x14ac:dyDescent="0.2">
      <c r="A68" s="201" t="s">
        <v>708</v>
      </c>
      <c r="B68" s="178" t="s">
        <v>829</v>
      </c>
      <c r="C68" s="177" t="s">
        <v>828</v>
      </c>
      <c r="D68" s="179" t="s">
        <v>651</v>
      </c>
      <c r="E68" s="179" t="s">
        <v>651</v>
      </c>
      <c r="F68" s="179" t="s">
        <v>651</v>
      </c>
      <c r="G68" s="179" t="s">
        <v>651</v>
      </c>
      <c r="H68" s="179" t="s">
        <v>651</v>
      </c>
      <c r="I68" s="179" t="s">
        <v>651</v>
      </c>
      <c r="J68" s="179" t="s">
        <v>651</v>
      </c>
      <c r="K68" s="179" t="s">
        <v>651</v>
      </c>
      <c r="L68" s="179" t="s">
        <v>651</v>
      </c>
      <c r="M68" s="179" t="s">
        <v>651</v>
      </c>
      <c r="N68" s="179" t="s">
        <v>651</v>
      </c>
      <c r="O68" s="179" t="s">
        <v>651</v>
      </c>
      <c r="P68" s="179" t="s">
        <v>651</v>
      </c>
      <c r="Q68" s="179" t="s">
        <v>651</v>
      </c>
      <c r="R68" s="179" t="s">
        <v>651</v>
      </c>
      <c r="S68" s="179" t="s">
        <v>651</v>
      </c>
      <c r="T68" s="179" t="s">
        <v>651</v>
      </c>
      <c r="U68" s="179" t="s">
        <v>651</v>
      </c>
      <c r="V68" s="179" t="s">
        <v>651</v>
      </c>
      <c r="W68" s="179" t="s">
        <v>651</v>
      </c>
      <c r="X68" s="179" t="s">
        <v>651</v>
      </c>
      <c r="Y68" s="179" t="s">
        <v>651</v>
      </c>
      <c r="Z68" s="179" t="s">
        <v>651</v>
      </c>
      <c r="AA68" s="179" t="s">
        <v>651</v>
      </c>
      <c r="AB68" s="179" t="s">
        <v>651</v>
      </c>
      <c r="AC68" s="179" t="s">
        <v>651</v>
      </c>
      <c r="AD68" s="179" t="s">
        <v>651</v>
      </c>
      <c r="AE68" s="179" t="s">
        <v>651</v>
      </c>
      <c r="AF68" s="179" t="s">
        <v>651</v>
      </c>
      <c r="AG68" s="179" t="s">
        <v>651</v>
      </c>
      <c r="AH68" s="179" t="s">
        <v>651</v>
      </c>
      <c r="AI68" s="179" t="s">
        <v>651</v>
      </c>
      <c r="AJ68" s="179" t="s">
        <v>651</v>
      </c>
      <c r="AK68" s="179" t="s">
        <v>651</v>
      </c>
      <c r="AL68" s="179" t="s">
        <v>651</v>
      </c>
      <c r="AM68" s="179" t="s">
        <v>651</v>
      </c>
      <c r="AN68" s="179" t="s">
        <v>651</v>
      </c>
      <c r="AO68" s="179" t="s">
        <v>651</v>
      </c>
      <c r="AP68" s="179" t="s">
        <v>651</v>
      </c>
      <c r="AQ68" s="179" t="s">
        <v>651</v>
      </c>
      <c r="AR68" s="179" t="s">
        <v>651</v>
      </c>
      <c r="AS68" s="179" t="s">
        <v>651</v>
      </c>
      <c r="AT68" s="179" t="s">
        <v>651</v>
      </c>
      <c r="AU68" s="179" t="s">
        <v>651</v>
      </c>
      <c r="AV68" s="179" t="s">
        <v>651</v>
      </c>
      <c r="AW68" s="179" t="s">
        <v>651</v>
      </c>
    </row>
    <row r="69" spans="1:49" x14ac:dyDescent="0.2">
      <c r="A69" s="201" t="s">
        <v>707</v>
      </c>
      <c r="B69" s="178" t="s">
        <v>826</v>
      </c>
      <c r="C69" s="177" t="s">
        <v>825</v>
      </c>
      <c r="D69" s="181">
        <v>6.7</v>
      </c>
      <c r="E69" s="180">
        <v>7.4</v>
      </c>
      <c r="F69" s="180">
        <v>8</v>
      </c>
      <c r="G69" s="180">
        <v>9.6</v>
      </c>
      <c r="H69" s="180">
        <v>11</v>
      </c>
      <c r="I69" s="180">
        <v>12.5</v>
      </c>
      <c r="J69" s="180">
        <v>14.9</v>
      </c>
      <c r="K69" s="180">
        <v>16.399999999999999</v>
      </c>
      <c r="L69" s="180">
        <v>18</v>
      </c>
      <c r="M69" s="180">
        <v>18.600000000000001</v>
      </c>
      <c r="N69" s="180">
        <v>20.2</v>
      </c>
      <c r="O69" s="180">
        <v>21</v>
      </c>
      <c r="P69" s="180">
        <v>20.3</v>
      </c>
      <c r="Q69" s="180">
        <v>22.8</v>
      </c>
      <c r="R69" s="180">
        <v>25.8</v>
      </c>
      <c r="S69" s="180">
        <v>27.5</v>
      </c>
      <c r="T69" s="180">
        <v>31.5</v>
      </c>
      <c r="U69" s="180">
        <v>34.299999999999997</v>
      </c>
      <c r="V69" s="180">
        <v>37</v>
      </c>
      <c r="W69" s="180">
        <v>38.799999999999997</v>
      </c>
      <c r="X69" s="180">
        <v>40</v>
      </c>
      <c r="Y69" s="180">
        <v>40.1</v>
      </c>
      <c r="Z69" s="180">
        <v>42.2</v>
      </c>
      <c r="AA69" s="180">
        <v>44.7</v>
      </c>
      <c r="AB69" s="180">
        <v>46.9</v>
      </c>
      <c r="AC69" s="180">
        <v>48.7</v>
      </c>
      <c r="AD69" s="180">
        <v>50.9</v>
      </c>
      <c r="AE69" s="180">
        <v>51</v>
      </c>
      <c r="AF69" s="180">
        <v>54.3</v>
      </c>
      <c r="AG69" s="180">
        <v>59.7</v>
      </c>
      <c r="AH69" s="180">
        <v>63.7</v>
      </c>
      <c r="AI69" s="180">
        <v>61.5</v>
      </c>
      <c r="AJ69" s="180">
        <v>63.4</v>
      </c>
      <c r="AK69" s="180">
        <v>67.8</v>
      </c>
      <c r="AL69" s="180">
        <v>73.900000000000006</v>
      </c>
      <c r="AM69" s="176">
        <v>78.8</v>
      </c>
      <c r="AN69" s="176">
        <v>85.7</v>
      </c>
      <c r="AO69" s="176">
        <v>90.6</v>
      </c>
      <c r="AP69" s="176">
        <v>89.3</v>
      </c>
      <c r="AQ69" s="176">
        <v>83.6</v>
      </c>
      <c r="AR69" s="176">
        <v>87.8</v>
      </c>
      <c r="AS69" s="176">
        <v>98.3</v>
      </c>
      <c r="AT69" s="176">
        <v>103.3</v>
      </c>
      <c r="AU69" s="176">
        <v>108.2</v>
      </c>
      <c r="AV69" s="176">
        <v>109.7</v>
      </c>
      <c r="AW69" s="176">
        <v>112.3</v>
      </c>
    </row>
    <row r="70" spans="1:49" x14ac:dyDescent="0.2">
      <c r="A70" s="201" t="s">
        <v>706</v>
      </c>
      <c r="B70" s="178" t="s">
        <v>823</v>
      </c>
      <c r="C70" s="177" t="s">
        <v>822</v>
      </c>
      <c r="D70" s="181">
        <v>3.9</v>
      </c>
      <c r="E70" s="180">
        <v>4.4000000000000004</v>
      </c>
      <c r="F70" s="180">
        <v>5.0999999999999996</v>
      </c>
      <c r="G70" s="180">
        <v>5.5</v>
      </c>
      <c r="H70" s="180">
        <v>5.9</v>
      </c>
      <c r="I70" s="180">
        <v>6.5</v>
      </c>
      <c r="J70" s="180">
        <v>7.5</v>
      </c>
      <c r="K70" s="180">
        <v>8.6</v>
      </c>
      <c r="L70" s="180">
        <v>10</v>
      </c>
      <c r="M70" s="180">
        <v>11.9</v>
      </c>
      <c r="N70" s="180">
        <v>14</v>
      </c>
      <c r="O70" s="180">
        <v>16.100000000000001</v>
      </c>
      <c r="P70" s="180">
        <v>17.899999999999999</v>
      </c>
      <c r="Q70" s="180">
        <v>19.600000000000001</v>
      </c>
      <c r="R70" s="180">
        <v>21.8</v>
      </c>
      <c r="S70" s="180">
        <v>25.1</v>
      </c>
      <c r="T70" s="180">
        <v>28</v>
      </c>
      <c r="U70" s="180">
        <v>31.4</v>
      </c>
      <c r="V70" s="180">
        <v>33.9</v>
      </c>
      <c r="W70" s="180">
        <v>38.6</v>
      </c>
      <c r="X70" s="180">
        <v>41.2</v>
      </c>
      <c r="Y70" s="180">
        <v>43.5</v>
      </c>
      <c r="Z70" s="180">
        <v>47.5</v>
      </c>
      <c r="AA70" s="180">
        <v>51.1</v>
      </c>
      <c r="AB70" s="180">
        <v>54.4</v>
      </c>
      <c r="AC70" s="180">
        <v>58.1</v>
      </c>
      <c r="AD70" s="180">
        <v>61.1</v>
      </c>
      <c r="AE70" s="180">
        <v>64.599999999999994</v>
      </c>
      <c r="AF70" s="180">
        <v>69.3</v>
      </c>
      <c r="AG70" s="180">
        <v>74.400000000000006</v>
      </c>
      <c r="AH70" s="180">
        <v>81.099999999999994</v>
      </c>
      <c r="AI70" s="180">
        <v>88.4</v>
      </c>
      <c r="AJ70" s="180">
        <v>93.4</v>
      </c>
      <c r="AK70" s="180">
        <v>98.6</v>
      </c>
      <c r="AL70" s="180">
        <v>104.1</v>
      </c>
      <c r="AM70" s="176">
        <v>110.2</v>
      </c>
      <c r="AN70" s="176">
        <v>116.8</v>
      </c>
      <c r="AO70" s="176">
        <v>124.6</v>
      </c>
      <c r="AP70" s="176">
        <v>130.1</v>
      </c>
      <c r="AQ70" s="176">
        <v>133.19999999999999</v>
      </c>
      <c r="AR70" s="176">
        <v>138.9</v>
      </c>
      <c r="AS70" s="176">
        <v>143.19999999999999</v>
      </c>
      <c r="AT70" s="176">
        <v>147.1</v>
      </c>
      <c r="AU70" s="176">
        <v>152.9</v>
      </c>
      <c r="AV70" s="176">
        <v>161.5</v>
      </c>
      <c r="AW70" s="176">
        <v>171</v>
      </c>
    </row>
    <row r="71" spans="1:49" x14ac:dyDescent="0.2">
      <c r="A71" s="201" t="s">
        <v>705</v>
      </c>
      <c r="B71" s="178" t="s">
        <v>820</v>
      </c>
      <c r="C71" s="177" t="s">
        <v>819</v>
      </c>
      <c r="D71" s="181">
        <v>15.7</v>
      </c>
      <c r="E71" s="180">
        <v>17.100000000000001</v>
      </c>
      <c r="F71" s="180">
        <v>19.399999999999999</v>
      </c>
      <c r="G71" s="180">
        <v>21.2</v>
      </c>
      <c r="H71" s="180">
        <v>22.2</v>
      </c>
      <c r="I71" s="180">
        <v>23.9</v>
      </c>
      <c r="J71" s="180">
        <v>27</v>
      </c>
      <c r="K71" s="180">
        <v>32</v>
      </c>
      <c r="L71" s="180">
        <v>37.5</v>
      </c>
      <c r="M71" s="180">
        <v>40.4</v>
      </c>
      <c r="N71" s="180">
        <v>43.9</v>
      </c>
      <c r="O71" s="180">
        <v>47.9</v>
      </c>
      <c r="P71" s="180">
        <v>54.3</v>
      </c>
      <c r="Q71" s="180">
        <v>58.7</v>
      </c>
      <c r="R71" s="180">
        <v>66.5</v>
      </c>
      <c r="S71" s="180">
        <v>73</v>
      </c>
      <c r="T71" s="180">
        <v>72.8</v>
      </c>
      <c r="U71" s="180">
        <v>72.099999999999994</v>
      </c>
      <c r="V71" s="180">
        <v>85.4</v>
      </c>
      <c r="W71" s="180">
        <v>99.8</v>
      </c>
      <c r="X71" s="180">
        <v>111.7</v>
      </c>
      <c r="Y71" s="180">
        <v>123.8</v>
      </c>
      <c r="Z71" s="180">
        <v>133.30000000000001</v>
      </c>
      <c r="AA71" s="180">
        <v>147.9</v>
      </c>
      <c r="AB71" s="180">
        <v>149.1</v>
      </c>
      <c r="AC71" s="180">
        <v>153.5</v>
      </c>
      <c r="AD71" s="180">
        <v>158.5</v>
      </c>
      <c r="AE71" s="180">
        <v>169.4</v>
      </c>
      <c r="AF71" s="180">
        <v>180.5</v>
      </c>
      <c r="AG71" s="180">
        <v>189.5</v>
      </c>
      <c r="AH71" s="180">
        <v>206.3</v>
      </c>
      <c r="AI71" s="180">
        <v>211.7</v>
      </c>
      <c r="AJ71" s="180">
        <v>215.3</v>
      </c>
      <c r="AK71" s="180">
        <v>231</v>
      </c>
      <c r="AL71" s="180">
        <v>248</v>
      </c>
      <c r="AM71" s="176">
        <v>272.2</v>
      </c>
      <c r="AN71" s="176">
        <v>278</v>
      </c>
      <c r="AO71" s="176">
        <v>288.2</v>
      </c>
      <c r="AP71" s="176">
        <v>284.89999999999998</v>
      </c>
      <c r="AQ71" s="176">
        <v>266.7</v>
      </c>
      <c r="AR71" s="176">
        <v>290</v>
      </c>
      <c r="AS71" s="176">
        <v>308.3</v>
      </c>
      <c r="AT71" s="176">
        <v>292.10000000000002</v>
      </c>
      <c r="AU71" s="176">
        <v>302.2</v>
      </c>
      <c r="AV71" s="176">
        <v>332.7</v>
      </c>
      <c r="AW71" s="176">
        <v>343</v>
      </c>
    </row>
    <row r="72" spans="1:49" x14ac:dyDescent="0.2">
      <c r="A72" s="201" t="s">
        <v>704</v>
      </c>
      <c r="B72" s="178" t="s">
        <v>817</v>
      </c>
      <c r="C72" s="177" t="s">
        <v>816</v>
      </c>
      <c r="D72" s="181">
        <v>15.3</v>
      </c>
      <c r="E72" s="180">
        <v>17.100000000000001</v>
      </c>
      <c r="F72" s="180">
        <v>18.899999999999999</v>
      </c>
      <c r="G72" s="180">
        <v>20.3</v>
      </c>
      <c r="H72" s="180">
        <v>23.7</v>
      </c>
      <c r="I72" s="180">
        <v>30.1</v>
      </c>
      <c r="J72" s="180">
        <v>32.200000000000003</v>
      </c>
      <c r="K72" s="180">
        <v>35.799999999999997</v>
      </c>
      <c r="L72" s="180">
        <v>43.1</v>
      </c>
      <c r="M72" s="180">
        <v>47.2</v>
      </c>
      <c r="N72" s="180">
        <v>51.7</v>
      </c>
      <c r="O72" s="180">
        <v>54.1</v>
      </c>
      <c r="P72" s="180">
        <v>62.1</v>
      </c>
      <c r="Q72" s="180">
        <v>87.2</v>
      </c>
      <c r="R72" s="180">
        <v>90</v>
      </c>
      <c r="S72" s="180">
        <v>115</v>
      </c>
      <c r="T72" s="180">
        <v>127</v>
      </c>
      <c r="U72" s="180">
        <v>133.19999999999999</v>
      </c>
      <c r="V72" s="180">
        <v>134.4</v>
      </c>
      <c r="W72" s="180">
        <v>138.6</v>
      </c>
      <c r="X72" s="180">
        <v>135.69999999999999</v>
      </c>
      <c r="Y72" s="180">
        <v>143</v>
      </c>
      <c r="Z72" s="180">
        <v>161.80000000000001</v>
      </c>
      <c r="AA72" s="180">
        <v>184.7</v>
      </c>
      <c r="AB72" s="180">
        <v>197.7</v>
      </c>
      <c r="AC72" s="180">
        <v>212.9</v>
      </c>
      <c r="AD72" s="180">
        <v>233.8</v>
      </c>
      <c r="AE72" s="180">
        <v>259.8</v>
      </c>
      <c r="AF72" s="180">
        <v>286.8</v>
      </c>
      <c r="AG72" s="180">
        <v>319.60000000000002</v>
      </c>
      <c r="AH72" s="180">
        <v>360</v>
      </c>
      <c r="AI72" s="180">
        <v>341.2</v>
      </c>
      <c r="AJ72" s="180">
        <v>347.3</v>
      </c>
      <c r="AK72" s="180">
        <v>357.4</v>
      </c>
      <c r="AL72" s="180">
        <v>387.4</v>
      </c>
      <c r="AM72" s="176">
        <v>417.4</v>
      </c>
      <c r="AN72" s="176">
        <v>446.2</v>
      </c>
      <c r="AO72" s="176">
        <v>480.3</v>
      </c>
      <c r="AP72" s="176">
        <v>486.6</v>
      </c>
      <c r="AQ72" s="176">
        <v>452.2</v>
      </c>
      <c r="AR72" s="176">
        <v>473.3</v>
      </c>
      <c r="AS72" s="176">
        <v>487.5</v>
      </c>
      <c r="AT72" s="176">
        <v>497.3</v>
      </c>
      <c r="AU72" s="176">
        <v>528.5</v>
      </c>
      <c r="AV72" s="176">
        <v>553</v>
      </c>
      <c r="AW72" s="176">
        <v>578.1</v>
      </c>
    </row>
    <row r="73" spans="1:49" s="171" customFormat="1" ht="14.1" customHeight="1" x14ac:dyDescent="0.2">
      <c r="A73" s="201" t="s">
        <v>703</v>
      </c>
      <c r="B73" s="178" t="s">
        <v>814</v>
      </c>
      <c r="C73" s="177" t="s">
        <v>813</v>
      </c>
      <c r="D73" s="181">
        <v>9.6999999999999993</v>
      </c>
      <c r="E73" s="180">
        <v>10.4</v>
      </c>
      <c r="F73" s="180">
        <v>11.4</v>
      </c>
      <c r="G73" s="180">
        <v>12.7</v>
      </c>
      <c r="H73" s="180">
        <v>14</v>
      </c>
      <c r="I73" s="180">
        <v>14.9</v>
      </c>
      <c r="J73" s="180">
        <v>16.5</v>
      </c>
      <c r="K73" s="180">
        <v>18.3</v>
      </c>
      <c r="L73" s="180">
        <v>20.7</v>
      </c>
      <c r="M73" s="180">
        <v>22.1</v>
      </c>
      <c r="N73" s="180">
        <v>24.8</v>
      </c>
      <c r="O73" s="180">
        <v>28.2</v>
      </c>
      <c r="P73" s="180">
        <v>30.8</v>
      </c>
      <c r="Q73" s="180">
        <v>33.6</v>
      </c>
      <c r="R73" s="180">
        <v>37.5</v>
      </c>
      <c r="S73" s="180">
        <v>42.4</v>
      </c>
      <c r="T73" s="180">
        <v>46.4</v>
      </c>
      <c r="U73" s="180">
        <v>51.2</v>
      </c>
      <c r="V73" s="180">
        <v>57.3</v>
      </c>
      <c r="W73" s="180">
        <v>62.2</v>
      </c>
      <c r="X73" s="180">
        <v>67.7</v>
      </c>
      <c r="Y73" s="180">
        <v>70.2</v>
      </c>
      <c r="Z73" s="180">
        <v>75.3</v>
      </c>
      <c r="AA73" s="180">
        <v>78.400000000000006</v>
      </c>
      <c r="AB73" s="180">
        <v>80.900000000000006</v>
      </c>
      <c r="AC73" s="180">
        <v>82.8</v>
      </c>
      <c r="AD73" s="180">
        <v>87.6</v>
      </c>
      <c r="AE73" s="180">
        <v>92.8</v>
      </c>
      <c r="AF73" s="180">
        <v>100.1</v>
      </c>
      <c r="AG73" s="180">
        <v>107.2</v>
      </c>
      <c r="AH73" s="180">
        <v>113</v>
      </c>
      <c r="AI73" s="180">
        <v>120.9</v>
      </c>
      <c r="AJ73" s="180">
        <v>126.6</v>
      </c>
      <c r="AK73" s="180">
        <v>137.1</v>
      </c>
      <c r="AL73" s="180">
        <v>143</v>
      </c>
      <c r="AM73" s="176">
        <v>148.4</v>
      </c>
      <c r="AN73" s="176">
        <v>155.30000000000001</v>
      </c>
      <c r="AO73" s="176">
        <v>163.6</v>
      </c>
      <c r="AP73" s="176">
        <v>167.5</v>
      </c>
      <c r="AQ73" s="176">
        <v>161.5</v>
      </c>
      <c r="AR73" s="176">
        <v>163.30000000000001</v>
      </c>
      <c r="AS73" s="176">
        <v>167.8</v>
      </c>
      <c r="AT73" s="176">
        <v>170.5</v>
      </c>
      <c r="AU73" s="176">
        <v>173.1</v>
      </c>
      <c r="AV73" s="176">
        <v>178.8</v>
      </c>
      <c r="AW73" s="176">
        <v>186</v>
      </c>
    </row>
    <row r="74" spans="1:49" x14ac:dyDescent="0.2">
      <c r="A74" s="201" t="s">
        <v>702</v>
      </c>
      <c r="B74" s="174" t="s">
        <v>811</v>
      </c>
      <c r="C74" s="173" t="s">
        <v>810</v>
      </c>
      <c r="D74" s="200">
        <v>632.70000000000005</v>
      </c>
      <c r="E74" s="199">
        <v>684.5</v>
      </c>
      <c r="F74" s="199">
        <v>751.4</v>
      </c>
      <c r="G74" s="199">
        <v>832.7</v>
      </c>
      <c r="H74" s="199">
        <v>911.8</v>
      </c>
      <c r="I74" s="199">
        <v>1011.3</v>
      </c>
      <c r="J74" s="199">
        <v>1127.4000000000001</v>
      </c>
      <c r="K74" s="199">
        <v>1251.7</v>
      </c>
      <c r="L74" s="199">
        <v>1398.9</v>
      </c>
      <c r="M74" s="199">
        <v>1559.3</v>
      </c>
      <c r="N74" s="199">
        <v>1721</v>
      </c>
      <c r="O74" s="199">
        <v>1903</v>
      </c>
      <c r="P74" s="199">
        <v>2033.4</v>
      </c>
      <c r="Q74" s="199">
        <v>2240.3000000000002</v>
      </c>
      <c r="R74" s="199">
        <v>2446.1999999999998</v>
      </c>
      <c r="S74" s="199">
        <v>2667</v>
      </c>
      <c r="T74" s="199">
        <v>2842.5</v>
      </c>
      <c r="U74" s="199">
        <v>3030.3</v>
      </c>
      <c r="V74" s="199">
        <v>3280.8</v>
      </c>
      <c r="W74" s="199">
        <v>3528.5</v>
      </c>
      <c r="X74" s="199">
        <v>3757.4</v>
      </c>
      <c r="Y74" s="199">
        <v>3895.2</v>
      </c>
      <c r="Z74" s="199">
        <v>4147.8</v>
      </c>
      <c r="AA74" s="199">
        <v>4401.6000000000004</v>
      </c>
      <c r="AB74" s="199">
        <v>4660.7</v>
      </c>
      <c r="AC74" s="199">
        <v>4903.1000000000004</v>
      </c>
      <c r="AD74" s="199">
        <v>5182.3</v>
      </c>
      <c r="AE74" s="199">
        <v>5476.6</v>
      </c>
      <c r="AF74" s="199">
        <v>5794.9</v>
      </c>
      <c r="AG74" s="199">
        <v>6195.8</v>
      </c>
      <c r="AH74" s="199">
        <v>6660.8</v>
      </c>
      <c r="AI74" s="199">
        <v>6939.8</v>
      </c>
      <c r="AJ74" s="199">
        <v>7197.1</v>
      </c>
      <c r="AK74" s="199">
        <v>7565.3</v>
      </c>
      <c r="AL74" s="199">
        <v>8056.8</v>
      </c>
      <c r="AM74" s="172">
        <v>8588.6</v>
      </c>
      <c r="AN74" s="172">
        <v>9066.2999999999993</v>
      </c>
      <c r="AO74" s="172">
        <v>9512.1</v>
      </c>
      <c r="AP74" s="172">
        <v>9749.6</v>
      </c>
      <c r="AQ74" s="172">
        <v>9587.9</v>
      </c>
      <c r="AR74" s="172">
        <v>9954.1</v>
      </c>
      <c r="AS74" s="172">
        <v>10448</v>
      </c>
      <c r="AT74" s="172">
        <v>10789.5</v>
      </c>
      <c r="AU74" s="172">
        <v>11105.1</v>
      </c>
      <c r="AV74" s="172">
        <v>11601.8</v>
      </c>
      <c r="AW74" s="172">
        <v>12012.7</v>
      </c>
    </row>
    <row r="75" spans="1:49" ht="14.1" customHeight="1" x14ac:dyDescent="0.2">
      <c r="A75" s="198"/>
      <c r="B75" s="197"/>
      <c r="C75" s="196"/>
      <c r="D75" s="191"/>
      <c r="E75" s="190"/>
      <c r="F75" s="190"/>
      <c r="G75" s="190"/>
      <c r="H75" s="195"/>
      <c r="I75" s="195"/>
      <c r="J75" s="195"/>
      <c r="K75" s="195"/>
      <c r="L75" s="195"/>
      <c r="M75" s="195"/>
      <c r="N75" s="195"/>
      <c r="O75" s="195"/>
      <c r="P75" s="195"/>
      <c r="Q75" s="195"/>
      <c r="R75" s="195"/>
      <c r="S75" s="195"/>
      <c r="T75" s="195"/>
      <c r="U75" s="195"/>
      <c r="V75" s="195"/>
      <c r="W75" s="195"/>
      <c r="X75" s="195"/>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row>
    <row r="76" spans="1:49" ht="14.1" customHeight="1" x14ac:dyDescent="0.2">
      <c r="A76" s="193"/>
      <c r="B76" s="194" t="s">
        <v>988</v>
      </c>
      <c r="C76" s="192"/>
      <c r="D76" s="191"/>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row>
    <row r="77" spans="1:49" s="171" customFormat="1" ht="14.1" customHeight="1" x14ac:dyDescent="0.2">
      <c r="A77" s="193"/>
      <c r="B77" s="189"/>
      <c r="C77" s="192"/>
      <c r="D77" s="191"/>
      <c r="E77" s="190"/>
      <c r="F77" s="190"/>
      <c r="G77" s="190"/>
      <c r="H77" s="190"/>
      <c r="I77" s="190"/>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row>
    <row r="78" spans="1:49" ht="14.1" customHeight="1" x14ac:dyDescent="0.2">
      <c r="A78" s="175" t="s">
        <v>701</v>
      </c>
      <c r="B78" s="189" t="s">
        <v>987</v>
      </c>
      <c r="C78" s="177" t="s">
        <v>986</v>
      </c>
      <c r="D78" s="188">
        <v>428.7</v>
      </c>
      <c r="E78" s="188">
        <v>429.4</v>
      </c>
      <c r="F78" s="188">
        <v>435.3</v>
      </c>
      <c r="G78" s="188">
        <v>423.1</v>
      </c>
      <c r="H78" s="188">
        <v>411.1</v>
      </c>
      <c r="I78" s="188">
        <v>418.5</v>
      </c>
      <c r="J78" s="188">
        <v>439.4</v>
      </c>
      <c r="K78" s="188">
        <v>443.1</v>
      </c>
      <c r="L78" s="188">
        <v>439.6</v>
      </c>
      <c r="M78" s="188">
        <v>443.9</v>
      </c>
      <c r="N78" s="188">
        <v>447.1</v>
      </c>
      <c r="O78" s="188">
        <v>444.3</v>
      </c>
      <c r="P78" s="188">
        <v>452.5</v>
      </c>
      <c r="Q78" s="188">
        <v>464.1</v>
      </c>
      <c r="R78" s="188">
        <v>475.1</v>
      </c>
      <c r="S78" s="188">
        <v>488.5</v>
      </c>
      <c r="T78" s="188">
        <v>498.4</v>
      </c>
      <c r="U78" s="188">
        <v>495.9</v>
      </c>
      <c r="V78" s="188">
        <v>510.4</v>
      </c>
      <c r="W78" s="188">
        <v>516.20000000000005</v>
      </c>
      <c r="X78" s="188">
        <v>525.1</v>
      </c>
      <c r="Y78" s="188">
        <v>530.4</v>
      </c>
      <c r="Z78" s="188">
        <v>532.4</v>
      </c>
      <c r="AA78" s="188">
        <v>535.6</v>
      </c>
      <c r="AB78" s="188">
        <v>548.4</v>
      </c>
      <c r="AC78" s="188">
        <v>549.4</v>
      </c>
      <c r="AD78" s="188">
        <v>552.5</v>
      </c>
      <c r="AE78" s="188">
        <v>555.29999999999995</v>
      </c>
      <c r="AF78" s="188">
        <v>560.1</v>
      </c>
      <c r="AG78" s="188">
        <v>581.29999999999995</v>
      </c>
      <c r="AH78" s="188">
        <v>591.70000000000005</v>
      </c>
      <c r="AI78" s="188">
        <v>597.70000000000005</v>
      </c>
      <c r="AJ78" s="188">
        <v>599.20000000000005</v>
      </c>
      <c r="AK78" s="188">
        <v>615.5</v>
      </c>
      <c r="AL78" s="188">
        <v>630.20000000000005</v>
      </c>
      <c r="AM78" s="188">
        <v>655.7</v>
      </c>
      <c r="AN78" s="188">
        <v>674.1</v>
      </c>
      <c r="AO78" s="188">
        <v>682.8</v>
      </c>
      <c r="AP78" s="188">
        <v>674.1</v>
      </c>
      <c r="AQ78" s="188">
        <v>663.8</v>
      </c>
      <c r="AR78" s="188">
        <v>674.3</v>
      </c>
      <c r="AS78" s="188">
        <v>679.3</v>
      </c>
      <c r="AT78" s="188">
        <v>676.1</v>
      </c>
      <c r="AU78" s="188">
        <v>676</v>
      </c>
      <c r="AV78" s="188">
        <v>689</v>
      </c>
      <c r="AW78" s="188">
        <v>684.1</v>
      </c>
    </row>
    <row r="79" spans="1:49" ht="14.1" customHeight="1" x14ac:dyDescent="0.2">
      <c r="A79" s="175" t="s">
        <v>700</v>
      </c>
      <c r="B79" s="178" t="s">
        <v>985</v>
      </c>
      <c r="C79" s="177" t="s">
        <v>984</v>
      </c>
      <c r="D79" s="187">
        <v>385.6</v>
      </c>
      <c r="E79" s="187">
        <v>387.2</v>
      </c>
      <c r="F79" s="187">
        <v>386.7</v>
      </c>
      <c r="G79" s="187">
        <v>376.6</v>
      </c>
      <c r="H79" s="187">
        <v>366.9</v>
      </c>
      <c r="I79" s="187">
        <v>372.5</v>
      </c>
      <c r="J79" s="187">
        <v>395.2</v>
      </c>
      <c r="K79" s="187">
        <v>411.5</v>
      </c>
      <c r="L79" s="187">
        <v>406.5</v>
      </c>
      <c r="M79" s="187">
        <v>408.3</v>
      </c>
      <c r="N79" s="187">
        <v>410.8</v>
      </c>
      <c r="O79" s="187">
        <v>406.4</v>
      </c>
      <c r="P79" s="187">
        <v>410.1</v>
      </c>
      <c r="Q79" s="187">
        <v>418</v>
      </c>
      <c r="R79" s="187">
        <v>426.4</v>
      </c>
      <c r="S79" s="187">
        <v>437</v>
      </c>
      <c r="T79" s="187">
        <v>444</v>
      </c>
      <c r="U79" s="187">
        <v>441</v>
      </c>
      <c r="V79" s="187">
        <v>451.6</v>
      </c>
      <c r="W79" s="187">
        <v>455</v>
      </c>
      <c r="X79" s="187">
        <v>461.2</v>
      </c>
      <c r="Y79" s="187">
        <v>464.9</v>
      </c>
      <c r="Z79" s="187">
        <v>467.2</v>
      </c>
      <c r="AA79" s="187">
        <v>469.9</v>
      </c>
      <c r="AB79" s="187">
        <v>482.2</v>
      </c>
      <c r="AC79" s="187">
        <v>486</v>
      </c>
      <c r="AD79" s="187">
        <v>486.6</v>
      </c>
      <c r="AE79" s="187">
        <v>488.7</v>
      </c>
      <c r="AF79" s="187">
        <v>492.7</v>
      </c>
      <c r="AG79" s="187">
        <v>511.8</v>
      </c>
      <c r="AH79" s="187">
        <v>522.20000000000005</v>
      </c>
      <c r="AI79" s="187">
        <v>527</v>
      </c>
      <c r="AJ79" s="187">
        <v>528</v>
      </c>
      <c r="AK79" s="187">
        <v>540.79999999999995</v>
      </c>
      <c r="AL79" s="187">
        <v>552</v>
      </c>
      <c r="AM79" s="187">
        <v>574.1</v>
      </c>
      <c r="AN79" s="187">
        <v>589.5</v>
      </c>
      <c r="AO79" s="187">
        <v>597.79999999999995</v>
      </c>
      <c r="AP79" s="187">
        <v>590</v>
      </c>
      <c r="AQ79" s="187">
        <v>583.4</v>
      </c>
      <c r="AR79" s="187">
        <v>592.20000000000005</v>
      </c>
      <c r="AS79" s="187">
        <v>596.4</v>
      </c>
      <c r="AT79" s="187">
        <v>593</v>
      </c>
      <c r="AU79" s="187">
        <v>593.4</v>
      </c>
      <c r="AV79" s="187">
        <v>605.4</v>
      </c>
      <c r="AW79" s="187">
        <v>599.6</v>
      </c>
    </row>
    <row r="80" spans="1:49" s="171" customFormat="1" ht="14.1" customHeight="1" x14ac:dyDescent="0.2">
      <c r="A80" s="175" t="s">
        <v>699</v>
      </c>
      <c r="B80" s="178" t="s">
        <v>983</v>
      </c>
      <c r="C80" s="177" t="s">
        <v>982</v>
      </c>
      <c r="D80" s="187">
        <v>46</v>
      </c>
      <c r="E80" s="187">
        <v>45</v>
      </c>
      <c r="F80" s="187">
        <v>52.5</v>
      </c>
      <c r="G80" s="187">
        <v>50.2</v>
      </c>
      <c r="H80" s="187">
        <v>47.4</v>
      </c>
      <c r="I80" s="187">
        <v>49.5</v>
      </c>
      <c r="J80" s="187">
        <v>47.6</v>
      </c>
      <c r="K80" s="187">
        <v>37.4</v>
      </c>
      <c r="L80" s="187">
        <v>38.299999999999997</v>
      </c>
      <c r="M80" s="187">
        <v>40.200000000000003</v>
      </c>
      <c r="N80" s="187">
        <v>40.799999999999997</v>
      </c>
      <c r="O80" s="187">
        <v>41.9</v>
      </c>
      <c r="P80" s="187">
        <v>45.4</v>
      </c>
      <c r="Q80" s="187">
        <v>48.4</v>
      </c>
      <c r="R80" s="187">
        <v>50.7</v>
      </c>
      <c r="S80" s="187">
        <v>53.1</v>
      </c>
      <c r="T80" s="187">
        <v>55.6</v>
      </c>
      <c r="U80" s="187">
        <v>55.9</v>
      </c>
      <c r="V80" s="187">
        <v>59.3</v>
      </c>
      <c r="W80" s="187">
        <v>61.4</v>
      </c>
      <c r="X80" s="187">
        <v>63.8</v>
      </c>
      <c r="Y80" s="187">
        <v>65.3</v>
      </c>
      <c r="Z80" s="187">
        <v>65.099999999999994</v>
      </c>
      <c r="AA80" s="187">
        <v>65.599999999999994</v>
      </c>
      <c r="AB80" s="187">
        <v>66.2</v>
      </c>
      <c r="AC80" s="187">
        <v>63.8</v>
      </c>
      <c r="AD80" s="187">
        <v>66</v>
      </c>
      <c r="AE80" s="187">
        <v>66.599999999999994</v>
      </c>
      <c r="AF80" s="187">
        <v>67.5</v>
      </c>
      <c r="AG80" s="187">
        <v>69.5</v>
      </c>
      <c r="AH80" s="187">
        <v>69.7</v>
      </c>
      <c r="AI80" s="187">
        <v>70.900000000000006</v>
      </c>
      <c r="AJ80" s="187">
        <v>71.2</v>
      </c>
      <c r="AK80" s="187">
        <v>74.7</v>
      </c>
      <c r="AL80" s="187">
        <v>78.3</v>
      </c>
      <c r="AM80" s="187">
        <v>81.599999999999994</v>
      </c>
      <c r="AN80" s="187">
        <v>84.6</v>
      </c>
      <c r="AO80" s="187">
        <v>85</v>
      </c>
      <c r="AP80" s="187">
        <v>84.1</v>
      </c>
      <c r="AQ80" s="187">
        <v>80.400000000000006</v>
      </c>
      <c r="AR80" s="187">
        <v>82.1</v>
      </c>
      <c r="AS80" s="187">
        <v>83</v>
      </c>
      <c r="AT80" s="187">
        <v>83.1</v>
      </c>
      <c r="AU80" s="187">
        <v>82.6</v>
      </c>
      <c r="AV80" s="187">
        <v>83.6</v>
      </c>
      <c r="AW80" s="187">
        <v>84.6</v>
      </c>
    </row>
    <row r="81" spans="1:49" ht="14.1" customHeight="1" x14ac:dyDescent="0.2">
      <c r="A81" s="175" t="s">
        <v>981</v>
      </c>
      <c r="B81" s="184" t="s">
        <v>980</v>
      </c>
      <c r="C81" s="183" t="s">
        <v>979</v>
      </c>
      <c r="D81" s="182">
        <v>144.19999999999999</v>
      </c>
      <c r="E81" s="182">
        <v>151.4</v>
      </c>
      <c r="F81" s="182">
        <v>158</v>
      </c>
      <c r="G81" s="182">
        <v>166.9</v>
      </c>
      <c r="H81" s="182">
        <v>171.7</v>
      </c>
      <c r="I81" s="182">
        <v>173.3</v>
      </c>
      <c r="J81" s="182">
        <v>182.6</v>
      </c>
      <c r="K81" s="182">
        <v>185.9</v>
      </c>
      <c r="L81" s="182">
        <v>189.9</v>
      </c>
      <c r="M81" s="182">
        <v>194</v>
      </c>
      <c r="N81" s="182">
        <v>198.5</v>
      </c>
      <c r="O81" s="182">
        <v>201.5</v>
      </c>
      <c r="P81" s="182">
        <v>201.1</v>
      </c>
      <c r="Q81" s="182">
        <v>199.4</v>
      </c>
      <c r="R81" s="182">
        <v>198.8</v>
      </c>
      <c r="S81" s="182">
        <v>202.9</v>
      </c>
      <c r="T81" s="182">
        <v>203.2</v>
      </c>
      <c r="U81" s="182">
        <v>201.9</v>
      </c>
      <c r="V81" s="182">
        <v>195.6</v>
      </c>
      <c r="W81" s="182">
        <v>196.5</v>
      </c>
      <c r="X81" s="182">
        <v>198</v>
      </c>
      <c r="Y81" s="182">
        <v>183.2</v>
      </c>
      <c r="Z81" s="182">
        <v>181.4</v>
      </c>
      <c r="AA81" s="182">
        <v>181.7</v>
      </c>
      <c r="AB81" s="182">
        <v>188</v>
      </c>
      <c r="AC81" s="182">
        <v>192.2</v>
      </c>
      <c r="AD81" s="182">
        <v>197.7</v>
      </c>
      <c r="AE81" s="182">
        <v>201.5</v>
      </c>
      <c r="AF81" s="182">
        <v>203.2</v>
      </c>
      <c r="AG81" s="182">
        <v>202.7</v>
      </c>
      <c r="AH81" s="182">
        <v>207.3</v>
      </c>
      <c r="AI81" s="182">
        <v>209.4</v>
      </c>
      <c r="AJ81" s="182">
        <v>206.4</v>
      </c>
      <c r="AK81" s="182">
        <v>205.4</v>
      </c>
      <c r="AL81" s="182">
        <v>209.8</v>
      </c>
      <c r="AM81" s="182">
        <v>211.6</v>
      </c>
      <c r="AN81" s="182">
        <v>219.1</v>
      </c>
      <c r="AO81" s="182">
        <v>218.6</v>
      </c>
      <c r="AP81" s="182">
        <v>214.3</v>
      </c>
      <c r="AQ81" s="182">
        <v>205.7</v>
      </c>
      <c r="AR81" s="182">
        <v>207.7</v>
      </c>
      <c r="AS81" s="182">
        <v>209.8</v>
      </c>
      <c r="AT81" s="182">
        <v>211.6</v>
      </c>
      <c r="AU81" s="182">
        <v>206.1</v>
      </c>
      <c r="AV81" s="182">
        <v>205.1</v>
      </c>
      <c r="AW81" s="182">
        <v>209.8</v>
      </c>
    </row>
    <row r="82" spans="1:49" ht="14.1" customHeight="1" x14ac:dyDescent="0.2">
      <c r="A82" s="175" t="s">
        <v>978</v>
      </c>
      <c r="B82" s="178" t="s">
        <v>977</v>
      </c>
      <c r="C82" s="177" t="s">
        <v>976</v>
      </c>
      <c r="D82" s="179">
        <v>39.9</v>
      </c>
      <c r="E82" s="179">
        <v>43.4</v>
      </c>
      <c r="F82" s="179">
        <v>46.1</v>
      </c>
      <c r="G82" s="179">
        <v>48.8</v>
      </c>
      <c r="H82" s="179">
        <v>50.7</v>
      </c>
      <c r="I82" s="179">
        <v>51.6</v>
      </c>
      <c r="J82" s="179">
        <v>53.8</v>
      </c>
      <c r="K82" s="179">
        <v>57.1</v>
      </c>
      <c r="L82" s="179">
        <v>58.4</v>
      </c>
      <c r="M82" s="179">
        <v>61</v>
      </c>
      <c r="N82" s="179">
        <v>63</v>
      </c>
      <c r="O82" s="179">
        <v>64</v>
      </c>
      <c r="P82" s="179">
        <v>65.599999999999994</v>
      </c>
      <c r="Q82" s="179">
        <v>67.2</v>
      </c>
      <c r="R82" s="179">
        <v>66.900000000000006</v>
      </c>
      <c r="S82" s="179">
        <v>69.5</v>
      </c>
      <c r="T82" s="179">
        <v>70.900000000000006</v>
      </c>
      <c r="U82" s="179">
        <v>69.900000000000006</v>
      </c>
      <c r="V82" s="179">
        <v>70.400000000000006</v>
      </c>
      <c r="W82" s="179">
        <v>71.7</v>
      </c>
      <c r="X82" s="179">
        <v>75</v>
      </c>
      <c r="Y82" s="179">
        <v>69.3</v>
      </c>
      <c r="Z82" s="179">
        <v>65.400000000000006</v>
      </c>
      <c r="AA82" s="179">
        <v>67</v>
      </c>
      <c r="AB82" s="179">
        <v>70.7</v>
      </c>
      <c r="AC82" s="179">
        <v>72.8</v>
      </c>
      <c r="AD82" s="179">
        <v>75.8</v>
      </c>
      <c r="AE82" s="179">
        <v>78.400000000000006</v>
      </c>
      <c r="AF82" s="179">
        <v>82.2</v>
      </c>
      <c r="AG82" s="179">
        <v>87.1</v>
      </c>
      <c r="AH82" s="179">
        <v>92.9</v>
      </c>
      <c r="AI82" s="179">
        <v>96.2</v>
      </c>
      <c r="AJ82" s="179">
        <v>97.7</v>
      </c>
      <c r="AK82" s="179">
        <v>97.8</v>
      </c>
      <c r="AL82" s="179">
        <v>99.6</v>
      </c>
      <c r="AM82" s="179">
        <v>102</v>
      </c>
      <c r="AN82" s="179">
        <v>106.8</v>
      </c>
      <c r="AO82" s="179">
        <v>108.5</v>
      </c>
      <c r="AP82" s="179">
        <v>107.8</v>
      </c>
      <c r="AQ82" s="179">
        <v>106.1</v>
      </c>
      <c r="AR82" s="179">
        <v>112.1</v>
      </c>
      <c r="AS82" s="179">
        <v>115.9</v>
      </c>
      <c r="AT82" s="179">
        <v>119.8</v>
      </c>
      <c r="AU82" s="179">
        <v>119.4</v>
      </c>
      <c r="AV82" s="179">
        <v>122.9</v>
      </c>
      <c r="AW82" s="179">
        <v>127.8</v>
      </c>
    </row>
    <row r="83" spans="1:49" ht="14.1" customHeight="1" x14ac:dyDescent="0.2">
      <c r="A83" s="175" t="s">
        <v>975</v>
      </c>
      <c r="B83" s="178" t="s">
        <v>974</v>
      </c>
      <c r="C83" s="177" t="s">
        <v>973</v>
      </c>
      <c r="D83" s="179">
        <v>148</v>
      </c>
      <c r="E83" s="179">
        <v>149.19999999999999</v>
      </c>
      <c r="F83" s="179">
        <v>152.1</v>
      </c>
      <c r="G83" s="179">
        <v>160.69999999999999</v>
      </c>
      <c r="H83" s="179">
        <v>163.19999999999999</v>
      </c>
      <c r="I83" s="179">
        <v>162.80000000000001</v>
      </c>
      <c r="J83" s="179">
        <v>174</v>
      </c>
      <c r="K83" s="179">
        <v>167.9</v>
      </c>
      <c r="L83" s="179">
        <v>171.3</v>
      </c>
      <c r="M83" s="179">
        <v>170</v>
      </c>
      <c r="N83" s="179">
        <v>171.7</v>
      </c>
      <c r="O83" s="179">
        <v>174.3</v>
      </c>
      <c r="P83" s="179">
        <v>167.1</v>
      </c>
      <c r="Q83" s="179">
        <v>158.6</v>
      </c>
      <c r="R83" s="179">
        <v>158.4</v>
      </c>
      <c r="S83" s="179">
        <v>157.80000000000001</v>
      </c>
      <c r="T83" s="179">
        <v>154.4</v>
      </c>
      <c r="U83" s="179">
        <v>155.1</v>
      </c>
      <c r="V83" s="179">
        <v>143.19999999999999</v>
      </c>
      <c r="W83" s="179">
        <v>141.30000000000001</v>
      </c>
      <c r="X83" s="179">
        <v>136.19999999999999</v>
      </c>
      <c r="Y83" s="179">
        <v>126.4</v>
      </c>
      <c r="Z83" s="179">
        <v>131.9</v>
      </c>
      <c r="AA83" s="179">
        <v>129.19999999999999</v>
      </c>
      <c r="AB83" s="179">
        <v>130.80000000000001</v>
      </c>
      <c r="AC83" s="179">
        <v>132.69999999999999</v>
      </c>
      <c r="AD83" s="179">
        <v>134.6</v>
      </c>
      <c r="AE83" s="179">
        <v>135</v>
      </c>
      <c r="AF83" s="179">
        <v>130.1</v>
      </c>
      <c r="AG83" s="179">
        <v>121.4</v>
      </c>
      <c r="AH83" s="179">
        <v>118.5</v>
      </c>
      <c r="AI83" s="179">
        <v>116.3</v>
      </c>
      <c r="AJ83" s="179">
        <v>110.7</v>
      </c>
      <c r="AK83" s="179">
        <v>109.4</v>
      </c>
      <c r="AL83" s="179">
        <v>112.2</v>
      </c>
      <c r="AM83" s="179">
        <v>111</v>
      </c>
      <c r="AN83" s="179">
        <v>113.4</v>
      </c>
      <c r="AO83" s="179">
        <v>110.7</v>
      </c>
      <c r="AP83" s="179">
        <v>106.8</v>
      </c>
      <c r="AQ83" s="179">
        <v>99.5</v>
      </c>
      <c r="AR83" s="179">
        <v>95.8</v>
      </c>
      <c r="AS83" s="179">
        <v>94.4</v>
      </c>
      <c r="AT83" s="179">
        <v>92.7</v>
      </c>
      <c r="AU83" s="179">
        <v>88</v>
      </c>
      <c r="AV83" s="179">
        <v>84.1</v>
      </c>
      <c r="AW83" s="179">
        <v>84.2</v>
      </c>
    </row>
    <row r="84" spans="1:49" s="171" customFormat="1" ht="14.1" customHeight="1" x14ac:dyDescent="0.2">
      <c r="A84" s="175" t="s">
        <v>972</v>
      </c>
      <c r="B84" s="178" t="s">
        <v>971</v>
      </c>
      <c r="C84" s="177" t="s">
        <v>970</v>
      </c>
      <c r="D84" s="179" t="s">
        <v>651</v>
      </c>
      <c r="E84" s="179" t="s">
        <v>651</v>
      </c>
      <c r="F84" s="179" t="s">
        <v>651</v>
      </c>
      <c r="G84" s="179" t="s">
        <v>651</v>
      </c>
      <c r="H84" s="179" t="s">
        <v>651</v>
      </c>
      <c r="I84" s="179" t="s">
        <v>651</v>
      </c>
      <c r="J84" s="179" t="s">
        <v>651</v>
      </c>
      <c r="K84" s="179" t="s">
        <v>651</v>
      </c>
      <c r="L84" s="179" t="s">
        <v>651</v>
      </c>
      <c r="M84" s="179" t="s">
        <v>651</v>
      </c>
      <c r="N84" s="179" t="s">
        <v>651</v>
      </c>
      <c r="O84" s="179" t="s">
        <v>651</v>
      </c>
      <c r="P84" s="179" t="s">
        <v>651</v>
      </c>
      <c r="Q84" s="179" t="s">
        <v>651</v>
      </c>
      <c r="R84" s="179" t="s">
        <v>651</v>
      </c>
      <c r="S84" s="179" t="s">
        <v>651</v>
      </c>
      <c r="T84" s="179" t="s">
        <v>651</v>
      </c>
      <c r="U84" s="179" t="s">
        <v>651</v>
      </c>
      <c r="V84" s="179" t="s">
        <v>651</v>
      </c>
      <c r="W84" s="179" t="s">
        <v>651</v>
      </c>
      <c r="X84" s="179" t="s">
        <v>651</v>
      </c>
      <c r="Y84" s="179" t="s">
        <v>651</v>
      </c>
      <c r="Z84" s="179" t="s">
        <v>651</v>
      </c>
      <c r="AA84" s="179" t="s">
        <v>651</v>
      </c>
      <c r="AB84" s="179" t="s">
        <v>651</v>
      </c>
      <c r="AC84" s="179" t="s">
        <v>651</v>
      </c>
      <c r="AD84" s="179" t="s">
        <v>651</v>
      </c>
      <c r="AE84" s="179" t="s">
        <v>651</v>
      </c>
      <c r="AF84" s="179" t="s">
        <v>651</v>
      </c>
      <c r="AG84" s="179" t="s">
        <v>651</v>
      </c>
      <c r="AH84" s="179" t="s">
        <v>651</v>
      </c>
      <c r="AI84" s="179" t="s">
        <v>651</v>
      </c>
      <c r="AJ84" s="179" t="s">
        <v>651</v>
      </c>
      <c r="AK84" s="179" t="s">
        <v>651</v>
      </c>
      <c r="AL84" s="179" t="s">
        <v>651</v>
      </c>
      <c r="AM84" s="179" t="s">
        <v>651</v>
      </c>
      <c r="AN84" s="179" t="s">
        <v>651</v>
      </c>
      <c r="AO84" s="179" t="s">
        <v>651</v>
      </c>
      <c r="AP84" s="179" t="s">
        <v>651</v>
      </c>
      <c r="AQ84" s="179" t="s">
        <v>651</v>
      </c>
      <c r="AR84" s="179" t="s">
        <v>651</v>
      </c>
      <c r="AS84" s="179" t="s">
        <v>651</v>
      </c>
      <c r="AT84" s="179" t="s">
        <v>651</v>
      </c>
      <c r="AU84" s="179" t="s">
        <v>651</v>
      </c>
      <c r="AV84" s="179" t="s">
        <v>651</v>
      </c>
      <c r="AW84" s="179" t="s">
        <v>651</v>
      </c>
    </row>
    <row r="85" spans="1:49" ht="14.1" customHeight="1" x14ac:dyDescent="0.2">
      <c r="A85" s="175" t="s">
        <v>969</v>
      </c>
      <c r="B85" s="184" t="s">
        <v>968</v>
      </c>
      <c r="C85" s="183" t="s">
        <v>967</v>
      </c>
      <c r="D85" s="188">
        <v>78</v>
      </c>
      <c r="E85" s="188">
        <v>80.5</v>
      </c>
      <c r="F85" s="188">
        <v>85.9</v>
      </c>
      <c r="G85" s="188">
        <v>91.2</v>
      </c>
      <c r="H85" s="188">
        <v>89</v>
      </c>
      <c r="I85" s="188">
        <v>90.7</v>
      </c>
      <c r="J85" s="188">
        <v>94.4</v>
      </c>
      <c r="K85" s="188">
        <v>99.1</v>
      </c>
      <c r="L85" s="188">
        <v>108.7</v>
      </c>
      <c r="M85" s="188">
        <v>114.2</v>
      </c>
      <c r="N85" s="188">
        <v>117</v>
      </c>
      <c r="O85" s="188">
        <v>123.5</v>
      </c>
      <c r="P85" s="188">
        <v>125</v>
      </c>
      <c r="Q85" s="188">
        <v>133.4</v>
      </c>
      <c r="R85" s="188">
        <v>144.1</v>
      </c>
      <c r="S85" s="188">
        <v>150.30000000000001</v>
      </c>
      <c r="T85" s="188">
        <v>161.1</v>
      </c>
      <c r="U85" s="188">
        <v>167.2</v>
      </c>
      <c r="V85" s="188">
        <v>172.6</v>
      </c>
      <c r="W85" s="188">
        <v>181.7</v>
      </c>
      <c r="X85" s="188">
        <v>180.5</v>
      </c>
      <c r="Y85" s="188">
        <v>180</v>
      </c>
      <c r="Z85" s="188">
        <v>189.5</v>
      </c>
      <c r="AA85" s="188">
        <v>197.1</v>
      </c>
      <c r="AB85" s="188">
        <v>207.7</v>
      </c>
      <c r="AC85" s="188">
        <v>216.4</v>
      </c>
      <c r="AD85" s="188">
        <v>226.5</v>
      </c>
      <c r="AE85" s="188">
        <v>233.7</v>
      </c>
      <c r="AF85" s="188">
        <v>247.7</v>
      </c>
      <c r="AG85" s="188">
        <v>263.39999999999998</v>
      </c>
      <c r="AH85" s="188">
        <v>275.7</v>
      </c>
      <c r="AI85" s="188">
        <v>277.60000000000002</v>
      </c>
      <c r="AJ85" s="188">
        <v>284.7</v>
      </c>
      <c r="AK85" s="188">
        <v>297.39999999999998</v>
      </c>
      <c r="AL85" s="188">
        <v>309.8</v>
      </c>
      <c r="AM85" s="188">
        <v>325</v>
      </c>
      <c r="AN85" s="188">
        <v>335.4</v>
      </c>
      <c r="AO85" s="188">
        <v>341.3</v>
      </c>
      <c r="AP85" s="188">
        <v>338.7</v>
      </c>
      <c r="AQ85" s="188">
        <v>321.60000000000002</v>
      </c>
      <c r="AR85" s="188">
        <v>337.5</v>
      </c>
      <c r="AS85" s="188">
        <v>350.2</v>
      </c>
      <c r="AT85" s="188">
        <v>353.6</v>
      </c>
      <c r="AU85" s="188">
        <v>359.8</v>
      </c>
      <c r="AV85" s="188">
        <v>365.8</v>
      </c>
      <c r="AW85" s="188">
        <v>378.5</v>
      </c>
    </row>
    <row r="86" spans="1:49" ht="14.1" customHeight="1" x14ac:dyDescent="0.2">
      <c r="A86" s="175" t="s">
        <v>966</v>
      </c>
      <c r="B86" s="178" t="s">
        <v>965</v>
      </c>
      <c r="C86" s="177" t="s">
        <v>964</v>
      </c>
      <c r="D86" s="187">
        <v>62.7</v>
      </c>
      <c r="E86" s="187">
        <v>65</v>
      </c>
      <c r="F86" s="187">
        <v>69.3</v>
      </c>
      <c r="G86" s="187">
        <v>73.7</v>
      </c>
      <c r="H86" s="187">
        <v>72.3</v>
      </c>
      <c r="I86" s="187">
        <v>73.900000000000006</v>
      </c>
      <c r="J86" s="187">
        <v>77.099999999999994</v>
      </c>
      <c r="K86" s="187">
        <v>81</v>
      </c>
      <c r="L86" s="187">
        <v>88.6</v>
      </c>
      <c r="M86" s="187">
        <v>93.1</v>
      </c>
      <c r="N86" s="187">
        <v>95.6</v>
      </c>
      <c r="O86" s="187">
        <v>100.8</v>
      </c>
      <c r="P86" s="187">
        <v>102.8</v>
      </c>
      <c r="Q86" s="187">
        <v>109.9</v>
      </c>
      <c r="R86" s="187">
        <v>119.4</v>
      </c>
      <c r="S86" s="187">
        <v>124.3</v>
      </c>
      <c r="T86" s="187">
        <v>133.19999999999999</v>
      </c>
      <c r="U86" s="187">
        <v>138.19999999999999</v>
      </c>
      <c r="V86" s="187">
        <v>143</v>
      </c>
      <c r="W86" s="187">
        <v>150.19999999999999</v>
      </c>
      <c r="X86" s="187">
        <v>148.6</v>
      </c>
      <c r="Y86" s="187">
        <v>148.80000000000001</v>
      </c>
      <c r="Z86" s="187">
        <v>157.4</v>
      </c>
      <c r="AA86" s="187">
        <v>163.80000000000001</v>
      </c>
      <c r="AB86" s="187">
        <v>172.3</v>
      </c>
      <c r="AC86" s="187">
        <v>179.3</v>
      </c>
      <c r="AD86" s="187">
        <v>187.4</v>
      </c>
      <c r="AE86" s="187">
        <v>193.4</v>
      </c>
      <c r="AF86" s="187">
        <v>204.7</v>
      </c>
      <c r="AG86" s="187">
        <v>217.2</v>
      </c>
      <c r="AH86" s="187">
        <v>227.4</v>
      </c>
      <c r="AI86" s="187">
        <v>229.3</v>
      </c>
      <c r="AJ86" s="187">
        <v>236</v>
      </c>
      <c r="AK86" s="187">
        <v>246.1</v>
      </c>
      <c r="AL86" s="187">
        <v>255.6</v>
      </c>
      <c r="AM86" s="187">
        <v>267.8</v>
      </c>
      <c r="AN86" s="187">
        <v>274.5</v>
      </c>
      <c r="AO86" s="187">
        <v>277.8</v>
      </c>
      <c r="AP86" s="187">
        <v>276.2</v>
      </c>
      <c r="AQ86" s="187">
        <v>263.10000000000002</v>
      </c>
      <c r="AR86" s="187">
        <v>276.5</v>
      </c>
      <c r="AS86" s="187">
        <v>285.7</v>
      </c>
      <c r="AT86" s="187">
        <v>287.3</v>
      </c>
      <c r="AU86" s="187">
        <v>292.3</v>
      </c>
      <c r="AV86" s="187">
        <v>297</v>
      </c>
      <c r="AW86" s="187">
        <v>309</v>
      </c>
    </row>
    <row r="87" spans="1:49" s="171" customFormat="1" ht="14.1" customHeight="1" x14ac:dyDescent="0.2">
      <c r="A87" s="175" t="s">
        <v>963</v>
      </c>
      <c r="B87" s="178" t="s">
        <v>962</v>
      </c>
      <c r="C87" s="177" t="s">
        <v>961</v>
      </c>
      <c r="D87" s="187">
        <v>15.7</v>
      </c>
      <c r="E87" s="187">
        <v>15.9</v>
      </c>
      <c r="F87" s="187">
        <v>16.899999999999999</v>
      </c>
      <c r="G87" s="187">
        <v>17.899999999999999</v>
      </c>
      <c r="H87" s="187">
        <v>16.899999999999999</v>
      </c>
      <c r="I87" s="187">
        <v>16.899999999999999</v>
      </c>
      <c r="J87" s="187">
        <v>17.399999999999999</v>
      </c>
      <c r="K87" s="187">
        <v>18.3</v>
      </c>
      <c r="L87" s="187">
        <v>20.2</v>
      </c>
      <c r="M87" s="187">
        <v>21.3</v>
      </c>
      <c r="N87" s="187">
        <v>21.5</v>
      </c>
      <c r="O87" s="187">
        <v>22.8</v>
      </c>
      <c r="P87" s="187">
        <v>22.2</v>
      </c>
      <c r="Q87" s="187">
        <v>23.5</v>
      </c>
      <c r="R87" s="187">
        <v>24.7</v>
      </c>
      <c r="S87" s="187">
        <v>26</v>
      </c>
      <c r="T87" s="187">
        <v>27.9</v>
      </c>
      <c r="U87" s="187">
        <v>29</v>
      </c>
      <c r="V87" s="187">
        <v>29.6</v>
      </c>
      <c r="W87" s="187">
        <v>31.4</v>
      </c>
      <c r="X87" s="187">
        <v>32</v>
      </c>
      <c r="Y87" s="187">
        <v>31.1</v>
      </c>
      <c r="Z87" s="187">
        <v>31.9</v>
      </c>
      <c r="AA87" s="187">
        <v>33</v>
      </c>
      <c r="AB87" s="187">
        <v>35.299999999999997</v>
      </c>
      <c r="AC87" s="187">
        <v>36.9</v>
      </c>
      <c r="AD87" s="187">
        <v>39</v>
      </c>
      <c r="AE87" s="187">
        <v>40.299999999999997</v>
      </c>
      <c r="AF87" s="187">
        <v>42.9</v>
      </c>
      <c r="AG87" s="187">
        <v>46.2</v>
      </c>
      <c r="AH87" s="187">
        <v>48.2</v>
      </c>
      <c r="AI87" s="187">
        <v>48.1</v>
      </c>
      <c r="AJ87" s="187">
        <v>48.5</v>
      </c>
      <c r="AK87" s="187">
        <v>51.1</v>
      </c>
      <c r="AL87" s="187">
        <v>54.1</v>
      </c>
      <c r="AM87" s="187">
        <v>57</v>
      </c>
      <c r="AN87" s="187">
        <v>60.8</v>
      </c>
      <c r="AO87" s="187">
        <v>63.5</v>
      </c>
      <c r="AP87" s="187">
        <v>62.5</v>
      </c>
      <c r="AQ87" s="187">
        <v>58.5</v>
      </c>
      <c r="AR87" s="187">
        <v>61</v>
      </c>
      <c r="AS87" s="187">
        <v>64.5</v>
      </c>
      <c r="AT87" s="187">
        <v>66.3</v>
      </c>
      <c r="AU87" s="187">
        <v>67.5</v>
      </c>
      <c r="AV87" s="187">
        <v>68.8</v>
      </c>
      <c r="AW87" s="187">
        <v>69.5</v>
      </c>
    </row>
    <row r="88" spans="1:49" ht="14.1" customHeight="1" x14ac:dyDescent="0.2">
      <c r="A88" s="175" t="s">
        <v>960</v>
      </c>
      <c r="B88" s="186" t="s">
        <v>959</v>
      </c>
      <c r="C88" s="183" t="s">
        <v>958</v>
      </c>
      <c r="D88" s="182">
        <v>704.3</v>
      </c>
      <c r="E88" s="182">
        <v>732.7</v>
      </c>
      <c r="F88" s="182">
        <v>773.1</v>
      </c>
      <c r="G88" s="182">
        <v>810.4</v>
      </c>
      <c r="H88" s="182">
        <v>837.7</v>
      </c>
      <c r="I88" s="182">
        <v>863.1</v>
      </c>
      <c r="J88" s="182">
        <v>890.9</v>
      </c>
      <c r="K88" s="182">
        <v>913</v>
      </c>
      <c r="L88" s="182">
        <v>953.8</v>
      </c>
      <c r="M88" s="182">
        <v>981.3</v>
      </c>
      <c r="N88" s="182">
        <v>1000.6</v>
      </c>
      <c r="O88" s="182">
        <v>1006.6</v>
      </c>
      <c r="P88" s="182">
        <v>1011.4</v>
      </c>
      <c r="Q88" s="182">
        <v>1032.5999999999999</v>
      </c>
      <c r="R88" s="182">
        <v>1066.0999999999999</v>
      </c>
      <c r="S88" s="182">
        <v>1107.5</v>
      </c>
      <c r="T88" s="182">
        <v>1135.0999999999999</v>
      </c>
      <c r="U88" s="182">
        <v>1164.8</v>
      </c>
      <c r="V88" s="182">
        <v>1204.7</v>
      </c>
      <c r="W88" s="182">
        <v>1233.4000000000001</v>
      </c>
      <c r="X88" s="182">
        <v>1254.0999999999999</v>
      </c>
      <c r="Y88" s="182">
        <v>1281</v>
      </c>
      <c r="Z88" s="182">
        <v>1307.2</v>
      </c>
      <c r="AA88" s="182">
        <v>1342.7</v>
      </c>
      <c r="AB88" s="182">
        <v>1387</v>
      </c>
      <c r="AC88" s="182">
        <v>1429.2</v>
      </c>
      <c r="AD88" s="182">
        <v>1461</v>
      </c>
      <c r="AE88" s="182">
        <v>1490.3</v>
      </c>
      <c r="AF88" s="182">
        <v>1535.4</v>
      </c>
      <c r="AG88" s="182">
        <v>1581.2</v>
      </c>
      <c r="AH88" s="182">
        <v>1629.1</v>
      </c>
      <c r="AI88" s="182">
        <v>1671.7</v>
      </c>
      <c r="AJ88" s="182">
        <v>1683.2</v>
      </c>
      <c r="AK88" s="182">
        <v>1705.6</v>
      </c>
      <c r="AL88" s="182">
        <v>1746.7</v>
      </c>
      <c r="AM88" s="182">
        <v>1813.8</v>
      </c>
      <c r="AN88" s="182">
        <v>1846.9</v>
      </c>
      <c r="AO88" s="182">
        <v>1864.8</v>
      </c>
      <c r="AP88" s="182">
        <v>1880.5</v>
      </c>
      <c r="AQ88" s="182">
        <v>1905.3</v>
      </c>
      <c r="AR88" s="182">
        <v>1926.4</v>
      </c>
      <c r="AS88" s="182">
        <v>1946.5</v>
      </c>
      <c r="AT88" s="182">
        <v>1944.6</v>
      </c>
      <c r="AU88" s="182">
        <v>1953.7</v>
      </c>
      <c r="AV88" s="182">
        <v>1981.7</v>
      </c>
      <c r="AW88" s="182">
        <v>2014.8</v>
      </c>
    </row>
    <row r="89" spans="1:49" ht="14.1" customHeight="1" x14ac:dyDescent="0.2">
      <c r="A89" s="175" t="s">
        <v>957</v>
      </c>
      <c r="B89" s="178" t="s">
        <v>956</v>
      </c>
      <c r="C89" s="177" t="s">
        <v>955</v>
      </c>
      <c r="D89" s="179">
        <v>153.9</v>
      </c>
      <c r="E89" s="179">
        <v>160.69999999999999</v>
      </c>
      <c r="F89" s="179">
        <v>168.1</v>
      </c>
      <c r="G89" s="179">
        <v>176.1</v>
      </c>
      <c r="H89" s="179">
        <v>180.6</v>
      </c>
      <c r="I89" s="179">
        <v>184.3</v>
      </c>
      <c r="J89" s="179">
        <v>188.5</v>
      </c>
      <c r="K89" s="179">
        <v>191.4</v>
      </c>
      <c r="L89" s="179">
        <v>194.4</v>
      </c>
      <c r="M89" s="179">
        <v>196.2</v>
      </c>
      <c r="N89" s="179">
        <v>201.1</v>
      </c>
      <c r="O89" s="179">
        <v>207.2</v>
      </c>
      <c r="P89" s="179">
        <v>212.2</v>
      </c>
      <c r="Q89" s="179">
        <v>216.7</v>
      </c>
      <c r="R89" s="179">
        <v>226.2</v>
      </c>
      <c r="S89" s="179">
        <v>243.2</v>
      </c>
      <c r="T89" s="179">
        <v>252.8</v>
      </c>
      <c r="U89" s="179">
        <v>256</v>
      </c>
      <c r="V89" s="179">
        <v>259.7</v>
      </c>
      <c r="W89" s="179">
        <v>261.39999999999998</v>
      </c>
      <c r="X89" s="179">
        <v>269.7</v>
      </c>
      <c r="Y89" s="179">
        <v>272</v>
      </c>
      <c r="Z89" s="179">
        <v>275.3</v>
      </c>
      <c r="AA89" s="179">
        <v>277.2</v>
      </c>
      <c r="AB89" s="179">
        <v>281.8</v>
      </c>
      <c r="AC89" s="179">
        <v>291.60000000000002</v>
      </c>
      <c r="AD89" s="179">
        <v>292.60000000000002</v>
      </c>
      <c r="AE89" s="179">
        <v>295.3</v>
      </c>
      <c r="AF89" s="179">
        <v>300.60000000000002</v>
      </c>
      <c r="AG89" s="179">
        <v>304.89999999999998</v>
      </c>
      <c r="AH89" s="179">
        <v>307.60000000000002</v>
      </c>
      <c r="AI89" s="179">
        <v>313.39999999999998</v>
      </c>
      <c r="AJ89" s="179">
        <v>311</v>
      </c>
      <c r="AK89" s="179">
        <v>301.39999999999998</v>
      </c>
      <c r="AL89" s="179">
        <v>302.7</v>
      </c>
      <c r="AM89" s="179">
        <v>308</v>
      </c>
      <c r="AN89" s="179">
        <v>317.8</v>
      </c>
      <c r="AO89" s="179">
        <v>335.9</v>
      </c>
      <c r="AP89" s="179">
        <v>345.2</v>
      </c>
      <c r="AQ89" s="179">
        <v>361</v>
      </c>
      <c r="AR89" s="179">
        <v>373.5</v>
      </c>
      <c r="AS89" s="179">
        <v>396.5</v>
      </c>
      <c r="AT89" s="179">
        <v>401.3</v>
      </c>
      <c r="AU89" s="179">
        <v>397</v>
      </c>
      <c r="AV89" s="179">
        <v>410.1</v>
      </c>
      <c r="AW89" s="179">
        <v>428.3</v>
      </c>
    </row>
    <row r="90" spans="1:49" ht="14.1" customHeight="1" x14ac:dyDescent="0.2">
      <c r="A90" s="175" t="s">
        <v>954</v>
      </c>
      <c r="B90" s="178" t="s">
        <v>953</v>
      </c>
      <c r="C90" s="177" t="s">
        <v>952</v>
      </c>
      <c r="D90" s="179">
        <v>360</v>
      </c>
      <c r="E90" s="179">
        <v>377.2</v>
      </c>
      <c r="F90" s="179">
        <v>397.9</v>
      </c>
      <c r="G90" s="179">
        <v>418.1</v>
      </c>
      <c r="H90" s="179">
        <v>445.1</v>
      </c>
      <c r="I90" s="179">
        <v>459.2</v>
      </c>
      <c r="J90" s="179">
        <v>473.2</v>
      </c>
      <c r="K90" s="179">
        <v>486.5</v>
      </c>
      <c r="L90" s="179">
        <v>517.20000000000005</v>
      </c>
      <c r="M90" s="179">
        <v>544.1</v>
      </c>
      <c r="N90" s="179">
        <v>565.5</v>
      </c>
      <c r="O90" s="179">
        <v>577.29999999999995</v>
      </c>
      <c r="P90" s="179">
        <v>578.1</v>
      </c>
      <c r="Q90" s="179">
        <v>588.4</v>
      </c>
      <c r="R90" s="179">
        <v>610.20000000000005</v>
      </c>
      <c r="S90" s="179">
        <v>627.79999999999995</v>
      </c>
      <c r="T90" s="179">
        <v>644.29999999999995</v>
      </c>
      <c r="U90" s="179">
        <v>663.8</v>
      </c>
      <c r="V90" s="179">
        <v>688.9</v>
      </c>
      <c r="W90" s="179">
        <v>711</v>
      </c>
      <c r="X90" s="179">
        <v>728.2</v>
      </c>
      <c r="Y90" s="179">
        <v>747.7</v>
      </c>
      <c r="Z90" s="179">
        <v>771.5</v>
      </c>
      <c r="AA90" s="179">
        <v>793.1</v>
      </c>
      <c r="AB90" s="179">
        <v>826.4</v>
      </c>
      <c r="AC90" s="179">
        <v>854</v>
      </c>
      <c r="AD90" s="179">
        <v>877</v>
      </c>
      <c r="AE90" s="179">
        <v>904.8</v>
      </c>
      <c r="AF90" s="179">
        <v>938.7</v>
      </c>
      <c r="AG90" s="179">
        <v>974.1</v>
      </c>
      <c r="AH90" s="179">
        <v>1013.6</v>
      </c>
      <c r="AI90" s="179">
        <v>1051.9000000000001</v>
      </c>
      <c r="AJ90" s="179">
        <v>1059.4000000000001</v>
      </c>
      <c r="AK90" s="179">
        <v>1086.3</v>
      </c>
      <c r="AL90" s="179">
        <v>1125.5999999999999</v>
      </c>
      <c r="AM90" s="179">
        <v>1185.2</v>
      </c>
      <c r="AN90" s="179">
        <v>1215.5</v>
      </c>
      <c r="AO90" s="179">
        <v>1211.2</v>
      </c>
      <c r="AP90" s="179">
        <v>1225.9000000000001</v>
      </c>
      <c r="AQ90" s="179">
        <v>1230.5999999999999</v>
      </c>
      <c r="AR90" s="179">
        <v>1235.3</v>
      </c>
      <c r="AS90" s="179">
        <v>1240.7</v>
      </c>
      <c r="AT90" s="179">
        <v>1245.2</v>
      </c>
      <c r="AU90" s="179">
        <v>1253.7</v>
      </c>
      <c r="AV90" s="179">
        <v>1266.5999999999999</v>
      </c>
      <c r="AW90" s="179">
        <v>1284.0999999999999</v>
      </c>
    </row>
    <row r="91" spans="1:49" ht="14.1" customHeight="1" x14ac:dyDescent="0.2">
      <c r="A91" s="175" t="s">
        <v>951</v>
      </c>
      <c r="B91" s="178" t="s">
        <v>950</v>
      </c>
      <c r="C91" s="177" t="s">
        <v>949</v>
      </c>
      <c r="D91" s="179" t="s">
        <v>651</v>
      </c>
      <c r="E91" s="179" t="s">
        <v>651</v>
      </c>
      <c r="F91" s="179" t="s">
        <v>651</v>
      </c>
      <c r="G91" s="179" t="s">
        <v>651</v>
      </c>
      <c r="H91" s="179" t="s">
        <v>651</v>
      </c>
      <c r="I91" s="179" t="s">
        <v>651</v>
      </c>
      <c r="J91" s="179" t="s">
        <v>651</v>
      </c>
      <c r="K91" s="179" t="s">
        <v>651</v>
      </c>
      <c r="L91" s="179" t="s">
        <v>651</v>
      </c>
      <c r="M91" s="179" t="s">
        <v>651</v>
      </c>
      <c r="N91" s="179" t="s">
        <v>651</v>
      </c>
      <c r="O91" s="179" t="s">
        <v>651</v>
      </c>
      <c r="P91" s="179" t="s">
        <v>651</v>
      </c>
      <c r="Q91" s="179" t="s">
        <v>651</v>
      </c>
      <c r="R91" s="179" t="s">
        <v>651</v>
      </c>
      <c r="S91" s="179" t="s">
        <v>651</v>
      </c>
      <c r="T91" s="179" t="s">
        <v>651</v>
      </c>
      <c r="U91" s="179" t="s">
        <v>651</v>
      </c>
      <c r="V91" s="179" t="s">
        <v>651</v>
      </c>
      <c r="W91" s="179" t="s">
        <v>651</v>
      </c>
      <c r="X91" s="179" t="s">
        <v>651</v>
      </c>
      <c r="Y91" s="179" t="s">
        <v>651</v>
      </c>
      <c r="Z91" s="179" t="s">
        <v>651</v>
      </c>
      <c r="AA91" s="179" t="s">
        <v>651</v>
      </c>
      <c r="AB91" s="179" t="s">
        <v>651</v>
      </c>
      <c r="AC91" s="179" t="s">
        <v>651</v>
      </c>
      <c r="AD91" s="179" t="s">
        <v>651</v>
      </c>
      <c r="AE91" s="179" t="s">
        <v>651</v>
      </c>
      <c r="AF91" s="179" t="s">
        <v>651</v>
      </c>
      <c r="AG91" s="179" t="s">
        <v>651</v>
      </c>
      <c r="AH91" s="179" t="s">
        <v>651</v>
      </c>
      <c r="AI91" s="179" t="s">
        <v>651</v>
      </c>
      <c r="AJ91" s="179" t="s">
        <v>651</v>
      </c>
      <c r="AK91" s="179" t="s">
        <v>651</v>
      </c>
      <c r="AL91" s="179" t="s">
        <v>651</v>
      </c>
      <c r="AM91" s="179" t="s">
        <v>651</v>
      </c>
      <c r="AN91" s="179" t="s">
        <v>651</v>
      </c>
      <c r="AO91" s="179" t="s">
        <v>651</v>
      </c>
      <c r="AP91" s="179" t="s">
        <v>651</v>
      </c>
      <c r="AQ91" s="179" t="s">
        <v>651</v>
      </c>
      <c r="AR91" s="179" t="s">
        <v>651</v>
      </c>
      <c r="AS91" s="179" t="s">
        <v>651</v>
      </c>
      <c r="AT91" s="179" t="s">
        <v>651</v>
      </c>
      <c r="AU91" s="179" t="s">
        <v>651</v>
      </c>
      <c r="AV91" s="179" t="s">
        <v>651</v>
      </c>
      <c r="AW91" s="179" t="s">
        <v>651</v>
      </c>
    </row>
    <row r="92" spans="1:49" ht="14.1" customHeight="1" x14ac:dyDescent="0.2">
      <c r="A92" s="175" t="s">
        <v>948</v>
      </c>
      <c r="B92" s="178" t="s">
        <v>947</v>
      </c>
      <c r="C92" s="177" t="s">
        <v>946</v>
      </c>
      <c r="D92" s="179">
        <v>32.9</v>
      </c>
      <c r="E92" s="179">
        <v>33.5</v>
      </c>
      <c r="F92" s="179">
        <v>36.4</v>
      </c>
      <c r="G92" s="179">
        <v>38.200000000000003</v>
      </c>
      <c r="H92" s="179">
        <v>39.9</v>
      </c>
      <c r="I92" s="179">
        <v>40.4</v>
      </c>
      <c r="J92" s="179">
        <v>39.9</v>
      </c>
      <c r="K92" s="179">
        <v>40</v>
      </c>
      <c r="L92" s="179">
        <v>40.5</v>
      </c>
      <c r="M92" s="179">
        <v>43.2</v>
      </c>
      <c r="N92" s="179">
        <v>45.1</v>
      </c>
      <c r="O92" s="179">
        <v>44.9</v>
      </c>
      <c r="P92" s="179">
        <v>44.6</v>
      </c>
      <c r="Q92" s="179">
        <v>46.2</v>
      </c>
      <c r="R92" s="179">
        <v>49.4</v>
      </c>
      <c r="S92" s="179">
        <v>52.8</v>
      </c>
      <c r="T92" s="179">
        <v>56.1</v>
      </c>
      <c r="U92" s="179">
        <v>58.5</v>
      </c>
      <c r="V92" s="179">
        <v>60</v>
      </c>
      <c r="W92" s="179">
        <v>62.2</v>
      </c>
      <c r="X92" s="179">
        <v>62.5</v>
      </c>
      <c r="Y92" s="179">
        <v>61.6</v>
      </c>
      <c r="Z92" s="179">
        <v>60.4</v>
      </c>
      <c r="AA92" s="179">
        <v>63.3</v>
      </c>
      <c r="AB92" s="179">
        <v>66.2</v>
      </c>
      <c r="AC92" s="179">
        <v>68.599999999999994</v>
      </c>
      <c r="AD92" s="179">
        <v>70.900000000000006</v>
      </c>
      <c r="AE92" s="179">
        <v>72.400000000000006</v>
      </c>
      <c r="AF92" s="179">
        <v>73.599999999999994</v>
      </c>
      <c r="AG92" s="179">
        <v>75.900000000000006</v>
      </c>
      <c r="AH92" s="179">
        <v>76.7</v>
      </c>
      <c r="AI92" s="179">
        <v>77.400000000000006</v>
      </c>
      <c r="AJ92" s="179">
        <v>78.2</v>
      </c>
      <c r="AK92" s="179">
        <v>78.2</v>
      </c>
      <c r="AL92" s="179">
        <v>76.599999999999994</v>
      </c>
      <c r="AM92" s="179">
        <v>75.900000000000006</v>
      </c>
      <c r="AN92" s="179">
        <v>77.3</v>
      </c>
      <c r="AO92" s="179">
        <v>76.400000000000006</v>
      </c>
      <c r="AP92" s="179">
        <v>76.3</v>
      </c>
      <c r="AQ92" s="179">
        <v>74.3</v>
      </c>
      <c r="AR92" s="179">
        <v>73.400000000000006</v>
      </c>
      <c r="AS92" s="179">
        <v>72.400000000000006</v>
      </c>
      <c r="AT92" s="179">
        <v>70.5</v>
      </c>
      <c r="AU92" s="179">
        <v>69.3</v>
      </c>
      <c r="AV92" s="179">
        <v>67.900000000000006</v>
      </c>
      <c r="AW92" s="179">
        <v>65.8</v>
      </c>
    </row>
    <row r="93" spans="1:49" s="171" customFormat="1" ht="14.1" customHeight="1" x14ac:dyDescent="0.2">
      <c r="A93" s="175" t="s">
        <v>945</v>
      </c>
      <c r="B93" s="178" t="s">
        <v>944</v>
      </c>
      <c r="C93" s="177" t="s">
        <v>943</v>
      </c>
      <c r="D93" s="179">
        <v>160.1</v>
      </c>
      <c r="E93" s="179">
        <v>162.30000000000001</v>
      </c>
      <c r="F93" s="179">
        <v>172.6</v>
      </c>
      <c r="G93" s="179">
        <v>179.6</v>
      </c>
      <c r="H93" s="179">
        <v>171</v>
      </c>
      <c r="I93" s="179">
        <v>177.8</v>
      </c>
      <c r="J93" s="179">
        <v>187.4</v>
      </c>
      <c r="K93" s="179">
        <v>192.7</v>
      </c>
      <c r="L93" s="179">
        <v>198.6</v>
      </c>
      <c r="M93" s="179">
        <v>195.2</v>
      </c>
      <c r="N93" s="179">
        <v>187.9</v>
      </c>
      <c r="O93" s="179">
        <v>178.5</v>
      </c>
      <c r="P93" s="179">
        <v>178.1</v>
      </c>
      <c r="Q93" s="179">
        <v>182.8</v>
      </c>
      <c r="R93" s="179">
        <v>183.7</v>
      </c>
      <c r="S93" s="179">
        <v>188.4</v>
      </c>
      <c r="T93" s="179">
        <v>188</v>
      </c>
      <c r="U93" s="179">
        <v>193</v>
      </c>
      <c r="V93" s="179">
        <v>202.5</v>
      </c>
      <c r="W93" s="179">
        <v>205.5</v>
      </c>
      <c r="X93" s="179">
        <v>200.1</v>
      </c>
      <c r="Y93" s="179">
        <v>205.8</v>
      </c>
      <c r="Z93" s="179">
        <v>205.5</v>
      </c>
      <c r="AA93" s="179">
        <v>215.1</v>
      </c>
      <c r="AB93" s="179">
        <v>218.5</v>
      </c>
      <c r="AC93" s="179">
        <v>220.7</v>
      </c>
      <c r="AD93" s="179">
        <v>226.4</v>
      </c>
      <c r="AE93" s="179">
        <v>222.8</v>
      </c>
      <c r="AF93" s="179">
        <v>227.1</v>
      </c>
      <c r="AG93" s="179">
        <v>230.1</v>
      </c>
      <c r="AH93" s="179">
        <v>234.1</v>
      </c>
      <c r="AI93" s="179">
        <v>230.5</v>
      </c>
      <c r="AJ93" s="179">
        <v>236.7</v>
      </c>
      <c r="AK93" s="179">
        <v>241.5</v>
      </c>
      <c r="AL93" s="179">
        <v>242.4</v>
      </c>
      <c r="AM93" s="179">
        <v>244.2</v>
      </c>
      <c r="AN93" s="179">
        <v>235.9</v>
      </c>
      <c r="AO93" s="179">
        <v>240.8</v>
      </c>
      <c r="AP93" s="179">
        <v>233.4</v>
      </c>
      <c r="AQ93" s="179">
        <v>239.4</v>
      </c>
      <c r="AR93" s="179">
        <v>244.4</v>
      </c>
      <c r="AS93" s="179">
        <v>237.2</v>
      </c>
      <c r="AT93" s="179">
        <v>228.3</v>
      </c>
      <c r="AU93" s="179">
        <v>234.7</v>
      </c>
      <c r="AV93" s="179">
        <v>238.4</v>
      </c>
      <c r="AW93" s="179">
        <v>238.2</v>
      </c>
    </row>
    <row r="94" spans="1:49" ht="14.1" customHeight="1" x14ac:dyDescent="0.2">
      <c r="A94" s="175" t="s">
        <v>942</v>
      </c>
      <c r="B94" s="184" t="s">
        <v>941</v>
      </c>
      <c r="C94" s="183" t="s">
        <v>940</v>
      </c>
      <c r="D94" s="182">
        <v>118</v>
      </c>
      <c r="E94" s="182">
        <v>120</v>
      </c>
      <c r="F94" s="182">
        <v>129.19999999999999</v>
      </c>
      <c r="G94" s="182">
        <v>140.69999999999999</v>
      </c>
      <c r="H94" s="182">
        <v>137.4</v>
      </c>
      <c r="I94" s="182">
        <v>128.6</v>
      </c>
      <c r="J94" s="182">
        <v>134.6</v>
      </c>
      <c r="K94" s="182">
        <v>143.4</v>
      </c>
      <c r="L94" s="182">
        <v>151.4</v>
      </c>
      <c r="M94" s="182">
        <v>157.9</v>
      </c>
      <c r="N94" s="182">
        <v>154.5</v>
      </c>
      <c r="O94" s="182">
        <v>153.19999999999999</v>
      </c>
      <c r="P94" s="182">
        <v>148.30000000000001</v>
      </c>
      <c r="Q94" s="182">
        <v>157.69999999999999</v>
      </c>
      <c r="R94" s="182">
        <v>172.3</v>
      </c>
      <c r="S94" s="182">
        <v>179.3</v>
      </c>
      <c r="T94" s="182">
        <v>191.1</v>
      </c>
      <c r="U94" s="182">
        <v>196.7</v>
      </c>
      <c r="V94" s="182">
        <v>203.5</v>
      </c>
      <c r="W94" s="182">
        <v>212.3</v>
      </c>
      <c r="X94" s="182">
        <v>212.2</v>
      </c>
      <c r="Y94" s="182">
        <v>207.4</v>
      </c>
      <c r="Z94" s="182">
        <v>215.4</v>
      </c>
      <c r="AA94" s="182">
        <v>226.8</v>
      </c>
      <c r="AB94" s="182">
        <v>241</v>
      </c>
      <c r="AC94" s="182">
        <v>252.1</v>
      </c>
      <c r="AD94" s="182">
        <v>261.89999999999998</v>
      </c>
      <c r="AE94" s="182">
        <v>274.60000000000002</v>
      </c>
      <c r="AF94" s="182">
        <v>292.89999999999998</v>
      </c>
      <c r="AG94" s="182">
        <v>316</v>
      </c>
      <c r="AH94" s="182">
        <v>336.2</v>
      </c>
      <c r="AI94" s="182">
        <v>344.9</v>
      </c>
      <c r="AJ94" s="182">
        <v>360.8</v>
      </c>
      <c r="AK94" s="182">
        <v>384.1</v>
      </c>
      <c r="AL94" s="182">
        <v>413.8</v>
      </c>
      <c r="AM94" s="182">
        <v>435.1</v>
      </c>
      <c r="AN94" s="182">
        <v>452.4</v>
      </c>
      <c r="AO94" s="182">
        <v>458</v>
      </c>
      <c r="AP94" s="182">
        <v>443.8</v>
      </c>
      <c r="AQ94" s="182">
        <v>409.8</v>
      </c>
      <c r="AR94" s="182">
        <v>429.4</v>
      </c>
      <c r="AS94" s="182">
        <v>451.4</v>
      </c>
      <c r="AT94" s="182">
        <v>467.9</v>
      </c>
      <c r="AU94" s="182">
        <v>491.5</v>
      </c>
      <c r="AV94" s="182">
        <v>523</v>
      </c>
      <c r="AW94" s="182">
        <v>550</v>
      </c>
    </row>
    <row r="95" spans="1:49" ht="14.1" customHeight="1" x14ac:dyDescent="0.2">
      <c r="A95" s="175" t="s">
        <v>939</v>
      </c>
      <c r="B95" s="178" t="s">
        <v>938</v>
      </c>
      <c r="C95" s="177" t="s">
        <v>937</v>
      </c>
      <c r="D95" s="179">
        <v>29.5</v>
      </c>
      <c r="E95" s="179">
        <v>30.6</v>
      </c>
      <c r="F95" s="179">
        <v>34.299999999999997</v>
      </c>
      <c r="G95" s="179">
        <v>37.700000000000003</v>
      </c>
      <c r="H95" s="179">
        <v>37.700000000000003</v>
      </c>
      <c r="I95" s="179">
        <v>35.700000000000003</v>
      </c>
      <c r="J95" s="179">
        <v>38</v>
      </c>
      <c r="K95" s="179">
        <v>41.8</v>
      </c>
      <c r="L95" s="179">
        <v>43.9</v>
      </c>
      <c r="M95" s="179">
        <v>45.8</v>
      </c>
      <c r="N95" s="179">
        <v>42.9</v>
      </c>
      <c r="O95" s="179">
        <v>41.6</v>
      </c>
      <c r="P95" s="179">
        <v>39</v>
      </c>
      <c r="Q95" s="179">
        <v>43.1</v>
      </c>
      <c r="R95" s="179">
        <v>47.8</v>
      </c>
      <c r="S95" s="179">
        <v>49.9</v>
      </c>
      <c r="T95" s="179">
        <v>54.3</v>
      </c>
      <c r="U95" s="179">
        <v>57.8</v>
      </c>
      <c r="V95" s="179">
        <v>59.6</v>
      </c>
      <c r="W95" s="179">
        <v>63</v>
      </c>
      <c r="X95" s="179">
        <v>61.3</v>
      </c>
      <c r="Y95" s="179">
        <v>59.5</v>
      </c>
      <c r="Z95" s="179">
        <v>60.4</v>
      </c>
      <c r="AA95" s="179">
        <v>63.1</v>
      </c>
      <c r="AB95" s="179">
        <v>66.7</v>
      </c>
      <c r="AC95" s="179">
        <v>69.400000000000006</v>
      </c>
      <c r="AD95" s="179">
        <v>72.7</v>
      </c>
      <c r="AE95" s="179">
        <v>77.2</v>
      </c>
      <c r="AF95" s="179">
        <v>83</v>
      </c>
      <c r="AG95" s="179">
        <v>91.7</v>
      </c>
      <c r="AH95" s="179">
        <v>100.9</v>
      </c>
      <c r="AI95" s="179">
        <v>104.6</v>
      </c>
      <c r="AJ95" s="179">
        <v>111.3</v>
      </c>
      <c r="AK95" s="179">
        <v>118.9</v>
      </c>
      <c r="AL95" s="179">
        <v>131.1</v>
      </c>
      <c r="AM95" s="179">
        <v>142.1</v>
      </c>
      <c r="AN95" s="179">
        <v>151.19999999999999</v>
      </c>
      <c r="AO95" s="179">
        <v>155.9</v>
      </c>
      <c r="AP95" s="179">
        <v>147.80000000000001</v>
      </c>
      <c r="AQ95" s="179">
        <v>134.1</v>
      </c>
      <c r="AR95" s="179">
        <v>144</v>
      </c>
      <c r="AS95" s="179">
        <v>152.19999999999999</v>
      </c>
      <c r="AT95" s="179">
        <v>159.69999999999999</v>
      </c>
      <c r="AU95" s="179">
        <v>169.6</v>
      </c>
      <c r="AV95" s="179">
        <v>182.2</v>
      </c>
      <c r="AW95" s="179">
        <v>194.5</v>
      </c>
    </row>
    <row r="96" spans="1:49" ht="14.1" customHeight="1" x14ac:dyDescent="0.2">
      <c r="A96" s="175" t="s">
        <v>936</v>
      </c>
      <c r="B96" s="178" t="s">
        <v>935</v>
      </c>
      <c r="C96" s="177" t="s">
        <v>934</v>
      </c>
      <c r="D96" s="179">
        <v>7.2</v>
      </c>
      <c r="E96" s="179">
        <v>7.1</v>
      </c>
      <c r="F96" s="179">
        <v>7.3</v>
      </c>
      <c r="G96" s="179">
        <v>7.9</v>
      </c>
      <c r="H96" s="179">
        <v>7.3</v>
      </c>
      <c r="I96" s="179">
        <v>7.1</v>
      </c>
      <c r="J96" s="179">
        <v>7.4</v>
      </c>
      <c r="K96" s="179">
        <v>7.6</v>
      </c>
      <c r="L96" s="179">
        <v>8</v>
      </c>
      <c r="M96" s="179">
        <v>8.1999999999999993</v>
      </c>
      <c r="N96" s="179">
        <v>8.1999999999999993</v>
      </c>
      <c r="O96" s="179">
        <v>8.5</v>
      </c>
      <c r="P96" s="179">
        <v>8.1999999999999993</v>
      </c>
      <c r="Q96" s="179">
        <v>8.9</v>
      </c>
      <c r="R96" s="179">
        <v>9.9</v>
      </c>
      <c r="S96" s="179">
        <v>10.6</v>
      </c>
      <c r="T96" s="179">
        <v>11.9</v>
      </c>
      <c r="U96" s="179">
        <v>12.5</v>
      </c>
      <c r="V96" s="179">
        <v>12.7</v>
      </c>
      <c r="W96" s="179">
        <v>12.9</v>
      </c>
      <c r="X96" s="179">
        <v>12.8</v>
      </c>
      <c r="Y96" s="179">
        <v>12.9</v>
      </c>
      <c r="Z96" s="179">
        <v>13.7</v>
      </c>
      <c r="AA96" s="179">
        <v>14.6</v>
      </c>
      <c r="AB96" s="179">
        <v>15.9</v>
      </c>
      <c r="AC96" s="179">
        <v>17.100000000000001</v>
      </c>
      <c r="AD96" s="179">
        <v>18.600000000000001</v>
      </c>
      <c r="AE96" s="179">
        <v>19.899999999999999</v>
      </c>
      <c r="AF96" s="179">
        <v>21</v>
      </c>
      <c r="AG96" s="179">
        <v>22.5</v>
      </c>
      <c r="AH96" s="179">
        <v>23.8</v>
      </c>
      <c r="AI96" s="179">
        <v>24.5</v>
      </c>
      <c r="AJ96" s="179">
        <v>25.8</v>
      </c>
      <c r="AK96" s="179">
        <v>29.5</v>
      </c>
      <c r="AL96" s="179">
        <v>33.200000000000003</v>
      </c>
      <c r="AM96" s="179">
        <v>36.6</v>
      </c>
      <c r="AN96" s="179">
        <v>40.4</v>
      </c>
      <c r="AO96" s="179">
        <v>43.1</v>
      </c>
      <c r="AP96" s="179">
        <v>43.5</v>
      </c>
      <c r="AQ96" s="179">
        <v>42.2</v>
      </c>
      <c r="AR96" s="179">
        <v>46.2</v>
      </c>
      <c r="AS96" s="179">
        <v>49.9</v>
      </c>
      <c r="AT96" s="179">
        <v>53.7</v>
      </c>
      <c r="AU96" s="179">
        <v>58.1</v>
      </c>
      <c r="AV96" s="179">
        <v>61.7</v>
      </c>
      <c r="AW96" s="179">
        <v>67.3</v>
      </c>
    </row>
    <row r="97" spans="1:49" ht="14.1" customHeight="1" x14ac:dyDescent="0.2">
      <c r="A97" s="175" t="s">
        <v>933</v>
      </c>
      <c r="B97" s="178" t="s">
        <v>932</v>
      </c>
      <c r="C97" s="177" t="s">
        <v>931</v>
      </c>
      <c r="D97" s="179">
        <v>14</v>
      </c>
      <c r="E97" s="179">
        <v>14.8</v>
      </c>
      <c r="F97" s="179">
        <v>16.399999999999999</v>
      </c>
      <c r="G97" s="179">
        <v>18.100000000000001</v>
      </c>
      <c r="H97" s="179">
        <v>18</v>
      </c>
      <c r="I97" s="179">
        <v>16.600000000000001</v>
      </c>
      <c r="J97" s="179">
        <v>17.2</v>
      </c>
      <c r="K97" s="179">
        <v>18.3</v>
      </c>
      <c r="L97" s="179">
        <v>18.7</v>
      </c>
      <c r="M97" s="179">
        <v>19.5</v>
      </c>
      <c r="N97" s="179">
        <v>19.100000000000001</v>
      </c>
      <c r="O97" s="179">
        <v>18.600000000000001</v>
      </c>
      <c r="P97" s="179">
        <v>17</v>
      </c>
      <c r="Q97" s="179">
        <v>18.2</v>
      </c>
      <c r="R97" s="179">
        <v>19.7</v>
      </c>
      <c r="S97" s="179">
        <v>21.7</v>
      </c>
      <c r="T97" s="179">
        <v>23.1</v>
      </c>
      <c r="U97" s="179">
        <v>23.5</v>
      </c>
      <c r="V97" s="179">
        <v>24.4</v>
      </c>
      <c r="W97" s="179">
        <v>25.6</v>
      </c>
      <c r="X97" s="179">
        <v>25.5</v>
      </c>
      <c r="Y97" s="179">
        <v>25.4</v>
      </c>
      <c r="Z97" s="179">
        <v>26.6</v>
      </c>
      <c r="AA97" s="179">
        <v>27.7</v>
      </c>
      <c r="AB97" s="179">
        <v>28.4</v>
      </c>
      <c r="AC97" s="179">
        <v>29.9</v>
      </c>
      <c r="AD97" s="179">
        <v>30.5</v>
      </c>
      <c r="AE97" s="179">
        <v>30.7</v>
      </c>
      <c r="AF97" s="179">
        <v>33.299999999999997</v>
      </c>
      <c r="AG97" s="179">
        <v>37.1</v>
      </c>
      <c r="AH97" s="179">
        <v>39.9</v>
      </c>
      <c r="AI97" s="179">
        <v>41.7</v>
      </c>
      <c r="AJ97" s="179">
        <v>43.9</v>
      </c>
      <c r="AK97" s="179">
        <v>46.8</v>
      </c>
      <c r="AL97" s="179">
        <v>52</v>
      </c>
      <c r="AM97" s="179">
        <v>53.8</v>
      </c>
      <c r="AN97" s="179">
        <v>54.7</v>
      </c>
      <c r="AO97" s="179">
        <v>52.8</v>
      </c>
      <c r="AP97" s="179">
        <v>50.4</v>
      </c>
      <c r="AQ97" s="179">
        <v>45.6</v>
      </c>
      <c r="AR97" s="179">
        <v>48</v>
      </c>
      <c r="AS97" s="179">
        <v>50</v>
      </c>
      <c r="AT97" s="179">
        <v>49.5</v>
      </c>
      <c r="AU97" s="179">
        <v>52.2</v>
      </c>
      <c r="AV97" s="179">
        <v>56.1</v>
      </c>
      <c r="AW97" s="179">
        <v>60.1</v>
      </c>
    </row>
    <row r="98" spans="1:49" ht="14.1" customHeight="1" x14ac:dyDescent="0.2">
      <c r="A98" s="175" t="s">
        <v>930</v>
      </c>
      <c r="B98" s="178" t="s">
        <v>929</v>
      </c>
      <c r="C98" s="177" t="s">
        <v>928</v>
      </c>
      <c r="D98" s="179">
        <v>8.4</v>
      </c>
      <c r="E98" s="179">
        <v>8.6</v>
      </c>
      <c r="F98" s="179">
        <v>9</v>
      </c>
      <c r="G98" s="179">
        <v>9.8000000000000007</v>
      </c>
      <c r="H98" s="179">
        <v>9.6</v>
      </c>
      <c r="I98" s="179">
        <v>9</v>
      </c>
      <c r="J98" s="179">
        <v>9.6999999999999993</v>
      </c>
      <c r="K98" s="179">
        <v>10.4</v>
      </c>
      <c r="L98" s="179">
        <v>11.4</v>
      </c>
      <c r="M98" s="179">
        <v>11.7</v>
      </c>
      <c r="N98" s="179">
        <v>11.7</v>
      </c>
      <c r="O98" s="179">
        <v>11.9</v>
      </c>
      <c r="P98" s="179">
        <v>12.4</v>
      </c>
      <c r="Q98" s="179">
        <v>12.7</v>
      </c>
      <c r="R98" s="179">
        <v>13.4</v>
      </c>
      <c r="S98" s="179">
        <v>13.6</v>
      </c>
      <c r="T98" s="179">
        <v>14</v>
      </c>
      <c r="U98" s="179">
        <v>13.6</v>
      </c>
      <c r="V98" s="179">
        <v>14.5</v>
      </c>
      <c r="W98" s="179">
        <v>15.4</v>
      </c>
      <c r="X98" s="179">
        <v>15.8</v>
      </c>
      <c r="Y98" s="179">
        <v>15.6</v>
      </c>
      <c r="Z98" s="179">
        <v>16.600000000000001</v>
      </c>
      <c r="AA98" s="179">
        <v>17.600000000000001</v>
      </c>
      <c r="AB98" s="179">
        <v>18.7</v>
      </c>
      <c r="AC98" s="179">
        <v>19.899999999999999</v>
      </c>
      <c r="AD98" s="179">
        <v>21</v>
      </c>
      <c r="AE98" s="179">
        <v>21.9</v>
      </c>
      <c r="AF98" s="179">
        <v>23.6</v>
      </c>
      <c r="AG98" s="179">
        <v>27.2</v>
      </c>
      <c r="AH98" s="179">
        <v>30.4</v>
      </c>
      <c r="AI98" s="179">
        <v>32.9</v>
      </c>
      <c r="AJ98" s="179">
        <v>36.700000000000003</v>
      </c>
      <c r="AK98" s="179">
        <v>39.6</v>
      </c>
      <c r="AL98" s="179">
        <v>41.4</v>
      </c>
      <c r="AM98" s="179">
        <v>43</v>
      </c>
      <c r="AN98" s="179">
        <v>45.5</v>
      </c>
      <c r="AO98" s="179">
        <v>45.5</v>
      </c>
      <c r="AP98" s="179">
        <v>43.8</v>
      </c>
      <c r="AQ98" s="179">
        <v>41.1</v>
      </c>
      <c r="AR98" s="179">
        <v>43.9</v>
      </c>
      <c r="AS98" s="179">
        <v>47.2</v>
      </c>
      <c r="AT98" s="179">
        <v>51.5</v>
      </c>
      <c r="AU98" s="179">
        <v>54.4</v>
      </c>
      <c r="AV98" s="179">
        <v>58.7</v>
      </c>
      <c r="AW98" s="179">
        <v>62.6</v>
      </c>
    </row>
    <row r="99" spans="1:49" ht="14.1" customHeight="1" x14ac:dyDescent="0.2">
      <c r="A99" s="175" t="s">
        <v>927</v>
      </c>
      <c r="B99" s="178" t="s">
        <v>926</v>
      </c>
      <c r="C99" s="177" t="s">
        <v>925</v>
      </c>
      <c r="D99" s="179">
        <v>2.6</v>
      </c>
      <c r="E99" s="179">
        <v>2.8</v>
      </c>
      <c r="F99" s="179">
        <v>3.1</v>
      </c>
      <c r="G99" s="179">
        <v>3.6</v>
      </c>
      <c r="H99" s="179">
        <v>3.9</v>
      </c>
      <c r="I99" s="179">
        <v>4</v>
      </c>
      <c r="J99" s="179">
        <v>4.5</v>
      </c>
      <c r="K99" s="179">
        <v>5.0999999999999996</v>
      </c>
      <c r="L99" s="179">
        <v>5.6</v>
      </c>
      <c r="M99" s="179">
        <v>6.2</v>
      </c>
      <c r="N99" s="179">
        <v>6.2</v>
      </c>
      <c r="O99" s="179">
        <v>6.3</v>
      </c>
      <c r="P99" s="179">
        <v>6.2</v>
      </c>
      <c r="Q99" s="179">
        <v>6.5</v>
      </c>
      <c r="R99" s="179">
        <v>7.1</v>
      </c>
      <c r="S99" s="179">
        <v>7.1</v>
      </c>
      <c r="T99" s="179">
        <v>7.6</v>
      </c>
      <c r="U99" s="179">
        <v>8.1</v>
      </c>
      <c r="V99" s="179">
        <v>8.6</v>
      </c>
      <c r="W99" s="179">
        <v>9.5</v>
      </c>
      <c r="X99" s="179">
        <v>9.9</v>
      </c>
      <c r="Y99" s="179">
        <v>9.9</v>
      </c>
      <c r="Z99" s="179">
        <v>10.8</v>
      </c>
      <c r="AA99" s="179">
        <v>11.6</v>
      </c>
      <c r="AB99" s="179">
        <v>12.4</v>
      </c>
      <c r="AC99" s="179">
        <v>12.9</v>
      </c>
      <c r="AD99" s="179">
        <v>13.3</v>
      </c>
      <c r="AE99" s="179">
        <v>13.9</v>
      </c>
      <c r="AF99" s="179">
        <v>15.2</v>
      </c>
      <c r="AG99" s="179">
        <v>16.5</v>
      </c>
      <c r="AH99" s="179">
        <v>17.2</v>
      </c>
      <c r="AI99" s="179">
        <v>17.8</v>
      </c>
      <c r="AJ99" s="179">
        <v>18.5</v>
      </c>
      <c r="AK99" s="179">
        <v>19.7</v>
      </c>
      <c r="AL99" s="179">
        <v>20.9</v>
      </c>
      <c r="AM99" s="179">
        <v>21.2</v>
      </c>
      <c r="AN99" s="179">
        <v>21.2</v>
      </c>
      <c r="AO99" s="179">
        <v>20</v>
      </c>
      <c r="AP99" s="179">
        <v>19.399999999999999</v>
      </c>
      <c r="AQ99" s="179">
        <v>17.5</v>
      </c>
      <c r="AR99" s="179">
        <v>18.100000000000001</v>
      </c>
      <c r="AS99" s="179">
        <v>18.8</v>
      </c>
      <c r="AT99" s="179">
        <v>19.3</v>
      </c>
      <c r="AU99" s="179">
        <v>20</v>
      </c>
      <c r="AV99" s="179">
        <v>21.1</v>
      </c>
      <c r="AW99" s="179">
        <v>22</v>
      </c>
    </row>
    <row r="100" spans="1:49" s="171" customFormat="1" ht="14.1" customHeight="1" x14ac:dyDescent="0.2">
      <c r="A100" s="175" t="s">
        <v>924</v>
      </c>
      <c r="B100" s="178" t="s">
        <v>923</v>
      </c>
      <c r="C100" s="177" t="s">
        <v>922</v>
      </c>
      <c r="D100" s="179">
        <v>72.599999999999994</v>
      </c>
      <c r="E100" s="179">
        <v>71.099999999999994</v>
      </c>
      <c r="F100" s="179">
        <v>73.2</v>
      </c>
      <c r="G100" s="179">
        <v>77.5</v>
      </c>
      <c r="H100" s="179">
        <v>73.099999999999994</v>
      </c>
      <c r="I100" s="179">
        <v>66.2</v>
      </c>
      <c r="J100" s="179">
        <v>67.7</v>
      </c>
      <c r="K100" s="179">
        <v>69.099999999999994</v>
      </c>
      <c r="L100" s="179">
        <v>73.7</v>
      </c>
      <c r="M100" s="179">
        <v>76.8</v>
      </c>
      <c r="N100" s="179">
        <v>77.3</v>
      </c>
      <c r="O100" s="179">
        <v>77.3</v>
      </c>
      <c r="P100" s="179">
        <v>77.2</v>
      </c>
      <c r="Q100" s="179">
        <v>79.599999999999994</v>
      </c>
      <c r="R100" s="179">
        <v>86.5</v>
      </c>
      <c r="S100" s="179">
        <v>88</v>
      </c>
      <c r="T100" s="179">
        <v>91.2</v>
      </c>
      <c r="U100" s="179">
        <v>91.3</v>
      </c>
      <c r="V100" s="179">
        <v>93.9</v>
      </c>
      <c r="W100" s="179">
        <v>96.2</v>
      </c>
      <c r="X100" s="179">
        <v>97.7</v>
      </c>
      <c r="Y100" s="179">
        <v>93.9</v>
      </c>
      <c r="Z100" s="179">
        <v>97.5</v>
      </c>
      <c r="AA100" s="179">
        <v>102.9</v>
      </c>
      <c r="AB100" s="179">
        <v>110.2</v>
      </c>
      <c r="AC100" s="179">
        <v>114</v>
      </c>
      <c r="AD100" s="179">
        <v>116.1</v>
      </c>
      <c r="AE100" s="179">
        <v>121.4</v>
      </c>
      <c r="AF100" s="179">
        <v>127</v>
      </c>
      <c r="AG100" s="179">
        <v>129.9</v>
      </c>
      <c r="AH100" s="179">
        <v>131.4</v>
      </c>
      <c r="AI100" s="179">
        <v>129.6</v>
      </c>
      <c r="AJ100" s="179">
        <v>129.4</v>
      </c>
      <c r="AK100" s="179">
        <v>133.5</v>
      </c>
      <c r="AL100" s="179">
        <v>138</v>
      </c>
      <c r="AM100" s="179">
        <v>140</v>
      </c>
      <c r="AN100" s="179">
        <v>139.9</v>
      </c>
      <c r="AO100" s="179">
        <v>140.69999999999999</v>
      </c>
      <c r="AP100" s="179">
        <v>138.9</v>
      </c>
      <c r="AQ100" s="179">
        <v>129.4</v>
      </c>
      <c r="AR100" s="179">
        <v>129.30000000000001</v>
      </c>
      <c r="AS100" s="179">
        <v>133.6</v>
      </c>
      <c r="AT100" s="179">
        <v>135.1</v>
      </c>
      <c r="AU100" s="179">
        <v>138.69999999999999</v>
      </c>
      <c r="AV100" s="179">
        <v>145</v>
      </c>
      <c r="AW100" s="179">
        <v>146.80000000000001</v>
      </c>
    </row>
    <row r="101" spans="1:49" ht="13.5" customHeight="1" x14ac:dyDescent="0.2">
      <c r="A101" s="175" t="s">
        <v>921</v>
      </c>
      <c r="B101" s="185" t="s">
        <v>793</v>
      </c>
      <c r="C101" s="183" t="s">
        <v>920</v>
      </c>
      <c r="D101" s="182">
        <v>507.7</v>
      </c>
      <c r="E101" s="182">
        <v>541</v>
      </c>
      <c r="F101" s="182">
        <v>579.70000000000005</v>
      </c>
      <c r="G101" s="182">
        <v>622.20000000000005</v>
      </c>
      <c r="H101" s="182">
        <v>645.4</v>
      </c>
      <c r="I101" s="182">
        <v>675.1</v>
      </c>
      <c r="J101" s="182">
        <v>703</v>
      </c>
      <c r="K101" s="182">
        <v>733.1</v>
      </c>
      <c r="L101" s="182">
        <v>768.8</v>
      </c>
      <c r="M101" s="182">
        <v>799.6</v>
      </c>
      <c r="N101" s="182">
        <v>823.7</v>
      </c>
      <c r="O101" s="182">
        <v>861.2</v>
      </c>
      <c r="P101" s="182">
        <v>863.7</v>
      </c>
      <c r="Q101" s="182">
        <v>892.4</v>
      </c>
      <c r="R101" s="182">
        <v>912.1</v>
      </c>
      <c r="S101" s="182">
        <v>941.9</v>
      </c>
      <c r="T101" s="182">
        <v>974.3</v>
      </c>
      <c r="U101" s="182">
        <v>1016.8</v>
      </c>
      <c r="V101" s="182">
        <v>1060.5</v>
      </c>
      <c r="W101" s="182">
        <v>1078.2</v>
      </c>
      <c r="X101" s="182">
        <v>1119.5999999999999</v>
      </c>
      <c r="Y101" s="182">
        <v>1137.8</v>
      </c>
      <c r="Z101" s="182">
        <v>1168.8</v>
      </c>
      <c r="AA101" s="182">
        <v>1178.2</v>
      </c>
      <c r="AB101" s="182">
        <v>1193.2</v>
      </c>
      <c r="AC101" s="182">
        <v>1223</v>
      </c>
      <c r="AD101" s="182">
        <v>1256.3</v>
      </c>
      <c r="AE101" s="182">
        <v>1305.5999999999999</v>
      </c>
      <c r="AF101" s="182">
        <v>1363.8</v>
      </c>
      <c r="AG101" s="182">
        <v>1404.4</v>
      </c>
      <c r="AH101" s="182">
        <v>1465.1</v>
      </c>
      <c r="AI101" s="182">
        <v>1542.7</v>
      </c>
      <c r="AJ101" s="182">
        <v>1634.6</v>
      </c>
      <c r="AK101" s="182">
        <v>1691.3</v>
      </c>
      <c r="AL101" s="182">
        <v>1755.4</v>
      </c>
      <c r="AM101" s="182">
        <v>1812.5</v>
      </c>
      <c r="AN101" s="182">
        <v>1869.4</v>
      </c>
      <c r="AO101" s="182">
        <v>1925.6</v>
      </c>
      <c r="AP101" s="182">
        <v>1966.9</v>
      </c>
      <c r="AQ101" s="182">
        <v>2000.9</v>
      </c>
      <c r="AR101" s="182">
        <v>2027.5</v>
      </c>
      <c r="AS101" s="182">
        <v>2078.5</v>
      </c>
      <c r="AT101" s="182">
        <v>2120.6999999999998</v>
      </c>
      <c r="AU101" s="182">
        <v>2146.9</v>
      </c>
      <c r="AV101" s="182">
        <v>2229</v>
      </c>
      <c r="AW101" s="182">
        <v>2344.4</v>
      </c>
    </row>
    <row r="102" spans="1:49" ht="13.5" customHeight="1" x14ac:dyDescent="0.2">
      <c r="A102" s="175" t="s">
        <v>919</v>
      </c>
      <c r="B102" s="178" t="s">
        <v>918</v>
      </c>
      <c r="C102" s="177" t="s">
        <v>917</v>
      </c>
      <c r="D102" s="179">
        <v>51.7</v>
      </c>
      <c r="E102" s="179">
        <v>53.3</v>
      </c>
      <c r="F102" s="179">
        <v>58.1</v>
      </c>
      <c r="G102" s="179">
        <v>62.8</v>
      </c>
      <c r="H102" s="179">
        <v>66.2</v>
      </c>
      <c r="I102" s="179">
        <v>67</v>
      </c>
      <c r="J102" s="179">
        <v>68.8</v>
      </c>
      <c r="K102" s="179">
        <v>68.900000000000006</v>
      </c>
      <c r="L102" s="179">
        <v>73.8</v>
      </c>
      <c r="M102" s="179">
        <v>80.2</v>
      </c>
      <c r="N102" s="179">
        <v>83.4</v>
      </c>
      <c r="O102" s="179">
        <v>85.6</v>
      </c>
      <c r="P102" s="179">
        <v>86.1</v>
      </c>
      <c r="Q102" s="179">
        <v>91.2</v>
      </c>
      <c r="R102" s="179">
        <v>97.2</v>
      </c>
      <c r="S102" s="179">
        <v>101.9</v>
      </c>
      <c r="T102" s="179">
        <v>107.7</v>
      </c>
      <c r="U102" s="179">
        <v>113.9</v>
      </c>
      <c r="V102" s="179">
        <v>121.6</v>
      </c>
      <c r="W102" s="179">
        <v>128</v>
      </c>
      <c r="X102" s="179">
        <v>137</v>
      </c>
      <c r="Y102" s="179">
        <v>136.6</v>
      </c>
      <c r="Z102" s="179">
        <v>137.6</v>
      </c>
      <c r="AA102" s="179">
        <v>141.6</v>
      </c>
      <c r="AB102" s="179">
        <v>148.30000000000001</v>
      </c>
      <c r="AC102" s="179">
        <v>156.4</v>
      </c>
      <c r="AD102" s="179">
        <v>167.6</v>
      </c>
      <c r="AE102" s="179">
        <v>183</v>
      </c>
      <c r="AF102" s="179">
        <v>204.8</v>
      </c>
      <c r="AG102" s="179">
        <v>227.1</v>
      </c>
      <c r="AH102" s="179">
        <v>247.1</v>
      </c>
      <c r="AI102" s="179">
        <v>263.89999999999998</v>
      </c>
      <c r="AJ102" s="179">
        <v>279.8</v>
      </c>
      <c r="AK102" s="179">
        <v>299.2</v>
      </c>
      <c r="AL102" s="179">
        <v>313.5</v>
      </c>
      <c r="AM102" s="179">
        <v>322.39999999999998</v>
      </c>
      <c r="AN102" s="179">
        <v>344.3</v>
      </c>
      <c r="AO102" s="179">
        <v>362.4</v>
      </c>
      <c r="AP102" s="179">
        <v>368</v>
      </c>
      <c r="AQ102" s="179">
        <v>373.5</v>
      </c>
      <c r="AR102" s="179">
        <v>378.3</v>
      </c>
      <c r="AS102" s="179">
        <v>388.1</v>
      </c>
      <c r="AT102" s="179">
        <v>393.8</v>
      </c>
      <c r="AU102" s="179">
        <v>411.7</v>
      </c>
      <c r="AV102" s="179">
        <v>437.8</v>
      </c>
      <c r="AW102" s="179">
        <v>457.9</v>
      </c>
    </row>
    <row r="103" spans="1:49" ht="13.5" customHeight="1" x14ac:dyDescent="0.2">
      <c r="A103" s="175" t="s">
        <v>916</v>
      </c>
      <c r="B103" s="178" t="s">
        <v>915</v>
      </c>
      <c r="C103" s="177" t="s">
        <v>914</v>
      </c>
      <c r="D103" s="179">
        <v>169.3</v>
      </c>
      <c r="E103" s="179">
        <v>171.5</v>
      </c>
      <c r="F103" s="179">
        <v>181.1</v>
      </c>
      <c r="G103" s="179">
        <v>199.1</v>
      </c>
      <c r="H103" s="179">
        <v>203.1</v>
      </c>
      <c r="I103" s="179">
        <v>210.8</v>
      </c>
      <c r="J103" s="179">
        <v>215.3</v>
      </c>
      <c r="K103" s="179">
        <v>225.8</v>
      </c>
      <c r="L103" s="179">
        <v>231.5</v>
      </c>
      <c r="M103" s="179">
        <v>239.6</v>
      </c>
      <c r="N103" s="179">
        <v>247.9</v>
      </c>
      <c r="O103" s="179">
        <v>265.8</v>
      </c>
      <c r="P103" s="179">
        <v>265.7</v>
      </c>
      <c r="Q103" s="179">
        <v>282.2</v>
      </c>
      <c r="R103" s="179">
        <v>296.60000000000002</v>
      </c>
      <c r="S103" s="179">
        <v>312.39999999999998</v>
      </c>
      <c r="T103" s="179">
        <v>324.7</v>
      </c>
      <c r="U103" s="179">
        <v>350.5</v>
      </c>
      <c r="V103" s="179">
        <v>371.8</v>
      </c>
      <c r="W103" s="179">
        <v>383.2</v>
      </c>
      <c r="X103" s="179">
        <v>407.8</v>
      </c>
      <c r="Y103" s="179">
        <v>421.2</v>
      </c>
      <c r="Z103" s="179">
        <v>444.1</v>
      </c>
      <c r="AA103" s="179">
        <v>446.3</v>
      </c>
      <c r="AB103" s="179">
        <v>451.1</v>
      </c>
      <c r="AC103" s="179">
        <v>466.8</v>
      </c>
      <c r="AD103" s="179">
        <v>479.6</v>
      </c>
      <c r="AE103" s="179">
        <v>490.9</v>
      </c>
      <c r="AF103" s="179">
        <v>506.7</v>
      </c>
      <c r="AG103" s="179">
        <v>516.5</v>
      </c>
      <c r="AH103" s="179">
        <v>540.9</v>
      </c>
      <c r="AI103" s="179">
        <v>571.5</v>
      </c>
      <c r="AJ103" s="179">
        <v>609.79999999999995</v>
      </c>
      <c r="AK103" s="179">
        <v>638.9</v>
      </c>
      <c r="AL103" s="179">
        <v>668.3</v>
      </c>
      <c r="AM103" s="179">
        <v>691.3</v>
      </c>
      <c r="AN103" s="179">
        <v>708.1</v>
      </c>
      <c r="AO103" s="179">
        <v>721.3</v>
      </c>
      <c r="AP103" s="179">
        <v>742.2</v>
      </c>
      <c r="AQ103" s="179">
        <v>744.7</v>
      </c>
      <c r="AR103" s="179">
        <v>751.4</v>
      </c>
      <c r="AS103" s="179">
        <v>770</v>
      </c>
      <c r="AT103" s="179">
        <v>788.2</v>
      </c>
      <c r="AU103" s="179">
        <v>791.3</v>
      </c>
      <c r="AV103" s="179">
        <v>816.8</v>
      </c>
      <c r="AW103" s="179">
        <v>871.7</v>
      </c>
    </row>
    <row r="104" spans="1:49" s="171" customFormat="1" ht="13.5" customHeight="1" x14ac:dyDescent="0.2">
      <c r="A104" s="175" t="s">
        <v>913</v>
      </c>
      <c r="B104" s="178" t="s">
        <v>912</v>
      </c>
      <c r="C104" s="177" t="s">
        <v>911</v>
      </c>
      <c r="D104" s="179">
        <v>294</v>
      </c>
      <c r="E104" s="179">
        <v>330.7</v>
      </c>
      <c r="F104" s="179">
        <v>356.5</v>
      </c>
      <c r="G104" s="179">
        <v>374.6</v>
      </c>
      <c r="H104" s="179">
        <v>391.7</v>
      </c>
      <c r="I104" s="179">
        <v>416</v>
      </c>
      <c r="J104" s="179">
        <v>441.5</v>
      </c>
      <c r="K104" s="179">
        <v>462.8</v>
      </c>
      <c r="L104" s="179">
        <v>491</v>
      </c>
      <c r="M104" s="179">
        <v>507</v>
      </c>
      <c r="N104" s="179">
        <v>519.6</v>
      </c>
      <c r="O104" s="179">
        <v>536.1</v>
      </c>
      <c r="P104" s="179">
        <v>538.4</v>
      </c>
      <c r="Q104" s="179">
        <v>543</v>
      </c>
      <c r="R104" s="179">
        <v>538.9</v>
      </c>
      <c r="S104" s="179">
        <v>546.5</v>
      </c>
      <c r="T104" s="179">
        <v>560.1</v>
      </c>
      <c r="U104" s="179">
        <v>567.20000000000005</v>
      </c>
      <c r="V104" s="179">
        <v>579.6</v>
      </c>
      <c r="W104" s="179">
        <v>577.20000000000005</v>
      </c>
      <c r="X104" s="179">
        <v>582.20000000000005</v>
      </c>
      <c r="Y104" s="179">
        <v>586.70000000000005</v>
      </c>
      <c r="Z104" s="179">
        <v>592.6</v>
      </c>
      <c r="AA104" s="179">
        <v>595.70000000000005</v>
      </c>
      <c r="AB104" s="179">
        <v>598.79999999999995</v>
      </c>
      <c r="AC104" s="179">
        <v>604.1</v>
      </c>
      <c r="AD104" s="179">
        <v>613</v>
      </c>
      <c r="AE104" s="179">
        <v>636</v>
      </c>
      <c r="AF104" s="179">
        <v>656.9</v>
      </c>
      <c r="AG104" s="179">
        <v>665</v>
      </c>
      <c r="AH104" s="179">
        <v>680.3</v>
      </c>
      <c r="AI104" s="179">
        <v>710</v>
      </c>
      <c r="AJ104" s="179">
        <v>747.2</v>
      </c>
      <c r="AK104" s="179">
        <v>754</v>
      </c>
      <c r="AL104" s="179">
        <v>774</v>
      </c>
      <c r="AM104" s="179">
        <v>799.1</v>
      </c>
      <c r="AN104" s="179">
        <v>817.1</v>
      </c>
      <c r="AO104" s="179">
        <v>841.9</v>
      </c>
      <c r="AP104" s="179">
        <v>856.6</v>
      </c>
      <c r="AQ104" s="179">
        <v>882.6</v>
      </c>
      <c r="AR104" s="179">
        <v>897.8</v>
      </c>
      <c r="AS104" s="179">
        <v>920.3</v>
      </c>
      <c r="AT104" s="179">
        <v>938.8</v>
      </c>
      <c r="AU104" s="179">
        <v>943.6</v>
      </c>
      <c r="AV104" s="179">
        <v>973.8</v>
      </c>
      <c r="AW104" s="179">
        <v>1014.9</v>
      </c>
    </row>
    <row r="105" spans="1:49" ht="13.5" customHeight="1" x14ac:dyDescent="0.2">
      <c r="A105" s="175" t="s">
        <v>910</v>
      </c>
      <c r="B105" s="184" t="s">
        <v>909</v>
      </c>
      <c r="C105" s="183" t="s">
        <v>908</v>
      </c>
      <c r="D105" s="182">
        <v>323.5</v>
      </c>
      <c r="E105" s="182">
        <v>359.9</v>
      </c>
      <c r="F105" s="182">
        <v>393.2</v>
      </c>
      <c r="G105" s="182">
        <v>418.8</v>
      </c>
      <c r="H105" s="182">
        <v>380.1</v>
      </c>
      <c r="I105" s="182">
        <v>384.1</v>
      </c>
      <c r="J105" s="182">
        <v>427.1</v>
      </c>
      <c r="K105" s="182">
        <v>459.2</v>
      </c>
      <c r="L105" s="182">
        <v>474.8</v>
      </c>
      <c r="M105" s="182">
        <v>463</v>
      </c>
      <c r="N105" s="182">
        <v>422.7</v>
      </c>
      <c r="O105" s="182">
        <v>424.8</v>
      </c>
      <c r="P105" s="182">
        <v>428.9</v>
      </c>
      <c r="Q105" s="182">
        <v>472.8</v>
      </c>
      <c r="R105" s="182">
        <v>524.70000000000005</v>
      </c>
      <c r="S105" s="182">
        <v>572.5</v>
      </c>
      <c r="T105" s="182">
        <v>606.5</v>
      </c>
      <c r="U105" s="182">
        <v>603.9</v>
      </c>
      <c r="V105" s="182">
        <v>634.6</v>
      </c>
      <c r="W105" s="182">
        <v>641.20000000000005</v>
      </c>
      <c r="X105" s="182">
        <v>634.9</v>
      </c>
      <c r="Y105" s="182">
        <v>589.4</v>
      </c>
      <c r="Z105" s="182">
        <v>626</v>
      </c>
      <c r="AA105" s="182">
        <v>656.3</v>
      </c>
      <c r="AB105" s="182">
        <v>696</v>
      </c>
      <c r="AC105" s="182">
        <v>709.5</v>
      </c>
      <c r="AD105" s="182">
        <v>747.2</v>
      </c>
      <c r="AE105" s="182">
        <v>793.6</v>
      </c>
      <c r="AF105" s="182">
        <v>848.7</v>
      </c>
      <c r="AG105" s="182">
        <v>905.3</v>
      </c>
      <c r="AH105" s="182">
        <v>930.1</v>
      </c>
      <c r="AI105" s="182">
        <v>949.7</v>
      </c>
      <c r="AJ105" s="182">
        <v>965.3</v>
      </c>
      <c r="AK105" s="182">
        <v>981</v>
      </c>
      <c r="AL105" s="182">
        <v>1004.7</v>
      </c>
      <c r="AM105" s="182">
        <v>1003.6</v>
      </c>
      <c r="AN105" s="182">
        <v>989.8</v>
      </c>
      <c r="AO105" s="182">
        <v>999.7</v>
      </c>
      <c r="AP105" s="182">
        <v>921.8</v>
      </c>
      <c r="AQ105" s="182">
        <v>867</v>
      </c>
      <c r="AR105" s="182">
        <v>870.4</v>
      </c>
      <c r="AS105" s="182">
        <v>880.5</v>
      </c>
      <c r="AT105" s="182">
        <v>905.1</v>
      </c>
      <c r="AU105" s="182">
        <v>935</v>
      </c>
      <c r="AV105" s="182">
        <v>969.7</v>
      </c>
      <c r="AW105" s="182">
        <v>1009.6</v>
      </c>
    </row>
    <row r="106" spans="1:49" ht="13.5" customHeight="1" x14ac:dyDescent="0.2">
      <c r="A106" s="175" t="s">
        <v>907</v>
      </c>
      <c r="B106" s="178" t="s">
        <v>906</v>
      </c>
      <c r="C106" s="177" t="s">
        <v>905</v>
      </c>
      <c r="D106" s="179">
        <v>81.900000000000006</v>
      </c>
      <c r="E106" s="179">
        <v>98.9</v>
      </c>
      <c r="F106" s="179">
        <v>113.1</v>
      </c>
      <c r="G106" s="179">
        <v>123</v>
      </c>
      <c r="H106" s="179">
        <v>98.6</v>
      </c>
      <c r="I106" s="179">
        <v>98.2</v>
      </c>
      <c r="J106" s="179">
        <v>122.2</v>
      </c>
      <c r="K106" s="179">
        <v>136.19999999999999</v>
      </c>
      <c r="L106" s="179">
        <v>141.69999999999999</v>
      </c>
      <c r="M106" s="179">
        <v>130.69999999999999</v>
      </c>
      <c r="N106" s="179">
        <v>110.5</v>
      </c>
      <c r="O106" s="179">
        <v>112.5</v>
      </c>
      <c r="P106" s="179">
        <v>115.7</v>
      </c>
      <c r="Q106" s="179">
        <v>140.19999999999999</v>
      </c>
      <c r="R106" s="179">
        <v>165.9</v>
      </c>
      <c r="S106" s="179">
        <v>190.3</v>
      </c>
      <c r="T106" s="179">
        <v>206.2</v>
      </c>
      <c r="U106" s="179">
        <v>196.5</v>
      </c>
      <c r="V106" s="179">
        <v>207.2</v>
      </c>
      <c r="W106" s="179">
        <v>206.6</v>
      </c>
      <c r="X106" s="179">
        <v>201.4</v>
      </c>
      <c r="Y106" s="179">
        <v>174.4</v>
      </c>
      <c r="Z106" s="179">
        <v>190.4</v>
      </c>
      <c r="AA106" s="179">
        <v>200</v>
      </c>
      <c r="AB106" s="179">
        <v>211.3</v>
      </c>
      <c r="AC106" s="179">
        <v>206.1</v>
      </c>
      <c r="AD106" s="179">
        <v>215.5</v>
      </c>
      <c r="AE106" s="179">
        <v>230.8</v>
      </c>
      <c r="AF106" s="179">
        <v>258</v>
      </c>
      <c r="AG106" s="179">
        <v>283.5</v>
      </c>
      <c r="AH106" s="179">
        <v>293.2</v>
      </c>
      <c r="AI106" s="179">
        <v>311.5</v>
      </c>
      <c r="AJ106" s="179">
        <v>330.2</v>
      </c>
      <c r="AK106" s="179">
        <v>339.2</v>
      </c>
      <c r="AL106" s="179">
        <v>347.1</v>
      </c>
      <c r="AM106" s="179">
        <v>339.5</v>
      </c>
      <c r="AN106" s="179">
        <v>324.39999999999998</v>
      </c>
      <c r="AO106" s="179">
        <v>330.9</v>
      </c>
      <c r="AP106" s="179">
        <v>283.89999999999998</v>
      </c>
      <c r="AQ106" s="179">
        <v>265.3</v>
      </c>
      <c r="AR106" s="179">
        <v>269</v>
      </c>
      <c r="AS106" s="179">
        <v>277.39999999999998</v>
      </c>
      <c r="AT106" s="179">
        <v>301.8</v>
      </c>
      <c r="AU106" s="179">
        <v>316.60000000000002</v>
      </c>
      <c r="AV106" s="179">
        <v>338.9</v>
      </c>
      <c r="AW106" s="179">
        <v>357.5</v>
      </c>
    </row>
    <row r="107" spans="1:49" ht="13.5" customHeight="1" x14ac:dyDescent="0.2">
      <c r="A107" s="175" t="s">
        <v>904</v>
      </c>
      <c r="B107" s="178" t="s">
        <v>903</v>
      </c>
      <c r="C107" s="177" t="s">
        <v>902</v>
      </c>
      <c r="D107" s="179">
        <v>229.4</v>
      </c>
      <c r="E107" s="179">
        <v>243.7</v>
      </c>
      <c r="F107" s="179">
        <v>256.8</v>
      </c>
      <c r="G107" s="179">
        <v>269.10000000000002</v>
      </c>
      <c r="H107" s="179">
        <v>259.7</v>
      </c>
      <c r="I107" s="179">
        <v>266.5</v>
      </c>
      <c r="J107" s="179">
        <v>277.10000000000002</v>
      </c>
      <c r="K107" s="179">
        <v>290.89999999999998</v>
      </c>
      <c r="L107" s="179">
        <v>300</v>
      </c>
      <c r="M107" s="179">
        <v>301.5</v>
      </c>
      <c r="N107" s="179">
        <v>287.39999999999998</v>
      </c>
      <c r="O107" s="179">
        <v>291.60000000000002</v>
      </c>
      <c r="P107" s="179">
        <v>291.89999999999998</v>
      </c>
      <c r="Q107" s="179">
        <v>306.7</v>
      </c>
      <c r="R107" s="179">
        <v>327.3</v>
      </c>
      <c r="S107" s="179">
        <v>346.4</v>
      </c>
      <c r="T107" s="179">
        <v>357.9</v>
      </c>
      <c r="U107" s="179">
        <v>369.6</v>
      </c>
      <c r="V107" s="179">
        <v>388</v>
      </c>
      <c r="W107" s="179">
        <v>396</v>
      </c>
      <c r="X107" s="179">
        <v>395.1</v>
      </c>
      <c r="Y107" s="179">
        <v>381.3</v>
      </c>
      <c r="Z107" s="179">
        <v>400.6</v>
      </c>
      <c r="AA107" s="179">
        <v>420.9</v>
      </c>
      <c r="AB107" s="179">
        <v>445.6</v>
      </c>
      <c r="AC107" s="179">
        <v>468.4</v>
      </c>
      <c r="AD107" s="179">
        <v>494.2</v>
      </c>
      <c r="AE107" s="179">
        <v>522.79999999999995</v>
      </c>
      <c r="AF107" s="179">
        <v>538.4</v>
      </c>
      <c r="AG107" s="179">
        <v>560</v>
      </c>
      <c r="AH107" s="179">
        <v>566.9</v>
      </c>
      <c r="AI107" s="179">
        <v>563.6</v>
      </c>
      <c r="AJ107" s="179">
        <v>552.9</v>
      </c>
      <c r="AK107" s="179">
        <v>555.5</v>
      </c>
      <c r="AL107" s="179">
        <v>567.1</v>
      </c>
      <c r="AM107" s="179">
        <v>577.1</v>
      </c>
      <c r="AN107" s="179">
        <v>580.4</v>
      </c>
      <c r="AO107" s="179">
        <v>582.29999999999995</v>
      </c>
      <c r="AP107" s="179">
        <v>555.1</v>
      </c>
      <c r="AQ107" s="179">
        <v>522.4</v>
      </c>
      <c r="AR107" s="179">
        <v>524.70000000000005</v>
      </c>
      <c r="AS107" s="179">
        <v>527.5</v>
      </c>
      <c r="AT107" s="179">
        <v>528.4</v>
      </c>
      <c r="AU107" s="179">
        <v>542.29999999999995</v>
      </c>
      <c r="AV107" s="179">
        <v>553</v>
      </c>
      <c r="AW107" s="179">
        <v>570.5</v>
      </c>
    </row>
    <row r="108" spans="1:49" s="171" customFormat="1" ht="13.5" customHeight="1" x14ac:dyDescent="0.2">
      <c r="A108" s="175" t="s">
        <v>901</v>
      </c>
      <c r="B108" s="178" t="s">
        <v>900</v>
      </c>
      <c r="C108" s="177" t="s">
        <v>899</v>
      </c>
      <c r="D108" s="179">
        <v>30.3</v>
      </c>
      <c r="E108" s="179">
        <v>31</v>
      </c>
      <c r="F108" s="179">
        <v>33.5</v>
      </c>
      <c r="G108" s="179">
        <v>35.200000000000003</v>
      </c>
      <c r="H108" s="179">
        <v>37.5</v>
      </c>
      <c r="I108" s="179">
        <v>36.5</v>
      </c>
      <c r="J108" s="179">
        <v>38.799999999999997</v>
      </c>
      <c r="K108" s="179">
        <v>40.9</v>
      </c>
      <c r="L108" s="179">
        <v>41.7</v>
      </c>
      <c r="M108" s="179">
        <v>43.3</v>
      </c>
      <c r="N108" s="179">
        <v>39.299999999999997</v>
      </c>
      <c r="O108" s="179">
        <v>35.299999999999997</v>
      </c>
      <c r="P108" s="179">
        <v>35.4</v>
      </c>
      <c r="Q108" s="179">
        <v>37.5</v>
      </c>
      <c r="R108" s="179">
        <v>40.5</v>
      </c>
      <c r="S108" s="179">
        <v>42</v>
      </c>
      <c r="T108" s="179">
        <v>45.9</v>
      </c>
      <c r="U108" s="179">
        <v>47.1</v>
      </c>
      <c r="V108" s="179">
        <v>48.9</v>
      </c>
      <c r="W108" s="179">
        <v>49.8</v>
      </c>
      <c r="X108" s="179">
        <v>50.7</v>
      </c>
      <c r="Y108" s="179">
        <v>50.7</v>
      </c>
      <c r="Z108" s="179">
        <v>51.1</v>
      </c>
      <c r="AA108" s="179">
        <v>52.5</v>
      </c>
      <c r="AB108" s="179">
        <v>57.2</v>
      </c>
      <c r="AC108" s="179">
        <v>59.9</v>
      </c>
      <c r="AD108" s="179">
        <v>64.400000000000006</v>
      </c>
      <c r="AE108" s="179">
        <v>67.400000000000006</v>
      </c>
      <c r="AF108" s="179">
        <v>72.7</v>
      </c>
      <c r="AG108" s="179">
        <v>77.400000000000006</v>
      </c>
      <c r="AH108" s="179">
        <v>83.6</v>
      </c>
      <c r="AI108" s="179">
        <v>82.4</v>
      </c>
      <c r="AJ108" s="179">
        <v>82.7</v>
      </c>
      <c r="AK108" s="179">
        <v>85</v>
      </c>
      <c r="AL108" s="179">
        <v>89.2</v>
      </c>
      <c r="AM108" s="179">
        <v>87.3</v>
      </c>
      <c r="AN108" s="179">
        <v>86.6</v>
      </c>
      <c r="AO108" s="179">
        <v>87.9</v>
      </c>
      <c r="AP108" s="179">
        <v>82.9</v>
      </c>
      <c r="AQ108" s="179">
        <v>79.3</v>
      </c>
      <c r="AR108" s="179">
        <v>76.599999999999994</v>
      </c>
      <c r="AS108" s="179">
        <v>75.900000000000006</v>
      </c>
      <c r="AT108" s="179">
        <v>77.400000000000006</v>
      </c>
      <c r="AU108" s="179">
        <v>79.400000000000006</v>
      </c>
      <c r="AV108" s="179">
        <v>82.3</v>
      </c>
      <c r="AW108" s="179">
        <v>86.5</v>
      </c>
    </row>
    <row r="109" spans="1:49" ht="13.5" customHeight="1" x14ac:dyDescent="0.2">
      <c r="A109" s="175" t="s">
        <v>898</v>
      </c>
      <c r="B109" s="184" t="s">
        <v>897</v>
      </c>
      <c r="C109" s="183" t="s">
        <v>896</v>
      </c>
      <c r="D109" s="182">
        <v>22.2</v>
      </c>
      <c r="E109" s="182">
        <v>22.9</v>
      </c>
      <c r="F109" s="182">
        <v>24.4</v>
      </c>
      <c r="G109" s="182">
        <v>26.7</v>
      </c>
      <c r="H109" s="182">
        <v>27.8</v>
      </c>
      <c r="I109" s="182">
        <v>30.4</v>
      </c>
      <c r="J109" s="182">
        <v>32.200000000000003</v>
      </c>
      <c r="K109" s="182">
        <v>34.5</v>
      </c>
      <c r="L109" s="182">
        <v>37.6</v>
      </c>
      <c r="M109" s="182">
        <v>40.9</v>
      </c>
      <c r="N109" s="182">
        <v>43.4</v>
      </c>
      <c r="O109" s="182">
        <v>44.5</v>
      </c>
      <c r="P109" s="182">
        <v>46</v>
      </c>
      <c r="Q109" s="182">
        <v>47.5</v>
      </c>
      <c r="R109" s="182">
        <v>48.2</v>
      </c>
      <c r="S109" s="182">
        <v>50.9</v>
      </c>
      <c r="T109" s="182">
        <v>52.8</v>
      </c>
      <c r="U109" s="182">
        <v>56.8</v>
      </c>
      <c r="V109" s="182">
        <v>59.7</v>
      </c>
      <c r="W109" s="182">
        <v>63.3</v>
      </c>
      <c r="X109" s="182">
        <v>66</v>
      </c>
      <c r="Y109" s="182">
        <v>68.099999999999994</v>
      </c>
      <c r="Z109" s="182">
        <v>74.5</v>
      </c>
      <c r="AA109" s="182">
        <v>78.400000000000006</v>
      </c>
      <c r="AB109" s="182">
        <v>83.7</v>
      </c>
      <c r="AC109" s="182">
        <v>88.3</v>
      </c>
      <c r="AD109" s="182">
        <v>96.3</v>
      </c>
      <c r="AE109" s="182">
        <v>106</v>
      </c>
      <c r="AF109" s="182">
        <v>115.3</v>
      </c>
      <c r="AG109" s="182">
        <v>129.69999999999999</v>
      </c>
      <c r="AH109" s="182">
        <v>149.1</v>
      </c>
      <c r="AI109" s="182">
        <v>157.6</v>
      </c>
      <c r="AJ109" s="182">
        <v>161</v>
      </c>
      <c r="AK109" s="182">
        <v>167.2</v>
      </c>
      <c r="AL109" s="182">
        <v>177.3</v>
      </c>
      <c r="AM109" s="182">
        <v>185.4</v>
      </c>
      <c r="AN109" s="182">
        <v>200.7</v>
      </c>
      <c r="AO109" s="182">
        <v>222.6</v>
      </c>
      <c r="AP109" s="182">
        <v>234.4</v>
      </c>
      <c r="AQ109" s="182">
        <v>230.6</v>
      </c>
      <c r="AR109" s="182">
        <v>240.3</v>
      </c>
      <c r="AS109" s="182">
        <v>257.89999999999998</v>
      </c>
      <c r="AT109" s="182">
        <v>269.39999999999998</v>
      </c>
      <c r="AU109" s="182">
        <v>276</v>
      </c>
      <c r="AV109" s="182">
        <v>294.7</v>
      </c>
      <c r="AW109" s="182">
        <v>310.8</v>
      </c>
    </row>
    <row r="110" spans="1:49" ht="13.5" customHeight="1" x14ac:dyDescent="0.2">
      <c r="A110" s="175" t="s">
        <v>895</v>
      </c>
      <c r="B110" s="178" t="s">
        <v>894</v>
      </c>
      <c r="C110" s="177" t="s">
        <v>893</v>
      </c>
      <c r="D110" s="179">
        <v>10.3</v>
      </c>
      <c r="E110" s="179">
        <v>10.1</v>
      </c>
      <c r="F110" s="179">
        <v>10.5</v>
      </c>
      <c r="G110" s="179">
        <v>10.8</v>
      </c>
      <c r="H110" s="179">
        <v>10.1</v>
      </c>
      <c r="I110" s="179">
        <v>10.1</v>
      </c>
      <c r="J110" s="179">
        <v>9.4</v>
      </c>
      <c r="K110" s="179">
        <v>9.6999999999999993</v>
      </c>
      <c r="L110" s="179">
        <v>10</v>
      </c>
      <c r="M110" s="179">
        <v>10.5</v>
      </c>
      <c r="N110" s="179">
        <v>11.3</v>
      </c>
      <c r="O110" s="179">
        <v>11</v>
      </c>
      <c r="P110" s="179">
        <v>11.3</v>
      </c>
      <c r="Q110" s="179">
        <v>11.9</v>
      </c>
      <c r="R110" s="179">
        <v>12.9</v>
      </c>
      <c r="S110" s="179">
        <v>13</v>
      </c>
      <c r="T110" s="179">
        <v>13.7</v>
      </c>
      <c r="U110" s="179">
        <v>14.7</v>
      </c>
      <c r="V110" s="179">
        <v>14.4</v>
      </c>
      <c r="W110" s="179">
        <v>14.2</v>
      </c>
      <c r="X110" s="179">
        <v>14.2</v>
      </c>
      <c r="Y110" s="179">
        <v>13</v>
      </c>
      <c r="Z110" s="179">
        <v>12.8</v>
      </c>
      <c r="AA110" s="179">
        <v>13.2</v>
      </c>
      <c r="AB110" s="179">
        <v>13.9</v>
      </c>
      <c r="AC110" s="179">
        <v>13.7</v>
      </c>
      <c r="AD110" s="179">
        <v>14.1</v>
      </c>
      <c r="AE110" s="179">
        <v>14.3</v>
      </c>
      <c r="AF110" s="179">
        <v>14.5</v>
      </c>
      <c r="AG110" s="179">
        <v>14.1</v>
      </c>
      <c r="AH110" s="179">
        <v>14</v>
      </c>
      <c r="AI110" s="179">
        <v>13.1</v>
      </c>
      <c r="AJ110" s="179">
        <v>12.2</v>
      </c>
      <c r="AK110" s="179">
        <v>12</v>
      </c>
      <c r="AL110" s="179">
        <v>12.2</v>
      </c>
      <c r="AM110" s="179">
        <v>12.3</v>
      </c>
      <c r="AN110" s="179">
        <v>13</v>
      </c>
      <c r="AO110" s="179">
        <v>12.9</v>
      </c>
      <c r="AP110" s="179">
        <v>13.3</v>
      </c>
      <c r="AQ110" s="179">
        <v>12</v>
      </c>
      <c r="AR110" s="179">
        <v>11.2</v>
      </c>
      <c r="AS110" s="179">
        <v>9.8000000000000007</v>
      </c>
      <c r="AT110" s="179">
        <v>9.1</v>
      </c>
      <c r="AU110" s="179">
        <v>8.5</v>
      </c>
      <c r="AV110" s="179">
        <v>8.4</v>
      </c>
      <c r="AW110" s="179">
        <v>8.3000000000000007</v>
      </c>
    </row>
    <row r="111" spans="1:49" ht="13.5" customHeight="1" x14ac:dyDescent="0.2">
      <c r="A111" s="175" t="s">
        <v>892</v>
      </c>
      <c r="B111" s="178" t="s">
        <v>891</v>
      </c>
      <c r="C111" s="177" t="s">
        <v>890</v>
      </c>
      <c r="D111" s="179">
        <v>0</v>
      </c>
      <c r="E111" s="179">
        <v>0</v>
      </c>
      <c r="F111" s="179">
        <v>0</v>
      </c>
      <c r="G111" s="179">
        <v>0.1</v>
      </c>
      <c r="H111" s="179">
        <v>0.1</v>
      </c>
      <c r="I111" s="179">
        <v>0.1</v>
      </c>
      <c r="J111" s="179">
        <v>0.1</v>
      </c>
      <c r="K111" s="179">
        <v>0.1</v>
      </c>
      <c r="L111" s="179">
        <v>0.2</v>
      </c>
      <c r="M111" s="179">
        <v>0.5</v>
      </c>
      <c r="N111" s="179">
        <v>0.8</v>
      </c>
      <c r="O111" s="179">
        <v>1</v>
      </c>
      <c r="P111" s="179">
        <v>1.1000000000000001</v>
      </c>
      <c r="Q111" s="179">
        <v>1</v>
      </c>
      <c r="R111" s="179">
        <v>1</v>
      </c>
      <c r="S111" s="179">
        <v>0.9</v>
      </c>
      <c r="T111" s="179">
        <v>0.8</v>
      </c>
      <c r="U111" s="179">
        <v>0.8</v>
      </c>
      <c r="V111" s="179">
        <v>0.8</v>
      </c>
      <c r="W111" s="179">
        <v>0.9</v>
      </c>
      <c r="X111" s="179">
        <v>0.9</v>
      </c>
      <c r="Y111" s="179">
        <v>0.9</v>
      </c>
      <c r="Z111" s="179">
        <v>0.9</v>
      </c>
      <c r="AA111" s="179">
        <v>1</v>
      </c>
      <c r="AB111" s="179">
        <v>1.1000000000000001</v>
      </c>
      <c r="AC111" s="179">
        <v>1.2</v>
      </c>
      <c r="AD111" s="179">
        <v>1.3</v>
      </c>
      <c r="AE111" s="179">
        <v>1.4</v>
      </c>
      <c r="AF111" s="179">
        <v>1.6</v>
      </c>
      <c r="AG111" s="179">
        <v>2</v>
      </c>
      <c r="AH111" s="179">
        <v>2.6</v>
      </c>
      <c r="AI111" s="179">
        <v>3</v>
      </c>
      <c r="AJ111" s="179">
        <v>3.5</v>
      </c>
      <c r="AK111" s="179">
        <v>4.8</v>
      </c>
      <c r="AL111" s="179">
        <v>6.1</v>
      </c>
      <c r="AM111" s="179">
        <v>7.1</v>
      </c>
      <c r="AN111" s="179">
        <v>9.5</v>
      </c>
      <c r="AO111" s="179">
        <v>12</v>
      </c>
      <c r="AP111" s="179">
        <v>12.8</v>
      </c>
      <c r="AQ111" s="179">
        <v>12.7</v>
      </c>
      <c r="AR111" s="179">
        <v>13.2</v>
      </c>
      <c r="AS111" s="179">
        <v>14.7</v>
      </c>
      <c r="AT111" s="179">
        <v>16.5</v>
      </c>
      <c r="AU111" s="179">
        <v>18.399999999999999</v>
      </c>
      <c r="AV111" s="179">
        <v>21.3</v>
      </c>
      <c r="AW111" s="179">
        <v>27</v>
      </c>
    </row>
    <row r="112" spans="1:49" s="171" customFormat="1" ht="15.75" customHeight="1" x14ac:dyDescent="0.2">
      <c r="A112" s="175" t="s">
        <v>889</v>
      </c>
      <c r="B112" s="178" t="s">
        <v>888</v>
      </c>
      <c r="C112" s="177" t="s">
        <v>887</v>
      </c>
      <c r="D112" s="179">
        <v>17.2</v>
      </c>
      <c r="E112" s="179">
        <v>17.899999999999999</v>
      </c>
      <c r="F112" s="179">
        <v>19.100000000000001</v>
      </c>
      <c r="G112" s="179">
        <v>21.2</v>
      </c>
      <c r="H112" s="179">
        <v>22.4</v>
      </c>
      <c r="I112" s="179">
        <v>24.7</v>
      </c>
      <c r="J112" s="179">
        <v>26.7</v>
      </c>
      <c r="K112" s="179">
        <v>28.7</v>
      </c>
      <c r="L112" s="179">
        <v>31.4</v>
      </c>
      <c r="M112" s="179">
        <v>33.9</v>
      </c>
      <c r="N112" s="179">
        <v>35.799999999999997</v>
      </c>
      <c r="O112" s="179">
        <v>36.6</v>
      </c>
      <c r="P112" s="179">
        <v>37.799999999999997</v>
      </c>
      <c r="Q112" s="179">
        <v>39.1</v>
      </c>
      <c r="R112" s="179">
        <v>39.4</v>
      </c>
      <c r="S112" s="179">
        <v>42</v>
      </c>
      <c r="T112" s="179">
        <v>43.6</v>
      </c>
      <c r="U112" s="179">
        <v>47.1</v>
      </c>
      <c r="V112" s="179">
        <v>50</v>
      </c>
      <c r="W112" s="179">
        <v>53.5</v>
      </c>
      <c r="X112" s="179">
        <v>56.1</v>
      </c>
      <c r="Y112" s="179">
        <v>58.8</v>
      </c>
      <c r="Z112" s="179">
        <v>65.3</v>
      </c>
      <c r="AA112" s="179">
        <v>68.7</v>
      </c>
      <c r="AB112" s="179">
        <v>73.400000000000006</v>
      </c>
      <c r="AC112" s="179">
        <v>77.900000000000006</v>
      </c>
      <c r="AD112" s="179">
        <v>85.5</v>
      </c>
      <c r="AE112" s="179">
        <v>95</v>
      </c>
      <c r="AF112" s="179">
        <v>103.8</v>
      </c>
      <c r="AG112" s="179">
        <v>117.5</v>
      </c>
      <c r="AH112" s="179">
        <v>136</v>
      </c>
      <c r="AI112" s="179">
        <v>144.30000000000001</v>
      </c>
      <c r="AJ112" s="179">
        <v>147.5</v>
      </c>
      <c r="AK112" s="179">
        <v>151.9</v>
      </c>
      <c r="AL112" s="179">
        <v>160</v>
      </c>
      <c r="AM112" s="179">
        <v>166.7</v>
      </c>
      <c r="AN112" s="179">
        <v>178.5</v>
      </c>
      <c r="AO112" s="179">
        <v>197.7</v>
      </c>
      <c r="AP112" s="179">
        <v>208.3</v>
      </c>
      <c r="AQ112" s="179">
        <v>205.8</v>
      </c>
      <c r="AR112" s="179">
        <v>215.8</v>
      </c>
      <c r="AS112" s="179">
        <v>233.6</v>
      </c>
      <c r="AT112" s="179">
        <v>244.3</v>
      </c>
      <c r="AU112" s="179">
        <v>250</v>
      </c>
      <c r="AV112" s="179">
        <v>266.39999999999998</v>
      </c>
      <c r="AW112" s="179">
        <v>278.3</v>
      </c>
    </row>
    <row r="113" spans="1:49" ht="14.1" customHeight="1" x14ac:dyDescent="0.2">
      <c r="A113" s="175" t="s">
        <v>886</v>
      </c>
      <c r="B113" s="184" t="s">
        <v>885</v>
      </c>
      <c r="C113" s="183" t="s">
        <v>884</v>
      </c>
      <c r="D113" s="182">
        <v>88.5</v>
      </c>
      <c r="E113" s="182">
        <v>90.3</v>
      </c>
      <c r="F113" s="182">
        <v>99.1</v>
      </c>
      <c r="G113" s="182">
        <v>108.4</v>
      </c>
      <c r="H113" s="182">
        <v>111</v>
      </c>
      <c r="I113" s="182">
        <v>115.4</v>
      </c>
      <c r="J113" s="182">
        <v>124</v>
      </c>
      <c r="K113" s="182">
        <v>131.30000000000001</v>
      </c>
      <c r="L113" s="182">
        <v>140.9</v>
      </c>
      <c r="M113" s="182">
        <v>149.19999999999999</v>
      </c>
      <c r="N113" s="182">
        <v>148.80000000000001</v>
      </c>
      <c r="O113" s="182">
        <v>155.4</v>
      </c>
      <c r="P113" s="182">
        <v>158.5</v>
      </c>
      <c r="Q113" s="182">
        <v>173.5</v>
      </c>
      <c r="R113" s="182">
        <v>191.4</v>
      </c>
      <c r="S113" s="182">
        <v>205.4</v>
      </c>
      <c r="T113" s="182">
        <v>221.9</v>
      </c>
      <c r="U113" s="182">
        <v>239.2</v>
      </c>
      <c r="V113" s="182">
        <v>259.10000000000002</v>
      </c>
      <c r="W113" s="182">
        <v>272.60000000000002</v>
      </c>
      <c r="X113" s="182">
        <v>282.60000000000002</v>
      </c>
      <c r="Y113" s="182">
        <v>285.2</v>
      </c>
      <c r="Z113" s="182">
        <v>300</v>
      </c>
      <c r="AA113" s="182">
        <v>325.8</v>
      </c>
      <c r="AB113" s="182">
        <v>354</v>
      </c>
      <c r="AC113" s="182">
        <v>384</v>
      </c>
      <c r="AD113" s="182">
        <v>413.2</v>
      </c>
      <c r="AE113" s="182">
        <v>443.7</v>
      </c>
      <c r="AF113" s="182">
        <v>484.1</v>
      </c>
      <c r="AG113" s="182">
        <v>536.79999999999995</v>
      </c>
      <c r="AH113" s="182">
        <v>581.79999999999995</v>
      </c>
      <c r="AI113" s="182">
        <v>601.20000000000005</v>
      </c>
      <c r="AJ113" s="182">
        <v>631</v>
      </c>
      <c r="AK113" s="182">
        <v>673.5</v>
      </c>
      <c r="AL113" s="182">
        <v>730.5</v>
      </c>
      <c r="AM113" s="182">
        <v>782.9</v>
      </c>
      <c r="AN113" s="182">
        <v>838</v>
      </c>
      <c r="AO113" s="182">
        <v>888.9</v>
      </c>
      <c r="AP113" s="182">
        <v>896.1</v>
      </c>
      <c r="AQ113" s="182">
        <v>871</v>
      </c>
      <c r="AR113" s="182">
        <v>920.4</v>
      </c>
      <c r="AS113" s="182">
        <v>973.3</v>
      </c>
      <c r="AT113" s="182">
        <v>1029.7</v>
      </c>
      <c r="AU113" s="182">
        <v>1078.5</v>
      </c>
      <c r="AV113" s="182">
        <v>1130.7</v>
      </c>
      <c r="AW113" s="182">
        <v>1192.5999999999999</v>
      </c>
    </row>
    <row r="114" spans="1:49" ht="14.1" customHeight="1" x14ac:dyDescent="0.2">
      <c r="A114" s="175" t="s">
        <v>883</v>
      </c>
      <c r="B114" s="178" t="s">
        <v>882</v>
      </c>
      <c r="C114" s="177" t="s">
        <v>881</v>
      </c>
      <c r="D114" s="179">
        <v>4.0999999999999996</v>
      </c>
      <c r="E114" s="179">
        <v>4.3</v>
      </c>
      <c r="F114" s="179">
        <v>4.9000000000000004</v>
      </c>
      <c r="G114" s="179">
        <v>5.5</v>
      </c>
      <c r="H114" s="179">
        <v>5.8</v>
      </c>
      <c r="I114" s="179">
        <v>6.2</v>
      </c>
      <c r="J114" s="179">
        <v>6.7</v>
      </c>
      <c r="K114" s="179">
        <v>7.1</v>
      </c>
      <c r="L114" s="179">
        <v>7.6</v>
      </c>
      <c r="M114" s="179">
        <v>8.1999999999999993</v>
      </c>
      <c r="N114" s="179">
        <v>8.4</v>
      </c>
      <c r="O114" s="179">
        <v>9</v>
      </c>
      <c r="P114" s="179">
        <v>9.5</v>
      </c>
      <c r="Q114" s="179">
        <v>11.9</v>
      </c>
      <c r="R114" s="179">
        <v>13.9</v>
      </c>
      <c r="S114" s="179">
        <v>16.100000000000001</v>
      </c>
      <c r="T114" s="179">
        <v>19.2</v>
      </c>
      <c r="U114" s="179">
        <v>21.4</v>
      </c>
      <c r="V114" s="179">
        <v>24</v>
      </c>
      <c r="W114" s="179">
        <v>25.4</v>
      </c>
      <c r="X114" s="179">
        <v>26.6</v>
      </c>
      <c r="Y114" s="179">
        <v>27.7</v>
      </c>
      <c r="Z114" s="179">
        <v>29.9</v>
      </c>
      <c r="AA114" s="179">
        <v>33.799999999999997</v>
      </c>
      <c r="AB114" s="179">
        <v>38.4</v>
      </c>
      <c r="AC114" s="179">
        <v>44.3</v>
      </c>
      <c r="AD114" s="179">
        <v>51.5</v>
      </c>
      <c r="AE114" s="179">
        <v>59.6</v>
      </c>
      <c r="AF114" s="179">
        <v>72.2</v>
      </c>
      <c r="AG114" s="179">
        <v>87.8</v>
      </c>
      <c r="AH114" s="179">
        <v>102</v>
      </c>
      <c r="AI114" s="179">
        <v>112.3</v>
      </c>
      <c r="AJ114" s="179">
        <v>124</v>
      </c>
      <c r="AK114" s="179">
        <v>139.5</v>
      </c>
      <c r="AL114" s="179">
        <v>162.5</v>
      </c>
      <c r="AM114" s="179">
        <v>184.8</v>
      </c>
      <c r="AN114" s="179">
        <v>211.4</v>
      </c>
      <c r="AO114" s="179">
        <v>241</v>
      </c>
      <c r="AP114" s="179">
        <v>259</v>
      </c>
      <c r="AQ114" s="179">
        <v>270.7</v>
      </c>
      <c r="AR114" s="179">
        <v>304</v>
      </c>
      <c r="AS114" s="179">
        <v>330.9</v>
      </c>
      <c r="AT114" s="179">
        <v>364.8</v>
      </c>
      <c r="AU114" s="179">
        <v>392.4</v>
      </c>
      <c r="AV114" s="179">
        <v>417.2</v>
      </c>
      <c r="AW114" s="179">
        <v>431.3</v>
      </c>
    </row>
    <row r="115" spans="1:49" ht="14.1" customHeight="1" x14ac:dyDescent="0.2">
      <c r="A115" s="175" t="s">
        <v>880</v>
      </c>
      <c r="B115" s="178" t="s">
        <v>879</v>
      </c>
      <c r="C115" s="177" t="s">
        <v>878</v>
      </c>
      <c r="D115" s="179">
        <v>11.9</v>
      </c>
      <c r="E115" s="179">
        <v>12.6</v>
      </c>
      <c r="F115" s="179">
        <v>16</v>
      </c>
      <c r="G115" s="179">
        <v>17.8</v>
      </c>
      <c r="H115" s="179">
        <v>15.4</v>
      </c>
      <c r="I115" s="179">
        <v>16.8</v>
      </c>
      <c r="J115" s="179">
        <v>18.399999999999999</v>
      </c>
      <c r="K115" s="179">
        <v>20.2</v>
      </c>
      <c r="L115" s="179">
        <v>20.8</v>
      </c>
      <c r="M115" s="179">
        <v>21.3</v>
      </c>
      <c r="N115" s="179">
        <v>16.399999999999999</v>
      </c>
      <c r="O115" s="179">
        <v>16.5</v>
      </c>
      <c r="P115" s="179">
        <v>15.8</v>
      </c>
      <c r="Q115" s="179">
        <v>16.2</v>
      </c>
      <c r="R115" s="179">
        <v>20.2</v>
      </c>
      <c r="S115" s="179">
        <v>20.8</v>
      </c>
      <c r="T115" s="179">
        <v>22.5</v>
      </c>
      <c r="U115" s="179">
        <v>23.7</v>
      </c>
      <c r="V115" s="179">
        <v>23.9</v>
      </c>
      <c r="W115" s="179">
        <v>24</v>
      </c>
      <c r="X115" s="179">
        <v>22.7</v>
      </c>
      <c r="Y115" s="179">
        <v>21.4</v>
      </c>
      <c r="Z115" s="179">
        <v>20.7</v>
      </c>
      <c r="AA115" s="179">
        <v>23.1</v>
      </c>
      <c r="AB115" s="179">
        <v>25.3</v>
      </c>
      <c r="AC115" s="179">
        <v>27.3</v>
      </c>
      <c r="AD115" s="179">
        <v>28.8</v>
      </c>
      <c r="AE115" s="179">
        <v>31.3</v>
      </c>
      <c r="AF115" s="179">
        <v>34.700000000000003</v>
      </c>
      <c r="AG115" s="179">
        <v>38</v>
      </c>
      <c r="AH115" s="179">
        <v>41.3</v>
      </c>
      <c r="AI115" s="179">
        <v>41.7</v>
      </c>
      <c r="AJ115" s="179">
        <v>43.5</v>
      </c>
      <c r="AK115" s="179">
        <v>48.6</v>
      </c>
      <c r="AL115" s="179">
        <v>53.5</v>
      </c>
      <c r="AM115" s="179">
        <v>56.1</v>
      </c>
      <c r="AN115" s="179">
        <v>57.2</v>
      </c>
      <c r="AO115" s="179">
        <v>58.7</v>
      </c>
      <c r="AP115" s="179">
        <v>52.5</v>
      </c>
      <c r="AQ115" s="179">
        <v>41.2</v>
      </c>
      <c r="AR115" s="179">
        <v>39.9</v>
      </c>
      <c r="AS115" s="179">
        <v>40.6</v>
      </c>
      <c r="AT115" s="179">
        <v>43.3</v>
      </c>
      <c r="AU115" s="179">
        <v>47.2</v>
      </c>
      <c r="AV115" s="179">
        <v>50.3</v>
      </c>
      <c r="AW115" s="179">
        <v>54.9</v>
      </c>
    </row>
    <row r="116" spans="1:49" ht="14.1" customHeight="1" x14ac:dyDescent="0.2">
      <c r="A116" s="175" t="s">
        <v>877</v>
      </c>
      <c r="B116" s="178" t="s">
        <v>876</v>
      </c>
      <c r="C116" s="177" t="s">
        <v>875</v>
      </c>
      <c r="D116" s="179">
        <v>22</v>
      </c>
      <c r="E116" s="179">
        <v>22.2</v>
      </c>
      <c r="F116" s="179">
        <v>24.6</v>
      </c>
      <c r="G116" s="179">
        <v>27.1</v>
      </c>
      <c r="H116" s="179">
        <v>29.1</v>
      </c>
      <c r="I116" s="179">
        <v>30.4</v>
      </c>
      <c r="J116" s="179">
        <v>33.9</v>
      </c>
      <c r="K116" s="179">
        <v>35.799999999999997</v>
      </c>
      <c r="L116" s="179">
        <v>38.6</v>
      </c>
      <c r="M116" s="179">
        <v>40.5</v>
      </c>
      <c r="N116" s="179">
        <v>41.1</v>
      </c>
      <c r="O116" s="179">
        <v>42.5</v>
      </c>
      <c r="P116" s="179">
        <v>42.8</v>
      </c>
      <c r="Q116" s="179">
        <v>45.2</v>
      </c>
      <c r="R116" s="179">
        <v>49.4</v>
      </c>
      <c r="S116" s="179">
        <v>52.6</v>
      </c>
      <c r="T116" s="179">
        <v>55.5</v>
      </c>
      <c r="U116" s="179">
        <v>61</v>
      </c>
      <c r="V116" s="179">
        <v>64.8</v>
      </c>
      <c r="W116" s="179">
        <v>69.2</v>
      </c>
      <c r="X116" s="179">
        <v>72.599999999999994</v>
      </c>
      <c r="Y116" s="179">
        <v>74.2</v>
      </c>
      <c r="Z116" s="179">
        <v>78.400000000000006</v>
      </c>
      <c r="AA116" s="179">
        <v>84.5</v>
      </c>
      <c r="AB116" s="179">
        <v>91.1</v>
      </c>
      <c r="AC116" s="179">
        <v>96.8</v>
      </c>
      <c r="AD116" s="179">
        <v>102.6</v>
      </c>
      <c r="AE116" s="179">
        <v>108.6</v>
      </c>
      <c r="AF116" s="179">
        <v>117.9</v>
      </c>
      <c r="AG116" s="179">
        <v>131.4</v>
      </c>
      <c r="AH116" s="179">
        <v>144</v>
      </c>
      <c r="AI116" s="179">
        <v>150.69999999999999</v>
      </c>
      <c r="AJ116" s="179">
        <v>159.80000000000001</v>
      </c>
      <c r="AK116" s="179">
        <v>168.3</v>
      </c>
      <c r="AL116" s="179">
        <v>178.8</v>
      </c>
      <c r="AM116" s="179">
        <v>193.7</v>
      </c>
      <c r="AN116" s="179">
        <v>207</v>
      </c>
      <c r="AO116" s="179">
        <v>217</v>
      </c>
      <c r="AP116" s="179">
        <v>215.8</v>
      </c>
      <c r="AQ116" s="179">
        <v>204.7</v>
      </c>
      <c r="AR116" s="179">
        <v>215.1</v>
      </c>
      <c r="AS116" s="179">
        <v>228.5</v>
      </c>
      <c r="AT116" s="179">
        <v>243</v>
      </c>
      <c r="AU116" s="179">
        <v>257.7</v>
      </c>
      <c r="AV116" s="179">
        <v>273.8</v>
      </c>
      <c r="AW116" s="179">
        <v>292.7</v>
      </c>
    </row>
    <row r="117" spans="1:49" ht="14.1" customHeight="1" x14ac:dyDescent="0.2">
      <c r="A117" s="175" t="s">
        <v>874</v>
      </c>
      <c r="B117" s="178" t="s">
        <v>873</v>
      </c>
      <c r="C117" s="177" t="s">
        <v>872</v>
      </c>
      <c r="D117" s="179">
        <v>51</v>
      </c>
      <c r="E117" s="179">
        <v>52.6</v>
      </c>
      <c r="F117" s="179">
        <v>54.5</v>
      </c>
      <c r="G117" s="179">
        <v>59.2</v>
      </c>
      <c r="H117" s="179">
        <v>63.5</v>
      </c>
      <c r="I117" s="179">
        <v>66.099999999999994</v>
      </c>
      <c r="J117" s="179">
        <v>70.5</v>
      </c>
      <c r="K117" s="179">
        <v>74.400000000000006</v>
      </c>
      <c r="L117" s="179">
        <v>78.400000000000006</v>
      </c>
      <c r="M117" s="179">
        <v>81.7</v>
      </c>
      <c r="N117" s="179">
        <v>84.1</v>
      </c>
      <c r="O117" s="179">
        <v>90.3</v>
      </c>
      <c r="P117" s="179">
        <v>93.7</v>
      </c>
      <c r="Q117" s="179">
        <v>100.2</v>
      </c>
      <c r="R117" s="179">
        <v>105</v>
      </c>
      <c r="S117" s="179">
        <v>110.8</v>
      </c>
      <c r="T117" s="179">
        <v>114.3</v>
      </c>
      <c r="U117" s="179">
        <v>117.9</v>
      </c>
      <c r="V117" s="179">
        <v>128.80000000000001</v>
      </c>
      <c r="W117" s="179">
        <v>136.1</v>
      </c>
      <c r="X117" s="179">
        <v>141.69999999999999</v>
      </c>
      <c r="Y117" s="179">
        <v>141.4</v>
      </c>
      <c r="Z117" s="179">
        <v>152.30000000000001</v>
      </c>
      <c r="AA117" s="179">
        <v>163.30000000000001</v>
      </c>
      <c r="AB117" s="179">
        <v>173.3</v>
      </c>
      <c r="AC117" s="179">
        <v>186.4</v>
      </c>
      <c r="AD117" s="179">
        <v>195.2</v>
      </c>
      <c r="AE117" s="179">
        <v>201.5</v>
      </c>
      <c r="AF117" s="179">
        <v>205.9</v>
      </c>
      <c r="AG117" s="179">
        <v>212.9</v>
      </c>
      <c r="AH117" s="179">
        <v>217.2</v>
      </c>
      <c r="AI117" s="179">
        <v>216</v>
      </c>
      <c r="AJ117" s="179">
        <v>219.7</v>
      </c>
      <c r="AK117" s="179">
        <v>228.8</v>
      </c>
      <c r="AL117" s="179">
        <v>240.4</v>
      </c>
      <c r="AM117" s="179">
        <v>248.3</v>
      </c>
      <c r="AN117" s="179">
        <v>257.89999999999998</v>
      </c>
      <c r="AO117" s="179">
        <v>266.8</v>
      </c>
      <c r="AP117" s="179">
        <v>262</v>
      </c>
      <c r="AQ117" s="179">
        <v>252.4</v>
      </c>
      <c r="AR117" s="179">
        <v>254.4</v>
      </c>
      <c r="AS117" s="179">
        <v>261.89999999999998</v>
      </c>
      <c r="AT117" s="179">
        <v>267.3</v>
      </c>
      <c r="AU117" s="179">
        <v>272.39999999999998</v>
      </c>
      <c r="AV117" s="179">
        <v>278.39999999999998</v>
      </c>
      <c r="AW117" s="179">
        <v>293.2</v>
      </c>
    </row>
    <row r="118" spans="1:49" ht="14.1" customHeight="1" x14ac:dyDescent="0.2">
      <c r="A118" s="175" t="s">
        <v>871</v>
      </c>
      <c r="B118" s="178" t="s">
        <v>870</v>
      </c>
      <c r="C118" s="177" t="s">
        <v>869</v>
      </c>
      <c r="D118" s="179">
        <v>51.1</v>
      </c>
      <c r="E118" s="179">
        <v>49.1</v>
      </c>
      <c r="F118" s="179">
        <v>50.5</v>
      </c>
      <c r="G118" s="179">
        <v>52.9</v>
      </c>
      <c r="H118" s="179">
        <v>50.7</v>
      </c>
      <c r="I118" s="179">
        <v>48.9</v>
      </c>
      <c r="J118" s="179">
        <v>49.1</v>
      </c>
      <c r="K118" s="179">
        <v>51.3</v>
      </c>
      <c r="L118" s="179">
        <v>58.2</v>
      </c>
      <c r="M118" s="179">
        <v>63.5</v>
      </c>
      <c r="N118" s="179">
        <v>64.400000000000006</v>
      </c>
      <c r="O118" s="179">
        <v>64.900000000000006</v>
      </c>
      <c r="P118" s="179">
        <v>64</v>
      </c>
      <c r="Q118" s="179">
        <v>65.099999999999994</v>
      </c>
      <c r="R118" s="179">
        <v>69.2</v>
      </c>
      <c r="S118" s="179">
        <v>68.900000000000006</v>
      </c>
      <c r="T118" s="179">
        <v>70.3</v>
      </c>
      <c r="U118" s="179">
        <v>75</v>
      </c>
      <c r="V118" s="179">
        <v>79.5</v>
      </c>
      <c r="W118" s="179">
        <v>81.599999999999994</v>
      </c>
      <c r="X118" s="179">
        <v>83.9</v>
      </c>
      <c r="Y118" s="179">
        <v>81.900000000000006</v>
      </c>
      <c r="Z118" s="179">
        <v>80.7</v>
      </c>
      <c r="AA118" s="179">
        <v>83.6</v>
      </c>
      <c r="AB118" s="179">
        <v>88.3</v>
      </c>
      <c r="AC118" s="179">
        <v>90.2</v>
      </c>
      <c r="AD118" s="179">
        <v>91.5</v>
      </c>
      <c r="AE118" s="179">
        <v>94.3</v>
      </c>
      <c r="AF118" s="179">
        <v>95.9</v>
      </c>
      <c r="AG118" s="179">
        <v>101.2</v>
      </c>
      <c r="AH118" s="179">
        <v>105.5</v>
      </c>
      <c r="AI118" s="179">
        <v>102.6</v>
      </c>
      <c r="AJ118" s="179">
        <v>101.8</v>
      </c>
      <c r="AK118" s="179">
        <v>102.4</v>
      </c>
      <c r="AL118" s="179">
        <v>103.8</v>
      </c>
      <c r="AM118" s="179">
        <v>103.7</v>
      </c>
      <c r="AN118" s="179">
        <v>103.6</v>
      </c>
      <c r="AO118" s="179">
        <v>99.9</v>
      </c>
      <c r="AP118" s="179">
        <v>98.3</v>
      </c>
      <c r="AQ118" s="179">
        <v>93.8</v>
      </c>
      <c r="AR118" s="179">
        <v>98.7</v>
      </c>
      <c r="AS118" s="179">
        <v>103.6</v>
      </c>
      <c r="AT118" s="179">
        <v>106.1</v>
      </c>
      <c r="AU118" s="179">
        <v>106.7</v>
      </c>
      <c r="AV118" s="179">
        <v>111</v>
      </c>
      <c r="AW118" s="179">
        <v>118.6</v>
      </c>
    </row>
    <row r="119" spans="1:49" s="171" customFormat="1" ht="14.1" customHeight="1" x14ac:dyDescent="0.2">
      <c r="A119" s="175" t="s">
        <v>868</v>
      </c>
      <c r="B119" s="178" t="s">
        <v>867</v>
      </c>
      <c r="C119" s="177" t="s">
        <v>866</v>
      </c>
      <c r="D119" s="179">
        <v>0.7</v>
      </c>
      <c r="E119" s="179">
        <v>0.7</v>
      </c>
      <c r="F119" s="179">
        <v>0.9</v>
      </c>
      <c r="G119" s="179">
        <v>1</v>
      </c>
      <c r="H119" s="179">
        <v>1.1000000000000001</v>
      </c>
      <c r="I119" s="179">
        <v>1.1000000000000001</v>
      </c>
      <c r="J119" s="179">
        <v>1.2</v>
      </c>
      <c r="K119" s="179">
        <v>1.4</v>
      </c>
      <c r="L119" s="179">
        <v>1.5</v>
      </c>
      <c r="M119" s="179">
        <v>1.7</v>
      </c>
      <c r="N119" s="179">
        <v>1.9</v>
      </c>
      <c r="O119" s="179">
        <v>2</v>
      </c>
      <c r="P119" s="179">
        <v>2.2000000000000002</v>
      </c>
      <c r="Q119" s="179">
        <v>2.4</v>
      </c>
      <c r="R119" s="179">
        <v>2.5</v>
      </c>
      <c r="S119" s="179">
        <v>2.9</v>
      </c>
      <c r="T119" s="179">
        <v>3</v>
      </c>
      <c r="U119" s="179">
        <v>3.3</v>
      </c>
      <c r="V119" s="179">
        <v>4.2</v>
      </c>
      <c r="W119" s="179">
        <v>4.9000000000000004</v>
      </c>
      <c r="X119" s="179">
        <v>5.7</v>
      </c>
      <c r="Y119" s="179">
        <v>5.7</v>
      </c>
      <c r="Z119" s="179">
        <v>6.5</v>
      </c>
      <c r="AA119" s="179">
        <v>6.9</v>
      </c>
      <c r="AB119" s="179">
        <v>7.6</v>
      </c>
      <c r="AC119" s="179">
        <v>7.9</v>
      </c>
      <c r="AD119" s="179">
        <v>8.5</v>
      </c>
      <c r="AE119" s="179">
        <v>8.3000000000000007</v>
      </c>
      <c r="AF119" s="179">
        <v>8.5</v>
      </c>
      <c r="AG119" s="179">
        <v>8.9</v>
      </c>
      <c r="AH119" s="179">
        <v>8.6999999999999993</v>
      </c>
      <c r="AI119" s="179">
        <v>7.7</v>
      </c>
      <c r="AJ119" s="179">
        <v>7.2</v>
      </c>
      <c r="AK119" s="179">
        <v>7.3</v>
      </c>
      <c r="AL119" s="179">
        <v>7.8</v>
      </c>
      <c r="AM119" s="179">
        <v>8</v>
      </c>
      <c r="AN119" s="179">
        <v>8</v>
      </c>
      <c r="AO119" s="179">
        <v>8.8000000000000007</v>
      </c>
      <c r="AP119" s="179">
        <v>9.4</v>
      </c>
      <c r="AQ119" s="179">
        <v>8.3000000000000007</v>
      </c>
      <c r="AR119" s="179">
        <v>9</v>
      </c>
      <c r="AS119" s="179">
        <v>9.4</v>
      </c>
      <c r="AT119" s="179">
        <v>9.6999999999999993</v>
      </c>
      <c r="AU119" s="179">
        <v>9.6999999999999993</v>
      </c>
      <c r="AV119" s="179">
        <v>10.1</v>
      </c>
      <c r="AW119" s="179">
        <v>10.199999999999999</v>
      </c>
    </row>
    <row r="120" spans="1:49" x14ac:dyDescent="0.2">
      <c r="A120" s="175" t="s">
        <v>865</v>
      </c>
      <c r="B120" s="184" t="s">
        <v>806</v>
      </c>
      <c r="C120" s="183" t="s">
        <v>864</v>
      </c>
      <c r="D120" s="182">
        <v>137.9</v>
      </c>
      <c r="E120" s="182">
        <v>144.19999999999999</v>
      </c>
      <c r="F120" s="182">
        <v>149.4</v>
      </c>
      <c r="G120" s="182">
        <v>154.19999999999999</v>
      </c>
      <c r="H120" s="182">
        <v>149.1</v>
      </c>
      <c r="I120" s="182">
        <v>153.19999999999999</v>
      </c>
      <c r="J120" s="182">
        <v>157.4</v>
      </c>
      <c r="K120" s="182">
        <v>158.80000000000001</v>
      </c>
      <c r="L120" s="182">
        <v>166.4</v>
      </c>
      <c r="M120" s="182">
        <v>167.1</v>
      </c>
      <c r="N120" s="182">
        <v>167.1</v>
      </c>
      <c r="O120" s="182">
        <v>165.8</v>
      </c>
      <c r="P120" s="182">
        <v>163.30000000000001</v>
      </c>
      <c r="Q120" s="182">
        <v>166.3</v>
      </c>
      <c r="R120" s="182">
        <v>167.3</v>
      </c>
      <c r="S120" s="182">
        <v>169.6</v>
      </c>
      <c r="T120" s="182">
        <v>170.8</v>
      </c>
      <c r="U120" s="182">
        <v>174</v>
      </c>
      <c r="V120" s="182">
        <v>181</v>
      </c>
      <c r="W120" s="182">
        <v>188.9</v>
      </c>
      <c r="X120" s="182">
        <v>192.5</v>
      </c>
      <c r="Y120" s="182">
        <v>190.9</v>
      </c>
      <c r="Z120" s="182">
        <v>191.3</v>
      </c>
      <c r="AA120" s="182">
        <v>188.7</v>
      </c>
      <c r="AB120" s="182">
        <v>189.4</v>
      </c>
      <c r="AC120" s="182">
        <v>192</v>
      </c>
      <c r="AD120" s="182">
        <v>197.5</v>
      </c>
      <c r="AE120" s="182">
        <v>203</v>
      </c>
      <c r="AF120" s="182">
        <v>209</v>
      </c>
      <c r="AG120" s="182">
        <v>213.8</v>
      </c>
      <c r="AH120" s="182">
        <v>221.3</v>
      </c>
      <c r="AI120" s="182">
        <v>225.4</v>
      </c>
      <c r="AJ120" s="182">
        <v>220.3</v>
      </c>
      <c r="AK120" s="182">
        <v>218.8</v>
      </c>
      <c r="AL120" s="182">
        <v>214.3</v>
      </c>
      <c r="AM120" s="182">
        <v>214.2</v>
      </c>
      <c r="AN120" s="182">
        <v>216.4</v>
      </c>
      <c r="AO120" s="182">
        <v>219.5</v>
      </c>
      <c r="AP120" s="182">
        <v>220.5</v>
      </c>
      <c r="AQ120" s="182">
        <v>219.9</v>
      </c>
      <c r="AR120" s="182">
        <v>225</v>
      </c>
      <c r="AS120" s="182">
        <v>225.2</v>
      </c>
      <c r="AT120" s="182">
        <v>220.9</v>
      </c>
      <c r="AU120" s="182">
        <v>218.3</v>
      </c>
      <c r="AV120" s="182">
        <v>218.6</v>
      </c>
      <c r="AW120" s="182">
        <v>219</v>
      </c>
    </row>
    <row r="121" spans="1:49" x14ac:dyDescent="0.2">
      <c r="A121" s="175" t="s">
        <v>863</v>
      </c>
      <c r="B121" s="178" t="s">
        <v>862</v>
      </c>
      <c r="C121" s="177" t="s">
        <v>861</v>
      </c>
      <c r="D121" s="179">
        <v>1.7</v>
      </c>
      <c r="E121" s="179">
        <v>2</v>
      </c>
      <c r="F121" s="179">
        <v>2.2000000000000002</v>
      </c>
      <c r="G121" s="179">
        <v>2.6</v>
      </c>
      <c r="H121" s="179">
        <v>3.1</v>
      </c>
      <c r="I121" s="179">
        <v>3.7</v>
      </c>
      <c r="J121" s="179">
        <v>3.6</v>
      </c>
      <c r="K121" s="179">
        <v>3.4</v>
      </c>
      <c r="L121" s="179">
        <v>3.8</v>
      </c>
      <c r="M121" s="179">
        <v>3.9</v>
      </c>
      <c r="N121" s="179">
        <v>3.7</v>
      </c>
      <c r="O121" s="179">
        <v>3.5</v>
      </c>
      <c r="P121" s="179">
        <v>3.4</v>
      </c>
      <c r="Q121" s="179">
        <v>4</v>
      </c>
      <c r="R121" s="179">
        <v>4.5</v>
      </c>
      <c r="S121" s="179">
        <v>5.2</v>
      </c>
      <c r="T121" s="179">
        <v>5.5</v>
      </c>
      <c r="U121" s="179">
        <v>5.7</v>
      </c>
      <c r="V121" s="179">
        <v>5.8</v>
      </c>
      <c r="W121" s="179">
        <v>7.5</v>
      </c>
      <c r="X121" s="179">
        <v>7.6</v>
      </c>
      <c r="Y121" s="179">
        <v>7.3</v>
      </c>
      <c r="Z121" s="179">
        <v>8</v>
      </c>
      <c r="AA121" s="179">
        <v>8.1</v>
      </c>
      <c r="AB121" s="179">
        <v>8.3000000000000007</v>
      </c>
      <c r="AC121" s="179">
        <v>8.6</v>
      </c>
      <c r="AD121" s="179">
        <v>8.5</v>
      </c>
      <c r="AE121" s="179">
        <v>8.8000000000000007</v>
      </c>
      <c r="AF121" s="179">
        <v>8.6999999999999993</v>
      </c>
      <c r="AG121" s="179">
        <v>8.9</v>
      </c>
      <c r="AH121" s="179">
        <v>9</v>
      </c>
      <c r="AI121" s="179">
        <v>9.1999999999999993</v>
      </c>
      <c r="AJ121" s="179">
        <v>9.1999999999999993</v>
      </c>
      <c r="AK121" s="179">
        <v>9.3000000000000007</v>
      </c>
      <c r="AL121" s="179">
        <v>9.4</v>
      </c>
      <c r="AM121" s="179">
        <v>9.4</v>
      </c>
      <c r="AN121" s="179">
        <v>9.6</v>
      </c>
      <c r="AO121" s="179">
        <v>10.199999999999999</v>
      </c>
      <c r="AP121" s="179">
        <v>10.1</v>
      </c>
      <c r="AQ121" s="179">
        <v>10.1</v>
      </c>
      <c r="AR121" s="179">
        <v>9.9</v>
      </c>
      <c r="AS121" s="179">
        <v>10.7</v>
      </c>
      <c r="AT121" s="179">
        <v>10.7</v>
      </c>
      <c r="AU121" s="179">
        <v>10.6</v>
      </c>
      <c r="AV121" s="179">
        <v>10.8</v>
      </c>
      <c r="AW121" s="179">
        <v>10.8</v>
      </c>
    </row>
    <row r="122" spans="1:49" x14ac:dyDescent="0.2">
      <c r="A122" s="175" t="s">
        <v>860</v>
      </c>
      <c r="B122" s="178" t="s">
        <v>859</v>
      </c>
      <c r="C122" s="183" t="s">
        <v>858</v>
      </c>
      <c r="D122" s="179">
        <v>45.5</v>
      </c>
      <c r="E122" s="179">
        <v>46.6</v>
      </c>
      <c r="F122" s="179">
        <v>48.8</v>
      </c>
      <c r="G122" s="179">
        <v>47.6</v>
      </c>
      <c r="H122" s="179">
        <v>44.6</v>
      </c>
      <c r="I122" s="179">
        <v>43.7</v>
      </c>
      <c r="J122" s="179">
        <v>43</v>
      </c>
      <c r="K122" s="179">
        <v>42.3</v>
      </c>
      <c r="L122" s="179">
        <v>48</v>
      </c>
      <c r="M122" s="179">
        <v>46.8</v>
      </c>
      <c r="N122" s="179">
        <v>46.5</v>
      </c>
      <c r="O122" s="179">
        <v>43.9</v>
      </c>
      <c r="P122" s="179">
        <v>40.200000000000003</v>
      </c>
      <c r="Q122" s="179">
        <v>39.799999999999997</v>
      </c>
      <c r="R122" s="179">
        <v>39.299999999999997</v>
      </c>
      <c r="S122" s="179">
        <v>38.5</v>
      </c>
      <c r="T122" s="179">
        <v>37.1</v>
      </c>
      <c r="U122" s="179">
        <v>37.4</v>
      </c>
      <c r="V122" s="179">
        <v>37.299999999999997</v>
      </c>
      <c r="W122" s="179">
        <v>37.700000000000003</v>
      </c>
      <c r="X122" s="179">
        <v>38.299999999999997</v>
      </c>
      <c r="Y122" s="179">
        <v>37.5</v>
      </c>
      <c r="Z122" s="179">
        <v>36.4</v>
      </c>
      <c r="AA122" s="179">
        <v>34.9</v>
      </c>
      <c r="AB122" s="179">
        <v>34.200000000000003</v>
      </c>
      <c r="AC122" s="179">
        <v>33.700000000000003</v>
      </c>
      <c r="AD122" s="179">
        <v>33.799999999999997</v>
      </c>
      <c r="AE122" s="179">
        <v>32.6</v>
      </c>
      <c r="AF122" s="179">
        <v>31.6</v>
      </c>
      <c r="AG122" s="179">
        <v>31.3</v>
      </c>
      <c r="AH122" s="179">
        <v>31</v>
      </c>
      <c r="AI122" s="179">
        <v>30.9</v>
      </c>
      <c r="AJ122" s="179">
        <v>30.2</v>
      </c>
      <c r="AK122" s="179">
        <v>29</v>
      </c>
      <c r="AL122" s="179">
        <v>27.8</v>
      </c>
      <c r="AM122" s="179">
        <v>27</v>
      </c>
      <c r="AN122" s="179">
        <v>26.5</v>
      </c>
      <c r="AO122" s="179">
        <v>26</v>
      </c>
      <c r="AP122" s="179">
        <v>25.6</v>
      </c>
      <c r="AQ122" s="179">
        <v>24.7</v>
      </c>
      <c r="AR122" s="179">
        <v>24.1</v>
      </c>
      <c r="AS122" s="179">
        <v>23.7</v>
      </c>
      <c r="AT122" s="179">
        <v>23.3</v>
      </c>
      <c r="AU122" s="179">
        <v>23.4</v>
      </c>
      <c r="AV122" s="179">
        <v>23.8</v>
      </c>
      <c r="AW122" s="179">
        <v>23.5</v>
      </c>
    </row>
    <row r="123" spans="1:49" x14ac:dyDescent="0.2">
      <c r="A123" s="175" t="s">
        <v>857</v>
      </c>
      <c r="B123" s="178" t="s">
        <v>856</v>
      </c>
      <c r="C123" s="177" t="s">
        <v>855</v>
      </c>
      <c r="D123" s="179">
        <v>87.2</v>
      </c>
      <c r="E123" s="179">
        <v>93.2</v>
      </c>
      <c r="F123" s="179">
        <v>97.2</v>
      </c>
      <c r="G123" s="179">
        <v>101</v>
      </c>
      <c r="H123" s="179">
        <v>99.9</v>
      </c>
      <c r="I123" s="179">
        <v>99.5</v>
      </c>
      <c r="J123" s="179">
        <v>101</v>
      </c>
      <c r="K123" s="179">
        <v>103</v>
      </c>
      <c r="L123" s="179">
        <v>103.9</v>
      </c>
      <c r="M123" s="179">
        <v>107</v>
      </c>
      <c r="N123" s="179">
        <v>110.2</v>
      </c>
      <c r="O123" s="179">
        <v>112.5</v>
      </c>
      <c r="P123" s="179">
        <v>114.2</v>
      </c>
      <c r="Q123" s="179">
        <v>114.4</v>
      </c>
      <c r="R123" s="179">
        <v>113.3</v>
      </c>
      <c r="S123" s="179">
        <v>112.6</v>
      </c>
      <c r="T123" s="179">
        <v>112.9</v>
      </c>
      <c r="U123" s="179">
        <v>113.6</v>
      </c>
      <c r="V123" s="179">
        <v>115.1</v>
      </c>
      <c r="W123" s="179">
        <v>118.1</v>
      </c>
      <c r="X123" s="179">
        <v>120.5</v>
      </c>
      <c r="Y123" s="179">
        <v>120.9</v>
      </c>
      <c r="Z123" s="179">
        <v>120.3</v>
      </c>
      <c r="AA123" s="179">
        <v>118.1</v>
      </c>
      <c r="AB123" s="179">
        <v>118.1</v>
      </c>
      <c r="AC123" s="179">
        <v>118.9</v>
      </c>
      <c r="AD123" s="179">
        <v>122.2</v>
      </c>
      <c r="AE123" s="179">
        <v>126.4</v>
      </c>
      <c r="AF123" s="179">
        <v>130.69999999999999</v>
      </c>
      <c r="AG123" s="179">
        <v>134.80000000000001</v>
      </c>
      <c r="AH123" s="179">
        <v>140.4</v>
      </c>
      <c r="AI123" s="179">
        <v>144.30000000000001</v>
      </c>
      <c r="AJ123" s="179">
        <v>141.69999999999999</v>
      </c>
      <c r="AK123" s="179">
        <v>142.69999999999999</v>
      </c>
      <c r="AL123" s="179">
        <v>140.69999999999999</v>
      </c>
      <c r="AM123" s="179">
        <v>141.6</v>
      </c>
      <c r="AN123" s="179">
        <v>143.19999999999999</v>
      </c>
      <c r="AO123" s="179">
        <v>144.5</v>
      </c>
      <c r="AP123" s="179">
        <v>145.19999999999999</v>
      </c>
      <c r="AQ123" s="179">
        <v>146.69999999999999</v>
      </c>
      <c r="AR123" s="179">
        <v>150.4</v>
      </c>
      <c r="AS123" s="179">
        <v>150.19999999999999</v>
      </c>
      <c r="AT123" s="179">
        <v>147.4</v>
      </c>
      <c r="AU123" s="179">
        <v>145.1</v>
      </c>
      <c r="AV123" s="179">
        <v>143.30000000000001</v>
      </c>
      <c r="AW123" s="179">
        <v>142</v>
      </c>
    </row>
    <row r="124" spans="1:49" x14ac:dyDescent="0.2">
      <c r="A124" s="175" t="s">
        <v>854</v>
      </c>
      <c r="B124" s="178" t="s">
        <v>853</v>
      </c>
      <c r="C124" s="183" t="s">
        <v>852</v>
      </c>
      <c r="D124" s="179" t="s">
        <v>651</v>
      </c>
      <c r="E124" s="179" t="s">
        <v>651</v>
      </c>
      <c r="F124" s="179" t="s">
        <v>651</v>
      </c>
      <c r="G124" s="179" t="s">
        <v>651</v>
      </c>
      <c r="H124" s="179" t="s">
        <v>651</v>
      </c>
      <c r="I124" s="179" t="s">
        <v>651</v>
      </c>
      <c r="J124" s="179" t="s">
        <v>651</v>
      </c>
      <c r="K124" s="179" t="s">
        <v>651</v>
      </c>
      <c r="L124" s="179" t="s">
        <v>651</v>
      </c>
      <c r="M124" s="179" t="s">
        <v>651</v>
      </c>
      <c r="N124" s="179" t="s">
        <v>651</v>
      </c>
      <c r="O124" s="179" t="s">
        <v>651</v>
      </c>
      <c r="P124" s="179" t="s">
        <v>651</v>
      </c>
      <c r="Q124" s="179" t="s">
        <v>651</v>
      </c>
      <c r="R124" s="179" t="s">
        <v>651</v>
      </c>
      <c r="S124" s="179" t="s">
        <v>651</v>
      </c>
      <c r="T124" s="179" t="s">
        <v>651</v>
      </c>
      <c r="U124" s="179" t="s">
        <v>651</v>
      </c>
      <c r="V124" s="179" t="s">
        <v>651</v>
      </c>
      <c r="W124" s="179" t="s">
        <v>651</v>
      </c>
      <c r="X124" s="179" t="s">
        <v>651</v>
      </c>
      <c r="Y124" s="179" t="s">
        <v>651</v>
      </c>
      <c r="Z124" s="179" t="s">
        <v>651</v>
      </c>
      <c r="AA124" s="179" t="s">
        <v>651</v>
      </c>
      <c r="AB124" s="179" t="s">
        <v>651</v>
      </c>
      <c r="AC124" s="179" t="s">
        <v>651</v>
      </c>
      <c r="AD124" s="179" t="s">
        <v>651</v>
      </c>
      <c r="AE124" s="179" t="s">
        <v>651</v>
      </c>
      <c r="AF124" s="179" t="s">
        <v>651</v>
      </c>
      <c r="AG124" s="179" t="s">
        <v>651</v>
      </c>
      <c r="AH124" s="179" t="s">
        <v>651</v>
      </c>
      <c r="AI124" s="179" t="s">
        <v>651</v>
      </c>
      <c r="AJ124" s="179" t="s">
        <v>651</v>
      </c>
      <c r="AK124" s="179" t="s">
        <v>651</v>
      </c>
      <c r="AL124" s="179" t="s">
        <v>651</v>
      </c>
      <c r="AM124" s="179" t="s">
        <v>651</v>
      </c>
      <c r="AN124" s="179" t="s">
        <v>651</v>
      </c>
      <c r="AO124" s="179" t="s">
        <v>651</v>
      </c>
      <c r="AP124" s="179" t="s">
        <v>651</v>
      </c>
      <c r="AQ124" s="179" t="s">
        <v>651</v>
      </c>
      <c r="AR124" s="179" t="s">
        <v>651</v>
      </c>
      <c r="AS124" s="179" t="s">
        <v>651</v>
      </c>
      <c r="AT124" s="179" t="s">
        <v>651</v>
      </c>
      <c r="AU124" s="179" t="s">
        <v>651</v>
      </c>
      <c r="AV124" s="179" t="s">
        <v>651</v>
      </c>
      <c r="AW124" s="179" t="s">
        <v>651</v>
      </c>
    </row>
    <row r="125" spans="1:49" s="171" customFormat="1" ht="14.1" customHeight="1" x14ac:dyDescent="0.2">
      <c r="A125" s="175" t="s">
        <v>851</v>
      </c>
      <c r="B125" s="178" t="s">
        <v>850</v>
      </c>
      <c r="C125" s="177" t="s">
        <v>849</v>
      </c>
      <c r="D125" s="179">
        <v>12.3</v>
      </c>
      <c r="E125" s="179">
        <v>12.1</v>
      </c>
      <c r="F125" s="179">
        <v>11.9</v>
      </c>
      <c r="G125" s="179">
        <v>12.7</v>
      </c>
      <c r="H125" s="179">
        <v>11.3</v>
      </c>
      <c r="I125" s="179">
        <v>13.4</v>
      </c>
      <c r="J125" s="179">
        <v>15.5</v>
      </c>
      <c r="K125" s="179">
        <v>15.9</v>
      </c>
      <c r="L125" s="179">
        <v>16.600000000000001</v>
      </c>
      <c r="M125" s="179">
        <v>16</v>
      </c>
      <c r="N125" s="179">
        <v>14.9</v>
      </c>
      <c r="O125" s="179">
        <v>14.5</v>
      </c>
      <c r="P125" s="179">
        <v>14.3</v>
      </c>
      <c r="Q125" s="179">
        <v>15.5</v>
      </c>
      <c r="R125" s="179">
        <v>16.399999999999999</v>
      </c>
      <c r="S125" s="179">
        <v>18</v>
      </c>
      <c r="T125" s="179">
        <v>19.100000000000001</v>
      </c>
      <c r="U125" s="179">
        <v>20.6</v>
      </c>
      <c r="V125" s="179">
        <v>24.5</v>
      </c>
      <c r="W125" s="179">
        <v>26.3</v>
      </c>
      <c r="X125" s="179">
        <v>26.9</v>
      </c>
      <c r="Y125" s="179">
        <v>26.2</v>
      </c>
      <c r="Z125" s="179">
        <v>27</v>
      </c>
      <c r="AA125" s="179">
        <v>27.7</v>
      </c>
      <c r="AB125" s="179">
        <v>28.8</v>
      </c>
      <c r="AC125" s="179">
        <v>30.6</v>
      </c>
      <c r="AD125" s="179">
        <v>32.9</v>
      </c>
      <c r="AE125" s="179">
        <v>35</v>
      </c>
      <c r="AF125" s="179">
        <v>37.6</v>
      </c>
      <c r="AG125" s="179">
        <v>38.5</v>
      </c>
      <c r="AH125" s="179">
        <v>40.6</v>
      </c>
      <c r="AI125" s="179">
        <v>40.799999999999997</v>
      </c>
      <c r="AJ125" s="179">
        <v>39.1</v>
      </c>
      <c r="AK125" s="179">
        <v>37.799999999999997</v>
      </c>
      <c r="AL125" s="179">
        <v>36.5</v>
      </c>
      <c r="AM125" s="179">
        <v>36.4</v>
      </c>
      <c r="AN125" s="179">
        <v>37.1</v>
      </c>
      <c r="AO125" s="179">
        <v>38.799999999999997</v>
      </c>
      <c r="AP125" s="179">
        <v>39.5</v>
      </c>
      <c r="AQ125" s="179">
        <v>38.4</v>
      </c>
      <c r="AR125" s="179">
        <v>40.5</v>
      </c>
      <c r="AS125" s="179">
        <v>40.6</v>
      </c>
      <c r="AT125" s="179">
        <v>39.5</v>
      </c>
      <c r="AU125" s="179">
        <v>39.200000000000003</v>
      </c>
      <c r="AV125" s="179">
        <v>40.9</v>
      </c>
      <c r="AW125" s="179">
        <v>42.9</v>
      </c>
    </row>
    <row r="126" spans="1:49" x14ac:dyDescent="0.2">
      <c r="A126" s="175" t="s">
        <v>848</v>
      </c>
      <c r="B126" s="184" t="s">
        <v>847</v>
      </c>
      <c r="C126" s="183" t="s">
        <v>846</v>
      </c>
      <c r="D126" s="182">
        <v>243.8</v>
      </c>
      <c r="E126" s="182">
        <v>243.5</v>
      </c>
      <c r="F126" s="182">
        <v>262.10000000000002</v>
      </c>
      <c r="G126" s="182">
        <v>275.2</v>
      </c>
      <c r="H126" s="182">
        <v>272.7</v>
      </c>
      <c r="I126" s="182">
        <v>284</v>
      </c>
      <c r="J126" s="182">
        <v>301.10000000000002</v>
      </c>
      <c r="K126" s="182">
        <v>309.2</v>
      </c>
      <c r="L126" s="182">
        <v>322.3</v>
      </c>
      <c r="M126" s="182">
        <v>332.3</v>
      </c>
      <c r="N126" s="182">
        <v>332.4</v>
      </c>
      <c r="O126" s="182">
        <v>335.8</v>
      </c>
      <c r="P126" s="182">
        <v>338</v>
      </c>
      <c r="Q126" s="182">
        <v>349.1</v>
      </c>
      <c r="R126" s="182">
        <v>358.7</v>
      </c>
      <c r="S126" s="182">
        <v>363.5</v>
      </c>
      <c r="T126" s="182">
        <v>374</v>
      </c>
      <c r="U126" s="182">
        <v>393.6</v>
      </c>
      <c r="V126" s="182">
        <v>417</v>
      </c>
      <c r="W126" s="182">
        <v>428.5</v>
      </c>
      <c r="X126" s="182">
        <v>443.8</v>
      </c>
      <c r="Y126" s="182">
        <v>444</v>
      </c>
      <c r="Z126" s="182">
        <v>455.4</v>
      </c>
      <c r="AA126" s="182">
        <v>465.5</v>
      </c>
      <c r="AB126" s="182">
        <v>472.6</v>
      </c>
      <c r="AC126" s="182">
        <v>473.4</v>
      </c>
      <c r="AD126" s="182">
        <v>476.2</v>
      </c>
      <c r="AE126" s="182">
        <v>486.4</v>
      </c>
      <c r="AF126" s="182">
        <v>499.1</v>
      </c>
      <c r="AG126" s="182">
        <v>511.4</v>
      </c>
      <c r="AH126" s="182">
        <v>534.6</v>
      </c>
      <c r="AI126" s="182">
        <v>533.70000000000005</v>
      </c>
      <c r="AJ126" s="182">
        <v>541.70000000000005</v>
      </c>
      <c r="AK126" s="182">
        <v>561.6</v>
      </c>
      <c r="AL126" s="182">
        <v>584.20000000000005</v>
      </c>
      <c r="AM126" s="182">
        <v>605.1</v>
      </c>
      <c r="AN126" s="182">
        <v>624.70000000000005</v>
      </c>
      <c r="AO126" s="182">
        <v>632.6</v>
      </c>
      <c r="AP126" s="182">
        <v>626.1</v>
      </c>
      <c r="AQ126" s="182">
        <v>600.29999999999995</v>
      </c>
      <c r="AR126" s="182">
        <v>609.6</v>
      </c>
      <c r="AS126" s="182">
        <v>625.29999999999995</v>
      </c>
      <c r="AT126" s="182">
        <v>641.5</v>
      </c>
      <c r="AU126" s="182">
        <v>652.5</v>
      </c>
      <c r="AV126" s="182">
        <v>674.1</v>
      </c>
      <c r="AW126" s="182">
        <v>703.8</v>
      </c>
    </row>
    <row r="127" spans="1:49" x14ac:dyDescent="0.2">
      <c r="A127" s="175" t="s">
        <v>845</v>
      </c>
      <c r="B127" s="178" t="s">
        <v>844</v>
      </c>
      <c r="C127" s="177" t="s">
        <v>843</v>
      </c>
      <c r="D127" s="176">
        <v>221.9</v>
      </c>
      <c r="E127" s="176">
        <v>222.2</v>
      </c>
      <c r="F127" s="176">
        <v>236.5</v>
      </c>
      <c r="G127" s="176">
        <v>247.9</v>
      </c>
      <c r="H127" s="176">
        <v>245.1</v>
      </c>
      <c r="I127" s="176">
        <v>255.1</v>
      </c>
      <c r="J127" s="176">
        <v>270</v>
      </c>
      <c r="K127" s="176">
        <v>277.10000000000002</v>
      </c>
      <c r="L127" s="176">
        <v>289.5</v>
      </c>
      <c r="M127" s="176">
        <v>298.3</v>
      </c>
      <c r="N127" s="176">
        <v>299.10000000000002</v>
      </c>
      <c r="O127" s="176">
        <v>301.10000000000002</v>
      </c>
      <c r="P127" s="176">
        <v>304.39999999999998</v>
      </c>
      <c r="Q127" s="176">
        <v>314.2</v>
      </c>
      <c r="R127" s="176">
        <v>321.10000000000002</v>
      </c>
      <c r="S127" s="176">
        <v>324.2</v>
      </c>
      <c r="T127" s="176">
        <v>333.8</v>
      </c>
      <c r="U127" s="176">
        <v>350.3</v>
      </c>
      <c r="V127" s="176">
        <v>372.1</v>
      </c>
      <c r="W127" s="176">
        <v>382.6</v>
      </c>
      <c r="X127" s="176">
        <v>396.9</v>
      </c>
      <c r="Y127" s="176">
        <v>396.9</v>
      </c>
      <c r="Z127" s="176">
        <v>404.9</v>
      </c>
      <c r="AA127" s="176">
        <v>415.7</v>
      </c>
      <c r="AB127" s="176">
        <v>421</v>
      </c>
      <c r="AC127" s="176">
        <v>421.2</v>
      </c>
      <c r="AD127" s="176">
        <v>421.5</v>
      </c>
      <c r="AE127" s="176">
        <v>427.1</v>
      </c>
      <c r="AF127" s="176">
        <v>439.3</v>
      </c>
      <c r="AG127" s="176">
        <v>450.3</v>
      </c>
      <c r="AH127" s="176">
        <v>470.2</v>
      </c>
      <c r="AI127" s="176">
        <v>473.9</v>
      </c>
      <c r="AJ127" s="176">
        <v>480.7</v>
      </c>
      <c r="AK127" s="176">
        <v>496.7</v>
      </c>
      <c r="AL127" s="176">
        <v>514.9</v>
      </c>
      <c r="AM127" s="176">
        <v>529.5</v>
      </c>
      <c r="AN127" s="176">
        <v>544.5</v>
      </c>
      <c r="AO127" s="176">
        <v>550.4</v>
      </c>
      <c r="AP127" s="176">
        <v>541.9</v>
      </c>
      <c r="AQ127" s="176">
        <v>517.9</v>
      </c>
      <c r="AR127" s="176">
        <v>525.20000000000005</v>
      </c>
      <c r="AS127" s="176">
        <v>538</v>
      </c>
      <c r="AT127" s="176">
        <v>549.4</v>
      </c>
      <c r="AU127" s="176">
        <v>556.70000000000005</v>
      </c>
      <c r="AV127" s="176">
        <v>574.5</v>
      </c>
      <c r="AW127" s="176">
        <v>600.9</v>
      </c>
    </row>
    <row r="128" spans="1:49" s="171" customFormat="1" ht="14.1" customHeight="1" x14ac:dyDescent="0.2">
      <c r="A128" s="175" t="s">
        <v>842</v>
      </c>
      <c r="B128" s="178" t="s">
        <v>841</v>
      </c>
      <c r="C128" s="177" t="s">
        <v>840</v>
      </c>
      <c r="D128" s="176">
        <v>21.4</v>
      </c>
      <c r="E128" s="176">
        <v>20.7</v>
      </c>
      <c r="F128" s="176">
        <v>25.6</v>
      </c>
      <c r="G128" s="176">
        <v>27.4</v>
      </c>
      <c r="H128" s="176">
        <v>27.9</v>
      </c>
      <c r="I128" s="176">
        <v>29.2</v>
      </c>
      <c r="J128" s="176">
        <v>31.7</v>
      </c>
      <c r="K128" s="176">
        <v>32.6</v>
      </c>
      <c r="L128" s="176">
        <v>33.200000000000003</v>
      </c>
      <c r="M128" s="176">
        <v>34.4</v>
      </c>
      <c r="N128" s="176">
        <v>33.700000000000003</v>
      </c>
      <c r="O128" s="176">
        <v>35.200000000000003</v>
      </c>
      <c r="P128" s="176">
        <v>33.9</v>
      </c>
      <c r="Q128" s="176">
        <v>35.299999999999997</v>
      </c>
      <c r="R128" s="176">
        <v>38.200000000000003</v>
      </c>
      <c r="S128" s="176">
        <v>40</v>
      </c>
      <c r="T128" s="176">
        <v>40.9</v>
      </c>
      <c r="U128" s="176">
        <v>44</v>
      </c>
      <c r="V128" s="176">
        <v>45.7</v>
      </c>
      <c r="W128" s="176">
        <v>46.7</v>
      </c>
      <c r="X128" s="176">
        <v>47.6</v>
      </c>
      <c r="Y128" s="176">
        <v>47.9</v>
      </c>
      <c r="Z128" s="176">
        <v>51.3</v>
      </c>
      <c r="AA128" s="176">
        <v>50.6</v>
      </c>
      <c r="AB128" s="176">
        <v>52.5</v>
      </c>
      <c r="AC128" s="176">
        <v>53</v>
      </c>
      <c r="AD128" s="176">
        <v>55.4</v>
      </c>
      <c r="AE128" s="176">
        <v>59.8</v>
      </c>
      <c r="AF128" s="176">
        <v>60.4</v>
      </c>
      <c r="AG128" s="176">
        <v>61.7</v>
      </c>
      <c r="AH128" s="176">
        <v>65.099999999999994</v>
      </c>
      <c r="AI128" s="176">
        <v>60.9</v>
      </c>
      <c r="AJ128" s="176">
        <v>62.1</v>
      </c>
      <c r="AK128" s="176">
        <v>65.900000000000006</v>
      </c>
      <c r="AL128" s="176">
        <v>70.2</v>
      </c>
      <c r="AM128" s="176">
        <v>76.3</v>
      </c>
      <c r="AN128" s="176">
        <v>80.599999999999994</v>
      </c>
      <c r="AO128" s="176">
        <v>82.5</v>
      </c>
      <c r="AP128" s="176">
        <v>84.3</v>
      </c>
      <c r="AQ128" s="176">
        <v>82.4</v>
      </c>
      <c r="AR128" s="176">
        <v>84.4</v>
      </c>
      <c r="AS128" s="176">
        <v>87.2</v>
      </c>
      <c r="AT128" s="176">
        <v>92</v>
      </c>
      <c r="AU128" s="176">
        <v>95.8</v>
      </c>
      <c r="AV128" s="176">
        <v>99.6</v>
      </c>
      <c r="AW128" s="176">
        <v>102.9</v>
      </c>
    </row>
    <row r="129" spans="1:49" x14ac:dyDescent="0.2">
      <c r="A129" s="175" t="s">
        <v>839</v>
      </c>
      <c r="B129" s="184" t="s">
        <v>838</v>
      </c>
      <c r="C129" s="183" t="s">
        <v>837</v>
      </c>
      <c r="D129" s="182">
        <v>301.10000000000002</v>
      </c>
      <c r="E129" s="182">
        <v>309.89999999999998</v>
      </c>
      <c r="F129" s="182">
        <v>326</v>
      </c>
      <c r="G129" s="182">
        <v>347.2</v>
      </c>
      <c r="H129" s="182">
        <v>351.4</v>
      </c>
      <c r="I129" s="182">
        <v>369.3</v>
      </c>
      <c r="J129" s="182">
        <v>391.9</v>
      </c>
      <c r="K129" s="182">
        <v>416.4</v>
      </c>
      <c r="L129" s="182">
        <v>438.6</v>
      </c>
      <c r="M129" s="182">
        <v>445.2</v>
      </c>
      <c r="N129" s="182">
        <v>440.9</v>
      </c>
      <c r="O129" s="182">
        <v>440.2</v>
      </c>
      <c r="P129" s="182">
        <v>456</v>
      </c>
      <c r="Q129" s="182">
        <v>503.4</v>
      </c>
      <c r="R129" s="182">
        <v>519.79999999999995</v>
      </c>
      <c r="S129" s="182">
        <v>568.79999999999995</v>
      </c>
      <c r="T129" s="182">
        <v>601.1</v>
      </c>
      <c r="U129" s="182">
        <v>632.6</v>
      </c>
      <c r="V129" s="182">
        <v>653.70000000000005</v>
      </c>
      <c r="W129" s="182">
        <v>683.8</v>
      </c>
      <c r="X129" s="182">
        <v>697.3</v>
      </c>
      <c r="Y129" s="182">
        <v>720.9</v>
      </c>
      <c r="Z129" s="182">
        <v>761.6</v>
      </c>
      <c r="AA129" s="182">
        <v>802.3</v>
      </c>
      <c r="AB129" s="182">
        <v>822.8</v>
      </c>
      <c r="AC129" s="182">
        <v>848.2</v>
      </c>
      <c r="AD129" s="182">
        <v>879.5</v>
      </c>
      <c r="AE129" s="182">
        <v>918.4</v>
      </c>
      <c r="AF129" s="182">
        <v>985.7</v>
      </c>
      <c r="AG129" s="182">
        <v>1065.5999999999999</v>
      </c>
      <c r="AH129" s="182">
        <v>1148.5999999999999</v>
      </c>
      <c r="AI129" s="182">
        <v>1143.5</v>
      </c>
      <c r="AJ129" s="182">
        <v>1151.5999999999999</v>
      </c>
      <c r="AK129" s="182">
        <v>1178.4000000000001</v>
      </c>
      <c r="AL129" s="182">
        <v>1226.0999999999999</v>
      </c>
      <c r="AM129" s="182">
        <v>1280</v>
      </c>
      <c r="AN129" s="182">
        <v>1312.9</v>
      </c>
      <c r="AO129" s="182">
        <v>1347.9</v>
      </c>
      <c r="AP129" s="182">
        <v>1336.2</v>
      </c>
      <c r="AQ129" s="182">
        <v>1292.0999999999999</v>
      </c>
      <c r="AR129" s="182">
        <v>1318.6</v>
      </c>
      <c r="AS129" s="182">
        <v>1347.4</v>
      </c>
      <c r="AT129" s="182">
        <v>1316.2</v>
      </c>
      <c r="AU129" s="182">
        <v>1328.4</v>
      </c>
      <c r="AV129" s="182">
        <v>1356.4</v>
      </c>
      <c r="AW129" s="182">
        <v>1376</v>
      </c>
    </row>
    <row r="130" spans="1:49" x14ac:dyDescent="0.2">
      <c r="A130" s="175" t="s">
        <v>836</v>
      </c>
      <c r="B130" s="178" t="s">
        <v>835</v>
      </c>
      <c r="C130" s="177" t="s">
        <v>834</v>
      </c>
      <c r="D130" s="176">
        <v>56.2</v>
      </c>
      <c r="E130" s="176">
        <v>55.5</v>
      </c>
      <c r="F130" s="176">
        <v>57.6</v>
      </c>
      <c r="G130" s="176">
        <v>61.3</v>
      </c>
      <c r="H130" s="176">
        <v>60.5</v>
      </c>
      <c r="I130" s="176">
        <v>59.7</v>
      </c>
      <c r="J130" s="176">
        <v>61.7</v>
      </c>
      <c r="K130" s="176">
        <v>66.400000000000006</v>
      </c>
      <c r="L130" s="176">
        <v>69.599999999999994</v>
      </c>
      <c r="M130" s="176">
        <v>70.7</v>
      </c>
      <c r="N130" s="176">
        <v>69.900000000000006</v>
      </c>
      <c r="O130" s="176">
        <v>69</v>
      </c>
      <c r="P130" s="176">
        <v>66.900000000000006</v>
      </c>
      <c r="Q130" s="176">
        <v>73.900000000000006</v>
      </c>
      <c r="R130" s="176">
        <v>77.2</v>
      </c>
      <c r="S130" s="176">
        <v>81.8</v>
      </c>
      <c r="T130" s="176">
        <v>86.5</v>
      </c>
      <c r="U130" s="176">
        <v>92.1</v>
      </c>
      <c r="V130" s="176">
        <v>98</v>
      </c>
      <c r="W130" s="176">
        <v>101.5</v>
      </c>
      <c r="X130" s="176">
        <v>105.1</v>
      </c>
      <c r="Y130" s="176">
        <v>100.7</v>
      </c>
      <c r="Z130" s="176">
        <v>105.5</v>
      </c>
      <c r="AA130" s="176">
        <v>109.4</v>
      </c>
      <c r="AB130" s="176">
        <v>115</v>
      </c>
      <c r="AC130" s="176">
        <v>121.6</v>
      </c>
      <c r="AD130" s="176">
        <v>127.7</v>
      </c>
      <c r="AE130" s="176">
        <v>133.80000000000001</v>
      </c>
      <c r="AF130" s="176">
        <v>141</v>
      </c>
      <c r="AG130" s="176">
        <v>149</v>
      </c>
      <c r="AH130" s="176">
        <v>157</v>
      </c>
      <c r="AI130" s="176">
        <v>159.30000000000001</v>
      </c>
      <c r="AJ130" s="176">
        <v>164.4</v>
      </c>
      <c r="AK130" s="176">
        <v>173.8</v>
      </c>
      <c r="AL130" s="176">
        <v>184.8</v>
      </c>
      <c r="AM130" s="176">
        <v>193.1</v>
      </c>
      <c r="AN130" s="176">
        <v>200.1</v>
      </c>
      <c r="AO130" s="176">
        <v>204.4</v>
      </c>
      <c r="AP130" s="176">
        <v>204.6</v>
      </c>
      <c r="AQ130" s="176">
        <v>194.9</v>
      </c>
      <c r="AR130" s="176">
        <v>203.4</v>
      </c>
      <c r="AS130" s="176">
        <v>213.2</v>
      </c>
      <c r="AT130" s="176">
        <v>219.1</v>
      </c>
      <c r="AU130" s="176">
        <v>225.3</v>
      </c>
      <c r="AV130" s="176">
        <v>234.9</v>
      </c>
      <c r="AW130" s="176">
        <v>241.8</v>
      </c>
    </row>
    <row r="131" spans="1:49" x14ac:dyDescent="0.2">
      <c r="A131" s="175" t="s">
        <v>833</v>
      </c>
      <c r="B131" s="178" t="s">
        <v>832</v>
      </c>
      <c r="C131" s="177" t="s">
        <v>831</v>
      </c>
      <c r="D131" s="181">
        <v>243.8</v>
      </c>
      <c r="E131" s="180">
        <v>253.6</v>
      </c>
      <c r="F131" s="180">
        <v>267.5</v>
      </c>
      <c r="G131" s="180">
        <v>284.89999999999998</v>
      </c>
      <c r="H131" s="180">
        <v>290.10000000000002</v>
      </c>
      <c r="I131" s="180">
        <v>309.10000000000002</v>
      </c>
      <c r="J131" s="180">
        <v>329.8</v>
      </c>
      <c r="K131" s="180">
        <v>349.6</v>
      </c>
      <c r="L131" s="180">
        <v>368.6</v>
      </c>
      <c r="M131" s="180">
        <v>374</v>
      </c>
      <c r="N131" s="180">
        <v>370.5</v>
      </c>
      <c r="O131" s="180">
        <v>370.8</v>
      </c>
      <c r="P131" s="180">
        <v>389</v>
      </c>
      <c r="Q131" s="180">
        <v>429.5</v>
      </c>
      <c r="R131" s="180">
        <v>442.5</v>
      </c>
      <c r="S131" s="180">
        <v>486.9</v>
      </c>
      <c r="T131" s="180">
        <v>514.5</v>
      </c>
      <c r="U131" s="180">
        <v>540.29999999999995</v>
      </c>
      <c r="V131" s="180">
        <v>555.4</v>
      </c>
      <c r="W131" s="180">
        <v>582.1</v>
      </c>
      <c r="X131" s="180">
        <v>591.9</v>
      </c>
      <c r="Y131" s="180">
        <v>620.29999999999995</v>
      </c>
      <c r="Z131" s="180">
        <v>656.2</v>
      </c>
      <c r="AA131" s="180">
        <v>693</v>
      </c>
      <c r="AB131" s="180">
        <v>707.9</v>
      </c>
      <c r="AC131" s="180">
        <v>726.7</v>
      </c>
      <c r="AD131" s="180">
        <v>751.9</v>
      </c>
      <c r="AE131" s="180">
        <v>784.7</v>
      </c>
      <c r="AF131" s="180">
        <v>844.7</v>
      </c>
      <c r="AG131" s="180">
        <v>916.7</v>
      </c>
      <c r="AH131" s="180">
        <v>991.6</v>
      </c>
      <c r="AI131" s="180">
        <v>984.2</v>
      </c>
      <c r="AJ131" s="180">
        <v>987</v>
      </c>
      <c r="AK131" s="180">
        <v>1004.4</v>
      </c>
      <c r="AL131" s="180">
        <v>1041.3</v>
      </c>
      <c r="AM131" s="176">
        <v>1086.8</v>
      </c>
      <c r="AN131" s="176">
        <v>1112.8</v>
      </c>
      <c r="AO131" s="176">
        <v>1143.5999999999999</v>
      </c>
      <c r="AP131" s="176">
        <v>1131.8</v>
      </c>
      <c r="AQ131" s="176">
        <v>1097.3</v>
      </c>
      <c r="AR131" s="176">
        <v>1115.2</v>
      </c>
      <c r="AS131" s="176">
        <v>1134.5</v>
      </c>
      <c r="AT131" s="176">
        <v>1098</v>
      </c>
      <c r="AU131" s="176">
        <v>1104.4000000000001</v>
      </c>
      <c r="AV131" s="176">
        <v>1123.3</v>
      </c>
      <c r="AW131" s="176">
        <v>1136.4000000000001</v>
      </c>
    </row>
    <row r="132" spans="1:49" x14ac:dyDescent="0.2">
      <c r="A132" s="175" t="s">
        <v>830</v>
      </c>
      <c r="B132" s="178" t="s">
        <v>829</v>
      </c>
      <c r="C132" s="177" t="s">
        <v>828</v>
      </c>
      <c r="D132" s="179" t="s">
        <v>651</v>
      </c>
      <c r="E132" s="179" t="s">
        <v>651</v>
      </c>
      <c r="F132" s="179" t="s">
        <v>651</v>
      </c>
      <c r="G132" s="179" t="s">
        <v>651</v>
      </c>
      <c r="H132" s="179" t="s">
        <v>651</v>
      </c>
      <c r="I132" s="179" t="s">
        <v>651</v>
      </c>
      <c r="J132" s="179" t="s">
        <v>651</v>
      </c>
      <c r="K132" s="179" t="s">
        <v>651</v>
      </c>
      <c r="L132" s="179" t="s">
        <v>651</v>
      </c>
      <c r="M132" s="179" t="s">
        <v>651</v>
      </c>
      <c r="N132" s="179" t="s">
        <v>651</v>
      </c>
      <c r="O132" s="179" t="s">
        <v>651</v>
      </c>
      <c r="P132" s="179" t="s">
        <v>651</v>
      </c>
      <c r="Q132" s="179" t="s">
        <v>651</v>
      </c>
      <c r="R132" s="179" t="s">
        <v>651</v>
      </c>
      <c r="S132" s="179" t="s">
        <v>651</v>
      </c>
      <c r="T132" s="179" t="s">
        <v>651</v>
      </c>
      <c r="U132" s="179" t="s">
        <v>651</v>
      </c>
      <c r="V132" s="179" t="s">
        <v>651</v>
      </c>
      <c r="W132" s="179" t="s">
        <v>651</v>
      </c>
      <c r="X132" s="179" t="s">
        <v>651</v>
      </c>
      <c r="Y132" s="179" t="s">
        <v>651</v>
      </c>
      <c r="Z132" s="179" t="s">
        <v>651</v>
      </c>
      <c r="AA132" s="179" t="s">
        <v>651</v>
      </c>
      <c r="AB132" s="179" t="s">
        <v>651</v>
      </c>
      <c r="AC132" s="179" t="s">
        <v>651</v>
      </c>
      <c r="AD132" s="179" t="s">
        <v>651</v>
      </c>
      <c r="AE132" s="179" t="s">
        <v>651</v>
      </c>
      <c r="AF132" s="179" t="s">
        <v>651</v>
      </c>
      <c r="AG132" s="179" t="s">
        <v>651</v>
      </c>
      <c r="AH132" s="179" t="s">
        <v>651</v>
      </c>
      <c r="AI132" s="179" t="s">
        <v>651</v>
      </c>
      <c r="AJ132" s="179" t="s">
        <v>651</v>
      </c>
      <c r="AK132" s="179" t="s">
        <v>651</v>
      </c>
      <c r="AL132" s="179" t="s">
        <v>651</v>
      </c>
      <c r="AM132" s="179" t="s">
        <v>651</v>
      </c>
      <c r="AN132" s="179" t="s">
        <v>651</v>
      </c>
      <c r="AO132" s="179" t="s">
        <v>651</v>
      </c>
      <c r="AP132" s="179" t="s">
        <v>651</v>
      </c>
      <c r="AQ132" s="179" t="s">
        <v>651</v>
      </c>
      <c r="AR132" s="179" t="s">
        <v>651</v>
      </c>
      <c r="AS132" s="179" t="s">
        <v>651</v>
      </c>
      <c r="AT132" s="179" t="s">
        <v>651</v>
      </c>
      <c r="AU132" s="179" t="s">
        <v>651</v>
      </c>
      <c r="AV132" s="179" t="s">
        <v>651</v>
      </c>
      <c r="AW132" s="179" t="s">
        <v>651</v>
      </c>
    </row>
    <row r="133" spans="1:49" x14ac:dyDescent="0.2">
      <c r="A133" s="175" t="s">
        <v>827</v>
      </c>
      <c r="B133" s="178" t="s">
        <v>826</v>
      </c>
      <c r="C133" s="177" t="s">
        <v>825</v>
      </c>
      <c r="D133" s="176">
        <v>16.2</v>
      </c>
      <c r="E133" s="176">
        <v>17.399999999999999</v>
      </c>
      <c r="F133" s="176">
        <v>18.399999999999999</v>
      </c>
      <c r="G133" s="176">
        <v>21.4</v>
      </c>
      <c r="H133" s="176">
        <v>22.4</v>
      </c>
      <c r="I133" s="176">
        <v>23.8</v>
      </c>
      <c r="J133" s="176">
        <v>27</v>
      </c>
      <c r="K133" s="176">
        <v>28.7</v>
      </c>
      <c r="L133" s="176">
        <v>29.9</v>
      </c>
      <c r="M133" s="176">
        <v>28.3</v>
      </c>
      <c r="N133" s="176">
        <v>24.5</v>
      </c>
      <c r="O133" s="176">
        <v>24.5</v>
      </c>
      <c r="P133" s="176">
        <v>24.3</v>
      </c>
      <c r="Q133" s="176">
        <v>26.9</v>
      </c>
      <c r="R133" s="176">
        <v>30.2</v>
      </c>
      <c r="S133" s="176">
        <v>32.6</v>
      </c>
      <c r="T133" s="176">
        <v>37</v>
      </c>
      <c r="U133" s="176">
        <v>37.5</v>
      </c>
      <c r="V133" s="176">
        <v>37.6</v>
      </c>
      <c r="W133" s="176">
        <v>37.799999999999997</v>
      </c>
      <c r="X133" s="176">
        <v>36.4</v>
      </c>
      <c r="Y133" s="176">
        <v>35.4</v>
      </c>
      <c r="Z133" s="176">
        <v>36.6</v>
      </c>
      <c r="AA133" s="176">
        <v>39</v>
      </c>
      <c r="AB133" s="176">
        <v>40.5</v>
      </c>
      <c r="AC133" s="176">
        <v>41.8</v>
      </c>
      <c r="AD133" s="176">
        <v>44.9</v>
      </c>
      <c r="AE133" s="176">
        <v>46.8</v>
      </c>
      <c r="AF133" s="176">
        <v>52.1</v>
      </c>
      <c r="AG133" s="176">
        <v>59.9</v>
      </c>
      <c r="AH133" s="176">
        <v>66.2</v>
      </c>
      <c r="AI133" s="176">
        <v>64.099999999999994</v>
      </c>
      <c r="AJ133" s="176">
        <v>68</v>
      </c>
      <c r="AK133" s="176">
        <v>75.099999999999994</v>
      </c>
      <c r="AL133" s="176">
        <v>82.4</v>
      </c>
      <c r="AM133" s="176">
        <v>89.4</v>
      </c>
      <c r="AN133" s="176">
        <v>95.3</v>
      </c>
      <c r="AO133" s="176">
        <v>97</v>
      </c>
      <c r="AP133" s="176">
        <v>90.6</v>
      </c>
      <c r="AQ133" s="176">
        <v>83.6</v>
      </c>
      <c r="AR133" s="176">
        <v>86.7</v>
      </c>
      <c r="AS133" s="176">
        <v>91.9</v>
      </c>
      <c r="AT133" s="176">
        <v>96</v>
      </c>
      <c r="AU133" s="176">
        <v>101</v>
      </c>
      <c r="AV133" s="176">
        <v>105.1</v>
      </c>
      <c r="AW133" s="176">
        <v>110.5</v>
      </c>
    </row>
    <row r="134" spans="1:49" x14ac:dyDescent="0.2">
      <c r="A134" s="175" t="s">
        <v>824</v>
      </c>
      <c r="B134" s="178" t="s">
        <v>823</v>
      </c>
      <c r="C134" s="177" t="s">
        <v>822</v>
      </c>
      <c r="D134" s="176">
        <v>22.5</v>
      </c>
      <c r="E134" s="176">
        <v>24.2</v>
      </c>
      <c r="F134" s="176">
        <v>26.7</v>
      </c>
      <c r="G134" s="176">
        <v>27.3</v>
      </c>
      <c r="H134" s="176">
        <v>25.6</v>
      </c>
      <c r="I134" s="176">
        <v>26.1</v>
      </c>
      <c r="J134" s="176">
        <v>28.5</v>
      </c>
      <c r="K134" s="176">
        <v>30.7</v>
      </c>
      <c r="L134" s="176">
        <v>33.5</v>
      </c>
      <c r="M134" s="176">
        <v>36.200000000000003</v>
      </c>
      <c r="N134" s="176">
        <v>37.700000000000003</v>
      </c>
      <c r="O134" s="176">
        <v>39.799999999999997</v>
      </c>
      <c r="P134" s="176">
        <v>42.3</v>
      </c>
      <c r="Q134" s="176">
        <v>45.1</v>
      </c>
      <c r="R134" s="176">
        <v>48.6</v>
      </c>
      <c r="S134" s="176">
        <v>54.6</v>
      </c>
      <c r="T134" s="176">
        <v>59.4</v>
      </c>
      <c r="U134" s="176">
        <v>64.3</v>
      </c>
      <c r="V134" s="176">
        <v>65.599999999999994</v>
      </c>
      <c r="W134" s="176">
        <v>71.3</v>
      </c>
      <c r="X134" s="176">
        <v>72.900000000000006</v>
      </c>
      <c r="Y134" s="176">
        <v>73.900000000000006</v>
      </c>
      <c r="Z134" s="176">
        <v>78.099999999999994</v>
      </c>
      <c r="AA134" s="176">
        <v>81.7</v>
      </c>
      <c r="AB134" s="176">
        <v>84.5</v>
      </c>
      <c r="AC134" s="176">
        <v>87.5</v>
      </c>
      <c r="AD134" s="176">
        <v>89.4</v>
      </c>
      <c r="AE134" s="176">
        <v>92.1</v>
      </c>
      <c r="AF134" s="176">
        <v>95.6</v>
      </c>
      <c r="AG134" s="176">
        <v>99.7</v>
      </c>
      <c r="AH134" s="176">
        <v>104</v>
      </c>
      <c r="AI134" s="176">
        <v>110.1</v>
      </c>
      <c r="AJ134" s="176">
        <v>112.8</v>
      </c>
      <c r="AK134" s="176">
        <v>116.1</v>
      </c>
      <c r="AL134" s="176">
        <v>119.6</v>
      </c>
      <c r="AM134" s="176">
        <v>122.3</v>
      </c>
      <c r="AN134" s="176">
        <v>125.4</v>
      </c>
      <c r="AO134" s="176">
        <v>129.6</v>
      </c>
      <c r="AP134" s="176">
        <v>131.9</v>
      </c>
      <c r="AQ134" s="176">
        <v>133.19999999999999</v>
      </c>
      <c r="AR134" s="176">
        <v>136.4</v>
      </c>
      <c r="AS134" s="176">
        <v>137.5</v>
      </c>
      <c r="AT134" s="176">
        <v>139.1</v>
      </c>
      <c r="AU134" s="176">
        <v>141.6</v>
      </c>
      <c r="AV134" s="176">
        <v>145.9</v>
      </c>
      <c r="AW134" s="176">
        <v>150.19999999999999</v>
      </c>
    </row>
    <row r="135" spans="1:49" x14ac:dyDescent="0.2">
      <c r="A135" s="175" t="s">
        <v>821</v>
      </c>
      <c r="B135" s="178" t="s">
        <v>820</v>
      </c>
      <c r="C135" s="177" t="s">
        <v>819</v>
      </c>
      <c r="D135" s="176">
        <v>139.30000000000001</v>
      </c>
      <c r="E135" s="176">
        <v>138.1</v>
      </c>
      <c r="F135" s="176">
        <v>146.1</v>
      </c>
      <c r="G135" s="176">
        <v>155.80000000000001</v>
      </c>
      <c r="H135" s="176">
        <v>160.19999999999999</v>
      </c>
      <c r="I135" s="176">
        <v>165</v>
      </c>
      <c r="J135" s="176">
        <v>171.3</v>
      </c>
      <c r="K135" s="176">
        <v>179.2</v>
      </c>
      <c r="L135" s="176">
        <v>191.2</v>
      </c>
      <c r="M135" s="176">
        <v>200.7</v>
      </c>
      <c r="N135" s="176">
        <v>207.2</v>
      </c>
      <c r="O135" s="176">
        <v>207.5</v>
      </c>
      <c r="P135" s="176">
        <v>212.6</v>
      </c>
      <c r="Q135" s="176">
        <v>206.4</v>
      </c>
      <c r="R135" s="176">
        <v>208.8</v>
      </c>
      <c r="S135" s="176">
        <v>218.8</v>
      </c>
      <c r="T135" s="176">
        <v>217.6</v>
      </c>
      <c r="U135" s="176">
        <v>217.7</v>
      </c>
      <c r="V135" s="176">
        <v>233.3</v>
      </c>
      <c r="W135" s="176">
        <v>243.3</v>
      </c>
      <c r="X135" s="176">
        <v>249.9</v>
      </c>
      <c r="Y135" s="176">
        <v>267.7</v>
      </c>
      <c r="Z135" s="176">
        <v>270.5</v>
      </c>
      <c r="AA135" s="176">
        <v>278.89999999999998</v>
      </c>
      <c r="AB135" s="176">
        <v>268</v>
      </c>
      <c r="AC135" s="176">
        <v>260.2</v>
      </c>
      <c r="AD135" s="176">
        <v>249.1</v>
      </c>
      <c r="AE135" s="176">
        <v>252.1</v>
      </c>
      <c r="AF135" s="176">
        <v>259.39999999999998</v>
      </c>
      <c r="AG135" s="176">
        <v>262.60000000000002</v>
      </c>
      <c r="AH135" s="176">
        <v>275.89999999999998</v>
      </c>
      <c r="AI135" s="176">
        <v>277.8</v>
      </c>
      <c r="AJ135" s="176">
        <v>272.10000000000002</v>
      </c>
      <c r="AK135" s="176">
        <v>274.5</v>
      </c>
      <c r="AL135" s="176">
        <v>281.7</v>
      </c>
      <c r="AM135" s="176">
        <v>298.8</v>
      </c>
      <c r="AN135" s="176">
        <v>297.60000000000002</v>
      </c>
      <c r="AO135" s="176">
        <v>301.7</v>
      </c>
      <c r="AP135" s="176">
        <v>293.10000000000002</v>
      </c>
      <c r="AQ135" s="176">
        <v>266.7</v>
      </c>
      <c r="AR135" s="176">
        <v>280.7</v>
      </c>
      <c r="AS135" s="176">
        <v>290.10000000000002</v>
      </c>
      <c r="AT135" s="176">
        <v>268.7</v>
      </c>
      <c r="AU135" s="176">
        <v>271.60000000000002</v>
      </c>
      <c r="AV135" s="176">
        <v>294.10000000000002</v>
      </c>
      <c r="AW135" s="176">
        <v>299</v>
      </c>
    </row>
    <row r="136" spans="1:49" x14ac:dyDescent="0.2">
      <c r="A136" s="175" t="s">
        <v>818</v>
      </c>
      <c r="B136" s="178" t="s">
        <v>817</v>
      </c>
      <c r="C136" s="177" t="s">
        <v>816</v>
      </c>
      <c r="D136" s="176">
        <v>38.9</v>
      </c>
      <c r="E136" s="176">
        <v>42.2</v>
      </c>
      <c r="F136" s="176">
        <v>44.6</v>
      </c>
      <c r="G136" s="176">
        <v>46.8</v>
      </c>
      <c r="H136" s="176">
        <v>47.7</v>
      </c>
      <c r="I136" s="176">
        <v>55.2</v>
      </c>
      <c r="J136" s="176">
        <v>58.9</v>
      </c>
      <c r="K136" s="176">
        <v>63.4</v>
      </c>
      <c r="L136" s="176">
        <v>65.8</v>
      </c>
      <c r="M136" s="176">
        <v>66.7</v>
      </c>
      <c r="N136" s="176">
        <v>66.400000000000006</v>
      </c>
      <c r="O136" s="176">
        <v>65.400000000000006</v>
      </c>
      <c r="P136" s="176">
        <v>73.7</v>
      </c>
      <c r="Q136" s="176">
        <v>95.6</v>
      </c>
      <c r="R136" s="176">
        <v>96.3</v>
      </c>
      <c r="S136" s="176">
        <v>110.9</v>
      </c>
      <c r="T136" s="176">
        <v>119.7</v>
      </c>
      <c r="U136" s="176">
        <v>130.4</v>
      </c>
      <c r="V136" s="176">
        <v>129.6</v>
      </c>
      <c r="W136" s="176">
        <v>137.5</v>
      </c>
      <c r="X136" s="176">
        <v>140.30000000000001</v>
      </c>
      <c r="Y136" s="176">
        <v>153.80000000000001</v>
      </c>
      <c r="Z136" s="176">
        <v>172.8</v>
      </c>
      <c r="AA136" s="176">
        <v>190.6</v>
      </c>
      <c r="AB136" s="176">
        <v>204.9</v>
      </c>
      <c r="AC136" s="176">
        <v>221.9</v>
      </c>
      <c r="AD136" s="176">
        <v>242.7</v>
      </c>
      <c r="AE136" s="176">
        <v>262</v>
      </c>
      <c r="AF136" s="176">
        <v>295.5</v>
      </c>
      <c r="AG136" s="176">
        <v>340.8</v>
      </c>
      <c r="AH136" s="176">
        <v>385.6</v>
      </c>
      <c r="AI136" s="176">
        <v>371.8</v>
      </c>
      <c r="AJ136" s="176">
        <v>372.6</v>
      </c>
      <c r="AK136" s="176">
        <v>371.8</v>
      </c>
      <c r="AL136" s="176">
        <v>389.9</v>
      </c>
      <c r="AM136" s="176">
        <v>408.5</v>
      </c>
      <c r="AN136" s="176">
        <v>425</v>
      </c>
      <c r="AO136" s="176">
        <v>442.8</v>
      </c>
      <c r="AP136" s="176">
        <v>445.5</v>
      </c>
      <c r="AQ136" s="176">
        <v>452.2</v>
      </c>
      <c r="AR136" s="176">
        <v>453.2</v>
      </c>
      <c r="AS136" s="176">
        <v>457.1</v>
      </c>
      <c r="AT136" s="176">
        <v>437.6</v>
      </c>
      <c r="AU136" s="176">
        <v>435.9</v>
      </c>
      <c r="AV136" s="176">
        <v>425</v>
      </c>
      <c r="AW136" s="176">
        <v>422.6</v>
      </c>
    </row>
    <row r="137" spans="1:49" s="171" customFormat="1" ht="14.1" customHeight="1" x14ac:dyDescent="0.2">
      <c r="A137" s="175" t="s">
        <v>815</v>
      </c>
      <c r="B137" s="178" t="s">
        <v>814</v>
      </c>
      <c r="C137" s="177" t="s">
        <v>813</v>
      </c>
      <c r="D137" s="176">
        <v>97.5</v>
      </c>
      <c r="E137" s="176">
        <v>98.7</v>
      </c>
      <c r="F137" s="176">
        <v>100.9</v>
      </c>
      <c r="G137" s="176">
        <v>105.2</v>
      </c>
      <c r="H137" s="176">
        <v>106.2</v>
      </c>
      <c r="I137" s="176">
        <v>105.1</v>
      </c>
      <c r="J137" s="176">
        <v>110</v>
      </c>
      <c r="K137" s="176">
        <v>114.3</v>
      </c>
      <c r="L137" s="176">
        <v>121.2</v>
      </c>
      <c r="M137" s="176">
        <v>118.9</v>
      </c>
      <c r="N137" s="176">
        <v>117.6</v>
      </c>
      <c r="O137" s="176">
        <v>118.3</v>
      </c>
      <c r="P137" s="176">
        <v>115.6</v>
      </c>
      <c r="Q137" s="176">
        <v>112.8</v>
      </c>
      <c r="R137" s="176">
        <v>116.5</v>
      </c>
      <c r="S137" s="176">
        <v>124.4</v>
      </c>
      <c r="T137" s="176">
        <v>128.4</v>
      </c>
      <c r="U137" s="176">
        <v>132.4</v>
      </c>
      <c r="V137" s="176">
        <v>142.4</v>
      </c>
      <c r="W137" s="176">
        <v>146.69999999999999</v>
      </c>
      <c r="X137" s="176">
        <v>150.1</v>
      </c>
      <c r="Y137" s="176">
        <v>147.4</v>
      </c>
      <c r="Z137" s="176">
        <v>151</v>
      </c>
      <c r="AA137" s="176">
        <v>151.19999999999999</v>
      </c>
      <c r="AB137" s="176">
        <v>150.30000000000001</v>
      </c>
      <c r="AC137" s="176">
        <v>148.4</v>
      </c>
      <c r="AD137" s="176">
        <v>150.9</v>
      </c>
      <c r="AE137" s="176">
        <v>153.4</v>
      </c>
      <c r="AF137" s="176">
        <v>158.1</v>
      </c>
      <c r="AG137" s="176">
        <v>161.80000000000001</v>
      </c>
      <c r="AH137" s="176">
        <v>162.69999999999999</v>
      </c>
      <c r="AI137" s="176">
        <v>166</v>
      </c>
      <c r="AJ137" s="176">
        <v>166.3</v>
      </c>
      <c r="AK137" s="176">
        <v>172.4</v>
      </c>
      <c r="AL137" s="176">
        <v>172</v>
      </c>
      <c r="AM137" s="176">
        <v>171.8</v>
      </c>
      <c r="AN137" s="176">
        <v>172.8</v>
      </c>
      <c r="AO137" s="176">
        <v>174.9</v>
      </c>
      <c r="AP137" s="176">
        <v>172.1</v>
      </c>
      <c r="AQ137" s="176">
        <v>161.5</v>
      </c>
      <c r="AR137" s="176">
        <v>158.19999999999999</v>
      </c>
      <c r="AS137" s="176">
        <v>158</v>
      </c>
      <c r="AT137" s="176">
        <v>156.9</v>
      </c>
      <c r="AU137" s="176">
        <v>155.1</v>
      </c>
      <c r="AV137" s="176">
        <v>156.5</v>
      </c>
      <c r="AW137" s="176">
        <v>159.19999999999999</v>
      </c>
    </row>
    <row r="138" spans="1:49" s="171" customFormat="1" ht="14.1" customHeight="1" x14ac:dyDescent="0.2">
      <c r="A138" s="175" t="s">
        <v>812</v>
      </c>
      <c r="B138" s="174" t="s">
        <v>811</v>
      </c>
      <c r="C138" s="173" t="s">
        <v>810</v>
      </c>
      <c r="D138" s="172">
        <v>2904.8</v>
      </c>
      <c r="E138" s="172">
        <v>3016.5</v>
      </c>
      <c r="F138" s="172">
        <v>3202.7</v>
      </c>
      <c r="G138" s="172">
        <v>3370.3</v>
      </c>
      <c r="H138" s="172">
        <v>3348.4</v>
      </c>
      <c r="I138" s="172">
        <v>3429.2</v>
      </c>
      <c r="J138" s="172">
        <v>3622.6</v>
      </c>
      <c r="K138" s="172">
        <v>3777</v>
      </c>
      <c r="L138" s="172">
        <v>3943.8</v>
      </c>
      <c r="M138" s="172">
        <v>4039.3</v>
      </c>
      <c r="N138" s="172">
        <v>4025.6</v>
      </c>
      <c r="O138" s="172">
        <v>4081.1</v>
      </c>
      <c r="P138" s="172">
        <v>4119.8</v>
      </c>
      <c r="Q138" s="172">
        <v>4338.7</v>
      </c>
      <c r="R138" s="172">
        <v>4553.6000000000004</v>
      </c>
      <c r="S138" s="172">
        <v>4785.8999999999996</v>
      </c>
      <c r="T138" s="172">
        <v>4992.7</v>
      </c>
      <c r="U138" s="172">
        <v>5150.3</v>
      </c>
      <c r="V138" s="172">
        <v>5363.4</v>
      </c>
      <c r="W138" s="172">
        <v>5516.9</v>
      </c>
      <c r="X138" s="172">
        <v>5617.3</v>
      </c>
      <c r="Y138" s="172">
        <v>5625.2</v>
      </c>
      <c r="Z138" s="172">
        <v>5822.6</v>
      </c>
      <c r="AA138" s="172">
        <v>6018</v>
      </c>
      <c r="AB138" s="172">
        <v>6241.1</v>
      </c>
      <c r="AC138" s="172">
        <v>6430.7</v>
      </c>
      <c r="AD138" s="172">
        <v>6654.2</v>
      </c>
      <c r="AE138" s="172">
        <v>6914.4</v>
      </c>
      <c r="AF138" s="172">
        <v>7265.7</v>
      </c>
      <c r="AG138" s="172">
        <v>7659.1</v>
      </c>
      <c r="AH138" s="172">
        <v>8034.3</v>
      </c>
      <c r="AI138" s="172">
        <v>8218.2000000000007</v>
      </c>
      <c r="AJ138" s="172">
        <v>8411.1</v>
      </c>
      <c r="AK138" s="172">
        <v>8663.2000000000007</v>
      </c>
      <c r="AL138" s="172">
        <v>8998.7999999999993</v>
      </c>
      <c r="AM138" s="172">
        <v>9327.2000000000007</v>
      </c>
      <c r="AN138" s="172">
        <v>9585.4</v>
      </c>
      <c r="AO138" s="172">
        <v>9811.7000000000007</v>
      </c>
      <c r="AP138" s="172">
        <v>9756.1</v>
      </c>
      <c r="AQ138" s="172">
        <v>9587.9</v>
      </c>
      <c r="AR138" s="172">
        <v>9785.6</v>
      </c>
      <c r="AS138" s="172">
        <v>10019.6</v>
      </c>
      <c r="AT138" s="172">
        <v>10147.1</v>
      </c>
      <c r="AU138" s="172">
        <v>10308.1</v>
      </c>
      <c r="AV138" s="172">
        <v>10616.4</v>
      </c>
      <c r="AW138" s="172">
        <v>10962.1</v>
      </c>
    </row>
    <row r="139" spans="1:49" x14ac:dyDescent="0.2">
      <c r="A139" s="170"/>
      <c r="B139" s="169"/>
      <c r="C139" s="168"/>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row>
    <row r="140" spans="1:49" ht="14.25" x14ac:dyDescent="0.2">
      <c r="A140" s="164" t="s">
        <v>809</v>
      </c>
      <c r="C140" s="162"/>
      <c r="D140" s="164"/>
      <c r="E140" s="164"/>
      <c r="F140" s="164"/>
    </row>
    <row r="141" spans="1:49" ht="14.25" x14ac:dyDescent="0.2">
      <c r="B141" s="166"/>
      <c r="C141" s="162"/>
      <c r="D141" s="164"/>
      <c r="E141" s="164"/>
      <c r="F141" s="164"/>
    </row>
    <row r="142" spans="1:49" x14ac:dyDescent="0.2">
      <c r="B142" s="165"/>
      <c r="C142" s="162"/>
      <c r="D142" s="164"/>
      <c r="E142" s="164"/>
      <c r="F142" s="164"/>
    </row>
    <row r="143" spans="1:49" x14ac:dyDescent="0.2">
      <c r="B143" s="165"/>
      <c r="C143" s="162"/>
      <c r="D143" s="164"/>
      <c r="E143" s="164"/>
      <c r="F143" s="164"/>
    </row>
    <row r="144" spans="1:49" x14ac:dyDescent="0.2">
      <c r="B144" s="164"/>
      <c r="C144" s="162"/>
      <c r="D144" s="164"/>
      <c r="E144" s="164"/>
      <c r="F144" s="164"/>
    </row>
    <row r="145" spans="2:6" x14ac:dyDescent="0.2">
      <c r="B145" s="164"/>
      <c r="C145" s="162"/>
      <c r="D145" s="164"/>
      <c r="E145" s="164"/>
      <c r="F145" s="164"/>
    </row>
    <row r="146" spans="2:6" x14ac:dyDescent="0.2">
      <c r="B146" s="164"/>
      <c r="C146" s="162"/>
      <c r="D146" s="164"/>
      <c r="E146" s="164"/>
      <c r="F146" s="164"/>
    </row>
    <row r="147" spans="2:6" x14ac:dyDescent="0.2">
      <c r="B147" s="164"/>
      <c r="C147" s="162"/>
      <c r="D147" s="164"/>
      <c r="E147" s="164"/>
      <c r="F147" s="164"/>
    </row>
    <row r="148" spans="2:6" x14ac:dyDescent="0.2">
      <c r="B148" s="164"/>
      <c r="C148" s="162"/>
      <c r="D148" s="164"/>
      <c r="E148" s="164"/>
      <c r="F148" s="164"/>
    </row>
    <row r="149" spans="2:6" x14ac:dyDescent="0.2">
      <c r="B149" s="164"/>
      <c r="C149" s="162"/>
      <c r="D149" s="164"/>
      <c r="E149" s="164"/>
      <c r="F149" s="164"/>
    </row>
    <row r="150" spans="2:6" x14ac:dyDescent="0.2">
      <c r="B150" s="164"/>
      <c r="C150" s="162"/>
      <c r="D150" s="164"/>
      <c r="E150" s="164"/>
      <c r="F150" s="164"/>
    </row>
    <row r="151" spans="2:6" x14ac:dyDescent="0.2">
      <c r="B151" s="164"/>
      <c r="C151" s="162"/>
      <c r="D151" s="164"/>
      <c r="E151" s="164"/>
      <c r="F151" s="164"/>
    </row>
    <row r="152" spans="2:6" x14ac:dyDescent="0.2">
      <c r="B152" s="164"/>
      <c r="C152" s="162"/>
      <c r="D152" s="164"/>
      <c r="E152" s="164"/>
      <c r="F152" s="164"/>
    </row>
    <row r="153" spans="2:6" x14ac:dyDescent="0.2">
      <c r="B153" s="164"/>
      <c r="C153" s="162"/>
      <c r="D153" s="164"/>
      <c r="E153" s="164"/>
      <c r="F153" s="164"/>
    </row>
    <row r="154" spans="2:6" x14ac:dyDescent="0.2">
      <c r="B154" s="164"/>
      <c r="C154" s="162"/>
      <c r="D154" s="164"/>
      <c r="E154" s="164"/>
      <c r="F154" s="164"/>
    </row>
    <row r="155" spans="2:6" x14ac:dyDescent="0.2">
      <c r="B155" s="164"/>
      <c r="C155" s="162"/>
      <c r="D155" s="164"/>
      <c r="E155" s="164"/>
      <c r="F155" s="164"/>
    </row>
    <row r="156" spans="2:6" x14ac:dyDescent="0.2">
      <c r="B156" s="164"/>
      <c r="C156" s="162"/>
      <c r="D156" s="164"/>
      <c r="E156" s="164"/>
      <c r="F156" s="164"/>
    </row>
    <row r="157" spans="2:6" x14ac:dyDescent="0.2">
      <c r="B157" s="164"/>
      <c r="C157" s="162"/>
      <c r="D157" s="164"/>
      <c r="E157" s="164"/>
      <c r="F157" s="164"/>
    </row>
    <row r="158" spans="2:6" x14ac:dyDescent="0.2">
      <c r="B158" s="164"/>
      <c r="C158" s="162"/>
      <c r="D158" s="164"/>
      <c r="E158" s="164"/>
      <c r="F158" s="164"/>
    </row>
    <row r="159" spans="2:6" x14ac:dyDescent="0.2">
      <c r="B159" s="164"/>
      <c r="C159" s="162"/>
      <c r="D159" s="164"/>
      <c r="E159" s="164"/>
      <c r="F159" s="164"/>
    </row>
    <row r="160" spans="2:6" x14ac:dyDescent="0.2">
      <c r="B160" s="164"/>
      <c r="C160" s="162"/>
      <c r="D160" s="164"/>
      <c r="E160" s="164"/>
      <c r="F160" s="164"/>
    </row>
    <row r="161" spans="2:6" x14ac:dyDescent="0.2">
      <c r="B161" s="164"/>
      <c r="C161" s="162"/>
      <c r="D161" s="164"/>
      <c r="E161" s="164"/>
      <c r="F161" s="164"/>
    </row>
    <row r="162" spans="2:6" x14ac:dyDescent="0.2">
      <c r="B162" s="164"/>
      <c r="C162" s="162"/>
      <c r="D162" s="164"/>
      <c r="E162" s="164"/>
      <c r="F162" s="164"/>
    </row>
    <row r="163" spans="2:6" x14ac:dyDescent="0.2">
      <c r="B163" s="164"/>
      <c r="C163" s="162"/>
      <c r="D163" s="164"/>
      <c r="E163" s="164"/>
      <c r="F163" s="164"/>
    </row>
    <row r="164" spans="2:6" x14ac:dyDescent="0.2">
      <c r="B164" s="164"/>
      <c r="C164" s="162"/>
      <c r="D164" s="164"/>
      <c r="E164" s="164"/>
      <c r="F164" s="164"/>
    </row>
    <row r="165" spans="2:6" x14ac:dyDescent="0.2">
      <c r="B165" s="164"/>
      <c r="C165" s="162"/>
      <c r="D165" s="164"/>
      <c r="E165" s="164"/>
      <c r="F165" s="164"/>
    </row>
    <row r="166" spans="2:6" x14ac:dyDescent="0.2">
      <c r="B166" s="164"/>
      <c r="C166" s="162"/>
      <c r="D166" s="164"/>
      <c r="E166" s="164"/>
      <c r="F166" s="164"/>
    </row>
    <row r="167" spans="2:6" x14ac:dyDescent="0.2">
      <c r="B167" s="164"/>
      <c r="C167" s="162"/>
      <c r="D167" s="164"/>
      <c r="E167" s="164"/>
      <c r="F167" s="164"/>
    </row>
    <row r="168" spans="2:6" x14ac:dyDescent="0.2">
      <c r="B168" s="164"/>
      <c r="C168" s="162"/>
      <c r="D168" s="164"/>
      <c r="E168" s="164"/>
      <c r="F168" s="164"/>
    </row>
    <row r="169" spans="2:6" x14ac:dyDescent="0.2">
      <c r="B169" s="164"/>
      <c r="C169" s="162"/>
      <c r="D169" s="164"/>
      <c r="E169" s="164"/>
      <c r="F169" s="164"/>
    </row>
    <row r="170" spans="2:6" x14ac:dyDescent="0.2">
      <c r="B170" s="164"/>
      <c r="C170" s="162"/>
      <c r="D170" s="164"/>
      <c r="E170" s="164"/>
      <c r="F170" s="164"/>
    </row>
    <row r="171" spans="2:6" x14ac:dyDescent="0.2">
      <c r="B171" s="164"/>
      <c r="C171" s="162"/>
      <c r="D171" s="164"/>
      <c r="E171" s="164"/>
      <c r="F171" s="164"/>
    </row>
    <row r="172" spans="2:6" x14ac:dyDescent="0.2">
      <c r="B172" s="164"/>
      <c r="C172" s="162"/>
      <c r="D172" s="164"/>
      <c r="E172" s="164"/>
      <c r="F172" s="164"/>
    </row>
    <row r="173" spans="2:6" x14ac:dyDescent="0.2">
      <c r="B173" s="164"/>
      <c r="C173" s="162"/>
      <c r="D173" s="164"/>
      <c r="E173" s="164"/>
      <c r="F173" s="164"/>
    </row>
    <row r="174" spans="2:6" x14ac:dyDescent="0.2">
      <c r="B174" s="164"/>
      <c r="C174" s="162"/>
      <c r="D174" s="164"/>
      <c r="E174" s="164"/>
      <c r="F174" s="164"/>
    </row>
    <row r="175" spans="2:6" x14ac:dyDescent="0.2">
      <c r="B175" s="164"/>
      <c r="C175" s="162"/>
      <c r="D175" s="164"/>
      <c r="E175" s="164"/>
      <c r="F175" s="164"/>
    </row>
    <row r="176" spans="2:6" x14ac:dyDescent="0.2">
      <c r="B176" s="164"/>
      <c r="C176" s="162"/>
      <c r="D176" s="164"/>
      <c r="E176" s="164"/>
      <c r="F176" s="164"/>
    </row>
    <row r="177" spans="2:6" x14ac:dyDescent="0.2">
      <c r="B177" s="164"/>
      <c r="C177" s="162"/>
      <c r="D177" s="164"/>
      <c r="E177" s="164"/>
      <c r="F177" s="164"/>
    </row>
    <row r="178" spans="2:6" x14ac:dyDescent="0.2">
      <c r="B178" s="164"/>
      <c r="C178" s="162"/>
      <c r="D178" s="164"/>
      <c r="E178" s="164"/>
      <c r="F178" s="164"/>
    </row>
    <row r="179" spans="2:6" x14ac:dyDescent="0.2">
      <c r="B179" s="164"/>
      <c r="C179" s="162"/>
      <c r="D179" s="164"/>
      <c r="E179" s="164"/>
      <c r="F179" s="164"/>
    </row>
    <row r="180" spans="2:6" x14ac:dyDescent="0.2">
      <c r="B180" s="164"/>
      <c r="C180" s="162"/>
      <c r="D180" s="164"/>
      <c r="E180" s="164"/>
      <c r="F180" s="164"/>
    </row>
    <row r="181" spans="2:6" x14ac:dyDescent="0.2">
      <c r="B181" s="164"/>
      <c r="C181" s="162"/>
      <c r="D181" s="164"/>
      <c r="E181" s="164"/>
      <c r="F181" s="164"/>
    </row>
    <row r="182" spans="2:6" x14ac:dyDescent="0.2">
      <c r="B182" s="164"/>
      <c r="C182" s="162"/>
      <c r="D182" s="164"/>
      <c r="E182" s="164"/>
      <c r="F182" s="164"/>
    </row>
    <row r="183" spans="2:6" x14ac:dyDescent="0.2">
      <c r="B183" s="164"/>
      <c r="C183" s="162"/>
      <c r="D183" s="164"/>
      <c r="E183" s="164"/>
      <c r="F183" s="164"/>
    </row>
    <row r="184" spans="2:6" x14ac:dyDescent="0.2">
      <c r="B184" s="164"/>
      <c r="C184" s="162"/>
      <c r="D184" s="164"/>
      <c r="E184" s="164"/>
      <c r="F184" s="164"/>
    </row>
    <row r="185" spans="2:6" x14ac:dyDescent="0.2">
      <c r="B185" s="164"/>
      <c r="C185" s="162"/>
      <c r="D185" s="164"/>
      <c r="E185" s="164"/>
      <c r="F185" s="164"/>
    </row>
    <row r="186" spans="2:6" x14ac:dyDescent="0.2">
      <c r="B186" s="164"/>
      <c r="C186" s="162"/>
      <c r="D186" s="164"/>
      <c r="E186" s="164"/>
      <c r="F186" s="164"/>
    </row>
    <row r="187" spans="2:6" x14ac:dyDescent="0.2">
      <c r="B187" s="164"/>
      <c r="C187" s="162"/>
      <c r="D187" s="164"/>
      <c r="E187" s="164"/>
      <c r="F187" s="164"/>
    </row>
    <row r="188" spans="2:6" x14ac:dyDescent="0.2">
      <c r="B188" s="164"/>
      <c r="C188" s="162"/>
      <c r="D188" s="164"/>
      <c r="E188" s="164"/>
      <c r="F188" s="164"/>
    </row>
    <row r="189" spans="2:6" x14ac:dyDescent="0.2">
      <c r="B189" s="164"/>
      <c r="C189" s="162"/>
      <c r="D189" s="164"/>
      <c r="E189" s="164"/>
      <c r="F189" s="164"/>
    </row>
    <row r="190" spans="2:6" x14ac:dyDescent="0.2">
      <c r="B190" s="164"/>
      <c r="C190" s="162"/>
      <c r="D190" s="164"/>
      <c r="E190" s="164"/>
      <c r="F190" s="164"/>
    </row>
    <row r="191" spans="2:6" x14ac:dyDescent="0.2">
      <c r="B191" s="164"/>
      <c r="C191" s="162"/>
      <c r="D191" s="164"/>
      <c r="E191" s="164"/>
      <c r="F191" s="164"/>
    </row>
    <row r="192" spans="2:6" x14ac:dyDescent="0.2">
      <c r="B192" s="164"/>
      <c r="C192" s="162"/>
      <c r="D192" s="164"/>
      <c r="E192" s="164"/>
      <c r="F192" s="164"/>
    </row>
    <row r="193" spans="2:6" x14ac:dyDescent="0.2">
      <c r="B193" s="164"/>
      <c r="C193" s="162"/>
      <c r="D193" s="164"/>
      <c r="E193" s="164"/>
      <c r="F193" s="164"/>
    </row>
    <row r="194" spans="2:6" x14ac:dyDescent="0.2">
      <c r="B194" s="164"/>
      <c r="C194" s="162"/>
      <c r="D194" s="164"/>
      <c r="E194" s="164"/>
      <c r="F194" s="164"/>
    </row>
    <row r="195" spans="2:6" x14ac:dyDescent="0.2">
      <c r="B195" s="164"/>
      <c r="C195" s="162"/>
      <c r="D195" s="164"/>
      <c r="E195" s="164"/>
      <c r="F195" s="164"/>
    </row>
    <row r="196" spans="2:6" x14ac:dyDescent="0.2">
      <c r="B196" s="164"/>
      <c r="C196" s="162"/>
      <c r="D196" s="164"/>
      <c r="E196" s="164"/>
      <c r="F196" s="164"/>
    </row>
    <row r="197" spans="2:6" x14ac:dyDescent="0.2">
      <c r="B197" s="164"/>
      <c r="C197" s="162"/>
      <c r="D197" s="164"/>
      <c r="E197" s="164"/>
      <c r="F197" s="164"/>
    </row>
    <row r="198" spans="2:6" x14ac:dyDescent="0.2">
      <c r="B198" s="164"/>
      <c r="C198" s="162"/>
      <c r="D198" s="164"/>
      <c r="E198" s="164"/>
      <c r="F198" s="164"/>
    </row>
    <row r="199" spans="2:6" x14ac:dyDescent="0.2">
      <c r="B199" s="164"/>
      <c r="C199" s="162"/>
      <c r="D199" s="164"/>
      <c r="E199" s="164"/>
      <c r="F199" s="164"/>
    </row>
    <row r="200" spans="2:6" x14ac:dyDescent="0.2">
      <c r="B200" s="164"/>
      <c r="C200" s="162"/>
      <c r="D200" s="164"/>
      <c r="E200" s="164"/>
      <c r="F200" s="164"/>
    </row>
    <row r="201" spans="2:6" x14ac:dyDescent="0.2">
      <c r="B201" s="164"/>
      <c r="C201" s="162"/>
      <c r="D201" s="164"/>
      <c r="E201" s="164"/>
      <c r="F201" s="164"/>
    </row>
    <row r="202" spans="2:6" x14ac:dyDescent="0.2">
      <c r="B202" s="164"/>
      <c r="C202" s="162"/>
      <c r="D202" s="164"/>
      <c r="E202" s="164"/>
      <c r="F202" s="164"/>
    </row>
    <row r="203" spans="2:6" x14ac:dyDescent="0.2">
      <c r="B203" s="164"/>
      <c r="C203" s="162"/>
      <c r="D203" s="164"/>
      <c r="E203" s="164"/>
      <c r="F203" s="164"/>
    </row>
    <row r="204" spans="2:6" x14ac:dyDescent="0.2">
      <c r="B204" s="164"/>
      <c r="C204" s="162"/>
      <c r="D204" s="164"/>
      <c r="E204" s="164"/>
      <c r="F204" s="164"/>
    </row>
    <row r="205" spans="2:6" x14ac:dyDescent="0.2">
      <c r="B205" s="164"/>
      <c r="C205" s="162"/>
      <c r="D205" s="164"/>
      <c r="E205" s="164"/>
      <c r="F205" s="164"/>
    </row>
    <row r="206" spans="2:6" x14ac:dyDescent="0.2">
      <c r="B206" s="164"/>
      <c r="C206" s="162"/>
      <c r="D206" s="164"/>
      <c r="E206" s="164"/>
      <c r="F206" s="164"/>
    </row>
    <row r="207" spans="2:6" x14ac:dyDescent="0.2">
      <c r="B207" s="164"/>
      <c r="C207" s="162"/>
      <c r="D207" s="164"/>
      <c r="E207" s="164"/>
      <c r="F207" s="164"/>
    </row>
    <row r="208" spans="2:6" x14ac:dyDescent="0.2">
      <c r="B208" s="164"/>
      <c r="C208" s="162"/>
      <c r="D208" s="164"/>
      <c r="E208" s="164"/>
      <c r="F208" s="164"/>
    </row>
    <row r="209" spans="2:6" x14ac:dyDescent="0.2">
      <c r="B209" s="164"/>
      <c r="C209" s="162"/>
      <c r="D209" s="164"/>
      <c r="E209" s="164"/>
      <c r="F209" s="164"/>
    </row>
    <row r="210" spans="2:6" x14ac:dyDescent="0.2">
      <c r="B210" s="164"/>
      <c r="C210" s="162"/>
      <c r="D210" s="164"/>
      <c r="E210" s="164"/>
      <c r="F210" s="164"/>
    </row>
    <row r="211" spans="2:6" x14ac:dyDescent="0.2">
      <c r="B211" s="164"/>
      <c r="C211" s="162"/>
      <c r="D211" s="164"/>
      <c r="E211" s="164"/>
      <c r="F211" s="164"/>
    </row>
    <row r="212" spans="2:6" x14ac:dyDescent="0.2">
      <c r="B212" s="164"/>
      <c r="C212" s="162"/>
      <c r="D212" s="164"/>
      <c r="E212" s="164"/>
      <c r="F212" s="164"/>
    </row>
    <row r="213" spans="2:6" x14ac:dyDescent="0.2">
      <c r="B213" s="164"/>
      <c r="C213" s="162"/>
      <c r="D213" s="164"/>
      <c r="E213" s="164"/>
      <c r="F213" s="164"/>
    </row>
    <row r="214" spans="2:6" x14ac:dyDescent="0.2">
      <c r="B214" s="164"/>
      <c r="C214" s="162"/>
      <c r="D214" s="164"/>
      <c r="E214" s="164"/>
      <c r="F214" s="164"/>
    </row>
    <row r="215" spans="2:6" x14ac:dyDescent="0.2">
      <c r="B215" s="164"/>
      <c r="C215" s="162"/>
      <c r="D215" s="164"/>
      <c r="E215" s="164"/>
      <c r="F215" s="164"/>
    </row>
    <row r="216" spans="2:6" x14ac:dyDescent="0.2">
      <c r="B216" s="164"/>
      <c r="C216" s="162"/>
      <c r="D216" s="164"/>
      <c r="E216" s="164"/>
      <c r="F216" s="164"/>
    </row>
    <row r="217" spans="2:6" x14ac:dyDescent="0.2">
      <c r="B217" s="164"/>
      <c r="C217" s="162"/>
      <c r="D217" s="164"/>
      <c r="E217" s="164"/>
      <c r="F217" s="164"/>
    </row>
    <row r="218" spans="2:6" x14ac:dyDescent="0.2">
      <c r="B218" s="164"/>
      <c r="C218" s="162"/>
      <c r="D218" s="164"/>
      <c r="E218" s="164"/>
      <c r="F218" s="164"/>
    </row>
    <row r="219" spans="2:6" x14ac:dyDescent="0.2">
      <c r="B219" s="164"/>
      <c r="C219" s="162"/>
      <c r="D219" s="164"/>
      <c r="E219" s="164"/>
      <c r="F219" s="164"/>
    </row>
    <row r="220" spans="2:6" x14ac:dyDescent="0.2">
      <c r="B220" s="164"/>
      <c r="C220" s="162"/>
      <c r="D220" s="164"/>
      <c r="E220" s="164"/>
      <c r="F220" s="164"/>
    </row>
    <row r="221" spans="2:6" x14ac:dyDescent="0.2">
      <c r="B221" s="164"/>
      <c r="C221" s="162"/>
      <c r="D221" s="164"/>
      <c r="E221" s="164"/>
      <c r="F221" s="164"/>
    </row>
    <row r="222" spans="2:6" x14ac:dyDescent="0.2">
      <c r="B222" s="164"/>
      <c r="C222" s="162"/>
      <c r="D222" s="164"/>
      <c r="E222" s="164"/>
      <c r="F222" s="164"/>
    </row>
    <row r="223" spans="2:6" x14ac:dyDescent="0.2">
      <c r="B223" s="164"/>
      <c r="C223" s="162"/>
      <c r="D223" s="164"/>
      <c r="E223" s="164"/>
      <c r="F223" s="164"/>
    </row>
    <row r="224" spans="2:6" x14ac:dyDescent="0.2">
      <c r="B224" s="164"/>
      <c r="C224" s="162"/>
      <c r="D224" s="164"/>
      <c r="E224" s="164"/>
      <c r="F224" s="164"/>
    </row>
    <row r="225" spans="2:6" x14ac:dyDescent="0.2">
      <c r="B225" s="164"/>
      <c r="C225" s="162"/>
      <c r="D225" s="164"/>
      <c r="E225" s="164"/>
      <c r="F225" s="164"/>
    </row>
    <row r="226" spans="2:6" x14ac:dyDescent="0.2">
      <c r="B226" s="164"/>
      <c r="C226" s="162"/>
      <c r="D226" s="164"/>
      <c r="E226" s="164"/>
      <c r="F226" s="164"/>
    </row>
    <row r="227" spans="2:6" x14ac:dyDescent="0.2">
      <c r="B227" s="164"/>
      <c r="C227" s="162"/>
      <c r="D227" s="164"/>
      <c r="E227" s="164"/>
      <c r="F227" s="164"/>
    </row>
    <row r="228" spans="2:6" x14ac:dyDescent="0.2">
      <c r="B228" s="164"/>
      <c r="C228" s="162"/>
      <c r="D228" s="164"/>
      <c r="E228" s="164"/>
      <c r="F228" s="164"/>
    </row>
    <row r="229" spans="2:6" x14ac:dyDescent="0.2">
      <c r="B229" s="164"/>
      <c r="C229" s="162"/>
      <c r="D229" s="164"/>
      <c r="E229" s="164"/>
      <c r="F229" s="164"/>
    </row>
    <row r="230" spans="2:6" x14ac:dyDescent="0.2">
      <c r="B230" s="164"/>
      <c r="C230" s="162"/>
      <c r="D230" s="164"/>
      <c r="E230" s="164"/>
      <c r="F230" s="164"/>
    </row>
    <row r="231" spans="2:6" x14ac:dyDescent="0.2">
      <c r="B231" s="164"/>
      <c r="C231" s="162"/>
      <c r="D231" s="164"/>
      <c r="E231" s="164"/>
      <c r="F231" s="164"/>
    </row>
    <row r="232" spans="2:6" x14ac:dyDescent="0.2">
      <c r="B232" s="164"/>
      <c r="C232" s="162"/>
      <c r="D232" s="164"/>
      <c r="E232" s="164"/>
      <c r="F232" s="164"/>
    </row>
    <row r="233" spans="2:6" x14ac:dyDescent="0.2">
      <c r="B233" s="164"/>
      <c r="C233" s="162"/>
      <c r="D233" s="164"/>
      <c r="E233" s="164"/>
      <c r="F233" s="164"/>
    </row>
    <row r="234" spans="2:6" x14ac:dyDescent="0.2">
      <c r="B234" s="164"/>
      <c r="C234" s="162"/>
      <c r="D234" s="164"/>
      <c r="E234" s="164"/>
      <c r="F234" s="164"/>
    </row>
    <row r="235" spans="2:6" x14ac:dyDescent="0.2">
      <c r="B235" s="164"/>
      <c r="C235" s="162"/>
      <c r="D235" s="164"/>
      <c r="E235" s="164"/>
      <c r="F235" s="164"/>
    </row>
    <row r="236" spans="2:6" x14ac:dyDescent="0.2">
      <c r="B236" s="164"/>
      <c r="C236" s="162"/>
      <c r="D236" s="164"/>
      <c r="E236" s="164"/>
      <c r="F236" s="164"/>
    </row>
    <row r="237" spans="2:6" x14ac:dyDescent="0.2">
      <c r="B237" s="164"/>
      <c r="C237" s="162"/>
      <c r="D237" s="164"/>
      <c r="E237" s="164"/>
      <c r="F237" s="164"/>
    </row>
    <row r="238" spans="2:6" x14ac:dyDescent="0.2">
      <c r="B238" s="164"/>
      <c r="C238" s="162"/>
      <c r="D238" s="164"/>
      <c r="E238" s="164"/>
      <c r="F238" s="164"/>
    </row>
    <row r="239" spans="2:6" x14ac:dyDescent="0.2">
      <c r="B239" s="164"/>
      <c r="C239" s="162"/>
      <c r="D239" s="164"/>
      <c r="E239" s="164"/>
      <c r="F239" s="164"/>
    </row>
    <row r="240" spans="2:6" x14ac:dyDescent="0.2">
      <c r="B240" s="164"/>
      <c r="C240" s="162"/>
      <c r="D240" s="164"/>
      <c r="E240" s="164"/>
      <c r="F240" s="164"/>
    </row>
    <row r="241" spans="2:6" x14ac:dyDescent="0.2">
      <c r="B241" s="164"/>
      <c r="C241" s="162"/>
      <c r="D241" s="164"/>
      <c r="E241" s="164"/>
      <c r="F241" s="164"/>
    </row>
    <row r="242" spans="2:6" x14ac:dyDescent="0.2">
      <c r="B242" s="164"/>
      <c r="C242" s="162"/>
      <c r="D242" s="164"/>
      <c r="E242" s="164"/>
      <c r="F242" s="164"/>
    </row>
    <row r="243" spans="2:6" x14ac:dyDescent="0.2">
      <c r="B243" s="164"/>
      <c r="C243" s="162"/>
      <c r="D243" s="164"/>
      <c r="E243" s="164"/>
      <c r="F243" s="164"/>
    </row>
    <row r="244" spans="2:6" x14ac:dyDescent="0.2">
      <c r="B244" s="164"/>
      <c r="C244" s="162"/>
      <c r="D244" s="164"/>
      <c r="E244" s="164"/>
      <c r="F244" s="164"/>
    </row>
    <row r="245" spans="2:6" x14ac:dyDescent="0.2">
      <c r="B245" s="164"/>
      <c r="C245" s="162"/>
      <c r="D245" s="164"/>
      <c r="E245" s="164"/>
      <c r="F245" s="164"/>
    </row>
    <row r="246" spans="2:6" x14ac:dyDescent="0.2">
      <c r="B246" s="164"/>
      <c r="C246" s="162"/>
      <c r="D246" s="164"/>
      <c r="E246" s="164"/>
      <c r="F246" s="164"/>
    </row>
    <row r="247" spans="2:6" x14ac:dyDescent="0.2">
      <c r="B247" s="164"/>
      <c r="C247" s="162"/>
      <c r="D247" s="164"/>
      <c r="E247" s="164"/>
      <c r="F247" s="164"/>
    </row>
    <row r="248" spans="2:6" x14ac:dyDescent="0.2">
      <c r="B248" s="164"/>
      <c r="C248" s="162"/>
      <c r="D248" s="164"/>
      <c r="E248" s="164"/>
      <c r="F248" s="164"/>
    </row>
    <row r="249" spans="2:6" x14ac:dyDescent="0.2">
      <c r="B249" s="164"/>
      <c r="C249" s="162"/>
      <c r="D249" s="164"/>
      <c r="E249" s="164"/>
      <c r="F249" s="164"/>
    </row>
    <row r="250" spans="2:6" x14ac:dyDescent="0.2">
      <c r="B250" s="164"/>
      <c r="C250" s="162"/>
      <c r="D250" s="164"/>
      <c r="E250" s="164"/>
      <c r="F250" s="164"/>
    </row>
    <row r="251" spans="2:6" x14ac:dyDescent="0.2">
      <c r="B251" s="164"/>
      <c r="C251" s="162"/>
      <c r="D251" s="164"/>
      <c r="E251" s="164"/>
      <c r="F251" s="164"/>
    </row>
    <row r="252" spans="2:6" x14ac:dyDescent="0.2">
      <c r="B252" s="164"/>
      <c r="C252" s="162"/>
      <c r="D252" s="164"/>
      <c r="E252" s="164"/>
      <c r="F252" s="164"/>
    </row>
    <row r="253" spans="2:6" x14ac:dyDescent="0.2">
      <c r="B253" s="164"/>
      <c r="C253" s="162"/>
      <c r="D253" s="164"/>
      <c r="E253" s="164"/>
      <c r="F253" s="164"/>
    </row>
    <row r="254" spans="2:6" x14ac:dyDescent="0.2">
      <c r="B254" s="164"/>
      <c r="C254" s="162"/>
      <c r="D254" s="164"/>
      <c r="E254" s="164"/>
      <c r="F254" s="164"/>
    </row>
    <row r="255" spans="2:6" x14ac:dyDescent="0.2">
      <c r="B255" s="164"/>
      <c r="C255" s="162"/>
      <c r="D255" s="164"/>
      <c r="E255" s="164"/>
      <c r="F255" s="164"/>
    </row>
    <row r="256" spans="2:6" x14ac:dyDescent="0.2">
      <c r="B256" s="164"/>
      <c r="C256" s="162"/>
      <c r="D256" s="164"/>
      <c r="E256" s="164"/>
      <c r="F256" s="164"/>
    </row>
    <row r="257" spans="2:6" x14ac:dyDescent="0.2">
      <c r="B257" s="164"/>
      <c r="C257" s="162"/>
      <c r="D257" s="164"/>
      <c r="E257" s="164"/>
      <c r="F257" s="164"/>
    </row>
    <row r="258" spans="2:6" x14ac:dyDescent="0.2">
      <c r="B258" s="164"/>
      <c r="C258" s="162"/>
      <c r="D258" s="164"/>
      <c r="E258" s="164"/>
      <c r="F258" s="164"/>
    </row>
    <row r="259" spans="2:6" x14ac:dyDescent="0.2">
      <c r="B259" s="164"/>
      <c r="C259" s="162"/>
      <c r="D259" s="164"/>
      <c r="E259" s="164"/>
      <c r="F259" s="164"/>
    </row>
    <row r="260" spans="2:6" x14ac:dyDescent="0.2">
      <c r="B260" s="164"/>
      <c r="C260" s="162"/>
      <c r="D260" s="164"/>
      <c r="E260" s="164"/>
      <c r="F260" s="164"/>
    </row>
    <row r="261" spans="2:6" x14ac:dyDescent="0.2">
      <c r="B261" s="164"/>
      <c r="C261" s="162"/>
      <c r="D261" s="164"/>
      <c r="E261" s="164"/>
      <c r="F261" s="164"/>
    </row>
    <row r="262" spans="2:6" x14ac:dyDescent="0.2">
      <c r="B262" s="164"/>
      <c r="C262" s="162"/>
      <c r="D262" s="164"/>
      <c r="E262" s="164"/>
      <c r="F262" s="164"/>
    </row>
    <row r="263" spans="2:6" x14ac:dyDescent="0.2">
      <c r="B263" s="164"/>
      <c r="C263" s="162"/>
      <c r="D263" s="164"/>
      <c r="E263" s="164"/>
      <c r="F263" s="164"/>
    </row>
    <row r="264" spans="2:6" x14ac:dyDescent="0.2">
      <c r="B264" s="164"/>
      <c r="C264" s="162"/>
      <c r="D264" s="164"/>
      <c r="E264" s="164"/>
      <c r="F264" s="164"/>
    </row>
    <row r="265" spans="2:6" x14ac:dyDescent="0.2">
      <c r="B265" s="164"/>
      <c r="C265" s="162"/>
      <c r="D265" s="164"/>
      <c r="E265" s="164"/>
      <c r="F265" s="164"/>
    </row>
    <row r="266" spans="2:6" x14ac:dyDescent="0.2">
      <c r="B266" s="164"/>
      <c r="C266" s="162"/>
      <c r="D266" s="164"/>
      <c r="E266" s="164"/>
      <c r="F266" s="164"/>
    </row>
    <row r="267" spans="2:6" x14ac:dyDescent="0.2">
      <c r="B267" s="164"/>
      <c r="C267" s="162"/>
      <c r="D267" s="164"/>
      <c r="E267" s="164"/>
      <c r="F267" s="164"/>
    </row>
    <row r="268" spans="2:6" x14ac:dyDescent="0.2">
      <c r="B268" s="164"/>
      <c r="C268" s="162"/>
      <c r="D268" s="164"/>
      <c r="E268" s="164"/>
      <c r="F268" s="164"/>
    </row>
    <row r="269" spans="2:6" x14ac:dyDescent="0.2">
      <c r="B269" s="164"/>
      <c r="C269" s="162"/>
      <c r="D269" s="164"/>
      <c r="E269" s="164"/>
      <c r="F269" s="164"/>
    </row>
    <row r="270" spans="2:6" x14ac:dyDescent="0.2">
      <c r="B270" s="164"/>
      <c r="C270" s="162"/>
      <c r="D270" s="164"/>
      <c r="E270" s="164"/>
      <c r="F270" s="164"/>
    </row>
    <row r="271" spans="2:6" x14ac:dyDescent="0.2">
      <c r="B271" s="164"/>
      <c r="C271" s="162"/>
      <c r="D271" s="164"/>
      <c r="E271" s="164"/>
      <c r="F271" s="164"/>
    </row>
    <row r="272" spans="2:6" x14ac:dyDescent="0.2">
      <c r="B272" s="164"/>
      <c r="C272" s="162"/>
      <c r="D272" s="164"/>
      <c r="E272" s="164"/>
      <c r="F272" s="164"/>
    </row>
    <row r="273" spans="2:6" x14ac:dyDescent="0.2">
      <c r="B273" s="164"/>
      <c r="C273" s="162"/>
      <c r="D273" s="164"/>
      <c r="E273" s="164"/>
      <c r="F273" s="164"/>
    </row>
    <row r="274" spans="2:6" x14ac:dyDescent="0.2">
      <c r="B274" s="164"/>
      <c r="C274" s="162"/>
      <c r="D274" s="164"/>
      <c r="E274" s="164"/>
      <c r="F274" s="164"/>
    </row>
    <row r="275" spans="2:6" x14ac:dyDescent="0.2">
      <c r="B275" s="164"/>
      <c r="C275" s="162"/>
      <c r="D275" s="164"/>
      <c r="E275" s="164"/>
      <c r="F275" s="164"/>
    </row>
    <row r="276" spans="2:6" x14ac:dyDescent="0.2">
      <c r="B276" s="164"/>
      <c r="C276" s="162"/>
      <c r="D276" s="164"/>
      <c r="E276" s="164"/>
      <c r="F276" s="164"/>
    </row>
    <row r="277" spans="2:6" x14ac:dyDescent="0.2">
      <c r="B277" s="164"/>
      <c r="C277" s="162"/>
      <c r="D277" s="164"/>
      <c r="E277" s="164"/>
      <c r="F277" s="164"/>
    </row>
    <row r="278" spans="2:6" x14ac:dyDescent="0.2">
      <c r="B278" s="164"/>
      <c r="C278" s="162"/>
      <c r="D278" s="164"/>
      <c r="E278" s="164"/>
      <c r="F278" s="164"/>
    </row>
    <row r="279" spans="2:6" x14ac:dyDescent="0.2">
      <c r="B279" s="164"/>
      <c r="C279" s="162"/>
      <c r="D279" s="164"/>
      <c r="E279" s="164"/>
      <c r="F279" s="164"/>
    </row>
    <row r="280" spans="2:6" x14ac:dyDescent="0.2">
      <c r="B280" s="164"/>
      <c r="C280" s="162"/>
      <c r="D280" s="164"/>
      <c r="E280" s="164"/>
      <c r="F280" s="164"/>
    </row>
    <row r="281" spans="2:6" x14ac:dyDescent="0.2">
      <c r="B281" s="164"/>
      <c r="C281" s="162"/>
      <c r="D281" s="164"/>
      <c r="E281" s="164"/>
      <c r="F281" s="164"/>
    </row>
    <row r="282" spans="2:6" x14ac:dyDescent="0.2">
      <c r="B282" s="164"/>
      <c r="C282" s="164"/>
      <c r="D282" s="164"/>
      <c r="E282" s="164"/>
      <c r="F282" s="164"/>
    </row>
    <row r="283" spans="2:6" x14ac:dyDescent="0.2">
      <c r="B283" s="164"/>
      <c r="C283" s="164"/>
      <c r="D283" s="164"/>
      <c r="E283" s="164"/>
      <c r="F283" s="164"/>
    </row>
    <row r="284" spans="2:6" x14ac:dyDescent="0.2">
      <c r="B284" s="164"/>
      <c r="C284" s="164"/>
      <c r="D284" s="164"/>
      <c r="E284" s="164"/>
      <c r="F284" s="164"/>
    </row>
    <row r="285" spans="2:6" x14ac:dyDescent="0.2">
      <c r="B285" s="164"/>
      <c r="C285" s="164"/>
      <c r="D285" s="164"/>
      <c r="E285" s="164"/>
      <c r="F285" s="164"/>
    </row>
    <row r="286" spans="2:6" x14ac:dyDescent="0.2">
      <c r="B286" s="164"/>
      <c r="C286" s="164"/>
      <c r="D286" s="164"/>
      <c r="E286" s="164"/>
      <c r="F286" s="164"/>
    </row>
    <row r="287" spans="2:6" x14ac:dyDescent="0.2">
      <c r="B287" s="164"/>
      <c r="C287" s="164"/>
      <c r="D287" s="164"/>
      <c r="E287" s="164"/>
      <c r="F287" s="164"/>
    </row>
    <row r="288" spans="2:6" x14ac:dyDescent="0.2">
      <c r="B288" s="164"/>
      <c r="C288" s="164"/>
      <c r="D288" s="164"/>
      <c r="E288" s="164"/>
      <c r="F288" s="164"/>
    </row>
    <row r="289" spans="2:6" x14ac:dyDescent="0.2">
      <c r="B289" s="164"/>
      <c r="C289" s="164"/>
      <c r="D289" s="164"/>
      <c r="E289" s="164"/>
      <c r="F289" s="164"/>
    </row>
    <row r="290" spans="2:6" x14ac:dyDescent="0.2">
      <c r="B290" s="164"/>
      <c r="C290" s="164"/>
      <c r="D290" s="164"/>
      <c r="E290" s="164"/>
      <c r="F290" s="164"/>
    </row>
    <row r="291" spans="2:6" x14ac:dyDescent="0.2">
      <c r="B291" s="164"/>
      <c r="C291" s="164"/>
      <c r="D291" s="164"/>
      <c r="E291" s="164"/>
      <c r="F291" s="164"/>
    </row>
    <row r="292" spans="2:6" x14ac:dyDescent="0.2">
      <c r="B292" s="164"/>
      <c r="C292" s="164"/>
      <c r="D292" s="164"/>
      <c r="E292" s="164"/>
      <c r="F292" s="164"/>
    </row>
    <row r="293" spans="2:6" x14ac:dyDescent="0.2">
      <c r="B293" s="164"/>
      <c r="C293" s="164"/>
      <c r="D293" s="164"/>
      <c r="E293" s="164"/>
      <c r="F293" s="164"/>
    </row>
    <row r="294" spans="2:6" x14ac:dyDescent="0.2">
      <c r="B294" s="164"/>
      <c r="C294" s="164"/>
      <c r="D294" s="164"/>
      <c r="E294" s="164"/>
      <c r="F294" s="164"/>
    </row>
    <row r="295" spans="2:6" x14ac:dyDescent="0.2">
      <c r="B295" s="164"/>
      <c r="C295" s="164"/>
      <c r="D295" s="164"/>
      <c r="E295" s="164"/>
      <c r="F295" s="164"/>
    </row>
    <row r="296" spans="2:6" x14ac:dyDescent="0.2">
      <c r="B296" s="164"/>
      <c r="C296" s="164"/>
      <c r="D296" s="164"/>
      <c r="E296" s="164"/>
      <c r="F296" s="164"/>
    </row>
    <row r="297" spans="2:6" x14ac:dyDescent="0.2">
      <c r="B297" s="164"/>
      <c r="C297" s="164"/>
      <c r="D297" s="164"/>
      <c r="E297" s="164"/>
      <c r="F297" s="164"/>
    </row>
    <row r="298" spans="2:6" x14ac:dyDescent="0.2">
      <c r="B298" s="164"/>
      <c r="C298" s="164"/>
      <c r="D298" s="164"/>
      <c r="E298" s="164"/>
      <c r="F298" s="164"/>
    </row>
    <row r="299" spans="2:6" x14ac:dyDescent="0.2">
      <c r="B299" s="164"/>
      <c r="C299" s="164"/>
      <c r="D299" s="164"/>
      <c r="E299" s="164"/>
      <c r="F299" s="164"/>
    </row>
    <row r="300" spans="2:6" x14ac:dyDescent="0.2">
      <c r="B300" s="164"/>
      <c r="C300" s="164"/>
      <c r="D300" s="164"/>
      <c r="E300" s="164"/>
      <c r="F300" s="164"/>
    </row>
    <row r="301" spans="2:6" x14ac:dyDescent="0.2">
      <c r="B301" s="164"/>
      <c r="C301" s="164"/>
      <c r="D301" s="164"/>
      <c r="E301" s="164"/>
      <c r="F301" s="164"/>
    </row>
    <row r="302" spans="2:6" x14ac:dyDescent="0.2">
      <c r="B302" s="164"/>
      <c r="C302" s="164"/>
      <c r="D302" s="164"/>
      <c r="E302" s="164"/>
      <c r="F302" s="164"/>
    </row>
    <row r="303" spans="2:6" x14ac:dyDescent="0.2">
      <c r="B303" s="164"/>
      <c r="C303" s="164"/>
      <c r="D303" s="164"/>
      <c r="E303" s="164"/>
      <c r="F303" s="164"/>
    </row>
    <row r="304" spans="2:6" x14ac:dyDescent="0.2">
      <c r="B304" s="164"/>
      <c r="C304" s="164"/>
      <c r="D304" s="164"/>
      <c r="E304" s="164"/>
      <c r="F304" s="164"/>
    </row>
    <row r="305" spans="2:6" x14ac:dyDescent="0.2">
      <c r="B305" s="164"/>
      <c r="C305" s="164"/>
      <c r="D305" s="164"/>
      <c r="E305" s="164"/>
      <c r="F305" s="164"/>
    </row>
    <row r="306" spans="2:6" x14ac:dyDescent="0.2">
      <c r="B306" s="164"/>
      <c r="C306" s="164"/>
      <c r="D306" s="164"/>
      <c r="E306" s="164"/>
      <c r="F306" s="164"/>
    </row>
    <row r="307" spans="2:6" x14ac:dyDescent="0.2">
      <c r="B307" s="164"/>
      <c r="C307" s="164"/>
      <c r="D307" s="164"/>
      <c r="E307" s="164"/>
      <c r="F307" s="164"/>
    </row>
    <row r="308" spans="2:6" x14ac:dyDescent="0.2">
      <c r="B308" s="164"/>
      <c r="C308" s="164"/>
      <c r="D308" s="164"/>
      <c r="E308" s="164"/>
      <c r="F308" s="164"/>
    </row>
    <row r="309" spans="2:6" x14ac:dyDescent="0.2">
      <c r="B309" s="164"/>
      <c r="C309" s="164"/>
      <c r="D309" s="164"/>
      <c r="E309" s="164"/>
      <c r="F309" s="164"/>
    </row>
    <row r="310" spans="2:6" x14ac:dyDescent="0.2">
      <c r="B310" s="164"/>
      <c r="C310" s="164"/>
      <c r="D310" s="164"/>
      <c r="E310" s="164"/>
      <c r="F310" s="164"/>
    </row>
    <row r="311" spans="2:6" x14ac:dyDescent="0.2">
      <c r="B311" s="164"/>
      <c r="C311" s="164"/>
      <c r="D311" s="164"/>
      <c r="E311" s="164"/>
      <c r="F311" s="164"/>
    </row>
    <row r="312" spans="2:6" x14ac:dyDescent="0.2">
      <c r="B312" s="164"/>
      <c r="C312" s="164"/>
      <c r="D312" s="164"/>
      <c r="E312" s="164"/>
      <c r="F312" s="164"/>
    </row>
    <row r="313" spans="2:6" x14ac:dyDescent="0.2">
      <c r="B313" s="164"/>
      <c r="C313" s="164"/>
      <c r="D313" s="164"/>
      <c r="E313" s="164"/>
      <c r="F313" s="164"/>
    </row>
    <row r="314" spans="2:6" x14ac:dyDescent="0.2">
      <c r="B314" s="164"/>
      <c r="C314" s="164"/>
      <c r="D314" s="164"/>
      <c r="E314" s="164"/>
      <c r="F314" s="164"/>
    </row>
    <row r="315" spans="2:6" x14ac:dyDescent="0.2">
      <c r="B315" s="164"/>
      <c r="C315" s="164"/>
      <c r="D315" s="164"/>
      <c r="E315" s="164"/>
      <c r="F315" s="164"/>
    </row>
    <row r="316" spans="2:6" x14ac:dyDescent="0.2">
      <c r="B316" s="164"/>
      <c r="C316" s="164"/>
      <c r="D316" s="164"/>
      <c r="E316" s="164"/>
      <c r="F316" s="164"/>
    </row>
    <row r="317" spans="2:6" x14ac:dyDescent="0.2">
      <c r="B317" s="164"/>
      <c r="C317" s="164"/>
      <c r="D317" s="164"/>
      <c r="E317" s="164"/>
      <c r="F317" s="164"/>
    </row>
    <row r="318" spans="2:6" x14ac:dyDescent="0.2">
      <c r="B318" s="164"/>
      <c r="C318" s="164"/>
      <c r="D318" s="164"/>
      <c r="E318" s="164"/>
      <c r="F318" s="164"/>
    </row>
    <row r="319" spans="2:6" x14ac:dyDescent="0.2">
      <c r="B319" s="164"/>
      <c r="C319" s="164"/>
      <c r="D319" s="164"/>
      <c r="E319" s="164"/>
      <c r="F319" s="164"/>
    </row>
    <row r="320" spans="2:6" x14ac:dyDescent="0.2">
      <c r="B320" s="164"/>
      <c r="C320" s="164"/>
      <c r="D320" s="164"/>
      <c r="E320" s="164"/>
      <c r="F320" s="164"/>
    </row>
    <row r="321" spans="2:6" x14ac:dyDescent="0.2">
      <c r="B321" s="164"/>
      <c r="C321" s="164"/>
      <c r="D321" s="164"/>
      <c r="E321" s="164"/>
      <c r="F321" s="164"/>
    </row>
    <row r="322" spans="2:6" x14ac:dyDescent="0.2">
      <c r="B322" s="164"/>
      <c r="C322" s="164"/>
      <c r="D322" s="164"/>
      <c r="E322" s="164"/>
      <c r="F322" s="164"/>
    </row>
    <row r="323" spans="2:6" x14ac:dyDescent="0.2">
      <c r="B323" s="164"/>
      <c r="C323" s="164"/>
      <c r="D323" s="164"/>
      <c r="E323" s="164"/>
      <c r="F323" s="164"/>
    </row>
    <row r="324" spans="2:6" x14ac:dyDescent="0.2">
      <c r="B324" s="164"/>
      <c r="C324" s="164"/>
      <c r="D324" s="164"/>
      <c r="E324" s="164"/>
      <c r="F324" s="164"/>
    </row>
    <row r="325" spans="2:6" x14ac:dyDescent="0.2">
      <c r="B325" s="164"/>
      <c r="C325" s="164"/>
      <c r="D325" s="164"/>
      <c r="E325" s="164"/>
      <c r="F325" s="164"/>
    </row>
    <row r="326" spans="2:6" x14ac:dyDescent="0.2">
      <c r="B326" s="164"/>
      <c r="C326" s="164"/>
      <c r="D326" s="164"/>
      <c r="E326" s="164"/>
      <c r="F326" s="164"/>
    </row>
    <row r="327" spans="2:6" x14ac:dyDescent="0.2">
      <c r="B327" s="164"/>
      <c r="C327" s="164"/>
      <c r="D327" s="164"/>
      <c r="E327" s="164"/>
      <c r="F327" s="164"/>
    </row>
    <row r="328" spans="2:6" x14ac:dyDescent="0.2">
      <c r="B328" s="164"/>
      <c r="C328" s="164"/>
      <c r="D328" s="164"/>
      <c r="E328" s="164"/>
      <c r="F328" s="164"/>
    </row>
    <row r="329" spans="2:6" x14ac:dyDescent="0.2">
      <c r="B329" s="164"/>
      <c r="C329" s="164"/>
      <c r="D329" s="164"/>
      <c r="E329" s="164"/>
      <c r="F329" s="164"/>
    </row>
    <row r="330" spans="2:6" x14ac:dyDescent="0.2">
      <c r="B330" s="164"/>
      <c r="C330" s="164"/>
      <c r="D330" s="164"/>
      <c r="E330" s="164"/>
      <c r="F330" s="164"/>
    </row>
    <row r="331" spans="2:6" x14ac:dyDescent="0.2">
      <c r="B331" s="164"/>
      <c r="C331" s="164"/>
      <c r="D331" s="164"/>
      <c r="E331" s="164"/>
      <c r="F331" s="164"/>
    </row>
    <row r="332" spans="2:6" x14ac:dyDescent="0.2">
      <c r="B332" s="164"/>
      <c r="C332" s="164"/>
      <c r="D332" s="164"/>
      <c r="E332" s="164"/>
      <c r="F332" s="164"/>
    </row>
    <row r="333" spans="2:6" x14ac:dyDescent="0.2">
      <c r="B333" s="164"/>
      <c r="C333" s="164"/>
      <c r="D333" s="164"/>
      <c r="E333" s="164"/>
      <c r="F333" s="164"/>
    </row>
    <row r="334" spans="2:6" x14ac:dyDescent="0.2">
      <c r="B334" s="164"/>
      <c r="C334" s="164"/>
      <c r="D334" s="164"/>
      <c r="E334" s="164"/>
      <c r="F334" s="164"/>
    </row>
    <row r="335" spans="2:6" x14ac:dyDescent="0.2">
      <c r="B335" s="164"/>
      <c r="C335" s="164"/>
      <c r="D335" s="164"/>
      <c r="E335" s="164"/>
      <c r="F335" s="164"/>
    </row>
    <row r="336" spans="2:6" x14ac:dyDescent="0.2">
      <c r="B336" s="164"/>
      <c r="C336" s="164"/>
      <c r="D336" s="164"/>
      <c r="E336" s="164"/>
      <c r="F336" s="164"/>
    </row>
    <row r="337" spans="2:6" x14ac:dyDescent="0.2">
      <c r="B337" s="164"/>
      <c r="C337" s="164"/>
      <c r="D337" s="164"/>
      <c r="E337" s="164"/>
      <c r="F337" s="164"/>
    </row>
    <row r="338" spans="2:6" x14ac:dyDescent="0.2">
      <c r="B338" s="164"/>
      <c r="C338" s="164"/>
      <c r="D338" s="164"/>
      <c r="E338" s="164"/>
      <c r="F338" s="164"/>
    </row>
    <row r="339" spans="2:6" x14ac:dyDescent="0.2">
      <c r="B339" s="164"/>
      <c r="C339" s="164"/>
      <c r="D339" s="164"/>
      <c r="E339" s="164"/>
      <c r="F339" s="164"/>
    </row>
    <row r="340" spans="2:6" x14ac:dyDescent="0.2">
      <c r="B340" s="164"/>
      <c r="C340" s="164"/>
      <c r="D340" s="164"/>
      <c r="E340" s="164"/>
      <c r="F340" s="164"/>
    </row>
    <row r="341" spans="2:6" x14ac:dyDescent="0.2">
      <c r="B341" s="164"/>
      <c r="C341" s="164"/>
      <c r="D341" s="164"/>
      <c r="E341" s="164"/>
      <c r="F341" s="164"/>
    </row>
    <row r="342" spans="2:6" x14ac:dyDescent="0.2">
      <c r="B342" s="164"/>
      <c r="C342" s="164"/>
      <c r="D342" s="164"/>
      <c r="E342" s="164"/>
      <c r="F342" s="164"/>
    </row>
    <row r="343" spans="2:6" x14ac:dyDescent="0.2">
      <c r="B343" s="164"/>
      <c r="C343" s="164"/>
      <c r="D343" s="164"/>
      <c r="E343" s="164"/>
      <c r="F343" s="164"/>
    </row>
    <row r="344" spans="2:6" x14ac:dyDescent="0.2">
      <c r="B344" s="164"/>
      <c r="C344" s="164"/>
      <c r="D344" s="164"/>
      <c r="E344" s="164"/>
      <c r="F344" s="164"/>
    </row>
    <row r="345" spans="2:6" x14ac:dyDescent="0.2">
      <c r="B345" s="164"/>
      <c r="C345" s="164"/>
      <c r="D345" s="164"/>
      <c r="E345" s="164"/>
      <c r="F345" s="164"/>
    </row>
    <row r="346" spans="2:6" x14ac:dyDescent="0.2">
      <c r="B346" s="164"/>
      <c r="C346" s="164"/>
      <c r="D346" s="164"/>
      <c r="E346" s="164"/>
      <c r="F346" s="164"/>
    </row>
    <row r="347" spans="2:6" x14ac:dyDescent="0.2">
      <c r="B347" s="164"/>
      <c r="C347" s="164"/>
      <c r="D347" s="164"/>
      <c r="E347" s="164"/>
      <c r="F347" s="164"/>
    </row>
    <row r="348" spans="2:6" x14ac:dyDescent="0.2">
      <c r="B348" s="164"/>
      <c r="C348" s="164"/>
      <c r="D348" s="164"/>
      <c r="E348" s="164"/>
      <c r="F348" s="164"/>
    </row>
    <row r="349" spans="2:6" x14ac:dyDescent="0.2">
      <c r="B349" s="164"/>
      <c r="C349" s="164"/>
      <c r="D349" s="164"/>
      <c r="E349" s="164"/>
      <c r="F349" s="164"/>
    </row>
    <row r="350" spans="2:6" x14ac:dyDescent="0.2">
      <c r="B350" s="164"/>
      <c r="C350" s="164"/>
      <c r="D350" s="164"/>
      <c r="E350" s="164"/>
      <c r="F350" s="164"/>
    </row>
    <row r="351" spans="2:6" x14ac:dyDescent="0.2">
      <c r="B351" s="164"/>
      <c r="C351" s="164"/>
      <c r="D351" s="164"/>
      <c r="E351" s="164"/>
      <c r="F351" s="164"/>
    </row>
    <row r="352" spans="2:6" x14ac:dyDescent="0.2">
      <c r="B352" s="164"/>
      <c r="C352" s="164"/>
      <c r="D352" s="164"/>
      <c r="E352" s="164"/>
      <c r="F352" s="164"/>
    </row>
    <row r="353" spans="2:6" x14ac:dyDescent="0.2">
      <c r="B353" s="164"/>
      <c r="C353" s="164"/>
      <c r="D353" s="164"/>
      <c r="E353" s="164"/>
      <c r="F353" s="164"/>
    </row>
    <row r="354" spans="2:6" x14ac:dyDescent="0.2">
      <c r="B354" s="164"/>
      <c r="C354" s="164"/>
      <c r="D354" s="164"/>
      <c r="E354" s="164"/>
      <c r="F354" s="164"/>
    </row>
    <row r="355" spans="2:6" x14ac:dyDescent="0.2">
      <c r="B355" s="164"/>
      <c r="C355" s="164"/>
      <c r="D355" s="164"/>
      <c r="E355" s="164"/>
      <c r="F355" s="164"/>
    </row>
    <row r="356" spans="2:6" x14ac:dyDescent="0.2">
      <c r="B356" s="164"/>
      <c r="C356" s="164"/>
      <c r="D356" s="164"/>
      <c r="E356" s="164"/>
      <c r="F356" s="164"/>
    </row>
    <row r="357" spans="2:6" x14ac:dyDescent="0.2">
      <c r="B357" s="164"/>
      <c r="C357" s="164"/>
      <c r="D357" s="164"/>
      <c r="E357" s="164"/>
      <c r="F357" s="164"/>
    </row>
    <row r="358" spans="2:6" x14ac:dyDescent="0.2">
      <c r="B358" s="164"/>
      <c r="C358" s="164"/>
      <c r="D358" s="164"/>
      <c r="E358" s="164"/>
      <c r="F358" s="164"/>
    </row>
    <row r="359" spans="2:6" x14ac:dyDescent="0.2">
      <c r="B359" s="164"/>
      <c r="C359" s="164"/>
      <c r="D359" s="164"/>
      <c r="E359" s="164"/>
      <c r="F359" s="164"/>
    </row>
    <row r="360" spans="2:6" x14ac:dyDescent="0.2">
      <c r="B360" s="164"/>
      <c r="C360" s="164"/>
      <c r="D360" s="164"/>
      <c r="E360" s="164"/>
      <c r="F360" s="164"/>
    </row>
    <row r="361" spans="2:6" x14ac:dyDescent="0.2">
      <c r="B361" s="164"/>
      <c r="C361" s="164"/>
      <c r="D361" s="164"/>
      <c r="E361" s="164"/>
      <c r="F361" s="164"/>
    </row>
    <row r="362" spans="2:6" x14ac:dyDescent="0.2">
      <c r="B362" s="164"/>
      <c r="C362" s="164"/>
      <c r="D362" s="164"/>
      <c r="E362" s="164"/>
      <c r="F362" s="164"/>
    </row>
    <row r="363" spans="2:6" x14ac:dyDescent="0.2">
      <c r="B363" s="164"/>
      <c r="C363" s="164"/>
      <c r="D363" s="164"/>
      <c r="E363" s="164"/>
      <c r="F363" s="164"/>
    </row>
    <row r="364" spans="2:6" x14ac:dyDescent="0.2">
      <c r="B364" s="164"/>
      <c r="C364" s="164"/>
      <c r="D364" s="164"/>
      <c r="E364" s="164"/>
      <c r="F364" s="164"/>
    </row>
    <row r="365" spans="2:6" x14ac:dyDescent="0.2">
      <c r="B365" s="164"/>
      <c r="C365" s="164"/>
      <c r="D365" s="164"/>
      <c r="E365" s="164"/>
      <c r="F365" s="164"/>
    </row>
    <row r="366" spans="2:6" x14ac:dyDescent="0.2">
      <c r="B366" s="164"/>
      <c r="C366" s="164"/>
      <c r="D366" s="164"/>
      <c r="E366" s="164"/>
      <c r="F366" s="164"/>
    </row>
    <row r="367" spans="2:6" x14ac:dyDescent="0.2">
      <c r="B367" s="164"/>
      <c r="C367" s="164"/>
      <c r="D367" s="164"/>
      <c r="E367" s="164"/>
      <c r="F367" s="164"/>
    </row>
    <row r="368" spans="2:6" x14ac:dyDescent="0.2">
      <c r="B368" s="164"/>
      <c r="C368" s="164"/>
      <c r="D368" s="164"/>
      <c r="E368" s="164"/>
      <c r="F368" s="164"/>
    </row>
    <row r="369" spans="2:6" x14ac:dyDescent="0.2">
      <c r="B369" s="164"/>
      <c r="C369" s="164"/>
      <c r="D369" s="164"/>
      <c r="E369" s="164"/>
      <c r="F369" s="164"/>
    </row>
    <row r="370" spans="2:6" x14ac:dyDescent="0.2">
      <c r="B370" s="164"/>
      <c r="C370" s="164"/>
      <c r="D370" s="164"/>
      <c r="E370" s="164"/>
      <c r="F370" s="164"/>
    </row>
    <row r="371" spans="2:6" x14ac:dyDescent="0.2">
      <c r="B371" s="164"/>
      <c r="C371" s="164"/>
      <c r="D371" s="164"/>
      <c r="E371" s="164"/>
      <c r="F371" s="164"/>
    </row>
    <row r="372" spans="2:6" x14ac:dyDescent="0.2">
      <c r="B372" s="164"/>
      <c r="C372" s="164"/>
      <c r="D372" s="164"/>
      <c r="E372" s="164"/>
      <c r="F372" s="164"/>
    </row>
    <row r="373" spans="2:6" x14ac:dyDescent="0.2">
      <c r="B373" s="164"/>
      <c r="C373" s="164"/>
      <c r="D373" s="164"/>
      <c r="E373" s="164"/>
      <c r="F373" s="164"/>
    </row>
    <row r="374" spans="2:6" x14ac:dyDescent="0.2">
      <c r="B374" s="164"/>
      <c r="C374" s="164"/>
      <c r="D374" s="164"/>
      <c r="E374" s="164"/>
      <c r="F374" s="164"/>
    </row>
    <row r="375" spans="2:6" x14ac:dyDescent="0.2">
      <c r="B375" s="164"/>
      <c r="C375" s="164"/>
      <c r="D375" s="164"/>
      <c r="E375" s="164"/>
      <c r="F375" s="164"/>
    </row>
    <row r="376" spans="2:6" x14ac:dyDescent="0.2">
      <c r="B376" s="164"/>
      <c r="C376" s="164"/>
      <c r="D376" s="164"/>
      <c r="E376" s="164"/>
      <c r="F376" s="164"/>
    </row>
    <row r="377" spans="2:6" x14ac:dyDescent="0.2">
      <c r="B377" s="164"/>
      <c r="C377" s="164"/>
      <c r="D377" s="164"/>
      <c r="E377" s="164"/>
      <c r="F377" s="164"/>
    </row>
    <row r="378" spans="2:6" x14ac:dyDescent="0.2">
      <c r="B378" s="164"/>
      <c r="C378" s="164"/>
      <c r="D378" s="164"/>
      <c r="E378" s="164"/>
      <c r="F378" s="164"/>
    </row>
    <row r="379" spans="2:6" x14ac:dyDescent="0.2">
      <c r="B379" s="164"/>
      <c r="C379" s="164"/>
      <c r="D379" s="164"/>
      <c r="E379" s="164"/>
      <c r="F379" s="164"/>
    </row>
    <row r="380" spans="2:6" x14ac:dyDescent="0.2">
      <c r="B380" s="164"/>
      <c r="C380" s="164"/>
      <c r="D380" s="164"/>
      <c r="E380" s="164"/>
      <c r="F380" s="164"/>
    </row>
    <row r="381" spans="2:6" x14ac:dyDescent="0.2">
      <c r="B381" s="164"/>
      <c r="C381" s="164"/>
      <c r="D381" s="164"/>
      <c r="E381" s="164"/>
      <c r="F381" s="164"/>
    </row>
    <row r="382" spans="2:6" x14ac:dyDescent="0.2">
      <c r="B382" s="164"/>
      <c r="C382" s="164"/>
      <c r="D382" s="164"/>
      <c r="E382" s="164"/>
      <c r="F382" s="164"/>
    </row>
    <row r="383" spans="2:6" x14ac:dyDescent="0.2">
      <c r="B383" s="164"/>
      <c r="C383" s="164"/>
      <c r="D383" s="164"/>
      <c r="E383" s="164"/>
      <c r="F383" s="164"/>
    </row>
    <row r="384" spans="2:6" x14ac:dyDescent="0.2">
      <c r="B384" s="164"/>
      <c r="C384" s="164"/>
      <c r="D384" s="164"/>
      <c r="E384" s="164"/>
      <c r="F384" s="164"/>
    </row>
    <row r="385" spans="2:6" x14ac:dyDescent="0.2">
      <c r="B385" s="164"/>
      <c r="C385" s="164"/>
      <c r="D385" s="164"/>
      <c r="E385" s="164"/>
      <c r="F385" s="164"/>
    </row>
    <row r="386" spans="2:6" x14ac:dyDescent="0.2">
      <c r="B386" s="164"/>
      <c r="C386" s="164"/>
      <c r="D386" s="164"/>
      <c r="E386" s="164"/>
      <c r="F386" s="164"/>
    </row>
    <row r="387" spans="2:6" x14ac:dyDescent="0.2">
      <c r="B387" s="164"/>
      <c r="C387" s="164"/>
      <c r="D387" s="164"/>
      <c r="E387" s="164"/>
      <c r="F387" s="164"/>
    </row>
    <row r="388" spans="2:6" x14ac:dyDescent="0.2">
      <c r="B388" s="164"/>
      <c r="C388" s="164"/>
      <c r="D388" s="164"/>
      <c r="E388" s="164"/>
      <c r="F388" s="164"/>
    </row>
    <row r="389" spans="2:6" x14ac:dyDescent="0.2">
      <c r="B389" s="164"/>
      <c r="C389" s="164"/>
      <c r="D389" s="164"/>
      <c r="E389" s="164"/>
      <c r="F389" s="164"/>
    </row>
    <row r="390" spans="2:6" x14ac:dyDescent="0.2">
      <c r="B390" s="164"/>
      <c r="C390" s="164"/>
      <c r="D390" s="164"/>
      <c r="E390" s="164"/>
      <c r="F390" s="164"/>
    </row>
    <row r="391" spans="2:6" x14ac:dyDescent="0.2">
      <c r="B391" s="164"/>
      <c r="C391" s="164"/>
      <c r="D391" s="164"/>
      <c r="E391" s="164"/>
      <c r="F391" s="164"/>
    </row>
    <row r="392" spans="2:6" x14ac:dyDescent="0.2">
      <c r="B392" s="164"/>
      <c r="C392" s="164"/>
      <c r="D392" s="164"/>
      <c r="E392" s="164"/>
      <c r="F392" s="164"/>
    </row>
  </sheetData>
  <pageMargins left="0.25" right="0.25" top="0.57999999999999996" bottom="0.2" header="0.5" footer="0.5"/>
  <pageSetup scale="20" fitToHeight="0" orientation="portrait" r:id="rId1"/>
  <headerFooter alignWithMargins="0">
    <oddFooter>&amp;L&amp;D at &amp;T&amp;CPage &amp;P of &amp;N</oddFooter>
  </headerFooter>
  <rowBreaks count="1" manualBreakCount="1">
    <brk id="73" max="16383" man="1"/>
  </rowBreaks>
  <customProperties>
    <customPr name="SourceTable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2"/>
  <sheetViews>
    <sheetView zoomScaleNormal="100" workbookViewId="0">
      <pane xSplit="1" ySplit="1" topLeftCell="B50" activePane="bottomRight" state="frozen"/>
      <selection pane="topRight" activeCell="B1" sqref="B1"/>
      <selection pane="bottomLeft" activeCell="A2" sqref="A2"/>
      <selection pane="bottomRight" activeCell="N82" sqref="N82"/>
    </sheetView>
  </sheetViews>
  <sheetFormatPr defaultRowHeight="12.75" x14ac:dyDescent="0.2"/>
  <cols>
    <col min="1" max="1" width="20.7109375" customWidth="1"/>
    <col min="2" max="40" width="9.140625" customWidth="1"/>
    <col min="42" max="47" width="9.140625" customWidth="1"/>
  </cols>
  <sheetData>
    <row r="1" spans="1:47" ht="13.5" thickBot="1" x14ac:dyDescent="0.25">
      <c r="A1" s="83" t="s">
        <v>2087</v>
      </c>
      <c r="B1" s="156" t="s">
        <v>2155</v>
      </c>
      <c r="C1" s="156" t="s">
        <v>2156</v>
      </c>
      <c r="D1" s="156" t="s">
        <v>2157</v>
      </c>
      <c r="E1" s="156" t="s">
        <v>2158</v>
      </c>
      <c r="F1" s="156" t="s">
        <v>2159</v>
      </c>
      <c r="G1" s="156" t="s">
        <v>2160</v>
      </c>
      <c r="H1" s="156" t="s">
        <v>2161</v>
      </c>
      <c r="I1" s="156" t="s">
        <v>2162</v>
      </c>
      <c r="J1" s="156" t="s">
        <v>2163</v>
      </c>
      <c r="K1" s="156" t="s">
        <v>2164</v>
      </c>
      <c r="L1" s="156" t="s">
        <v>2165</v>
      </c>
      <c r="M1" s="156" t="s">
        <v>2166</v>
      </c>
      <c r="N1" s="156" t="s">
        <v>2167</v>
      </c>
      <c r="O1" s="156" t="s">
        <v>2168</v>
      </c>
      <c r="P1" s="156" t="s">
        <v>2169</v>
      </c>
      <c r="Q1" s="156" t="s">
        <v>2170</v>
      </c>
      <c r="R1" s="156" t="s">
        <v>2171</v>
      </c>
      <c r="S1" s="156" t="s">
        <v>2172</v>
      </c>
      <c r="T1" s="156" t="s">
        <v>2173</v>
      </c>
      <c r="U1" s="156" t="s">
        <v>2174</v>
      </c>
      <c r="V1" s="156" t="s">
        <v>2175</v>
      </c>
      <c r="W1" s="156" t="s">
        <v>2176</v>
      </c>
      <c r="X1" s="156" t="s">
        <v>2177</v>
      </c>
      <c r="Y1" s="156" t="s">
        <v>2178</v>
      </c>
      <c r="Z1" s="156" t="s">
        <v>2179</v>
      </c>
      <c r="AA1" s="156" t="s">
        <v>2180</v>
      </c>
      <c r="AB1" s="156" t="s">
        <v>2181</v>
      </c>
      <c r="AC1" s="156" t="s">
        <v>2182</v>
      </c>
      <c r="AD1" s="156" t="s">
        <v>2183</v>
      </c>
      <c r="AE1" s="156" t="s">
        <v>2184</v>
      </c>
      <c r="AF1" s="156" t="s">
        <v>2185</v>
      </c>
      <c r="AG1" s="156" t="s">
        <v>2186</v>
      </c>
      <c r="AH1" s="156" t="s">
        <v>2187</v>
      </c>
      <c r="AI1" s="156" t="s">
        <v>2188</v>
      </c>
      <c r="AJ1" s="156" t="s">
        <v>2189</v>
      </c>
      <c r="AK1" s="156" t="s">
        <v>2190</v>
      </c>
      <c r="AL1" s="156" t="s">
        <v>2191</v>
      </c>
      <c r="AM1" s="156" t="s">
        <v>2192</v>
      </c>
      <c r="AN1" s="156" t="s">
        <v>2193</v>
      </c>
      <c r="AO1" s="156" t="s">
        <v>2194</v>
      </c>
      <c r="AP1" s="156" t="s">
        <v>2195</v>
      </c>
      <c r="AQ1" s="156" t="s">
        <v>2196</v>
      </c>
      <c r="AR1" s="156" t="s">
        <v>2197</v>
      </c>
      <c r="AS1" s="156" t="s">
        <v>2198</v>
      </c>
      <c r="AT1" s="156" t="s">
        <v>2199</v>
      </c>
      <c r="AU1" s="156" t="s">
        <v>2200</v>
      </c>
    </row>
    <row r="2" spans="1:47" x14ac:dyDescent="0.2">
      <c r="A2" s="322" t="s">
        <v>2093</v>
      </c>
      <c r="B2" s="79">
        <f>'control totals'!K105</f>
        <v>5.2</v>
      </c>
      <c r="C2" s="79">
        <f>'control totals'!L105</f>
        <v>5.9</v>
      </c>
      <c r="D2" s="79">
        <f>'control totals'!M105</f>
        <v>6.5</v>
      </c>
      <c r="E2" s="79">
        <f>'control totals'!N105</f>
        <v>7.1</v>
      </c>
      <c r="F2" s="79">
        <f>'control totals'!O105</f>
        <v>7.6</v>
      </c>
      <c r="G2" s="79">
        <f>'control totals'!P105</f>
        <v>8.1999999999999993</v>
      </c>
      <c r="H2" s="79">
        <f>'control totals'!Q105</f>
        <v>8.9</v>
      </c>
      <c r="I2" s="79">
        <f>'control totals'!R105</f>
        <v>9.6</v>
      </c>
      <c r="J2" s="79">
        <f>'control totals'!S105</f>
        <v>10.3</v>
      </c>
      <c r="K2" s="79">
        <f>'control totals'!T105</f>
        <v>11.4</v>
      </c>
      <c r="L2" s="79">
        <f>'control totals'!U105</f>
        <v>12.9</v>
      </c>
      <c r="M2" s="79">
        <f>'control totals'!V105</f>
        <v>14.8</v>
      </c>
      <c r="N2" s="79">
        <f>'control totals'!W105</f>
        <v>17</v>
      </c>
      <c r="O2" s="79">
        <f>'control totals'!X105</f>
        <v>18.8</v>
      </c>
      <c r="P2" s="79">
        <f>'control totals'!Y105</f>
        <v>20.5</v>
      </c>
      <c r="Q2" s="79">
        <f>'control totals'!Z105</f>
        <v>22.3</v>
      </c>
      <c r="R2" s="79">
        <f>'control totals'!AA105</f>
        <v>24.1</v>
      </c>
      <c r="S2" s="79">
        <f>'control totals'!AB105</f>
        <v>26.1</v>
      </c>
      <c r="T2" s="79">
        <f>'control totals'!AC105</f>
        <v>28.5</v>
      </c>
      <c r="U2" s="79">
        <f>'control totals'!AD105</f>
        <v>31.5</v>
      </c>
      <c r="V2" s="79">
        <f>'control totals'!AE105</f>
        <v>34.700000000000003</v>
      </c>
      <c r="W2" s="79">
        <f>'control totals'!AF105</f>
        <v>38.4</v>
      </c>
      <c r="X2" s="79">
        <f>'control totals'!AG105</f>
        <v>42.3</v>
      </c>
      <c r="Y2" s="79">
        <f>'control totals'!AH105</f>
        <v>45.4</v>
      </c>
      <c r="Z2" s="79">
        <f>'control totals'!AI105</f>
        <v>48.6</v>
      </c>
      <c r="AA2" s="79">
        <f>'control totals'!AJ105</f>
        <v>51.9</v>
      </c>
      <c r="AB2" s="79">
        <f>'control totals'!AK105</f>
        <v>56.4</v>
      </c>
      <c r="AC2" s="79">
        <f>'control totals'!AL105</f>
        <v>61.3</v>
      </c>
      <c r="AD2" s="79">
        <f>'control totals'!AM105</f>
        <v>66</v>
      </c>
      <c r="AE2" s="79">
        <f>'control totals'!AN105</f>
        <v>70.8</v>
      </c>
      <c r="AF2" s="79">
        <f>'control totals'!AO105</f>
        <v>76.8</v>
      </c>
      <c r="AG2" s="79">
        <f>'control totals'!AP105</f>
        <v>82.9</v>
      </c>
      <c r="AH2" s="79">
        <f>'control totals'!AQ105</f>
        <v>87</v>
      </c>
      <c r="AI2" s="79">
        <f>'control totals'!AR105</f>
        <v>95</v>
      </c>
      <c r="AJ2" s="79">
        <f>'control totals'!AS105</f>
        <v>102.5</v>
      </c>
      <c r="AK2" s="79">
        <f>'control totals'!AT105</f>
        <v>110.9</v>
      </c>
      <c r="AL2" s="79">
        <f>'control totals'!AU105</f>
        <v>119.7</v>
      </c>
      <c r="AM2" s="79">
        <f>'control totals'!AV105</f>
        <v>128.30000000000001</v>
      </c>
      <c r="AN2" s="79">
        <f>'control totals'!AW105</f>
        <v>136.9</v>
      </c>
      <c r="AO2" s="79">
        <f>'control totals'!AX105</f>
        <v>146.69999999999999</v>
      </c>
      <c r="AP2" s="79">
        <f>'control totals'!AY105</f>
        <v>158.30000000000001</v>
      </c>
      <c r="AQ2" s="79">
        <f>'control totals'!AZ105</f>
        <v>165.8</v>
      </c>
      <c r="AR2" s="79">
        <f>'control totals'!BA105</f>
        <v>170.5</v>
      </c>
      <c r="AS2" s="79">
        <f>'control totals'!BB105</f>
        <v>175</v>
      </c>
      <c r="AT2" s="79">
        <f>'control totals'!BC105</f>
        <v>179.2</v>
      </c>
      <c r="AU2" s="79">
        <f>'control totals'!BD105</f>
        <v>183.8</v>
      </c>
    </row>
    <row r="3" spans="1:47" x14ac:dyDescent="0.2">
      <c r="A3" s="322" t="s">
        <v>2134</v>
      </c>
      <c r="B3" s="79">
        <f>'control totals'!K106</f>
        <v>2.2000000000000002</v>
      </c>
      <c r="C3" s="79">
        <f>'control totals'!L106</f>
        <v>2.4</v>
      </c>
      <c r="D3" s="79">
        <f>'control totals'!M106</f>
        <v>2.6</v>
      </c>
      <c r="E3" s="79">
        <f>'control totals'!N106</f>
        <v>2.9</v>
      </c>
      <c r="F3" s="79">
        <f>'control totals'!O106</f>
        <v>3.4</v>
      </c>
      <c r="G3" s="79">
        <f>'control totals'!P106</f>
        <v>3.7</v>
      </c>
      <c r="H3" s="79">
        <f>'control totals'!Q106</f>
        <v>3.9</v>
      </c>
      <c r="I3" s="79">
        <f>'control totals'!R106</f>
        <v>4.0999999999999996</v>
      </c>
      <c r="J3" s="79">
        <f>'control totals'!S106</f>
        <v>4.7</v>
      </c>
      <c r="K3" s="79">
        <f>'control totals'!T106</f>
        <v>5</v>
      </c>
      <c r="L3" s="79">
        <f>'control totals'!U106</f>
        <v>5.6</v>
      </c>
      <c r="M3" s="79">
        <f>'control totals'!V106</f>
        <v>5.9</v>
      </c>
      <c r="N3" s="79">
        <f>'control totals'!W106</f>
        <v>6.1</v>
      </c>
      <c r="O3" s="79">
        <f>'control totals'!X106</f>
        <v>6.6</v>
      </c>
      <c r="P3" s="79">
        <f>'control totals'!Y106</f>
        <v>7.2</v>
      </c>
      <c r="Q3" s="79">
        <f>'control totals'!Z106</f>
        <v>7.6</v>
      </c>
      <c r="R3" s="79">
        <f>'control totals'!AA106</f>
        <v>8</v>
      </c>
      <c r="S3" s="79">
        <f>'control totals'!AB106</f>
        <v>8.8000000000000007</v>
      </c>
      <c r="T3" s="79">
        <f>'control totals'!AC106</f>
        <v>9.6</v>
      </c>
      <c r="U3" s="79">
        <f>'control totals'!AD106</f>
        <v>10.5</v>
      </c>
      <c r="V3" s="79">
        <f>'control totals'!AE106</f>
        <v>11.7</v>
      </c>
      <c r="W3" s="79">
        <f>'control totals'!AF106</f>
        <v>12.4</v>
      </c>
      <c r="X3" s="79">
        <f>'control totals'!AG106</f>
        <v>13</v>
      </c>
      <c r="Y3" s="79">
        <f>'control totals'!AH106</f>
        <v>13.3</v>
      </c>
      <c r="Z3" s="79">
        <f>'control totals'!AI106</f>
        <v>13.8</v>
      </c>
      <c r="AA3" s="79">
        <f>'control totals'!AJ106</f>
        <v>14.6</v>
      </c>
      <c r="AB3" s="79">
        <f>'control totals'!AK106</f>
        <v>15.4</v>
      </c>
      <c r="AC3" s="79">
        <f>'control totals'!AL106</f>
        <v>15.6</v>
      </c>
      <c r="AD3" s="79">
        <f>'control totals'!AM106</f>
        <v>16.2</v>
      </c>
      <c r="AE3" s="79">
        <f>'control totals'!AN106</f>
        <v>17.100000000000001</v>
      </c>
      <c r="AF3" s="79">
        <f>'control totals'!AO106</f>
        <v>18.100000000000001</v>
      </c>
      <c r="AG3" s="79">
        <f>'control totals'!AP106</f>
        <v>19.2</v>
      </c>
      <c r="AH3" s="79">
        <f>'control totals'!AQ106</f>
        <v>20</v>
      </c>
      <c r="AI3" s="79">
        <f>'control totals'!AR106</f>
        <v>20.5</v>
      </c>
      <c r="AJ3" s="79">
        <f>'control totals'!AS106</f>
        <v>21</v>
      </c>
      <c r="AK3" s="79">
        <f>'control totals'!AT106</f>
        <v>21.7</v>
      </c>
      <c r="AL3" s="79">
        <f>'control totals'!AU106</f>
        <v>22.5</v>
      </c>
      <c r="AM3" s="79">
        <f>'control totals'!AV106</f>
        <v>23.3</v>
      </c>
      <c r="AN3" s="79">
        <f>'control totals'!AW106</f>
        <v>24.3</v>
      </c>
      <c r="AO3" s="79">
        <f>'control totals'!AX106</f>
        <v>24.7</v>
      </c>
      <c r="AP3" s="79">
        <f>'control totals'!AY106</f>
        <v>25.1</v>
      </c>
      <c r="AQ3" s="79">
        <f>'control totals'!AZ106</f>
        <v>25.6</v>
      </c>
      <c r="AR3" s="79">
        <f>'control totals'!BA106</f>
        <v>26.1</v>
      </c>
      <c r="AS3" s="79">
        <f>'control totals'!BB106</f>
        <v>27.2</v>
      </c>
      <c r="AT3" s="79">
        <f>'control totals'!BC106</f>
        <v>28.6</v>
      </c>
      <c r="AU3" s="79">
        <f>'control totals'!BD106</f>
        <v>29.4</v>
      </c>
    </row>
    <row r="4" spans="1:47" x14ac:dyDescent="0.2">
      <c r="A4" s="322" t="s">
        <v>2135</v>
      </c>
      <c r="B4" s="79">
        <f>'control totals'!K107</f>
        <v>0.2</v>
      </c>
      <c r="C4" s="79">
        <f>'control totals'!L107</f>
        <v>0.3</v>
      </c>
      <c r="D4" s="79">
        <f>'control totals'!M107</f>
        <v>0.3</v>
      </c>
      <c r="E4" s="79">
        <f>'control totals'!N107</f>
        <v>0.4</v>
      </c>
      <c r="F4" s="79">
        <f>'control totals'!O107</f>
        <v>0.5</v>
      </c>
      <c r="G4" s="79">
        <f>'control totals'!P107</f>
        <v>0.7</v>
      </c>
      <c r="H4" s="79">
        <f>'control totals'!Q107</f>
        <v>0.7</v>
      </c>
      <c r="I4" s="79">
        <f>'control totals'!R107</f>
        <v>0.7</v>
      </c>
      <c r="J4" s="79">
        <f>'control totals'!S107</f>
        <v>0.9</v>
      </c>
      <c r="K4" s="79">
        <f>'control totals'!T107</f>
        <v>1</v>
      </c>
      <c r="L4" s="79">
        <f>'control totals'!U107</f>
        <v>1</v>
      </c>
      <c r="M4" s="79">
        <f>'control totals'!V107</f>
        <v>1.1000000000000001</v>
      </c>
      <c r="N4" s="79">
        <f>'control totals'!W107</f>
        <v>1.1000000000000001</v>
      </c>
      <c r="O4" s="79">
        <f>'control totals'!X107</f>
        <v>1.3</v>
      </c>
      <c r="P4" s="79">
        <f>'control totals'!Y107</f>
        <v>1.5</v>
      </c>
      <c r="Q4" s="79">
        <f>'control totals'!Z107</f>
        <v>1.8</v>
      </c>
      <c r="R4" s="79">
        <f>'control totals'!AA107</f>
        <v>2</v>
      </c>
      <c r="S4" s="79">
        <f>'control totals'!AB107</f>
        <v>2.1</v>
      </c>
      <c r="T4" s="79">
        <f>'control totals'!AC107</f>
        <v>2.2999999999999998</v>
      </c>
      <c r="U4" s="79">
        <f>'control totals'!AD107</f>
        <v>3</v>
      </c>
      <c r="V4" s="79">
        <f>'control totals'!AE107</f>
        <v>3.2</v>
      </c>
      <c r="W4" s="79">
        <f>'control totals'!AF107</f>
        <v>3.3</v>
      </c>
      <c r="X4" s="79">
        <f>'control totals'!AG107</f>
        <v>3.7</v>
      </c>
      <c r="Y4" s="79">
        <f>'control totals'!AH107</f>
        <v>4</v>
      </c>
      <c r="Z4" s="79">
        <f>'control totals'!AI107</f>
        <v>4.3</v>
      </c>
      <c r="AA4" s="79">
        <f>'control totals'!AJ107</f>
        <v>4.5999999999999996</v>
      </c>
      <c r="AB4" s="79">
        <f>'control totals'!AK107</f>
        <v>4.7</v>
      </c>
      <c r="AC4" s="79">
        <f>'control totals'!AL107</f>
        <v>5.0999999999999996</v>
      </c>
      <c r="AD4" s="79">
        <f>'control totals'!AM107</f>
        <v>5.3</v>
      </c>
      <c r="AE4" s="79">
        <f>'control totals'!AN107</f>
        <v>5.7</v>
      </c>
      <c r="AF4" s="79">
        <f>'control totals'!AO107</f>
        <v>6</v>
      </c>
      <c r="AG4" s="79">
        <f>'control totals'!AP107</f>
        <v>6.5</v>
      </c>
      <c r="AH4" s="79">
        <f>'control totals'!AQ107</f>
        <v>6.8</v>
      </c>
      <c r="AI4" s="79">
        <f>'control totals'!AR107</f>
        <v>7.2</v>
      </c>
      <c r="AJ4" s="79">
        <f>'control totals'!AS107</f>
        <v>7.6</v>
      </c>
      <c r="AK4" s="79">
        <f>'control totals'!AT107</f>
        <v>7.9</v>
      </c>
      <c r="AL4" s="79">
        <f>'control totals'!AU107</f>
        <v>8.5</v>
      </c>
      <c r="AM4" s="79">
        <f>'control totals'!AV107</f>
        <v>9.4</v>
      </c>
      <c r="AN4" s="79">
        <f>'control totals'!AW107</f>
        <v>9.8000000000000007</v>
      </c>
      <c r="AO4" s="79">
        <f>'control totals'!AX107</f>
        <v>10.1</v>
      </c>
      <c r="AP4" s="79">
        <f>'control totals'!AY107</f>
        <v>10.199999999999999</v>
      </c>
      <c r="AQ4" s="79">
        <f>'control totals'!AZ107</f>
        <v>11.3</v>
      </c>
      <c r="AR4" s="79">
        <f>'control totals'!BA107</f>
        <v>11.6</v>
      </c>
      <c r="AS4" s="79">
        <f>'control totals'!BB107</f>
        <v>11.7</v>
      </c>
      <c r="AT4" s="79">
        <f>'control totals'!BC107</f>
        <v>12.2</v>
      </c>
      <c r="AU4" s="79">
        <f>'control totals'!BD107</f>
        <v>12.8</v>
      </c>
    </row>
    <row r="5" spans="1:47" x14ac:dyDescent="0.2">
      <c r="A5" s="322" t="s">
        <v>2094</v>
      </c>
      <c r="B5" s="79">
        <f>'control totals'!K108</f>
        <v>1.3964891041162228</v>
      </c>
      <c r="C5" s="79">
        <f>'control totals'!L108</f>
        <v>1.4844494466329019</v>
      </c>
      <c r="D5" s="79">
        <f>'control totals'!M108</f>
        <v>1.4908904460775936</v>
      </c>
      <c r="E5" s="79">
        <f>'control totals'!N108</f>
        <v>1.6716666666666666</v>
      </c>
      <c r="F5" s="79">
        <f>'control totals'!O108</f>
        <v>1.7593289920724802</v>
      </c>
      <c r="G5" s="79">
        <f>'control totals'!P108</f>
        <v>2.2265504869297796</v>
      </c>
      <c r="H5" s="79">
        <f>'control totals'!Q108</f>
        <v>2.78995171303748</v>
      </c>
      <c r="I5" s="79">
        <f>'control totals'!R108</f>
        <v>3.0734858681022876</v>
      </c>
      <c r="J5" s="79">
        <f>'control totals'!S108</f>
        <v>3.4469144981412643</v>
      </c>
      <c r="K5" s="79">
        <f>'control totals'!T108</f>
        <v>3.6368218352310784</v>
      </c>
      <c r="L5" s="79">
        <f>'control totals'!U108</f>
        <v>3.9013562179143362</v>
      </c>
      <c r="M5" s="79">
        <f>'control totals'!V108</f>
        <v>4.1375499894759002</v>
      </c>
      <c r="N5" s="79">
        <f>'control totals'!W108</f>
        <v>4.2720804126438301</v>
      </c>
      <c r="O5" s="79">
        <f>'control totals'!X108</f>
        <v>4.7519042763749768</v>
      </c>
      <c r="P5" s="79">
        <f>'control totals'!Y108</f>
        <v>5.1060232379699659</v>
      </c>
      <c r="Q5" s="79">
        <f>'control totals'!Z108</f>
        <v>5.7668258356370945</v>
      </c>
      <c r="R5" s="79">
        <f>'control totals'!AA108</f>
        <v>6.2502093443714912</v>
      </c>
      <c r="S5" s="79">
        <f>'control totals'!AB108</f>
        <v>7.0010563222007463</v>
      </c>
      <c r="T5" s="79">
        <f>'control totals'!AC108</f>
        <v>8.8447181628392482</v>
      </c>
      <c r="U5" s="79">
        <f>'control totals'!AD108</f>
        <v>9.8668049792531125</v>
      </c>
      <c r="V5" s="79">
        <f>'control totals'!AE108</f>
        <v>10.315151515151515</v>
      </c>
      <c r="W5" s="79">
        <f>'control totals'!AF108</f>
        <v>10.273789038186944</v>
      </c>
      <c r="X5" s="79">
        <f>'control totals'!AG108</f>
        <v>10.921085421569986</v>
      </c>
      <c r="Y5" s="79">
        <f>'control totals'!AH108</f>
        <v>11.406779992184449</v>
      </c>
      <c r="Z5" s="79">
        <f>'control totals'!AI108</f>
        <v>12.076054092177486</v>
      </c>
      <c r="AA5" s="79">
        <f>'control totals'!AJ108</f>
        <v>13.304636653876571</v>
      </c>
      <c r="AB5" s="79">
        <f>'control totals'!AK108</f>
        <v>14.98991303384479</v>
      </c>
      <c r="AC5" s="79">
        <f>'control totals'!AL108</f>
        <v>16.44966485292958</v>
      </c>
      <c r="AD5" s="79">
        <f>'control totals'!AM108</f>
        <v>18.400377161857026</v>
      </c>
      <c r="AE5" s="79">
        <f>'control totals'!AN108</f>
        <v>20.210053535423764</v>
      </c>
      <c r="AF5" s="79">
        <f>'control totals'!AO108</f>
        <v>22.568872322598665</v>
      </c>
      <c r="AG5" s="79">
        <f>'control totals'!AP108</f>
        <v>24.070523415977963</v>
      </c>
      <c r="AH5" s="79">
        <f>'control totals'!AQ108</f>
        <v>24.165788563640433</v>
      </c>
      <c r="AI5" s="79">
        <f>'control totals'!AR108</f>
        <v>25.123878161544738</v>
      </c>
      <c r="AJ5" s="79">
        <f>'control totals'!AS108</f>
        <v>26.112471634580192</v>
      </c>
      <c r="AK5" s="79">
        <f>'control totals'!AT108</f>
        <v>28.184760297561649</v>
      </c>
      <c r="AL5" s="79">
        <f>'control totals'!AU108</f>
        <v>30.338941013298527</v>
      </c>
      <c r="AM5" s="79">
        <f>'control totals'!AV108</f>
        <v>33.004693298406465</v>
      </c>
      <c r="AN5" s="79">
        <f>'control totals'!AW108</f>
        <v>35.302654907905008</v>
      </c>
      <c r="AO5" s="79">
        <f>'control totals'!AX108</f>
        <v>35.8709909447049</v>
      </c>
      <c r="AP5" s="79">
        <f>'control totals'!AY108</f>
        <v>39.160899653979236</v>
      </c>
      <c r="AQ5" s="79">
        <f>'control totals'!AZ108</f>
        <v>41.088220217346731</v>
      </c>
      <c r="AR5" s="79">
        <f>'control totals'!BA108</f>
        <v>41.779215003045366</v>
      </c>
      <c r="AS5" s="79">
        <f>'control totals'!BB108</f>
        <v>42.507337733773376</v>
      </c>
      <c r="AT5" s="79">
        <f>'control totals'!BC108</f>
        <v>45.058356597313669</v>
      </c>
      <c r="AU5" s="79">
        <f>'control totals'!BD108</f>
        <v>47.947657404195731</v>
      </c>
    </row>
    <row r="6" spans="1:47" x14ac:dyDescent="0.2">
      <c r="A6" s="82" t="s">
        <v>2516</v>
      </c>
      <c r="B6" s="79">
        <f>'control totals'!K110</f>
        <v>64.599999999999994</v>
      </c>
      <c r="C6" s="79">
        <f>'control totals'!L110</f>
        <v>70.8</v>
      </c>
      <c r="D6" s="79">
        <f>'control totals'!M110</f>
        <v>77.400000000000006</v>
      </c>
      <c r="E6" s="79">
        <f>'control totals'!N110</f>
        <v>84.8</v>
      </c>
      <c r="F6" s="79">
        <f>'control totals'!O110</f>
        <v>93.6</v>
      </c>
      <c r="G6" s="79">
        <f>'control totals'!P110</f>
        <v>102.8</v>
      </c>
      <c r="H6" s="79">
        <f>'control totals'!Q110</f>
        <v>112.8</v>
      </c>
      <c r="I6" s="79">
        <f>'control totals'!R110</f>
        <v>125.7</v>
      </c>
      <c r="J6" s="79">
        <f>'control totals'!S110</f>
        <v>142.80000000000001</v>
      </c>
      <c r="K6" s="79">
        <f>'control totals'!T110</f>
        <v>161.80000000000001</v>
      </c>
      <c r="L6" s="79">
        <f>'control totals'!U110</f>
        <v>183.6</v>
      </c>
      <c r="M6" s="79">
        <f>'control totals'!V110</f>
        <v>206.3</v>
      </c>
      <c r="N6" s="79">
        <f>'control totals'!W110</f>
        <v>223.6</v>
      </c>
      <c r="O6" s="79">
        <f>'control totals'!X110</f>
        <v>241.1</v>
      </c>
      <c r="P6" s="79">
        <f>'control totals'!Y110</f>
        <v>262.60000000000002</v>
      </c>
      <c r="Q6" s="79">
        <f>'control totals'!Z110</f>
        <v>285.7</v>
      </c>
      <c r="R6" s="79">
        <f>'control totals'!AA110</f>
        <v>310.2</v>
      </c>
      <c r="S6" s="79">
        <f>'control totals'!AB110</f>
        <v>334.2</v>
      </c>
      <c r="T6" s="79">
        <f>'control totals'!AC110</f>
        <v>363</v>
      </c>
      <c r="U6" s="79">
        <f>'control totals'!AD110</f>
        <v>390.3</v>
      </c>
      <c r="V6" s="79">
        <f>'control totals'!AE110</f>
        <v>419.1</v>
      </c>
      <c r="W6" s="79">
        <f>'control totals'!AF110</f>
        <v>443.1</v>
      </c>
      <c r="X6" s="79">
        <f>'control totals'!AG110</f>
        <v>469.8</v>
      </c>
      <c r="Y6" s="79">
        <f>'control totals'!AH110</f>
        <v>496.6</v>
      </c>
      <c r="Z6" s="79">
        <f>'control totals'!AI110</f>
        <v>532.70000000000005</v>
      </c>
      <c r="AA6" s="79">
        <f>'control totals'!AJ110</f>
        <v>568.79999999999995</v>
      </c>
      <c r="AB6" s="79">
        <f>'control totals'!AK110</f>
        <v>602.6</v>
      </c>
      <c r="AC6" s="79">
        <f>'control totals'!AL110</f>
        <v>639.1</v>
      </c>
      <c r="AD6" s="79">
        <f>'control totals'!AM110</f>
        <v>684.3</v>
      </c>
      <c r="AE6" s="79">
        <f>'control totals'!AN110</f>
        <v>729.5</v>
      </c>
      <c r="AF6" s="79">
        <f>'control totals'!AO110</f>
        <v>781.6</v>
      </c>
      <c r="AG6" s="79">
        <f>'control totals'!AP110</f>
        <v>842.3</v>
      </c>
      <c r="AH6" s="79">
        <f>'control totals'!AQ110</f>
        <v>882.8</v>
      </c>
      <c r="AI6" s="79">
        <f>'control totals'!AR110</f>
        <v>927.5</v>
      </c>
      <c r="AJ6" s="79">
        <f>'control totals'!AS110</f>
        <v>985.3</v>
      </c>
      <c r="AK6" s="79">
        <f>'control totals'!AT110</f>
        <v>1063.0999999999999</v>
      </c>
      <c r="AL6" s="79">
        <f>'control totals'!AU110</f>
        <v>1128.3</v>
      </c>
      <c r="AM6" s="79">
        <f>'control totals'!AV110</f>
        <v>1162.8</v>
      </c>
      <c r="AN6" s="79">
        <f>'control totals'!AW110</f>
        <v>1206</v>
      </c>
      <c r="AO6" s="79">
        <f>'control totals'!AX110</f>
        <v>1230.5999999999999</v>
      </c>
      <c r="AP6" s="79">
        <f>'control totals'!AY110</f>
        <v>1235.7</v>
      </c>
      <c r="AQ6" s="79">
        <f>'control totals'!AZ110</f>
        <v>1256.5999999999999</v>
      </c>
      <c r="AR6" s="79">
        <f>'control totals'!BA110</f>
        <v>1285.3</v>
      </c>
      <c r="AS6" s="79">
        <f>'control totals'!BB110</f>
        <v>1322.8</v>
      </c>
      <c r="AT6" s="79">
        <f>'control totals'!BC110</f>
        <v>1370.4</v>
      </c>
      <c r="AU6" s="79">
        <f>'control totals'!BD110</f>
        <v>1430</v>
      </c>
    </row>
    <row r="7" spans="1:47" x14ac:dyDescent="0.2">
      <c r="A7" s="322" t="s">
        <v>2095</v>
      </c>
      <c r="B7" s="79">
        <f>'control totals'!K111</f>
        <v>6.2000000000000011</v>
      </c>
      <c r="C7" s="79">
        <f>'control totals'!L111</f>
        <v>7.5</v>
      </c>
      <c r="D7" s="79">
        <f>'control totals'!M111</f>
        <v>8.3000000000000007</v>
      </c>
      <c r="E7" s="79">
        <f>'control totals'!N111</f>
        <v>9.1</v>
      </c>
      <c r="F7" s="79">
        <f>'control totals'!O111</f>
        <v>10.6</v>
      </c>
      <c r="G7" s="79">
        <f>'control totals'!P111</f>
        <v>12</v>
      </c>
      <c r="H7" s="79">
        <f>'control totals'!Q111</f>
        <v>13.3</v>
      </c>
      <c r="I7" s="79">
        <f>'control totals'!R111</f>
        <v>14.8</v>
      </c>
      <c r="J7" s="79">
        <f>'control totals'!S111</f>
        <v>16.200000000000003</v>
      </c>
      <c r="K7" s="79">
        <f>'control totals'!T111</f>
        <v>19.100000000000001</v>
      </c>
      <c r="L7" s="79">
        <f>'control totals'!U111</f>
        <v>22.3</v>
      </c>
      <c r="M7" s="79">
        <f>'control totals'!V111</f>
        <v>24.5</v>
      </c>
      <c r="N7" s="79">
        <f>'control totals'!W111</f>
        <v>27.000000000000004</v>
      </c>
      <c r="O7" s="79">
        <f>'control totals'!X111</f>
        <v>28.9</v>
      </c>
      <c r="P7" s="79">
        <f>'control totals'!Y111</f>
        <v>29.7</v>
      </c>
      <c r="Q7" s="79">
        <f>'control totals'!Z111</f>
        <v>31.800000000000004</v>
      </c>
      <c r="R7" s="79">
        <f>'control totals'!AA111</f>
        <v>33.300000000000004</v>
      </c>
      <c r="S7" s="79">
        <f>'control totals'!AB111</f>
        <v>33.199999999999996</v>
      </c>
      <c r="T7" s="79">
        <f>'control totals'!AC111</f>
        <v>34.799999999999997</v>
      </c>
      <c r="U7" s="79">
        <f>'control totals'!AD111</f>
        <v>37</v>
      </c>
      <c r="V7" s="79">
        <f>'control totals'!AE111</f>
        <v>40.799999999999997</v>
      </c>
      <c r="W7" s="79">
        <f>'control totals'!AF111</f>
        <v>40.4</v>
      </c>
      <c r="X7" s="79">
        <f>'control totals'!AG111</f>
        <v>38.5</v>
      </c>
      <c r="Y7" s="79">
        <f>'control totals'!AH111</f>
        <v>39.700000000000003</v>
      </c>
      <c r="Z7" s="79">
        <f>'control totals'!AI111</f>
        <v>43.099999999999994</v>
      </c>
      <c r="AA7" s="79">
        <f>'control totals'!AJ111</f>
        <v>44.4</v>
      </c>
      <c r="AB7" s="79">
        <f>'control totals'!AK111</f>
        <v>47.900000000000006</v>
      </c>
      <c r="AC7" s="79">
        <f>'control totals'!AL111</f>
        <v>50.900000000000006</v>
      </c>
      <c r="AD7" s="79">
        <f>'control totals'!AM111</f>
        <v>54.2</v>
      </c>
      <c r="AE7" s="79">
        <f>'control totals'!AN111</f>
        <v>58.900000000000006</v>
      </c>
      <c r="AF7" s="79">
        <f>'control totals'!AO111</f>
        <v>65.699999999999989</v>
      </c>
      <c r="AG7" s="79">
        <f>'control totals'!AP111</f>
        <v>70</v>
      </c>
      <c r="AH7" s="79">
        <f>'control totals'!AQ111</f>
        <v>72.5</v>
      </c>
      <c r="AI7" s="79">
        <f>'control totals'!AR111</f>
        <v>73.3</v>
      </c>
      <c r="AJ7" s="79">
        <f>'control totals'!AS111</f>
        <v>76.599999999999994</v>
      </c>
      <c r="AK7" s="79">
        <f>'control totals'!AT111</f>
        <v>79.699999999999989</v>
      </c>
      <c r="AL7" s="79">
        <f>'control totals'!AU111</f>
        <v>84.600000000000009</v>
      </c>
      <c r="AM7" s="79">
        <f>'control totals'!AV111</f>
        <v>88.4</v>
      </c>
      <c r="AN7" s="79">
        <f>'control totals'!AW111</f>
        <v>90.7</v>
      </c>
      <c r="AO7" s="79">
        <f>'control totals'!AX111</f>
        <v>92.1</v>
      </c>
      <c r="AP7" s="79">
        <f>'control totals'!AY111</f>
        <v>98.1</v>
      </c>
      <c r="AQ7" s="79">
        <f>'control totals'!AZ111</f>
        <v>102.3</v>
      </c>
      <c r="AR7" s="79">
        <f>'control totals'!BA111</f>
        <v>106.69999999999999</v>
      </c>
      <c r="AS7" s="79">
        <f>'control totals'!BB111</f>
        <v>108.2</v>
      </c>
      <c r="AT7" s="79">
        <f>'control totals'!BC111</f>
        <v>111.60000000000001</v>
      </c>
      <c r="AU7" s="79">
        <f>'control totals'!BD111</f>
        <v>117.4</v>
      </c>
    </row>
    <row r="8" spans="1:47" x14ac:dyDescent="0.2">
      <c r="A8" s="322" t="s">
        <v>2096</v>
      </c>
      <c r="B8" s="79">
        <f>'control totals'!K112</f>
        <v>6.2000000000000011</v>
      </c>
      <c r="C8" s="79">
        <f>'control totals'!L112</f>
        <v>6.5</v>
      </c>
      <c r="D8" s="79">
        <f>'control totals'!M112</f>
        <v>6.9999999999999991</v>
      </c>
      <c r="E8" s="79">
        <f>'control totals'!N112</f>
        <v>7.6</v>
      </c>
      <c r="F8" s="79">
        <f>'control totals'!O112</f>
        <v>8.5</v>
      </c>
      <c r="G8" s="79">
        <f>'control totals'!P112</f>
        <v>9.4</v>
      </c>
      <c r="H8" s="79">
        <f>'control totals'!Q112</f>
        <v>10.8</v>
      </c>
      <c r="I8" s="79">
        <f>'control totals'!R112</f>
        <v>11</v>
      </c>
      <c r="J8" s="79">
        <f>'control totals'!S112</f>
        <v>12.100000000000001</v>
      </c>
      <c r="K8" s="79">
        <f>'control totals'!T112</f>
        <v>13</v>
      </c>
      <c r="L8" s="79">
        <f>'control totals'!U112</f>
        <v>14.599999999999998</v>
      </c>
      <c r="M8" s="79">
        <f>'control totals'!V112</f>
        <v>16.3</v>
      </c>
      <c r="N8" s="79">
        <f>'control totals'!W112</f>
        <v>17.700000000000003</v>
      </c>
      <c r="O8" s="79">
        <f>'control totals'!X112</f>
        <v>18.5</v>
      </c>
      <c r="P8" s="79">
        <f>'control totals'!Y112</f>
        <v>20.399999999999999</v>
      </c>
      <c r="Q8" s="79">
        <f>'control totals'!Z112</f>
        <v>21.9</v>
      </c>
      <c r="R8" s="79">
        <f>'control totals'!AA112</f>
        <v>23.000000000000004</v>
      </c>
      <c r="S8" s="79">
        <f>'control totals'!AB112</f>
        <v>25.2</v>
      </c>
      <c r="T8" s="79">
        <f>'control totals'!AC112</f>
        <v>25.500000000000004</v>
      </c>
      <c r="U8" s="79">
        <f>'control totals'!AD112</f>
        <v>28.900000000000002</v>
      </c>
      <c r="V8" s="79">
        <f>'control totals'!AE112</f>
        <v>31</v>
      </c>
      <c r="W8" s="79">
        <f>'control totals'!AF112</f>
        <v>31.299999999999997</v>
      </c>
      <c r="X8" s="79">
        <f>'control totals'!AG112</f>
        <v>36.5</v>
      </c>
      <c r="Y8" s="79">
        <f>'control totals'!AH112</f>
        <v>36.5</v>
      </c>
      <c r="Z8" s="79">
        <f>'control totals'!AI112</f>
        <v>34.5</v>
      </c>
      <c r="AA8" s="79">
        <f>'control totals'!AJ112</f>
        <v>36</v>
      </c>
      <c r="AB8" s="79">
        <f>'control totals'!AK112</f>
        <v>38.099999999999994</v>
      </c>
      <c r="AC8" s="79">
        <f>'control totals'!AL112</f>
        <v>40.4</v>
      </c>
      <c r="AD8" s="79">
        <f>'control totals'!AM112</f>
        <v>42.7</v>
      </c>
      <c r="AE8" s="79">
        <f>'control totals'!AN112</f>
        <v>51.7</v>
      </c>
      <c r="AF8" s="79">
        <f>'control totals'!AO112</f>
        <v>53.3</v>
      </c>
      <c r="AG8" s="79">
        <f>'control totals'!AP112</f>
        <v>54</v>
      </c>
      <c r="AH8" s="79">
        <f>'control totals'!AQ112</f>
        <v>52.3</v>
      </c>
      <c r="AI8" s="79">
        <f>'control totals'!AR112</f>
        <v>50.7</v>
      </c>
      <c r="AJ8" s="79">
        <f>'control totals'!AS112</f>
        <v>53</v>
      </c>
      <c r="AK8" s="79">
        <f>'control totals'!AT112</f>
        <v>54.1</v>
      </c>
      <c r="AL8" s="79">
        <f>'control totals'!AU112</f>
        <v>57.5</v>
      </c>
      <c r="AM8" s="79">
        <f>'control totals'!AV112</f>
        <v>60</v>
      </c>
      <c r="AN8" s="79">
        <f>'control totals'!AW112</f>
        <v>61.900000000000006</v>
      </c>
      <c r="AO8" s="79">
        <f>'control totals'!AX112</f>
        <v>66.7</v>
      </c>
      <c r="AP8" s="79">
        <f>'control totals'!AY112</f>
        <v>71.599999999999994</v>
      </c>
      <c r="AQ8" s="79">
        <f>'control totals'!AZ112</f>
        <v>74.099999999999994</v>
      </c>
      <c r="AR8" s="79">
        <f>'control totals'!BA112</f>
        <v>75.100000000000009</v>
      </c>
      <c r="AS8" s="79">
        <f>'control totals'!BB112</f>
        <v>73.400000000000006</v>
      </c>
      <c r="AT8" s="79">
        <f>'control totals'!BC112</f>
        <v>72.699999999999989</v>
      </c>
      <c r="AU8" s="79">
        <f>'control totals'!BD112</f>
        <v>77.2</v>
      </c>
    </row>
    <row r="9" spans="1:47" x14ac:dyDescent="0.2">
      <c r="A9" s="322" t="s">
        <v>2097</v>
      </c>
      <c r="B9" s="79">
        <f>'control totals'!K113</f>
        <v>460.00351089588378</v>
      </c>
      <c r="C9" s="79">
        <f>'control totals'!L113</f>
        <v>493.11555055336709</v>
      </c>
      <c r="D9" s="79">
        <f>'control totals'!M113</f>
        <v>543.70910955392242</v>
      </c>
      <c r="E9" s="79">
        <f>'control totals'!N113</f>
        <v>600.12833333333333</v>
      </c>
      <c r="F9" s="79">
        <f>'control totals'!O113</f>
        <v>652.34067100792754</v>
      </c>
      <c r="G9" s="79">
        <f>'control totals'!P113</f>
        <v>721.7734495130702</v>
      </c>
      <c r="H9" s="79">
        <f>'control totals'!Q113</f>
        <v>806.11004828696264</v>
      </c>
      <c r="I9" s="79">
        <f>'control totals'!R113</f>
        <v>896.52651413189756</v>
      </c>
      <c r="J9" s="79">
        <f>'control totals'!S113</f>
        <v>998.95308550185894</v>
      </c>
      <c r="K9" s="79">
        <f>'control totals'!T113</f>
        <v>1110.1631781647689</v>
      </c>
      <c r="L9" s="79">
        <f>'control totals'!U113</f>
        <v>1208.3986437820859</v>
      </c>
      <c r="M9" s="79">
        <f>'control totals'!V113</f>
        <v>1306.3624500105243</v>
      </c>
      <c r="N9" s="79">
        <f>'control totals'!W113</f>
        <v>1400.1279195873562</v>
      </c>
      <c r="O9" s="79">
        <f>'control totals'!X113</f>
        <v>1548.7480957236248</v>
      </c>
      <c r="P9" s="79">
        <f>'control totals'!Y113</f>
        <v>1688.7939767620298</v>
      </c>
      <c r="Q9" s="79">
        <f>'control totals'!Z113</f>
        <v>1844.7331741643627</v>
      </c>
      <c r="R9" s="79">
        <f>'control totals'!AA113</f>
        <v>1954.4497906556289</v>
      </c>
      <c r="S9" s="79">
        <f>'control totals'!AB113</f>
        <v>2069.698943677799</v>
      </c>
      <c r="T9" s="79">
        <f>'control totals'!AC113</f>
        <v>2220.9552818371608</v>
      </c>
      <c r="U9" s="79">
        <f>'control totals'!AD113</f>
        <v>2368.0331950207469</v>
      </c>
      <c r="V9" s="79">
        <f>'control totals'!AE113</f>
        <v>2482.8848484848481</v>
      </c>
      <c r="W9" s="79">
        <f>'control totals'!AF113</f>
        <v>2517.7262109618127</v>
      </c>
      <c r="X9" s="79">
        <f>'control totals'!AG113</f>
        <v>2663.0789145784297</v>
      </c>
      <c r="Y9" s="79">
        <f>'control totals'!AH113</f>
        <v>2836.3932200078157</v>
      </c>
      <c r="Z9" s="79">
        <f>'control totals'!AI113</f>
        <v>2994.1239459078229</v>
      </c>
      <c r="AA9" s="79">
        <f>'control totals'!AJ113</f>
        <v>3141.0953633461231</v>
      </c>
      <c r="AB9" s="79">
        <f>'control totals'!AK113</f>
        <v>3325.9100869661556</v>
      </c>
      <c r="AC9" s="79">
        <f>'control totals'!AL113</f>
        <v>3499.2503351470705</v>
      </c>
      <c r="AD9" s="79">
        <f>'control totals'!AM113</f>
        <v>3707.9996228381433</v>
      </c>
      <c r="AE9" s="79">
        <f>'control totals'!AN113</f>
        <v>3979.9899464645769</v>
      </c>
      <c r="AF9" s="79">
        <f>'control totals'!AO113</f>
        <v>4300.5311276774009</v>
      </c>
      <c r="AG9" s="79">
        <f>'control totals'!AP113</f>
        <v>4446.3294765840219</v>
      </c>
      <c r="AH9" s="79">
        <f>'control totals'!AQ113</f>
        <v>4544.9342114363599</v>
      </c>
      <c r="AI9" s="79">
        <f>'control totals'!AR113</f>
        <v>4764.9761218384547</v>
      </c>
      <c r="AJ9" s="79">
        <f>'control totals'!AS113</f>
        <v>5051.7875283654193</v>
      </c>
      <c r="AK9" s="79">
        <f>'control totals'!AT113</f>
        <v>5373.6152397024398</v>
      </c>
      <c r="AL9" s="79">
        <f>'control totals'!AU113</f>
        <v>5655.6610589867005</v>
      </c>
      <c r="AM9" s="79">
        <f>'control totals'!AV113</f>
        <v>5929.5953067015944</v>
      </c>
      <c r="AN9" s="79">
        <f>'control totals'!AW113</f>
        <v>6048.3973450920948</v>
      </c>
      <c r="AO9" s="79">
        <f>'control totals'!AX113</f>
        <v>5782.3290090552955</v>
      </c>
      <c r="AP9" s="79">
        <f>'control totals'!AY113</f>
        <v>5996.839100346021</v>
      </c>
      <c r="AQ9" s="79">
        <f>'control totals'!AZ113</f>
        <v>6320.411779782652</v>
      </c>
      <c r="AR9" s="79">
        <f>'control totals'!BA113</f>
        <v>6527.4207849969544</v>
      </c>
      <c r="AS9" s="79">
        <f>'control totals'!BB113</f>
        <v>6706.6926622662268</v>
      </c>
      <c r="AT9" s="79">
        <f>'control totals'!BC113</f>
        <v>6995.5416434026865</v>
      </c>
      <c r="AU9" s="79">
        <f>'control totals'!BD113</f>
        <v>7157.2523425958052</v>
      </c>
    </row>
    <row r="10" spans="1:47" x14ac:dyDescent="0.2">
      <c r="A10" s="322" t="s">
        <v>2104</v>
      </c>
      <c r="B10" s="79">
        <f>'control totals'!K164</f>
        <v>2.1365853658536587</v>
      </c>
      <c r="C10" s="79">
        <f>'control totals'!L164</f>
        <v>2.3334712340599642</v>
      </c>
      <c r="D10" s="79">
        <f>'control totals'!M164</f>
        <v>2.704728142132816</v>
      </c>
      <c r="E10" s="79">
        <f>'control totals'!N164</f>
        <v>3.0990060308242127</v>
      </c>
      <c r="F10" s="79">
        <f>'control totals'!O164</f>
        <v>3.0424829684502943</v>
      </c>
      <c r="G10" s="79">
        <f>'control totals'!P164</f>
        <v>3.3893467603021064</v>
      </c>
      <c r="H10" s="79">
        <f>'control totals'!Q164</f>
        <v>3.8953881718358696</v>
      </c>
      <c r="I10" s="79">
        <f>'control totals'!R164</f>
        <v>4.4790967420701833</v>
      </c>
      <c r="J10" s="79">
        <f>'control totals'!S164</f>
        <v>5.2019473780599483</v>
      </c>
      <c r="K10" s="79">
        <f>'control totals'!T164</f>
        <v>5.6023897650466692</v>
      </c>
      <c r="L10" s="79">
        <f>'control totals'!U164</f>
        <v>6.4321080502725287</v>
      </c>
      <c r="M10" s="79">
        <f>'control totals'!V164</f>
        <v>7.1553426913267852</v>
      </c>
      <c r="N10" s="79">
        <f>'control totals'!W164</f>
        <v>8.211470985155195</v>
      </c>
      <c r="O10" s="79">
        <f>'control totals'!X164</f>
        <v>9.5142382749326178</v>
      </c>
      <c r="P10" s="79">
        <f>'control totals'!Y164</f>
        <v>10.172028088620381</v>
      </c>
      <c r="Q10" s="79">
        <f>'control totals'!Z164</f>
        <v>11.240908091372075</v>
      </c>
      <c r="R10" s="79">
        <f>'control totals'!AA164</f>
        <v>12.386057743209674</v>
      </c>
      <c r="S10" s="79">
        <f>'control totals'!AB164</f>
        <v>12.90956069857649</v>
      </c>
      <c r="T10" s="79">
        <f>'control totals'!AC164</f>
        <v>14.904383691478063</v>
      </c>
      <c r="U10" s="79">
        <f>'control totals'!AD164</f>
        <v>15.668834783540568</v>
      </c>
      <c r="V10" s="79">
        <f>'control totals'!AE164</f>
        <v>19.085152739200524</v>
      </c>
      <c r="W10" s="79">
        <f>'control totals'!AF164</f>
        <v>19.118429310215607</v>
      </c>
      <c r="X10" s="79">
        <f>'control totals'!AG164</f>
        <v>19.403044469918104</v>
      </c>
      <c r="Y10" s="79">
        <f>'control totals'!AH164</f>
        <v>19.11728503540834</v>
      </c>
      <c r="Z10" s="79">
        <f>'control totals'!AI164</f>
        <v>18.298437203137077</v>
      </c>
      <c r="AA10" s="79">
        <f>'control totals'!AJ164</f>
        <v>20.076053081563074</v>
      </c>
      <c r="AB10" s="79">
        <f>'control totals'!AK164</f>
        <v>19.581432131424457</v>
      </c>
      <c r="AC10" s="79">
        <f>'control totals'!AL164</f>
        <v>20.97541576661758</v>
      </c>
      <c r="AD10" s="79">
        <f>'control totals'!AM164</f>
        <v>25.573283510613649</v>
      </c>
      <c r="AE10" s="79">
        <f>'control totals'!AN164</f>
        <v>26.490461202445935</v>
      </c>
      <c r="AF10" s="79">
        <f>'control totals'!AO164</f>
        <v>27.879958517254686</v>
      </c>
      <c r="AG10" s="79">
        <f>'control totals'!AP164</f>
        <v>28.36678326450496</v>
      </c>
      <c r="AH10" s="79">
        <f>'control totals'!AQ164</f>
        <v>28.994554422561695</v>
      </c>
      <c r="AI10" s="79">
        <f>'control totals'!AR164</f>
        <v>31.359576257788579</v>
      </c>
      <c r="AJ10" s="79">
        <f>'control totals'!AS164</f>
        <v>32.068071463157466</v>
      </c>
      <c r="AK10" s="79">
        <f>'control totals'!AT164</f>
        <v>33.190162747915579</v>
      </c>
      <c r="AL10" s="79">
        <f>'control totals'!AU164</f>
        <v>33.908436213991763</v>
      </c>
      <c r="AM10" s="79">
        <f>'control totals'!AV164</f>
        <v>36.492387603873205</v>
      </c>
      <c r="AN10" s="79">
        <f>'control totals'!AW164</f>
        <v>37.653761383588858</v>
      </c>
      <c r="AO10" s="79">
        <f>'control totals'!AX164</f>
        <v>36.580684888352572</v>
      </c>
      <c r="AP10" s="79">
        <f>'control totals'!AY164</f>
        <v>36.903252580580862</v>
      </c>
      <c r="AQ10" s="79">
        <f>'control totals'!AZ164</f>
        <v>37.379571420698134</v>
      </c>
      <c r="AR10" s="79">
        <f>'control totals'!BA164</f>
        <v>39.773469674799159</v>
      </c>
      <c r="AS10" s="79">
        <f>'control totals'!BB164</f>
        <v>39.727209360686153</v>
      </c>
      <c r="AT10" s="79">
        <f>'control totals'!BC164</f>
        <v>39.860893037903494</v>
      </c>
      <c r="AU10" s="79">
        <f>'control totals'!BD164</f>
        <v>40.182063177559513</v>
      </c>
    </row>
    <row r="11" spans="1:47" x14ac:dyDescent="0.2">
      <c r="A11" s="322" t="s">
        <v>2105</v>
      </c>
      <c r="B11" s="79">
        <f>'control totals'!K165</f>
        <v>9.6921715184893776E-3</v>
      </c>
      <c r="C11" s="79">
        <f>'control totals'!L165</f>
        <v>1.320210033414407E-2</v>
      </c>
      <c r="D11" s="79">
        <f>'control totals'!M165</f>
        <v>1.8570427470217237E-2</v>
      </c>
      <c r="E11" s="79">
        <f>'control totals'!N165</f>
        <v>2.5044672771945498E-2</v>
      </c>
      <c r="F11" s="79">
        <f>'control totals'!O165</f>
        <v>2.972418810767908E-2</v>
      </c>
      <c r="G11" s="79">
        <f>'control totals'!P165</f>
        <v>4.061658053972881E-2</v>
      </c>
      <c r="H11" s="79">
        <f>'control totals'!Q165</f>
        <v>5.6728953958774801E-2</v>
      </c>
      <c r="I11" s="79">
        <f>'control totals'!R165</f>
        <v>7.6956851384535285E-2</v>
      </c>
      <c r="J11" s="79">
        <f>'control totals'!S165</f>
        <v>0.10930244388824453</v>
      </c>
      <c r="K11" s="79">
        <f>'control totals'!T165</f>
        <v>0.14335371741229483</v>
      </c>
      <c r="L11" s="79">
        <f>'control totals'!U165</f>
        <v>0.19947742620777348</v>
      </c>
      <c r="M11" s="79">
        <f>'control totals'!V165</f>
        <v>0.27115421946435858</v>
      </c>
      <c r="N11" s="79">
        <f>'control totals'!W165</f>
        <v>0.37942798967729718</v>
      </c>
      <c r="O11" s="79">
        <f>'control totals'!X165</f>
        <v>0.53734555256064709</v>
      </c>
      <c r="P11" s="79">
        <f>'control totals'!Y165</f>
        <v>0.70565793474103355</v>
      </c>
      <c r="Q11" s="79">
        <f>'control totals'!Z165</f>
        <v>0.95871720219194456</v>
      </c>
      <c r="R11" s="79">
        <f>'control totals'!AA165</f>
        <v>1.2953691411817403</v>
      </c>
      <c r="S11" s="79">
        <f>'control totals'!AB165</f>
        <v>1.6655444405263446</v>
      </c>
      <c r="T11" s="79">
        <f>'control totals'!AC165</f>
        <v>2.0571376746466217</v>
      </c>
      <c r="U11" s="79">
        <f>'control totals'!AD165</f>
        <v>2.2962947527602555</v>
      </c>
      <c r="V11" s="79">
        <f>'control totals'!AE165</f>
        <v>2.949138260588287</v>
      </c>
      <c r="W11" s="79">
        <f>'control totals'!AF165</f>
        <v>3.0948784570414971</v>
      </c>
      <c r="X11" s="79">
        <f>'control totals'!AG165</f>
        <v>3.2700698424703671</v>
      </c>
      <c r="Y11" s="79">
        <f>'control totals'!AH165</f>
        <v>3.3426119296238022</v>
      </c>
      <c r="Z11" s="79">
        <f>'control totals'!AI165</f>
        <v>4.2343576714901134</v>
      </c>
      <c r="AA11" s="79">
        <f>'control totals'!AJ165</f>
        <v>5.6220332546551282</v>
      </c>
      <c r="AB11" s="79">
        <f>'control totals'!AK165</f>
        <v>6.4693727378303469</v>
      </c>
      <c r="AC11" s="79">
        <f>'control totals'!AL165</f>
        <v>6.8133011682574791</v>
      </c>
      <c r="AD11" s="79">
        <f>'control totals'!AM165</f>
        <v>7.5592175750387494</v>
      </c>
      <c r="AE11" s="79">
        <f>'control totals'!AN165</f>
        <v>7.8756252352171074</v>
      </c>
      <c r="AF11" s="79">
        <f>'control totals'!AO165</f>
        <v>7.6608991332479244</v>
      </c>
      <c r="AG11" s="79">
        <f>'control totals'!AP165</f>
        <v>7.9465661561407339</v>
      </c>
      <c r="AH11" s="79">
        <f>'control totals'!AQ165</f>
        <v>8.4884415958237955</v>
      </c>
      <c r="AI11" s="79">
        <f>'control totals'!AR165</f>
        <v>7.7155664197089848</v>
      </c>
      <c r="AJ11" s="79">
        <f>'control totals'!AS165</f>
        <v>6.9371116747593682</v>
      </c>
      <c r="AK11" s="79">
        <f>'control totals'!AT165</f>
        <v>7.2890322655849298</v>
      </c>
      <c r="AL11" s="79">
        <f>'control totals'!AU165</f>
        <v>8.0671380855741575</v>
      </c>
      <c r="AM11" s="79">
        <f>'control totals'!AV165</f>
        <v>8.7274632448684866</v>
      </c>
      <c r="AN11" s="79">
        <f>'control totals'!AW165</f>
        <v>9.3597443336405508</v>
      </c>
      <c r="AO11" s="79">
        <f>'control totals'!AX165</f>
        <v>9.7642006521220654</v>
      </c>
      <c r="AP11" s="79">
        <f>'control totals'!AY165</f>
        <v>10.554854702876082</v>
      </c>
      <c r="AQ11" s="79">
        <f>'control totals'!AZ165</f>
        <v>11.08103308621522</v>
      </c>
      <c r="AR11" s="79">
        <f>'control totals'!BA165</f>
        <v>11.726626543671118</v>
      </c>
      <c r="AS11" s="79">
        <f>'control totals'!BB165</f>
        <v>11.746496426887816</v>
      </c>
      <c r="AT11" s="79">
        <f>'control totals'!BC165</f>
        <v>12.316364863344955</v>
      </c>
      <c r="AU11" s="79">
        <f>'control totals'!BD165</f>
        <v>13.451506128110051</v>
      </c>
    </row>
    <row r="12" spans="1:47" x14ac:dyDescent="0.2">
      <c r="A12" s="322" t="s">
        <v>2106</v>
      </c>
      <c r="B12" s="79">
        <f>'control totals'!K166</f>
        <v>0.1959972462627852</v>
      </c>
      <c r="C12" s="79">
        <f>'control totals'!L166</f>
        <v>0.2255358807082945</v>
      </c>
      <c r="D12" s="79">
        <f>'control totals'!M166</f>
        <v>0.25998598458304129</v>
      </c>
      <c r="E12" s="79">
        <f>'control totals'!N166</f>
        <v>0.30489166852803218</v>
      </c>
      <c r="F12" s="79">
        <f>'control totals'!O166</f>
        <v>0.33121238177128115</v>
      </c>
      <c r="G12" s="79">
        <f>'control totals'!P166</f>
        <v>0.37837551344905257</v>
      </c>
      <c r="H12" s="79">
        <f>'control totals'!Q166</f>
        <v>0.41496179284659346</v>
      </c>
      <c r="I12" s="79">
        <f>'control totals'!R166</f>
        <v>0.42846246987065595</v>
      </c>
      <c r="J12" s="79">
        <f>'control totals'!S166</f>
        <v>0.52528844392894214</v>
      </c>
      <c r="K12" s="79">
        <f>'control totals'!T166</f>
        <v>0.597658513035082</v>
      </c>
      <c r="L12" s="79">
        <f>'control totals'!U166</f>
        <v>0.72622250478767525</v>
      </c>
      <c r="M12" s="79">
        <f>'control totals'!V166</f>
        <v>0.85622159300091694</v>
      </c>
      <c r="N12" s="79">
        <f>'control totals'!W166</f>
        <v>1.0419052016004924</v>
      </c>
      <c r="O12" s="79">
        <f>'control totals'!X166</f>
        <v>1.2846404312668467</v>
      </c>
      <c r="P12" s="79">
        <f>'control totals'!Y166</f>
        <v>1.4640850112295636</v>
      </c>
      <c r="Q12" s="79">
        <f>'control totals'!Z166</f>
        <v>1.730392562165205</v>
      </c>
      <c r="R12" s="79">
        <f>'control totals'!AA166</f>
        <v>1.9326574907358387</v>
      </c>
      <c r="S12" s="79">
        <f>'control totals'!AB166</f>
        <v>2.0920086858076123</v>
      </c>
      <c r="T12" s="79">
        <f>'control totals'!AC166</f>
        <v>2.5882183184900729</v>
      </c>
      <c r="U12" s="79">
        <f>'control totals'!AD166</f>
        <v>2.9168008716127507</v>
      </c>
      <c r="V12" s="79">
        <f>'control totals'!AE166</f>
        <v>3.8074932699582162</v>
      </c>
      <c r="W12" s="79">
        <f>'control totals'!AF166</f>
        <v>4.0879488845029606</v>
      </c>
      <c r="X12" s="79">
        <f>'control totals'!AG166</f>
        <v>4.446202862241341</v>
      </c>
      <c r="Y12" s="79">
        <f>'control totals'!AH166</f>
        <v>4.7325059657200983</v>
      </c>
      <c r="Z12" s="79">
        <f>'control totals'!AI166</f>
        <v>4.0322279907213074</v>
      </c>
      <c r="AA12" s="79">
        <f>'control totals'!AJ166</f>
        <v>4.8118533438237616</v>
      </c>
      <c r="AB12" s="79">
        <f>'control totals'!AK166</f>
        <v>4.8122484347827807</v>
      </c>
      <c r="AC12" s="79">
        <f>'control totals'!AL166</f>
        <v>5.0441800147994229</v>
      </c>
      <c r="AD12" s="79">
        <f>'control totals'!AM166</f>
        <v>4.727204475119251</v>
      </c>
      <c r="AE12" s="79">
        <f>'control totals'!AN166</f>
        <v>4.7957660920667902</v>
      </c>
      <c r="AF12" s="79">
        <f>'control totals'!AO166</f>
        <v>4.4029101001923943</v>
      </c>
      <c r="AG12" s="79">
        <f>'control totals'!AP166</f>
        <v>3.9367743297148605</v>
      </c>
      <c r="AH12" s="79">
        <f>'control totals'!AQ166</f>
        <v>3.9428437089318664</v>
      </c>
      <c r="AI12" s="79">
        <f>'control totals'!AR166</f>
        <v>4.2944840619972791</v>
      </c>
      <c r="AJ12" s="79">
        <f>'control totals'!AS166</f>
        <v>4.3659064580212776</v>
      </c>
      <c r="AK12" s="79">
        <f>'control totals'!AT166</f>
        <v>4.916191393583337</v>
      </c>
      <c r="AL12" s="79">
        <f>'control totals'!AU166</f>
        <v>5.0832360899712494</v>
      </c>
      <c r="AM12" s="79">
        <f>'control totals'!AV166</f>
        <v>6.4942976869717572</v>
      </c>
      <c r="AN12" s="79">
        <f>'control totals'!AW166</f>
        <v>5.6549715818849604</v>
      </c>
      <c r="AO12" s="79">
        <f>'control totals'!AX166</f>
        <v>5.7998257566858529</v>
      </c>
      <c r="AP12" s="79">
        <f>'control totals'!AY166</f>
        <v>6.3045043101030016</v>
      </c>
      <c r="AQ12" s="79">
        <f>'control totals'!AZ166</f>
        <v>6.3291172388684132</v>
      </c>
      <c r="AR12" s="79">
        <f>'control totals'!BA166</f>
        <v>7.3853532952029024</v>
      </c>
      <c r="AS12" s="79">
        <f>'control totals'!BB166</f>
        <v>7.5168303317002012</v>
      </c>
      <c r="AT12" s="79">
        <f>'control totals'!BC166</f>
        <v>7.8903910321298687</v>
      </c>
      <c r="AU12" s="79">
        <f>'control totals'!BD166</f>
        <v>7.6822778737014916</v>
      </c>
    </row>
    <row r="13" spans="1:47" x14ac:dyDescent="0.2">
      <c r="A13" s="322" t="s">
        <v>2107</v>
      </c>
      <c r="B13" s="79">
        <f>'control totals'!K172</f>
        <v>24.735498623131395</v>
      </c>
      <c r="C13" s="79">
        <f>'control totals'!L172</f>
        <v>26.614334098606598</v>
      </c>
      <c r="D13" s="79">
        <f>'control totals'!M172</f>
        <v>28.58753452326971</v>
      </c>
      <c r="E13" s="79">
        <f>'control totals'!N172</f>
        <v>31.337419030600849</v>
      </c>
      <c r="F13" s="79">
        <f>'control totals'!O172</f>
        <v>33.447142668165881</v>
      </c>
      <c r="G13" s="79">
        <f>'control totals'!P172</f>
        <v>36.438417031049866</v>
      </c>
      <c r="H13" s="79">
        <f>'control totals'!Q172</f>
        <v>38.805756116355226</v>
      </c>
      <c r="I13" s="79">
        <f>'control totals'!R172</f>
        <v>42.166114814018485</v>
      </c>
      <c r="J13" s="79">
        <f>'control totals'!S172</f>
        <v>45.752092871823052</v>
      </c>
      <c r="K13" s="79">
        <f>'control totals'!T172</f>
        <v>49.538196009011905</v>
      </c>
      <c r="L13" s="79">
        <f>'control totals'!U172</f>
        <v>53.978383742837863</v>
      </c>
      <c r="M13" s="79">
        <f>'control totals'!V172</f>
        <v>61.003441974416127</v>
      </c>
      <c r="N13" s="79">
        <f>'control totals'!W172</f>
        <v>65.290020598053857</v>
      </c>
      <c r="O13" s="79">
        <f>'control totals'!X172</f>
        <v>72.198663072776299</v>
      </c>
      <c r="P13" s="79">
        <f>'control totals'!Y172</f>
        <v>79.328575071349405</v>
      </c>
      <c r="Q13" s="79">
        <f>'control totals'!Z172</f>
        <v>86.511451415704229</v>
      </c>
      <c r="R13" s="79">
        <f>'control totals'!AA172</f>
        <v>95.329188418780788</v>
      </c>
      <c r="S13" s="79">
        <f>'control totals'!AB172</f>
        <v>103.41545776804438</v>
      </c>
      <c r="T13" s="79">
        <f>'control totals'!AC172</f>
        <v>113.29827044693194</v>
      </c>
      <c r="U13" s="79">
        <f>'control totals'!AD172</f>
        <v>117.98375103072374</v>
      </c>
      <c r="V13" s="79">
        <f>'control totals'!AE172</f>
        <v>127.02806380641005</v>
      </c>
      <c r="W13" s="79">
        <f>'control totals'!AF172</f>
        <v>127.61736527843705</v>
      </c>
      <c r="X13" s="79">
        <f>'control totals'!AG172</f>
        <v>130.95086044505371</v>
      </c>
      <c r="Y13" s="79">
        <f>'control totals'!AH172</f>
        <v>130.79360629198993</v>
      </c>
      <c r="Z13" s="79">
        <f>'control totals'!AI172</f>
        <v>128.92971258146471</v>
      </c>
      <c r="AA13" s="79">
        <f>'control totals'!AJ172</f>
        <v>128.44018001573568</v>
      </c>
      <c r="AB13" s="79">
        <f>'control totals'!AK172</f>
        <v>132.80711065781949</v>
      </c>
      <c r="AC13" s="79">
        <f>'control totals'!AL172</f>
        <v>143.0640822489143</v>
      </c>
      <c r="AD13" s="79">
        <f>'control totals'!AM172</f>
        <v>155.94849527719754</v>
      </c>
      <c r="AE13" s="79">
        <f>'control totals'!AN172</f>
        <v>164.97394550361389</v>
      </c>
      <c r="AF13" s="79">
        <f>'control totals'!AO172</f>
        <v>176.60869951142877</v>
      </c>
      <c r="AG13" s="79">
        <f>'control totals'!AP172</f>
        <v>183.76652774357854</v>
      </c>
      <c r="AH13" s="79">
        <f>'control totals'!AQ172</f>
        <v>198.92342796559942</v>
      </c>
      <c r="AI13" s="79">
        <f>'control totals'!AR172</f>
        <v>212.78676396936098</v>
      </c>
      <c r="AJ13" s="79">
        <f>'control totals'!AS172</f>
        <v>223.48812895678813</v>
      </c>
      <c r="AK13" s="79">
        <f>'control totals'!AT172</f>
        <v>236.15994873196925</v>
      </c>
      <c r="AL13" s="79">
        <f>'control totals'!AU172</f>
        <v>241.9596144089295</v>
      </c>
      <c r="AM13" s="79">
        <f>'control totals'!AV172</f>
        <v>253.70502426667301</v>
      </c>
      <c r="AN13" s="79">
        <f>'control totals'!AW172</f>
        <v>259.69710791702079</v>
      </c>
      <c r="AO13" s="79">
        <f>'control totals'!AX172</f>
        <v>255.03216657945597</v>
      </c>
      <c r="AP13" s="79">
        <f>'control totals'!AY172</f>
        <v>259.82365131797582</v>
      </c>
      <c r="AQ13" s="79">
        <f>'control totals'!AZ172</f>
        <v>275.94727733065679</v>
      </c>
      <c r="AR13" s="79">
        <f>'control totals'!BA172</f>
        <v>283.36193520597067</v>
      </c>
      <c r="AS13" s="79">
        <f>'control totals'!BB172</f>
        <v>288.01143161365826</v>
      </c>
      <c r="AT13" s="79">
        <f>'control totals'!BC172</f>
        <v>291.36070183331458</v>
      </c>
      <c r="AU13" s="79">
        <f>'control totals'!BD172</f>
        <v>298.86286804041998</v>
      </c>
    </row>
    <row r="14" spans="1:47" x14ac:dyDescent="0.2">
      <c r="A14" s="322" t="s">
        <v>2108</v>
      </c>
      <c r="B14" s="79">
        <f>'control totals'!K173</f>
        <v>15.137018095987411</v>
      </c>
      <c r="C14" s="79">
        <f>'control totals'!L173</f>
        <v>17.400368240401882</v>
      </c>
      <c r="D14" s="79">
        <f>'control totals'!M173</f>
        <v>19.346015911620427</v>
      </c>
      <c r="E14" s="79">
        <f>'control totals'!N173</f>
        <v>21.539507482689299</v>
      </c>
      <c r="F14" s="79">
        <f>'control totals'!O173</f>
        <v>24.869591242807065</v>
      </c>
      <c r="G14" s="79">
        <f>'control totals'!P173</f>
        <v>29.609487213462298</v>
      </c>
      <c r="H14" s="79">
        <f>'control totals'!Q173</f>
        <v>34.737029474089766</v>
      </c>
      <c r="I14" s="79">
        <f>'control totals'!R173</f>
        <v>40.414826466294741</v>
      </c>
      <c r="J14" s="79">
        <f>'control totals'!S173</f>
        <v>47.226084081150937</v>
      </c>
      <c r="K14" s="79">
        <f>'control totals'!T173</f>
        <v>55.46523978113936</v>
      </c>
      <c r="L14" s="79">
        <f>'control totals'!U173</f>
        <v>63.738232398024444</v>
      </c>
      <c r="M14" s="79">
        <f>'control totals'!V173</f>
        <v>75.406945532194015</v>
      </c>
      <c r="N14" s="79">
        <f>'control totals'!W173</f>
        <v>83.768366598006494</v>
      </c>
      <c r="O14" s="79">
        <f>'control totals'!X173</f>
        <v>94.917882479784396</v>
      </c>
      <c r="P14" s="79">
        <f>'control totals'!Y173</f>
        <v>103.51546639467257</v>
      </c>
      <c r="Q14" s="79">
        <f>'control totals'!Z173</f>
        <v>113.61923141200995</v>
      </c>
      <c r="R14" s="79">
        <f>'control totals'!AA173</f>
        <v>123.35012297919126</v>
      </c>
      <c r="S14" s="79">
        <f>'control totals'!AB173</f>
        <v>141.97228113806347</v>
      </c>
      <c r="T14" s="79">
        <f>'control totals'!AC173</f>
        <v>165.70675872211783</v>
      </c>
      <c r="U14" s="79">
        <f>'control totals'!AD173</f>
        <v>186.96229262731111</v>
      </c>
      <c r="V14" s="79">
        <f>'control totals'!AE173</f>
        <v>214.06420205897845</v>
      </c>
      <c r="W14" s="79">
        <f>'control totals'!AF173</f>
        <v>232.0210580358258</v>
      </c>
      <c r="X14" s="79">
        <f>'control totals'!AG173</f>
        <v>252.5000075633132</v>
      </c>
      <c r="Y14" s="79">
        <f>'control totals'!AH173</f>
        <v>264.39925119144118</v>
      </c>
      <c r="Z14" s="79">
        <f>'control totals'!AI173</f>
        <v>275.37318457969735</v>
      </c>
      <c r="AA14" s="79">
        <f>'control totals'!AJ173</f>
        <v>288.42815043273015</v>
      </c>
      <c r="AB14" s="79">
        <f>'control totals'!AK173</f>
        <v>300.47464358066713</v>
      </c>
      <c r="AC14" s="79">
        <f>'control totals'!AL173</f>
        <v>318.61353736106855</v>
      </c>
      <c r="AD14" s="79">
        <f>'control totals'!AM173</f>
        <v>346.26182777519358</v>
      </c>
      <c r="AE14" s="79">
        <f>'control totals'!AN173</f>
        <v>371.27758079406078</v>
      </c>
      <c r="AF14" s="79">
        <f>'control totals'!AO173</f>
        <v>409.69777356909304</v>
      </c>
      <c r="AG14" s="79">
        <f>'control totals'!AP173</f>
        <v>450.02842895434821</v>
      </c>
      <c r="AH14" s="79">
        <f>'control totals'!AQ173</f>
        <v>498.80818073950957</v>
      </c>
      <c r="AI14" s="79">
        <f>'control totals'!AR173</f>
        <v>538.43505564090526</v>
      </c>
      <c r="AJ14" s="79">
        <f>'control totals'!AS173</f>
        <v>574.22314712577099</v>
      </c>
      <c r="AK14" s="79">
        <f>'control totals'!AT173</f>
        <v>610.28772937092276</v>
      </c>
      <c r="AL14" s="79">
        <f>'control totals'!AU173</f>
        <v>634.38564251085177</v>
      </c>
      <c r="AM14" s="79">
        <f>'control totals'!AV173</f>
        <v>663.71962593811406</v>
      </c>
      <c r="AN14" s="79">
        <f>'control totals'!AW173</f>
        <v>697.49456101308999</v>
      </c>
      <c r="AO14" s="79">
        <f>'control totals'!AX173</f>
        <v>720.85865209714893</v>
      </c>
      <c r="AP14" s="79">
        <f>'control totals'!AY173</f>
        <v>739.15967328323109</v>
      </c>
      <c r="AQ14" s="79">
        <f>'control totals'!AZ173</f>
        <v>785.22997366263132</v>
      </c>
      <c r="AR14" s="79">
        <f>'control totals'!BA173</f>
        <v>814.90490858046599</v>
      </c>
      <c r="AS14" s="79">
        <f>'control totals'!BB173</f>
        <v>824.20023500219293</v>
      </c>
      <c r="AT14" s="79">
        <f>'control totals'!BC173</f>
        <v>867.00456641547623</v>
      </c>
      <c r="AU14" s="79">
        <f>'control totals'!BD173</f>
        <v>933.73465354241557</v>
      </c>
    </row>
    <row r="15" spans="1:47" x14ac:dyDescent="0.2">
      <c r="A15" s="322" t="s">
        <v>2109</v>
      </c>
      <c r="B15" s="79">
        <f>'control totals'!K174</f>
        <v>1.5852084972462628</v>
      </c>
      <c r="C15" s="79">
        <f>'control totals'!L174</f>
        <v>1.8130884458891185</v>
      </c>
      <c r="D15" s="79">
        <f>'control totals'!M174</f>
        <v>2.0831650109237803</v>
      </c>
      <c r="E15" s="79">
        <f>'control totals'!N174</f>
        <v>2.1941311145856597</v>
      </c>
      <c r="F15" s="79">
        <f>'control totals'!O174</f>
        <v>2.4798465506977978</v>
      </c>
      <c r="G15" s="79">
        <f>'control totals'!P174</f>
        <v>2.7437569011969432</v>
      </c>
      <c r="H15" s="79">
        <f>'control totals'!Q174</f>
        <v>3.8901354909137607</v>
      </c>
      <c r="I15" s="79">
        <f>'control totals'!R174</f>
        <v>4.3345426563613936</v>
      </c>
      <c r="J15" s="79">
        <f>'control totals'!S174</f>
        <v>5.4852847811488923</v>
      </c>
      <c r="K15" s="79">
        <f>'control totals'!T174</f>
        <v>6.5531622143546819</v>
      </c>
      <c r="L15" s="79">
        <f>'control totals'!U174</f>
        <v>8.9255758778696954</v>
      </c>
      <c r="M15" s="79">
        <f>'control totals'!V174</f>
        <v>11.106893989597765</v>
      </c>
      <c r="N15" s="79">
        <f>'control totals'!W174</f>
        <v>12.70880862750669</v>
      </c>
      <c r="O15" s="79">
        <f>'control totals'!X174</f>
        <v>14.347230188679248</v>
      </c>
      <c r="P15" s="79">
        <f>'control totals'!Y174</f>
        <v>15.814187499387035</v>
      </c>
      <c r="Q15" s="79">
        <f>'control totals'!Z174</f>
        <v>18.339299316556566</v>
      </c>
      <c r="R15" s="79">
        <f>'control totals'!AA174</f>
        <v>21.006604226900681</v>
      </c>
      <c r="S15" s="79">
        <f>'control totals'!AB174</f>
        <v>23.745147268981636</v>
      </c>
      <c r="T15" s="79">
        <f>'control totals'!AC174</f>
        <v>27.745231146335485</v>
      </c>
      <c r="U15" s="79">
        <f>'control totals'!AD174</f>
        <v>28.67202593405154</v>
      </c>
      <c r="V15" s="79">
        <f>'control totals'!AE174</f>
        <v>29.465949864864506</v>
      </c>
      <c r="W15" s="79">
        <f>'control totals'!AF174</f>
        <v>31.160320033977065</v>
      </c>
      <c r="X15" s="79">
        <f>'control totals'!AG174</f>
        <v>33.729814817003273</v>
      </c>
      <c r="Y15" s="79">
        <f>'control totals'!AH174</f>
        <v>35.814739585816689</v>
      </c>
      <c r="Z15" s="79">
        <f>'control totals'!AI174</f>
        <v>38.332079973489442</v>
      </c>
      <c r="AA15" s="79">
        <f>'control totals'!AJ174</f>
        <v>41.421729871492268</v>
      </c>
      <c r="AB15" s="79">
        <f>'control totals'!AK174</f>
        <v>44.655192457475685</v>
      </c>
      <c r="AC15" s="79">
        <f>'control totals'!AL174</f>
        <v>49.289483440342622</v>
      </c>
      <c r="AD15" s="79">
        <f>'control totals'!AM174</f>
        <v>57.729971386837263</v>
      </c>
      <c r="AE15" s="79">
        <f>'control totals'!AN174</f>
        <v>58.886621172595483</v>
      </c>
      <c r="AF15" s="79">
        <f>'control totals'!AO174</f>
        <v>58.049759168783105</v>
      </c>
      <c r="AG15" s="79">
        <f>'control totals'!AP174</f>
        <v>56.854919551712733</v>
      </c>
      <c r="AH15" s="79">
        <f>'control totals'!AQ174</f>
        <v>58.742551567573479</v>
      </c>
      <c r="AI15" s="79">
        <f>'control totals'!AR174</f>
        <v>63.908553650238886</v>
      </c>
      <c r="AJ15" s="79">
        <f>'control totals'!AS174</f>
        <v>68.017634321502754</v>
      </c>
      <c r="AK15" s="79">
        <f>'control totals'!AT174</f>
        <v>71.656935490024026</v>
      </c>
      <c r="AL15" s="79">
        <f>'control totals'!AU174</f>
        <v>79.695932690681545</v>
      </c>
      <c r="AM15" s="79">
        <f>'control totals'!AV174</f>
        <v>87.861201259499524</v>
      </c>
      <c r="AN15" s="79">
        <f>'control totals'!AW174</f>
        <v>85.33985377077498</v>
      </c>
      <c r="AO15" s="79">
        <f>'control totals'!AX174</f>
        <v>89.864470026234386</v>
      </c>
      <c r="AP15" s="79">
        <f>'control totals'!AY174</f>
        <v>98.054063805233625</v>
      </c>
      <c r="AQ15" s="79">
        <f>'control totals'!AZ174</f>
        <v>100.23302726093037</v>
      </c>
      <c r="AR15" s="79">
        <f>'control totals'!BA174</f>
        <v>115.94770669989028</v>
      </c>
      <c r="AS15" s="79">
        <f>'control totals'!BB174</f>
        <v>118.19779726487469</v>
      </c>
      <c r="AT15" s="79">
        <f>'control totals'!BC174</f>
        <v>121.56708281783077</v>
      </c>
      <c r="AU15" s="79">
        <f>'control totals'!BD174</f>
        <v>122.98663123779332</v>
      </c>
    </row>
    <row r="16" spans="1:47" x14ac:dyDescent="0.2">
      <c r="A16" s="322" t="s">
        <v>2136</v>
      </c>
      <c r="B16" s="79">
        <f>'control totals'!K125</f>
        <v>35.373487477272725</v>
      </c>
      <c r="C16" s="79">
        <f>'control totals'!L125</f>
        <v>39.760360267703184</v>
      </c>
      <c r="D16" s="79">
        <f>'control totals'!M125</f>
        <v>43.751661736666662</v>
      </c>
      <c r="E16" s="79">
        <f>'control totals'!N125</f>
        <v>47.072122703231436</v>
      </c>
      <c r="F16" s="79">
        <f>'control totals'!O125</f>
        <v>51.779158869023426</v>
      </c>
      <c r="G16" s="79">
        <f>'control totals'!P125</f>
        <v>57.816034227561246</v>
      </c>
      <c r="H16" s="79">
        <f>'control totals'!Q125</f>
        <v>63.227638610466315</v>
      </c>
      <c r="I16" s="79">
        <f>'control totals'!R125</f>
        <v>68.955138892480619</v>
      </c>
      <c r="J16" s="79">
        <f>'control totals'!S125</f>
        <v>74.346887592946516</v>
      </c>
      <c r="K16" s="79">
        <f>'control totals'!T125</f>
        <v>82.178911703374681</v>
      </c>
      <c r="L16" s="79">
        <f>'control totals'!U125</f>
        <v>88.851929545822586</v>
      </c>
      <c r="M16" s="79">
        <f>'control totals'!V125</f>
        <v>95.429694002222249</v>
      </c>
      <c r="N16" s="79">
        <f>'control totals'!W125</f>
        <v>102.79431623525034</v>
      </c>
      <c r="O16" s="79">
        <f>'control totals'!X125</f>
        <v>109.5172679793296</v>
      </c>
      <c r="P16" s="79">
        <f>'control totals'!Y125</f>
        <v>119.86338376519883</v>
      </c>
      <c r="Q16" s="79">
        <f>'control totals'!Z125</f>
        <v>129.90757998096964</v>
      </c>
      <c r="R16" s="79">
        <f>'control totals'!AA125</f>
        <v>142.14275235965346</v>
      </c>
      <c r="S16" s="79">
        <f>'control totals'!AB125</f>
        <v>154.29037287547345</v>
      </c>
      <c r="T16" s="79">
        <f>'control totals'!AC125</f>
        <v>165.73373534039655</v>
      </c>
      <c r="U16" s="79">
        <f>'control totals'!AD125</f>
        <v>179.32707806915522</v>
      </c>
      <c r="V16" s="79">
        <f>'control totals'!AE125</f>
        <v>195.78922508812977</v>
      </c>
      <c r="W16" s="79">
        <f>'control totals'!AF125</f>
        <v>207.98352029441094</v>
      </c>
      <c r="X16" s="79">
        <f>'control totals'!AG125</f>
        <v>220.81659340346138</v>
      </c>
      <c r="Y16" s="79">
        <f>'control totals'!AH125</f>
        <v>229.39927839072345</v>
      </c>
      <c r="Z16" s="79">
        <f>'control totals'!AI125</f>
        <v>240.4259378981987</v>
      </c>
      <c r="AA16" s="79">
        <f>'control totals'!AJ125</f>
        <v>254.65549519791767</v>
      </c>
      <c r="AB16" s="79">
        <f>'control totals'!AK125</f>
        <v>268.51754691413231</v>
      </c>
      <c r="AC16" s="79">
        <f>'control totals'!AL125</f>
        <v>283.46261633851117</v>
      </c>
      <c r="AD16" s="79">
        <f>'control totals'!AM125</f>
        <v>300.5823557105976</v>
      </c>
      <c r="AE16" s="79">
        <f>'control totals'!AN125</f>
        <v>322.05952688132686</v>
      </c>
      <c r="AF16" s="79">
        <f>'control totals'!AO125</f>
        <v>347.64238473767301</v>
      </c>
      <c r="AG16" s="79">
        <f>'control totals'!AP125</f>
        <v>368.87648149633918</v>
      </c>
      <c r="AH16" s="79">
        <f>'control totals'!AQ125</f>
        <v>383.18473496581424</v>
      </c>
      <c r="AI16" s="79">
        <f>'control totals'!AR125</f>
        <v>405.62199358011929</v>
      </c>
      <c r="AJ16" s="79">
        <f>'control totals'!AS125</f>
        <v>428.31585925713256</v>
      </c>
      <c r="AK16" s="79">
        <f>'control totals'!AT125</f>
        <v>449.14521059886971</v>
      </c>
      <c r="AL16" s="79">
        <f>'control totals'!AU125</f>
        <v>475.29343606261614</v>
      </c>
      <c r="AM16" s="79">
        <f>'control totals'!AV125</f>
        <v>502.49302454797345</v>
      </c>
      <c r="AN16" s="79">
        <f>'control totals'!AW125</f>
        <v>523.84138834450528</v>
      </c>
      <c r="AO16" s="79">
        <f>'control totals'!AX125</f>
        <v>524.68708003158554</v>
      </c>
      <c r="AP16" s="79">
        <f>'control totals'!AY125</f>
        <v>519.92463963010402</v>
      </c>
      <c r="AQ16" s="79">
        <f>'control totals'!AZ125</f>
        <v>514.60696770782158</v>
      </c>
      <c r="AR16" s="79">
        <f>'control totals'!BA125</f>
        <v>515.46177212043528</v>
      </c>
      <c r="AS16" s="79">
        <f>'control totals'!BB125</f>
        <v>528.48984459793053</v>
      </c>
      <c r="AT16" s="79">
        <f>'control totals'!BC125</f>
        <v>544.03157894835829</v>
      </c>
      <c r="AU16" s="79">
        <f>'control totals'!BD125</f>
        <v>564.45826124119947</v>
      </c>
    </row>
    <row r="17" spans="1:48" x14ac:dyDescent="0.2">
      <c r="A17" s="322" t="s">
        <v>2137</v>
      </c>
      <c r="B17" s="79">
        <f>'control totals'!K126</f>
        <v>6.9803681955151529</v>
      </c>
      <c r="C17" s="79">
        <f>'control totals'!L126</f>
        <v>8.0646013750530035</v>
      </c>
      <c r="D17" s="79">
        <f>'control totals'!M126</f>
        <v>8.8622768976190471</v>
      </c>
      <c r="E17" s="79">
        <f>'control totals'!N126</f>
        <v>9.7294741807860259</v>
      </c>
      <c r="F17" s="79">
        <f>'control totals'!O126</f>
        <v>11.352649805507809</v>
      </c>
      <c r="G17" s="79">
        <f>'control totals'!P126</f>
        <v>13.886739775222718</v>
      </c>
      <c r="H17" s="79">
        <f>'control totals'!Q126</f>
        <v>15.463778473471502</v>
      </c>
      <c r="I17" s="79">
        <f>'control totals'!R126</f>
        <v>17.377434466201553</v>
      </c>
      <c r="J17" s="79">
        <f>'control totals'!S126</f>
        <v>18.749152676373527</v>
      </c>
      <c r="K17" s="79">
        <f>'control totals'!T126</f>
        <v>21.033334139255587</v>
      </c>
      <c r="L17" s="79">
        <f>'control totals'!U126</f>
        <v>23.928807748248673</v>
      </c>
      <c r="M17" s="79">
        <f>'control totals'!V126</f>
        <v>27.080146402962967</v>
      </c>
      <c r="N17" s="79">
        <f>'control totals'!W126</f>
        <v>28.715063770902503</v>
      </c>
      <c r="O17" s="79">
        <f>'control totals'!X126</f>
        <v>30.250293968715084</v>
      </c>
      <c r="P17" s="79">
        <f>'control totals'!Y126</f>
        <v>31.607167706472623</v>
      </c>
      <c r="Q17" s="79">
        <f>'control totals'!Z126</f>
        <v>34.403888764858827</v>
      </c>
      <c r="R17" s="79">
        <f>'control totals'!AA126</f>
        <v>35.889864383168316</v>
      </c>
      <c r="S17" s="79">
        <f>'control totals'!AB126</f>
        <v>37.200071496969976</v>
      </c>
      <c r="T17" s="79">
        <f>'control totals'!AC126</f>
        <v>40.200860288517234</v>
      </c>
      <c r="U17" s="79">
        <f>'control totals'!AD126</f>
        <v>45.398065553296668</v>
      </c>
      <c r="V17" s="79">
        <f>'control totals'!AE126</f>
        <v>48.686822300579927</v>
      </c>
      <c r="W17" s="79">
        <f>'control totals'!AF126</f>
        <v>50.196386956301367</v>
      </c>
      <c r="X17" s="79">
        <f>'control totals'!AG126</f>
        <v>52.34591046021292</v>
      </c>
      <c r="Y17" s="79">
        <f>'control totals'!AH126</f>
        <v>57.138370037509155</v>
      </c>
      <c r="Z17" s="79">
        <f>'control totals'!AI126</f>
        <v>60.130009517396857</v>
      </c>
      <c r="AA17" s="79">
        <f>'control totals'!AJ126</f>
        <v>62.278345007827149</v>
      </c>
      <c r="AB17" s="79">
        <f>'control totals'!AK126</f>
        <v>63.6681380967918</v>
      </c>
      <c r="AC17" s="79">
        <f>'control totals'!AL126</f>
        <v>66.979700969319197</v>
      </c>
      <c r="AD17" s="79">
        <f>'control totals'!AM126</f>
        <v>71.947904292430266</v>
      </c>
      <c r="AE17" s="79">
        <f>'control totals'!AN126</f>
        <v>75.900578557412118</v>
      </c>
      <c r="AF17" s="79">
        <f>'control totals'!AO126</f>
        <v>81.698318909857477</v>
      </c>
      <c r="AG17" s="79">
        <f>'control totals'!AP126</f>
        <v>90.480909750630317</v>
      </c>
      <c r="AH17" s="79">
        <f>'control totals'!AQ126</f>
        <v>87.35527030951198</v>
      </c>
      <c r="AI17" s="79">
        <f>'control totals'!AR126</f>
        <v>84.340949333625545</v>
      </c>
      <c r="AJ17" s="79">
        <f>'control totals'!AS126</f>
        <v>91.021787876134312</v>
      </c>
      <c r="AK17" s="79">
        <f>'control totals'!AT126</f>
        <v>95.332586756395614</v>
      </c>
      <c r="AL17" s="79">
        <f>'control totals'!AU126</f>
        <v>100.15511722214985</v>
      </c>
      <c r="AM17" s="79">
        <f>'control totals'!AV126</f>
        <v>111.67550015525909</v>
      </c>
      <c r="AN17" s="79">
        <f>'control totals'!AW126</f>
        <v>121.92299122015095</v>
      </c>
      <c r="AO17" s="79">
        <f>'control totals'!AX126</f>
        <v>129.8232538150987</v>
      </c>
      <c r="AP17" s="79">
        <f>'control totals'!AY126</f>
        <v>140.95576374969255</v>
      </c>
      <c r="AQ17" s="79">
        <f>'control totals'!AZ126</f>
        <v>144.86871988610557</v>
      </c>
      <c r="AR17" s="79">
        <f>'control totals'!BA126</f>
        <v>147.24944789535752</v>
      </c>
      <c r="AS17" s="79">
        <f>'control totals'!BB126</f>
        <v>148.4292070701041</v>
      </c>
      <c r="AT17" s="79">
        <f>'control totals'!BC126</f>
        <v>152.13989273670504</v>
      </c>
      <c r="AU17" s="79">
        <f>'control totals'!BD126</f>
        <v>154.43907116025844</v>
      </c>
    </row>
    <row r="18" spans="1:48" x14ac:dyDescent="0.2">
      <c r="A18" s="322" t="s">
        <v>2138</v>
      </c>
      <c r="B18" s="79">
        <f>'control totals'!K127</f>
        <v>4.3391477972121208</v>
      </c>
      <c r="C18" s="79">
        <f>'control totals'!L127</f>
        <v>5.2513683372438162</v>
      </c>
      <c r="D18" s="79">
        <f>'control totals'!M127</f>
        <v>6.1569502657142845</v>
      </c>
      <c r="E18" s="79">
        <f>'control totals'!N127</f>
        <v>6.8569627559825328</v>
      </c>
      <c r="F18" s="79">
        <f>'control totals'!O127</f>
        <v>7.7530291354687479</v>
      </c>
      <c r="G18" s="79">
        <f>'control totals'!P127</f>
        <v>9.802404547216037</v>
      </c>
      <c r="H18" s="79">
        <f>'control totals'!Q127</f>
        <v>9.6076730160621757</v>
      </c>
      <c r="I18" s="79">
        <f>'control totals'!R127</f>
        <v>9.0584498813178307</v>
      </c>
      <c r="J18" s="79">
        <f>'control totals'!S127</f>
        <v>9.2817587506799644</v>
      </c>
      <c r="K18" s="79">
        <f>'control totals'!T127</f>
        <v>9.3067850173697266</v>
      </c>
      <c r="L18" s="79">
        <f>'control totals'!U127</f>
        <v>9.5529736359287334</v>
      </c>
      <c r="M18" s="79">
        <f>'control totals'!V127</f>
        <v>10.201425014814816</v>
      </c>
      <c r="N18" s="79">
        <f>'control totals'!W127</f>
        <v>10.475853883847167</v>
      </c>
      <c r="O18" s="79">
        <f>'control totals'!X127</f>
        <v>10.643621951955309</v>
      </c>
      <c r="P18" s="79">
        <f>'control totals'!Y127</f>
        <v>11.254777818328531</v>
      </c>
      <c r="Q18" s="79">
        <f>'control totals'!Z127</f>
        <v>12.125960794171551</v>
      </c>
      <c r="R18" s="79">
        <f>'control totals'!AA127</f>
        <v>12.750346557178219</v>
      </c>
      <c r="S18" s="79">
        <f>'control totals'!AB127</f>
        <v>13.441247207556581</v>
      </c>
      <c r="T18" s="79">
        <f>'control totals'!AC127</f>
        <v>14.032375761086204</v>
      </c>
      <c r="U18" s="79">
        <f>'control totals'!AD127</f>
        <v>15.478758317548134</v>
      </c>
      <c r="V18" s="79">
        <f>'control totals'!AE127</f>
        <v>16.860417061290324</v>
      </c>
      <c r="W18" s="79">
        <f>'control totals'!AF127</f>
        <v>18.373771829287669</v>
      </c>
      <c r="X18" s="79">
        <f>'control totals'!AG127</f>
        <v>19.747825426325811</v>
      </c>
      <c r="Y18" s="79">
        <f>'control totals'!AH127</f>
        <v>21.3329111817674</v>
      </c>
      <c r="Z18" s="79">
        <f>'control totals'!AI127</f>
        <v>23.336842504404416</v>
      </c>
      <c r="AA18" s="79">
        <f>'control totals'!AJ127</f>
        <v>25.456156104255143</v>
      </c>
      <c r="AB18" s="79">
        <f>'control totals'!AK127</f>
        <v>26.559785419075872</v>
      </c>
      <c r="AC18" s="79">
        <f>'control totals'!AL127</f>
        <v>27.319427962169577</v>
      </c>
      <c r="AD18" s="79">
        <f>'control totals'!AM127</f>
        <v>28.779161716972109</v>
      </c>
      <c r="AE18" s="79">
        <f>'control totals'!AN127</f>
        <v>30.699241451260981</v>
      </c>
      <c r="AF18" s="79">
        <f>'control totals'!AO127</f>
        <v>34.056689522469455</v>
      </c>
      <c r="AG18" s="79">
        <f>'control totals'!AP127</f>
        <v>37.01918841303047</v>
      </c>
      <c r="AH18" s="79">
        <f>'control totals'!AQ127</f>
        <v>41.152375734673733</v>
      </c>
      <c r="AI18" s="79">
        <f>'control totals'!AR127</f>
        <v>43.386031586255264</v>
      </c>
      <c r="AJ18" s="79">
        <f>'control totals'!AS127</f>
        <v>46.491128576733217</v>
      </c>
      <c r="AK18" s="79">
        <f>'control totals'!AT127</f>
        <v>49.718462564734686</v>
      </c>
      <c r="AL18" s="79">
        <f>'control totals'!AU127</f>
        <v>51.057641305233901</v>
      </c>
      <c r="AM18" s="79">
        <f>'control totals'!AV127</f>
        <v>53.080907186767504</v>
      </c>
      <c r="AN18" s="79">
        <f>'control totals'!AW127</f>
        <v>55.943323715343659</v>
      </c>
      <c r="AO18" s="79">
        <f>'control totals'!AX127</f>
        <v>58.786163523315821</v>
      </c>
      <c r="AP18" s="79">
        <f>'control totals'!AY127</f>
        <v>66.07023165020334</v>
      </c>
      <c r="AQ18" s="79">
        <f>'control totals'!AZ127</f>
        <v>69.735217636072818</v>
      </c>
      <c r="AR18" s="79">
        <f>'control totals'!BA127</f>
        <v>72.91508805420716</v>
      </c>
      <c r="AS18" s="79">
        <f>'control totals'!BB127</f>
        <v>75.1934532219652</v>
      </c>
      <c r="AT18" s="79">
        <f>'control totals'!BC127</f>
        <v>77.986178174936697</v>
      </c>
      <c r="AU18" s="79">
        <f>'control totals'!BD127</f>
        <v>80.394166168542185</v>
      </c>
    </row>
    <row r="19" spans="1:48" x14ac:dyDescent="0.2">
      <c r="A19" s="322" t="s">
        <v>2099</v>
      </c>
      <c r="B19" s="79">
        <f>'control totals'!K161</f>
        <v>0.13701934165017055</v>
      </c>
      <c r="C19" s="79">
        <f>'control totals'!L161</f>
        <v>0.11606049659587024</v>
      </c>
      <c r="D19" s="79">
        <f>'control totals'!M161</f>
        <v>0.11767010972163018</v>
      </c>
      <c r="E19" s="79">
        <f>'control totals'!N161</f>
        <v>0.16313614336198662</v>
      </c>
      <c r="F19" s="79">
        <f>'control totals'!O161</f>
        <v>0.19768547686589055</v>
      </c>
      <c r="G19" s="79">
        <f>'control totals'!P161</f>
        <v>0.21972456516027439</v>
      </c>
      <c r="H19" s="79">
        <f>'control totals'!Q161</f>
        <v>0.25501956419685318</v>
      </c>
      <c r="I19" s="79">
        <f>'control totals'!R161</f>
        <v>0.25885707758306503</v>
      </c>
      <c r="J19" s="79">
        <f>'control totals'!S161</f>
        <v>0.2578947332921262</v>
      </c>
      <c r="K19" s="79">
        <f>'control totals'!T161</f>
        <v>0.26695212040297089</v>
      </c>
      <c r="L19" s="79">
        <f>'control totals'!U161</f>
        <v>0.28963291092265336</v>
      </c>
      <c r="M19" s="79">
        <f>'control totals'!V161</f>
        <v>0.31470935776291975</v>
      </c>
      <c r="N19" s="79">
        <f>'control totals'!W161</f>
        <v>0.34119858034159978</v>
      </c>
      <c r="O19" s="79">
        <f>'control totals'!X161</f>
        <v>0.36566125709011432</v>
      </c>
      <c r="P19" s="79">
        <f>'control totals'!Y161</f>
        <v>0.39831134074145619</v>
      </c>
      <c r="Q19" s="79">
        <f>'control totals'!Z161</f>
        <v>0.42511011279358352</v>
      </c>
      <c r="R19" s="79">
        <f>'control totals'!AA161</f>
        <v>0.42007896750508095</v>
      </c>
      <c r="S19" s="79">
        <f>'control totals'!AB161</f>
        <v>0.45347985545686248</v>
      </c>
      <c r="T19" s="79">
        <f>'control totals'!AC161</f>
        <v>0.6647135125998006</v>
      </c>
      <c r="U19" s="79">
        <f>'control totals'!AD161</f>
        <v>2.2883691000108075</v>
      </c>
      <c r="V19" s="79">
        <f>'control totals'!AE161</f>
        <v>1.5593404511854363</v>
      </c>
      <c r="W19" s="79">
        <f>'control totals'!AF161</f>
        <v>1.8208793549857438</v>
      </c>
      <c r="X19" s="79">
        <f>'control totals'!AG161</f>
        <v>2.7172411693011229</v>
      </c>
      <c r="Y19" s="79">
        <f>'control totals'!AH161</f>
        <v>3.6998170670790347</v>
      </c>
      <c r="Z19" s="79">
        <f>'control totals'!AI161</f>
        <v>5.2299250121187013</v>
      </c>
      <c r="AA19" s="79">
        <f>'control totals'!AJ161</f>
        <v>6.2765457618679781</v>
      </c>
      <c r="AB19" s="79">
        <f>'control totals'!AK161</f>
        <v>8.8936486311027902</v>
      </c>
      <c r="AC19" s="79">
        <f>'control totals'!AL161</f>
        <v>10.47754602808377</v>
      </c>
      <c r="AD19" s="79">
        <f>'control totals'!AM161</f>
        <v>10.557167382163149</v>
      </c>
      <c r="AE19" s="79">
        <f>'control totals'!AN161</f>
        <v>8.76758152943186</v>
      </c>
      <c r="AF19" s="79">
        <f>'control totals'!AO161</f>
        <v>10.040573617888054</v>
      </c>
      <c r="AG19" s="79">
        <f>'control totals'!AP161</f>
        <v>12.424758814605667</v>
      </c>
      <c r="AH19" s="79">
        <f>'control totals'!AQ161</f>
        <v>13.951150555093172</v>
      </c>
      <c r="AI19" s="79">
        <f>'control totals'!AR161</f>
        <v>14.510626797905587</v>
      </c>
      <c r="AJ19" s="79">
        <f>'control totals'!AS161</f>
        <v>16.990225900453108</v>
      </c>
      <c r="AK19" s="79">
        <f>'control totals'!AT161</f>
        <v>19.267249231135992</v>
      </c>
      <c r="AL19" s="79">
        <f>'control totals'!AU161</f>
        <v>21.170197295151567</v>
      </c>
      <c r="AM19" s="79">
        <f>'control totals'!AV161</f>
        <v>23.907906732556491</v>
      </c>
      <c r="AN19" s="79">
        <f>'control totals'!AW161</f>
        <v>26.536347140820446</v>
      </c>
      <c r="AO19" s="79">
        <f>'control totals'!AX161</f>
        <v>29.021376720126501</v>
      </c>
      <c r="AP19" s="79">
        <f>'control totals'!AY161</f>
        <v>31.259559955362633</v>
      </c>
      <c r="AQ19" s="79">
        <f>'control totals'!AZ161</f>
        <v>34.773197443413423</v>
      </c>
      <c r="AR19" s="79">
        <f>'control totals'!BA161</f>
        <v>32.743370062358487</v>
      </c>
      <c r="AS19" s="79">
        <f>'control totals'!BB161</f>
        <v>33.52785507802443</v>
      </c>
      <c r="AT19" s="79">
        <f>'control totals'!BC161</f>
        <v>34.678109918313027</v>
      </c>
      <c r="AU19" s="79">
        <f>'control totals'!BD161</f>
        <v>36.935672239913906</v>
      </c>
    </row>
    <row r="20" spans="1:48" x14ac:dyDescent="0.2">
      <c r="A20" s="322" t="s">
        <v>2100</v>
      </c>
      <c r="B20" s="79">
        <f>'control totals'!K162</f>
        <v>0.90068658147664549</v>
      </c>
      <c r="C20" s="79">
        <f>'control totals'!L162</f>
        <v>1.3111958582359886</v>
      </c>
      <c r="D20" s="79">
        <f>'control totals'!M162</f>
        <v>2.058246335880848</v>
      </c>
      <c r="E20" s="79">
        <f>'control totals'!N162</f>
        <v>2.3115897162443924</v>
      </c>
      <c r="F20" s="79">
        <f>'control totals'!O162</f>
        <v>3.1125578332534465</v>
      </c>
      <c r="G20" s="79">
        <f>'control totals'!P162</f>
        <v>3.8052299693665699</v>
      </c>
      <c r="H20" s="79">
        <f>'control totals'!Q162</f>
        <v>4.0499068483415641</v>
      </c>
      <c r="I20" s="79">
        <f>'control totals'!R162</f>
        <v>4.5043070503779772</v>
      </c>
      <c r="J20" s="79">
        <f>'control totals'!S162</f>
        <v>5.2165945864799106</v>
      </c>
      <c r="K20" s="79">
        <f>'control totals'!T162</f>
        <v>5.968219313744159</v>
      </c>
      <c r="L20" s="79">
        <f>'control totals'!U162</f>
        <v>6.6558963731573924</v>
      </c>
      <c r="M20" s="79">
        <f>'control totals'!V162</f>
        <v>7.5997173693609517</v>
      </c>
      <c r="N20" s="79">
        <f>'control totals'!W162</f>
        <v>7.9647090947860644</v>
      </c>
      <c r="O20" s="79">
        <f>'control totals'!X162</f>
        <v>8.5855770669831948</v>
      </c>
      <c r="P20" s="79">
        <f>'control totals'!Y162</f>
        <v>9.4662503746426943</v>
      </c>
      <c r="Q20" s="79">
        <f>'control totals'!Z162</f>
        <v>10.014433163716687</v>
      </c>
      <c r="R20" s="79">
        <f>'control totals'!AA162</f>
        <v>10.582688050379092</v>
      </c>
      <c r="S20" s="79">
        <f>'control totals'!AB162</f>
        <v>11.501485071467039</v>
      </c>
      <c r="T20" s="79">
        <f>'control totals'!AC162</f>
        <v>12.007522919545305</v>
      </c>
      <c r="U20" s="79">
        <f>'control totals'!AD162</f>
        <v>13.008870924512095</v>
      </c>
      <c r="V20" s="79">
        <f>'control totals'!AE162</f>
        <v>15.073318608429574</v>
      </c>
      <c r="W20" s="79">
        <f>'control totals'!AF162</f>
        <v>18.155893385110144</v>
      </c>
      <c r="X20" s="79">
        <f>'control totals'!AG162</f>
        <v>20.209951633167634</v>
      </c>
      <c r="Y20" s="79">
        <f>'control totals'!AH162</f>
        <v>21.321327826886449</v>
      </c>
      <c r="Z20" s="79">
        <f>'control totals'!AI162</f>
        <v>22.437433061093941</v>
      </c>
      <c r="AA20" s="79">
        <f>'control totals'!AJ162</f>
        <v>23.000866352459692</v>
      </c>
      <c r="AB20" s="79">
        <f>'control totals'!AK162</f>
        <v>24.384084869529108</v>
      </c>
      <c r="AC20" s="79">
        <f>'control totals'!AL162</f>
        <v>24.998189976030737</v>
      </c>
      <c r="AD20" s="79">
        <f>'control totals'!AM162</f>
        <v>25.310903712310104</v>
      </c>
      <c r="AE20" s="79">
        <f>'control totals'!AN162</f>
        <v>26.996922026513811</v>
      </c>
      <c r="AF20" s="79">
        <f>'control totals'!AO162</f>
        <v>29.579889861902327</v>
      </c>
      <c r="AG20" s="79">
        <f>'control totals'!AP162</f>
        <v>32.203953889618575</v>
      </c>
      <c r="AH20" s="79">
        <f>'control totals'!AQ162</f>
        <v>33.017227797795037</v>
      </c>
      <c r="AI20" s="79">
        <f>'control totals'!AR162</f>
        <v>34.840959747053851</v>
      </c>
      <c r="AJ20" s="79">
        <f>'control totals'!AS162</f>
        <v>36.995146867580253</v>
      </c>
      <c r="AK20" s="79">
        <f>'control totals'!AT162</f>
        <v>38.784990527554811</v>
      </c>
      <c r="AL20" s="79">
        <f>'control totals'!AU162</f>
        <v>39.354902503729519</v>
      </c>
      <c r="AM20" s="79">
        <f>'control totals'!AV162</f>
        <v>40.75384190036533</v>
      </c>
      <c r="AN20" s="79">
        <f>'control totals'!AW162</f>
        <v>42.332615798543493</v>
      </c>
      <c r="AO20" s="79">
        <f>'control totals'!AX162</f>
        <v>43.793479889901256</v>
      </c>
      <c r="AP20" s="79">
        <f>'control totals'!AY162</f>
        <v>44.827860482889278</v>
      </c>
      <c r="AQ20" s="79">
        <f>'control totals'!AZ162</f>
        <v>46.23014480829427</v>
      </c>
      <c r="AR20" s="79">
        <f>'control totals'!BA162</f>
        <v>46.00136265834729</v>
      </c>
      <c r="AS20" s="79">
        <f>'control totals'!BB162</f>
        <v>46.448350279215845</v>
      </c>
      <c r="AT20" s="79">
        <f>'control totals'!BC162</f>
        <v>47.833285570572237</v>
      </c>
      <c r="AU20" s="79">
        <f>'control totals'!BD162</f>
        <v>48.770517710073683</v>
      </c>
    </row>
    <row r="21" spans="1:48" x14ac:dyDescent="0.2">
      <c r="A21" s="322" t="s">
        <v>2101</v>
      </c>
      <c r="B21" s="79">
        <f>'control totals'!K163</f>
        <v>0.74354551832540083</v>
      </c>
      <c r="C21" s="79">
        <f>'control totals'!L163</f>
        <v>0.69540380191740447</v>
      </c>
      <c r="D21" s="79">
        <f>'control totals'!M163</f>
        <v>0.27162183660742895</v>
      </c>
      <c r="E21" s="79">
        <f>'control totals'!N163</f>
        <v>0.31836265553066484</v>
      </c>
      <c r="F21" s="79">
        <f>'control totals'!O163</f>
        <v>0.36868341435488605</v>
      </c>
      <c r="G21" s="79">
        <f>'control totals'!P163</f>
        <v>0.4284629020625344</v>
      </c>
      <c r="H21" s="79">
        <f>'control totals'!Q163</f>
        <v>0.50121152809458547</v>
      </c>
      <c r="I21" s="79">
        <f>'control totals'!R163</f>
        <v>0.53613469626754573</v>
      </c>
      <c r="J21" s="79">
        <f>'control totals'!S163</f>
        <v>0.6312647202971452</v>
      </c>
      <c r="K21" s="79">
        <f>'control totals'!T163</f>
        <v>0.6753982975566325</v>
      </c>
      <c r="L21" s="79">
        <f>'control totals'!U163</f>
        <v>0.77927291342707272</v>
      </c>
      <c r="M21" s="79">
        <f>'control totals'!V163</f>
        <v>0.85821335247514363</v>
      </c>
      <c r="N21" s="79">
        <f>'control totals'!W163</f>
        <v>0.97525152800637394</v>
      </c>
      <c r="O21" s="79">
        <f>'control totals'!X163</f>
        <v>1.0941853432824067</v>
      </c>
      <c r="P21" s="79">
        <f>'control totals'!Y163</f>
        <v>1.2325993972353819</v>
      </c>
      <c r="Q21" s="79">
        <f>'control totals'!Z163</f>
        <v>1.3305759257261749</v>
      </c>
      <c r="R21" s="79">
        <f>'control totals'!AA163</f>
        <v>1.4922892579274372</v>
      </c>
      <c r="S21" s="79">
        <f>'control totals'!AB163</f>
        <v>1.6176235324914112</v>
      </c>
      <c r="T21" s="79">
        <f>'control totals'!AC163</f>
        <v>1.7598562669650479</v>
      </c>
      <c r="U21" s="79">
        <f>'control totals'!AD163</f>
        <v>1.8586713465129676</v>
      </c>
      <c r="V21" s="79">
        <f>'control totals'!AE163</f>
        <v>2.0418187319639816</v>
      </c>
      <c r="W21" s="79">
        <f>'control totals'!AF163</f>
        <v>2.2709947918706015</v>
      </c>
      <c r="X21" s="79">
        <f>'control totals'!AG163</f>
        <v>2.4980177647141568</v>
      </c>
      <c r="Y21" s="79">
        <f>'control totals'!AH163</f>
        <v>2.6682001457763924</v>
      </c>
      <c r="Z21" s="79">
        <f>'control totals'!AI163</f>
        <v>2.9085215666182176</v>
      </c>
      <c r="AA21" s="79">
        <f>'control totals'!AJ163</f>
        <v>3.0294418931347891</v>
      </c>
      <c r="AB21" s="79">
        <f>'control totals'!AK163</f>
        <v>3.1266220147971815</v>
      </c>
      <c r="AC21" s="79">
        <f>'control totals'!AL163</f>
        <v>3.4881629112545176</v>
      </c>
      <c r="AD21" s="79">
        <f>'control totals'!AM163</f>
        <v>3.2168756675409758</v>
      </c>
      <c r="AE21" s="79">
        <f>'control totals'!AN163</f>
        <v>3.3624509290463966</v>
      </c>
      <c r="AF21" s="79">
        <f>'control totals'!AO163</f>
        <v>3.2250077523358778</v>
      </c>
      <c r="AG21" s="79">
        <f>'control totals'!AP163</f>
        <v>3.475541695703543</v>
      </c>
      <c r="AH21" s="79">
        <f>'control totals'!AQ163</f>
        <v>3.7612212763664625</v>
      </c>
      <c r="AI21" s="79">
        <f>'control totals'!AR163</f>
        <v>4.2318444982163079</v>
      </c>
      <c r="AJ21" s="79">
        <f>'control totals'!AS163</f>
        <v>4.5555392118630023</v>
      </c>
      <c r="AK21" s="79">
        <f>'control totals'!AT163</f>
        <v>4.7818653810732146</v>
      </c>
      <c r="AL21" s="79">
        <f>'control totals'!AU163</f>
        <v>5.1178511664859982</v>
      </c>
      <c r="AM21" s="79">
        <f>'control totals'!AV163</f>
        <v>5.8636405577814905</v>
      </c>
      <c r="AN21" s="79">
        <f>'control totals'!AW163</f>
        <v>6.1779722913153812</v>
      </c>
      <c r="AO21" s="79">
        <f>'control totals'!AX163</f>
        <v>6.5907343369253137</v>
      </c>
      <c r="AP21" s="79">
        <f>'control totals'!AY163</f>
        <v>7.0251966986487231</v>
      </c>
      <c r="AQ21" s="79">
        <f>'control totals'!AZ163</f>
        <v>7.3180196928256445</v>
      </c>
      <c r="AR21" s="79">
        <f>'control totals'!BA163</f>
        <v>7.4447394135546716</v>
      </c>
      <c r="AS21" s="79">
        <f>'control totals'!BB163</f>
        <v>7.5536835927491186</v>
      </c>
      <c r="AT21" s="79">
        <f>'control totals'!BC163</f>
        <v>7.8751939489993124</v>
      </c>
      <c r="AU21" s="79">
        <f>'control totals'!BD163</f>
        <v>8.1755352012076656</v>
      </c>
    </row>
    <row r="22" spans="1:48" x14ac:dyDescent="0.2">
      <c r="A22" s="322" t="s">
        <v>2102</v>
      </c>
      <c r="B22" s="79">
        <f>'control totals'!K168</f>
        <v>6.8346780698648013</v>
      </c>
      <c r="C22" s="79">
        <f>'control totals'!L168</f>
        <v>7.5918911616224207</v>
      </c>
      <c r="D22" s="79">
        <f>'control totals'!M168</f>
        <v>8.5614810664962775</v>
      </c>
      <c r="E22" s="79">
        <f>'control totals'!N168</f>
        <v>9.9038469579213348</v>
      </c>
      <c r="F22" s="79">
        <f>'control totals'!O168</f>
        <v>12.402786818565971</v>
      </c>
      <c r="G22" s="79">
        <f>'control totals'!P168</f>
        <v>15.370732080984647</v>
      </c>
      <c r="H22" s="79">
        <f>'control totals'!Q168</f>
        <v>18.199569283356194</v>
      </c>
      <c r="I22" s="79">
        <f>'control totals'!R168</f>
        <v>21.202042807730518</v>
      </c>
      <c r="J22" s="79">
        <f>'control totals'!S168</f>
        <v>24.440337448333658</v>
      </c>
      <c r="K22" s="79">
        <f>'control totals'!T168</f>
        <v>27.937529858568158</v>
      </c>
      <c r="L22" s="79">
        <f>'control totals'!U168</f>
        <v>33.919127186977704</v>
      </c>
      <c r="M22" s="79">
        <f>'control totals'!V168</f>
        <v>40.267856103077442</v>
      </c>
      <c r="N22" s="79">
        <f>'control totals'!W168</f>
        <v>47.129099818138201</v>
      </c>
      <c r="O22" s="79">
        <f>'control totals'!X168</f>
        <v>53.845485725177952</v>
      </c>
      <c r="P22" s="79">
        <f>'control totals'!Y168</f>
        <v>60.430327667668308</v>
      </c>
      <c r="Q22" s="79">
        <f>'control totals'!Z168</f>
        <v>64.928546985065807</v>
      </c>
      <c r="R22" s="79">
        <f>'control totals'!AA168</f>
        <v>68.158271079192289</v>
      </c>
      <c r="S22" s="79">
        <f>'control totals'!AB168</f>
        <v>73.112948559550105</v>
      </c>
      <c r="T22" s="79">
        <f>'control totals'!AC168</f>
        <v>77.796907174112178</v>
      </c>
      <c r="U22" s="79">
        <f>'control totals'!AD168</f>
        <v>87.561431156386362</v>
      </c>
      <c r="V22" s="79">
        <f>'control totals'!AE168</f>
        <v>96.831372982259879</v>
      </c>
      <c r="W22" s="79">
        <f>'control totals'!AF168</f>
        <v>107.01703328377222</v>
      </c>
      <c r="X22" s="79">
        <f>'control totals'!AG168</f>
        <v>121.82423358764176</v>
      </c>
      <c r="Y22" s="79">
        <f>'control totals'!AH168</f>
        <v>132.82371278512957</v>
      </c>
      <c r="Z22" s="79">
        <f>'control totals'!AI168</f>
        <v>147.31811081343179</v>
      </c>
      <c r="AA22" s="79">
        <f>'control totals'!AJ168</f>
        <v>162.4659008208003</v>
      </c>
      <c r="AB22" s="79">
        <f>'control totals'!AK168</f>
        <v>172.8024195977585</v>
      </c>
      <c r="AC22" s="79">
        <f>'control totals'!AL168</f>
        <v>179.97614892641315</v>
      </c>
      <c r="AD22" s="79">
        <f>'control totals'!AM168</f>
        <v>177.0096484904432</v>
      </c>
      <c r="AE22" s="79">
        <f>'control totals'!AN168</f>
        <v>182.18682232009172</v>
      </c>
      <c r="AF22" s="79">
        <f>'control totals'!AO168</f>
        <v>190.67162491090298</v>
      </c>
      <c r="AG22" s="79">
        <f>'control totals'!AP168</f>
        <v>210.31452030664011</v>
      </c>
      <c r="AH22" s="79">
        <f>'control totals'!AQ168</f>
        <v>224.24807918400626</v>
      </c>
      <c r="AI22" s="79">
        <f>'control totals'!AR168</f>
        <v>237.5610306707388</v>
      </c>
      <c r="AJ22" s="79">
        <f>'control totals'!AS168</f>
        <v>262.23753049726736</v>
      </c>
      <c r="AK22" s="79">
        <f>'control totals'!AT168</f>
        <v>286.83780723458881</v>
      </c>
      <c r="AL22" s="79">
        <f>'control totals'!AU168</f>
        <v>340.81669398960372</v>
      </c>
      <c r="AM22" s="79">
        <f>'control totals'!AV168</f>
        <v>369.48154375511058</v>
      </c>
      <c r="AN22" s="79">
        <f>'control totals'!AW168</f>
        <v>398.35088552970802</v>
      </c>
      <c r="AO22" s="79">
        <f>'control totals'!AX168</f>
        <v>423.83669339700225</v>
      </c>
      <c r="AP22" s="79">
        <f>'control totals'!AY168</f>
        <v>441.67064111592924</v>
      </c>
      <c r="AQ22" s="79">
        <f>'control totals'!AZ168</f>
        <v>463.10034159471911</v>
      </c>
      <c r="AR22" s="79">
        <f>'control totals'!BA168</f>
        <v>482.61462267893046</v>
      </c>
      <c r="AS22" s="79">
        <f>'control totals'!BB168</f>
        <v>502.20752706160658</v>
      </c>
      <c r="AT22" s="79">
        <f>'control totals'!BC168</f>
        <v>530.48922364063401</v>
      </c>
      <c r="AU22" s="79">
        <f>'control totals'!BD168</f>
        <v>556.94054454186801</v>
      </c>
    </row>
    <row r="23" spans="1:48" x14ac:dyDescent="0.2">
      <c r="A23" s="322" t="s">
        <v>2103</v>
      </c>
      <c r="B23" s="79">
        <f>'control totals'!K169</f>
        <v>3.9275684015667771</v>
      </c>
      <c r="C23" s="79">
        <f>'control totals'!L169</f>
        <v>4.8380921060295003</v>
      </c>
      <c r="D23" s="79">
        <f>'control totals'!M169</f>
        <v>5.7599518708737971</v>
      </c>
      <c r="E23" s="79">
        <f>'control totals'!N169</f>
        <v>6.599598526916731</v>
      </c>
      <c r="F23" s="79">
        <f>'control totals'!O169</f>
        <v>7.3548881667954573</v>
      </c>
      <c r="G23" s="79">
        <f>'control totals'!P169</f>
        <v>9.0176959037823519</v>
      </c>
      <c r="H23" s="79">
        <f>'control totals'!Q169</f>
        <v>10.102698120106107</v>
      </c>
      <c r="I23" s="79">
        <f>'control totals'!R169</f>
        <v>11.511868686222147</v>
      </c>
      <c r="J23" s="79">
        <f>'control totals'!S169</f>
        <v>12.495384745515889</v>
      </c>
      <c r="K23" s="79">
        <f>'control totals'!T169</f>
        <v>13.967349988716574</v>
      </c>
      <c r="L23" s="79">
        <f>'control totals'!U169</f>
        <v>16.643986366441208</v>
      </c>
      <c r="M23" s="79">
        <f>'control totals'!V169</f>
        <v>19.290656389639864</v>
      </c>
      <c r="N23" s="79">
        <f>'control totals'!W169</f>
        <v>20.314796128186096</v>
      </c>
      <c r="O23" s="79">
        <f>'control totals'!X169</f>
        <v>22.650476134342231</v>
      </c>
      <c r="P23" s="79">
        <f>'control totals'!Y169</f>
        <v>24.6030229571933</v>
      </c>
      <c r="Q23" s="79">
        <f>'control totals'!Z169</f>
        <v>26.280044990450918</v>
      </c>
      <c r="R23" s="79">
        <f>'control totals'!AA169</f>
        <v>28.874467196566489</v>
      </c>
      <c r="S23" s="79">
        <f>'control totals'!AB169</f>
        <v>31.86445725828451</v>
      </c>
      <c r="T23" s="79">
        <f>'control totals'!AC169</f>
        <v>35.369660267434746</v>
      </c>
      <c r="U23" s="79">
        <f>'control totals'!AD169</f>
        <v>40.612837459320851</v>
      </c>
      <c r="V23" s="79">
        <f>'control totals'!AE169</f>
        <v>48.853219076550786</v>
      </c>
      <c r="W23" s="79">
        <f>'control totals'!AF169</f>
        <v>64.369291693731512</v>
      </c>
      <c r="X23" s="79">
        <f>'control totals'!AG169</f>
        <v>77.092309449108768</v>
      </c>
      <c r="Y23" s="79">
        <f>'control totals'!AH169</f>
        <v>87.398025418774623</v>
      </c>
      <c r="Z23" s="79">
        <f>'control totals'!AI169</f>
        <v>95.971877547032065</v>
      </c>
      <c r="AA23" s="79">
        <f>'control totals'!AJ169</f>
        <v>104.82863440307275</v>
      </c>
      <c r="AB23" s="79">
        <f>'control totals'!AK169</f>
        <v>111.25930971418215</v>
      </c>
      <c r="AC23" s="79">
        <f>'control totals'!AL169</f>
        <v>116.14556564209543</v>
      </c>
      <c r="AD23" s="79">
        <f>'control totals'!AM169</f>
        <v>121.26621201655151</v>
      </c>
      <c r="AE23" s="79">
        <f>'control totals'!AN169</f>
        <v>131.72688824293343</v>
      </c>
      <c r="AF23" s="79">
        <f>'control totals'!AO169</f>
        <v>143.84313921365072</v>
      </c>
      <c r="AG23" s="79">
        <f>'control totals'!AP169</f>
        <v>161.93173817500087</v>
      </c>
      <c r="AH23" s="79">
        <f>'control totals'!AQ169</f>
        <v>180.58597310096278</v>
      </c>
      <c r="AI23" s="79">
        <f>'control totals'!AR169</f>
        <v>194.61516874340552</v>
      </c>
      <c r="AJ23" s="79">
        <f>'control totals'!AS169</f>
        <v>214.90774841192516</v>
      </c>
      <c r="AK23" s="79">
        <f>'control totals'!AT169</f>
        <v>230.98839657434019</v>
      </c>
      <c r="AL23" s="79">
        <f>'control totals'!AU169</f>
        <v>228.90003599256755</v>
      </c>
      <c r="AM23" s="79">
        <f>'control totals'!AV169</f>
        <v>249.07285916920327</v>
      </c>
      <c r="AN23" s="79">
        <f>'control totals'!AW169</f>
        <v>263.20930369312157</v>
      </c>
      <c r="AO23" s="79">
        <f>'control totals'!AX169</f>
        <v>289.54650951017823</v>
      </c>
      <c r="AP23" s="79">
        <f>'control totals'!AY169</f>
        <v>309.24515091451605</v>
      </c>
      <c r="AQ23" s="79">
        <f>'control totals'!AZ169</f>
        <v>316.26584709832917</v>
      </c>
      <c r="AR23" s="79">
        <f>'control totals'!BA169</f>
        <v>328.11364706937655</v>
      </c>
      <c r="AS23" s="79">
        <f>'control totals'!BB169</f>
        <v>345.78248488315489</v>
      </c>
      <c r="AT23" s="79">
        <f>'control totals'!BC169</f>
        <v>387.00883588800019</v>
      </c>
      <c r="AU23" s="79">
        <f>'control totals'!BD169</f>
        <v>428.72333837995802</v>
      </c>
    </row>
    <row r="24" spans="1:48" x14ac:dyDescent="0.2">
      <c r="A24" s="322" t="s">
        <v>2139</v>
      </c>
      <c r="B24" s="79">
        <f>'control totals'!K170</f>
        <v>0</v>
      </c>
      <c r="C24" s="79">
        <f>'control totals'!L170</f>
        <v>0</v>
      </c>
      <c r="D24" s="79">
        <f>'control totals'!M170</f>
        <v>0</v>
      </c>
      <c r="E24" s="79">
        <f>'control totals'!N170</f>
        <v>0</v>
      </c>
      <c r="F24" s="79">
        <f>'control totals'!O170</f>
        <v>0</v>
      </c>
      <c r="G24" s="79">
        <f>'control totals'!P170</f>
        <v>0</v>
      </c>
      <c r="H24" s="79">
        <f>'control totals'!Q170</f>
        <v>0</v>
      </c>
      <c r="I24" s="79">
        <f>'control totals'!R170</f>
        <v>0</v>
      </c>
      <c r="J24" s="79">
        <f>'control totals'!S170</f>
        <v>0</v>
      </c>
      <c r="K24" s="79">
        <f>'control totals'!T170</f>
        <v>0</v>
      </c>
      <c r="L24" s="79">
        <f>'control totals'!U170</f>
        <v>0</v>
      </c>
      <c r="M24" s="79">
        <f>'control totals'!V170</f>
        <v>0</v>
      </c>
      <c r="N24" s="79">
        <f>'control totals'!W170</f>
        <v>0</v>
      </c>
      <c r="O24" s="79">
        <f>'control totals'!X170</f>
        <v>0</v>
      </c>
      <c r="P24" s="79">
        <f>'control totals'!Y170</f>
        <v>0</v>
      </c>
      <c r="Q24" s="79">
        <f>'control totals'!Z170</f>
        <v>0</v>
      </c>
      <c r="R24" s="79">
        <f>'control totals'!AA170</f>
        <v>0</v>
      </c>
      <c r="S24" s="79">
        <f>'control totals'!AB170</f>
        <v>0</v>
      </c>
      <c r="T24" s="79">
        <f>'control totals'!AC170</f>
        <v>0</v>
      </c>
      <c r="U24" s="79">
        <f>'control totals'!AD170</f>
        <v>0</v>
      </c>
      <c r="V24" s="79">
        <f>'control totals'!AE170</f>
        <v>0</v>
      </c>
      <c r="W24" s="79">
        <f>'control totals'!AF170</f>
        <v>0</v>
      </c>
      <c r="X24" s="79">
        <f>'control totals'!AG170</f>
        <v>0</v>
      </c>
      <c r="Y24" s="79">
        <f>'control totals'!AH170</f>
        <v>0</v>
      </c>
      <c r="Z24" s="79">
        <f>'control totals'!AI170</f>
        <v>0</v>
      </c>
      <c r="AA24" s="79">
        <f>'control totals'!AJ170</f>
        <v>0</v>
      </c>
      <c r="AB24" s="79">
        <f>'control totals'!AK170</f>
        <v>0</v>
      </c>
      <c r="AC24" s="79">
        <f>'control totals'!AL170</f>
        <v>0</v>
      </c>
      <c r="AD24" s="79">
        <f>'control totals'!AM170</f>
        <v>0.32316914449389866</v>
      </c>
      <c r="AE24" s="79">
        <f>'control totals'!AN170</f>
        <v>1.3800136255099409</v>
      </c>
      <c r="AF24" s="79">
        <f>'control totals'!AO170</f>
        <v>2.347315769105228</v>
      </c>
      <c r="AG24" s="79">
        <f>'control totals'!AP170</f>
        <v>3.2501112238835788</v>
      </c>
      <c r="AH24" s="79">
        <f>'control totals'!AQ170</f>
        <v>4.234739630093169</v>
      </c>
      <c r="AI24" s="79">
        <f>'control totals'!AR170</f>
        <v>4.8804206658777112</v>
      </c>
      <c r="AJ24" s="79">
        <f>'control totals'!AS170</f>
        <v>5.7223378580386965</v>
      </c>
      <c r="AK24" s="79">
        <f>'control totals'!AT170</f>
        <v>6.0502746404828374</v>
      </c>
      <c r="AL24" s="79">
        <f>'control totals'!AU170</f>
        <v>6.8070734571448526</v>
      </c>
      <c r="AM24" s="79">
        <f>'control totals'!AV170</f>
        <v>7.474890441846842</v>
      </c>
      <c r="AN24" s="79">
        <f>'control totals'!AW170</f>
        <v>8.3580938342908713</v>
      </c>
      <c r="AO24" s="79">
        <f>'control totals'!AX170</f>
        <v>9.1788853811408355</v>
      </c>
      <c r="AP24" s="79">
        <f>'control totals'!AY170</f>
        <v>9.3959706706744832</v>
      </c>
      <c r="AQ24" s="79">
        <f>'control totals'!AZ170</f>
        <v>9.7321517854509541</v>
      </c>
      <c r="AR24" s="79">
        <f>'control totals'!BA170</f>
        <v>10.306100448182194</v>
      </c>
      <c r="AS24" s="79">
        <f>'control totals'!BB170</f>
        <v>10.978753615831607</v>
      </c>
      <c r="AT24" s="79">
        <f>'control totals'!BC170</f>
        <v>10.550228926978344</v>
      </c>
      <c r="AU24" s="79">
        <f>'control totals'!BD170</f>
        <v>11.806379805513954</v>
      </c>
    </row>
    <row r="25" spans="1:48" x14ac:dyDescent="0.2">
      <c r="A25" s="322" t="s">
        <v>2140</v>
      </c>
      <c r="B25" s="79">
        <f>'control totals'!K171</f>
        <v>8.9072153844754247</v>
      </c>
      <c r="C25" s="79">
        <f>'control totals'!L171</f>
        <v>9.8526729010973426</v>
      </c>
      <c r="D25" s="79">
        <f>'control totals'!M171</f>
        <v>11.318883970973152</v>
      </c>
      <c r="E25" s="79">
        <f>'control totals'!N171</f>
        <v>12.765156042100667</v>
      </c>
      <c r="F25" s="79">
        <f>'control totals'!O171</f>
        <v>14.428074529057032</v>
      </c>
      <c r="G25" s="79">
        <f>'control totals'!P171</f>
        <v>16.395447553050293</v>
      </c>
      <c r="H25" s="79">
        <f>'control totals'!Q171</f>
        <v>17.353100499118192</v>
      </c>
      <c r="I25" s="79">
        <f>'control totals'!R171</f>
        <v>18.513613309086942</v>
      </c>
      <c r="J25" s="79">
        <f>'control totals'!S171</f>
        <v>20.42179861912502</v>
      </c>
      <c r="K25" s="79">
        <f>'control totals'!T171</f>
        <v>22.191927860778414</v>
      </c>
      <c r="L25" s="79">
        <f>'control totals'!U171</f>
        <v>24.733895849052786</v>
      </c>
      <c r="M25" s="79">
        <f>'control totals'!V171</f>
        <v>27.293799404560364</v>
      </c>
      <c r="N25" s="79">
        <f>'control totals'!W171</f>
        <v>29.376546979928765</v>
      </c>
      <c r="O25" s="79">
        <f>'control totals'!X171</f>
        <v>31.157697217663248</v>
      </c>
      <c r="P25" s="79">
        <f>'control totals'!Y171</f>
        <v>33.550432791059272</v>
      </c>
      <c r="Q25" s="79">
        <f>'control totals'!Z171</f>
        <v>36.537933284842289</v>
      </c>
      <c r="R25" s="79">
        <f>'control totals'!AA171</f>
        <v>40.223936943090202</v>
      </c>
      <c r="S25" s="79">
        <f>'control totals'!AB171</f>
        <v>43.476813156135769</v>
      </c>
      <c r="T25" s="79">
        <f>'control totals'!AC171</f>
        <v>47.22644214450527</v>
      </c>
      <c r="U25" s="79">
        <f>'control totals'!AD171</f>
        <v>50.762846947263277</v>
      </c>
      <c r="V25" s="79">
        <f>'control totals'!AE171</f>
        <v>56.936106168224953</v>
      </c>
      <c r="W25" s="79">
        <f>'control totals'!AF171</f>
        <v>62.166974308725727</v>
      </c>
      <c r="X25" s="79">
        <f>'control totals'!AG171</f>
        <v>65.785838835711445</v>
      </c>
      <c r="Y25" s="79">
        <f>'control totals'!AH171</f>
        <v>67.876659061817108</v>
      </c>
      <c r="Z25" s="79">
        <f>'control totals'!AI171</f>
        <v>69.184729947927551</v>
      </c>
      <c r="AA25" s="79">
        <f>'control totals'!AJ171</f>
        <v>69.066396532985422</v>
      </c>
      <c r="AB25" s="79">
        <f>'control totals'!AK171</f>
        <v>69.571329064771206</v>
      </c>
      <c r="AC25" s="79">
        <f>'control totals'!AL171</f>
        <v>70.040259397454662</v>
      </c>
      <c r="AD25" s="79">
        <f>'control totals'!AM171</f>
        <v>72.994557281689225</v>
      </c>
      <c r="AE25" s="79">
        <f>'control totals'!AN171</f>
        <v>76.093524980015204</v>
      </c>
      <c r="AF25" s="79">
        <f>'control totals'!AO171</f>
        <v>80.67807799766139</v>
      </c>
      <c r="AG25" s="79">
        <f>'control totals'!AP171</f>
        <v>89.895524058021422</v>
      </c>
      <c r="AH25" s="79">
        <f>'control totals'!AQ171</f>
        <v>97.141826033353979</v>
      </c>
      <c r="AI25" s="79">
        <f>'control totals'!AR171</f>
        <v>106.49160689902739</v>
      </c>
      <c r="AJ25" s="79">
        <f>'control totals'!AS171</f>
        <v>113.70145754706843</v>
      </c>
      <c r="AK25" s="79">
        <f>'control totals'!AT171</f>
        <v>119.31490591212983</v>
      </c>
      <c r="AL25" s="79">
        <f>'control totals'!AU171</f>
        <v>126.02033850116356</v>
      </c>
      <c r="AM25" s="79">
        <f>'control totals'!AV171</f>
        <v>133.94645616259757</v>
      </c>
      <c r="AN25" s="79">
        <f>'control totals'!AW171</f>
        <v>143.79670281231446</v>
      </c>
      <c r="AO25" s="79">
        <f>'control totals'!AX171</f>
        <v>151.74383492049023</v>
      </c>
      <c r="AP25" s="79">
        <f>'control totals'!AY171</f>
        <v>159.54950650283803</v>
      </c>
      <c r="AQ25" s="79">
        <f>'control totals'!AZ171</f>
        <v>164.86873989997355</v>
      </c>
      <c r="AR25" s="79">
        <f>'control totals'!BA171</f>
        <v>166.27194651672914</v>
      </c>
      <c r="AS25" s="79">
        <f>'control totals'!BB171</f>
        <v>169.60417890294127</v>
      </c>
      <c r="AT25" s="79">
        <f>'control totals'!BC171</f>
        <v>178.1020376896065</v>
      </c>
      <c r="AU25" s="79">
        <f>'control totals'!BD171</f>
        <v>188.69005676534374</v>
      </c>
    </row>
    <row r="26" spans="1:48" x14ac:dyDescent="0.2">
      <c r="A26" s="322" t="s">
        <v>2141</v>
      </c>
      <c r="B26" s="79">
        <f>'control totals'!K176</f>
        <v>1.2992883026407782</v>
      </c>
      <c r="C26" s="79">
        <f>'control totals'!L176</f>
        <v>1.6075817545014754</v>
      </c>
      <c r="D26" s="79">
        <f>'control totals'!M176</f>
        <v>1.8189837794468666</v>
      </c>
      <c r="E26" s="79">
        <f>'control totals'!N176</f>
        <v>2.099018377924228</v>
      </c>
      <c r="F26" s="79">
        <f>'control totals'!O176</f>
        <v>2.5540963611073058</v>
      </c>
      <c r="G26" s="79">
        <f>'control totals'!P176</f>
        <v>2.9632853855933368</v>
      </c>
      <c r="H26" s="79">
        <f>'control totals'!Q176</f>
        <v>3.1514533067864972</v>
      </c>
      <c r="I26" s="79">
        <f>'control totals'!R176</f>
        <v>3.6986507527318091</v>
      </c>
      <c r="J26" s="79">
        <f>'control totals'!S176</f>
        <v>4.4150038669562495</v>
      </c>
      <c r="K26" s="79">
        <f>'control totals'!T176</f>
        <v>5.0702037002331046</v>
      </c>
      <c r="L26" s="79">
        <f>'control totals'!U176</f>
        <v>6.0804042700211767</v>
      </c>
      <c r="M26" s="79">
        <f>'control totals'!V176</f>
        <v>7.0328669831232897</v>
      </c>
      <c r="N26" s="79">
        <f>'control totals'!W176</f>
        <v>8.0149127006128946</v>
      </c>
      <c r="O26" s="79">
        <f>'control totals'!X176</f>
        <v>8.6294191054608351</v>
      </c>
      <c r="P26" s="79">
        <f>'control totals'!Y176</f>
        <v>9.267565521459602</v>
      </c>
      <c r="Q26" s="79">
        <f>'control totals'!Z176</f>
        <v>10.498534327404533</v>
      </c>
      <c r="R26" s="79">
        <f>'control totals'!AA176</f>
        <v>11.361393385339383</v>
      </c>
      <c r="S26" s="79">
        <f>'control totals'!AB176</f>
        <v>12.333925046614304</v>
      </c>
      <c r="T26" s="79">
        <f>'control totals'!AC176</f>
        <v>13.863635514837643</v>
      </c>
      <c r="U26" s="79">
        <f>'control totals'!AD176</f>
        <v>16.248974835993639</v>
      </c>
      <c r="V26" s="79">
        <f>'control totals'!AE176</f>
        <v>18.342430001385395</v>
      </c>
      <c r="W26" s="79">
        <f>'control totals'!AF176</f>
        <v>20.537328871804039</v>
      </c>
      <c r="X26" s="79">
        <f>'control totals'!AG176</f>
        <v>22.932838040355115</v>
      </c>
      <c r="Y26" s="79">
        <f>'control totals'!AH176</f>
        <v>25.000605914536834</v>
      </c>
      <c r="Z26" s="79">
        <f>'control totals'!AI176</f>
        <v>27.623487561777772</v>
      </c>
      <c r="AA26" s="79">
        <f>'control totals'!AJ176</f>
        <v>29.086957885679062</v>
      </c>
      <c r="AB26" s="79">
        <f>'control totals'!AK176</f>
        <v>30.39046561785911</v>
      </c>
      <c r="AC26" s="79">
        <f>'control totals'!AL176</f>
        <v>32.486548268667782</v>
      </c>
      <c r="AD26" s="79">
        <f>'control totals'!AM176</f>
        <v>34.684660874807918</v>
      </c>
      <c r="AE26" s="79">
        <f>'control totals'!AN176</f>
        <v>37.74972127645762</v>
      </c>
      <c r="AF26" s="79">
        <f>'control totals'!AO176</f>
        <v>39.941479786553387</v>
      </c>
      <c r="AG26" s="79">
        <f>'control totals'!AP176</f>
        <v>43.588192716526351</v>
      </c>
      <c r="AH26" s="79">
        <f>'control totals'!AQ176</f>
        <v>48.466924672329206</v>
      </c>
      <c r="AI26" s="79">
        <f>'control totals'!AR176</f>
        <v>49.892526667774909</v>
      </c>
      <c r="AJ26" s="79">
        <f>'control totals'!AS176</f>
        <v>51.096289995804064</v>
      </c>
      <c r="AK26" s="79">
        <f>'control totals'!AT176</f>
        <v>53.626879938694287</v>
      </c>
      <c r="AL26" s="79">
        <f>'control totals'!AU176</f>
        <v>57.572748284153356</v>
      </c>
      <c r="AM26" s="79">
        <f>'control totals'!AV176</f>
        <v>63.395079070538294</v>
      </c>
      <c r="AN26" s="79">
        <f>'control totals'!AW176</f>
        <v>68.689208649885799</v>
      </c>
      <c r="AO26" s="79">
        <f>'control totals'!AX176</f>
        <v>71.305101834235373</v>
      </c>
      <c r="AP26" s="79">
        <f>'control totals'!AY176</f>
        <v>73.075792089141217</v>
      </c>
      <c r="AQ26" s="79">
        <f>'control totals'!AZ176</f>
        <v>71.897507466994057</v>
      </c>
      <c r="AR26" s="79">
        <f>'control totals'!BA176</f>
        <v>74.391534512521162</v>
      </c>
      <c r="AS26" s="79">
        <f>'control totals'!BB176</f>
        <v>75.223184826476313</v>
      </c>
      <c r="AT26" s="79">
        <f>'control totals'!BC176</f>
        <v>76.907255616896492</v>
      </c>
      <c r="AU26" s="79">
        <f>'control totals'!BD176</f>
        <v>79.4349095561209</v>
      </c>
    </row>
    <row r="27" spans="1:48" x14ac:dyDescent="0.2">
      <c r="A27" s="322" t="s">
        <v>2098</v>
      </c>
      <c r="B27" s="79">
        <f>'control totals'!K118</f>
        <v>137.95699493000001</v>
      </c>
      <c r="C27" s="79">
        <f>'control totals'!L118</f>
        <v>146.71077194</v>
      </c>
      <c r="D27" s="79">
        <f>'control totals'!M118</f>
        <v>156.32227212999999</v>
      </c>
      <c r="E27" s="79">
        <f>'control totals'!N118</f>
        <v>163.08073193999996</v>
      </c>
      <c r="F27" s="79">
        <f>'control totals'!O118</f>
        <v>180.19638959000002</v>
      </c>
      <c r="G27" s="79">
        <f>'control totals'!P118</f>
        <v>198.89424309000003</v>
      </c>
      <c r="H27" s="79">
        <f>'control totals'!Q118</f>
        <v>209.28795074999999</v>
      </c>
      <c r="I27" s="79">
        <f>'control totals'!R118</f>
        <v>226.68350238000002</v>
      </c>
      <c r="J27" s="79">
        <f>'control totals'!S118</f>
        <v>246.64392226000001</v>
      </c>
      <c r="K27" s="79">
        <f>'control totals'!T118</f>
        <v>268.80338799999998</v>
      </c>
      <c r="L27" s="79">
        <f>'control totals'!U118</f>
        <v>304.96407319999997</v>
      </c>
      <c r="M27" s="79">
        <f>'control totals'!V118</f>
        <v>345.13091562</v>
      </c>
      <c r="N27" s="79">
        <f>'control totals'!W118</f>
        <v>380.49825128000003</v>
      </c>
      <c r="O27" s="79">
        <f>'control totals'!X118</f>
        <v>412.16031425</v>
      </c>
      <c r="P27" s="79">
        <f>'control totals'!Y118</f>
        <v>434.52616066000007</v>
      </c>
      <c r="Q27" s="79">
        <f>'control totals'!Z118</f>
        <v>475.04739167000002</v>
      </c>
      <c r="R27" s="79">
        <f>'control totals'!AA118</f>
        <v>507.60391182000001</v>
      </c>
      <c r="S27" s="79">
        <f>'control totals'!AB118</f>
        <v>530.90757594000002</v>
      </c>
      <c r="T27" s="79">
        <f>'control totals'!AC118</f>
        <v>555.54429080999989</v>
      </c>
      <c r="U27" s="79">
        <f>'control totals'!AD118</f>
        <v>593.45409629000005</v>
      </c>
      <c r="V27" s="79">
        <f>'control totals'!AE118</f>
        <v>634.32592952999994</v>
      </c>
      <c r="W27" s="79">
        <f>'control totals'!AF118</f>
        <v>672.50792523000007</v>
      </c>
      <c r="X27" s="79">
        <f>'control totals'!AG118</f>
        <v>699.42924022999978</v>
      </c>
      <c r="Y27" s="79">
        <f>'control totals'!AH118</f>
        <v>709.04109217000007</v>
      </c>
      <c r="Z27" s="79">
        <f>'control totals'!AI118</f>
        <v>725.73312456999997</v>
      </c>
      <c r="AA27" s="79">
        <f>'control totals'!AJ118</f>
        <v>741.55526004000012</v>
      </c>
      <c r="AB27" s="79">
        <f>'control totals'!AK118</f>
        <v>756.82665006000002</v>
      </c>
      <c r="AC27" s="79">
        <f>'control totals'!AL118</f>
        <v>785.32583357999977</v>
      </c>
      <c r="AD27" s="79">
        <f>'control totals'!AM118</f>
        <v>807.32738371000005</v>
      </c>
      <c r="AE27" s="79">
        <f>'control totals'!AN118</f>
        <v>859.67672817999994</v>
      </c>
      <c r="AF27" s="79">
        <f>'control totals'!AO118</f>
        <v>905.77549792000013</v>
      </c>
      <c r="AG27" s="79">
        <f>'control totals'!AP118</f>
        <v>970.13907945999995</v>
      </c>
      <c r="AH27" s="79">
        <f>'control totals'!AQ118</f>
        <v>1053.5004767400003</v>
      </c>
      <c r="AI27" s="79">
        <f>'control totals'!AR118</f>
        <v>1128.0268408099996</v>
      </c>
      <c r="AJ27" s="79">
        <f>'control totals'!AS118</f>
        <v>1203.964948</v>
      </c>
      <c r="AK27" s="79">
        <f>'control totals'!AT118</f>
        <v>1276.6513706400001</v>
      </c>
      <c r="AL27" s="79">
        <f>'control totals'!AU118</f>
        <v>1351.73396422</v>
      </c>
      <c r="AM27" s="79">
        <f>'control totals'!AV118</f>
        <v>1418.3543503200001</v>
      </c>
      <c r="AN27" s="79">
        <f>'control totals'!AW118</f>
        <v>1528.4411669699998</v>
      </c>
      <c r="AO27" s="79">
        <f>'control totals'!AX118</f>
        <v>1586.7868866399999</v>
      </c>
      <c r="AP27" s="79">
        <f>'control totals'!AY118</f>
        <v>1648.7996865399998</v>
      </c>
      <c r="AQ27" s="79">
        <f>'control totals'!AZ118</f>
        <v>1648.2031449800004</v>
      </c>
      <c r="AR27" s="79">
        <f>'control totals'!BA118</f>
        <v>1653.6863685699998</v>
      </c>
      <c r="AS27" s="79">
        <f>'control totals'!BB118</f>
        <v>1613.8614768699999</v>
      </c>
      <c r="AT27" s="79">
        <f>'control totals'!BC118</f>
        <v>1616.4981789399999</v>
      </c>
      <c r="AU27" s="79">
        <f>'control totals'!BD118</f>
        <v>1631.6315472300003</v>
      </c>
      <c r="AV27" s="79"/>
    </row>
    <row r="28" spans="1:48" x14ac:dyDescent="0.2">
      <c r="A28" s="82" t="s">
        <v>2517</v>
      </c>
      <c r="B28" s="79">
        <f>'control totals'!K27</f>
        <v>551.6</v>
      </c>
      <c r="C28" s="79">
        <f>'control totals'!L27</f>
        <v>584.5</v>
      </c>
      <c r="D28" s="79">
        <f>'control totals'!M27</f>
        <v>638.79999999999995</v>
      </c>
      <c r="E28" s="79">
        <f>'control totals'!N27</f>
        <v>708.8</v>
      </c>
      <c r="F28" s="79">
        <f>'control totals'!O27</f>
        <v>772.3</v>
      </c>
      <c r="G28" s="79">
        <f>'control totals'!P27</f>
        <v>814.8</v>
      </c>
      <c r="H28" s="79">
        <f>'control totals'!Q27</f>
        <v>899.7</v>
      </c>
      <c r="I28" s="79">
        <f>'control totals'!R27</f>
        <v>994.2</v>
      </c>
      <c r="J28" s="79">
        <f>'control totals'!S27</f>
        <v>1120.5999999999999</v>
      </c>
      <c r="K28" s="79">
        <f>'control totals'!T27</f>
        <v>1253.3</v>
      </c>
      <c r="L28" s="79">
        <f>'control totals'!U27</f>
        <v>1373.4</v>
      </c>
      <c r="M28" s="79">
        <f>'control totals'!V27</f>
        <v>1511.4</v>
      </c>
      <c r="N28" s="79">
        <f>'control totals'!W27</f>
        <v>1587.5</v>
      </c>
      <c r="O28" s="79">
        <f>'control totals'!X27</f>
        <v>1677.5</v>
      </c>
      <c r="P28" s="79">
        <f>'control totals'!Y27</f>
        <v>1844.9</v>
      </c>
      <c r="Q28" s="79">
        <f>'control totals'!Z27</f>
        <v>1982.6</v>
      </c>
      <c r="R28" s="79">
        <f>'control totals'!AA27</f>
        <v>2102.3000000000002</v>
      </c>
      <c r="S28" s="79">
        <f>'control totals'!AB27</f>
        <v>2256.3000000000002</v>
      </c>
      <c r="T28" s="79">
        <f>'control totals'!AC27</f>
        <v>2439.8000000000002</v>
      </c>
      <c r="U28" s="79">
        <f>'control totals'!AD27</f>
        <v>2583.1</v>
      </c>
      <c r="V28" s="79">
        <f>'control totals'!AE27</f>
        <v>2741.2</v>
      </c>
      <c r="W28" s="79">
        <f>'control totals'!AF27</f>
        <v>2814.5</v>
      </c>
      <c r="X28" s="79">
        <f>'control totals'!AG27</f>
        <v>2965.5</v>
      </c>
      <c r="Y28" s="79">
        <f>'control totals'!AH27</f>
        <v>3079.3</v>
      </c>
      <c r="Z28" s="79">
        <f>'control totals'!AI27</f>
        <v>3236.6</v>
      </c>
      <c r="AA28" s="79">
        <f>'control totals'!AJ27</f>
        <v>3418</v>
      </c>
      <c r="AB28" s="79">
        <f>'control totals'!AK27</f>
        <v>3616.5</v>
      </c>
      <c r="AC28" s="79">
        <f>'control totals'!AL27</f>
        <v>3876.8</v>
      </c>
      <c r="AD28" s="79">
        <f>'control totals'!AM27</f>
        <v>4181.6000000000004</v>
      </c>
      <c r="AE28" s="79">
        <f>'control totals'!AN27</f>
        <v>4458</v>
      </c>
      <c r="AF28" s="79">
        <f>'control totals'!AO27</f>
        <v>4825.8999999999996</v>
      </c>
      <c r="AG28" s="79">
        <f>'control totals'!AP27</f>
        <v>4954.3999999999996</v>
      </c>
      <c r="AH28" s="79">
        <f>'control totals'!AQ27</f>
        <v>4996.3999999999996</v>
      </c>
      <c r="AI28" s="79">
        <f>'control totals'!AR27</f>
        <v>5137.8</v>
      </c>
      <c r="AJ28" s="79">
        <f>'control totals'!AS27</f>
        <v>5421.9</v>
      </c>
      <c r="AK28" s="79">
        <f>'control totals'!AT27</f>
        <v>5692</v>
      </c>
      <c r="AL28" s="79">
        <f>'control totals'!AU27</f>
        <v>6057.4</v>
      </c>
      <c r="AM28" s="79">
        <f>'control totals'!AV27</f>
        <v>6395.2</v>
      </c>
      <c r="AN28" s="79">
        <f>'control totals'!AW27</f>
        <v>6531.9</v>
      </c>
      <c r="AO28" s="79">
        <f>'control totals'!AX27</f>
        <v>6251.4</v>
      </c>
      <c r="AP28" s="79">
        <f>'control totals'!AY27</f>
        <v>6377.5</v>
      </c>
      <c r="AQ28" s="79">
        <f>'control totals'!AZ27</f>
        <v>6633.2</v>
      </c>
      <c r="AR28" s="79">
        <f>'control totals'!BA27</f>
        <v>6930.3</v>
      </c>
      <c r="AS28" s="79">
        <f>'control totals'!BB27</f>
        <v>7116.7</v>
      </c>
      <c r="AT28" s="79">
        <f>'control totals'!BC27</f>
        <v>7476.3</v>
      </c>
      <c r="AU28" s="79">
        <f>'control totals'!BD27</f>
        <v>7854.8</v>
      </c>
    </row>
    <row r="29" spans="1:48" x14ac:dyDescent="0.2">
      <c r="A29" s="82" t="s">
        <v>2518</v>
      </c>
      <c r="B29" s="79">
        <f>'control totals'!K29</f>
        <v>12.399999999999999</v>
      </c>
      <c r="C29" s="79">
        <f>'control totals'!L29</f>
        <v>13.9</v>
      </c>
      <c r="D29" s="79">
        <f>'control totals'!M29</f>
        <v>16.5</v>
      </c>
      <c r="E29" s="79">
        <f>'control totals'!N29</f>
        <v>18.599999999999998</v>
      </c>
      <c r="F29" s="79">
        <f>'control totals'!O29</f>
        <v>21.4</v>
      </c>
      <c r="G29" s="79">
        <f>'control totals'!P29</f>
        <v>25.799999999999997</v>
      </c>
      <c r="H29" s="79">
        <f>'control totals'!Q29</f>
        <v>32.4</v>
      </c>
      <c r="I29" s="79">
        <f>'control totals'!R29</f>
        <v>39.1</v>
      </c>
      <c r="J29" s="79">
        <f>'control totals'!S29</f>
        <v>46.4</v>
      </c>
      <c r="K29" s="79">
        <f>'control totals'!T29</f>
        <v>53</v>
      </c>
      <c r="L29" s="79">
        <f>'control totals'!U29</f>
        <v>61.499999999999993</v>
      </c>
      <c r="M29" s="79">
        <f>'control totals'!V29</f>
        <v>72.199999999999989</v>
      </c>
      <c r="N29" s="79">
        <f>'control totals'!W29</f>
        <v>83.3</v>
      </c>
      <c r="O29" s="79">
        <f>'control totals'!X29</f>
        <v>92.2</v>
      </c>
      <c r="P29" s="79">
        <f>'control totals'!Y29</f>
        <v>101.1</v>
      </c>
      <c r="Q29" s="79">
        <f>'control totals'!Z29</f>
        <v>110.89999999999999</v>
      </c>
      <c r="R29" s="79">
        <f>'control totals'!AA29</f>
        <v>118.4</v>
      </c>
      <c r="S29" s="79">
        <f>'control totals'!AB29</f>
        <v>127.2</v>
      </c>
      <c r="T29" s="79">
        <f>'control totals'!AC29</f>
        <v>143.30000000000001</v>
      </c>
      <c r="U29" s="79">
        <f>'control totals'!AD29</f>
        <v>159.9</v>
      </c>
      <c r="V29" s="79">
        <f>'control totals'!AE29</f>
        <v>178.4</v>
      </c>
      <c r="W29" s="79">
        <f>'control totals'!AF29</f>
        <v>194.5</v>
      </c>
      <c r="X29" s="79">
        <f>'control totals'!AG29</f>
        <v>217.50000000000003</v>
      </c>
      <c r="Y29" s="79">
        <f>'control totals'!AH29</f>
        <v>235.89999999999998</v>
      </c>
      <c r="Z29" s="79">
        <f>'control totals'!AI29</f>
        <v>247.40000000000003</v>
      </c>
      <c r="AA29" s="79">
        <f>'control totals'!AJ29</f>
        <v>243.89999999999998</v>
      </c>
      <c r="AB29" s="79">
        <f>'control totals'!AK29</f>
        <v>246.39999999999998</v>
      </c>
      <c r="AC29" s="79">
        <f>'control totals'!AL29</f>
        <v>249.6</v>
      </c>
      <c r="AD29" s="79">
        <f>'control totals'!AM29</f>
        <v>269.8</v>
      </c>
      <c r="AE29" s="79">
        <f>'control totals'!AN29</f>
        <v>295.89999999999998</v>
      </c>
      <c r="AF29" s="79">
        <f>'control totals'!AO29</f>
        <v>330.4</v>
      </c>
      <c r="AG29" s="79">
        <f>'control totals'!AP29</f>
        <v>360.29999999999995</v>
      </c>
      <c r="AH29" s="79">
        <f>'control totals'!AQ29</f>
        <v>388.4</v>
      </c>
      <c r="AI29" s="79">
        <f>'control totals'!AR29</f>
        <v>431.3</v>
      </c>
      <c r="AJ29" s="79">
        <f>'control totals'!AS29</f>
        <v>464.70000000000005</v>
      </c>
      <c r="AK29" s="79">
        <f>'control totals'!AT29</f>
        <v>501.80000000000007</v>
      </c>
      <c r="AL29" s="79">
        <f>'control totals'!AU29</f>
        <v>512.6</v>
      </c>
      <c r="AM29" s="79">
        <f>'control totals'!AV29</f>
        <v>533.19999999999993</v>
      </c>
      <c r="AN29" s="79">
        <f>'control totals'!AW29</f>
        <v>555.1</v>
      </c>
      <c r="AO29" s="79">
        <f>'control totals'!AX29</f>
        <v>568.40000000000009</v>
      </c>
      <c r="AP29" s="79">
        <f>'control totals'!AY29</f>
        <v>577.4</v>
      </c>
      <c r="AQ29" s="79">
        <f>'control totals'!AZ29</f>
        <v>600.9</v>
      </c>
      <c r="AR29" s="79">
        <f>'control totals'!BA29</f>
        <v>613.30000000000007</v>
      </c>
      <c r="AS29" s="79">
        <f>'control totals'!BB29</f>
        <v>637</v>
      </c>
      <c r="AT29" s="79">
        <f>'control totals'!BC29</f>
        <v>655.90000000000009</v>
      </c>
      <c r="AU29" s="79">
        <f>'control totals'!BD29</f>
        <v>680.9</v>
      </c>
    </row>
    <row r="30" spans="1:48" x14ac:dyDescent="0.2">
      <c r="A30" s="82" t="s">
        <v>2519</v>
      </c>
      <c r="B30" s="79">
        <f>'control totals'!K30</f>
        <v>29.499999999999996</v>
      </c>
      <c r="C30" s="79">
        <f>'control totals'!L30</f>
        <v>32.399999999999991</v>
      </c>
      <c r="D30" s="79">
        <f>'control totals'!M30</f>
        <v>37.500000000000007</v>
      </c>
      <c r="E30" s="79">
        <f>'control totals'!N30</f>
        <v>46.7</v>
      </c>
      <c r="F30" s="79">
        <f>'control totals'!O30</f>
        <v>52.2</v>
      </c>
      <c r="G30" s="79">
        <f>'control totals'!P30</f>
        <v>55.40000000000002</v>
      </c>
      <c r="H30" s="79">
        <f>'control totals'!Q30</f>
        <v>64.699999999999989</v>
      </c>
      <c r="I30" s="79">
        <f>'control totals'!R30</f>
        <v>73.800000000000011</v>
      </c>
      <c r="J30" s="79">
        <f>'control totals'!S30</f>
        <v>86.6</v>
      </c>
      <c r="K30" s="79">
        <f>'control totals'!T30</f>
        <v>99.699999999999989</v>
      </c>
      <c r="L30" s="79">
        <f>'control totals'!U30</f>
        <v>108.1</v>
      </c>
      <c r="M30" s="79">
        <f>'control totals'!V30</f>
        <v>123.4</v>
      </c>
      <c r="N30" s="79">
        <f>'control totals'!W30</f>
        <v>129.39999999999998</v>
      </c>
      <c r="O30" s="79">
        <f>'control totals'!X30</f>
        <v>140.19999999999999</v>
      </c>
      <c r="P30" s="79">
        <f>'control totals'!Y30</f>
        <v>160.69999999999999</v>
      </c>
      <c r="Q30" s="79">
        <f>'control totals'!Z30</f>
        <v>172.6</v>
      </c>
      <c r="R30" s="79">
        <f>'control totals'!AA30</f>
        <v>186.00000000000003</v>
      </c>
      <c r="S30" s="79">
        <f>'control totals'!AB30</f>
        <v>198.1</v>
      </c>
      <c r="T30" s="79">
        <f>'control totals'!AC30</f>
        <v>220.3</v>
      </c>
      <c r="U30" s="79">
        <f>'control totals'!AD30</f>
        <v>231.6</v>
      </c>
      <c r="V30" s="79">
        <f>'control totals'!AE30</f>
        <v>248.8</v>
      </c>
      <c r="W30" s="79">
        <f>'control totals'!AF30</f>
        <v>260.2</v>
      </c>
      <c r="X30" s="79">
        <f>'control totals'!AG30</f>
        <v>281.10000000000002</v>
      </c>
      <c r="Y30" s="79">
        <f>'control totals'!AH30</f>
        <v>293.29999999999995</v>
      </c>
      <c r="Z30" s="79">
        <f>'control totals'!AI30</f>
        <v>307.89999999999986</v>
      </c>
      <c r="AA30" s="79">
        <f>'control totals'!AJ30</f>
        <v>316.80000000000007</v>
      </c>
      <c r="AB30" s="79">
        <f>'control totals'!AK30</f>
        <v>324.90000000000003</v>
      </c>
      <c r="AC30" s="79">
        <f>'control totals'!AL30</f>
        <v>339.29999999999995</v>
      </c>
      <c r="AD30" s="79">
        <f>'control totals'!AM30</f>
        <v>359.10000000000014</v>
      </c>
      <c r="AE30" s="79">
        <f>'control totals'!AN30</f>
        <v>376.19999999999993</v>
      </c>
      <c r="AF30" s="79">
        <f>'control totals'!AO30</f>
        <v>403.5</v>
      </c>
      <c r="AG30" s="79">
        <f>'control totals'!AP30</f>
        <v>419.09999999999997</v>
      </c>
      <c r="AH30" s="79">
        <f>'control totals'!AQ30</f>
        <v>431.3</v>
      </c>
      <c r="AI30" s="79">
        <f>'control totals'!AR30</f>
        <v>453.39999999999992</v>
      </c>
      <c r="AJ30" s="79">
        <f>'control totals'!AS30</f>
        <v>480.69999999999982</v>
      </c>
      <c r="AK30" s="79">
        <f>'control totals'!AT30</f>
        <v>505.59999999999985</v>
      </c>
      <c r="AL30" s="79">
        <f>'control totals'!AU30</f>
        <v>522.80000000000007</v>
      </c>
      <c r="AM30" s="79">
        <f>'control totals'!AV30</f>
        <v>537.09999999999991</v>
      </c>
      <c r="AN30" s="79">
        <f>'control totals'!AW30</f>
        <v>539.40000000000009</v>
      </c>
      <c r="AO30" s="79">
        <f>'control totals'!AX30</f>
        <v>517.99999999999989</v>
      </c>
      <c r="AP30" s="79">
        <f>'control totals'!AY30</f>
        <v>527.90000000000009</v>
      </c>
      <c r="AQ30" s="79">
        <f>'control totals'!AZ30</f>
        <v>555.6</v>
      </c>
      <c r="AR30" s="79">
        <f>'control totals'!BA30</f>
        <v>580.39999999999975</v>
      </c>
      <c r="AS30" s="79">
        <f>'control totals'!BB30</f>
        <v>594.89999999999986</v>
      </c>
      <c r="AT30" s="79">
        <f>'control totals'!BC30</f>
        <v>617.5999999999998</v>
      </c>
      <c r="AU30" s="79">
        <f>'control totals'!BD30</f>
        <v>638.50000000000023</v>
      </c>
    </row>
    <row r="31" spans="1:48" x14ac:dyDescent="0.2">
      <c r="A31" s="82" t="s">
        <v>2520</v>
      </c>
      <c r="B31" s="79">
        <f>'control totals'!K31</f>
        <v>31.7</v>
      </c>
      <c r="C31" s="79">
        <f>'control totals'!L31</f>
        <v>36.200000000000003</v>
      </c>
      <c r="D31" s="79">
        <f>'control totals'!M31</f>
        <v>40.9</v>
      </c>
      <c r="E31" s="79">
        <f>'control totals'!N31</f>
        <v>41</v>
      </c>
      <c r="F31" s="79">
        <f>'control totals'!O31</f>
        <v>44.399999999999991</v>
      </c>
      <c r="G31" s="79">
        <f>'control totals'!P31</f>
        <v>54.099999999999994</v>
      </c>
      <c r="H31" s="79">
        <f>'control totals'!Q31</f>
        <v>54.400000000000006</v>
      </c>
      <c r="I31" s="79">
        <f>'control totals'!R31</f>
        <v>61.900000000000006</v>
      </c>
      <c r="J31" s="79">
        <f>'control totals'!S31</f>
        <v>66.699999999999989</v>
      </c>
      <c r="K31" s="79">
        <f>'control totals'!T31</f>
        <v>75</v>
      </c>
      <c r="L31" s="79">
        <f>'control totals'!U31</f>
        <v>83.200000000000017</v>
      </c>
      <c r="M31" s="79">
        <f>'control totals'!V31</f>
        <v>88.299999999999983</v>
      </c>
      <c r="N31" s="79">
        <f>'control totals'!W31</f>
        <v>94.100000000000009</v>
      </c>
      <c r="O31" s="79">
        <f>'control totals'!X31</f>
        <v>104</v>
      </c>
      <c r="P31" s="79">
        <f>'control totals'!Y31</f>
        <v>110.7</v>
      </c>
      <c r="Q31" s="79">
        <f>'control totals'!Z31</f>
        <v>122.9</v>
      </c>
      <c r="R31" s="79">
        <f>'control totals'!AA31</f>
        <v>137.1</v>
      </c>
      <c r="S31" s="79">
        <f>'control totals'!AB31</f>
        <v>142.70000000000002</v>
      </c>
      <c r="T31" s="79">
        <f>'control totals'!AC31</f>
        <v>146.69999999999999</v>
      </c>
      <c r="U31" s="79">
        <f>'control totals'!AD31</f>
        <v>168.00000000000003</v>
      </c>
      <c r="V31" s="79">
        <f>'control totals'!AE31</f>
        <v>174.3</v>
      </c>
      <c r="W31" s="79">
        <f>'control totals'!AF31</f>
        <v>182.8</v>
      </c>
      <c r="X31" s="79">
        <f>'control totals'!AG31</f>
        <v>206.99999999999997</v>
      </c>
      <c r="Y31" s="79">
        <f>'control totals'!AH31</f>
        <v>212.10000000000002</v>
      </c>
      <c r="Z31" s="79">
        <f>'control totals'!AI31</f>
        <v>218.20000000000002</v>
      </c>
      <c r="AA31" s="79">
        <f>'control totals'!AJ31</f>
        <v>223.9</v>
      </c>
      <c r="AB31" s="79">
        <f>'control totals'!AK31</f>
        <v>234.3</v>
      </c>
      <c r="AC31" s="79">
        <f>'control totals'!AL31</f>
        <v>248.89999999999998</v>
      </c>
      <c r="AD31" s="79">
        <f>'control totals'!AM31</f>
        <v>267.29999999999995</v>
      </c>
      <c r="AE31" s="79">
        <f>'control totals'!AN31</f>
        <v>280.20000000000005</v>
      </c>
      <c r="AF31" s="79">
        <f>'control totals'!AO31</f>
        <v>296.80000000000007</v>
      </c>
      <c r="AG31" s="79">
        <f>'control totals'!AP31</f>
        <v>312.7</v>
      </c>
      <c r="AH31" s="79">
        <f>'control totals'!AQ31</f>
        <v>325.8</v>
      </c>
      <c r="AI31" s="79">
        <f>'control totals'!AR31</f>
        <v>341.90000000000003</v>
      </c>
      <c r="AJ31" s="79">
        <f>'control totals'!AS31</f>
        <v>372.20000000000005</v>
      </c>
      <c r="AK31" s="79">
        <f>'control totals'!AT31</f>
        <v>387.40000000000003</v>
      </c>
      <c r="AL31" s="79">
        <f>'control totals'!AU31</f>
        <v>409.5</v>
      </c>
      <c r="AM31" s="79">
        <f>'control totals'!AV31</f>
        <v>432.80000000000007</v>
      </c>
      <c r="AN31" s="79">
        <f>'control totals'!AW31</f>
        <v>451.90000000000003</v>
      </c>
      <c r="AO31" s="79">
        <f>'control totals'!AX31</f>
        <v>449.19999999999993</v>
      </c>
      <c r="AP31" s="79">
        <f>'control totals'!AY31</f>
        <v>478.6</v>
      </c>
      <c r="AQ31" s="79">
        <f>'control totals'!AZ31</f>
        <v>479.4</v>
      </c>
      <c r="AR31" s="79">
        <f>'control totals'!BA31</f>
        <v>485.9</v>
      </c>
      <c r="AS31" s="79">
        <f>'control totals'!BB31</f>
        <v>493.90000000000003</v>
      </c>
      <c r="AT31" s="79">
        <f>'control totals'!BC31</f>
        <v>503.6</v>
      </c>
      <c r="AU31" s="79">
        <f>'control totals'!BD31</f>
        <v>518.79999999999995</v>
      </c>
    </row>
    <row r="32" spans="1:48" x14ac:dyDescent="0.2">
      <c r="A32" s="322" t="s">
        <v>2092</v>
      </c>
      <c r="B32" s="79">
        <f>'control totals'!K32</f>
        <v>67.533333333333331</v>
      </c>
      <c r="C32" s="79">
        <f>'control totals'!L32</f>
        <v>73.399999999999991</v>
      </c>
      <c r="D32" s="79">
        <f>'control totals'!M32</f>
        <v>82.666666666666657</v>
      </c>
      <c r="E32" s="79">
        <f>'control totals'!N32</f>
        <v>97.666666666666657</v>
      </c>
      <c r="F32" s="79">
        <f>'control totals'!O32</f>
        <v>101.53333333333333</v>
      </c>
      <c r="G32" s="79">
        <f>'control totals'!P32</f>
        <v>109.39999999999999</v>
      </c>
      <c r="H32" s="79">
        <f>'control totals'!Q32</f>
        <v>120.86666666666667</v>
      </c>
      <c r="I32" s="79">
        <f>'control totals'!R32</f>
        <v>133.79999999999998</v>
      </c>
      <c r="J32" s="79">
        <f>'control totals'!S32</f>
        <v>153.13333333333333</v>
      </c>
      <c r="K32" s="79">
        <f>'control totals'!T32</f>
        <v>170.2</v>
      </c>
      <c r="L32" s="79">
        <f>'control totals'!U32</f>
        <v>174.33333333333331</v>
      </c>
      <c r="M32" s="79">
        <f>'control totals'!V32</f>
        <v>191.4</v>
      </c>
      <c r="N32" s="79">
        <f>'control totals'!W32</f>
        <v>194.2</v>
      </c>
      <c r="O32" s="79">
        <f>'control totals'!X32</f>
        <v>207.4</v>
      </c>
      <c r="P32" s="79">
        <f>'control totals'!Y32</f>
        <v>246.33333333333331</v>
      </c>
      <c r="Q32" s="79">
        <f>'control totals'!Z32</f>
        <v>262.93333333333328</v>
      </c>
      <c r="R32" s="79">
        <f>'control totals'!AA32</f>
        <v>280.93333333333328</v>
      </c>
      <c r="S32" s="79">
        <f>'control totals'!AB32</f>
        <v>301.73333333333335</v>
      </c>
      <c r="T32" s="79">
        <f>'control totals'!AC32</f>
        <v>336.46666666666664</v>
      </c>
      <c r="U32" s="79">
        <f>'control totals'!AD32</f>
        <v>361.4</v>
      </c>
      <c r="V32" s="79">
        <f>'control totals'!AE32</f>
        <v>370.19999999999993</v>
      </c>
      <c r="W32" s="79">
        <f>'control totals'!AF32</f>
        <v>367.8</v>
      </c>
      <c r="X32" s="79">
        <f>'control totals'!AG32</f>
        <v>393.5333333333333</v>
      </c>
      <c r="Y32" s="79">
        <f>'control totals'!AH32</f>
        <v>411.06666666666666</v>
      </c>
      <c r="Z32" s="79">
        <f>'control totals'!AI32</f>
        <v>437.13333333333333</v>
      </c>
      <c r="AA32" s="79">
        <f>'control totals'!AJ32</f>
        <v>455</v>
      </c>
      <c r="AB32" s="79">
        <f>'control totals'!AK32</f>
        <v>504.73333333333335</v>
      </c>
      <c r="AC32" s="79">
        <f>'control totals'!AL32</f>
        <v>541.73333333333335</v>
      </c>
      <c r="AD32" s="79">
        <f>'control totals'!AM32</f>
        <v>591.13333333333333</v>
      </c>
      <c r="AE32" s="79">
        <f>'control totals'!AN32</f>
        <v>631.66666666666663</v>
      </c>
      <c r="AF32" s="79">
        <f>'control totals'!AO32</f>
        <v>688.06666666666661</v>
      </c>
      <c r="AG32" s="79">
        <f>'control totals'!AP32</f>
        <v>752.4666666666667</v>
      </c>
      <c r="AH32" s="79">
        <f>'control totals'!AQ32</f>
        <v>764.33333333333326</v>
      </c>
      <c r="AI32" s="79">
        <f>'control totals'!AR32</f>
        <v>788.73333333333323</v>
      </c>
      <c r="AJ32" s="79">
        <f>'control totals'!AS32</f>
        <v>836.4666666666667</v>
      </c>
      <c r="AK32" s="79">
        <f>'control totals'!AT32</f>
        <v>887.4666666666667</v>
      </c>
      <c r="AL32" s="79">
        <f>'control totals'!AU32</f>
        <v>964</v>
      </c>
      <c r="AM32" s="79">
        <f>'control totals'!AV32</f>
        <v>936.8</v>
      </c>
      <c r="AN32" s="79">
        <f>'control totals'!AW32</f>
        <v>945.19999999999993</v>
      </c>
      <c r="AO32" s="79">
        <f>'control totals'!AX32</f>
        <v>890</v>
      </c>
      <c r="AP32" s="79">
        <f>'control totals'!AY32</f>
        <v>919.8</v>
      </c>
      <c r="AQ32" s="79">
        <f>'control totals'!AZ32</f>
        <v>1003.6</v>
      </c>
      <c r="AR32" s="79">
        <f>'control totals'!BA32</f>
        <v>1080.4666666666667</v>
      </c>
      <c r="AS32" s="79">
        <f>'control totals'!BB32</f>
        <v>1120.8666666666666</v>
      </c>
      <c r="AT32" s="79">
        <f>'control totals'!BC32</f>
        <v>1169</v>
      </c>
      <c r="AU32" s="79">
        <f>'control totals'!BD32</f>
        <v>1219.3333333333333</v>
      </c>
    </row>
    <row r="33" spans="1:47" x14ac:dyDescent="0.2">
      <c r="A33" s="322" t="s">
        <v>2089</v>
      </c>
      <c r="B33" s="79">
        <f>'control totals'!K72</f>
        <v>-30.7</v>
      </c>
      <c r="C33" s="79">
        <f>'control totals'!L72</f>
        <v>-48.8</v>
      </c>
      <c r="D33" s="79">
        <f>'control totals'!M72</f>
        <v>-39.5</v>
      </c>
      <c r="E33" s="79">
        <f>'control totals'!N72</f>
        <v>-26.2</v>
      </c>
      <c r="F33" s="79">
        <f>'control totals'!O72</f>
        <v>-36.6</v>
      </c>
      <c r="G33" s="79">
        <f>'control totals'!P72</f>
        <v>-99.5</v>
      </c>
      <c r="H33" s="79">
        <f>'control totals'!Q72</f>
        <v>-75.7</v>
      </c>
      <c r="I33" s="79">
        <f>'control totals'!R72</f>
        <v>-61.6</v>
      </c>
      <c r="J33" s="79">
        <f>'control totals'!S72</f>
        <v>-44.1</v>
      </c>
      <c r="K33" s="79">
        <f>'control totals'!T72</f>
        <v>-34.1</v>
      </c>
      <c r="L33" s="79">
        <f>'control totals'!U72</f>
        <v>-76.900000000000006</v>
      </c>
      <c r="M33" s="79">
        <f>'control totals'!V72</f>
        <v>-77.599999999999994</v>
      </c>
      <c r="N33" s="79">
        <f>'control totals'!W72</f>
        <v>-165.7</v>
      </c>
      <c r="O33" s="79">
        <f>'control totals'!X72</f>
        <v>-200.4</v>
      </c>
      <c r="P33" s="79">
        <f>'control totals'!Y72</f>
        <v>-168.4</v>
      </c>
      <c r="Q33" s="79">
        <f>'control totals'!Z72</f>
        <v>-173.5</v>
      </c>
      <c r="R33" s="79">
        <f>'control totals'!AA72</f>
        <v>-189.9</v>
      </c>
      <c r="S33" s="79">
        <f>'control totals'!AB72</f>
        <v>-147.4</v>
      </c>
      <c r="T33" s="79">
        <f>'control totals'!AC72</f>
        <v>-138.30000000000001</v>
      </c>
      <c r="U33" s="79">
        <f>'control totals'!AD72</f>
        <v>-146.6</v>
      </c>
      <c r="V33" s="79">
        <f>'control totals'!AE72</f>
        <v>-201.6</v>
      </c>
      <c r="W33" s="79">
        <f>'control totals'!AF72</f>
        <v>-269.7</v>
      </c>
      <c r="X33" s="79">
        <f>'control totals'!AG72</f>
        <v>-370.6</v>
      </c>
      <c r="Y33" s="79">
        <f>'control totals'!AH72</f>
        <v>-349.4</v>
      </c>
      <c r="Z33" s="79">
        <f>'control totals'!AI72</f>
        <v>-281.5</v>
      </c>
      <c r="AA33" s="79">
        <f>'control totals'!AJ72</f>
        <v>-274.7</v>
      </c>
      <c r="AB33" s="79">
        <f>'control totals'!AK72</f>
        <v>-193.8</v>
      </c>
      <c r="AC33" s="79">
        <f>'control totals'!AL72</f>
        <v>-94.6</v>
      </c>
      <c r="AD33" s="79">
        <f>'control totals'!AM72</f>
        <v>11.3</v>
      </c>
      <c r="AE33" s="79">
        <f>'control totals'!AN72</f>
        <v>68.400000000000006</v>
      </c>
      <c r="AF33" s="79">
        <f>'control totals'!AO72</f>
        <v>160.30000000000001</v>
      </c>
      <c r="AG33" s="79">
        <f>'control totals'!AP72</f>
        <v>-54.3</v>
      </c>
      <c r="AH33" s="79">
        <f>'control totals'!AQ72</f>
        <v>-397</v>
      </c>
      <c r="AI33" s="79">
        <f>'control totals'!AR72</f>
        <v>-529.5</v>
      </c>
      <c r="AJ33" s="79">
        <f>'control totals'!AS72</f>
        <v>-510.7</v>
      </c>
      <c r="AK33" s="79">
        <f>'control totals'!AT72</f>
        <v>-371.5</v>
      </c>
      <c r="AL33" s="79">
        <f>'control totals'!AU72</f>
        <v>-266.10000000000002</v>
      </c>
      <c r="AM33" s="79">
        <f>'control totals'!AV72</f>
        <v>-336.7</v>
      </c>
      <c r="AN33" s="79">
        <f>'control totals'!AW72</f>
        <v>-797.4</v>
      </c>
      <c r="AO33" s="79">
        <f>'control totals'!AX72</f>
        <v>-1520.8</v>
      </c>
      <c r="AP33" s="79">
        <f>'control totals'!AY72</f>
        <v>-1564.5</v>
      </c>
      <c r="AQ33" s="79">
        <f>'control totals'!AZ72</f>
        <v>-1453.6</v>
      </c>
      <c r="AR33" s="79">
        <f>'control totals'!BA72</f>
        <v>-1305.5</v>
      </c>
      <c r="AS33" s="79">
        <f>'control totals'!BB72</f>
        <v>-826.6</v>
      </c>
      <c r="AT33" s="79">
        <f>'control totals'!BC72</f>
        <v>-776.2</v>
      </c>
      <c r="AU33" s="79">
        <f>'control totals'!BD72</f>
        <v>-721.1</v>
      </c>
    </row>
    <row r="34" spans="1:47" x14ac:dyDescent="0.2">
      <c r="A34" s="93" t="s">
        <v>2088</v>
      </c>
      <c r="B34" s="79">
        <f>'control totals'!K73</f>
        <v>122.10000000000001</v>
      </c>
      <c r="C34" s="79">
        <f>'control totals'!L73</f>
        <v>146.1</v>
      </c>
      <c r="D34" s="79">
        <f>'control totals'!M73</f>
        <v>156.30000000000001</v>
      </c>
      <c r="E34" s="79">
        <f>'control totals'!N73</f>
        <v>183.39999999999998</v>
      </c>
      <c r="F34" s="79">
        <f>'control totals'!O73</f>
        <v>179.7</v>
      </c>
      <c r="G34" s="79">
        <f>'control totals'!P73</f>
        <v>210.2</v>
      </c>
      <c r="H34" s="79">
        <f>'control totals'!Q73</f>
        <v>216</v>
      </c>
      <c r="I34" s="79">
        <f>'control totals'!R73</f>
        <v>232.9</v>
      </c>
      <c r="J34" s="79">
        <f>'control totals'!S73</f>
        <v>267.2</v>
      </c>
      <c r="K34" s="79">
        <f>'control totals'!T73</f>
        <v>276.8</v>
      </c>
      <c r="L34" s="79">
        <f>'control totals'!U73</f>
        <v>281.5</v>
      </c>
      <c r="M34" s="79">
        <f>'control totals'!V73</f>
        <v>337.79999999999995</v>
      </c>
      <c r="N34" s="79">
        <f>'control totals'!W73</f>
        <v>359.29999999999995</v>
      </c>
      <c r="O34" s="79">
        <f>'control totals'!X73</f>
        <v>359.3</v>
      </c>
      <c r="P34" s="79">
        <f>'control totals'!Y73</f>
        <v>458.6</v>
      </c>
      <c r="Q34" s="79">
        <f>'control totals'!Z73</f>
        <v>420.8</v>
      </c>
      <c r="R34" s="79">
        <f>'control totals'!AA73</f>
        <v>375.5</v>
      </c>
      <c r="S34" s="79">
        <f>'control totals'!AB73</f>
        <v>371.6</v>
      </c>
      <c r="T34" s="79">
        <f>'control totals'!AC73</f>
        <v>436</v>
      </c>
      <c r="U34" s="79">
        <f>'control totals'!AD73</f>
        <v>424.1</v>
      </c>
      <c r="V34" s="79">
        <f>'control totals'!AE73</f>
        <v>432.29999999999995</v>
      </c>
      <c r="W34" s="79">
        <f>'control totals'!AF73</f>
        <v>496.5</v>
      </c>
      <c r="X34" s="79">
        <f>'control totals'!AG73</f>
        <v>563.5</v>
      </c>
      <c r="Y34" s="79">
        <f>'control totals'!AH73</f>
        <v>513.70000000000005</v>
      </c>
      <c r="Z34" s="79">
        <f>'control totals'!AI73</f>
        <v>525.1</v>
      </c>
      <c r="AA34" s="79">
        <f>'control totals'!AJ73</f>
        <v>581.5</v>
      </c>
      <c r="AB34" s="79">
        <f>'control totals'!AK73</f>
        <v>599.1</v>
      </c>
      <c r="AC34" s="79">
        <f>'control totals'!AL73</f>
        <v>638.20000000000005</v>
      </c>
      <c r="AD34" s="79">
        <f>'control totals'!AM73</f>
        <v>610.80000000000007</v>
      </c>
      <c r="AE34" s="79">
        <f>'control totals'!AN73</f>
        <v>534.30000000000007</v>
      </c>
      <c r="AF34" s="79">
        <f>'control totals'!AO73</f>
        <v>445.2</v>
      </c>
      <c r="AG34" s="79">
        <f>'control totals'!AP73</f>
        <v>518.79999999999995</v>
      </c>
      <c r="AH34" s="79">
        <f>'control totals'!AQ73</f>
        <v>725.5</v>
      </c>
      <c r="AI34" s="79">
        <f>'control totals'!AR73</f>
        <v>793.4</v>
      </c>
      <c r="AJ34" s="79">
        <f>'control totals'!AS73</f>
        <v>825.7</v>
      </c>
      <c r="AK34" s="79">
        <f>'control totals'!AT73</f>
        <v>728.1</v>
      </c>
      <c r="AL34" s="79">
        <f>'control totals'!AU73</f>
        <v>778.2</v>
      </c>
      <c r="AM34" s="79">
        <f>'control totals'!AV73</f>
        <v>572.70000000000005</v>
      </c>
      <c r="AN34" s="79">
        <f>'control totals'!AW73</f>
        <v>702.4</v>
      </c>
      <c r="AO34" s="79">
        <f>'control totals'!AX73</f>
        <v>1220.4000000000001</v>
      </c>
      <c r="AP34" s="79">
        <f>'control totals'!AY73</f>
        <v>1440.4</v>
      </c>
      <c r="AQ34" s="79">
        <f>'control totals'!AZ73</f>
        <v>1437.5</v>
      </c>
      <c r="AR34" s="79">
        <f>'control totals'!BA73</f>
        <v>1632.5</v>
      </c>
      <c r="AS34" s="79">
        <f>'control totals'!BB73</f>
        <v>1248.2</v>
      </c>
      <c r="AT34" s="79">
        <f>'control totals'!BC73</f>
        <v>1368.2</v>
      </c>
      <c r="AU34" s="79">
        <f>'control totals'!BD73</f>
        <v>1336.6</v>
      </c>
    </row>
    <row r="35" spans="1:47" x14ac:dyDescent="0.2">
      <c r="A35" s="93" t="s">
        <v>2091</v>
      </c>
      <c r="B35" s="79">
        <f>'control totals'!K276</f>
        <v>-4.8999999999999995</v>
      </c>
      <c r="C35" s="79">
        <f>'control totals'!L276</f>
        <v>-6.1</v>
      </c>
      <c r="D35" s="79">
        <f>'control totals'!M276</f>
        <v>-7.4</v>
      </c>
      <c r="E35" s="79">
        <f>'control totals'!N276</f>
        <v>-5.7</v>
      </c>
      <c r="F35" s="79">
        <f>'control totals'!O276</f>
        <v>-6.3</v>
      </c>
      <c r="G35" s="79">
        <f>'control totals'!P276</f>
        <v>-7</v>
      </c>
      <c r="H35" s="79">
        <f>'control totals'!Q276</f>
        <v>-5.7</v>
      </c>
      <c r="I35" s="79">
        <f>'control totals'!R276</f>
        <v>-5.3000000000000007</v>
      </c>
      <c r="J35" s="79">
        <f>'control totals'!S276</f>
        <v>-5.8000000000000007</v>
      </c>
      <c r="K35" s="79">
        <f>'control totals'!T276</f>
        <v>-6.8</v>
      </c>
      <c r="L35" s="79">
        <f>'control totals'!U276</f>
        <v>-8.1999999999999993</v>
      </c>
      <c r="M35" s="79">
        <f>'control totals'!V276</f>
        <v>-8.3000000000000007</v>
      </c>
      <c r="N35" s="79">
        <f>'control totals'!W276</f>
        <v>-9.6</v>
      </c>
      <c r="O35" s="79">
        <f>'control totals'!X276</f>
        <v>-10</v>
      </c>
      <c r="P35" s="79">
        <f>'control totals'!Y276</f>
        <v>-12.299999999999999</v>
      </c>
      <c r="Q35" s="79">
        <f>'control totals'!Z276</f>
        <v>-14.5</v>
      </c>
      <c r="R35" s="79">
        <f>'control totals'!AA276</f>
        <v>-15.399999999999999</v>
      </c>
      <c r="S35" s="79">
        <f>'control totals'!AB276</f>
        <v>-13.5</v>
      </c>
      <c r="T35" s="79">
        <f>'control totals'!AC276</f>
        <v>-13.7</v>
      </c>
      <c r="U35" s="79">
        <f>'control totals'!AD276</f>
        <v>-14.2</v>
      </c>
      <c r="V35" s="79">
        <f>'control totals'!AE276</f>
        <v>-14.7</v>
      </c>
      <c r="W35" s="79">
        <f>'control totals'!AF276</f>
        <v>24</v>
      </c>
      <c r="X35" s="79">
        <f>'control totals'!AG276</f>
        <v>-22.1</v>
      </c>
      <c r="Y35" s="79">
        <f>'control totals'!AH276</f>
        <v>-23</v>
      </c>
      <c r="Z35" s="79">
        <f>'control totals'!AI276</f>
        <v>-21.099999999999998</v>
      </c>
      <c r="AA35" s="79">
        <f>'control totals'!AJ276</f>
        <v>-15.600000000000001</v>
      </c>
      <c r="AB35" s="79">
        <f>'control totals'!AK276</f>
        <v>-20</v>
      </c>
      <c r="AC35" s="79">
        <f>'control totals'!AL276</f>
        <v>-16.8</v>
      </c>
      <c r="AD35" s="79">
        <f>'control totals'!AM276</f>
        <v>-17.399999999999999</v>
      </c>
      <c r="AE35" s="79">
        <f>'control totals'!AN276</f>
        <v>-17.899999999999999</v>
      </c>
      <c r="AF35" s="79">
        <f>'control totals'!AO276</f>
        <v>-19.5</v>
      </c>
      <c r="AG35" s="79">
        <f>'control totals'!AP276</f>
        <v>-15.8</v>
      </c>
      <c r="AH35" s="79">
        <f>'control totals'!AQ276</f>
        <v>-21.1</v>
      </c>
      <c r="AI35" s="79">
        <f>'control totals'!AR276</f>
        <v>-25.1</v>
      </c>
      <c r="AJ35" s="79">
        <f>'control totals'!AS276</f>
        <v>-26.6</v>
      </c>
      <c r="AK35" s="79">
        <f>'control totals'!AT276</f>
        <v>-34.599999999999994</v>
      </c>
      <c r="AL35" s="79">
        <f>'control totals'!AU276</f>
        <v>-27.1</v>
      </c>
      <c r="AM35" s="79">
        <f>'control totals'!AV276</f>
        <v>-34.5</v>
      </c>
      <c r="AN35" s="79">
        <f>'control totals'!AW276</f>
        <v>-33.700000000000003</v>
      </c>
      <c r="AO35" s="79">
        <f>'control totals'!AX276</f>
        <v>-45.7</v>
      </c>
      <c r="AP35" s="79">
        <f>'control totals'!AY276</f>
        <v>-45.599999999999994</v>
      </c>
      <c r="AQ35" s="79">
        <f>'control totals'!AZ276</f>
        <v>-51.6</v>
      </c>
      <c r="AR35" s="79">
        <f>'control totals'!BA276</f>
        <v>-44</v>
      </c>
      <c r="AS35" s="79">
        <f>'control totals'!BB276</f>
        <v>-40.299999999999997</v>
      </c>
      <c r="AT35" s="79">
        <f>'control totals'!BC276</f>
        <v>-28</v>
      </c>
      <c r="AU35" s="79">
        <f>'control totals'!BD276</f>
        <v>-38.099999999999994</v>
      </c>
    </row>
    <row r="36" spans="1:47" x14ac:dyDescent="0.2">
      <c r="A36" s="93" t="s">
        <v>2090</v>
      </c>
      <c r="B36" s="79">
        <f>'control totals'!K277</f>
        <v>-1.7000000000000002</v>
      </c>
      <c r="C36" s="79">
        <f>'control totals'!L277</f>
        <v>-1.8000000000000007</v>
      </c>
      <c r="D36" s="79">
        <f>'control totals'!M277</f>
        <v>-1.7999999999999989</v>
      </c>
      <c r="E36" s="79">
        <f>'control totals'!N277</f>
        <v>-2.2000000000000002</v>
      </c>
      <c r="F36" s="79">
        <f>'control totals'!O277</f>
        <v>-2.3999999999999995</v>
      </c>
      <c r="G36" s="79">
        <f>'control totals'!P277</f>
        <v>-2.0999999999999996</v>
      </c>
      <c r="H36" s="79">
        <f>'control totals'!Q277</f>
        <v>-2.3999999999999995</v>
      </c>
      <c r="I36" s="79">
        <f>'control totals'!R277</f>
        <v>-2.7999999999999989</v>
      </c>
      <c r="J36" s="79">
        <f>'control totals'!S277</f>
        <v>-3</v>
      </c>
      <c r="K36" s="79">
        <f>'control totals'!T277</f>
        <v>-3.8</v>
      </c>
      <c r="L36" s="79">
        <f>'control totals'!U277</f>
        <v>-4.4000000000000004</v>
      </c>
      <c r="M36" s="79">
        <f>'control totals'!V277</f>
        <v>-8.6999999999999993</v>
      </c>
      <c r="N36" s="79">
        <f>'control totals'!W277</f>
        <v>-10.200000000000001</v>
      </c>
      <c r="O36" s="79">
        <f>'control totals'!X277</f>
        <v>-10.5</v>
      </c>
      <c r="P36" s="79">
        <f>'control totals'!Y277</f>
        <v>-11.300000000000002</v>
      </c>
      <c r="Q36" s="79">
        <f>'control totals'!Z277</f>
        <v>-11.2</v>
      </c>
      <c r="R36" s="79">
        <f>'control totals'!AA277</f>
        <v>-12.400000000000002</v>
      </c>
      <c r="S36" s="79">
        <f>'control totals'!AB277</f>
        <v>-13.3</v>
      </c>
      <c r="T36" s="79">
        <f>'control totals'!AC277</f>
        <v>-15.3</v>
      </c>
      <c r="U36" s="79">
        <f>'control totals'!AD277</f>
        <v>-16.2</v>
      </c>
      <c r="V36" s="79">
        <f>'control totals'!AE277</f>
        <v>-17</v>
      </c>
      <c r="W36" s="79">
        <f>'control totals'!AF277</f>
        <v>-19.100000000000001</v>
      </c>
      <c r="X36" s="79">
        <f>'control totals'!AG277</f>
        <v>-19.799999999999997</v>
      </c>
      <c r="Y36" s="79">
        <f>'control totals'!AH277</f>
        <v>-22.4</v>
      </c>
      <c r="Z36" s="79">
        <f>'control totals'!AI277</f>
        <v>-25.000000000000004</v>
      </c>
      <c r="AA36" s="79">
        <f>'control totals'!AJ277</f>
        <v>-28.4</v>
      </c>
      <c r="AB36" s="79">
        <f>'control totals'!AK277</f>
        <v>-29.5</v>
      </c>
      <c r="AC36" s="79">
        <f>'control totals'!AL277</f>
        <v>-34.599999999999994</v>
      </c>
      <c r="AD36" s="79">
        <f>'control totals'!AM277</f>
        <v>-42.6</v>
      </c>
      <c r="AE36" s="79">
        <f>'control totals'!AN277</f>
        <v>-39.200000000000003</v>
      </c>
      <c r="AF36" s="79">
        <f>'control totals'!AO277</f>
        <v>-45.400000000000006</v>
      </c>
      <c r="AG36" s="79">
        <f>'control totals'!AP277</f>
        <v>-56.100000000000009</v>
      </c>
      <c r="AH36" s="79">
        <f>'control totals'!AQ277</f>
        <v>-51.800000000000004</v>
      </c>
      <c r="AI36" s="79">
        <f>'control totals'!AR277</f>
        <v>-54.1</v>
      </c>
      <c r="AJ36" s="79">
        <f>'control totals'!AS277</f>
        <v>-70.400000000000006</v>
      </c>
      <c r="AK36" s="79">
        <f>'control totals'!AT277</f>
        <v>-74.5</v>
      </c>
      <c r="AL36" s="79">
        <f>'control totals'!AU277</f>
        <v>-71.699999999999989</v>
      </c>
      <c r="AM36" s="79">
        <f>'control totals'!AV277</f>
        <v>-90.7</v>
      </c>
      <c r="AN36" s="79">
        <f>'control totals'!AW277</f>
        <v>-106.89999999999999</v>
      </c>
      <c r="AO36" s="79">
        <f>'control totals'!AX277</f>
        <v>-91.8</v>
      </c>
      <c r="AP36" s="79">
        <f>'control totals'!AY277</f>
        <v>-93.6</v>
      </c>
      <c r="AQ36" s="79">
        <f>'control totals'!AZ277</f>
        <v>-96.6</v>
      </c>
      <c r="AR36" s="79">
        <f>'control totals'!BA277</f>
        <v>-96.1</v>
      </c>
      <c r="AS36" s="79">
        <f>'control totals'!BB277</f>
        <v>-98.100000000000009</v>
      </c>
      <c r="AT36" s="79">
        <f>'control totals'!BC277</f>
        <v>-113</v>
      </c>
      <c r="AU36" s="79">
        <f>'control totals'!BD277</f>
        <v>-123</v>
      </c>
    </row>
    <row r="37" spans="1:47" x14ac:dyDescent="0.2">
      <c r="A37" s="93" t="s">
        <v>2142</v>
      </c>
      <c r="B37" s="79">
        <f>'control totals'!K207</f>
        <v>88.9</v>
      </c>
      <c r="C37" s="79">
        <f>'control totals'!L207</f>
        <v>85.8</v>
      </c>
      <c r="D37" s="79">
        <f>'control totals'!M207</f>
        <v>102.8</v>
      </c>
      <c r="E37" s="79">
        <f>'control totals'!N207</f>
        <v>109.6</v>
      </c>
      <c r="F37" s="79">
        <f>'control totals'!O207</f>
        <v>126.5</v>
      </c>
      <c r="G37" s="79">
        <f>'control totals'!P207</f>
        <v>120.7</v>
      </c>
      <c r="H37" s="79">
        <f>'control totals'!Q207</f>
        <v>141.6</v>
      </c>
      <c r="I37" s="79">
        <f>'control totals'!R207</f>
        <v>162.5</v>
      </c>
      <c r="J37" s="79">
        <f>'control totals'!S207</f>
        <v>189.2</v>
      </c>
      <c r="K37" s="79">
        <f>'control totals'!T207</f>
        <v>224.9</v>
      </c>
      <c r="L37" s="79">
        <f>'control totals'!U207</f>
        <v>250.6</v>
      </c>
      <c r="M37" s="79">
        <f>'control totals'!V207</f>
        <v>291.2</v>
      </c>
      <c r="N37" s="79">
        <f>'control totals'!W207</f>
        <v>295.60000000000002</v>
      </c>
      <c r="O37" s="79">
        <f>'control totals'!X207</f>
        <v>286.8</v>
      </c>
      <c r="P37" s="79">
        <f>'control totals'!Y207</f>
        <v>301.89999999999998</v>
      </c>
      <c r="Q37" s="79">
        <f>'control totals'!Z207</f>
        <v>336.5</v>
      </c>
      <c r="R37" s="79">
        <f>'control totals'!AA207</f>
        <v>350.6</v>
      </c>
      <c r="S37" s="79">
        <f>'control totals'!AB207</f>
        <v>393</v>
      </c>
      <c r="T37" s="79">
        <f>'control totals'!AC207</f>
        <v>403.8</v>
      </c>
      <c r="U37" s="79">
        <f>'control totals'!AD207</f>
        <v>453.1</v>
      </c>
      <c r="V37" s="79">
        <f>'control totals'!AE207</f>
        <v>472.1</v>
      </c>
      <c r="W37" s="79">
        <f>'control totals'!AF207</f>
        <v>463.6</v>
      </c>
      <c r="X37" s="79">
        <f>'control totals'!AG207</f>
        <v>477.5</v>
      </c>
      <c r="Y37" s="79">
        <f>'control totals'!AH207</f>
        <v>507.7</v>
      </c>
      <c r="Z37" s="79">
        <f>'control totals'!AI207</f>
        <v>545.1</v>
      </c>
      <c r="AA37" s="79">
        <f>'control totals'!AJ207</f>
        <v>590.29999999999995</v>
      </c>
      <c r="AB37" s="79">
        <f>'control totals'!AK207</f>
        <v>668.4</v>
      </c>
      <c r="AC37" s="79">
        <f>'control totals'!AL207</f>
        <v>749.8</v>
      </c>
      <c r="AD37" s="79">
        <f>'control totals'!AM207</f>
        <v>831.2</v>
      </c>
      <c r="AE37" s="79">
        <f>'control totals'!AN207</f>
        <v>897.6</v>
      </c>
      <c r="AF37" s="79">
        <f>'control totals'!AO207</f>
        <v>999.8</v>
      </c>
      <c r="AG37" s="79">
        <f>'control totals'!AP207</f>
        <v>996.3</v>
      </c>
      <c r="AH37" s="79">
        <f>'control totals'!AQ207</f>
        <v>832.8</v>
      </c>
      <c r="AI37" s="79">
        <f>'control totals'!AR207</f>
        <v>778.5</v>
      </c>
      <c r="AJ37" s="79">
        <f>'control totals'!AS207</f>
        <v>803.2</v>
      </c>
      <c r="AK37" s="79">
        <f>'control totals'!AT207</f>
        <v>936.8</v>
      </c>
      <c r="AL37" s="79">
        <f>'control totals'!AU207</f>
        <v>1054.5999999999999</v>
      </c>
      <c r="AM37" s="79">
        <f>'control totals'!AV207</f>
        <v>1169.7</v>
      </c>
      <c r="AN37" s="79">
        <f>'control totals'!AW207</f>
        <v>1174.3</v>
      </c>
      <c r="AO37" s="79">
        <f>'control totals'!AX207</f>
        <v>864.5</v>
      </c>
      <c r="AP37" s="79">
        <f>'control totals'!AY207</f>
        <v>941.6</v>
      </c>
      <c r="AQ37" s="79">
        <f>'control totals'!AZ207</f>
        <v>1129.0999999999999</v>
      </c>
      <c r="AR37" s="79">
        <f>'control totals'!BA207</f>
        <v>1164.7</v>
      </c>
      <c r="AS37" s="79">
        <f>'control totals'!BB207</f>
        <v>1302</v>
      </c>
      <c r="AT37" s="79">
        <f>'control totals'!BC207</f>
        <v>1402.3</v>
      </c>
      <c r="AU37" s="79">
        <f>'control totals'!BD207</f>
        <v>1532.7</v>
      </c>
    </row>
    <row r="38" spans="1:47" x14ac:dyDescent="0.2">
      <c r="A38" s="93" t="s">
        <v>2143</v>
      </c>
      <c r="B38" s="79">
        <f>'control totals'!K208</f>
        <v>10.9</v>
      </c>
      <c r="C38" s="79">
        <f>'control totals'!L208</f>
        <v>12.4</v>
      </c>
      <c r="D38" s="79">
        <f>'control totals'!M208</f>
        <v>17.2</v>
      </c>
      <c r="E38" s="79">
        <f>'control totals'!N208</f>
        <v>18.899999999999999</v>
      </c>
      <c r="F38" s="79">
        <f>'control totals'!O208</f>
        <v>20.399999999999999</v>
      </c>
      <c r="G38" s="79">
        <f>'control totals'!P208</f>
        <v>22.5</v>
      </c>
      <c r="H38" s="79">
        <f>'control totals'!Q208</f>
        <v>26.3</v>
      </c>
      <c r="I38" s="79">
        <f>'control totals'!R208</f>
        <v>30.4</v>
      </c>
      <c r="J38" s="79">
        <f>'control totals'!S208</f>
        <v>35</v>
      </c>
      <c r="K38" s="79">
        <f>'control totals'!T208</f>
        <v>38.200000000000003</v>
      </c>
      <c r="L38" s="79">
        <f>'control totals'!U208</f>
        <v>42.6</v>
      </c>
      <c r="M38" s="79">
        <f>'control totals'!V208</f>
        <v>47.9</v>
      </c>
      <c r="N38" s="79">
        <f>'control totals'!W208</f>
        <v>51.9</v>
      </c>
      <c r="O38" s="79">
        <f>'control totals'!X208</f>
        <v>58.3</v>
      </c>
      <c r="P38" s="79">
        <f>'control totals'!Y208</f>
        <v>67.5</v>
      </c>
      <c r="Q38" s="79">
        <f>'control totals'!Z208</f>
        <v>72.099999999999994</v>
      </c>
      <c r="R38" s="79">
        <f>'control totals'!AA208</f>
        <v>77.400000000000006</v>
      </c>
      <c r="S38" s="79">
        <f>'control totals'!AB208</f>
        <v>86</v>
      </c>
      <c r="T38" s="79">
        <f>'control totals'!AC208</f>
        <v>90.6</v>
      </c>
      <c r="U38" s="79">
        <f>'control totals'!AD208</f>
        <v>102.3</v>
      </c>
      <c r="V38" s="79">
        <f>'control totals'!AE208</f>
        <v>109.6</v>
      </c>
      <c r="W38" s="79">
        <f>'control totals'!AF208</f>
        <v>111.7</v>
      </c>
      <c r="X38" s="79">
        <f>'control totals'!AG208</f>
        <v>120.4</v>
      </c>
      <c r="Y38" s="79">
        <f>'control totals'!AH208</f>
        <v>126.2</v>
      </c>
      <c r="Z38" s="79">
        <f>'control totals'!AI208</f>
        <v>132.19999999999999</v>
      </c>
      <c r="AA38" s="79">
        <f>'control totals'!AJ208</f>
        <v>141.69999999999999</v>
      </c>
      <c r="AB38" s="79">
        <f>'control totals'!AK208</f>
        <v>152.30000000000001</v>
      </c>
      <c r="AC38" s="79">
        <f>'control totals'!AL208</f>
        <v>164.7</v>
      </c>
      <c r="AD38" s="79">
        <f>'control totals'!AM208</f>
        <v>183</v>
      </c>
      <c r="AE38" s="79">
        <f>'control totals'!AN208</f>
        <v>195.5</v>
      </c>
      <c r="AF38" s="79">
        <f>'control totals'!AO208</f>
        <v>217.4</v>
      </c>
      <c r="AG38" s="79">
        <f>'control totals'!AP208</f>
        <v>223.3</v>
      </c>
      <c r="AH38" s="79">
        <f>'control totals'!AQ208</f>
        <v>201.3</v>
      </c>
      <c r="AI38" s="79">
        <f>'control totals'!AR208</f>
        <v>204.7</v>
      </c>
      <c r="AJ38" s="79">
        <f>'control totals'!AS208</f>
        <v>223.6</v>
      </c>
      <c r="AK38" s="79">
        <f>'control totals'!AT208</f>
        <v>251.5</v>
      </c>
      <c r="AL38" s="79">
        <f>'control totals'!AU208</f>
        <v>276.2</v>
      </c>
      <c r="AM38" s="79">
        <f>'control totals'!AV208</f>
        <v>296.39999999999998</v>
      </c>
      <c r="AN38" s="79">
        <f>'control totals'!AW208</f>
        <v>307</v>
      </c>
      <c r="AO38" s="79">
        <f>'control totals'!AX208</f>
        <v>259.5</v>
      </c>
      <c r="AP38" s="79">
        <f>'control totals'!AY208</f>
        <v>267.10000000000002</v>
      </c>
      <c r="AQ38" s="79">
        <f>'control totals'!AZ208</f>
        <v>292.89999999999998</v>
      </c>
      <c r="AR38" s="79">
        <f>'control totals'!BA208</f>
        <v>314.3</v>
      </c>
      <c r="AS38" s="79">
        <f>'control totals'!BB208</f>
        <v>342.8</v>
      </c>
      <c r="AT38" s="79">
        <f>'control totals'!BC208</f>
        <v>350.9</v>
      </c>
      <c r="AU38" s="79">
        <f>'control totals'!BD208</f>
        <v>371.4</v>
      </c>
    </row>
    <row r="39" spans="1:47" x14ac:dyDescent="0.2">
      <c r="A39" s="93" t="s">
        <v>2120</v>
      </c>
      <c r="B39" s="79">
        <f>'control totals'!K209</f>
        <v>0.4</v>
      </c>
      <c r="C39" s="79">
        <f>'control totals'!L209</f>
        <v>0.4</v>
      </c>
      <c r="D39" s="79">
        <f>'control totals'!M209</f>
        <v>0.4</v>
      </c>
      <c r="E39" s="79">
        <f>'control totals'!N209</f>
        <v>0.4</v>
      </c>
      <c r="F39" s="79">
        <f>'control totals'!O209</f>
        <v>0.4</v>
      </c>
      <c r="G39" s="79">
        <f>'control totals'!P209</f>
        <v>0.5</v>
      </c>
      <c r="H39" s="79">
        <f>'control totals'!Q209</f>
        <v>0.7</v>
      </c>
      <c r="I39" s="79">
        <f>'control totals'!R209</f>
        <v>0.7</v>
      </c>
      <c r="J39" s="79">
        <f>'control totals'!S209</f>
        <v>1</v>
      </c>
      <c r="K39" s="79">
        <f>'control totals'!T209</f>
        <v>1.1000000000000001</v>
      </c>
      <c r="L39" s="79">
        <f>'control totals'!U209</f>
        <v>1.6</v>
      </c>
      <c r="M39" s="79">
        <f>'control totals'!V209</f>
        <v>1.5</v>
      </c>
      <c r="N39" s="79">
        <f>'control totals'!W209</f>
        <v>1.4</v>
      </c>
      <c r="O39" s="79">
        <f>'control totals'!X209</f>
        <v>1.2</v>
      </c>
      <c r="P39" s="79">
        <f>'control totals'!Y209</f>
        <v>1.3</v>
      </c>
      <c r="Q39" s="79">
        <f>'control totals'!Z209</f>
        <v>1.9</v>
      </c>
      <c r="R39" s="79">
        <f>'control totals'!AA209</f>
        <v>1.7</v>
      </c>
      <c r="S39" s="79">
        <f>'control totals'!AB209</f>
        <v>2</v>
      </c>
      <c r="T39" s="79">
        <f>'control totals'!AC209</f>
        <v>2.4</v>
      </c>
      <c r="U39" s="79">
        <f>'control totals'!AD209</f>
        <v>2.7</v>
      </c>
      <c r="V39" s="79">
        <f>'control totals'!AE209</f>
        <v>3</v>
      </c>
      <c r="W39" s="79">
        <f>'control totals'!AF209</f>
        <v>2.6</v>
      </c>
      <c r="X39" s="79">
        <f>'control totals'!AG209</f>
        <v>2.6</v>
      </c>
      <c r="Y39" s="79">
        <f>'control totals'!AH209</f>
        <v>2.7</v>
      </c>
      <c r="Z39" s="79">
        <f>'control totals'!AI209</f>
        <v>3.1</v>
      </c>
      <c r="AA39" s="79">
        <f>'control totals'!AJ209</f>
        <v>3.9</v>
      </c>
      <c r="AB39" s="79">
        <f>'control totals'!AK209</f>
        <v>5.2</v>
      </c>
      <c r="AC39" s="79">
        <f>'control totals'!AL209</f>
        <v>5.0999999999999996</v>
      </c>
      <c r="AD39" s="79">
        <f>'control totals'!AM209</f>
        <v>5.7</v>
      </c>
      <c r="AE39" s="79">
        <f>'control totals'!AN209</f>
        <v>5.9</v>
      </c>
      <c r="AF39" s="79">
        <f>'control totals'!AO209</f>
        <v>7.3</v>
      </c>
      <c r="AG39" s="79">
        <f>'control totals'!AP209</f>
        <v>7.7</v>
      </c>
      <c r="AH39" s="79">
        <f>'control totals'!AQ209</f>
        <v>7.6</v>
      </c>
      <c r="AI39" s="79">
        <f>'control totals'!AR209</f>
        <v>9</v>
      </c>
      <c r="AJ39" s="79">
        <f>'control totals'!AS209</f>
        <v>10</v>
      </c>
      <c r="AK39" s="79">
        <f>'control totals'!AT209</f>
        <v>12.1</v>
      </c>
      <c r="AL39" s="79">
        <f>'control totals'!AU209</f>
        <v>14.6</v>
      </c>
      <c r="AM39" s="79">
        <f>'control totals'!AV209</f>
        <v>15.3</v>
      </c>
      <c r="AN39" s="79">
        <f>'control totals'!AW209</f>
        <v>18.8</v>
      </c>
      <c r="AO39" s="79">
        <f>'control totals'!AX209</f>
        <v>14.8</v>
      </c>
      <c r="AP39" s="79">
        <f>'control totals'!AY209</f>
        <v>15.7</v>
      </c>
      <c r="AQ39" s="79">
        <f>'control totals'!AZ209</f>
        <v>16.7</v>
      </c>
      <c r="AR39" s="79">
        <f>'control totals'!BA209</f>
        <v>18.2</v>
      </c>
      <c r="AS39" s="79">
        <f>'control totals'!BB209</f>
        <v>19.399999999999999</v>
      </c>
      <c r="AT39" s="79">
        <f>'control totals'!BC209</f>
        <v>21.5</v>
      </c>
      <c r="AU39" s="79">
        <f>'control totals'!BD209</f>
        <v>22.1</v>
      </c>
    </row>
    <row r="40" spans="1:47" x14ac:dyDescent="0.2">
      <c r="A40" s="82" t="s">
        <v>2521</v>
      </c>
      <c r="B40" s="79">
        <f>'control totals'!K210</f>
        <v>38.5</v>
      </c>
      <c r="C40" s="79">
        <f>'control totals'!L210</f>
        <v>42.6</v>
      </c>
      <c r="D40" s="79">
        <f>'control totals'!M210</f>
        <v>48.3</v>
      </c>
      <c r="E40" s="79">
        <f>'control totals'!N210</f>
        <v>62.9</v>
      </c>
      <c r="F40" s="79">
        <f>'control totals'!O210</f>
        <v>71.800000000000011</v>
      </c>
      <c r="G40" s="79">
        <f>'control totals'!P210</f>
        <v>75.2</v>
      </c>
      <c r="H40" s="79">
        <f>'control totals'!Q210</f>
        <v>83.300000000000011</v>
      </c>
      <c r="I40" s="79">
        <f>'control totals'!R210</f>
        <v>92.3</v>
      </c>
      <c r="J40" s="79">
        <f>'control totals'!S210</f>
        <v>106.8</v>
      </c>
      <c r="K40" s="79">
        <f>'control totals'!T210</f>
        <v>126.19999999999999</v>
      </c>
      <c r="L40" s="79">
        <f>'control totals'!U210</f>
        <v>139.60000000000002</v>
      </c>
      <c r="M40" s="79">
        <f>'control totals'!V210</f>
        <v>167.3</v>
      </c>
      <c r="N40" s="79">
        <f>'control totals'!W210</f>
        <v>178.6</v>
      </c>
      <c r="O40" s="79">
        <f>'control totals'!X210</f>
        <v>191.2</v>
      </c>
      <c r="P40" s="79">
        <f>'control totals'!Y210</f>
        <v>216.3</v>
      </c>
      <c r="Q40" s="79">
        <f>'control totals'!Z210</f>
        <v>239.1</v>
      </c>
      <c r="R40" s="79">
        <f>'control totals'!AA210</f>
        <v>260.3</v>
      </c>
      <c r="S40" s="79">
        <f>'control totals'!AB210</f>
        <v>277.70000000000005</v>
      </c>
      <c r="T40" s="79">
        <f>'control totals'!AC210</f>
        <v>310.70000000000005</v>
      </c>
      <c r="U40" s="79">
        <f>'control totals'!AD210</f>
        <v>332.79999999999995</v>
      </c>
      <c r="V40" s="79">
        <f>'control totals'!AE210</f>
        <v>359.5</v>
      </c>
      <c r="W40" s="79">
        <f>'control totals'!AF210</f>
        <v>376.3</v>
      </c>
      <c r="X40" s="79">
        <f>'control totals'!AG210</f>
        <v>394.1</v>
      </c>
      <c r="Y40" s="79">
        <f>'control totals'!AH210</f>
        <v>410.9</v>
      </c>
      <c r="Z40" s="79">
        <f>'control totals'!AI210</f>
        <v>438.1</v>
      </c>
      <c r="AA40" s="79">
        <f>'control totals'!AJ210</f>
        <v>461.9</v>
      </c>
      <c r="AB40" s="79">
        <f>'control totals'!AK210</f>
        <v>486.5</v>
      </c>
      <c r="AC40" s="79">
        <f>'control totals'!AL210</f>
        <v>520.5</v>
      </c>
      <c r="AD40" s="79">
        <f>'control totals'!AM210</f>
        <v>558.59999999999991</v>
      </c>
      <c r="AE40" s="79">
        <f>'control totals'!AN210</f>
        <v>595.09999999999991</v>
      </c>
      <c r="AF40" s="79">
        <f>'control totals'!AO210</f>
        <v>637.4</v>
      </c>
      <c r="AG40" s="79">
        <f>'control totals'!AP210</f>
        <v>659.8</v>
      </c>
      <c r="AH40" s="79">
        <f>'control totals'!AQ210</f>
        <v>672.5</v>
      </c>
      <c r="AI40" s="79">
        <f>'control totals'!AR210</f>
        <v>688.40000000000009</v>
      </c>
      <c r="AJ40" s="79">
        <f>'control totals'!AS210</f>
        <v>721.8</v>
      </c>
      <c r="AK40" s="79">
        <f>'control totals'!AT210</f>
        <v>756.09999999999991</v>
      </c>
      <c r="AL40" s="79">
        <f>'control totals'!AU210</f>
        <v>801.7</v>
      </c>
      <c r="AM40" s="79">
        <f>'control totals'!AV210</f>
        <v>841.1</v>
      </c>
      <c r="AN40" s="79">
        <f>'control totals'!AW210</f>
        <v>866</v>
      </c>
      <c r="AO40" s="79">
        <f>'control totals'!AX210</f>
        <v>837.8</v>
      </c>
      <c r="AP40" s="79">
        <f>'control totals'!AY210</f>
        <v>844</v>
      </c>
      <c r="AQ40" s="79">
        <f>'control totals'!AZ210</f>
        <v>766.8</v>
      </c>
      <c r="AR40" s="79">
        <f>'control totals'!BA210</f>
        <v>796.59999999999991</v>
      </c>
      <c r="AS40" s="79">
        <f>'control totals'!BB210</f>
        <v>945.8</v>
      </c>
      <c r="AT40" s="79">
        <f>'control totals'!BC210</f>
        <v>993.8</v>
      </c>
      <c r="AU40" s="79">
        <f>'control totals'!BD210</f>
        <v>1042.5</v>
      </c>
    </row>
    <row r="41" spans="1:47" x14ac:dyDescent="0.2">
      <c r="A41" s="82" t="s">
        <v>2522</v>
      </c>
      <c r="B41" s="79">
        <f>'control totals'!K211</f>
        <v>0.2</v>
      </c>
      <c r="C41" s="79">
        <f>'control totals'!L211</f>
        <v>0.3</v>
      </c>
      <c r="D41" s="79">
        <f>'control totals'!M211</f>
        <v>0.4</v>
      </c>
      <c r="E41" s="79">
        <f>'control totals'!N211</f>
        <v>0.5</v>
      </c>
      <c r="F41" s="79">
        <f>'control totals'!O211</f>
        <v>0.6</v>
      </c>
      <c r="G41" s="79">
        <f>'control totals'!P211</f>
        <v>0.6</v>
      </c>
      <c r="H41" s="79">
        <f>'control totals'!Q211</f>
        <v>0.6</v>
      </c>
      <c r="I41" s="79">
        <f>'control totals'!R211</f>
        <v>0.8</v>
      </c>
      <c r="J41" s="79">
        <f>'control totals'!S211</f>
        <v>0.9</v>
      </c>
      <c r="K41" s="79">
        <f>'control totals'!T211</f>
        <v>0.9</v>
      </c>
      <c r="L41" s="79">
        <f>'control totals'!U211</f>
        <v>1</v>
      </c>
      <c r="M41" s="79">
        <f>'control totals'!V211</f>
        <v>1.2</v>
      </c>
      <c r="N41" s="79">
        <f>'control totals'!W211</f>
        <v>1.2</v>
      </c>
      <c r="O41" s="79">
        <f>'control totals'!X211</f>
        <v>1.3</v>
      </c>
      <c r="P41" s="79">
        <f>'control totals'!Y211</f>
        <v>1.3</v>
      </c>
      <c r="Q41" s="79">
        <f>'control totals'!Z211</f>
        <v>1.4</v>
      </c>
      <c r="R41" s="79">
        <f>'control totals'!AA211</f>
        <v>1.5</v>
      </c>
      <c r="S41" s="79">
        <f>'control totals'!AB211</f>
        <v>1.5</v>
      </c>
      <c r="T41" s="79">
        <f>'control totals'!AC211</f>
        <v>1.7</v>
      </c>
      <c r="U41" s="79">
        <f>'control totals'!AD211</f>
        <v>1.7</v>
      </c>
      <c r="V41" s="79">
        <f>'control totals'!AE211</f>
        <v>2</v>
      </c>
      <c r="W41" s="79">
        <f>'control totals'!AF211</f>
        <v>2.1</v>
      </c>
      <c r="X41" s="79">
        <f>'control totals'!AG211</f>
        <v>2.1</v>
      </c>
      <c r="Y41" s="79">
        <f>'control totals'!AH211</f>
        <v>2.2000000000000002</v>
      </c>
      <c r="Z41" s="79">
        <f>'control totals'!AI211</f>
        <v>2.5</v>
      </c>
      <c r="AA41" s="79">
        <f>'control totals'!AJ211</f>
        <v>2.7</v>
      </c>
      <c r="AB41" s="79">
        <f>'control totals'!AK211</f>
        <v>2.8</v>
      </c>
      <c r="AC41" s="79">
        <f>'control totals'!AL211</f>
        <v>3</v>
      </c>
      <c r="AD41" s="79">
        <f>'control totals'!AM211</f>
        <v>3.1</v>
      </c>
      <c r="AE41" s="79">
        <f>'control totals'!AN211</f>
        <v>3.3</v>
      </c>
      <c r="AF41" s="79">
        <f>'control totals'!AO211</f>
        <v>3.6</v>
      </c>
      <c r="AG41" s="79">
        <f>'control totals'!AP211</f>
        <v>3.7</v>
      </c>
      <c r="AH41" s="79">
        <f>'control totals'!AQ211</f>
        <v>3.8</v>
      </c>
      <c r="AI41" s="79">
        <f>'control totals'!AR211</f>
        <v>3.9</v>
      </c>
      <c r="AJ41" s="79">
        <f>'control totals'!AS211</f>
        <v>4.4000000000000004</v>
      </c>
      <c r="AK41" s="79">
        <f>'control totals'!AT211</f>
        <v>4.7</v>
      </c>
      <c r="AL41" s="79">
        <f>'control totals'!AU211</f>
        <v>4.5999999999999996</v>
      </c>
      <c r="AM41" s="79">
        <f>'control totals'!AV211</f>
        <v>4.7</v>
      </c>
      <c r="AN41" s="79">
        <f>'control totals'!AW211</f>
        <v>4.8</v>
      </c>
      <c r="AO41" s="79">
        <f>'control totals'!AX211</f>
        <v>5</v>
      </c>
      <c r="AP41" s="79">
        <f>'control totals'!AY211</f>
        <v>4.9000000000000004</v>
      </c>
      <c r="AQ41" s="79">
        <f>'control totals'!AZ211</f>
        <v>4.4000000000000004</v>
      </c>
      <c r="AR41" s="79">
        <f>'control totals'!BA211</f>
        <v>4.5999999999999996</v>
      </c>
      <c r="AS41" s="79">
        <f>'control totals'!BB211</f>
        <v>5.2</v>
      </c>
      <c r="AT41" s="79">
        <f>'control totals'!BC211</f>
        <v>5.0999999999999996</v>
      </c>
      <c r="AU41" s="79">
        <f>'control totals'!BD211</f>
        <v>5.0999999999999996</v>
      </c>
    </row>
    <row r="42" spans="1:47" x14ac:dyDescent="0.2">
      <c r="A42" s="82" t="s">
        <v>2523</v>
      </c>
      <c r="B42" s="79">
        <f>'control totals'!K212</f>
        <v>1.1000000000000001</v>
      </c>
      <c r="C42" s="79">
        <f>'control totals'!L212</f>
        <v>1.3</v>
      </c>
      <c r="D42" s="79">
        <f>'control totals'!M212</f>
        <v>1.4</v>
      </c>
      <c r="E42" s="79">
        <f>'control totals'!N212</f>
        <v>1.5</v>
      </c>
      <c r="F42" s="79">
        <f>'control totals'!O212</f>
        <v>1.8</v>
      </c>
      <c r="G42" s="79">
        <f>'control totals'!P212</f>
        <v>1.9</v>
      </c>
      <c r="H42" s="79">
        <f>'control totals'!Q212</f>
        <v>2</v>
      </c>
      <c r="I42" s="79">
        <f>'control totals'!R212</f>
        <v>2.2000000000000002</v>
      </c>
      <c r="J42" s="79">
        <f>'control totals'!S212</f>
        <v>2.5</v>
      </c>
      <c r="K42" s="79">
        <f>'control totals'!T212</f>
        <v>2.7</v>
      </c>
      <c r="L42" s="79">
        <f>'control totals'!U212</f>
        <v>3</v>
      </c>
      <c r="M42" s="79">
        <f>'control totals'!V212</f>
        <v>3.4</v>
      </c>
      <c r="N42" s="79">
        <f>'control totals'!W212</f>
        <v>3.9</v>
      </c>
      <c r="O42" s="79">
        <f>'control totals'!X212</f>
        <v>4.2</v>
      </c>
      <c r="P42" s="79">
        <f>'control totals'!Y212</f>
        <v>5.0999999999999996</v>
      </c>
      <c r="Q42" s="79">
        <f>'control totals'!Z212</f>
        <v>5.6</v>
      </c>
      <c r="R42" s="79">
        <f>'control totals'!AA212</f>
        <v>5.7</v>
      </c>
      <c r="S42" s="79">
        <f>'control totals'!AB212</f>
        <v>6.7</v>
      </c>
      <c r="T42" s="79">
        <f>'control totals'!AC212</f>
        <v>9.4</v>
      </c>
      <c r="U42" s="79">
        <f>'control totals'!AD212</f>
        <v>12.7</v>
      </c>
      <c r="V42" s="79">
        <f>'control totals'!AE212</f>
        <v>10.7</v>
      </c>
      <c r="W42" s="79">
        <f>'control totals'!AF212</f>
        <v>11.9</v>
      </c>
      <c r="X42" s="79">
        <f>'control totals'!AG212</f>
        <v>12.9</v>
      </c>
      <c r="Y42" s="79">
        <f>'control totals'!AH212</f>
        <v>15.2</v>
      </c>
      <c r="Z42" s="79">
        <f>'control totals'!AI212</f>
        <v>17.3</v>
      </c>
      <c r="AA42" s="79">
        <f>'control totals'!AJ212</f>
        <v>19.5</v>
      </c>
      <c r="AB42" s="79">
        <f>'control totals'!AK212</f>
        <v>18.600000000000001</v>
      </c>
      <c r="AC42" s="79">
        <f>'control totals'!AL212</f>
        <v>19.100000000000001</v>
      </c>
      <c r="AD42" s="79">
        <f>'control totals'!AM212</f>
        <v>19.2</v>
      </c>
      <c r="AE42" s="79">
        <f>'control totals'!AN212</f>
        <v>20.3</v>
      </c>
      <c r="AF42" s="79">
        <f>'control totals'!AO212</f>
        <v>20.3</v>
      </c>
      <c r="AG42" s="79">
        <f>'control totals'!AP212</f>
        <v>22.6</v>
      </c>
      <c r="AH42" s="79">
        <f>'control totals'!AQ212</f>
        <v>24.7</v>
      </c>
      <c r="AI42" s="79">
        <f>'control totals'!AR212</f>
        <v>27.1</v>
      </c>
      <c r="AJ42" s="79">
        <f>'control totals'!AS212</f>
        <v>31</v>
      </c>
      <c r="AK42" s="79">
        <f>'control totals'!AT212</f>
        <v>37.1</v>
      </c>
      <c r="AL42" s="79">
        <f>'control totals'!AU212</f>
        <v>43.6</v>
      </c>
      <c r="AM42" s="79">
        <f>'control totals'!AV212</f>
        <v>47.9</v>
      </c>
      <c r="AN42" s="79">
        <f>'control totals'!AW212</f>
        <v>51.6</v>
      </c>
      <c r="AO42" s="79">
        <f>'control totals'!AX212</f>
        <v>54.2</v>
      </c>
      <c r="AP42" s="79">
        <f>'control totals'!AY212</f>
        <v>57.7</v>
      </c>
      <c r="AQ42" s="79">
        <f>'control totals'!AZ212</f>
        <v>59.7</v>
      </c>
      <c r="AR42" s="79">
        <f>'control totals'!BA212</f>
        <v>60.4</v>
      </c>
      <c r="AS42" s="79">
        <f>'control totals'!BB212</f>
        <v>65.7</v>
      </c>
      <c r="AT42" s="79">
        <f>'control totals'!BC212</f>
        <v>68.400000000000006</v>
      </c>
      <c r="AU42" s="79">
        <f>'control totals'!BD212</f>
        <v>71</v>
      </c>
    </row>
    <row r="43" spans="1:47" x14ac:dyDescent="0.2">
      <c r="A43" s="82" t="s">
        <v>2524</v>
      </c>
      <c r="B43" s="79">
        <f>'control totals'!K213</f>
        <v>3.7</v>
      </c>
      <c r="C43" s="79">
        <f>'control totals'!L213</f>
        <v>4</v>
      </c>
      <c r="D43" s="79">
        <f>'control totals'!M213</f>
        <v>5.9</v>
      </c>
      <c r="E43" s="79">
        <f>'control totals'!N213</f>
        <v>7</v>
      </c>
      <c r="F43" s="79">
        <f>'control totals'!O213</f>
        <v>7.2</v>
      </c>
      <c r="G43" s="79">
        <f>'control totals'!P213</f>
        <v>7.5</v>
      </c>
      <c r="H43" s="79">
        <f>'control totals'!Q213</f>
        <v>10.7</v>
      </c>
      <c r="I43" s="79">
        <f>'control totals'!R213</f>
        <v>12.4</v>
      </c>
      <c r="J43" s="79">
        <f>'control totals'!S213</f>
        <v>15</v>
      </c>
      <c r="K43" s="79">
        <f>'control totals'!T213</f>
        <v>15.9</v>
      </c>
      <c r="L43" s="79">
        <f>'control totals'!U213</f>
        <v>15.799999999999999</v>
      </c>
      <c r="M43" s="79">
        <f>'control totals'!V213</f>
        <v>16.400000000000002</v>
      </c>
      <c r="N43" s="79">
        <f>'control totals'!W213</f>
        <v>17.100000000000001</v>
      </c>
      <c r="O43" s="79">
        <f>'control totals'!X213</f>
        <v>21.2</v>
      </c>
      <c r="P43" s="79">
        <f>'control totals'!Y213</f>
        <v>25.7</v>
      </c>
      <c r="Q43" s="79">
        <f>'control totals'!Z213</f>
        <v>25.8</v>
      </c>
      <c r="R43" s="79">
        <f>'control totals'!AA213</f>
        <v>24.7</v>
      </c>
      <c r="S43" s="79">
        <f>'control totals'!AB213</f>
        <v>24.5</v>
      </c>
      <c r="T43" s="79">
        <f>'control totals'!AC213</f>
        <v>25.299999999999997</v>
      </c>
      <c r="U43" s="79">
        <f>'control totals'!AD213</f>
        <v>22.599999999999998</v>
      </c>
      <c r="V43" s="79">
        <f>'control totals'!AE213</f>
        <v>21.5</v>
      </c>
      <c r="W43" s="79">
        <f>'control totals'!AF213</f>
        <v>21.5</v>
      </c>
      <c r="X43" s="79">
        <f>'control totals'!AG213</f>
        <v>25.3</v>
      </c>
      <c r="Y43" s="79">
        <f>'control totals'!AH213</f>
        <v>28.2</v>
      </c>
      <c r="Z43" s="79">
        <f>'control totals'!AI213</f>
        <v>29.5</v>
      </c>
      <c r="AA43" s="79">
        <f>'control totals'!AJ213</f>
        <v>29.4</v>
      </c>
      <c r="AB43" s="79">
        <f>'control totals'!AK213</f>
        <v>28.9</v>
      </c>
      <c r="AC43" s="79">
        <f>'control totals'!AL213</f>
        <v>28.1</v>
      </c>
      <c r="AD43" s="79">
        <f>'control totals'!AM213</f>
        <v>27.6</v>
      </c>
      <c r="AE43" s="79">
        <f>'control totals'!AN213</f>
        <v>27.200000000000003</v>
      </c>
      <c r="AF43" s="79">
        <f>'control totals'!AO213</f>
        <v>28.1</v>
      </c>
      <c r="AG43" s="79">
        <f>'control totals'!AP213</f>
        <v>27.8</v>
      </c>
      <c r="AH43" s="79">
        <f>'control totals'!AQ213</f>
        <v>29.1</v>
      </c>
      <c r="AI43" s="79">
        <f>'control totals'!AR213</f>
        <v>33.800000000000004</v>
      </c>
      <c r="AJ43" s="79">
        <f>'control totals'!AS213</f>
        <v>40.699999999999996</v>
      </c>
      <c r="AK43" s="79">
        <f>'control totals'!AT213</f>
        <v>44.3</v>
      </c>
      <c r="AL43" s="79">
        <f>'control totals'!AU213</f>
        <v>43.300000000000004</v>
      </c>
      <c r="AM43" s="79">
        <f>'control totals'!AV213</f>
        <v>41.1</v>
      </c>
      <c r="AN43" s="79">
        <f>'control totals'!AW213</f>
        <v>38.799999999999997</v>
      </c>
      <c r="AO43" s="79">
        <f>'control totals'!AX213</f>
        <v>39.4</v>
      </c>
      <c r="AP43" s="79">
        <f>'control totals'!AY213</f>
        <v>49.3</v>
      </c>
      <c r="AQ43" s="79">
        <f>'control totals'!AZ213</f>
        <v>58.2</v>
      </c>
      <c r="AR43" s="79">
        <f>'control totals'!BA213</f>
        <v>60.300000000000004</v>
      </c>
      <c r="AS43" s="79">
        <f>'control totals'!BB213</f>
        <v>58.1</v>
      </c>
      <c r="AT43" s="79">
        <f>'control totals'!BC213</f>
        <v>55.800000000000004</v>
      </c>
      <c r="AU43" s="79">
        <f>'control totals'!BD213</f>
        <v>52.300000000000004</v>
      </c>
    </row>
    <row r="44" spans="1:47" x14ac:dyDescent="0.2">
      <c r="A44" s="93" t="s">
        <v>2121</v>
      </c>
      <c r="B44" s="79">
        <f>'control totals'!K214</f>
        <v>6.1</v>
      </c>
      <c r="C44" s="79">
        <f>'control totals'!L214</f>
        <v>6.3000000000000007</v>
      </c>
      <c r="D44" s="79">
        <f>'control totals'!M214</f>
        <v>6.6000000000000005</v>
      </c>
      <c r="E44" s="79">
        <f>'control totals'!N214</f>
        <v>6.9</v>
      </c>
      <c r="F44" s="79">
        <f>'control totals'!O214</f>
        <v>7.1</v>
      </c>
      <c r="G44" s="79">
        <f>'control totals'!P214</f>
        <v>7.2</v>
      </c>
      <c r="H44" s="79">
        <f>'control totals'!Q214</f>
        <v>7.1999999999999993</v>
      </c>
      <c r="I44" s="79">
        <f>'control totals'!R214</f>
        <v>7.3</v>
      </c>
      <c r="J44" s="79">
        <f>'control totals'!S214</f>
        <v>7.6</v>
      </c>
      <c r="K44" s="79">
        <f>'control totals'!T214</f>
        <v>7.6999999999999993</v>
      </c>
      <c r="L44" s="79">
        <f>'control totals'!U214</f>
        <v>7.7</v>
      </c>
      <c r="M44" s="79">
        <f>'control totals'!V214</f>
        <v>7.9</v>
      </c>
      <c r="N44" s="79">
        <f>'control totals'!W214</f>
        <v>7.7</v>
      </c>
      <c r="O44" s="79">
        <f>'control totals'!X214</f>
        <v>7.8999999999999995</v>
      </c>
      <c r="P44" s="79">
        <f>'control totals'!Y214</f>
        <v>7.7</v>
      </c>
      <c r="Q44" s="79">
        <f>'control totals'!Z214</f>
        <v>7.9</v>
      </c>
      <c r="R44" s="79">
        <f>'control totals'!AA214</f>
        <v>8.4</v>
      </c>
      <c r="S44" s="79">
        <f>'control totals'!AB214</f>
        <v>8.6000000000000014</v>
      </c>
      <c r="T44" s="79">
        <f>'control totals'!AC214</f>
        <v>8.3000000000000007</v>
      </c>
      <c r="U44" s="79">
        <f>'control totals'!AD214</f>
        <v>8.3000000000000007</v>
      </c>
      <c r="V44" s="79">
        <f>'control totals'!AE214</f>
        <v>8.5</v>
      </c>
      <c r="W44" s="79">
        <f>'control totals'!AF214</f>
        <v>10.5</v>
      </c>
      <c r="X44" s="79">
        <f>'control totals'!AG214</f>
        <v>10.8</v>
      </c>
      <c r="Y44" s="79">
        <f>'control totals'!AH214</f>
        <v>10.8</v>
      </c>
      <c r="Z44" s="79">
        <f>'control totals'!AI214</f>
        <v>10.199999999999999</v>
      </c>
      <c r="AA44" s="79">
        <f>'control totals'!AJ214</f>
        <v>10.6</v>
      </c>
      <c r="AB44" s="79">
        <f>'control totals'!AK214</f>
        <v>10.8</v>
      </c>
      <c r="AC44" s="79">
        <f>'control totals'!AL214</f>
        <v>10.7</v>
      </c>
      <c r="AD44" s="79">
        <f>'control totals'!AM214</f>
        <v>10.8</v>
      </c>
      <c r="AE44" s="79">
        <f>'control totals'!AN214</f>
        <v>11.3</v>
      </c>
      <c r="AF44" s="79">
        <f>'control totals'!AO214</f>
        <v>11.399999999999999</v>
      </c>
      <c r="AG44" s="79">
        <f>'control totals'!AP214</f>
        <v>11.5</v>
      </c>
      <c r="AH44" s="79">
        <f>'control totals'!AQ214</f>
        <v>11.899999999999999</v>
      </c>
      <c r="AI44" s="79">
        <f>'control totals'!AR214</f>
        <v>12.4</v>
      </c>
      <c r="AJ44" s="79">
        <f>'control totals'!AS214</f>
        <v>12.7</v>
      </c>
      <c r="AK44" s="79">
        <f>'control totals'!AT214</f>
        <v>12.899999999999999</v>
      </c>
      <c r="AL44" s="79">
        <f>'control totals'!AU214</f>
        <v>13.6</v>
      </c>
      <c r="AM44" s="79">
        <f>'control totals'!AV214</f>
        <v>13.8</v>
      </c>
      <c r="AN44" s="79">
        <f>'control totals'!AW214</f>
        <v>14</v>
      </c>
      <c r="AO44" s="79">
        <f>'control totals'!AX214</f>
        <v>14</v>
      </c>
      <c r="AP44" s="79">
        <f>'control totals'!AY214</f>
        <v>14.5</v>
      </c>
      <c r="AQ44" s="79">
        <f>'control totals'!AZ214</f>
        <v>14.7</v>
      </c>
      <c r="AR44" s="79">
        <f>'control totals'!BA214</f>
        <v>15.4</v>
      </c>
      <c r="AS44" s="79">
        <f>'control totals'!BB214</f>
        <v>15.1</v>
      </c>
      <c r="AT44" s="79">
        <f>'control totals'!BC214</f>
        <v>16.3</v>
      </c>
      <c r="AU44" s="79">
        <f>'control totals'!BD214</f>
        <v>15.9</v>
      </c>
    </row>
    <row r="45" spans="1:47" x14ac:dyDescent="0.2">
      <c r="A45" s="93" t="s">
        <v>2122</v>
      </c>
      <c r="B45" s="79">
        <f>'control totals'!K215</f>
        <v>4.5999999999999996</v>
      </c>
      <c r="C45" s="79">
        <f>'control totals'!L215</f>
        <v>4.8000000000000007</v>
      </c>
      <c r="D45" s="79">
        <f>'control totals'!M215</f>
        <v>5.2</v>
      </c>
      <c r="E45" s="79">
        <f>'control totals'!N215</f>
        <v>5.6</v>
      </c>
      <c r="F45" s="79">
        <f>'control totals'!O215</f>
        <v>5.6</v>
      </c>
      <c r="G45" s="79">
        <f>'control totals'!P215</f>
        <v>5.6999999999999993</v>
      </c>
      <c r="H45" s="79">
        <f>'control totals'!Q215</f>
        <v>6</v>
      </c>
      <c r="I45" s="79">
        <f>'control totals'!R215</f>
        <v>6</v>
      </c>
      <c r="J45" s="79">
        <f>'control totals'!S215</f>
        <v>6.2</v>
      </c>
      <c r="K45" s="79">
        <f>'control totals'!T215</f>
        <v>6.2</v>
      </c>
      <c r="L45" s="79">
        <f>'control totals'!U215</f>
        <v>6.3</v>
      </c>
      <c r="M45" s="79">
        <f>'control totals'!V215</f>
        <v>6.5</v>
      </c>
      <c r="N45" s="79">
        <f>'control totals'!W215</f>
        <v>6.6</v>
      </c>
      <c r="O45" s="79">
        <f>'control totals'!X215</f>
        <v>9</v>
      </c>
      <c r="P45" s="79">
        <f>'control totals'!Y215</f>
        <v>8.8000000000000007</v>
      </c>
      <c r="Q45" s="79">
        <f>'control totals'!Z215</f>
        <v>8.9</v>
      </c>
      <c r="R45" s="79">
        <f>'control totals'!AA215</f>
        <v>9.1999999999999993</v>
      </c>
      <c r="S45" s="79">
        <f>'control totals'!AB215</f>
        <v>9.3000000000000007</v>
      </c>
      <c r="T45" s="79">
        <f>'control totals'!AC215</f>
        <v>9.1999999999999993</v>
      </c>
      <c r="U45" s="79">
        <f>'control totals'!AD215</f>
        <v>9.6999999999999993</v>
      </c>
      <c r="V45" s="79">
        <f>'control totals'!AE215</f>
        <v>10</v>
      </c>
      <c r="W45" s="79">
        <f>'control totals'!AF215</f>
        <v>11.1</v>
      </c>
      <c r="X45" s="79">
        <f>'control totals'!AG215</f>
        <v>11.5</v>
      </c>
      <c r="Y45" s="79">
        <f>'control totals'!AH215</f>
        <v>12.2</v>
      </c>
      <c r="Z45" s="79">
        <f>'control totals'!AI215</f>
        <v>12.8</v>
      </c>
      <c r="AA45" s="79">
        <f>'control totals'!AJ215</f>
        <v>13.2</v>
      </c>
      <c r="AB45" s="79">
        <f>'control totals'!AK215</f>
        <v>13.3</v>
      </c>
      <c r="AC45" s="79">
        <f>'control totals'!AL215</f>
        <v>13.4</v>
      </c>
      <c r="AD45" s="79">
        <f>'control totals'!AM215</f>
        <v>13.7</v>
      </c>
      <c r="AE45" s="79">
        <f>'control totals'!AN215</f>
        <v>13.799999999999999</v>
      </c>
      <c r="AF45" s="79">
        <f>'control totals'!AO215</f>
        <v>15.2</v>
      </c>
      <c r="AG45" s="79">
        <f>'control totals'!AP215</f>
        <v>15.7</v>
      </c>
      <c r="AH45" s="79">
        <f>'control totals'!AQ215</f>
        <v>17.8</v>
      </c>
      <c r="AI45" s="79">
        <f>'control totals'!AR215</f>
        <v>19.8</v>
      </c>
      <c r="AJ45" s="79">
        <f>'control totals'!AS215</f>
        <v>20.7</v>
      </c>
      <c r="AK45" s="79">
        <f>'control totals'!AT215</f>
        <v>22.6</v>
      </c>
      <c r="AL45" s="79">
        <f>'control totals'!AU215</f>
        <v>23.5</v>
      </c>
      <c r="AM45" s="79">
        <f>'control totals'!AV215</f>
        <v>24.3</v>
      </c>
      <c r="AN45" s="79">
        <f>'control totals'!AW215</f>
        <v>24.5</v>
      </c>
      <c r="AO45" s="79">
        <f>'control totals'!AX215</f>
        <v>32.799999999999997</v>
      </c>
      <c r="AP45" s="79">
        <f>'control totals'!AY215</f>
        <v>34.700000000000003</v>
      </c>
      <c r="AQ45" s="79">
        <f>'control totals'!AZ215</f>
        <v>34.200000000000003</v>
      </c>
      <c r="AR45" s="79">
        <f>'control totals'!BA215</f>
        <v>33.799999999999997</v>
      </c>
      <c r="AS45" s="79">
        <f>'control totals'!BB215</f>
        <v>32.799999999999997</v>
      </c>
      <c r="AT45" s="79">
        <f>'control totals'!BC215</f>
        <v>31.9</v>
      </c>
      <c r="AU45" s="79">
        <f>'control totals'!BD215</f>
        <v>30.700000000000003</v>
      </c>
    </row>
    <row r="46" spans="1:47" x14ac:dyDescent="0.2">
      <c r="A46" s="93" t="s">
        <v>2123</v>
      </c>
      <c r="B46" s="79">
        <f>'control totals'!K216</f>
        <v>42.7</v>
      </c>
      <c r="C46" s="79">
        <f>'control totals'!L216</f>
        <v>47.599999999999994</v>
      </c>
      <c r="D46" s="79">
        <f>'control totals'!M216</f>
        <v>51.79999999999999</v>
      </c>
      <c r="E46" s="79">
        <f>'control totals'!N216</f>
        <v>57.400000000000006</v>
      </c>
      <c r="F46" s="79">
        <f>'control totals'!O216</f>
        <v>62.300000000000004</v>
      </c>
      <c r="G46" s="79">
        <f>'control totals'!P216</f>
        <v>68.199999999999989</v>
      </c>
      <c r="H46" s="79">
        <f>'control totals'!Q216</f>
        <v>75.59999999999998</v>
      </c>
      <c r="I46" s="79">
        <f>'control totals'!R216</f>
        <v>84.800000000000011</v>
      </c>
      <c r="J46" s="79">
        <f>'control totals'!S216</f>
        <v>94.6</v>
      </c>
      <c r="K46" s="79">
        <f>'control totals'!T216</f>
        <v>102.69999999999999</v>
      </c>
      <c r="L46" s="79">
        <f>'control totals'!U216</f>
        <v>117.10000000000002</v>
      </c>
      <c r="M46" s="79">
        <f>'control totals'!V216</f>
        <v>141.6</v>
      </c>
      <c r="N46" s="79">
        <f>'control totals'!W216</f>
        <v>136.9</v>
      </c>
      <c r="O46" s="79">
        <f>'control totals'!X216</f>
        <v>151.1</v>
      </c>
      <c r="P46" s="79">
        <f>'control totals'!Y216</f>
        <v>170.60000000000002</v>
      </c>
      <c r="Q46" s="79">
        <f>'control totals'!Z216</f>
        <v>180.59999999999997</v>
      </c>
      <c r="R46" s="79">
        <f>'control totals'!AA216</f>
        <v>188.70000000000002</v>
      </c>
      <c r="S46" s="79">
        <f>'control totals'!AB216</f>
        <v>202.20000000000002</v>
      </c>
      <c r="T46" s="79">
        <f>'control totals'!AC216</f>
        <v>220.7</v>
      </c>
      <c r="U46" s="79">
        <f>'control totals'!AD216</f>
        <v>228.2</v>
      </c>
      <c r="V46" s="79">
        <f>'control totals'!AE216</f>
        <v>239.2</v>
      </c>
      <c r="W46" s="79">
        <f>'control totals'!AF216</f>
        <v>254.49999999999997</v>
      </c>
      <c r="X46" s="79">
        <f>'control totals'!AG216</f>
        <v>269.7</v>
      </c>
      <c r="Y46" s="79">
        <f>'control totals'!AH216</f>
        <v>286.70000000000005</v>
      </c>
      <c r="Z46" s="79">
        <f>'control totals'!AI216</f>
        <v>317.39999999999998</v>
      </c>
      <c r="AA46" s="79">
        <f>'control totals'!AJ216</f>
        <v>326.2</v>
      </c>
      <c r="AB46" s="79">
        <f>'control totals'!AK216</f>
        <v>338</v>
      </c>
      <c r="AC46" s="79">
        <f>'control totals'!AL216</f>
        <v>356.50000000000006</v>
      </c>
      <c r="AD46" s="79">
        <f>'control totals'!AM216</f>
        <v>374.99999999999994</v>
      </c>
      <c r="AE46" s="79">
        <f>'control totals'!AN216</f>
        <v>395.70000000000005</v>
      </c>
      <c r="AF46" s="79">
        <f>'control totals'!AO216</f>
        <v>412.70000000000005</v>
      </c>
      <c r="AG46" s="79">
        <f>'control totals'!AP216</f>
        <v>408.8</v>
      </c>
      <c r="AH46" s="79">
        <f>'control totals'!AQ216</f>
        <v>419.1</v>
      </c>
      <c r="AI46" s="79">
        <f>'control totals'!AR216</f>
        <v>440.9</v>
      </c>
      <c r="AJ46" s="79">
        <f>'control totals'!AS216</f>
        <v>474.6</v>
      </c>
      <c r="AK46" s="79">
        <f>'control totals'!AT216</f>
        <v>521.29999999999995</v>
      </c>
      <c r="AL46" s="79">
        <f>'control totals'!AU216</f>
        <v>553.1</v>
      </c>
      <c r="AM46" s="79">
        <f>'control totals'!AV216</f>
        <v>563.30000000000007</v>
      </c>
      <c r="AN46" s="79">
        <f>'control totals'!AW216</f>
        <v>547.70000000000005</v>
      </c>
      <c r="AO46" s="79">
        <f>'control totals'!AX216</f>
        <v>514.1</v>
      </c>
      <c r="AP46" s="79">
        <f>'control totals'!AY216</f>
        <v>541.29999999999995</v>
      </c>
      <c r="AQ46" s="79">
        <f>'control totals'!AZ216</f>
        <v>576.59999999999991</v>
      </c>
      <c r="AR46" s="79">
        <f>'control totals'!BA216</f>
        <v>601.20000000000005</v>
      </c>
      <c r="AS46" s="79">
        <f>'control totals'!BB216</f>
        <v>637.5</v>
      </c>
      <c r="AT46" s="79">
        <f>'control totals'!BC216</f>
        <v>668.80000000000007</v>
      </c>
      <c r="AU46" s="79">
        <f>'control totals'!BD216</f>
        <v>695.8</v>
      </c>
    </row>
    <row r="47" spans="1:47" x14ac:dyDescent="0.2">
      <c r="A47" s="93" t="s">
        <v>2124</v>
      </c>
      <c r="B47" s="79">
        <f>'control totals'!K217</f>
        <v>30.6</v>
      </c>
      <c r="C47" s="79">
        <f>'control totals'!L217</f>
        <v>33.5</v>
      </c>
      <c r="D47" s="79">
        <f>'control totals'!M217</f>
        <v>36.6</v>
      </c>
      <c r="E47" s="79">
        <f>'control totals'!N217</f>
        <v>43.3</v>
      </c>
      <c r="F47" s="79">
        <f>'control totals'!O217</f>
        <v>45.1</v>
      </c>
      <c r="G47" s="79">
        <f>'control totals'!P217</f>
        <v>43.6</v>
      </c>
      <c r="H47" s="79">
        <f>'control totals'!Q217</f>
        <v>54.6</v>
      </c>
      <c r="I47" s="79">
        <f>'control totals'!R217</f>
        <v>61.6</v>
      </c>
      <c r="J47" s="79">
        <f>'control totals'!S217</f>
        <v>71.400000000000006</v>
      </c>
      <c r="K47" s="79">
        <f>'control totals'!T217</f>
        <v>74.400000000000006</v>
      </c>
      <c r="L47" s="79">
        <f>'control totals'!U217</f>
        <v>70.3</v>
      </c>
      <c r="M47" s="79">
        <f>'control totals'!V217</f>
        <v>65.7</v>
      </c>
      <c r="N47" s="79">
        <f>'control totals'!W217</f>
        <v>49</v>
      </c>
      <c r="O47" s="79">
        <f>'control totals'!X217</f>
        <v>61.3</v>
      </c>
      <c r="P47" s="79">
        <f>'control totals'!Y217</f>
        <v>75.2</v>
      </c>
      <c r="Q47" s="79">
        <f>'control totals'!Z217</f>
        <v>76.3</v>
      </c>
      <c r="R47" s="79">
        <f>'control totals'!AA217</f>
        <v>83.8</v>
      </c>
      <c r="S47" s="79">
        <f>'control totals'!AB217</f>
        <v>103.2</v>
      </c>
      <c r="T47" s="79">
        <f>'control totals'!AC217</f>
        <v>111.1</v>
      </c>
      <c r="U47" s="79">
        <f>'control totals'!AD217</f>
        <v>117.2</v>
      </c>
      <c r="V47" s="79">
        <f>'control totals'!AE217</f>
        <v>118.1</v>
      </c>
      <c r="W47" s="79">
        <f>'control totals'!AF217</f>
        <v>109.9</v>
      </c>
      <c r="X47" s="79">
        <f>'control totals'!AG217</f>
        <v>118.8</v>
      </c>
      <c r="Y47" s="79">
        <f>'control totals'!AH217</f>
        <v>138.5</v>
      </c>
      <c r="Z47" s="79">
        <f>'control totals'!AI217</f>
        <v>156.69999999999999</v>
      </c>
      <c r="AA47" s="79">
        <f>'control totals'!AJ217</f>
        <v>179.3</v>
      </c>
      <c r="AB47" s="79">
        <f>'control totals'!AK217</f>
        <v>190.6</v>
      </c>
      <c r="AC47" s="79">
        <f>'control totals'!AL217</f>
        <v>203</v>
      </c>
      <c r="AD47" s="79">
        <f>'control totals'!AM217</f>
        <v>204.2</v>
      </c>
      <c r="AE47" s="79">
        <f>'control totals'!AN217</f>
        <v>213</v>
      </c>
      <c r="AF47" s="79">
        <f>'control totals'!AO217</f>
        <v>219.4</v>
      </c>
      <c r="AG47" s="79">
        <f>'control totals'!AP217</f>
        <v>164.7</v>
      </c>
      <c r="AH47" s="79">
        <f>'control totals'!AQ217</f>
        <v>150.5</v>
      </c>
      <c r="AI47" s="79">
        <f>'control totals'!AR217</f>
        <v>197.8</v>
      </c>
      <c r="AJ47" s="79">
        <f>'control totals'!AS217</f>
        <v>250.3</v>
      </c>
      <c r="AK47" s="79">
        <f>'control totals'!AT217</f>
        <v>341</v>
      </c>
      <c r="AL47" s="79">
        <f>'control totals'!AU217</f>
        <v>395</v>
      </c>
      <c r="AM47" s="79">
        <f>'control totals'!AV217</f>
        <v>362.8</v>
      </c>
      <c r="AN47" s="79">
        <f>'control totals'!AW217</f>
        <v>233.7</v>
      </c>
      <c r="AO47" s="79">
        <f>'control totals'!AX217</f>
        <v>200.4</v>
      </c>
      <c r="AP47" s="79">
        <f>'control totals'!AY217</f>
        <v>298.7</v>
      </c>
      <c r="AQ47" s="79">
        <f>'control totals'!AZ217</f>
        <v>299.39999999999998</v>
      </c>
      <c r="AR47" s="79">
        <f>'control totals'!BA217</f>
        <v>363.1</v>
      </c>
      <c r="AS47" s="79">
        <f>'control totals'!BB217</f>
        <v>378.1</v>
      </c>
      <c r="AT47" s="79">
        <f>'control totals'!BC217</f>
        <v>436.6</v>
      </c>
      <c r="AU47" s="79">
        <f>'control totals'!BD217</f>
        <v>455.1</v>
      </c>
    </row>
    <row r="48" spans="1:47" x14ac:dyDescent="0.2">
      <c r="A48" s="93" t="s">
        <v>2144</v>
      </c>
      <c r="B48" s="79">
        <f>'control totals'!K218</f>
        <v>29.04891179839634</v>
      </c>
      <c r="C48" s="79">
        <f>'control totals'!L218</f>
        <v>32.007607105538142</v>
      </c>
      <c r="D48" s="79">
        <f>'control totals'!M218</f>
        <v>34.287157894736843</v>
      </c>
      <c r="E48" s="79">
        <f>'control totals'!N218</f>
        <v>36.857053182214472</v>
      </c>
      <c r="F48" s="79">
        <f>'control totals'!O218</f>
        <v>39.215617529880475</v>
      </c>
      <c r="G48" s="79">
        <f>'control totals'!P218</f>
        <v>42.820754716981128</v>
      </c>
      <c r="H48" s="79">
        <f>'control totals'!Q218</f>
        <v>46.729253139458031</v>
      </c>
      <c r="I48" s="79">
        <f>'control totals'!R218</f>
        <v>50.845395127748077</v>
      </c>
      <c r="J48" s="79">
        <f>'control totals'!S218</f>
        <v>51.656929175475689</v>
      </c>
      <c r="K48" s="79">
        <f>'control totals'!T218</f>
        <v>52.589294449670746</v>
      </c>
      <c r="L48" s="79">
        <f>'control totals'!U218</f>
        <v>56.30518887505189</v>
      </c>
      <c r="M48" s="79">
        <f>'control totals'!V218</f>
        <v>62.997585446527012</v>
      </c>
      <c r="N48" s="79">
        <f>'control totals'!W218</f>
        <v>69.453652875882938</v>
      </c>
      <c r="O48" s="79">
        <f>'control totals'!X218</f>
        <v>74.757335199004984</v>
      </c>
      <c r="P48" s="79">
        <f>'control totals'!Y218</f>
        <v>80.958439897698213</v>
      </c>
      <c r="Q48" s="79">
        <f>'control totals'!Z218</f>
        <v>86.530591259640104</v>
      </c>
      <c r="R48" s="79">
        <f>'control totals'!AA218</f>
        <v>93.271689411764712</v>
      </c>
      <c r="S48" s="79">
        <f>'control totals'!AB218</f>
        <v>101.77694736842106</v>
      </c>
      <c r="T48" s="79">
        <f>'control totals'!AC218</f>
        <v>110.46388888888889</v>
      </c>
      <c r="U48" s="79">
        <f>'control totals'!AD218</f>
        <v>121.87198665395616</v>
      </c>
      <c r="V48" s="79">
        <f>'control totals'!AE218</f>
        <v>131.25170333569909</v>
      </c>
      <c r="W48" s="79">
        <f>'control totals'!AF218</f>
        <v>143.37326767676768</v>
      </c>
      <c r="X48" s="79">
        <f>'control totals'!AG218</f>
        <v>150.86093201404404</v>
      </c>
      <c r="Y48" s="79">
        <f>'control totals'!AH218</f>
        <v>153.58543035279806</v>
      </c>
      <c r="Z48" s="79">
        <f>'control totals'!AI218</f>
        <v>164.27562446413262</v>
      </c>
      <c r="AA48" s="79">
        <f>'control totals'!AJ218</f>
        <v>167.12598927613942</v>
      </c>
      <c r="AB48" s="79">
        <f>'control totals'!AK218</f>
        <v>176.03032233405531</v>
      </c>
      <c r="AC48" s="79">
        <f>'control totals'!AL218</f>
        <v>185.89309762278268</v>
      </c>
      <c r="AD48" s="79">
        <f>'control totals'!AM218</f>
        <v>192.73972602739727</v>
      </c>
      <c r="AE48" s="79">
        <f>'control totals'!AN218</f>
        <v>203.22549140966814</v>
      </c>
      <c r="AF48" s="79">
        <f>'control totals'!AO218</f>
        <v>213.93726825842697</v>
      </c>
      <c r="AG48" s="79">
        <f>'control totals'!AP218</f>
        <v>225.57771348576762</v>
      </c>
      <c r="AH48" s="79">
        <f>'control totals'!AQ218</f>
        <v>244.12079370754381</v>
      </c>
      <c r="AI48" s="79">
        <f>'control totals'!AR218</f>
        <v>261.00548192771083</v>
      </c>
      <c r="AJ48" s="79">
        <f>'control totals'!AS218</f>
        <v>278.46211514904041</v>
      </c>
      <c r="AK48" s="79">
        <f>'control totals'!AT218</f>
        <v>301.03514170348927</v>
      </c>
      <c r="AL48" s="79">
        <f>'control totals'!AU218</f>
        <v>321.05546001719688</v>
      </c>
      <c r="AM48" s="79">
        <f>'control totals'!AV218</f>
        <v>342.55021600493728</v>
      </c>
      <c r="AN48" s="79">
        <f>'control totals'!AW218</f>
        <v>349.7737012944346</v>
      </c>
      <c r="AO48" s="79">
        <f>'control totals'!AX218</f>
        <v>365.30270833333338</v>
      </c>
      <c r="AP48" s="79">
        <f>'control totals'!AY218</f>
        <v>363.5132001764224</v>
      </c>
      <c r="AQ48" s="79">
        <f>'control totals'!AZ218</f>
        <v>363.64589658965895</v>
      </c>
      <c r="AR48" s="79">
        <f>'control totals'!BA218</f>
        <v>365.38508911596955</v>
      </c>
      <c r="AS48" s="79">
        <f>'control totals'!BB218</f>
        <v>371.63247309339198</v>
      </c>
      <c r="AT48" s="79">
        <f>'control totals'!BC218</f>
        <v>374.105581550061</v>
      </c>
      <c r="AU48" s="79">
        <f>'control totals'!BD218</f>
        <v>374.4605719100532</v>
      </c>
    </row>
    <row r="49" spans="1:48" x14ac:dyDescent="0.2">
      <c r="A49" s="93" t="s">
        <v>2145</v>
      </c>
      <c r="B49" s="79">
        <f>'control totals'!K219</f>
        <v>7.651088201603665</v>
      </c>
      <c r="C49" s="79">
        <f>'control totals'!L219</f>
        <v>8.3923928944618602</v>
      </c>
      <c r="D49" s="79">
        <f>'control totals'!M219</f>
        <v>8.9128421052631577</v>
      </c>
      <c r="E49" s="79">
        <f>'control totals'!N219</f>
        <v>9.542946817785527</v>
      </c>
      <c r="F49" s="79">
        <f>'control totals'!O219</f>
        <v>9.784382470119521</v>
      </c>
      <c r="G49" s="79">
        <f>'control totals'!P219</f>
        <v>10.579245283018867</v>
      </c>
      <c r="H49" s="79">
        <f>'control totals'!Q219</f>
        <v>11.47074686054197</v>
      </c>
      <c r="I49" s="79">
        <f>'control totals'!R219</f>
        <v>12.354604872251928</v>
      </c>
      <c r="J49" s="79">
        <f>'control totals'!S219</f>
        <v>12.043070824524314</v>
      </c>
      <c r="K49" s="79">
        <f>'control totals'!T219</f>
        <v>11.810705550329256</v>
      </c>
      <c r="L49" s="79">
        <f>'control totals'!U219</f>
        <v>12.494811124948109</v>
      </c>
      <c r="M49" s="79">
        <f>'control totals'!V219</f>
        <v>14.102414553472983</v>
      </c>
      <c r="N49" s="79">
        <f>'control totals'!W219</f>
        <v>15.846347124117052</v>
      </c>
      <c r="O49" s="79">
        <f>'control totals'!X219</f>
        <v>17.142664800995025</v>
      </c>
      <c r="P49" s="79">
        <f>'control totals'!Y219</f>
        <v>18.74156010230179</v>
      </c>
      <c r="Q49" s="79">
        <f>'control totals'!Z219</f>
        <v>20.969408740359896</v>
      </c>
      <c r="R49" s="79">
        <f>'control totals'!AA219</f>
        <v>22.928310588235295</v>
      </c>
      <c r="S49" s="79">
        <f>'control totals'!AB219</f>
        <v>24.623052631578947</v>
      </c>
      <c r="T49" s="79">
        <f>'control totals'!AC219</f>
        <v>26.036111111111108</v>
      </c>
      <c r="U49" s="79">
        <f>'control totals'!AD219</f>
        <v>28.028013346043849</v>
      </c>
      <c r="V49" s="79">
        <f>'control totals'!AE219</f>
        <v>30.24829666430092</v>
      </c>
      <c r="W49" s="79">
        <f>'control totals'!AF219</f>
        <v>32.726732323232326</v>
      </c>
      <c r="X49" s="79">
        <f>'control totals'!AG219</f>
        <v>33.83906798595595</v>
      </c>
      <c r="Y49" s="79">
        <f>'control totals'!AH219</f>
        <v>33.714569647201948</v>
      </c>
      <c r="Z49" s="79">
        <f>'control totals'!AI219</f>
        <v>35.124375535867379</v>
      </c>
      <c r="AA49" s="79">
        <f>'control totals'!AJ219</f>
        <v>35.47401072386058</v>
      </c>
      <c r="AB49" s="79">
        <f>'control totals'!AK219</f>
        <v>36.369677665944707</v>
      </c>
      <c r="AC49" s="79">
        <f>'control totals'!AL219</f>
        <v>37.606902377217317</v>
      </c>
      <c r="AD49" s="79">
        <f>'control totals'!AM219</f>
        <v>38.260273972602739</v>
      </c>
      <c r="AE49" s="79">
        <f>'control totals'!AN219</f>
        <v>39.574508590331881</v>
      </c>
      <c r="AF49" s="79">
        <f>'control totals'!AO219</f>
        <v>40.762731741573027</v>
      </c>
      <c r="AG49" s="79">
        <f>'control totals'!AP219</f>
        <v>42.422286514232383</v>
      </c>
      <c r="AH49" s="79">
        <f>'control totals'!AQ219</f>
        <v>45.179206292456207</v>
      </c>
      <c r="AI49" s="79">
        <f>'control totals'!AR219</f>
        <v>45.994518072289154</v>
      </c>
      <c r="AJ49" s="79">
        <f>'control totals'!AS219</f>
        <v>47.737884850959567</v>
      </c>
      <c r="AK49" s="79">
        <f>'control totals'!AT219</f>
        <v>50.264858296510745</v>
      </c>
      <c r="AL49" s="79">
        <f>'control totals'!AU219</f>
        <v>53.944539982803093</v>
      </c>
      <c r="AM49" s="79">
        <f>'control totals'!AV219</f>
        <v>61.249783995062749</v>
      </c>
      <c r="AN49" s="79">
        <f>'control totals'!AW219</f>
        <v>64.026298705565409</v>
      </c>
      <c r="AO49" s="79">
        <f>'control totals'!AX219</f>
        <v>69.797291666666652</v>
      </c>
      <c r="AP49" s="79">
        <f>'control totals'!AY219</f>
        <v>71.486799823577599</v>
      </c>
      <c r="AQ49" s="79">
        <f>'control totals'!AZ219</f>
        <v>75.554103410341042</v>
      </c>
      <c r="AR49" s="79">
        <f>'control totals'!BA219</f>
        <v>76.814910884030411</v>
      </c>
      <c r="AS49" s="79">
        <f>'control totals'!BB219</f>
        <v>77.167526906608032</v>
      </c>
      <c r="AT49" s="79">
        <f>'control totals'!BC219</f>
        <v>79.494418449939005</v>
      </c>
      <c r="AU49" s="79">
        <f>'control totals'!BD219</f>
        <v>82.139428089946819</v>
      </c>
    </row>
    <row r="50" spans="1:48" x14ac:dyDescent="0.2">
      <c r="A50" s="82" t="s">
        <v>2525</v>
      </c>
      <c r="B50" s="79">
        <f>'control totals'!K220</f>
        <v>1.8000000000000003</v>
      </c>
      <c r="C50" s="79">
        <f>'control totals'!L220</f>
        <v>2</v>
      </c>
      <c r="D50" s="79">
        <f>'control totals'!M220</f>
        <v>2.2999999999999998</v>
      </c>
      <c r="E50" s="79">
        <f>'control totals'!N220</f>
        <v>2.4</v>
      </c>
      <c r="F50" s="79">
        <f>'control totals'!O220</f>
        <v>2.8</v>
      </c>
      <c r="G50" s="79">
        <f>'control totals'!P220</f>
        <v>2.9000000000000004</v>
      </c>
      <c r="H50" s="79">
        <f>'control totals'!Q220</f>
        <v>3.2</v>
      </c>
      <c r="I50" s="79">
        <f>'control totals'!R220</f>
        <v>3.3999999999999995</v>
      </c>
      <c r="J50" s="79">
        <f>'control totals'!S220</f>
        <v>3.7</v>
      </c>
      <c r="K50" s="79">
        <f>'control totals'!T220</f>
        <v>4.0999999999999996</v>
      </c>
      <c r="L50" s="79">
        <f>'control totals'!U220</f>
        <v>4.3</v>
      </c>
      <c r="M50" s="79">
        <f>'control totals'!V220</f>
        <v>4.7</v>
      </c>
      <c r="N50" s="79">
        <f>'control totals'!W220</f>
        <v>5</v>
      </c>
      <c r="O50" s="79">
        <f>'control totals'!X220</f>
        <v>5</v>
      </c>
      <c r="P50" s="79">
        <f>'control totals'!Y220</f>
        <v>5.7</v>
      </c>
      <c r="Q50" s="79">
        <f>'control totals'!Z220</f>
        <v>6.2</v>
      </c>
      <c r="R50" s="79">
        <f>'control totals'!AA220</f>
        <v>6.7</v>
      </c>
      <c r="S50" s="79">
        <f>'control totals'!AB220</f>
        <v>6.9999999999999991</v>
      </c>
      <c r="T50" s="79">
        <f>'control totals'!AC220</f>
        <v>7.8</v>
      </c>
      <c r="U50" s="79">
        <f>'control totals'!AD220</f>
        <v>7.8999999999999995</v>
      </c>
      <c r="V50" s="79">
        <f>'control totals'!AE220</f>
        <v>8.3000000000000007</v>
      </c>
      <c r="W50" s="79">
        <f>'control totals'!AF220</f>
        <v>8.7000000000000011</v>
      </c>
      <c r="X50" s="79">
        <f>'control totals'!AG220</f>
        <v>9.4</v>
      </c>
      <c r="Y50" s="79">
        <f>'control totals'!AH220</f>
        <v>8.9</v>
      </c>
      <c r="Z50" s="79">
        <f>'control totals'!AI220</f>
        <v>9.0000000000000018</v>
      </c>
      <c r="AA50" s="79">
        <f>'control totals'!AJ220</f>
        <v>8.5</v>
      </c>
      <c r="AB50" s="79">
        <f>'control totals'!AK220</f>
        <v>8.6999999999999993</v>
      </c>
      <c r="AC50" s="79">
        <f>'control totals'!AL220</f>
        <v>8.6</v>
      </c>
      <c r="AD50" s="79">
        <f>'control totals'!AM220</f>
        <v>8.8999999999999986</v>
      </c>
      <c r="AE50" s="79">
        <f>'control totals'!AN220</f>
        <v>8.7999999999999989</v>
      </c>
      <c r="AF50" s="79">
        <f>'control totals'!AO220</f>
        <v>9.1</v>
      </c>
      <c r="AG50" s="79">
        <f>'control totals'!AP220</f>
        <v>9.2999999999999989</v>
      </c>
      <c r="AH50" s="79">
        <f>'control totals'!AQ220</f>
        <v>9.2999999999999989</v>
      </c>
      <c r="AI50" s="79">
        <f>'control totals'!AR220</f>
        <v>9.9</v>
      </c>
      <c r="AJ50" s="79">
        <f>'control totals'!AS220</f>
        <v>11.1</v>
      </c>
      <c r="AK50" s="79">
        <f>'control totals'!AT220</f>
        <v>11.3</v>
      </c>
      <c r="AL50" s="79">
        <f>'control totals'!AU220</f>
        <v>12.500000000000002</v>
      </c>
      <c r="AM50" s="79">
        <f>'control totals'!AV220</f>
        <v>12.3</v>
      </c>
      <c r="AN50" s="79">
        <f>'control totals'!AW220</f>
        <v>13.4</v>
      </c>
      <c r="AO50" s="79">
        <f>'control totals'!AX220</f>
        <v>14.4</v>
      </c>
      <c r="AP50" s="79">
        <f>'control totals'!AY220</f>
        <v>14.900000000000002</v>
      </c>
      <c r="AQ50" s="79">
        <f>'control totals'!AZ220</f>
        <v>15</v>
      </c>
      <c r="AR50" s="79">
        <f>'control totals'!BA220</f>
        <v>16.100000000000001</v>
      </c>
      <c r="AS50" s="79">
        <f>'control totals'!BB220</f>
        <v>16.599999999999998</v>
      </c>
      <c r="AT50" s="79">
        <f>'control totals'!BC220</f>
        <v>17.899999999999999</v>
      </c>
      <c r="AU50" s="79">
        <f>'control totals'!BD220</f>
        <v>18.7</v>
      </c>
    </row>
    <row r="51" spans="1:48" x14ac:dyDescent="0.2">
      <c r="A51" s="82" t="s">
        <v>2526</v>
      </c>
      <c r="B51" s="79">
        <f>'control totals'!K221</f>
        <v>9.3999999999999986</v>
      </c>
      <c r="C51" s="79">
        <f>'control totals'!L221</f>
        <v>10.4</v>
      </c>
      <c r="D51" s="79">
        <f>'control totals'!M221</f>
        <v>11.4</v>
      </c>
      <c r="E51" s="79">
        <f>'control totals'!N221</f>
        <v>12.5</v>
      </c>
      <c r="F51" s="79">
        <f>'control totals'!O221</f>
        <v>13.600000000000001</v>
      </c>
      <c r="G51" s="79">
        <f>'control totals'!P221</f>
        <v>14.3</v>
      </c>
      <c r="H51" s="79">
        <f>'control totals'!Q221</f>
        <v>16</v>
      </c>
      <c r="I51" s="79">
        <f>'control totals'!R221</f>
        <v>17.5</v>
      </c>
      <c r="J51" s="79">
        <f>'control totals'!S221</f>
        <v>19.8</v>
      </c>
      <c r="K51" s="79">
        <f>'control totals'!T221</f>
        <v>22.4</v>
      </c>
      <c r="L51" s="79">
        <f>'control totals'!U221</f>
        <v>24.900000000000002</v>
      </c>
      <c r="M51" s="79">
        <f>'control totals'!V221</f>
        <v>28.499999999999996</v>
      </c>
      <c r="N51" s="79">
        <f>'control totals'!W221</f>
        <v>29.8</v>
      </c>
      <c r="O51" s="79">
        <f>'control totals'!X221</f>
        <v>31.3</v>
      </c>
      <c r="P51" s="79">
        <f>'control totals'!Y221</f>
        <v>35.1</v>
      </c>
      <c r="Q51" s="79">
        <f>'control totals'!Z221</f>
        <v>37.599999999999994</v>
      </c>
      <c r="R51" s="79">
        <f>'control totals'!AA221</f>
        <v>39.5</v>
      </c>
      <c r="S51" s="79">
        <f>'control totals'!AB221</f>
        <v>42.7</v>
      </c>
      <c r="T51" s="79">
        <f>'control totals'!AC221</f>
        <v>45.6</v>
      </c>
      <c r="U51" s="79">
        <f>'control totals'!AD221</f>
        <v>48.3</v>
      </c>
      <c r="V51" s="79">
        <f>'control totals'!AE221</f>
        <v>51.3</v>
      </c>
      <c r="W51" s="79">
        <f>'control totals'!AF221</f>
        <v>53.800000000000004</v>
      </c>
      <c r="X51" s="79">
        <f>'control totals'!AG221</f>
        <v>59.1</v>
      </c>
      <c r="Y51" s="79">
        <f>'control totals'!AH221</f>
        <v>62</v>
      </c>
      <c r="Z51" s="79">
        <f>'control totals'!AI221</f>
        <v>65.7</v>
      </c>
      <c r="AA51" s="79">
        <f>'control totals'!AJ221</f>
        <v>67</v>
      </c>
      <c r="AB51" s="79">
        <f>'control totals'!AK221</f>
        <v>68.2</v>
      </c>
      <c r="AC51" s="79">
        <f>'control totals'!AL221</f>
        <v>69.7</v>
      </c>
      <c r="AD51" s="79">
        <f>'control totals'!AM221</f>
        <v>72.5</v>
      </c>
      <c r="AE51" s="79">
        <f>'control totals'!AN221</f>
        <v>74.599999999999994</v>
      </c>
      <c r="AF51" s="79">
        <f>'control totals'!AO221</f>
        <v>80</v>
      </c>
      <c r="AG51" s="79">
        <f>'control totals'!AP221</f>
        <v>86</v>
      </c>
      <c r="AH51" s="79">
        <f>'control totals'!AQ221</f>
        <v>91.7</v>
      </c>
      <c r="AI51" s="79">
        <f>'control totals'!AR221</f>
        <v>104</v>
      </c>
      <c r="AJ51" s="79">
        <f>'control totals'!AS221</f>
        <v>120</v>
      </c>
      <c r="AK51" s="79">
        <f>'control totals'!AT221</f>
        <v>130.9</v>
      </c>
      <c r="AL51" s="79">
        <f>'control totals'!AU221</f>
        <v>133.70000000000002</v>
      </c>
      <c r="AM51" s="79">
        <f>'control totals'!AV221</f>
        <v>133.19999999999999</v>
      </c>
      <c r="AN51" s="79">
        <f>'control totals'!AW221</f>
        <v>134.60000000000002</v>
      </c>
      <c r="AO51" s="79">
        <f>'control totals'!AX221</f>
        <v>122.7</v>
      </c>
      <c r="AP51" s="79">
        <f>'control totals'!AY221</f>
        <v>128</v>
      </c>
      <c r="AQ51" s="79">
        <f>'control totals'!AZ221</f>
        <v>137.5</v>
      </c>
      <c r="AR51" s="79">
        <f>'control totals'!BA221</f>
        <v>142.4</v>
      </c>
      <c r="AS51" s="79">
        <f>'control totals'!BB221</f>
        <v>147.69999999999999</v>
      </c>
      <c r="AT51" s="79">
        <f>'control totals'!BC221</f>
        <v>151.10000000000002</v>
      </c>
      <c r="AU51" s="79">
        <f>'control totals'!BD221</f>
        <v>152.5</v>
      </c>
    </row>
    <row r="52" spans="1:48" x14ac:dyDescent="0.2">
      <c r="A52" s="93" t="s">
        <v>2110</v>
      </c>
      <c r="B52" s="79">
        <f>'control totals'!K252</f>
        <v>32.200000000000003</v>
      </c>
      <c r="C52" s="79">
        <f>'control totals'!L252</f>
        <v>37.200000000000003</v>
      </c>
      <c r="D52" s="79">
        <f>'control totals'!M252</f>
        <v>41.5</v>
      </c>
      <c r="E52" s="79">
        <f>'control totals'!N252</f>
        <v>51.3</v>
      </c>
      <c r="F52" s="79">
        <f>'control totals'!O252</f>
        <v>58.2</v>
      </c>
      <c r="G52" s="79">
        <f>'control totals'!P252</f>
        <v>67.400000000000006</v>
      </c>
      <c r="H52" s="79">
        <f>'control totals'!Q252</f>
        <v>76.3</v>
      </c>
      <c r="I52" s="79">
        <f>'control totals'!R252</f>
        <v>83.9</v>
      </c>
      <c r="J52" s="79">
        <f>'control totals'!S252</f>
        <v>93.6</v>
      </c>
      <c r="K52" s="79">
        <f>'control totals'!T252</f>
        <v>104.5</v>
      </c>
      <c r="L52" s="79">
        <f>'control totals'!U252</f>
        <v>121.8</v>
      </c>
      <c r="M52" s="79">
        <f>'control totals'!V252</f>
        <v>140.6</v>
      </c>
      <c r="N52" s="79">
        <f>'control totals'!W252</f>
        <v>155.6</v>
      </c>
      <c r="O52" s="79">
        <f>'control totals'!X252</f>
        <v>166.1</v>
      </c>
      <c r="P52" s="79">
        <f>'control totals'!Y252</f>
        <v>174.4</v>
      </c>
      <c r="Q52" s="79">
        <f>'control totals'!Z252</f>
        <v>184.1</v>
      </c>
      <c r="R52" s="79">
        <f>'control totals'!AA252</f>
        <v>194.7</v>
      </c>
      <c r="S52" s="79">
        <f>'control totals'!AB252</f>
        <v>202.9</v>
      </c>
      <c r="T52" s="79">
        <f>'control totals'!AC252</f>
        <v>216</v>
      </c>
      <c r="U52" s="79">
        <f>'control totals'!AD252</f>
        <v>230</v>
      </c>
      <c r="V52" s="79">
        <f>'control totals'!AE252</f>
        <v>246.4</v>
      </c>
      <c r="W52" s="79">
        <f>'control totals'!AF252</f>
        <v>266.7</v>
      </c>
      <c r="X52" s="79">
        <f>'control totals'!AG252</f>
        <v>285.8</v>
      </c>
      <c r="Y52" s="79">
        <f>'control totals'!AH252</f>
        <v>300.7</v>
      </c>
      <c r="Z52" s="79">
        <f>'control totals'!AI252</f>
        <v>318.60000000000002</v>
      </c>
      <c r="AA52" s="79">
        <f>'control totals'!AJ252</f>
        <v>330.8</v>
      </c>
      <c r="AB52" s="79">
        <f>'control totals'!AK252</f>
        <v>345.9</v>
      </c>
      <c r="AC52" s="79">
        <f>'control totals'!AL252</f>
        <v>361.4</v>
      </c>
      <c r="AD52" s="79">
        <f>'control totals'!AM252</f>
        <v>375.9</v>
      </c>
      <c r="AE52" s="79">
        <f>'control totals'!AN252</f>
        <v>388.4</v>
      </c>
      <c r="AF52" s="79">
        <f>'control totals'!AO252</f>
        <v>410.9</v>
      </c>
      <c r="AG52" s="79">
        <f>'control totals'!AP252</f>
        <v>438.5</v>
      </c>
      <c r="AH52" s="79">
        <f>'control totals'!AQ252</f>
        <v>456.6</v>
      </c>
      <c r="AI52" s="79">
        <f>'control totals'!AR252</f>
        <v>470.5</v>
      </c>
      <c r="AJ52" s="79">
        <f>'control totals'!AS252</f>
        <v>495.3</v>
      </c>
      <c r="AK52" s="79">
        <f>'control totals'!AT252</f>
        <v>517.5</v>
      </c>
      <c r="AL52" s="79">
        <f>'control totals'!AU252</f>
        <v>537</v>
      </c>
      <c r="AM52" s="79">
        <f>'control totals'!AV252</f>
        <v>582.29999999999995</v>
      </c>
      <c r="AN52" s="79">
        <f>'control totals'!AW252</f>
        <v>615.20000000000005</v>
      </c>
      <c r="AO52" s="79">
        <f>'control totals'!AX252</f>
        <v>693.4</v>
      </c>
      <c r="AP52" s="79">
        <f>'control totals'!AY252</f>
        <v>706.2</v>
      </c>
      <c r="AQ52" s="79">
        <f>'control totals'!AZ252</f>
        <v>721.8</v>
      </c>
      <c r="AR52" s="79">
        <f>'control totals'!BA252</f>
        <v>768.3</v>
      </c>
      <c r="AS52" s="79">
        <f>'control totals'!BB252</f>
        <v>805.6</v>
      </c>
      <c r="AT52" s="79">
        <f>'control totals'!BC252</f>
        <v>836.8</v>
      </c>
      <c r="AU52" s="79">
        <f>'control totals'!BD252</f>
        <v>870.2</v>
      </c>
    </row>
    <row r="53" spans="1:48" x14ac:dyDescent="0.2">
      <c r="A53" s="93" t="s">
        <v>2111</v>
      </c>
      <c r="B53" s="79">
        <f>'control totals'!K253</f>
        <v>4.3</v>
      </c>
      <c r="C53" s="79">
        <f>'control totals'!L253</f>
        <v>6.3</v>
      </c>
      <c r="D53" s="79">
        <f>'control totals'!M253</f>
        <v>6.1</v>
      </c>
      <c r="E53" s="79">
        <f>'control totals'!N253</f>
        <v>4.7</v>
      </c>
      <c r="F53" s="79">
        <f>'control totals'!O253</f>
        <v>7.1</v>
      </c>
      <c r="G53" s="79">
        <f>'control totals'!P253</f>
        <v>18.5</v>
      </c>
      <c r="H53" s="79">
        <f>'control totals'!Q253</f>
        <v>16.8</v>
      </c>
      <c r="I53" s="79">
        <f>'control totals'!R253</f>
        <v>13.2</v>
      </c>
      <c r="J53" s="79">
        <f>'control totals'!S253</f>
        <v>9.6</v>
      </c>
      <c r="K53" s="79">
        <f>'control totals'!T253</f>
        <v>9.9</v>
      </c>
      <c r="L53" s="79">
        <f>'control totals'!U253</f>
        <v>16.5</v>
      </c>
      <c r="M53" s="79">
        <f>'control totals'!V253</f>
        <v>16.100000000000001</v>
      </c>
      <c r="N53" s="79">
        <f>'control totals'!W253</f>
        <v>25.5</v>
      </c>
      <c r="O53" s="79">
        <f>'control totals'!X253</f>
        <v>26.7</v>
      </c>
      <c r="P53" s="79">
        <f>'control totals'!Y253</f>
        <v>16.100000000000001</v>
      </c>
      <c r="Q53" s="79">
        <f>'control totals'!Z253</f>
        <v>16</v>
      </c>
      <c r="R53" s="79">
        <f>'control totals'!AA253</f>
        <v>16.600000000000001</v>
      </c>
      <c r="S53" s="79">
        <f>'control totals'!AB253</f>
        <v>14.7</v>
      </c>
      <c r="T53" s="79">
        <f>'control totals'!AC253</f>
        <v>13.4</v>
      </c>
      <c r="U53" s="79">
        <f>'control totals'!AD253</f>
        <v>14.6</v>
      </c>
      <c r="V53" s="79">
        <f>'control totals'!AE253</f>
        <v>18.399999999999999</v>
      </c>
      <c r="W53" s="79">
        <f>'control totals'!AF253</f>
        <v>27.1</v>
      </c>
      <c r="X53" s="79">
        <f>'control totals'!AG253</f>
        <v>40.200000000000003</v>
      </c>
      <c r="Y53" s="79">
        <f>'control totals'!AH253</f>
        <v>35.1</v>
      </c>
      <c r="Z53" s="79">
        <f>'control totals'!AI253</f>
        <v>24.4</v>
      </c>
      <c r="AA53" s="79">
        <f>'control totals'!AJ253</f>
        <v>21.9</v>
      </c>
      <c r="AB53" s="79">
        <f>'control totals'!AK253</f>
        <v>22.6</v>
      </c>
      <c r="AC53" s="79">
        <f>'control totals'!AL253</f>
        <v>20.399999999999999</v>
      </c>
      <c r="AD53" s="79">
        <f>'control totals'!AM253</f>
        <v>20.100000000000001</v>
      </c>
      <c r="AE53" s="79">
        <f>'control totals'!AN253</f>
        <v>21</v>
      </c>
      <c r="AF53" s="79">
        <f>'control totals'!AO253</f>
        <v>21.2</v>
      </c>
      <c r="AG53" s="79">
        <f>'control totals'!AP253</f>
        <v>32.9</v>
      </c>
      <c r="AH53" s="79">
        <f>'control totals'!AQ253</f>
        <v>54.7</v>
      </c>
      <c r="AI53" s="79">
        <f>'control totals'!AR253</f>
        <v>54</v>
      </c>
      <c r="AJ53" s="79">
        <f>'control totals'!AS253</f>
        <v>37.1</v>
      </c>
      <c r="AK53" s="79">
        <f>'control totals'!AT253</f>
        <v>32.1</v>
      </c>
      <c r="AL53" s="79">
        <f>'control totals'!AU253</f>
        <v>30</v>
      </c>
      <c r="AM53" s="79">
        <f>'control totals'!AV253</f>
        <v>33.1</v>
      </c>
      <c r="AN53" s="79">
        <f>'control totals'!AW253</f>
        <v>51.9</v>
      </c>
      <c r="AO53" s="79">
        <f>'control totals'!AX253</f>
        <v>136.9</v>
      </c>
      <c r="AP53" s="79">
        <f>'control totals'!AY253</f>
        <v>142.1</v>
      </c>
      <c r="AQ53" s="79">
        <f>'control totals'!AZ253</f>
        <v>108.5</v>
      </c>
      <c r="AR53" s="79">
        <f>'control totals'!BA253</f>
        <v>84.5</v>
      </c>
      <c r="AS53" s="79">
        <f>'control totals'!BB253</f>
        <v>62.8</v>
      </c>
      <c r="AT53" s="79">
        <f>'control totals'!BC253</f>
        <v>35.6</v>
      </c>
      <c r="AU53" s="79">
        <f>'control totals'!BD253</f>
        <v>32.1</v>
      </c>
    </row>
    <row r="54" spans="1:48" x14ac:dyDescent="0.2">
      <c r="A54" s="93" t="s">
        <v>2119</v>
      </c>
      <c r="B54" s="79">
        <f>'control totals'!K254</f>
        <v>1.7</v>
      </c>
      <c r="C54" s="79">
        <f>'control totals'!L254</f>
        <v>2</v>
      </c>
      <c r="D54" s="79">
        <f>'control totals'!M254</f>
        <v>2.2000000000000002</v>
      </c>
      <c r="E54" s="79">
        <f>'control totals'!N254</f>
        <v>2.6</v>
      </c>
      <c r="F54" s="79">
        <f>'control totals'!O254</f>
        <v>2.8</v>
      </c>
      <c r="G54" s="79">
        <f>'control totals'!P254</f>
        <v>3.4</v>
      </c>
      <c r="H54" s="79">
        <f>'control totals'!Q254</f>
        <v>3.7</v>
      </c>
      <c r="I54" s="79">
        <f>'control totals'!R254</f>
        <v>3.8</v>
      </c>
      <c r="J54" s="79">
        <f>'control totals'!S254</f>
        <v>4.0999999999999996</v>
      </c>
      <c r="K54" s="79">
        <f>'control totals'!T254</f>
        <v>4.4000000000000004</v>
      </c>
      <c r="L54" s="79">
        <f>'control totals'!U254</f>
        <v>4.9000000000000004</v>
      </c>
      <c r="M54" s="79">
        <f>'control totals'!V254</f>
        <v>5.4</v>
      </c>
      <c r="N54" s="79">
        <f>'control totals'!W254</f>
        <v>5.9</v>
      </c>
      <c r="O54" s="79">
        <f>'control totals'!X254</f>
        <v>6.1</v>
      </c>
      <c r="P54" s="79">
        <f>'control totals'!Y254</f>
        <v>6.1</v>
      </c>
      <c r="Q54" s="79">
        <f>'control totals'!Z254</f>
        <v>6.2</v>
      </c>
      <c r="R54" s="79">
        <f>'control totals'!AA254</f>
        <v>6.4</v>
      </c>
      <c r="S54" s="79">
        <f>'control totals'!AB254</f>
        <v>6.6</v>
      </c>
      <c r="T54" s="79">
        <f>'control totals'!AC254</f>
        <v>6.8</v>
      </c>
      <c r="U54" s="79">
        <f>'control totals'!AD254</f>
        <v>7.1</v>
      </c>
      <c r="V54" s="79">
        <f>'control totals'!AE254</f>
        <v>7.3</v>
      </c>
      <c r="W54" s="79">
        <f>'control totals'!AF254</f>
        <v>7.6</v>
      </c>
      <c r="X54" s="79">
        <f>'control totals'!AG254</f>
        <v>7.8</v>
      </c>
      <c r="Y54" s="79">
        <f>'control totals'!AH254</f>
        <v>7.9</v>
      </c>
      <c r="Z54" s="79">
        <f>'control totals'!AI254</f>
        <v>8.1999999999999993</v>
      </c>
      <c r="AA54" s="79">
        <f>'control totals'!AJ254</f>
        <v>8.1</v>
      </c>
      <c r="AB54" s="79">
        <f>'control totals'!AK254</f>
        <v>8.1999999999999993</v>
      </c>
      <c r="AC54" s="79">
        <f>'control totals'!AL254</f>
        <v>8.3000000000000007</v>
      </c>
      <c r="AD54" s="79">
        <f>'control totals'!AM254</f>
        <v>8.3000000000000007</v>
      </c>
      <c r="AE54" s="79">
        <f>'control totals'!AN254</f>
        <v>8.4</v>
      </c>
      <c r="AF54" s="79">
        <f>'control totals'!AO254</f>
        <v>8.5</v>
      </c>
      <c r="AG54" s="79">
        <f>'control totals'!AP254</f>
        <v>8.6999999999999993</v>
      </c>
      <c r="AH54" s="79">
        <f>'control totals'!AQ254</f>
        <v>8.9</v>
      </c>
      <c r="AI54" s="79">
        <f>'control totals'!AR254</f>
        <v>9</v>
      </c>
      <c r="AJ54" s="79">
        <f>'control totals'!AS254</f>
        <v>9.1999999999999993</v>
      </c>
      <c r="AK54" s="79">
        <f>'control totals'!AT254</f>
        <v>9.3000000000000007</v>
      </c>
      <c r="AL54" s="79">
        <f>'control totals'!AU254</f>
        <v>9.4</v>
      </c>
      <c r="AM54" s="79">
        <f>'control totals'!AV254</f>
        <v>9.9</v>
      </c>
      <c r="AN54" s="79">
        <f>'control totals'!AW254</f>
        <v>10.3</v>
      </c>
      <c r="AO54" s="79">
        <f>'control totals'!AX254</f>
        <v>11.1</v>
      </c>
      <c r="AP54" s="79">
        <f>'control totals'!AY254</f>
        <v>11.1</v>
      </c>
      <c r="AQ54" s="79">
        <f>'control totals'!AZ254</f>
        <v>11.1</v>
      </c>
      <c r="AR54" s="79">
        <f>'control totals'!BA254</f>
        <v>11.5</v>
      </c>
      <c r="AS54" s="79">
        <f>'control totals'!BB254</f>
        <v>11.8</v>
      </c>
      <c r="AT54" s="79">
        <f>'control totals'!BC254</f>
        <v>12</v>
      </c>
      <c r="AU54" s="79">
        <f>'control totals'!BD254</f>
        <v>12.2</v>
      </c>
    </row>
    <row r="55" spans="1:48" x14ac:dyDescent="0.2">
      <c r="A55" s="93" t="s">
        <v>2382</v>
      </c>
      <c r="B55" s="79">
        <f>'control totals'!K255</f>
        <v>3.1</v>
      </c>
      <c r="C55" s="79">
        <f>'control totals'!L255</f>
        <v>3.3</v>
      </c>
      <c r="D55" s="79">
        <f>'control totals'!M255</f>
        <v>3.5</v>
      </c>
      <c r="E55" s="79">
        <f>'control totals'!N255</f>
        <v>3.4</v>
      </c>
      <c r="F55" s="79">
        <f>'control totals'!O255</f>
        <v>5.4</v>
      </c>
      <c r="G55" s="79">
        <f>'control totals'!P255</f>
        <v>6</v>
      </c>
      <c r="H55" s="79">
        <f>'control totals'!Q255</f>
        <v>6.2</v>
      </c>
      <c r="I55" s="79">
        <f>'control totals'!R255</f>
        <v>6.4</v>
      </c>
      <c r="J55" s="79">
        <f>'control totals'!S255</f>
        <v>6.7</v>
      </c>
      <c r="K55" s="79">
        <f>'control totals'!T255</f>
        <v>7.2</v>
      </c>
      <c r="L55" s="79">
        <f>'control totals'!U255</f>
        <v>8.1</v>
      </c>
      <c r="M55" s="79">
        <f>'control totals'!V255</f>
        <v>8.6999999999999993</v>
      </c>
      <c r="N55" s="79">
        <f>'control totals'!W255</f>
        <v>9.1</v>
      </c>
      <c r="O55" s="79">
        <f>'control totals'!X255</f>
        <v>9.5</v>
      </c>
      <c r="P55" s="79">
        <f>'control totals'!Y255</f>
        <v>10.5</v>
      </c>
      <c r="Q55" s="79">
        <f>'control totals'!Z255</f>
        <v>11.1</v>
      </c>
      <c r="R55" s="79">
        <f>'control totals'!AA255</f>
        <v>12.2</v>
      </c>
      <c r="S55" s="79">
        <f>'control totals'!AB255</f>
        <v>13</v>
      </c>
      <c r="T55" s="79">
        <f>'control totals'!AC255</f>
        <v>13.9</v>
      </c>
      <c r="U55" s="79">
        <f>'control totals'!AD255</f>
        <v>15.2</v>
      </c>
      <c r="V55" s="79">
        <f>'control totals'!AE255</f>
        <v>16.899999999999999</v>
      </c>
      <c r="W55" s="79">
        <f>'control totals'!AF255</f>
        <v>18.8</v>
      </c>
      <c r="X55" s="79">
        <f>'control totals'!AG255</f>
        <v>22.6</v>
      </c>
      <c r="Y55" s="79">
        <f>'control totals'!AH255</f>
        <v>24.8</v>
      </c>
      <c r="Z55" s="79">
        <f>'control totals'!AI255</f>
        <v>26.8</v>
      </c>
      <c r="AA55" s="79">
        <f>'control totals'!AJ255</f>
        <v>28</v>
      </c>
      <c r="AB55" s="79">
        <f>'control totals'!AK255</f>
        <v>29.2</v>
      </c>
      <c r="AC55" s="79">
        <f>'control totals'!AL255</f>
        <v>29.6</v>
      </c>
      <c r="AD55" s="79">
        <f>'control totals'!AM255</f>
        <v>30.9</v>
      </c>
      <c r="AE55" s="79">
        <f>'control totals'!AN255</f>
        <v>31.7</v>
      </c>
      <c r="AF55" s="79">
        <f>'control totals'!AO255</f>
        <v>32.4</v>
      </c>
      <c r="AG55" s="79">
        <f>'control totals'!AP255</f>
        <v>34.200000000000003</v>
      </c>
      <c r="AH55" s="79">
        <f>'control totals'!AQ255</f>
        <v>35.5</v>
      </c>
      <c r="AI55" s="79">
        <f>'control totals'!AR255</f>
        <v>36.200000000000003</v>
      </c>
      <c r="AJ55" s="79">
        <f>'control totals'!AS255</f>
        <v>37.9</v>
      </c>
      <c r="AK55" s="79">
        <f>'control totals'!AT255</f>
        <v>38.700000000000003</v>
      </c>
      <c r="AL55" s="79">
        <f>'control totals'!AU255</f>
        <v>39.4</v>
      </c>
      <c r="AM55" s="79">
        <f>'control totals'!AV255</f>
        <v>42.7</v>
      </c>
      <c r="AN55" s="79">
        <f>'control totals'!AW255</f>
        <v>44.8</v>
      </c>
      <c r="AO55" s="79">
        <f>'control totals'!AX255</f>
        <v>49.7</v>
      </c>
      <c r="AP55" s="79">
        <f>'control totals'!AY255</f>
        <v>50.3</v>
      </c>
      <c r="AQ55" s="79">
        <f>'control totals'!AZ255</f>
        <v>51.1</v>
      </c>
      <c r="AR55" s="79">
        <f>'control totals'!BA255</f>
        <v>53.5</v>
      </c>
      <c r="AS55" s="79">
        <f>'control totals'!BB255</f>
        <v>55.3</v>
      </c>
      <c r="AT55" s="79">
        <f>'control totals'!BC255</f>
        <v>55.9</v>
      </c>
      <c r="AU55" s="79">
        <f>'control totals'!BD255</f>
        <v>56.6</v>
      </c>
    </row>
    <row r="56" spans="1:48" x14ac:dyDescent="0.2">
      <c r="A56" s="93" t="s">
        <v>2114</v>
      </c>
      <c r="B56" s="79">
        <f>'control totals'!K256</f>
        <v>0</v>
      </c>
      <c r="C56" s="79">
        <f>'control totals'!L256</f>
        <v>0</v>
      </c>
      <c r="D56" s="79">
        <f>'control totals'!M256</f>
        <v>0</v>
      </c>
      <c r="E56" s="79">
        <f>'control totals'!N256</f>
        <v>0</v>
      </c>
      <c r="F56" s="79">
        <f>'control totals'!O256</f>
        <v>0</v>
      </c>
      <c r="G56" s="79">
        <f>'control totals'!P256</f>
        <v>0</v>
      </c>
      <c r="H56" s="79">
        <f>'control totals'!Q256</f>
        <v>1.3</v>
      </c>
      <c r="I56" s="79">
        <f>'control totals'!R256</f>
        <v>1.3</v>
      </c>
      <c r="J56" s="79">
        <f>'control totals'!S256</f>
        <v>1.1000000000000001</v>
      </c>
      <c r="K56" s="79">
        <f>'control totals'!T256</f>
        <v>1.1000000000000001</v>
      </c>
      <c r="L56" s="79">
        <f>'control totals'!U256</f>
        <v>2.1</v>
      </c>
      <c r="M56" s="79">
        <f>'control totals'!V256</f>
        <v>1.9</v>
      </c>
      <c r="N56" s="79">
        <f>'control totals'!W256</f>
        <v>1.8</v>
      </c>
      <c r="O56" s="79">
        <f>'control totals'!X256</f>
        <v>1.8</v>
      </c>
      <c r="P56" s="79">
        <f>'control totals'!Y256</f>
        <v>1.7</v>
      </c>
      <c r="Q56" s="79">
        <f>'control totals'!Z256</f>
        <v>1.6</v>
      </c>
      <c r="R56" s="79">
        <f>'control totals'!AA256</f>
        <v>2</v>
      </c>
      <c r="S56" s="79">
        <f>'control totals'!AB256</f>
        <v>1.9</v>
      </c>
      <c r="T56" s="79">
        <f>'control totals'!AC256</f>
        <v>3.7</v>
      </c>
      <c r="U56" s="79">
        <f>'control totals'!AD256</f>
        <v>5.7</v>
      </c>
      <c r="V56" s="79">
        <f>'control totals'!AE256</f>
        <v>6.4</v>
      </c>
      <c r="W56" s="79">
        <f>'control totals'!AF256</f>
        <v>7.3</v>
      </c>
      <c r="X56" s="79">
        <f>'control totals'!AG256</f>
        <v>10.6</v>
      </c>
      <c r="Y56" s="79">
        <f>'control totals'!AH256</f>
        <v>11.7</v>
      </c>
      <c r="Z56" s="79">
        <f>'control totals'!AI256</f>
        <v>14.3</v>
      </c>
      <c r="AA56" s="79">
        <f>'control totals'!AJ256</f>
        <v>20.100000000000001</v>
      </c>
      <c r="AB56" s="79">
        <f>'control totals'!AK256</f>
        <v>24.6</v>
      </c>
      <c r="AC56" s="79">
        <f>'control totals'!AL256</f>
        <v>27.8</v>
      </c>
      <c r="AD56" s="79">
        <f>'control totals'!AM256</f>
        <v>29.7</v>
      </c>
      <c r="AE56" s="79">
        <f>'control totals'!AN256</f>
        <v>31.4</v>
      </c>
      <c r="AF56" s="79">
        <f>'control totals'!AO256</f>
        <v>32</v>
      </c>
      <c r="AG56" s="79">
        <f>'control totals'!AP256</f>
        <v>32.200000000000003</v>
      </c>
      <c r="AH56" s="79">
        <f>'control totals'!AQ256</f>
        <v>38.1</v>
      </c>
      <c r="AI56" s="79">
        <f>'control totals'!AR256</f>
        <v>43.5</v>
      </c>
      <c r="AJ56" s="79">
        <f>'control totals'!AS256</f>
        <v>47.6</v>
      </c>
      <c r="AK56" s="79">
        <f>'control totals'!AT256</f>
        <v>54.6</v>
      </c>
      <c r="AL56" s="79">
        <f>'control totals'!AU256</f>
        <v>56</v>
      </c>
      <c r="AM56" s="79">
        <f>'control totals'!AV256</f>
        <v>60.8</v>
      </c>
      <c r="AN56" s="79">
        <f>'control totals'!AW256</f>
        <v>162.5</v>
      </c>
      <c r="AO56" s="79">
        <f>'control totals'!AX256</f>
        <v>80.099999999999994</v>
      </c>
      <c r="AP56" s="79">
        <f>'control totals'!AY256</f>
        <v>147.69999999999999</v>
      </c>
      <c r="AQ56" s="79">
        <f>'control totals'!AZ256</f>
        <v>153.19999999999999</v>
      </c>
      <c r="AR56" s="79">
        <f>'control totals'!BA256</f>
        <v>99.5</v>
      </c>
      <c r="AS56" s="79">
        <f>'control totals'!BB256</f>
        <v>98.4</v>
      </c>
      <c r="AT56" s="79">
        <f>'control totals'!BC256</f>
        <v>115.3</v>
      </c>
      <c r="AU56" s="79">
        <f>'control totals'!BD256</f>
        <v>125.6</v>
      </c>
    </row>
    <row r="57" spans="1:48" x14ac:dyDescent="0.2">
      <c r="A57" s="93" t="s">
        <v>2115</v>
      </c>
      <c r="B57" s="79">
        <f>'control totals'!K257</f>
        <v>0.5</v>
      </c>
      <c r="C57" s="79">
        <f>'control totals'!L257</f>
        <v>0.8</v>
      </c>
      <c r="D57" s="79">
        <f>'control totals'!M257</f>
        <v>1</v>
      </c>
      <c r="E57" s="79">
        <f>'control totals'!N257</f>
        <v>1.6</v>
      </c>
      <c r="F57" s="79">
        <f>'control totals'!O257</f>
        <v>1.5</v>
      </c>
      <c r="G57" s="79">
        <f>'control totals'!P257</f>
        <v>1.5</v>
      </c>
      <c r="H57" s="79">
        <f>'control totals'!Q257</f>
        <v>1.5</v>
      </c>
      <c r="I57" s="79">
        <f>'control totals'!R257</f>
        <v>1.6</v>
      </c>
      <c r="J57" s="79">
        <f>'control totals'!S257</f>
        <v>1.6</v>
      </c>
      <c r="K57" s="79">
        <f>'control totals'!T257</f>
        <v>2.4</v>
      </c>
      <c r="L57" s="79">
        <f>'control totals'!U257</f>
        <v>2.7</v>
      </c>
      <c r="M57" s="79">
        <f>'control totals'!V257</f>
        <v>2.6</v>
      </c>
      <c r="N57" s="79">
        <f>'control totals'!W257</f>
        <v>2.7</v>
      </c>
      <c r="O57" s="79">
        <f>'control totals'!X257</f>
        <v>2.7</v>
      </c>
      <c r="P57" s="79">
        <f>'control totals'!Y257</f>
        <v>2.7</v>
      </c>
      <c r="Q57" s="79">
        <f>'control totals'!Z257</f>
        <v>3</v>
      </c>
      <c r="R57" s="79">
        <f>'control totals'!AA257</f>
        <v>3.1</v>
      </c>
      <c r="S57" s="79">
        <f>'control totals'!AB257</f>
        <v>3.1</v>
      </c>
      <c r="T57" s="79">
        <f>'control totals'!AC257</f>
        <v>3.2</v>
      </c>
      <c r="U57" s="79">
        <f>'control totals'!AD257</f>
        <v>3.4</v>
      </c>
      <c r="V57" s="79">
        <f>'control totals'!AE257</f>
        <v>3.6</v>
      </c>
      <c r="W57" s="79">
        <f>'control totals'!AF257</f>
        <v>4.2</v>
      </c>
      <c r="X57" s="79">
        <f>'control totals'!AG257</f>
        <v>4.4000000000000004</v>
      </c>
      <c r="Y57" s="79">
        <f>'control totals'!AH257</f>
        <v>3.7</v>
      </c>
      <c r="Z57" s="79">
        <f>'control totals'!AI257</f>
        <v>3.6</v>
      </c>
      <c r="AA57" s="79">
        <f>'control totals'!AJ257</f>
        <v>3.3</v>
      </c>
      <c r="AB57" s="79">
        <f>'control totals'!AK257</f>
        <v>3.2</v>
      </c>
      <c r="AC57" s="79">
        <f>'control totals'!AL257</f>
        <v>3.1</v>
      </c>
      <c r="AD57" s="79">
        <f>'control totals'!AM257</f>
        <v>3.2</v>
      </c>
      <c r="AE57" s="79">
        <f>'control totals'!AN257</f>
        <v>3.3</v>
      </c>
      <c r="AF57" s="79">
        <f>'control totals'!AO257</f>
        <v>3.7</v>
      </c>
      <c r="AG57" s="79">
        <f>'control totals'!AP257</f>
        <v>4.0999999999999996</v>
      </c>
      <c r="AH57" s="79">
        <f>'control totals'!AQ257</f>
        <v>4.3</v>
      </c>
      <c r="AI57" s="79">
        <f>'control totals'!AR257</f>
        <v>4.5</v>
      </c>
      <c r="AJ57" s="79">
        <f>'control totals'!AS257</f>
        <v>4.8</v>
      </c>
      <c r="AK57" s="79">
        <f>'control totals'!AT257</f>
        <v>5</v>
      </c>
      <c r="AL57" s="79">
        <f>'control totals'!AU257</f>
        <v>5.0999999999999996</v>
      </c>
      <c r="AM57" s="79">
        <f>'control totals'!AV257</f>
        <v>5.5</v>
      </c>
      <c r="AN57" s="79">
        <f>'control totals'!AW257</f>
        <v>5.8</v>
      </c>
      <c r="AO57" s="79">
        <f>'control totals'!AX257</f>
        <v>6.3</v>
      </c>
      <c r="AP57" s="79">
        <f>'control totals'!AY257</f>
        <v>6.1</v>
      </c>
      <c r="AQ57" s="79">
        <f>'control totals'!AZ257</f>
        <v>6</v>
      </c>
      <c r="AR57" s="79">
        <f>'control totals'!BA257</f>
        <v>5.9</v>
      </c>
      <c r="AS57" s="79">
        <f>'control totals'!BB257</f>
        <v>5.9</v>
      </c>
      <c r="AT57" s="79">
        <f>'control totals'!BC257</f>
        <v>6.5</v>
      </c>
      <c r="AU57" s="79">
        <f>'control totals'!BD257</f>
        <v>6.7</v>
      </c>
    </row>
    <row r="58" spans="1:48" x14ac:dyDescent="0.2">
      <c r="A58" s="93" t="s">
        <v>2146</v>
      </c>
      <c r="B58" s="79">
        <f>'control totals'!K258</f>
        <v>1.1000000000000001</v>
      </c>
      <c r="C58" s="79">
        <f>'control totals'!L258</f>
        <v>1.7</v>
      </c>
      <c r="D58" s="79">
        <f>'control totals'!M258</f>
        <v>2</v>
      </c>
      <c r="E58" s="79">
        <f>'control totals'!N258</f>
        <v>2.2000000000000002</v>
      </c>
      <c r="F58" s="79">
        <f>'control totals'!O258</f>
        <v>3.4</v>
      </c>
      <c r="G58" s="79">
        <f>'control totals'!P258</f>
        <v>4.7</v>
      </c>
      <c r="H58" s="79">
        <f>'control totals'!Q258</f>
        <v>4.7</v>
      </c>
      <c r="I58" s="79">
        <f>'control totals'!R258</f>
        <v>4.4000000000000004</v>
      </c>
      <c r="J58" s="79">
        <f>'control totals'!S258</f>
        <v>4.7</v>
      </c>
      <c r="K58" s="79">
        <f>'control totals'!T258</f>
        <v>6.4</v>
      </c>
      <c r="L58" s="79">
        <f>'control totals'!U258</f>
        <v>8.4</v>
      </c>
      <c r="M58" s="79">
        <f>'control totals'!V258</f>
        <v>10.199999999999999</v>
      </c>
      <c r="N58" s="79">
        <f>'control totals'!W258</f>
        <v>10</v>
      </c>
      <c r="O58" s="79">
        <f>'control totals'!X258</f>
        <v>11.2</v>
      </c>
      <c r="P58" s="79">
        <f>'control totals'!Y258</f>
        <v>10.8</v>
      </c>
      <c r="Q58" s="79">
        <f>'control totals'!Z258</f>
        <v>10.7</v>
      </c>
      <c r="R58" s="79">
        <f>'control totals'!AA258</f>
        <v>10.7</v>
      </c>
      <c r="S58" s="79">
        <f>'control totals'!AB258</f>
        <v>10.7</v>
      </c>
      <c r="T58" s="79">
        <f>'control totals'!AC258</f>
        <v>11.3</v>
      </c>
      <c r="U58" s="79">
        <f>'control totals'!AD258</f>
        <v>12.4</v>
      </c>
      <c r="V58" s="79">
        <f>'control totals'!AE258</f>
        <v>14.8</v>
      </c>
      <c r="W58" s="79">
        <f>'control totals'!AF258</f>
        <v>18.5</v>
      </c>
      <c r="X58" s="79">
        <f>'control totals'!AG258</f>
        <v>21.6</v>
      </c>
      <c r="Y58" s="79">
        <f>'control totals'!AH258</f>
        <v>22.4</v>
      </c>
      <c r="Z58" s="79">
        <f>'control totals'!AI258</f>
        <v>23.3</v>
      </c>
      <c r="AA58" s="79">
        <f>'control totals'!AJ258</f>
        <v>22.6</v>
      </c>
      <c r="AB58" s="79">
        <f>'control totals'!AK258</f>
        <v>22.3</v>
      </c>
      <c r="AC58" s="79">
        <f>'control totals'!AL258</f>
        <v>19</v>
      </c>
      <c r="AD58" s="79">
        <f>'control totals'!AM258</f>
        <v>16.8</v>
      </c>
      <c r="AE58" s="79">
        <f>'control totals'!AN258</f>
        <v>15.8</v>
      </c>
      <c r="AF58" s="79">
        <f>'control totals'!AO258</f>
        <v>14.9</v>
      </c>
      <c r="AG58" s="79">
        <f>'control totals'!AP258</f>
        <v>16.5</v>
      </c>
      <c r="AH58" s="79">
        <f>'control totals'!AQ258</f>
        <v>19</v>
      </c>
      <c r="AI58" s="79">
        <f>'control totals'!AR258</f>
        <v>22.4</v>
      </c>
      <c r="AJ58" s="79">
        <f>'control totals'!AS258</f>
        <v>26.4</v>
      </c>
      <c r="AK58" s="79">
        <f>'control totals'!AT258</f>
        <v>29.8</v>
      </c>
      <c r="AL58" s="79">
        <f>'control totals'!AU258</f>
        <v>29</v>
      </c>
      <c r="AM58" s="79">
        <f>'control totals'!AV258</f>
        <v>31.3</v>
      </c>
      <c r="AN58" s="79">
        <f>'control totals'!AW258</f>
        <v>37.6</v>
      </c>
      <c r="AO58" s="79">
        <f>'control totals'!AX258</f>
        <v>57.2</v>
      </c>
      <c r="AP58" s="79">
        <f>'control totals'!AY258</f>
        <v>68</v>
      </c>
      <c r="AQ58" s="79">
        <f>'control totals'!AZ258</f>
        <v>73.599999999999994</v>
      </c>
      <c r="AR58" s="79">
        <f>'control totals'!BA258</f>
        <v>75.5</v>
      </c>
      <c r="AS58" s="79">
        <f>'control totals'!BB258</f>
        <v>75.3</v>
      </c>
      <c r="AT58" s="79">
        <f>'control totals'!BC258</f>
        <v>69.599999999999994</v>
      </c>
      <c r="AU58" s="79">
        <f>'control totals'!BD258</f>
        <v>68.599999999999994</v>
      </c>
    </row>
    <row r="59" spans="1:48" x14ac:dyDescent="0.2">
      <c r="A59" s="93" t="s">
        <v>2113</v>
      </c>
      <c r="B59" s="79">
        <f>'control totals'!K259</f>
        <v>0.6</v>
      </c>
      <c r="C59" s="79">
        <f>'control totals'!L259</f>
        <v>0.8</v>
      </c>
      <c r="D59" s="79">
        <f>'control totals'!M259</f>
        <v>0.9</v>
      </c>
      <c r="E59" s="79">
        <f>'control totals'!N259</f>
        <v>1</v>
      </c>
      <c r="F59" s="79">
        <f>'control totals'!O259</f>
        <v>1.2</v>
      </c>
      <c r="G59" s="79">
        <f>'control totals'!P259</f>
        <v>1.4</v>
      </c>
      <c r="H59" s="79">
        <f>'control totals'!Q259</f>
        <v>1.7</v>
      </c>
      <c r="I59" s="79">
        <f>'control totals'!R259</f>
        <v>2</v>
      </c>
      <c r="J59" s="79">
        <f>'control totals'!S259</f>
        <v>2.2999999999999998</v>
      </c>
      <c r="K59" s="79">
        <f>'control totals'!T259</f>
        <v>2.5</v>
      </c>
      <c r="L59" s="79">
        <f>'control totals'!U259</f>
        <v>2.9</v>
      </c>
      <c r="M59" s="79">
        <f>'control totals'!V259</f>
        <v>3.2</v>
      </c>
      <c r="N59" s="79">
        <f>'control totals'!W259</f>
        <v>3.6</v>
      </c>
      <c r="O59" s="79">
        <f>'control totals'!X259</f>
        <v>3.9</v>
      </c>
      <c r="P59" s="79">
        <f>'control totals'!Y259</f>
        <v>4.3</v>
      </c>
      <c r="Q59" s="79">
        <f>'control totals'!Z259</f>
        <v>4.5999999999999996</v>
      </c>
      <c r="R59" s="79">
        <f>'control totals'!AA259</f>
        <v>5</v>
      </c>
      <c r="S59" s="79">
        <f>'control totals'!AB259</f>
        <v>6</v>
      </c>
      <c r="T59" s="79">
        <f>'control totals'!AC259</f>
        <v>6.9</v>
      </c>
      <c r="U59" s="79">
        <f>'control totals'!AD259</f>
        <v>7.5</v>
      </c>
      <c r="V59" s="79">
        <f>'control totals'!AE259</f>
        <v>8.6</v>
      </c>
      <c r="W59" s="79">
        <f>'control totals'!AF259</f>
        <v>9.5</v>
      </c>
      <c r="X59" s="79">
        <f>'control totals'!AG259</f>
        <v>10.4</v>
      </c>
      <c r="Y59" s="79">
        <f>'control totals'!AH259</f>
        <v>11</v>
      </c>
      <c r="Z59" s="79">
        <f>'control totals'!AI259</f>
        <v>10.9</v>
      </c>
      <c r="AA59" s="79">
        <f>'control totals'!AJ259</f>
        <v>10.6</v>
      </c>
      <c r="AB59" s="79">
        <f>'control totals'!AK259</f>
        <v>11</v>
      </c>
      <c r="AC59" s="79">
        <f>'control totals'!AL259</f>
        <v>10.7</v>
      </c>
      <c r="AD59" s="79">
        <f>'control totals'!AM259</f>
        <v>10.5</v>
      </c>
      <c r="AE59" s="79">
        <f>'control totals'!AN259</f>
        <v>10.6</v>
      </c>
      <c r="AF59" s="79">
        <f>'control totals'!AO259</f>
        <v>11.2</v>
      </c>
      <c r="AG59" s="79">
        <f>'control totals'!AP259</f>
        <v>12.3</v>
      </c>
      <c r="AH59" s="79">
        <f>'control totals'!AQ259</f>
        <v>13.4</v>
      </c>
      <c r="AI59" s="79">
        <f>'control totals'!AR259</f>
        <v>14.6</v>
      </c>
      <c r="AJ59" s="79">
        <f>'control totals'!AS259</f>
        <v>15.5</v>
      </c>
      <c r="AK59" s="79">
        <f>'control totals'!AT259</f>
        <v>15.3</v>
      </c>
      <c r="AL59" s="79">
        <f>'control totals'!AU259</f>
        <v>14.5</v>
      </c>
      <c r="AM59" s="79">
        <f>'control totals'!AV259</f>
        <v>14.6</v>
      </c>
      <c r="AN59" s="79">
        <f>'control totals'!AW259</f>
        <v>14.6</v>
      </c>
      <c r="AO59" s="79">
        <f>'control totals'!AX259</f>
        <v>15</v>
      </c>
      <c r="AP59" s="79">
        <f>'control totals'!AY259</f>
        <v>14.6</v>
      </c>
      <c r="AQ59" s="79">
        <f>'control totals'!AZ259</f>
        <v>14.3</v>
      </c>
      <c r="AR59" s="79">
        <f>'control totals'!BA259</f>
        <v>13.8</v>
      </c>
      <c r="AS59" s="79">
        <f>'control totals'!BB259</f>
        <v>13.7</v>
      </c>
      <c r="AT59" s="79">
        <f>'control totals'!BC259</f>
        <v>13.8</v>
      </c>
      <c r="AU59" s="79">
        <f>'control totals'!BD259</f>
        <v>13.7</v>
      </c>
    </row>
    <row r="60" spans="1:48" x14ac:dyDescent="0.2">
      <c r="A60" s="93" t="s">
        <v>2118</v>
      </c>
      <c r="B60" s="79">
        <f>'control totals'!K260</f>
        <v>0</v>
      </c>
      <c r="C60" s="79">
        <f>'control totals'!L260</f>
        <v>0</v>
      </c>
      <c r="D60" s="79">
        <f>'control totals'!M260</f>
        <v>0</v>
      </c>
      <c r="E60" s="79">
        <f>'control totals'!N260</f>
        <v>0</v>
      </c>
      <c r="F60" s="79">
        <f>'control totals'!O260</f>
        <v>0</v>
      </c>
      <c r="G60" s="79">
        <f>'control totals'!P260</f>
        <v>0</v>
      </c>
      <c r="H60" s="79">
        <f>'control totals'!Q260</f>
        <v>0</v>
      </c>
      <c r="I60" s="79">
        <f>'control totals'!R260</f>
        <v>0</v>
      </c>
      <c r="J60" s="79">
        <f>'control totals'!S260</f>
        <v>0</v>
      </c>
      <c r="K60" s="79">
        <f>'control totals'!T260</f>
        <v>0</v>
      </c>
      <c r="L60" s="79">
        <f>'control totals'!U260</f>
        <v>0</v>
      </c>
      <c r="M60" s="79">
        <f>'control totals'!V260</f>
        <v>0</v>
      </c>
      <c r="N60" s="79">
        <f>'control totals'!W260</f>
        <v>0</v>
      </c>
      <c r="O60" s="79">
        <f>'control totals'!X260</f>
        <v>0.1</v>
      </c>
      <c r="P60" s="79">
        <f>'control totals'!Y260</f>
        <v>0.1</v>
      </c>
      <c r="Q60" s="79">
        <f>'control totals'!Z260</f>
        <v>0.1</v>
      </c>
      <c r="R60" s="79">
        <f>'control totals'!AA260</f>
        <v>0.2</v>
      </c>
      <c r="S60" s="79">
        <f>'control totals'!AB260</f>
        <v>0.2</v>
      </c>
      <c r="T60" s="79">
        <f>'control totals'!AC260</f>
        <v>0.4</v>
      </c>
      <c r="U60" s="79">
        <f>'control totals'!AD260</f>
        <v>0.2</v>
      </c>
      <c r="V60" s="79">
        <f>'control totals'!AE260</f>
        <v>0.3</v>
      </c>
      <c r="W60" s="79">
        <f>'control totals'!AF260</f>
        <v>0.3</v>
      </c>
      <c r="X60" s="79">
        <f>'control totals'!AG260</f>
        <v>0.4</v>
      </c>
      <c r="Y60" s="79">
        <f>'control totals'!AH260</f>
        <v>0.4</v>
      </c>
      <c r="Z60" s="79">
        <f>'control totals'!AI260</f>
        <v>0.4</v>
      </c>
      <c r="AA60" s="79">
        <f>'control totals'!AJ260</f>
        <v>0.4</v>
      </c>
      <c r="AB60" s="79">
        <f>'control totals'!AK260</f>
        <v>0.6</v>
      </c>
      <c r="AC60" s="79">
        <f>'control totals'!AL260</f>
        <v>0.4</v>
      </c>
      <c r="AD60" s="79">
        <f>'control totals'!AM260</f>
        <v>0.4</v>
      </c>
      <c r="AE60" s="79">
        <f>'control totals'!AN260</f>
        <v>0.7</v>
      </c>
      <c r="AF60" s="79">
        <f>'control totals'!AO260</f>
        <v>0.3</v>
      </c>
      <c r="AG60" s="79">
        <f>'control totals'!AP260</f>
        <v>0.3</v>
      </c>
      <c r="AH60" s="79">
        <f>'control totals'!AQ260</f>
        <v>1.1000000000000001</v>
      </c>
      <c r="AI60" s="79">
        <f>'control totals'!AR260</f>
        <v>1.9</v>
      </c>
      <c r="AJ60" s="79">
        <f>'control totals'!AS260</f>
        <v>2.2000000000000002</v>
      </c>
      <c r="AK60" s="79">
        <f>'control totals'!AT260</f>
        <v>2.7</v>
      </c>
      <c r="AL60" s="79">
        <f>'control totals'!AU260</f>
        <v>2.8</v>
      </c>
      <c r="AM60" s="79">
        <f>'control totals'!AV260</f>
        <v>2.5</v>
      </c>
      <c r="AN60" s="79">
        <f>'control totals'!AW260</f>
        <v>2.2000000000000002</v>
      </c>
      <c r="AO60" s="79">
        <f>'control totals'!AX260</f>
        <v>2.2000000000000002</v>
      </c>
      <c r="AP60" s="79">
        <f>'control totals'!AY260</f>
        <v>2.5</v>
      </c>
      <c r="AQ60" s="79">
        <f>'control totals'!AZ260</f>
        <v>2.4</v>
      </c>
      <c r="AR60" s="79">
        <f>'control totals'!BA260</f>
        <v>2.4</v>
      </c>
      <c r="AS60" s="79">
        <f>'control totals'!BB260</f>
        <v>1.7</v>
      </c>
      <c r="AT60" s="79">
        <f>'control totals'!BC260</f>
        <v>3</v>
      </c>
      <c r="AU60" s="79">
        <f>'control totals'!BD260</f>
        <v>3.8</v>
      </c>
      <c r="AV60" s="79"/>
    </row>
    <row r="61" spans="1:48" x14ac:dyDescent="0.2">
      <c r="A61" s="93" t="s">
        <v>2116</v>
      </c>
      <c r="B61" s="79">
        <f>'control totals'!K261</f>
        <v>0</v>
      </c>
      <c r="C61" s="79">
        <f>'control totals'!L261</f>
        <v>0</v>
      </c>
      <c r="D61" s="79">
        <f>'control totals'!M261</f>
        <v>0</v>
      </c>
      <c r="E61" s="79">
        <f>'control totals'!N261</f>
        <v>0</v>
      </c>
      <c r="F61" s="79">
        <f>'control totals'!O261</f>
        <v>0</v>
      </c>
      <c r="G61" s="79">
        <f>'control totals'!P261</f>
        <v>0</v>
      </c>
      <c r="H61" s="79">
        <f>'control totals'!Q261</f>
        <v>0</v>
      </c>
      <c r="I61" s="79">
        <f>'control totals'!R261</f>
        <v>0.2</v>
      </c>
      <c r="J61" s="79">
        <f>'control totals'!S261</f>
        <v>0.1</v>
      </c>
      <c r="K61" s="79">
        <f>'control totals'!T261</f>
        <v>0.3</v>
      </c>
      <c r="L61" s="79">
        <f>'control totals'!U261</f>
        <v>1.3</v>
      </c>
      <c r="M61" s="79">
        <f>'control totals'!V261</f>
        <v>1.6</v>
      </c>
      <c r="N61" s="79">
        <f>'control totals'!W261</f>
        <v>1.6</v>
      </c>
      <c r="O61" s="79">
        <f>'control totals'!X261</f>
        <v>1.7</v>
      </c>
      <c r="P61" s="79">
        <f>'control totals'!Y261</f>
        <v>1.9</v>
      </c>
      <c r="Q61" s="79">
        <f>'control totals'!Z261</f>
        <v>2.1</v>
      </c>
      <c r="R61" s="79">
        <f>'control totals'!AA261</f>
        <v>2</v>
      </c>
      <c r="S61" s="79">
        <f>'control totals'!AB261</f>
        <v>1.7</v>
      </c>
      <c r="T61" s="79">
        <f>'control totals'!AC261</f>
        <v>1.8</v>
      </c>
      <c r="U61" s="79">
        <f>'control totals'!AD261</f>
        <v>1.4</v>
      </c>
      <c r="V61" s="79">
        <f>'control totals'!AE261</f>
        <v>1.6</v>
      </c>
      <c r="W61" s="79">
        <f>'control totals'!AF261</f>
        <v>1.6</v>
      </c>
      <c r="X61" s="79">
        <f>'control totals'!AG261</f>
        <v>1.6</v>
      </c>
      <c r="Y61" s="79">
        <f>'control totals'!AH261</f>
        <v>1.6</v>
      </c>
      <c r="Z61" s="79">
        <f>'control totals'!AI261</f>
        <v>1.8</v>
      </c>
      <c r="AA61" s="79">
        <f>'control totals'!AJ261</f>
        <v>1.4</v>
      </c>
      <c r="AB61" s="79">
        <f>'control totals'!AK261</f>
        <v>1.2</v>
      </c>
      <c r="AC61" s="79">
        <f>'control totals'!AL261</f>
        <v>1.4</v>
      </c>
      <c r="AD61" s="79">
        <f>'control totals'!AM261</f>
        <v>1.2</v>
      </c>
      <c r="AE61" s="79">
        <f>'control totals'!AN261</f>
        <v>1.4</v>
      </c>
      <c r="AF61" s="79">
        <f>'control totals'!AO261</f>
        <v>1.7</v>
      </c>
      <c r="AG61" s="79">
        <f>'control totals'!AP261</f>
        <v>2.6</v>
      </c>
      <c r="AH61" s="79">
        <f>'control totals'!AQ261</f>
        <v>1.9</v>
      </c>
      <c r="AI61" s="79">
        <f>'control totals'!AR261</f>
        <v>2.2999999999999998</v>
      </c>
      <c r="AJ61" s="79">
        <f>'control totals'!AS261</f>
        <v>2.1</v>
      </c>
      <c r="AK61" s="79">
        <f>'control totals'!AT261</f>
        <v>2.4</v>
      </c>
      <c r="AL61" s="79">
        <f>'control totals'!AU261</f>
        <v>3</v>
      </c>
      <c r="AM61" s="79">
        <f>'control totals'!AV261</f>
        <v>2.7</v>
      </c>
      <c r="AN61" s="79">
        <f>'control totals'!AW261</f>
        <v>3.5</v>
      </c>
      <c r="AO61" s="79">
        <f>'control totals'!AX261</f>
        <v>5.3</v>
      </c>
      <c r="AP61" s="79">
        <f>'control totals'!AY261</f>
        <v>5</v>
      </c>
      <c r="AQ61" s="79">
        <f>'control totals'!AZ261</f>
        <v>4.9000000000000004</v>
      </c>
      <c r="AR61" s="79">
        <f>'control totals'!BA261</f>
        <v>4.0999999999999996</v>
      </c>
      <c r="AS61" s="79">
        <f>'control totals'!BB261</f>
        <v>3.8</v>
      </c>
      <c r="AT61" s="79">
        <f>'control totals'!BC261</f>
        <v>4</v>
      </c>
      <c r="AU61" s="79">
        <f>'control totals'!BD261</f>
        <v>3.7</v>
      </c>
    </row>
    <row r="62" spans="1:48" x14ac:dyDescent="0.2">
      <c r="A62" s="93" t="s">
        <v>2112</v>
      </c>
      <c r="B62" s="79">
        <f>'control totals'!K262</f>
        <v>7.8</v>
      </c>
      <c r="C62" s="79">
        <f>'control totals'!L262</f>
        <v>8.6</v>
      </c>
      <c r="D62" s="79">
        <f>'control totals'!M262</f>
        <v>9.8000000000000007</v>
      </c>
      <c r="E62" s="79">
        <f>'control totals'!N262</f>
        <v>10.5</v>
      </c>
      <c r="F62" s="79">
        <f>'control totals'!O262</f>
        <v>11.8</v>
      </c>
      <c r="G62" s="79">
        <f>'control totals'!P262</f>
        <v>14.4</v>
      </c>
      <c r="H62" s="79">
        <f>'control totals'!Q262</f>
        <v>14.3</v>
      </c>
      <c r="I62" s="79">
        <f>'control totals'!R262</f>
        <v>13.7</v>
      </c>
      <c r="J62" s="79">
        <f>'control totals'!S262</f>
        <v>14.1</v>
      </c>
      <c r="K62" s="79">
        <f>'control totals'!T262</f>
        <v>14.7</v>
      </c>
      <c r="L62" s="79">
        <f>'control totals'!U262</f>
        <v>15.4</v>
      </c>
      <c r="M62" s="79">
        <f>'control totals'!V262</f>
        <v>16.3</v>
      </c>
      <c r="N62" s="79">
        <f>'control totals'!W262</f>
        <v>17</v>
      </c>
      <c r="O62" s="79">
        <f>'control totals'!X262</f>
        <v>17.2</v>
      </c>
      <c r="P62" s="79">
        <f>'control totals'!Y262</f>
        <v>17</v>
      </c>
      <c r="Q62" s="79">
        <f>'control totals'!Z262</f>
        <v>17.5</v>
      </c>
      <c r="R62" s="79">
        <f>'control totals'!AA262</f>
        <v>17.600000000000001</v>
      </c>
      <c r="S62" s="79">
        <f>'control totals'!AB262</f>
        <v>17.8</v>
      </c>
      <c r="T62" s="79">
        <f>'control totals'!AC262</f>
        <v>18.2</v>
      </c>
      <c r="U62" s="79">
        <f>'control totals'!AD262</f>
        <v>18.7</v>
      </c>
      <c r="V62" s="79">
        <f>'control totals'!AE262</f>
        <v>19.399999999999999</v>
      </c>
      <c r="W62" s="79">
        <f>'control totals'!AF262</f>
        <v>20</v>
      </c>
      <c r="X62" s="79">
        <f>'control totals'!AG262</f>
        <v>20.6</v>
      </c>
      <c r="Y62" s="79">
        <f>'control totals'!AH262</f>
        <v>21.1</v>
      </c>
      <c r="Z62" s="79">
        <f>'control totals'!AI262</f>
        <v>21.5</v>
      </c>
      <c r="AA62" s="79">
        <f>'control totals'!AJ262</f>
        <v>21.7</v>
      </c>
      <c r="AB62" s="79">
        <f>'control totals'!AK262</f>
        <v>22.7</v>
      </c>
      <c r="AC62" s="79">
        <f>'control totals'!AL262</f>
        <v>23.5</v>
      </c>
      <c r="AD62" s="79">
        <f>'control totals'!AM262</f>
        <v>24.7</v>
      </c>
      <c r="AE62" s="79">
        <f>'control totals'!AN262</f>
        <v>25.7</v>
      </c>
      <c r="AF62" s="79">
        <f>'control totals'!AO262</f>
        <v>26.8</v>
      </c>
      <c r="AG62" s="79">
        <f>'control totals'!AP262</f>
        <v>28.8</v>
      </c>
      <c r="AH62" s="79">
        <f>'control totals'!AQ262</f>
        <v>31.7</v>
      </c>
      <c r="AI62" s="79">
        <f>'control totals'!AR262</f>
        <v>34.4</v>
      </c>
      <c r="AJ62" s="79">
        <f>'control totals'!AS262</f>
        <v>37.4</v>
      </c>
      <c r="AK62" s="79">
        <f>'control totals'!AT262</f>
        <v>39.9</v>
      </c>
      <c r="AL62" s="79">
        <f>'control totals'!AU262</f>
        <v>42.1</v>
      </c>
      <c r="AM62" s="79">
        <f>'control totals'!AV262</f>
        <v>46.1</v>
      </c>
      <c r="AN62" s="79">
        <f>'control totals'!AW262</f>
        <v>50.2</v>
      </c>
      <c r="AO62" s="79">
        <f>'control totals'!AX262</f>
        <v>58.9</v>
      </c>
      <c r="AP62" s="79">
        <f>'control totals'!AY262</f>
        <v>64.3</v>
      </c>
      <c r="AQ62" s="79">
        <f>'control totals'!AZ262</f>
        <v>69.2</v>
      </c>
      <c r="AR62" s="79">
        <f>'control totals'!BA262</f>
        <v>76.099999999999994</v>
      </c>
      <c r="AS62" s="79">
        <f>'control totals'!BB262</f>
        <v>84.8</v>
      </c>
      <c r="AT62" s="79">
        <f>'control totals'!BC262</f>
        <v>89.2</v>
      </c>
      <c r="AU62" s="79">
        <f>'control totals'!BD262</f>
        <v>95</v>
      </c>
    </row>
    <row r="63" spans="1:48" x14ac:dyDescent="0.2">
      <c r="A63" s="93" t="s">
        <v>2147</v>
      </c>
      <c r="B63" s="79">
        <f>'control totals'!K263</f>
        <v>5.5</v>
      </c>
      <c r="C63" s="79">
        <f>'control totals'!L263</f>
        <v>7.1</v>
      </c>
      <c r="D63" s="79">
        <f>'control totals'!M263</f>
        <v>7.7</v>
      </c>
      <c r="E63" s="79">
        <f>'control totals'!N263</f>
        <v>8</v>
      </c>
      <c r="F63" s="79">
        <f>'control totals'!O263</f>
        <v>8.9</v>
      </c>
      <c r="G63" s="79">
        <f>'control totals'!P263</f>
        <v>10.6</v>
      </c>
      <c r="H63" s="79">
        <f>'control totals'!Q263</f>
        <v>11.6</v>
      </c>
      <c r="I63" s="79">
        <f>'control totals'!R263</f>
        <v>11.9</v>
      </c>
      <c r="J63" s="79">
        <f>'control totals'!S263</f>
        <v>12.3</v>
      </c>
      <c r="K63" s="79">
        <f>'control totals'!T263</f>
        <v>12.5</v>
      </c>
      <c r="L63" s="79">
        <f>'control totals'!U263</f>
        <v>14.3</v>
      </c>
      <c r="M63" s="79">
        <f>'control totals'!V263</f>
        <v>14.9</v>
      </c>
      <c r="N63" s="79">
        <f>'control totals'!W263</f>
        <v>14.8</v>
      </c>
      <c r="O63" s="79">
        <f>'control totals'!X263</f>
        <v>15.9</v>
      </c>
      <c r="P63" s="79">
        <f>'control totals'!Y263</f>
        <v>16.600000000000001</v>
      </c>
      <c r="Q63" s="79">
        <f>'control totals'!Z263</f>
        <v>17.5</v>
      </c>
      <c r="R63" s="79">
        <f>'control totals'!AA263</f>
        <v>18.5</v>
      </c>
      <c r="S63" s="79">
        <f>'control totals'!AB263</f>
        <v>19.100000000000001</v>
      </c>
      <c r="T63" s="79">
        <f>'control totals'!AC263</f>
        <v>19.7</v>
      </c>
      <c r="U63" s="79">
        <f>'control totals'!AD263</f>
        <v>20.6</v>
      </c>
      <c r="V63" s="79">
        <f>'control totals'!AE263</f>
        <v>22.3</v>
      </c>
      <c r="W63" s="79">
        <f>'control totals'!AF263</f>
        <v>24.5</v>
      </c>
      <c r="X63" s="79">
        <f>'control totals'!AG263</f>
        <v>26.1</v>
      </c>
      <c r="Y63" s="79">
        <f>'control totals'!AH263</f>
        <v>26.7</v>
      </c>
      <c r="Z63" s="79">
        <f>'control totals'!AI263</f>
        <v>27.2</v>
      </c>
      <c r="AA63" s="79">
        <f>'control totals'!AJ263</f>
        <v>26.4</v>
      </c>
      <c r="AB63" s="79">
        <f>'control totals'!AK263</f>
        <v>24</v>
      </c>
      <c r="AC63" s="79">
        <f>'control totals'!AL263</f>
        <v>21.5</v>
      </c>
      <c r="AD63" s="79">
        <f>'control totals'!AM263</f>
        <v>21.3</v>
      </c>
      <c r="AE63" s="79">
        <f>'control totals'!AN263</f>
        <v>22</v>
      </c>
      <c r="AF63" s="79">
        <f>'control totals'!AO263</f>
        <v>22.5</v>
      </c>
      <c r="AG63" s="79">
        <f>'control totals'!AP263</f>
        <v>21.7</v>
      </c>
      <c r="AH63" s="79">
        <f>'control totals'!AQ263</f>
        <v>23</v>
      </c>
      <c r="AI63" s="79">
        <f>'control totals'!AR263</f>
        <v>24.9</v>
      </c>
      <c r="AJ63" s="79">
        <f>'control totals'!AS263</f>
        <v>26.9</v>
      </c>
      <c r="AK63" s="79">
        <f>'control totals'!AT263</f>
        <v>31.2</v>
      </c>
      <c r="AL63" s="79">
        <f>'control totals'!AU263</f>
        <v>29.9</v>
      </c>
      <c r="AM63" s="79">
        <f>'control totals'!AV263</f>
        <v>33.1</v>
      </c>
      <c r="AN63" s="79">
        <f>'control totals'!AW263</f>
        <v>36</v>
      </c>
      <c r="AO63" s="79">
        <f>'control totals'!AX263</f>
        <v>39.700000000000003</v>
      </c>
      <c r="AP63" s="79">
        <f>'control totals'!AY263</f>
        <v>41.5</v>
      </c>
      <c r="AQ63" s="79">
        <f>'control totals'!AZ263</f>
        <v>39.299999999999997</v>
      </c>
      <c r="AR63" s="79">
        <f>'control totals'!BA263</f>
        <v>37.799999999999997</v>
      </c>
      <c r="AS63" s="79">
        <f>'control totals'!BB263</f>
        <v>37.700000000000003</v>
      </c>
      <c r="AT63" s="79">
        <f>'control totals'!BC263</f>
        <v>37.799999999999997</v>
      </c>
      <c r="AU63" s="79">
        <f>'control totals'!BD263</f>
        <v>37.9</v>
      </c>
    </row>
    <row r="64" spans="1:48" x14ac:dyDescent="0.2">
      <c r="A64" s="93" t="s">
        <v>2117</v>
      </c>
      <c r="B64" s="79">
        <f>'control totals'!K264</f>
        <v>1.3</v>
      </c>
      <c r="C64" s="79">
        <f>'control totals'!L264</f>
        <v>1.9</v>
      </c>
      <c r="D64" s="79">
        <f>'control totals'!M264</f>
        <v>2.2000000000000002</v>
      </c>
      <c r="E64" s="79">
        <f>'control totals'!N264</f>
        <v>2.4</v>
      </c>
      <c r="F64" s="79">
        <f>'control totals'!O264</f>
        <v>2.4</v>
      </c>
      <c r="G64" s="79">
        <f>'control totals'!P264</f>
        <v>3.3</v>
      </c>
      <c r="H64" s="79">
        <f>'control totals'!Q264</f>
        <v>4.2</v>
      </c>
      <c r="I64" s="79">
        <f>'control totals'!R264</f>
        <v>4.5999999999999996</v>
      </c>
      <c r="J64" s="79">
        <f>'control totals'!S264</f>
        <v>5.3</v>
      </c>
      <c r="K64" s="79">
        <f>'control totals'!T264</f>
        <v>6.1</v>
      </c>
      <c r="L64" s="79">
        <f>'control totals'!U264</f>
        <v>7.7</v>
      </c>
      <c r="M64" s="79">
        <f>'control totals'!V264</f>
        <v>8.9</v>
      </c>
      <c r="N64" s="79">
        <f>'control totals'!W264</f>
        <v>8.6</v>
      </c>
      <c r="O64" s="79">
        <f>'control totals'!X264</f>
        <v>9.6</v>
      </c>
      <c r="P64" s="79">
        <f>'control totals'!Y264</f>
        <v>10.199999999999999</v>
      </c>
      <c r="Q64" s="79">
        <f>'control totals'!Z264</f>
        <v>11.4</v>
      </c>
      <c r="R64" s="79">
        <f>'control totals'!AA264</f>
        <v>12</v>
      </c>
      <c r="S64" s="79">
        <f>'control totals'!AB264</f>
        <v>11.6</v>
      </c>
      <c r="T64" s="79">
        <f>'control totals'!AC264</f>
        <v>12.4</v>
      </c>
      <c r="U64" s="79">
        <f>'control totals'!AD264</f>
        <v>14.7</v>
      </c>
      <c r="V64" s="79">
        <f>'control totals'!AE264</f>
        <v>15.9</v>
      </c>
      <c r="W64" s="79">
        <f>'control totals'!AF264</f>
        <v>17.2</v>
      </c>
      <c r="X64" s="79">
        <f>'control totals'!AG264</f>
        <v>16.7</v>
      </c>
      <c r="Y64" s="79">
        <f>'control totals'!AH264</f>
        <v>20.3</v>
      </c>
      <c r="Z64" s="79">
        <f>'control totals'!AI264</f>
        <v>15.1</v>
      </c>
      <c r="AA64" s="79">
        <f>'control totals'!AJ264</f>
        <v>22.3</v>
      </c>
      <c r="AB64" s="79">
        <f>'control totals'!AK264</f>
        <v>20.7</v>
      </c>
      <c r="AC64" s="79">
        <f>'control totals'!AL264</f>
        <v>20.9</v>
      </c>
      <c r="AD64" s="79">
        <f>'control totals'!AM264</f>
        <v>21.5</v>
      </c>
      <c r="AE64" s="79">
        <f>'control totals'!AN264</f>
        <v>21</v>
      </c>
      <c r="AF64" s="79">
        <f>'control totals'!AO264</f>
        <v>21.2</v>
      </c>
      <c r="AG64" s="79">
        <f>'control totals'!AP264</f>
        <v>22</v>
      </c>
      <c r="AH64" s="79">
        <f>'control totals'!AQ264</f>
        <v>29.9</v>
      </c>
      <c r="AI64" s="79">
        <f>'control totals'!AR264</f>
        <v>36.6</v>
      </c>
      <c r="AJ64" s="79">
        <f>'control totals'!AS264</f>
        <v>41.2</v>
      </c>
      <c r="AK64" s="79">
        <f>'control totals'!AT264</f>
        <v>48.2</v>
      </c>
      <c r="AL64" s="79">
        <f>'control totals'!AU264</f>
        <v>67.3</v>
      </c>
      <c r="AM64" s="79">
        <f>'control totals'!AV264</f>
        <v>48.9</v>
      </c>
      <c r="AN64" s="79">
        <f>'control totals'!AW264</f>
        <v>50.6</v>
      </c>
      <c r="AO64" s="79">
        <f>'control totals'!AX264</f>
        <v>52.5</v>
      </c>
      <c r="AP64" s="79">
        <f>'control totals'!AY264</f>
        <v>74.3</v>
      </c>
      <c r="AQ64" s="79">
        <f>'control totals'!AZ264</f>
        <v>75.3</v>
      </c>
      <c r="AR64" s="79">
        <f>'control totals'!BA264</f>
        <v>77.599999999999994</v>
      </c>
      <c r="AS64" s="79">
        <f>'control totals'!BB264</f>
        <v>75.400000000000006</v>
      </c>
      <c r="AT64" s="79">
        <f>'control totals'!BC264</f>
        <v>88.3</v>
      </c>
      <c r="AU64" s="79">
        <f>'control totals'!BD264</f>
        <v>93.9</v>
      </c>
    </row>
    <row r="65" spans="1:47" x14ac:dyDescent="0.2">
      <c r="A65" s="93" t="s">
        <v>2148</v>
      </c>
      <c r="B65" s="79">
        <f>'control totals'!K265</f>
        <v>0.6</v>
      </c>
      <c r="C65" s="79">
        <f>'control totals'!L265</f>
        <v>0.7</v>
      </c>
      <c r="D65" s="79">
        <f>'control totals'!M265</f>
        <v>0.7</v>
      </c>
      <c r="E65" s="79">
        <f>'control totals'!N265</f>
        <v>0.8</v>
      </c>
      <c r="F65" s="79">
        <f>'control totals'!O265</f>
        <v>1.6</v>
      </c>
      <c r="G65" s="79">
        <f>'control totals'!P265</f>
        <v>1.9</v>
      </c>
      <c r="H65" s="79">
        <f>'control totals'!Q265</f>
        <v>0.4</v>
      </c>
      <c r="I65" s="79">
        <f>'control totals'!R265</f>
        <v>2.8</v>
      </c>
      <c r="J65" s="79">
        <f>'control totals'!S265</f>
        <v>2.6</v>
      </c>
      <c r="K65" s="79">
        <f>'control totals'!T265</f>
        <v>3</v>
      </c>
      <c r="L65" s="79">
        <f>'control totals'!U265</f>
        <v>3.5</v>
      </c>
      <c r="M65" s="79">
        <f>'control totals'!V265</f>
        <v>3.4</v>
      </c>
      <c r="N65" s="79">
        <f>'control totals'!W265</f>
        <v>2.9</v>
      </c>
      <c r="O65" s="79">
        <f>'control totals'!X265</f>
        <v>3.1</v>
      </c>
      <c r="P65" s="79">
        <f>'control totals'!Y265</f>
        <v>3.4</v>
      </c>
      <c r="Q65" s="79">
        <f>'control totals'!Z265</f>
        <v>3.5</v>
      </c>
      <c r="R65" s="79">
        <f>'control totals'!AA265</f>
        <v>3.7</v>
      </c>
      <c r="S65" s="79">
        <f>'control totals'!AB265</f>
        <v>3.9</v>
      </c>
      <c r="T65" s="79">
        <f>'control totals'!AC265</f>
        <v>4.2</v>
      </c>
      <c r="U65" s="79">
        <f>'control totals'!AD265</f>
        <v>4.5999999999999996</v>
      </c>
      <c r="V65" s="79">
        <f>'control totals'!AE265</f>
        <v>4.9000000000000004</v>
      </c>
      <c r="W65" s="79">
        <f>'control totals'!AF265</f>
        <v>5.5</v>
      </c>
      <c r="X65" s="79">
        <f>'control totals'!AG265</f>
        <v>6.1</v>
      </c>
      <c r="Y65" s="79">
        <f>'control totals'!AH265</f>
        <v>6.7</v>
      </c>
      <c r="Z65" s="79">
        <f>'control totals'!AI265</f>
        <v>7</v>
      </c>
      <c r="AA65" s="79">
        <f>'control totals'!AJ265</f>
        <v>7.5</v>
      </c>
      <c r="AB65" s="79">
        <f>'control totals'!AK265</f>
        <v>7.9</v>
      </c>
      <c r="AC65" s="79">
        <f>'control totals'!AL265</f>
        <v>8.1999999999999993</v>
      </c>
      <c r="AD65" s="79">
        <f>'control totals'!AM265</f>
        <v>8.6</v>
      </c>
      <c r="AE65" s="79">
        <f>'control totals'!AN265</f>
        <v>8.9</v>
      </c>
      <c r="AF65" s="79">
        <f>'control totals'!AO265</f>
        <v>9.3000000000000007</v>
      </c>
      <c r="AG65" s="79">
        <f>'control totals'!AP265</f>
        <v>9.6999999999999993</v>
      </c>
      <c r="AH65" s="79">
        <f>'control totals'!AQ265</f>
        <v>10.3</v>
      </c>
      <c r="AI65" s="79">
        <f>'control totals'!AR265</f>
        <v>10.9</v>
      </c>
      <c r="AJ65" s="79">
        <f>'control totals'!AS265</f>
        <v>11.2</v>
      </c>
      <c r="AK65" s="79">
        <f>'control totals'!AT265</f>
        <v>11.8</v>
      </c>
      <c r="AL65" s="79">
        <f>'control totals'!AU265</f>
        <v>12.1</v>
      </c>
      <c r="AM65" s="79">
        <f>'control totals'!AV265</f>
        <v>13</v>
      </c>
      <c r="AN65" s="79">
        <f>'control totals'!AW265</f>
        <v>14</v>
      </c>
      <c r="AO65" s="79">
        <f>'control totals'!AX265</f>
        <v>15.8</v>
      </c>
      <c r="AP65" s="79">
        <f>'control totals'!AY265</f>
        <v>16.7</v>
      </c>
      <c r="AQ65" s="79">
        <f>'control totals'!AZ265</f>
        <v>17.3</v>
      </c>
      <c r="AR65" s="79">
        <f>'control totals'!BA265</f>
        <v>18.399999999999999</v>
      </c>
      <c r="AS65" s="79">
        <f>'control totals'!BB265</f>
        <v>19.5</v>
      </c>
      <c r="AT65" s="79">
        <f>'control totals'!BC265</f>
        <v>19.600000000000001</v>
      </c>
      <c r="AU65" s="79">
        <f>'control totals'!BD265</f>
        <v>21</v>
      </c>
    </row>
    <row r="66" spans="1:47" x14ac:dyDescent="0.2">
      <c r="A66" s="93" t="s">
        <v>2149</v>
      </c>
      <c r="B66" s="79">
        <f>'control totals'!K266</f>
        <v>0</v>
      </c>
      <c r="C66" s="79">
        <f>'control totals'!L266</f>
        <v>0</v>
      </c>
      <c r="D66" s="79">
        <f>'control totals'!M266</f>
        <v>0</v>
      </c>
      <c r="E66" s="79">
        <f>'control totals'!N266</f>
        <v>0</v>
      </c>
      <c r="F66" s="79">
        <f>'control totals'!O266</f>
        <v>0</v>
      </c>
      <c r="G66" s="79">
        <f>'control totals'!P266</f>
        <v>0.1</v>
      </c>
      <c r="H66" s="79">
        <f>'control totals'!Q266</f>
        <v>0</v>
      </c>
      <c r="I66" s="79">
        <f>'control totals'!R266</f>
        <v>0.2</v>
      </c>
      <c r="J66" s="79">
        <f>'control totals'!S266</f>
        <v>0.4</v>
      </c>
      <c r="K66" s="79">
        <f>'control totals'!T266</f>
        <v>0.5</v>
      </c>
      <c r="L66" s="79">
        <f>'control totals'!U266</f>
        <v>0.7</v>
      </c>
      <c r="M66" s="79">
        <f>'control totals'!V266</f>
        <v>0.9</v>
      </c>
      <c r="N66" s="79">
        <f>'control totals'!W266</f>
        <v>0.9</v>
      </c>
      <c r="O66" s="79">
        <f>'control totals'!X266</f>
        <v>1.1000000000000001</v>
      </c>
      <c r="P66" s="79">
        <f>'control totals'!Y266</f>
        <v>1.4</v>
      </c>
      <c r="Q66" s="79">
        <f>'control totals'!Z266</f>
        <v>1.5</v>
      </c>
      <c r="R66" s="79">
        <f>'control totals'!AA266</f>
        <v>1.6</v>
      </c>
      <c r="S66" s="79">
        <f>'control totals'!AB266</f>
        <v>1.7</v>
      </c>
      <c r="T66" s="79">
        <f>'control totals'!AC266</f>
        <v>1.8</v>
      </c>
      <c r="U66" s="79">
        <f>'control totals'!AD266</f>
        <v>1.9</v>
      </c>
      <c r="V66" s="79">
        <f>'control totals'!AE266</f>
        <v>2.1</v>
      </c>
      <c r="W66" s="79">
        <f>'control totals'!AF266</f>
        <v>2.2999999999999998</v>
      </c>
      <c r="X66" s="79">
        <f>'control totals'!AG266</f>
        <v>2.5</v>
      </c>
      <c r="Y66" s="79">
        <f>'control totals'!AH266</f>
        <v>2.8</v>
      </c>
      <c r="Z66" s="79">
        <f>'control totals'!AI266</f>
        <v>3.3</v>
      </c>
      <c r="AA66" s="79">
        <f>'control totals'!AJ266</f>
        <v>3.4</v>
      </c>
      <c r="AB66" s="79">
        <f>'control totals'!AK266</f>
        <v>3.7</v>
      </c>
      <c r="AC66" s="79">
        <f>'control totals'!AL266</f>
        <v>4</v>
      </c>
      <c r="AD66" s="79">
        <f>'control totals'!AM266</f>
        <v>4</v>
      </c>
      <c r="AE66" s="79">
        <f>'control totals'!AN266</f>
        <v>4</v>
      </c>
      <c r="AF66" s="79">
        <f>'control totals'!AO266</f>
        <v>4.0999999999999996</v>
      </c>
      <c r="AG66" s="79">
        <f>'control totals'!AP266</f>
        <v>4.2</v>
      </c>
      <c r="AH66" s="79">
        <f>'control totals'!AQ266</f>
        <v>4.4000000000000004</v>
      </c>
      <c r="AI66" s="79">
        <f>'control totals'!AR266</f>
        <v>4.5999999999999996</v>
      </c>
      <c r="AJ66" s="79">
        <f>'control totals'!AS266</f>
        <v>5</v>
      </c>
      <c r="AK66" s="79">
        <f>'control totals'!AT266</f>
        <v>5</v>
      </c>
      <c r="AL66" s="79">
        <f>'control totals'!AU266</f>
        <v>5</v>
      </c>
      <c r="AM66" s="79">
        <f>'control totals'!AV266</f>
        <v>5.4</v>
      </c>
      <c r="AN66" s="79">
        <f>'control totals'!AW266</f>
        <v>6.3</v>
      </c>
      <c r="AO66" s="79">
        <f>'control totals'!AX266</f>
        <v>6.8</v>
      </c>
      <c r="AP66" s="79">
        <f>'control totals'!AY266</f>
        <v>6.7</v>
      </c>
      <c r="AQ66" s="79">
        <f>'control totals'!AZ266</f>
        <v>6.9</v>
      </c>
      <c r="AR66" s="79">
        <f>'control totals'!BA266</f>
        <v>6.9</v>
      </c>
      <c r="AS66" s="79">
        <f>'control totals'!BB266</f>
        <v>6.7</v>
      </c>
      <c r="AT66" s="79">
        <f>'control totals'!BC266</f>
        <v>6.3</v>
      </c>
      <c r="AU66" s="79">
        <f>'control totals'!BD266</f>
        <v>6.3</v>
      </c>
    </row>
    <row r="67" spans="1:47" x14ac:dyDescent="0.2">
      <c r="A67" s="93" t="s">
        <v>2150</v>
      </c>
      <c r="B67" s="79">
        <f>'control totals'!K40</f>
        <v>235.10000000000002</v>
      </c>
      <c r="C67" s="79">
        <f>'control totals'!L40</f>
        <v>256.89999999999998</v>
      </c>
      <c r="D67" s="79">
        <f>'control totals'!M40</f>
        <v>285.20000000000005</v>
      </c>
      <c r="E67" s="79">
        <f>'control totals'!N40</f>
        <v>339.6</v>
      </c>
      <c r="F67" s="79">
        <f>'control totals'!O40</f>
        <v>410.2</v>
      </c>
      <c r="G67" s="79">
        <f>'control totals'!P40</f>
        <v>448</v>
      </c>
      <c r="H67" s="79">
        <f>'control totals'!Q40</f>
        <v>477.4</v>
      </c>
      <c r="I67" s="79">
        <f>'control totals'!R40</f>
        <v>537.59999999999991</v>
      </c>
      <c r="J67" s="79">
        <f>'control totals'!S40</f>
        <v>624.59999999999991</v>
      </c>
      <c r="K67" s="79">
        <f>'control totals'!T40</f>
        <v>751.3</v>
      </c>
      <c r="L67" s="79">
        <f>'control totals'!U40</f>
        <v>912.5</v>
      </c>
      <c r="M67" s="79">
        <f>'control totals'!V40</f>
        <v>1133.7</v>
      </c>
      <c r="N67" s="79">
        <f>'control totals'!W40</f>
        <v>1295.0999999999999</v>
      </c>
      <c r="O67" s="79">
        <f>'control totals'!X40</f>
        <v>1369.5</v>
      </c>
      <c r="P67" s="79">
        <f>'control totals'!Y40</f>
        <v>1525.3000000000002</v>
      </c>
      <c r="Q67" s="79">
        <f>'control totals'!Z40</f>
        <v>1645.3</v>
      </c>
      <c r="R67" s="79">
        <f>'control totals'!AA40</f>
        <v>1730.3</v>
      </c>
      <c r="S67" s="79">
        <f>'control totals'!AB40</f>
        <v>1829.1000000000001</v>
      </c>
      <c r="T67" s="79">
        <f>'control totals'!AC40</f>
        <v>2029.8999999999999</v>
      </c>
      <c r="U67" s="79">
        <f>'control totals'!AD40</f>
        <v>2326.5</v>
      </c>
      <c r="V67" s="79">
        <f>'control totals'!AE40</f>
        <v>2395.1999999999998</v>
      </c>
      <c r="W67" s="79">
        <f>'control totals'!AF40</f>
        <v>2327.1999999999998</v>
      </c>
      <c r="X67" s="79">
        <f>'control totals'!AG40</f>
        <v>2228.3999999999996</v>
      </c>
      <c r="Y67" s="79">
        <f>'control totals'!AH40</f>
        <v>2222.5</v>
      </c>
      <c r="Z67" s="79">
        <f>'control totals'!AI40</f>
        <v>2363.3000000000002</v>
      </c>
      <c r="AA67" s="79">
        <f>'control totals'!AJ40</f>
        <v>2680.8</v>
      </c>
      <c r="AB67" s="79">
        <f>'control totals'!AK40</f>
        <v>2810.8</v>
      </c>
      <c r="AC67" s="79">
        <f>'control totals'!AL40</f>
        <v>3037.1</v>
      </c>
      <c r="AD67" s="79">
        <f>'control totals'!AM40</f>
        <v>3199.8</v>
      </c>
      <c r="AE67" s="79">
        <f>'control totals'!AN40</f>
        <v>3309.9</v>
      </c>
      <c r="AF67" s="79">
        <f>'control totals'!AO40</f>
        <v>3773.7999999999997</v>
      </c>
      <c r="AG67" s="79">
        <f>'control totals'!AP40</f>
        <v>3661.8</v>
      </c>
      <c r="AH67" s="79">
        <f>'control totals'!AQ40</f>
        <v>3352.9</v>
      </c>
      <c r="AI67" s="79">
        <f>'control totals'!AR40</f>
        <v>3348.2</v>
      </c>
      <c r="AJ67" s="79">
        <f>'control totals'!AS40</f>
        <v>3734.8</v>
      </c>
      <c r="AK67" s="79">
        <f>'control totals'!AT40</f>
        <v>4443.8</v>
      </c>
      <c r="AL67" s="79">
        <f>'control totals'!AU40</f>
        <v>5338.5</v>
      </c>
      <c r="AM67" s="79">
        <f>'control totals'!AV40</f>
        <v>6061.9</v>
      </c>
      <c r="AN67" s="79">
        <f>'control totals'!AW40</f>
        <v>5630.7999999999993</v>
      </c>
      <c r="AO67" s="79">
        <f>'control totals'!AX40</f>
        <v>4584.3</v>
      </c>
      <c r="AP67" s="79">
        <f>'control totals'!AY40</f>
        <v>4443.3</v>
      </c>
      <c r="AQ67" s="79">
        <f>'control totals'!AZ40</f>
        <v>4569.3</v>
      </c>
      <c r="AR67" s="79">
        <f>'control totals'!BA40</f>
        <v>4704.8999999999996</v>
      </c>
      <c r="AS67" s="79">
        <f>'control totals'!BB40</f>
        <v>4605.7</v>
      </c>
      <c r="AT67" s="79">
        <f>'control totals'!BC40</f>
        <v>4833</v>
      </c>
      <c r="AU67" s="79">
        <f>'control totals'!BD40</f>
        <v>4925.3999999999996</v>
      </c>
    </row>
    <row r="68" spans="1:47" x14ac:dyDescent="0.2">
      <c r="A68" s="93" t="s">
        <v>2151</v>
      </c>
      <c r="B68" s="79">
        <f>'control totals'!K43</f>
        <v>46</v>
      </c>
      <c r="C68" s="79">
        <f>'control totals'!L43</f>
        <v>51.8</v>
      </c>
      <c r="D68" s="79">
        <f>'control totals'!M43</f>
        <v>58.8</v>
      </c>
      <c r="E68" s="79">
        <f>'control totals'!N43</f>
        <v>67</v>
      </c>
      <c r="F68" s="79">
        <f>'control totals'!O43</f>
        <v>76.400000000000006</v>
      </c>
      <c r="G68" s="79">
        <f>'control totals'!P43</f>
        <v>88.1</v>
      </c>
      <c r="H68" s="79">
        <f>'control totals'!Q43</f>
        <v>94.1</v>
      </c>
      <c r="I68" s="79">
        <f>'control totals'!R43</f>
        <v>107.3</v>
      </c>
      <c r="J68" s="79">
        <f>'control totals'!S43</f>
        <v>125.4</v>
      </c>
      <c r="K68" s="79">
        <f>'control totals'!T43</f>
        <v>149.30000000000001</v>
      </c>
      <c r="L68" s="79">
        <f>'control totals'!U43</f>
        <v>180.1</v>
      </c>
      <c r="M68" s="79">
        <f>'control totals'!V43</f>
        <v>212.9</v>
      </c>
      <c r="N68" s="79">
        <f>'control totals'!W43</f>
        <v>252.7</v>
      </c>
      <c r="O68" s="79">
        <f>'control totals'!X43</f>
        <v>284.3</v>
      </c>
      <c r="P68" s="79">
        <f>'control totals'!Y43</f>
        <v>321.10000000000002</v>
      </c>
      <c r="Q68" s="79">
        <f>'control totals'!Z43</f>
        <v>362.9</v>
      </c>
      <c r="R68" s="79">
        <f>'control totals'!AA43</f>
        <v>397.7</v>
      </c>
      <c r="S68" s="79">
        <f>'control totals'!AB43</f>
        <v>405.7</v>
      </c>
      <c r="T68" s="79">
        <f>'control totals'!AC43</f>
        <v>436.4</v>
      </c>
      <c r="U68" s="79">
        <f>'control totals'!AD43</f>
        <v>483.3</v>
      </c>
      <c r="V68" s="79">
        <f>'control totals'!AE43</f>
        <v>500.8</v>
      </c>
      <c r="W68" s="79">
        <f>'control totals'!AF43</f>
        <v>502.1</v>
      </c>
      <c r="X68" s="79">
        <f>'control totals'!AG43</f>
        <v>486.2</v>
      </c>
      <c r="Y68" s="79">
        <f>'control totals'!AH43</f>
        <v>477.4</v>
      </c>
      <c r="Z68" s="79">
        <f>'control totals'!AI43</f>
        <v>493</v>
      </c>
      <c r="AA68" s="79">
        <f>'control totals'!AJ43</f>
        <v>541.6</v>
      </c>
      <c r="AB68" s="79">
        <f>'control totals'!AK43</f>
        <v>572.4</v>
      </c>
      <c r="AC68" s="79">
        <f>'control totals'!AL43</f>
        <v>614.4</v>
      </c>
      <c r="AD68" s="79">
        <f>'control totals'!AM43</f>
        <v>657.2</v>
      </c>
      <c r="AE68" s="79">
        <f>'control totals'!AN43</f>
        <v>684.1</v>
      </c>
      <c r="AF68" s="79">
        <f>'control totals'!AO43</f>
        <v>774.6</v>
      </c>
      <c r="AG68" s="79">
        <f>'control totals'!AP43</f>
        <v>809.7</v>
      </c>
      <c r="AH68" s="79">
        <f>'control totals'!AQ43</f>
        <v>767.7</v>
      </c>
      <c r="AI68" s="79">
        <f>'control totals'!AR43</f>
        <v>753.5</v>
      </c>
      <c r="AJ68" s="79">
        <f>'control totals'!AS43</f>
        <v>781.8</v>
      </c>
      <c r="AK68" s="79">
        <f>'control totals'!AT43</f>
        <v>933.4</v>
      </c>
      <c r="AL68" s="79">
        <f>'control totals'!AU43</f>
        <v>1088.2</v>
      </c>
      <c r="AM68" s="79">
        <f>'control totals'!AV43</f>
        <v>1248.3</v>
      </c>
      <c r="AN68" s="79">
        <f>'control totals'!AW43</f>
        <v>1192.5999999999999</v>
      </c>
      <c r="AO68" s="79">
        <f>'control totals'!AX43</f>
        <v>1035.5999999999999</v>
      </c>
      <c r="AP68" s="79">
        <f>'control totals'!AY43</f>
        <v>955.4</v>
      </c>
      <c r="AQ68" s="79">
        <f>'control totals'!AZ43</f>
        <v>902.1</v>
      </c>
      <c r="AR68" s="79">
        <f>'control totals'!BA43</f>
        <v>874.2</v>
      </c>
      <c r="AS68" s="79">
        <f>'control totals'!BB43</f>
        <v>836.3</v>
      </c>
      <c r="AT68" s="79">
        <f>'control totals'!BC43</f>
        <v>849.8</v>
      </c>
      <c r="AU68" s="79">
        <f>'control totals'!BD43</f>
        <v>892.1</v>
      </c>
    </row>
    <row r="69" spans="1:47" x14ac:dyDescent="0.2">
      <c r="A69" s="93" t="s">
        <v>2152</v>
      </c>
      <c r="B69" s="79">
        <f>'control totals'!K44</f>
        <v>153.5</v>
      </c>
      <c r="C69" s="79">
        <f>'control totals'!L44</f>
        <v>165.3</v>
      </c>
      <c r="D69" s="79">
        <f>'control totals'!M44</f>
        <v>182</v>
      </c>
      <c r="E69" s="79">
        <f>'control totals'!N44</f>
        <v>220.7</v>
      </c>
      <c r="F69" s="79">
        <f>'control totals'!O44</f>
        <v>276.3</v>
      </c>
      <c r="G69" s="79">
        <f>'control totals'!P44</f>
        <v>299.5</v>
      </c>
      <c r="H69" s="79">
        <f>'control totals'!Q44</f>
        <v>312.5</v>
      </c>
      <c r="I69" s="79">
        <f>'control totals'!R44</f>
        <v>350.1</v>
      </c>
      <c r="J69" s="79">
        <f>'control totals'!S44</f>
        <v>409.2</v>
      </c>
      <c r="K69" s="79">
        <f>'control totals'!T44</f>
        <v>497</v>
      </c>
      <c r="L69" s="79">
        <f>'control totals'!U44</f>
        <v>619.29999999999995</v>
      </c>
      <c r="M69" s="79">
        <f>'control totals'!V44</f>
        <v>793.6</v>
      </c>
      <c r="N69" s="79">
        <f>'control totals'!W44</f>
        <v>898.2</v>
      </c>
      <c r="O69" s="79">
        <f>'control totals'!X44</f>
        <v>926.2</v>
      </c>
      <c r="P69" s="79">
        <f>'control totals'!Y44</f>
        <v>1026.8</v>
      </c>
      <c r="Q69" s="79">
        <f>'control totals'!Z44</f>
        <v>1104.7</v>
      </c>
      <c r="R69" s="79">
        <f>'control totals'!AA44</f>
        <v>1153.9000000000001</v>
      </c>
      <c r="S69" s="79">
        <f>'control totals'!AB44</f>
        <v>1232.7</v>
      </c>
      <c r="T69" s="79">
        <f>'control totals'!AC44</f>
        <v>1385.9</v>
      </c>
      <c r="U69" s="79">
        <f>'control totals'!AD44</f>
        <v>1613.4</v>
      </c>
      <c r="V69" s="79">
        <f>'control totals'!AE44</f>
        <v>1639.9</v>
      </c>
      <c r="W69" s="79">
        <f>'control totals'!AF44</f>
        <v>1548.3</v>
      </c>
      <c r="X69" s="79">
        <f>'control totals'!AG44</f>
        <v>1445.7</v>
      </c>
      <c r="Y69" s="79">
        <f>'control totals'!AH44</f>
        <v>1441.3</v>
      </c>
      <c r="Z69" s="79">
        <f>'control totals'!AI44</f>
        <v>1569.3</v>
      </c>
      <c r="AA69" s="79">
        <f>'control totals'!AJ44</f>
        <v>1805.7</v>
      </c>
      <c r="AB69" s="79">
        <f>'control totals'!AK44</f>
        <v>1902.3</v>
      </c>
      <c r="AC69" s="79">
        <f>'control totals'!AL44</f>
        <v>2094.6</v>
      </c>
      <c r="AD69" s="79">
        <f>'control totals'!AM44</f>
        <v>2234.4</v>
      </c>
      <c r="AE69" s="79">
        <f>'control totals'!AN44</f>
        <v>2325.8000000000002</v>
      </c>
      <c r="AF69" s="79">
        <f>'control totals'!AO44</f>
        <v>2706.6</v>
      </c>
      <c r="AG69" s="79">
        <f>'control totals'!AP44</f>
        <v>2550.9</v>
      </c>
      <c r="AH69" s="79">
        <f>'control totals'!AQ44</f>
        <v>2279.4</v>
      </c>
      <c r="AI69" s="79">
        <f>'control totals'!AR44</f>
        <v>2241.9</v>
      </c>
      <c r="AJ69" s="79">
        <f>'control totals'!AS44</f>
        <v>2568.6999999999998</v>
      </c>
      <c r="AK69" s="79">
        <f>'control totals'!AT44</f>
        <v>3098</v>
      </c>
      <c r="AL69" s="79">
        <f>'control totals'!AU44</f>
        <v>3854.7</v>
      </c>
      <c r="AM69" s="79">
        <f>'control totals'!AV44</f>
        <v>4345.2</v>
      </c>
      <c r="AN69" s="79">
        <f>'control totals'!AW44</f>
        <v>3921.7</v>
      </c>
      <c r="AO69" s="79">
        <f>'control totals'!AX44</f>
        <v>3040.8</v>
      </c>
      <c r="AP69" s="79">
        <f>'control totals'!AY44</f>
        <v>2927.5</v>
      </c>
      <c r="AQ69" s="79">
        <f>'control totals'!AZ44</f>
        <v>3018.9</v>
      </c>
      <c r="AR69" s="79">
        <f>'control totals'!BA44</f>
        <v>3188.6</v>
      </c>
      <c r="AS69" s="79">
        <f>'control totals'!BB44</f>
        <v>3229.7</v>
      </c>
      <c r="AT69" s="79">
        <f>'control totals'!BC44</f>
        <v>3363.7</v>
      </c>
      <c r="AU69" s="79">
        <f>'control totals'!BD44</f>
        <v>3449.8</v>
      </c>
    </row>
    <row r="70" spans="1:47" s="322" customFormat="1" x14ac:dyDescent="0.2">
      <c r="A70" s="93" t="s">
        <v>2531</v>
      </c>
      <c r="B70" s="79">
        <f>B67-B68-B69</f>
        <v>35.600000000000023</v>
      </c>
      <c r="C70" s="79">
        <f t="shared" ref="C70:AU70" si="0">C67-C68-C69</f>
        <v>39.799999999999955</v>
      </c>
      <c r="D70" s="79">
        <f t="shared" si="0"/>
        <v>44.400000000000034</v>
      </c>
      <c r="E70" s="79">
        <f t="shared" si="0"/>
        <v>51.900000000000034</v>
      </c>
      <c r="F70" s="79">
        <f t="shared" si="0"/>
        <v>57.499999999999943</v>
      </c>
      <c r="G70" s="79">
        <f t="shared" si="0"/>
        <v>60.399999999999977</v>
      </c>
      <c r="H70" s="79">
        <f t="shared" si="0"/>
        <v>70.799999999999955</v>
      </c>
      <c r="I70" s="79">
        <f t="shared" si="0"/>
        <v>80.199999999999875</v>
      </c>
      <c r="J70" s="79">
        <f t="shared" si="0"/>
        <v>89.999999999999943</v>
      </c>
      <c r="K70" s="79">
        <f t="shared" si="0"/>
        <v>105</v>
      </c>
      <c r="L70" s="79">
        <f t="shared" si="0"/>
        <v>113.10000000000002</v>
      </c>
      <c r="M70" s="79">
        <f t="shared" si="0"/>
        <v>127.20000000000005</v>
      </c>
      <c r="N70" s="79">
        <f t="shared" si="0"/>
        <v>144.19999999999982</v>
      </c>
      <c r="O70" s="79">
        <f t="shared" si="0"/>
        <v>159</v>
      </c>
      <c r="P70" s="79">
        <f t="shared" si="0"/>
        <v>177.40000000000032</v>
      </c>
      <c r="Q70" s="79">
        <f t="shared" si="0"/>
        <v>177.70000000000005</v>
      </c>
      <c r="R70" s="79">
        <f t="shared" si="0"/>
        <v>178.69999999999982</v>
      </c>
      <c r="S70" s="79">
        <f t="shared" si="0"/>
        <v>190.70000000000005</v>
      </c>
      <c r="T70" s="79">
        <f t="shared" si="0"/>
        <v>207.59999999999991</v>
      </c>
      <c r="U70" s="79">
        <f t="shared" si="0"/>
        <v>229.79999999999995</v>
      </c>
      <c r="V70" s="79">
        <f t="shared" si="0"/>
        <v>254.49999999999977</v>
      </c>
      <c r="W70" s="79">
        <f t="shared" si="0"/>
        <v>276.79999999999995</v>
      </c>
      <c r="X70" s="79">
        <f t="shared" si="0"/>
        <v>296.49999999999955</v>
      </c>
      <c r="Y70" s="79">
        <f t="shared" si="0"/>
        <v>303.79999999999995</v>
      </c>
      <c r="Z70" s="79">
        <f t="shared" si="0"/>
        <v>301.00000000000023</v>
      </c>
      <c r="AA70" s="79">
        <f t="shared" si="0"/>
        <v>333.50000000000023</v>
      </c>
      <c r="AB70" s="79">
        <f t="shared" si="0"/>
        <v>336.10000000000014</v>
      </c>
      <c r="AC70" s="79">
        <f t="shared" si="0"/>
        <v>328.09999999999991</v>
      </c>
      <c r="AD70" s="79">
        <f t="shared" si="0"/>
        <v>308.20000000000027</v>
      </c>
      <c r="AE70" s="79">
        <f t="shared" si="0"/>
        <v>300</v>
      </c>
      <c r="AF70" s="79">
        <f t="shared" si="0"/>
        <v>292.59999999999991</v>
      </c>
      <c r="AG70" s="79">
        <f t="shared" si="0"/>
        <v>301.20000000000027</v>
      </c>
      <c r="AH70" s="79">
        <f t="shared" si="0"/>
        <v>305.79999999999973</v>
      </c>
      <c r="AI70" s="79">
        <f t="shared" si="0"/>
        <v>352.79999999999973</v>
      </c>
      <c r="AJ70" s="79">
        <f t="shared" si="0"/>
        <v>384.30000000000018</v>
      </c>
      <c r="AK70" s="79">
        <f t="shared" si="0"/>
        <v>412.40000000000009</v>
      </c>
      <c r="AL70" s="79">
        <f t="shared" si="0"/>
        <v>395.60000000000036</v>
      </c>
      <c r="AM70" s="79">
        <f t="shared" si="0"/>
        <v>468.39999999999964</v>
      </c>
      <c r="AN70" s="79">
        <f t="shared" si="0"/>
        <v>516.49999999999909</v>
      </c>
      <c r="AO70" s="79">
        <f t="shared" si="0"/>
        <v>507.90000000000009</v>
      </c>
      <c r="AP70" s="79">
        <f t="shared" si="0"/>
        <v>560.40000000000009</v>
      </c>
      <c r="AQ70" s="79">
        <f t="shared" si="0"/>
        <v>648.30000000000018</v>
      </c>
      <c r="AR70" s="79">
        <f t="shared" si="0"/>
        <v>642.09999999999991</v>
      </c>
      <c r="AS70" s="79">
        <f t="shared" si="0"/>
        <v>539.69999999999982</v>
      </c>
      <c r="AT70" s="79">
        <f t="shared" si="0"/>
        <v>619.5</v>
      </c>
      <c r="AU70" s="79">
        <f t="shared" si="0"/>
        <v>583.49999999999955</v>
      </c>
    </row>
    <row r="71" spans="1:47" x14ac:dyDescent="0.2">
      <c r="A71" s="82" t="s">
        <v>2527</v>
      </c>
      <c r="B71" s="79">
        <f>'control totals'!K56</f>
        <v>119.86784558982102</v>
      </c>
      <c r="C71" s="79">
        <f>'control totals'!L56</f>
        <v>136.18997118155619</v>
      </c>
      <c r="D71" s="79">
        <f>'control totals'!M56</f>
        <v>154.35457007447528</v>
      </c>
      <c r="E71" s="79">
        <f>'control totals'!N56</f>
        <v>169.67440944881889</v>
      </c>
      <c r="F71" s="79">
        <f>'control totals'!O56</f>
        <v>170.86649708214873</v>
      </c>
      <c r="G71" s="79">
        <f>'control totals'!P56</f>
        <v>196.01091930951426</v>
      </c>
      <c r="H71" s="79">
        <f>'control totals'!Q56</f>
        <v>231.1684671021932</v>
      </c>
      <c r="I71" s="79">
        <f>'control totals'!R56</f>
        <v>268.21424167694204</v>
      </c>
      <c r="J71" s="79">
        <f>'control totals'!S56</f>
        <v>304.21428825622775</v>
      </c>
      <c r="K71" s="79">
        <f>'control totals'!T56</f>
        <v>312.22575834175939</v>
      </c>
      <c r="L71" s="79">
        <f>'control totals'!U56</f>
        <v>311.57481457062801</v>
      </c>
      <c r="M71" s="79">
        <f>'control totals'!V56</f>
        <v>376.52913385826776</v>
      </c>
      <c r="N71" s="79">
        <f>'control totals'!W56</f>
        <v>375.13548975866962</v>
      </c>
      <c r="O71" s="79">
        <f>'control totals'!X56</f>
        <v>428.30035498757542</v>
      </c>
      <c r="P71" s="79">
        <f>'control totals'!Y56</f>
        <v>515.41061685917907</v>
      </c>
      <c r="Q71" s="79">
        <f>'control totals'!Z56</f>
        <v>540.27654554688593</v>
      </c>
      <c r="R71" s="79">
        <f>'control totals'!AA56</f>
        <v>508.1828672150412</v>
      </c>
      <c r="S71" s="79">
        <f>'control totals'!AB56</f>
        <v>547.27602295627798</v>
      </c>
      <c r="T71" s="79">
        <f>'control totals'!AC56</f>
        <v>603.0742313787639</v>
      </c>
      <c r="U71" s="79">
        <f>'control totals'!AD56</f>
        <v>628.47422680412376</v>
      </c>
      <c r="V71" s="79">
        <f>'control totals'!AE56</f>
        <v>616.06829925859358</v>
      </c>
      <c r="W71" s="79">
        <f>'control totals'!AF56</f>
        <v>622.13391573592833</v>
      </c>
      <c r="X71" s="79">
        <f>'control totals'!AG56</f>
        <v>638.13868613138686</v>
      </c>
      <c r="Y71" s="79">
        <f>'control totals'!AH56</f>
        <v>680.11995435278777</v>
      </c>
      <c r="Z71" s="79">
        <f>'control totals'!AI56</f>
        <v>790.16050060697148</v>
      </c>
      <c r="AA71" s="79">
        <f>'control totals'!AJ56</f>
        <v>870.79784138530863</v>
      </c>
      <c r="AB71" s="79">
        <f>'control totals'!AK56</f>
        <v>960.21934670954715</v>
      </c>
      <c r="AC71" s="79">
        <f>'control totals'!AL56</f>
        <v>1061.0089898501692</v>
      </c>
      <c r="AD71" s="79">
        <f>'control totals'!AM56</f>
        <v>1066.6547673304226</v>
      </c>
      <c r="AE71" s="79">
        <f>'control totals'!AN56</f>
        <v>1086.4941071391904</v>
      </c>
      <c r="AF71" s="79">
        <f>'control totals'!AO56</f>
        <v>1079.0645812876983</v>
      </c>
      <c r="AG71" s="79">
        <f>'control totals'!AP56</f>
        <v>1018.7566403517537</v>
      </c>
      <c r="AH71" s="79">
        <f>'control totals'!AQ56</f>
        <v>1119.3525468561063</v>
      </c>
      <c r="AI71" s="79">
        <f>'control totals'!AR56</f>
        <v>1248.4074110671938</v>
      </c>
      <c r="AJ71" s="79">
        <f>'control totals'!AS56</f>
        <v>1413.8437595879018</v>
      </c>
      <c r="AK71" s="79">
        <f>'control totals'!AT56</f>
        <v>1641.0722100909602</v>
      </c>
      <c r="AL71" s="79">
        <f>'control totals'!AU56</f>
        <v>1853.8625620420705</v>
      </c>
      <c r="AM71" s="79">
        <f>'control totals'!AV56</f>
        <v>1719.6199632782507</v>
      </c>
      <c r="AN71" s="79">
        <f>'control totals'!AW56</f>
        <v>1488.8435784075334</v>
      </c>
      <c r="AO71" s="79">
        <f>'control totals'!AX56</f>
        <v>1587.9000977600203</v>
      </c>
      <c r="AP71" s="79">
        <f>'control totals'!AY56</f>
        <v>1894.058447386134</v>
      </c>
      <c r="AQ71" s="79">
        <f>'control totals'!AZ56</f>
        <v>1969.4761218974468</v>
      </c>
      <c r="AR71" s="79">
        <f>'control totals'!BA56</f>
        <v>2194.8434602675911</v>
      </c>
      <c r="AS71" s="79">
        <f>'control totals'!BB56</f>
        <v>2245.5538386360017</v>
      </c>
      <c r="AT71" s="79">
        <f>'control totals'!BC56</f>
        <v>2419.4296169017452</v>
      </c>
      <c r="AU71" s="79">
        <f>'control totals'!BD56</f>
        <v>2376.0681065841227</v>
      </c>
    </row>
    <row r="72" spans="1:47" x14ac:dyDescent="0.2">
      <c r="A72" s="82" t="s">
        <v>2528</v>
      </c>
      <c r="B72" s="79">
        <f>'control totals'!K57</f>
        <v>49.711922542071633</v>
      </c>
      <c r="C72" s="79">
        <f>'control totals'!L57</f>
        <v>54.504003722722501</v>
      </c>
      <c r="D72" s="79">
        <f>'control totals'!M57</f>
        <v>59.817023043403921</v>
      </c>
      <c r="E72" s="79">
        <f>'control totals'!N57</f>
        <v>65.671521356122128</v>
      </c>
      <c r="F72" s="79">
        <f>'control totals'!O57</f>
        <v>70.224750030638361</v>
      </c>
      <c r="G72" s="79">
        <f>'control totals'!P57</f>
        <v>74.716162663961796</v>
      </c>
      <c r="H72" s="79">
        <f>'control totals'!Q57</f>
        <v>78.577052266199487</v>
      </c>
      <c r="I72" s="79">
        <f>'control totals'!R57</f>
        <v>82.681474433683533</v>
      </c>
      <c r="J72" s="79">
        <f>'control totals'!S57</f>
        <v>93.097706149597144</v>
      </c>
      <c r="K72" s="79">
        <f>'control totals'!T57</f>
        <v>103.97296749557498</v>
      </c>
      <c r="L72" s="79">
        <f>'control totals'!U57</f>
        <v>119.49338796740027</v>
      </c>
      <c r="M72" s="79">
        <f>'control totals'!V57</f>
        <v>138.00144008547602</v>
      </c>
      <c r="N72" s="79">
        <f>'control totals'!W57</f>
        <v>156.72876894132068</v>
      </c>
      <c r="O72" s="79">
        <f>'control totals'!X57</f>
        <v>175.07467795222254</v>
      </c>
      <c r="P72" s="79">
        <f>'control totals'!Y57</f>
        <v>197.02690737424558</v>
      </c>
      <c r="Q72" s="79">
        <f>'control totals'!Z57</f>
        <v>218.00683223713861</v>
      </c>
      <c r="R72" s="79">
        <f>'control totals'!AA57</f>
        <v>238.1418917331529</v>
      </c>
      <c r="S72" s="79">
        <f>'control totals'!AB57</f>
        <v>254.65133702637436</v>
      </c>
      <c r="T72" s="79">
        <f>'control totals'!AC57</f>
        <v>276.76015541165299</v>
      </c>
      <c r="U72" s="79">
        <f>'control totals'!AD57</f>
        <v>297.20041715378892</v>
      </c>
      <c r="V72" s="79">
        <f>'control totals'!AE57</f>
        <v>324.54887683743902</v>
      </c>
      <c r="W72" s="79">
        <f>'control totals'!AF57</f>
        <v>346.63950181119333</v>
      </c>
      <c r="X72" s="79">
        <f>'control totals'!AG57</f>
        <v>374.37804353140643</v>
      </c>
      <c r="Y72" s="79">
        <f>'control totals'!AH57</f>
        <v>402.68188228633852</v>
      </c>
      <c r="Z72" s="79">
        <f>'control totals'!AI57</f>
        <v>428.3356327182841</v>
      </c>
      <c r="AA72" s="79">
        <f>'control totals'!AJ57</f>
        <v>458.08621279574976</v>
      </c>
      <c r="AB72" s="79">
        <f>'control totals'!AK57</f>
        <v>484.62919702242243</v>
      </c>
      <c r="AC72" s="79">
        <f>'control totals'!AL57</f>
        <v>511.29666689673917</v>
      </c>
      <c r="AD72" s="79">
        <f>'control totals'!AM57</f>
        <v>543.31381480348057</v>
      </c>
      <c r="AE72" s="79">
        <f>'control totals'!AN57</f>
        <v>580.08203950604843</v>
      </c>
      <c r="AF72" s="79">
        <f>'control totals'!AO57</f>
        <v>621.42816696960688</v>
      </c>
      <c r="AG72" s="79">
        <f>'control totals'!AP57</f>
        <v>674.54292009615472</v>
      </c>
      <c r="AH72" s="79">
        <f>'control totals'!AQ57</f>
        <v>693.07388605744177</v>
      </c>
      <c r="AI72" s="79">
        <f>'control totals'!AR57</f>
        <v>709.2775659322275</v>
      </c>
      <c r="AJ72" s="79">
        <f>'control totals'!AS57</f>
        <v>736.10330283025291</v>
      </c>
      <c r="AK72" s="79">
        <f>'control totals'!AT57</f>
        <v>773.75844750853673</v>
      </c>
      <c r="AL72" s="79">
        <f>'control totals'!AU57</f>
        <v>801.80353690206277</v>
      </c>
      <c r="AM72" s="79">
        <f>'control totals'!AV57</f>
        <v>833.57818592412764</v>
      </c>
      <c r="AN72" s="79">
        <f>'control totals'!AW57</f>
        <v>925.9289633566533</v>
      </c>
      <c r="AO72" s="79">
        <f>'control totals'!AX57</f>
        <v>944.33960776368303</v>
      </c>
      <c r="AP72" s="79">
        <f>'control totals'!AY57</f>
        <v>953.71280287313004</v>
      </c>
      <c r="AQ72" s="79">
        <f>'control totals'!AZ57</f>
        <v>993.50929240133109</v>
      </c>
      <c r="AR72" s="79">
        <f>'control totals'!BA57</f>
        <v>1012.0945805456047</v>
      </c>
      <c r="AS72" s="79">
        <f>'control totals'!BB57</f>
        <v>1023.3747776191508</v>
      </c>
      <c r="AT72" s="79">
        <f>'control totals'!BC57</f>
        <v>1054.0412982597379</v>
      </c>
      <c r="AU72" s="79">
        <f>'control totals'!BD57</f>
        <v>1114.4447283246207</v>
      </c>
    </row>
    <row r="73" spans="1:47" x14ac:dyDescent="0.2">
      <c r="A73" s="82" t="s">
        <v>2529</v>
      </c>
      <c r="B73" s="79">
        <f>'control totals'!K58</f>
        <v>26.686898534774016</v>
      </c>
      <c r="C73" s="79">
        <f>'control totals'!L58</f>
        <v>28.906025095721319</v>
      </c>
      <c r="D73" s="79">
        <f>'control totals'!M58</f>
        <v>32.361740215454127</v>
      </c>
      <c r="E73" s="79">
        <f>'control totals'!N58</f>
        <v>38.087402528392289</v>
      </c>
      <c r="F73" s="79">
        <f>'control totals'!O58</f>
        <v>38.375419553879532</v>
      </c>
      <c r="G73" s="79">
        <f>'control totals'!P58</f>
        <v>39.872918026523983</v>
      </c>
      <c r="H73" s="79">
        <f>'control totals'!Q58</f>
        <v>43.287813964940653</v>
      </c>
      <c r="I73" s="79">
        <f>'control totals'!R58</f>
        <v>46.404283889374398</v>
      </c>
      <c r="J73" s="79">
        <f>'control totals'!S58</f>
        <v>51.954672260841747</v>
      </c>
      <c r="K73" s="79">
        <f>'control totals'!T58</f>
        <v>56.501274162665602</v>
      </c>
      <c r="L73" s="79">
        <f>'control totals'!U58</f>
        <v>57.198464128638406</v>
      </c>
      <c r="M73" s="79">
        <f>'control totals'!V58</f>
        <v>63.069426056256241</v>
      </c>
      <c r="N73" s="79">
        <f>'control totals'!W58</f>
        <v>65.035741300009576</v>
      </c>
      <c r="O73" s="79">
        <f>'control totals'!X58</f>
        <v>71.224967060201962</v>
      </c>
      <c r="P73" s="79">
        <f>'control totals'!Y58</f>
        <v>87.229142433241947</v>
      </c>
      <c r="Q73" s="79">
        <f>'control totals'!Z58</f>
        <v>94.683288882642273</v>
      </c>
      <c r="R73" s="79">
        <f>'control totals'!AA58</f>
        <v>102.64190771847257</v>
      </c>
      <c r="S73" s="79">
        <f>'control totals'!AB58</f>
        <v>110.23930668401438</v>
      </c>
      <c r="T73" s="79">
        <f>'control totals'!AC58</f>
        <v>123.69894654291645</v>
      </c>
      <c r="U73" s="79">
        <f>'control totals'!AD58</f>
        <v>133.82535604208735</v>
      </c>
      <c r="V73" s="79">
        <f>'control totals'!AE58</f>
        <v>139.38282390396739</v>
      </c>
      <c r="W73" s="79">
        <f>'control totals'!AF58</f>
        <v>140.22658245287826</v>
      </c>
      <c r="X73" s="79">
        <f>'control totals'!AG58</f>
        <v>153.1499370038733</v>
      </c>
      <c r="Y73" s="79">
        <f>'control totals'!AH58</f>
        <v>159.931496694207</v>
      </c>
      <c r="Z73" s="79">
        <f>'control totals'!AI58</f>
        <v>169.57053334141091</v>
      </c>
      <c r="AA73" s="79">
        <f>'control totals'!AJ58</f>
        <v>175.4159458189414</v>
      </c>
      <c r="AB73" s="79">
        <f>'control totals'!AK58</f>
        <v>195.71812293469682</v>
      </c>
      <c r="AC73" s="79">
        <f>'control totals'!AL58</f>
        <v>210.06100991975845</v>
      </c>
      <c r="AD73" s="79">
        <f>'control totals'!AM58</f>
        <v>230.09808453276318</v>
      </c>
      <c r="AE73" s="79">
        <f>'control totals'!AN58</f>
        <v>245.45718668809434</v>
      </c>
      <c r="AF73" s="79">
        <f>'control totals'!AO58</f>
        <v>267.44058507602836</v>
      </c>
      <c r="AG73" s="79">
        <f>'control totals'!AP58</f>
        <v>295.13377288542466</v>
      </c>
      <c r="AH73" s="79">
        <f>'control totals'!AQ58</f>
        <v>296.54023375311863</v>
      </c>
      <c r="AI73" s="79">
        <f>'control totals'!AR58</f>
        <v>300.38168966724584</v>
      </c>
      <c r="AJ73" s="79">
        <f>'control totals'!AS58</f>
        <v>311.88627091517861</v>
      </c>
      <c r="AK73" s="79">
        <f>'control totals'!AT58</f>
        <v>322.90267573383619</v>
      </c>
      <c r="AL73" s="79">
        <f>'control totals'!AU58</f>
        <v>343.83390105586682</v>
      </c>
      <c r="AM73" s="79">
        <f>'control totals'!AV58</f>
        <v>334.2018507976216</v>
      </c>
      <c r="AN73" s="79">
        <f>'control totals'!AW58</f>
        <v>350.3274582358132</v>
      </c>
      <c r="AO73" s="79">
        <f>'control totals'!AX58</f>
        <v>331.36029447629642</v>
      </c>
      <c r="AP73" s="79">
        <f>'control totals'!AY58</f>
        <v>340.82874974073559</v>
      </c>
      <c r="AQ73" s="79">
        <f>'control totals'!AZ58</f>
        <v>376.51458570122196</v>
      </c>
      <c r="AR73" s="79">
        <f>'control totals'!BA58</f>
        <v>403.99529252013735</v>
      </c>
      <c r="AS73" s="79">
        <f>'control totals'!BB58</f>
        <v>413.80471707818128</v>
      </c>
      <c r="AT73" s="79">
        <f>'control totals'!BC58</f>
        <v>424.82908483851668</v>
      </c>
      <c r="AU73" s="79">
        <f>'control totals'!BD58</f>
        <v>446.3538317579231</v>
      </c>
    </row>
    <row r="74" spans="1:47" s="322" customFormat="1" x14ac:dyDescent="0.2">
      <c r="A74" s="82" t="s">
        <v>2532</v>
      </c>
      <c r="B74" s="79">
        <f>SUM(B71:B73)</f>
        <v>196.26666666666665</v>
      </c>
      <c r="C74" s="79">
        <f t="shared" ref="C74:AU74" si="1">SUM(C71:C73)</f>
        <v>219.60000000000002</v>
      </c>
      <c r="D74" s="79">
        <f t="shared" si="1"/>
        <v>246.5333333333333</v>
      </c>
      <c r="E74" s="79">
        <f t="shared" si="1"/>
        <v>273.43333333333328</v>
      </c>
      <c r="F74" s="79">
        <f t="shared" si="1"/>
        <v>279.46666666666658</v>
      </c>
      <c r="G74" s="79">
        <f t="shared" si="1"/>
        <v>310.60000000000002</v>
      </c>
      <c r="H74" s="79">
        <f t="shared" si="1"/>
        <v>353.03333333333336</v>
      </c>
      <c r="I74" s="79">
        <f t="shared" si="1"/>
        <v>397.29999999999995</v>
      </c>
      <c r="J74" s="79">
        <f t="shared" si="1"/>
        <v>449.26666666666659</v>
      </c>
      <c r="K74" s="79">
        <f t="shared" si="1"/>
        <v>472.69999999999993</v>
      </c>
      <c r="L74" s="79">
        <f t="shared" si="1"/>
        <v>488.26666666666671</v>
      </c>
      <c r="M74" s="79">
        <f t="shared" si="1"/>
        <v>577.6</v>
      </c>
      <c r="N74" s="79">
        <f t="shared" si="1"/>
        <v>596.89999999999986</v>
      </c>
      <c r="O74" s="79">
        <f t="shared" si="1"/>
        <v>674.59999999999991</v>
      </c>
      <c r="P74" s="79">
        <f t="shared" si="1"/>
        <v>799.66666666666663</v>
      </c>
      <c r="Q74" s="79">
        <f t="shared" si="1"/>
        <v>852.96666666666681</v>
      </c>
      <c r="R74" s="79">
        <f t="shared" si="1"/>
        <v>848.9666666666667</v>
      </c>
      <c r="S74" s="79">
        <f t="shared" si="1"/>
        <v>912.16666666666674</v>
      </c>
      <c r="T74" s="79">
        <f t="shared" si="1"/>
        <v>1003.5333333333333</v>
      </c>
      <c r="U74" s="79">
        <f t="shared" si="1"/>
        <v>1059.5</v>
      </c>
      <c r="V74" s="79">
        <f t="shared" si="1"/>
        <v>1080</v>
      </c>
      <c r="W74" s="79">
        <f t="shared" si="1"/>
        <v>1109</v>
      </c>
      <c r="X74" s="79">
        <f t="shared" si="1"/>
        <v>1165.6666666666665</v>
      </c>
      <c r="Y74" s="79">
        <f t="shared" si="1"/>
        <v>1242.7333333333333</v>
      </c>
      <c r="Z74" s="79">
        <f t="shared" si="1"/>
        <v>1388.0666666666666</v>
      </c>
      <c r="AA74" s="79">
        <f t="shared" si="1"/>
        <v>1504.2999999999997</v>
      </c>
      <c r="AB74" s="79">
        <f t="shared" si="1"/>
        <v>1640.5666666666664</v>
      </c>
      <c r="AC74" s="79">
        <f t="shared" si="1"/>
        <v>1782.3666666666668</v>
      </c>
      <c r="AD74" s="79">
        <f t="shared" si="1"/>
        <v>1840.0666666666662</v>
      </c>
      <c r="AE74" s="79">
        <f t="shared" si="1"/>
        <v>1912.0333333333333</v>
      </c>
      <c r="AF74" s="79">
        <f t="shared" si="1"/>
        <v>1967.9333333333336</v>
      </c>
      <c r="AG74" s="79">
        <f t="shared" si="1"/>
        <v>1988.4333333333329</v>
      </c>
      <c r="AH74" s="79">
        <f t="shared" si="1"/>
        <v>2108.9666666666667</v>
      </c>
      <c r="AI74" s="79">
        <f t="shared" si="1"/>
        <v>2258.0666666666675</v>
      </c>
      <c r="AJ74" s="79">
        <f t="shared" si="1"/>
        <v>2461.8333333333335</v>
      </c>
      <c r="AK74" s="79">
        <f t="shared" si="1"/>
        <v>2737.7333333333331</v>
      </c>
      <c r="AL74" s="79">
        <f t="shared" si="1"/>
        <v>2999.5</v>
      </c>
      <c r="AM74" s="79">
        <f t="shared" si="1"/>
        <v>2887.4</v>
      </c>
      <c r="AN74" s="79">
        <f t="shared" si="1"/>
        <v>2765.1</v>
      </c>
      <c r="AO74" s="79">
        <f t="shared" si="1"/>
        <v>2863.6</v>
      </c>
      <c r="AP74" s="79">
        <f t="shared" si="1"/>
        <v>3188.5999999999995</v>
      </c>
      <c r="AQ74" s="79">
        <f t="shared" si="1"/>
        <v>3339.5</v>
      </c>
      <c r="AR74" s="79">
        <f t="shared" si="1"/>
        <v>3610.9333333333329</v>
      </c>
      <c r="AS74" s="79">
        <f t="shared" si="1"/>
        <v>3682.7333333333336</v>
      </c>
      <c r="AT74" s="79">
        <f t="shared" si="1"/>
        <v>3898.3</v>
      </c>
      <c r="AU74" s="79">
        <f t="shared" si="1"/>
        <v>3936.8666666666668</v>
      </c>
    </row>
    <row r="75" spans="1:47" s="322" customFormat="1" x14ac:dyDescent="0.2">
      <c r="A75" s="82" t="s">
        <v>2533</v>
      </c>
      <c r="B75" s="79">
        <f>B74+B70</f>
        <v>231.86666666666667</v>
      </c>
      <c r="C75" s="79">
        <f t="shared" ref="C75:AU75" si="2">C74+C70</f>
        <v>259.39999999999998</v>
      </c>
      <c r="D75" s="79">
        <f t="shared" si="2"/>
        <v>290.93333333333334</v>
      </c>
      <c r="E75" s="79">
        <f t="shared" si="2"/>
        <v>325.33333333333331</v>
      </c>
      <c r="F75" s="79">
        <f t="shared" si="2"/>
        <v>336.96666666666653</v>
      </c>
      <c r="G75" s="79">
        <f t="shared" si="2"/>
        <v>371</v>
      </c>
      <c r="H75" s="79">
        <f t="shared" si="2"/>
        <v>423.83333333333331</v>
      </c>
      <c r="I75" s="79">
        <f t="shared" si="2"/>
        <v>477.49999999999983</v>
      </c>
      <c r="J75" s="79">
        <f t="shared" si="2"/>
        <v>539.26666666666654</v>
      </c>
      <c r="K75" s="79">
        <f t="shared" si="2"/>
        <v>577.69999999999993</v>
      </c>
      <c r="L75" s="79">
        <f t="shared" si="2"/>
        <v>601.36666666666679</v>
      </c>
      <c r="M75" s="79">
        <f t="shared" si="2"/>
        <v>704.80000000000007</v>
      </c>
      <c r="N75" s="79">
        <f t="shared" si="2"/>
        <v>741.09999999999968</v>
      </c>
      <c r="O75" s="79">
        <f t="shared" si="2"/>
        <v>833.59999999999991</v>
      </c>
      <c r="P75" s="79">
        <f t="shared" si="2"/>
        <v>977.06666666666695</v>
      </c>
      <c r="Q75" s="79">
        <f t="shared" si="2"/>
        <v>1030.666666666667</v>
      </c>
      <c r="R75" s="79">
        <f t="shared" si="2"/>
        <v>1027.6666666666665</v>
      </c>
      <c r="S75" s="79">
        <f t="shared" si="2"/>
        <v>1102.8666666666668</v>
      </c>
      <c r="T75" s="79">
        <f t="shared" si="2"/>
        <v>1211.1333333333332</v>
      </c>
      <c r="U75" s="79">
        <f t="shared" si="2"/>
        <v>1289.3</v>
      </c>
      <c r="V75" s="79">
        <f t="shared" si="2"/>
        <v>1334.4999999999998</v>
      </c>
      <c r="W75" s="79">
        <f t="shared" si="2"/>
        <v>1385.8</v>
      </c>
      <c r="X75" s="79">
        <f t="shared" si="2"/>
        <v>1462.1666666666661</v>
      </c>
      <c r="Y75" s="79">
        <f t="shared" si="2"/>
        <v>1546.5333333333333</v>
      </c>
      <c r="Z75" s="79">
        <f t="shared" si="2"/>
        <v>1689.0666666666668</v>
      </c>
      <c r="AA75" s="79">
        <f t="shared" si="2"/>
        <v>1837.8</v>
      </c>
      <c r="AB75" s="79">
        <f t="shared" si="2"/>
        <v>1976.6666666666665</v>
      </c>
      <c r="AC75" s="79">
        <f t="shared" si="2"/>
        <v>2110.4666666666667</v>
      </c>
      <c r="AD75" s="79">
        <f t="shared" si="2"/>
        <v>2148.2666666666664</v>
      </c>
      <c r="AE75" s="79">
        <f t="shared" si="2"/>
        <v>2212.0333333333333</v>
      </c>
      <c r="AF75" s="79">
        <f t="shared" si="2"/>
        <v>2260.5333333333338</v>
      </c>
      <c r="AG75" s="79">
        <f t="shared" si="2"/>
        <v>2289.6333333333332</v>
      </c>
      <c r="AH75" s="79">
        <f t="shared" si="2"/>
        <v>2414.7666666666664</v>
      </c>
      <c r="AI75" s="79">
        <f t="shared" si="2"/>
        <v>2610.8666666666672</v>
      </c>
      <c r="AJ75" s="79">
        <f t="shared" si="2"/>
        <v>2846.1333333333337</v>
      </c>
      <c r="AK75" s="79">
        <f t="shared" si="2"/>
        <v>3150.1333333333332</v>
      </c>
      <c r="AL75" s="79">
        <f t="shared" si="2"/>
        <v>3395.1000000000004</v>
      </c>
      <c r="AM75" s="79">
        <f t="shared" si="2"/>
        <v>3355.7999999999997</v>
      </c>
      <c r="AN75" s="79">
        <f t="shared" si="2"/>
        <v>3281.599999999999</v>
      </c>
      <c r="AO75" s="79">
        <f t="shared" si="2"/>
        <v>3371.5</v>
      </c>
      <c r="AP75" s="79">
        <f t="shared" si="2"/>
        <v>3748.9999999999995</v>
      </c>
      <c r="AQ75" s="79">
        <f t="shared" si="2"/>
        <v>3987.8</v>
      </c>
      <c r="AR75" s="79">
        <f t="shared" si="2"/>
        <v>4253.0333333333328</v>
      </c>
      <c r="AS75" s="79">
        <f t="shared" si="2"/>
        <v>4222.4333333333334</v>
      </c>
      <c r="AT75" s="79">
        <f t="shared" si="2"/>
        <v>4517.8</v>
      </c>
      <c r="AU75" s="79">
        <f t="shared" si="2"/>
        <v>4520.3666666666668</v>
      </c>
    </row>
    <row r="76" spans="1:47" x14ac:dyDescent="0.2">
      <c r="A76" s="93" t="s">
        <v>2153</v>
      </c>
      <c r="B76">
        <f>'control totals'!K36</f>
        <v>-29.1</v>
      </c>
      <c r="C76" s="322">
        <f>'control totals'!L36</f>
        <v>-32.1</v>
      </c>
      <c r="D76" s="322">
        <f>'control totals'!M36</f>
        <v>-35.800000000000004</v>
      </c>
      <c r="E76" s="322">
        <f>'control totals'!N36</f>
        <v>-39.4</v>
      </c>
      <c r="F76" s="322">
        <f>'control totals'!O36</f>
        <v>-41.900000000000006</v>
      </c>
      <c r="G76" s="322">
        <f>'control totals'!P36</f>
        <v>-47.400000000000006</v>
      </c>
      <c r="H76" s="322">
        <f>'control totals'!Q36</f>
        <v>-53.900000000000006</v>
      </c>
      <c r="I76" s="322">
        <f>'control totals'!R36</f>
        <v>-59.8</v>
      </c>
      <c r="J76" s="322">
        <f>'control totals'!S36</f>
        <v>-68.400000000000006</v>
      </c>
      <c r="K76" s="322">
        <f>'control totals'!T36</f>
        <v>-73</v>
      </c>
      <c r="L76" s="322">
        <f>'control totals'!U36</f>
        <v>-78.899999999999991</v>
      </c>
      <c r="M76" s="322">
        <f>'control totals'!V36</f>
        <v>-94.199999999999989</v>
      </c>
      <c r="N76" s="322">
        <f>'control totals'!W36</f>
        <v>-107.5</v>
      </c>
      <c r="O76" s="322">
        <f>'control totals'!X36</f>
        <v>-121.69999999999999</v>
      </c>
      <c r="P76" s="322">
        <f>'control totals'!Y36</f>
        <v>-140.89999999999998</v>
      </c>
      <c r="Q76" s="322">
        <f>'control totals'!Z36</f>
        <v>-152.19999999999999</v>
      </c>
      <c r="R76" s="322">
        <f>'control totals'!AA36</f>
        <v>-159.9</v>
      </c>
      <c r="S76" s="322">
        <f>'control totals'!AB36</f>
        <v>-171.8</v>
      </c>
      <c r="T76" s="322">
        <f>'control totals'!AC36</f>
        <v>-184</v>
      </c>
      <c r="U76" s="322">
        <f>'control totals'!AD36</f>
        <v>-203.60000000000002</v>
      </c>
      <c r="V76" s="322">
        <f>'control totals'!AE36</f>
        <v>-217.40000000000003</v>
      </c>
      <c r="W76" s="322">
        <f>'control totals'!AF36</f>
        <v>-242.50000000000003</v>
      </c>
      <c r="X76" s="322">
        <f>'control totals'!AG36</f>
        <v>-262.5</v>
      </c>
      <c r="Y76" s="322">
        <f>'control totals'!AH36</f>
        <v>-268.5</v>
      </c>
      <c r="Z76" s="322">
        <f>'control totals'!AI36</f>
        <v>-273.10000000000002</v>
      </c>
      <c r="AA76" s="322">
        <f>'control totals'!AJ36</f>
        <v>-300.5</v>
      </c>
      <c r="AB76" s="322">
        <f>'control totals'!AK36</f>
        <v>-300.2</v>
      </c>
      <c r="AC76" s="322">
        <f>'control totals'!AL36</f>
        <v>-299.60000000000002</v>
      </c>
      <c r="AD76" s="322">
        <f>'control totals'!AM36</f>
        <v>-285.39999999999998</v>
      </c>
      <c r="AE76" s="322">
        <f>'control totals'!AN36</f>
        <v>-265.8</v>
      </c>
      <c r="AF76" s="322">
        <f>'control totals'!AO36</f>
        <v>-249</v>
      </c>
      <c r="AG76" s="322">
        <f>'control totals'!AP36</f>
        <v>-242.29999999999998</v>
      </c>
      <c r="AH76" s="322">
        <f>'control totals'!AQ36</f>
        <v>-249.39999999999998</v>
      </c>
      <c r="AI76" s="322">
        <f>'control totals'!AR36</f>
        <v>-277.39999999999998</v>
      </c>
      <c r="AJ76" s="322">
        <f>'control totals'!AS36</f>
        <v>-285.89999999999998</v>
      </c>
      <c r="AK76" s="322">
        <f>'control totals'!AT36</f>
        <v>-308.79999999999995</v>
      </c>
      <c r="AL76" s="322">
        <f>'control totals'!AU36</f>
        <v>-316.59999999999997</v>
      </c>
      <c r="AM76" s="322">
        <f>'control totals'!AV36</f>
        <v>-332.4</v>
      </c>
      <c r="AN76" s="322">
        <f>'control totals'!AW36</f>
        <v>-332.70000000000005</v>
      </c>
      <c r="AO76" s="322">
        <f>'control totals'!AX36</f>
        <v>-348.09999999999997</v>
      </c>
      <c r="AP76" s="322">
        <f>'control totals'!AY36</f>
        <v>-346.40000000000003</v>
      </c>
      <c r="AQ76" s="322">
        <f>'control totals'!AZ36</f>
        <v>-393.50000000000006</v>
      </c>
      <c r="AR76" s="322">
        <f>'control totals'!BA36</f>
        <v>-396</v>
      </c>
      <c r="AS76" s="322">
        <f>'control totals'!BB36</f>
        <v>-286.09999999999997</v>
      </c>
      <c r="AT76" s="322">
        <f>'control totals'!BC36</f>
        <v>-361.1</v>
      </c>
      <c r="AU76" s="322">
        <f>'control totals'!BD36</f>
        <v>-366.79999999999995</v>
      </c>
    </row>
    <row r="77" spans="1:47" x14ac:dyDescent="0.2">
      <c r="A77" s="93" t="s">
        <v>2154</v>
      </c>
      <c r="B77" s="322">
        <f>'control totals'!K37</f>
        <v>-9.9999999999994316E-2</v>
      </c>
      <c r="C77" s="322">
        <f>'control totals'!L37</f>
        <v>-0.29999999999999716</v>
      </c>
      <c r="D77" s="322">
        <f>'control totals'!M37</f>
        <v>-0.19999999999999574</v>
      </c>
      <c r="E77" s="322">
        <f>'control totals'!N37</f>
        <v>-0.29999999999999716</v>
      </c>
      <c r="F77" s="322">
        <f>'control totals'!O37</f>
        <v>-0.89999999999999858</v>
      </c>
      <c r="G77" s="322">
        <f>'control totals'!P37</f>
        <v>-1.2999999999999972</v>
      </c>
      <c r="H77" s="322">
        <f>'control totals'!Q37</f>
        <v>-1.3999999999999986</v>
      </c>
      <c r="I77" s="322">
        <f>'control totals'!R37</f>
        <v>-1.3999999999999986</v>
      </c>
      <c r="J77" s="322">
        <f>'control totals'!S37</f>
        <v>-1.7000000000000028</v>
      </c>
      <c r="K77" s="322">
        <f>'control totals'!T37</f>
        <v>-2.2999999999999972</v>
      </c>
      <c r="L77" s="322">
        <f>'control totals'!U37</f>
        <v>-3</v>
      </c>
      <c r="M77" s="322">
        <f>'control totals'!V37</f>
        <v>-4.4000000000000057</v>
      </c>
      <c r="N77" s="322">
        <f>'control totals'!W37</f>
        <v>-3.9000000000000057</v>
      </c>
      <c r="O77" s="322">
        <f>'control totals'!X37</f>
        <v>-3.4000000000000057</v>
      </c>
      <c r="P77" s="322">
        <f>'control totals'!Y37</f>
        <v>-3</v>
      </c>
      <c r="Q77" s="322">
        <f>'control totals'!Z37</f>
        <v>-2.0999999999999943</v>
      </c>
      <c r="R77" s="322">
        <f>'control totals'!AA37</f>
        <v>-3</v>
      </c>
      <c r="S77" s="322">
        <f>'control totals'!AB37</f>
        <v>-3.8000000000000114</v>
      </c>
      <c r="T77" s="322">
        <f>'control totals'!AC37</f>
        <v>-3</v>
      </c>
      <c r="U77" s="322">
        <f>'control totals'!AD37</f>
        <v>-2</v>
      </c>
      <c r="V77" s="322">
        <f>'control totals'!AE37</f>
        <v>-1.9000000000000057</v>
      </c>
      <c r="W77" s="322">
        <f>'control totals'!AF37</f>
        <v>-1.9000000000000057</v>
      </c>
      <c r="X77" s="322">
        <f>'control totals'!AG37</f>
        <v>-2.1000000000000227</v>
      </c>
      <c r="Y77" s="322">
        <f>'control totals'!AH37</f>
        <v>-1</v>
      </c>
      <c r="Z77" s="322">
        <f>'control totals'!AI37</f>
        <v>-0.89999999999997726</v>
      </c>
      <c r="AA77" s="322">
        <f>'control totals'!AJ37</f>
        <v>1.2000000000000171</v>
      </c>
      <c r="AB77" s="322">
        <f>'control totals'!AK37</f>
        <v>2.3000000000000114</v>
      </c>
      <c r="AC77" s="322">
        <f>'control totals'!AL37</f>
        <v>0.29999999999998295</v>
      </c>
      <c r="AD77" s="322">
        <f>'control totals'!AM37</f>
        <v>-2.8000000000000114</v>
      </c>
      <c r="AE77" s="322">
        <f>'control totals'!AN37</f>
        <v>-3.8000000000000114</v>
      </c>
      <c r="AF77" s="322">
        <f>'control totals'!AO37</f>
        <v>-7.2999999999999545</v>
      </c>
      <c r="AG77" s="322">
        <f>'control totals'!AP37</f>
        <v>-10.100000000000023</v>
      </c>
      <c r="AH77" s="322">
        <f>'control totals'!AQ37</f>
        <v>-11.300000000000011</v>
      </c>
      <c r="AI77" s="322">
        <f>'control totals'!AR37</f>
        <v>-12.399999999999977</v>
      </c>
      <c r="AJ77" s="322">
        <f>'control totals'!AS37</f>
        <v>-15.300000000000011</v>
      </c>
      <c r="AK77" s="322">
        <f>'control totals'!AT37</f>
        <v>-16.699999999999989</v>
      </c>
      <c r="AL77" s="322">
        <f>'control totals'!AU37</f>
        <v>-19.5</v>
      </c>
      <c r="AM77" s="322">
        <f>'control totals'!AV37</f>
        <v>-26.100000000000023</v>
      </c>
      <c r="AN77" s="322">
        <f>'control totals'!AW37</f>
        <v>-30.599999999999966</v>
      </c>
      <c r="AO77" s="322">
        <f>'control totals'!AX37</f>
        <v>-31.300000000000011</v>
      </c>
      <c r="AP77" s="322">
        <f>'control totals'!AY37</f>
        <v>-31.199999999999989</v>
      </c>
      <c r="AQ77" s="322">
        <f>'control totals'!AZ37</f>
        <v>-29.800000000000011</v>
      </c>
      <c r="AR77" s="322">
        <f>'control totals'!BA37</f>
        <v>-25.599999999999966</v>
      </c>
      <c r="AS77" s="322">
        <f>'control totals'!BB37</f>
        <v>-25.599999999999966</v>
      </c>
      <c r="AT77" s="322">
        <f>'control totals'!BC37</f>
        <v>-26.700000000000045</v>
      </c>
      <c r="AU77" s="322">
        <f>'control totals'!BD37</f>
        <v>-26.300000000000011</v>
      </c>
    </row>
    <row r="78" spans="1:47" x14ac:dyDescent="0.2">
      <c r="A78" s="82" t="s">
        <v>2530</v>
      </c>
      <c r="B78">
        <f>SUM(B76:B77)</f>
        <v>-29.199999999999996</v>
      </c>
      <c r="C78" s="322">
        <f t="shared" ref="C78:AU78" si="3">SUM(C76:C77)</f>
        <v>-32.4</v>
      </c>
      <c r="D78" s="322">
        <f t="shared" si="3"/>
        <v>-36</v>
      </c>
      <c r="E78" s="322">
        <f t="shared" si="3"/>
        <v>-39.699999999999996</v>
      </c>
      <c r="F78" s="322">
        <f t="shared" si="3"/>
        <v>-42.800000000000004</v>
      </c>
      <c r="G78" s="322">
        <f t="shared" si="3"/>
        <v>-48.7</v>
      </c>
      <c r="H78" s="322">
        <f t="shared" si="3"/>
        <v>-55.300000000000004</v>
      </c>
      <c r="I78" s="322">
        <f t="shared" si="3"/>
        <v>-61.199999999999996</v>
      </c>
      <c r="J78" s="322">
        <f t="shared" si="3"/>
        <v>-70.100000000000009</v>
      </c>
      <c r="K78" s="322">
        <f t="shared" si="3"/>
        <v>-75.3</v>
      </c>
      <c r="L78" s="322">
        <f t="shared" si="3"/>
        <v>-81.899999999999991</v>
      </c>
      <c r="M78" s="322">
        <f t="shared" si="3"/>
        <v>-98.6</v>
      </c>
      <c r="N78" s="322">
        <f t="shared" si="3"/>
        <v>-111.4</v>
      </c>
      <c r="O78" s="322">
        <f t="shared" si="3"/>
        <v>-125.1</v>
      </c>
      <c r="P78" s="322">
        <f t="shared" si="3"/>
        <v>-143.89999999999998</v>
      </c>
      <c r="Q78" s="322">
        <f t="shared" si="3"/>
        <v>-154.29999999999998</v>
      </c>
      <c r="R78" s="322">
        <f t="shared" si="3"/>
        <v>-162.9</v>
      </c>
      <c r="S78" s="322">
        <f t="shared" si="3"/>
        <v>-175.60000000000002</v>
      </c>
      <c r="T78" s="322">
        <f t="shared" si="3"/>
        <v>-187</v>
      </c>
      <c r="U78" s="322">
        <f t="shared" si="3"/>
        <v>-205.60000000000002</v>
      </c>
      <c r="V78" s="322">
        <f t="shared" si="3"/>
        <v>-219.30000000000004</v>
      </c>
      <c r="W78" s="322">
        <f t="shared" si="3"/>
        <v>-244.40000000000003</v>
      </c>
      <c r="X78" s="322">
        <f t="shared" si="3"/>
        <v>-264.60000000000002</v>
      </c>
      <c r="Y78" s="322">
        <f t="shared" si="3"/>
        <v>-269.5</v>
      </c>
      <c r="Z78" s="322">
        <f t="shared" si="3"/>
        <v>-274</v>
      </c>
      <c r="AA78" s="322">
        <f t="shared" si="3"/>
        <v>-299.29999999999995</v>
      </c>
      <c r="AB78" s="322">
        <f t="shared" si="3"/>
        <v>-297.89999999999998</v>
      </c>
      <c r="AC78" s="322">
        <f t="shared" si="3"/>
        <v>-299.30000000000007</v>
      </c>
      <c r="AD78" s="322">
        <f t="shared" si="3"/>
        <v>-288.2</v>
      </c>
      <c r="AE78" s="322">
        <f t="shared" si="3"/>
        <v>-269.60000000000002</v>
      </c>
      <c r="AF78" s="322">
        <f t="shared" si="3"/>
        <v>-256.29999999999995</v>
      </c>
      <c r="AG78" s="322">
        <f t="shared" si="3"/>
        <v>-252.4</v>
      </c>
      <c r="AH78" s="322">
        <f t="shared" si="3"/>
        <v>-260.7</v>
      </c>
      <c r="AI78" s="322">
        <f t="shared" si="3"/>
        <v>-289.79999999999995</v>
      </c>
      <c r="AJ78" s="322">
        <f t="shared" si="3"/>
        <v>-301.2</v>
      </c>
      <c r="AK78" s="322">
        <f t="shared" si="3"/>
        <v>-325.49999999999994</v>
      </c>
      <c r="AL78" s="322">
        <f t="shared" si="3"/>
        <v>-336.09999999999997</v>
      </c>
      <c r="AM78" s="322">
        <f t="shared" si="3"/>
        <v>-358.5</v>
      </c>
      <c r="AN78" s="322">
        <f t="shared" si="3"/>
        <v>-363.3</v>
      </c>
      <c r="AO78" s="322">
        <f t="shared" si="3"/>
        <v>-379.4</v>
      </c>
      <c r="AP78" s="322">
        <f t="shared" si="3"/>
        <v>-377.6</v>
      </c>
      <c r="AQ78" s="322">
        <f t="shared" si="3"/>
        <v>-423.30000000000007</v>
      </c>
      <c r="AR78" s="322">
        <f t="shared" si="3"/>
        <v>-421.59999999999997</v>
      </c>
      <c r="AS78" s="322">
        <f t="shared" si="3"/>
        <v>-311.69999999999993</v>
      </c>
      <c r="AT78" s="322">
        <f t="shared" si="3"/>
        <v>-387.80000000000007</v>
      </c>
      <c r="AU78" s="322">
        <f t="shared" si="3"/>
        <v>-393.09999999999997</v>
      </c>
    </row>
    <row r="79" spans="1:47" x14ac:dyDescent="0.2">
      <c r="A79" s="82" t="s">
        <v>2536</v>
      </c>
      <c r="B79">
        <f>'control totals'!K270</f>
        <v>9.9999999999999867E-2</v>
      </c>
      <c r="C79" s="322">
        <f>'control totals'!L270</f>
        <v>0.10000000000000009</v>
      </c>
      <c r="D79" s="322">
        <f>'control totals'!M270</f>
        <v>0.19999999999999996</v>
      </c>
      <c r="E79" s="322">
        <f>'control totals'!N270</f>
        <v>0.29999999999999993</v>
      </c>
      <c r="F79" s="322">
        <f>'control totals'!O270</f>
        <v>0.30000000000000004</v>
      </c>
      <c r="G79" s="322">
        <f>'control totals'!P270</f>
        <v>0.89999999999999991</v>
      </c>
      <c r="H79" s="322">
        <f>'control totals'!Q270</f>
        <v>1.2000000000000002</v>
      </c>
      <c r="I79" s="322">
        <f>'control totals'!R270</f>
        <v>1.1000000000000001</v>
      </c>
      <c r="J79" s="322">
        <f>'control totals'!S270</f>
        <v>0.80000000000000027</v>
      </c>
      <c r="K79" s="322">
        <f>'control totals'!T270</f>
        <v>1</v>
      </c>
      <c r="L79" s="322">
        <f>'control totals'!U270</f>
        <v>0.89999999999999991</v>
      </c>
      <c r="M79" s="322">
        <f>'control totals'!V270</f>
        <v>1.5999999999999996</v>
      </c>
      <c r="N79" s="322">
        <f>'control totals'!W270</f>
        <v>1.5</v>
      </c>
      <c r="O79" s="322">
        <f>'control totals'!X270</f>
        <v>1.1000000000000001</v>
      </c>
      <c r="P79" s="322">
        <f>'control totals'!Y270</f>
        <v>1.1000000000000001</v>
      </c>
      <c r="Q79" s="322">
        <f>'control totals'!Z270</f>
        <v>0.70000000000000018</v>
      </c>
      <c r="R79" s="322">
        <f>'control totals'!AA270</f>
        <v>1.2000000000000002</v>
      </c>
      <c r="S79" s="322">
        <f>'control totals'!AB270</f>
        <v>0.79999999999999982</v>
      </c>
      <c r="T79" s="322">
        <f>'control totals'!AC270</f>
        <v>0.5</v>
      </c>
      <c r="U79" s="322">
        <f>'control totals'!AD270</f>
        <v>0.69999999999999929</v>
      </c>
      <c r="V79" s="322">
        <f>'control totals'!AE270</f>
        <v>1.2000000000000002</v>
      </c>
      <c r="W79" s="322">
        <f>'control totals'!AF270</f>
        <v>1.5999999999999996</v>
      </c>
      <c r="X79" s="322">
        <f>'control totals'!AG270</f>
        <v>1.5</v>
      </c>
      <c r="Y79" s="322">
        <f>'control totals'!AH270</f>
        <v>1.2999999999999998</v>
      </c>
      <c r="Z79" s="322">
        <f>'control totals'!AI270</f>
        <v>1.2000000000000002</v>
      </c>
      <c r="AA79" s="322">
        <f>'control totals'!AJ270</f>
        <v>0.20000000000000018</v>
      </c>
      <c r="AB79" s="322">
        <f>'control totals'!AK270</f>
        <v>-0.40000000000000036</v>
      </c>
      <c r="AC79" s="322">
        <f>'control totals'!AL270</f>
        <v>-0.19999999999999929</v>
      </c>
      <c r="AD79" s="322">
        <f>'control totals'!AM270</f>
        <v>-0.60000000000000142</v>
      </c>
      <c r="AE79" s="322">
        <f>'control totals'!AN270</f>
        <v>-0.69999999999999929</v>
      </c>
      <c r="AF79" s="322">
        <f>'control totals'!AO270</f>
        <v>-2.2000000000000011</v>
      </c>
      <c r="AG79" s="322">
        <f>'control totals'!AP270</f>
        <v>-2</v>
      </c>
      <c r="AH79" s="322">
        <f>'control totals'!AQ270</f>
        <v>-1.6999999999999993</v>
      </c>
      <c r="AI79" s="322">
        <f>'control totals'!AR270</f>
        <v>-2.8000000000000007</v>
      </c>
      <c r="AJ79" s="322">
        <f>'control totals'!AS270</f>
        <v>-3.7000000000000011</v>
      </c>
      <c r="AK79" s="322">
        <f>'control totals'!AT270</f>
        <v>-5.6000000000000014</v>
      </c>
      <c r="AL79" s="322">
        <f>'control totals'!AU270</f>
        <v>-6.7999999999999989</v>
      </c>
      <c r="AM79" s="322">
        <f>'control totals'!AV270</f>
        <v>-6.6999999999999993</v>
      </c>
      <c r="AN79" s="322">
        <f>'control totals'!AW270</f>
        <v>-8.1000000000000014</v>
      </c>
      <c r="AO79" s="322">
        <f>'control totals'!AX270</f>
        <v>-3.8000000000000007</v>
      </c>
      <c r="AP79" s="322">
        <f>'control totals'!AY270</f>
        <v>-4.1000000000000014</v>
      </c>
      <c r="AQ79" s="322">
        <f>'control totals'!AZ270</f>
        <v>-4</v>
      </c>
      <c r="AR79" s="322">
        <f>'control totals'!BA270</f>
        <v>-4.7999999999999972</v>
      </c>
      <c r="AS79" s="322">
        <f>'control totals'!BB270</f>
        <v>-5.6999999999999993</v>
      </c>
      <c r="AT79" s="322">
        <f>'control totals'!BC270</f>
        <v>-7.1000000000000014</v>
      </c>
      <c r="AU79" s="322">
        <f>'control totals'!BD270</f>
        <v>-6.8000000000000043</v>
      </c>
    </row>
    <row r="80" spans="1:47" x14ac:dyDescent="0.2">
      <c r="A80" s="82" t="s">
        <v>2537</v>
      </c>
      <c r="B80">
        <f>'control totals'!K274</f>
        <v>4.8</v>
      </c>
      <c r="C80" s="322">
        <f>'control totals'!L274</f>
        <v>6</v>
      </c>
      <c r="D80" s="322">
        <f>'control totals'!M274</f>
        <v>7.2</v>
      </c>
      <c r="E80" s="322">
        <f>'control totals'!N274</f>
        <v>5.4</v>
      </c>
      <c r="F80" s="322">
        <f>'control totals'!O274</f>
        <v>6</v>
      </c>
      <c r="G80" s="322">
        <f>'control totals'!P274</f>
        <v>6.1</v>
      </c>
      <c r="H80" s="322">
        <f>'control totals'!Q274</f>
        <v>4.5</v>
      </c>
      <c r="I80" s="322">
        <f>'control totals'!R274</f>
        <v>4.2</v>
      </c>
      <c r="J80" s="322">
        <f>'control totals'!S274</f>
        <v>5</v>
      </c>
      <c r="K80" s="322">
        <f>'control totals'!T274</f>
        <v>5.8</v>
      </c>
      <c r="L80" s="322">
        <f>'control totals'!U274</f>
        <v>7.3</v>
      </c>
      <c r="M80" s="322">
        <f>'control totals'!V274</f>
        <v>6.7</v>
      </c>
      <c r="N80" s="322">
        <f>'control totals'!W274</f>
        <v>8.1</v>
      </c>
      <c r="O80" s="322">
        <f>'control totals'!X274</f>
        <v>8.9</v>
      </c>
      <c r="P80" s="322">
        <f>'control totals'!Y274</f>
        <v>11.2</v>
      </c>
      <c r="Q80" s="322">
        <f>'control totals'!Z274</f>
        <v>13.8</v>
      </c>
      <c r="R80" s="322">
        <f>'control totals'!AA274</f>
        <v>14.2</v>
      </c>
      <c r="S80" s="322">
        <f>'control totals'!AB274</f>
        <v>12.7</v>
      </c>
      <c r="T80" s="322">
        <f>'control totals'!AC274</f>
        <v>13.2</v>
      </c>
      <c r="U80" s="322">
        <f>'control totals'!AD274</f>
        <v>13.5</v>
      </c>
      <c r="V80" s="322">
        <f>'control totals'!AE274</f>
        <v>13.5</v>
      </c>
      <c r="W80" s="322">
        <f>'control totals'!AF274</f>
        <v>-25.6</v>
      </c>
      <c r="X80" s="322">
        <f>'control totals'!AG274</f>
        <v>20.6</v>
      </c>
      <c r="Y80" s="322">
        <f>'control totals'!AH274</f>
        <v>21.7</v>
      </c>
      <c r="Z80" s="322">
        <f>'control totals'!AI274</f>
        <v>19.899999999999999</v>
      </c>
      <c r="AA80" s="322">
        <f>'control totals'!AJ274</f>
        <v>15.4</v>
      </c>
      <c r="AB80" s="322">
        <f>'control totals'!AK274</f>
        <v>20.399999999999999</v>
      </c>
      <c r="AC80" s="322">
        <f>'control totals'!AL274</f>
        <v>17</v>
      </c>
      <c r="AD80" s="322">
        <f>'control totals'!AM274</f>
        <v>18</v>
      </c>
      <c r="AE80" s="322">
        <f>'control totals'!AN274</f>
        <v>18.599999999999998</v>
      </c>
      <c r="AF80" s="322">
        <f>'control totals'!AO274</f>
        <v>21.7</v>
      </c>
      <c r="AG80" s="322">
        <f>'control totals'!AP274</f>
        <v>17.8</v>
      </c>
      <c r="AH80" s="322">
        <f>'control totals'!AQ274</f>
        <v>22.8</v>
      </c>
      <c r="AI80" s="322">
        <f>'control totals'!AR274</f>
        <v>27.900000000000002</v>
      </c>
      <c r="AJ80" s="322">
        <f>'control totals'!AS274</f>
        <v>30.3</v>
      </c>
      <c r="AK80" s="322">
        <f>'control totals'!AT274</f>
        <v>40.199999999999996</v>
      </c>
      <c r="AL80" s="322">
        <f>'control totals'!AU274</f>
        <v>33.9</v>
      </c>
      <c r="AM80" s="322">
        <f>'control totals'!AV274</f>
        <v>41.199999999999996</v>
      </c>
      <c r="AN80" s="322">
        <f>'control totals'!AW274</f>
        <v>41.8</v>
      </c>
      <c r="AO80" s="322">
        <f>'control totals'!AX274</f>
        <v>49.5</v>
      </c>
      <c r="AP80" s="322">
        <f>'control totals'!AY274</f>
        <v>49.7</v>
      </c>
      <c r="AQ80" s="322">
        <f>'control totals'!AZ274</f>
        <v>55.6</v>
      </c>
      <c r="AR80" s="322">
        <f>'control totals'!BA274</f>
        <v>48.8</v>
      </c>
      <c r="AS80" s="322">
        <f>'control totals'!BB274</f>
        <v>46</v>
      </c>
      <c r="AT80" s="322">
        <f>'control totals'!BC274</f>
        <v>35.099999999999994</v>
      </c>
      <c r="AU80" s="322">
        <f>'control totals'!BD274</f>
        <v>44.9</v>
      </c>
    </row>
    <row r="81" spans="1:1" x14ac:dyDescent="0.2">
      <c r="A81" s="322"/>
    </row>
    <row r="82" spans="1:1" x14ac:dyDescent="0.2">
      <c r="A82" s="322"/>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07"/>
  <sheetViews>
    <sheetView workbookViewId="0">
      <pane xSplit="10" ySplit="2" topLeftCell="AP221" activePane="bottomRight" state="frozen"/>
      <selection pane="topRight" activeCell="K1" sqref="K1"/>
      <selection pane="bottomLeft" activeCell="A3" sqref="A3"/>
      <selection pane="bottomRight" activeCell="AX225" sqref="AX225"/>
    </sheetView>
  </sheetViews>
  <sheetFormatPr defaultRowHeight="12.75" x14ac:dyDescent="0.2"/>
  <cols>
    <col min="1" max="1" width="9.140625" style="77"/>
    <col min="2" max="2" width="2.7109375" style="77" customWidth="1"/>
    <col min="3" max="3" width="3.7109375" style="77" customWidth="1"/>
    <col min="4" max="10" width="9.140625" style="77"/>
    <col min="11" max="12" width="9.140625" style="77" customWidth="1"/>
    <col min="13" max="26" width="9.140625" style="77"/>
    <col min="27" max="27" width="9.140625" style="141"/>
    <col min="28" max="41" width="9.140625" style="77"/>
    <col min="42" max="56" width="9.140625" style="77" customWidth="1"/>
    <col min="57" max="16384" width="9.140625" style="77"/>
  </cols>
  <sheetData>
    <row r="1" spans="1:56" x14ac:dyDescent="0.2">
      <c r="A1" s="144" t="s">
        <v>710</v>
      </c>
      <c r="B1" s="144"/>
      <c r="C1" s="81"/>
      <c r="D1" s="81"/>
      <c r="E1" s="81"/>
      <c r="F1" s="81"/>
      <c r="G1" s="81"/>
      <c r="H1" s="81"/>
      <c r="K1" s="77">
        <v>1970</v>
      </c>
      <c r="L1" s="137">
        <f>1970+1</f>
        <v>1971</v>
      </c>
      <c r="M1" s="77">
        <f t="shared" ref="M1:BD1" si="0">L1+1</f>
        <v>1972</v>
      </c>
      <c r="N1" s="77">
        <f t="shared" si="0"/>
        <v>1973</v>
      </c>
      <c r="O1" s="77">
        <f t="shared" si="0"/>
        <v>1974</v>
      </c>
      <c r="P1" s="77">
        <f t="shared" si="0"/>
        <v>1975</v>
      </c>
      <c r="Q1" s="77">
        <f t="shared" si="0"/>
        <v>1976</v>
      </c>
      <c r="R1" s="77">
        <f t="shared" si="0"/>
        <v>1977</v>
      </c>
      <c r="S1" s="77">
        <f t="shared" si="0"/>
        <v>1978</v>
      </c>
      <c r="T1" s="77">
        <f t="shared" si="0"/>
        <v>1979</v>
      </c>
      <c r="U1" s="77">
        <f t="shared" si="0"/>
        <v>1980</v>
      </c>
      <c r="V1" s="77">
        <f t="shared" si="0"/>
        <v>1981</v>
      </c>
      <c r="W1" s="77">
        <f t="shared" si="0"/>
        <v>1982</v>
      </c>
      <c r="X1" s="77">
        <f t="shared" si="0"/>
        <v>1983</v>
      </c>
      <c r="Y1" s="77">
        <f t="shared" si="0"/>
        <v>1984</v>
      </c>
      <c r="Z1" s="77">
        <f t="shared" si="0"/>
        <v>1985</v>
      </c>
      <c r="AA1" s="141">
        <f t="shared" si="0"/>
        <v>1986</v>
      </c>
      <c r="AB1" s="77">
        <f>AA1+1</f>
        <v>1987</v>
      </c>
      <c r="AC1" s="77">
        <f t="shared" si="0"/>
        <v>1988</v>
      </c>
      <c r="AD1" s="77">
        <f t="shared" si="0"/>
        <v>1989</v>
      </c>
      <c r="AE1" s="77">
        <f t="shared" si="0"/>
        <v>1990</v>
      </c>
      <c r="AF1" s="77">
        <f t="shared" si="0"/>
        <v>1991</v>
      </c>
      <c r="AG1" s="77">
        <f t="shared" si="0"/>
        <v>1992</v>
      </c>
      <c r="AH1" s="77">
        <f t="shared" si="0"/>
        <v>1993</v>
      </c>
      <c r="AI1" s="77">
        <f t="shared" si="0"/>
        <v>1994</v>
      </c>
      <c r="AJ1" s="77">
        <f t="shared" si="0"/>
        <v>1995</v>
      </c>
      <c r="AK1" s="77">
        <f t="shared" si="0"/>
        <v>1996</v>
      </c>
      <c r="AL1" s="77">
        <f t="shared" si="0"/>
        <v>1997</v>
      </c>
      <c r="AM1" s="77">
        <f t="shared" si="0"/>
        <v>1998</v>
      </c>
      <c r="AN1" s="77">
        <f t="shared" si="0"/>
        <v>1999</v>
      </c>
      <c r="AO1" s="77">
        <f t="shared" si="0"/>
        <v>2000</v>
      </c>
      <c r="AP1" s="77">
        <f t="shared" si="0"/>
        <v>2001</v>
      </c>
      <c r="AQ1" s="77">
        <f t="shared" si="0"/>
        <v>2002</v>
      </c>
      <c r="AR1" s="77">
        <f t="shared" si="0"/>
        <v>2003</v>
      </c>
      <c r="AS1" s="77">
        <f t="shared" si="0"/>
        <v>2004</v>
      </c>
      <c r="AT1" s="77">
        <f t="shared" si="0"/>
        <v>2005</v>
      </c>
      <c r="AU1" s="77">
        <f t="shared" si="0"/>
        <v>2006</v>
      </c>
      <c r="AV1" s="77">
        <f t="shared" si="0"/>
        <v>2007</v>
      </c>
      <c r="AW1" s="77">
        <f t="shared" si="0"/>
        <v>2008</v>
      </c>
      <c r="AX1" s="77">
        <f t="shared" si="0"/>
        <v>2009</v>
      </c>
      <c r="AY1" s="77">
        <f t="shared" si="0"/>
        <v>2010</v>
      </c>
      <c r="AZ1" s="77">
        <f t="shared" si="0"/>
        <v>2011</v>
      </c>
      <c r="BA1" s="77">
        <f t="shared" si="0"/>
        <v>2012</v>
      </c>
      <c r="BB1" s="77">
        <f t="shared" si="0"/>
        <v>2013</v>
      </c>
      <c r="BC1" s="77">
        <f t="shared" si="0"/>
        <v>2014</v>
      </c>
      <c r="BD1" s="77">
        <f t="shared" si="0"/>
        <v>2015</v>
      </c>
    </row>
    <row r="2" spans="1:56" x14ac:dyDescent="0.2">
      <c r="A2" s="82"/>
      <c r="B2" s="82"/>
      <c r="L2" s="79"/>
    </row>
    <row r="3" spans="1:56" x14ac:dyDescent="0.2">
      <c r="B3" s="83" t="s">
        <v>93</v>
      </c>
      <c r="J3" s="82" t="s">
        <v>495</v>
      </c>
      <c r="L3" s="79"/>
    </row>
    <row r="4" spans="1:56" x14ac:dyDescent="0.2">
      <c r="A4" s="82"/>
      <c r="D4" s="77" t="s">
        <v>450</v>
      </c>
      <c r="K4" s="319">
        <f t="shared" ref="K4:BC4" si="1">K5+K6+K10</f>
        <v>91.4</v>
      </c>
      <c r="L4" s="319">
        <f t="shared" si="1"/>
        <v>100.4</v>
      </c>
      <c r="M4" s="319">
        <f t="shared" si="1"/>
        <v>107.9</v>
      </c>
      <c r="N4" s="319">
        <f t="shared" si="1"/>
        <v>117.19999999999999</v>
      </c>
      <c r="O4" s="319">
        <f t="shared" si="1"/>
        <v>125</v>
      </c>
      <c r="P4" s="319">
        <f t="shared" si="1"/>
        <v>135.30000000000001</v>
      </c>
      <c r="Q4" s="319">
        <f t="shared" si="1"/>
        <v>146.5</v>
      </c>
      <c r="R4" s="319">
        <f t="shared" si="1"/>
        <v>159.60000000000002</v>
      </c>
      <c r="S4" s="319">
        <f t="shared" si="1"/>
        <v>170.89999999999998</v>
      </c>
      <c r="T4" s="319">
        <f t="shared" si="1"/>
        <v>180.1</v>
      </c>
      <c r="U4" s="319">
        <f t="shared" si="1"/>
        <v>200.4</v>
      </c>
      <c r="V4" s="319">
        <f t="shared" si="1"/>
        <v>235.7</v>
      </c>
      <c r="W4" s="319">
        <f t="shared" si="1"/>
        <v>240.89999999999998</v>
      </c>
      <c r="X4" s="319">
        <f t="shared" si="1"/>
        <v>263.2</v>
      </c>
      <c r="Y4" s="319">
        <f t="shared" si="1"/>
        <v>289.8</v>
      </c>
      <c r="Z4" s="319">
        <f t="shared" si="1"/>
        <v>308.2</v>
      </c>
      <c r="AA4" s="319">
        <f t="shared" si="1"/>
        <v>323.39999999999998</v>
      </c>
      <c r="AB4" s="319">
        <f t="shared" si="1"/>
        <v>347.5</v>
      </c>
      <c r="AC4" s="319">
        <f t="shared" si="1"/>
        <v>374.4</v>
      </c>
      <c r="AD4" s="319">
        <f t="shared" si="1"/>
        <v>398.9</v>
      </c>
      <c r="AE4" s="319">
        <f t="shared" si="1"/>
        <v>425</v>
      </c>
      <c r="AF4" s="319">
        <f t="shared" si="1"/>
        <v>457.1</v>
      </c>
      <c r="AG4" s="319">
        <f t="shared" si="1"/>
        <v>483.40000000000003</v>
      </c>
      <c r="AH4" s="319">
        <f t="shared" si="1"/>
        <v>503.1</v>
      </c>
      <c r="AI4" s="319">
        <f t="shared" si="1"/>
        <v>545.20000000000005</v>
      </c>
      <c r="AJ4" s="319">
        <f t="shared" si="1"/>
        <v>557.9</v>
      </c>
      <c r="AK4" s="319">
        <f t="shared" si="1"/>
        <v>580.70000000000005</v>
      </c>
      <c r="AL4" s="319">
        <f t="shared" si="1"/>
        <v>611.6</v>
      </c>
      <c r="AM4" s="319">
        <f t="shared" si="1"/>
        <v>639.5</v>
      </c>
      <c r="AN4" s="319">
        <f t="shared" si="1"/>
        <v>673.6</v>
      </c>
      <c r="AO4" s="319">
        <f t="shared" si="1"/>
        <v>708.5</v>
      </c>
      <c r="AP4" s="319">
        <f t="shared" si="1"/>
        <v>727.7</v>
      </c>
      <c r="AQ4" s="319">
        <f t="shared" si="1"/>
        <v>762.59999999999991</v>
      </c>
      <c r="AR4" s="319">
        <f t="shared" si="1"/>
        <v>808</v>
      </c>
      <c r="AS4" s="319">
        <f t="shared" si="1"/>
        <v>863.90000000000009</v>
      </c>
      <c r="AT4" s="319">
        <f t="shared" si="1"/>
        <v>934.5</v>
      </c>
      <c r="AU4" s="319">
        <f t="shared" si="1"/>
        <v>992</v>
      </c>
      <c r="AV4" s="319">
        <f t="shared" si="1"/>
        <v>1034.5</v>
      </c>
      <c r="AW4" s="319">
        <f t="shared" si="1"/>
        <v>1041.9000000000001</v>
      </c>
      <c r="AX4" s="319">
        <f t="shared" si="1"/>
        <v>1026.1999999999998</v>
      </c>
      <c r="AY4" s="319">
        <f t="shared" si="1"/>
        <v>1057.0999999999999</v>
      </c>
      <c r="AZ4" s="319">
        <f t="shared" si="1"/>
        <v>1102.5999999999999</v>
      </c>
      <c r="BA4" s="319">
        <f t="shared" si="1"/>
        <v>1132</v>
      </c>
      <c r="BB4" s="319">
        <f t="shared" si="1"/>
        <v>1174.9000000000001</v>
      </c>
      <c r="BC4" s="319">
        <f t="shared" si="1"/>
        <v>1210.1999999999998</v>
      </c>
      <c r="BD4" s="77">
        <f t="shared" ref="BD4" si="2">BD5+BD6+BD10</f>
        <v>1237.5999999999999</v>
      </c>
    </row>
    <row r="5" spans="1:56" x14ac:dyDescent="0.2">
      <c r="A5" s="82"/>
      <c r="D5" s="77" t="s">
        <v>451</v>
      </c>
      <c r="J5" s="82" t="s">
        <v>496</v>
      </c>
      <c r="K5" s="319">
        <f>ROUND('SNA 900 (S13)'!E11/1000,1)</f>
        <v>2.5</v>
      </c>
      <c r="L5" s="319">
        <f>ROUND('SNA 900 (S13)'!F11/1000,1)</f>
        <v>3.1</v>
      </c>
      <c r="M5" s="319">
        <f>ROUND('SNA 900 (S13)'!G11/1000,1)</f>
        <v>3</v>
      </c>
      <c r="N5" s="319">
        <f>ROUND('SNA 900 (S13)'!H11/1000,1)</f>
        <v>3.3</v>
      </c>
      <c r="O5" s="319">
        <f>ROUND('SNA 900 (S13)'!I11/1000,1)</f>
        <v>3.7</v>
      </c>
      <c r="P5" s="319">
        <f>ROUND('SNA 900 (S13)'!J11/1000,1)</f>
        <v>5.9</v>
      </c>
      <c r="Q5" s="319">
        <f>ROUND('SNA 900 (S13)'!K11/1000,1)</f>
        <v>4.5999999999999996</v>
      </c>
      <c r="R5" s="319">
        <f>ROUND('SNA 900 (S13)'!L11/1000,1)</f>
        <v>5.4</v>
      </c>
      <c r="S5" s="319">
        <f>ROUND('SNA 900 (S13)'!M11/1000,1)</f>
        <v>7.1</v>
      </c>
      <c r="T5" s="319">
        <f>ROUND('SNA 900 (S13)'!N11/1000,1)</f>
        <v>7.5</v>
      </c>
      <c r="U5" s="319">
        <f>ROUND('SNA 900 (S13)'!O11/1000,1)</f>
        <v>7.2</v>
      </c>
      <c r="V5" s="319">
        <f>ROUND('SNA 900 (S13)'!P11/1000,1)</f>
        <v>8.6</v>
      </c>
      <c r="W5" s="319">
        <f>ROUND('SNA 900 (S13)'!Q11/1000,1)</f>
        <v>8.6</v>
      </c>
      <c r="X5" s="319">
        <f>ROUND('SNA 900 (S13)'!R11/1000,1)</f>
        <v>9.1</v>
      </c>
      <c r="Y5" s="319">
        <f>ROUND('SNA 900 (S13)'!S11/1000,1)</f>
        <v>11.9</v>
      </c>
      <c r="Z5" s="319">
        <f>ROUND('SNA 900 (S13)'!T11/1000,1)</f>
        <v>12.2</v>
      </c>
      <c r="AA5" s="319">
        <f>ROUND('SNA 900 (S13)'!U11/1000,1)</f>
        <v>13.7</v>
      </c>
      <c r="AB5" s="319">
        <f>ROUND('SNA 900 (S13)'!V11/1000,1)</f>
        <v>15.5</v>
      </c>
      <c r="AC5" s="319">
        <f>ROUND('SNA 900 (S13)'!W11/1000,1)</f>
        <v>16.399999999999999</v>
      </c>
      <c r="AD5" s="319">
        <f>ROUND('SNA 900 (S13)'!X11/1000,1)</f>
        <v>17.5</v>
      </c>
      <c r="AE5" s="319">
        <f>ROUND('SNA 900 (S13)'!Y11/1000,1)</f>
        <v>17.5</v>
      </c>
      <c r="AF5" s="319">
        <f>ROUND('SNA 900 (S13)'!Z11/1000,1)</f>
        <v>16.8</v>
      </c>
      <c r="AG5" s="319">
        <f>ROUND('SNA 900 (S13)'!AA11/1000,1)</f>
        <v>18.3</v>
      </c>
      <c r="AH5" s="319">
        <f>ROUND('SNA 900 (S13)'!AB11/1000,1)</f>
        <v>19.8</v>
      </c>
      <c r="AI5" s="319">
        <f>ROUND('SNA 900 (S13)'!AC11/1000,1)</f>
        <v>21.4</v>
      </c>
      <c r="AJ5" s="319">
        <f>ROUND('SNA 900 (S13)'!AD11/1000,1)</f>
        <v>19.8</v>
      </c>
      <c r="AK5" s="319">
        <f>ROUND('SNA 900 (S13)'!AE11/1000,1)</f>
        <v>19.2</v>
      </c>
      <c r="AL5" s="319">
        <f>ROUND('SNA 900 (S13)'!AF11/1000,1)</f>
        <v>19.600000000000001</v>
      </c>
      <c r="AM5" s="319">
        <f>ROUND('SNA 900 (S13)'!AG11/1000,1)</f>
        <v>19.600000000000001</v>
      </c>
      <c r="AN5" s="319">
        <f>ROUND('SNA 900 (S13)'!AH11/1000,1)</f>
        <v>19.2</v>
      </c>
      <c r="AO5" s="319">
        <f>ROUND('SNA 900 (S13)'!AI11/1000,1)</f>
        <v>21.1</v>
      </c>
      <c r="AP5" s="319">
        <f>ROUND('SNA 900 (S13)'!AJ11/1000,1)</f>
        <v>20.6</v>
      </c>
      <c r="AQ5" s="319">
        <f>ROUND('SNA 900 (S13)'!AK11/1000,1)</f>
        <v>19.899999999999999</v>
      </c>
      <c r="AR5" s="319">
        <f>ROUND('SNA 900 (S13)'!AL11/1000,1)</f>
        <v>21.4</v>
      </c>
      <c r="AS5" s="319">
        <f>ROUND('SNA 900 (S13)'!AM11/1000,1)</f>
        <v>23.3</v>
      </c>
      <c r="AT5" s="319">
        <f>ROUND('SNA 900 (S13)'!AN11/1000,1)</f>
        <v>25.3</v>
      </c>
      <c r="AU5" s="319">
        <f>ROUND('SNA 900 (S13)'!AO11/1000,1)</f>
        <v>26.7</v>
      </c>
      <c r="AV5" s="319">
        <f>ROUND('SNA 900 (S13)'!AP11/1000,1)</f>
        <v>28.8</v>
      </c>
      <c r="AW5" s="319">
        <f>ROUND('SNA 900 (S13)'!AQ11/1000,1)</f>
        <v>29.2</v>
      </c>
      <c r="AX5" s="319">
        <f>ROUND('SNA 900 (S13)'!AR11/1000,1)</f>
        <v>23.1</v>
      </c>
      <c r="AY5" s="319">
        <f>ROUND('SNA 900 (S13)'!AS11/1000,1)</f>
        <v>28.6</v>
      </c>
      <c r="AZ5" s="319">
        <f>ROUND('SNA 900 (S13)'!AT11/1000,1)</f>
        <v>31.9</v>
      </c>
      <c r="BA5" s="319">
        <f>ROUND('SNA 900 (S13)'!AU11/1000,1)</f>
        <v>33.5</v>
      </c>
      <c r="BB5" s="319">
        <f>ROUND('SNA 900 (S13)'!AV11/1000,1)</f>
        <v>35.5</v>
      </c>
      <c r="BC5" s="319">
        <f>ROUND('SNA 900 (S13)'!AW11/1000,1)</f>
        <v>37.4</v>
      </c>
      <c r="BD5" s="77">
        <f>ROUND('SNA 900 (S13)'!AX11/1000,1)</f>
        <v>38.1</v>
      </c>
    </row>
    <row r="6" spans="1:56" x14ac:dyDescent="0.2">
      <c r="A6" s="82"/>
      <c r="D6" s="77" t="s">
        <v>94</v>
      </c>
      <c r="K6" s="319">
        <f>ROUND('SNA 900 (S13)'!E20/1000,1)</f>
        <v>47.2</v>
      </c>
      <c r="L6" s="319">
        <f>ROUND('SNA 900 (S13)'!F20/1000,1)</f>
        <v>51.2</v>
      </c>
      <c r="M6" s="319">
        <f>ROUND('SNA 900 (S13)'!G20/1000,1)</f>
        <v>55.3</v>
      </c>
      <c r="N6" s="319">
        <f>ROUND('SNA 900 (S13)'!H20/1000,1)</f>
        <v>60.6</v>
      </c>
      <c r="O6" s="319">
        <f>ROUND('SNA 900 (S13)'!I20/1000,1)</f>
        <v>64.599999999999994</v>
      </c>
      <c r="P6" s="319">
        <f>ROUND('SNA 900 (S13)'!J20/1000,1)</f>
        <v>67.900000000000006</v>
      </c>
      <c r="Q6" s="319">
        <f>ROUND('SNA 900 (S13)'!K20/1000,1)</f>
        <v>74.599999999999994</v>
      </c>
      <c r="R6" s="319">
        <f>ROUND('SNA 900 (S13)'!L20/1000,1)</f>
        <v>81.3</v>
      </c>
      <c r="S6" s="319">
        <f>ROUND('SNA 900 (S13)'!M20/1000,1)</f>
        <v>89.2</v>
      </c>
      <c r="T6" s="319">
        <f>ROUND('SNA 900 (S13)'!N20/1000,1)</f>
        <v>95.5</v>
      </c>
      <c r="U6" s="319">
        <f>ROUND('SNA 900 (S13)'!O20/1000,1)</f>
        <v>109.4</v>
      </c>
      <c r="V6" s="319">
        <f>ROUND('SNA 900 (S13)'!P20/1000,1)</f>
        <v>132.1</v>
      </c>
      <c r="W6" s="319">
        <f>ROUND('SNA 900 (S13)'!Q20/1000,1)</f>
        <v>128.5</v>
      </c>
      <c r="X6" s="319">
        <f>ROUND('SNA 900 (S13)'!R20/1000,1)</f>
        <v>142.9</v>
      </c>
      <c r="Y6" s="319">
        <f>ROUND('SNA 900 (S13)'!S20/1000,1)</f>
        <v>156.4</v>
      </c>
      <c r="Z6" s="319">
        <f>ROUND('SNA 900 (S13)'!T20/1000,1)</f>
        <v>165</v>
      </c>
      <c r="AA6" s="319">
        <f>ROUND('SNA 900 (S13)'!U20/1000,1)</f>
        <v>169.9</v>
      </c>
      <c r="AB6" s="319">
        <f>ROUND('SNA 900 (S13)'!V20/1000,1)</f>
        <v>180.7</v>
      </c>
      <c r="AC6" s="319">
        <f>ROUND('SNA 900 (S13)'!W20/1000,1)</f>
        <v>195.8</v>
      </c>
      <c r="AD6" s="319">
        <f>ROUND('SNA 900 (S13)'!X20/1000,1)</f>
        <v>204.6</v>
      </c>
      <c r="AE6" s="319">
        <f>ROUND('SNA 900 (S13)'!Y20/1000,1)</f>
        <v>217.7</v>
      </c>
      <c r="AF6" s="319">
        <f>ROUND('SNA 900 (S13)'!Z20/1000,1)</f>
        <v>235.6</v>
      </c>
      <c r="AG6" s="319">
        <f>ROUND('SNA 900 (S13)'!AA20/1000,1)</f>
        <v>249.3</v>
      </c>
      <c r="AH6" s="319">
        <f>ROUND('SNA 900 (S13)'!AB20/1000,1)</f>
        <v>262.89999999999998</v>
      </c>
      <c r="AI6" s="319">
        <f>ROUND('SNA 900 (S13)'!AC20/1000,1)</f>
        <v>289</v>
      </c>
      <c r="AJ6" s="319">
        <f>ROUND('SNA 900 (S13)'!AD20/1000,1)</f>
        <v>298.5</v>
      </c>
      <c r="AK6" s="319">
        <f>ROUND('SNA 900 (S13)'!AE20/1000,1)</f>
        <v>309.8</v>
      </c>
      <c r="AL6" s="319">
        <f>ROUND('SNA 900 (S13)'!AF20/1000,1)</f>
        <v>326.89999999999998</v>
      </c>
      <c r="AM6" s="319">
        <f>ROUND('SNA 900 (S13)'!AG20/1000,1)</f>
        <v>345</v>
      </c>
      <c r="AN6" s="319">
        <f>ROUND('SNA 900 (S13)'!AH20/1000,1)</f>
        <v>365.8</v>
      </c>
      <c r="AO6" s="319">
        <f>ROUND('SNA 900 (S13)'!AI20/1000,1)</f>
        <v>382.9</v>
      </c>
      <c r="AP6" s="319">
        <f>ROUND('SNA 900 (S13)'!AJ20/1000,1)</f>
        <v>386.5</v>
      </c>
      <c r="AQ6" s="319">
        <f>ROUND('SNA 900 (S13)'!AK20/1000,1)</f>
        <v>398</v>
      </c>
      <c r="AR6" s="319">
        <f>ROUND('SNA 900 (S13)'!AL20/1000,1)</f>
        <v>417.6</v>
      </c>
      <c r="AS6" s="319">
        <f>ROUND('SNA 900 (S13)'!AM20/1000,1)</f>
        <v>443</v>
      </c>
      <c r="AT6" s="319">
        <f>ROUND('SNA 900 (S13)'!AN20/1000,1)</f>
        <v>476.5</v>
      </c>
      <c r="AU6" s="319">
        <f>ROUND('SNA 900 (S13)'!AO20/1000,1)</f>
        <v>504.4</v>
      </c>
      <c r="AV6" s="319">
        <f>ROUND('SNA 900 (S13)'!AP20/1000,1)</f>
        <v>514.70000000000005</v>
      </c>
      <c r="AW6" s="319">
        <f>ROUND('SNA 900 (S13)'!AQ20/1000,1)</f>
        <v>509.5</v>
      </c>
      <c r="AX6" s="319">
        <f>ROUND('SNA 900 (S13)'!AR20/1000,1)</f>
        <v>492.2</v>
      </c>
      <c r="AY6" s="319">
        <f>ROUND('SNA 900 (S13)'!AS20/1000,1)</f>
        <v>514.1</v>
      </c>
      <c r="AZ6" s="319">
        <f>ROUND('SNA 900 (S13)'!AT20/1000,1)</f>
        <v>543.4</v>
      </c>
      <c r="BA6" s="319">
        <f>ROUND('SNA 900 (S13)'!AU20/1000,1)</f>
        <v>564.4</v>
      </c>
      <c r="BB6" s="319">
        <f>ROUND('SNA 900 (S13)'!AV20/1000,1)</f>
        <v>594.5</v>
      </c>
      <c r="BC6" s="319">
        <f>ROUND('SNA 900 (S13)'!AW20/1000,1)</f>
        <v>620.9</v>
      </c>
      <c r="BD6" s="77">
        <f>ROUND('SNA 900 (S13)'!AX20/1000,1)</f>
        <v>644</v>
      </c>
    </row>
    <row r="7" spans="1:56" x14ac:dyDescent="0.2">
      <c r="A7" s="82"/>
      <c r="E7" s="77" t="s">
        <v>95</v>
      </c>
      <c r="J7" s="82" t="s">
        <v>496</v>
      </c>
      <c r="K7" s="319">
        <f>'NIPA 3.5'!AR11+'NIPA 3.5'!AR27</f>
        <v>6.1</v>
      </c>
      <c r="L7" s="319">
        <f>'NIPA 3.5'!AS11+'NIPA 3.5'!AS27</f>
        <v>6.3000000000000007</v>
      </c>
      <c r="M7" s="319">
        <f>'NIPA 3.5'!AT11+'NIPA 3.5'!AT27</f>
        <v>6.6000000000000005</v>
      </c>
      <c r="N7" s="319">
        <f>'NIPA 3.5'!AU11+'NIPA 3.5'!AU27</f>
        <v>6.9</v>
      </c>
      <c r="O7" s="319">
        <f>'NIPA 3.5'!AV11+'NIPA 3.5'!AV27</f>
        <v>7.1</v>
      </c>
      <c r="P7" s="319">
        <f>'NIPA 3.5'!AW11+'NIPA 3.5'!AW27</f>
        <v>7.2</v>
      </c>
      <c r="Q7" s="319">
        <f>'NIPA 3.5'!AX11+'NIPA 3.5'!AX27</f>
        <v>7.1999999999999993</v>
      </c>
      <c r="R7" s="319">
        <f>'NIPA 3.5'!AY11+'NIPA 3.5'!AY27</f>
        <v>7.3</v>
      </c>
      <c r="S7" s="319">
        <f>'NIPA 3.5'!AZ11+'NIPA 3.5'!AZ27</f>
        <v>7.6</v>
      </c>
      <c r="T7" s="319">
        <f>'NIPA 3.5'!BA11+'NIPA 3.5'!BA27</f>
        <v>7.6999999999999993</v>
      </c>
      <c r="U7" s="319">
        <f>'NIPA 3.5'!BB11+'NIPA 3.5'!BB27</f>
        <v>7.7</v>
      </c>
      <c r="V7" s="319">
        <f>'NIPA 3.5'!BC11+'NIPA 3.5'!BC27</f>
        <v>7.9</v>
      </c>
      <c r="W7" s="319">
        <f>'NIPA 3.5'!BD11+'NIPA 3.5'!BD27</f>
        <v>7.7</v>
      </c>
      <c r="X7" s="319">
        <f>'NIPA 3.5'!BE11+'NIPA 3.5'!BE27</f>
        <v>7.8999999999999995</v>
      </c>
      <c r="Y7" s="319">
        <f>'NIPA 3.5'!BF11+'NIPA 3.5'!BF27</f>
        <v>7.7</v>
      </c>
      <c r="Z7" s="319">
        <f>'NIPA 3.5'!BG11+'NIPA 3.5'!BG27</f>
        <v>7.9</v>
      </c>
      <c r="AA7" s="319">
        <f>'NIPA 3.5'!BH11+'NIPA 3.5'!BH27</f>
        <v>8.4</v>
      </c>
      <c r="AB7" s="319">
        <f>'NIPA 3.5'!BI11+'NIPA 3.5'!BI27</f>
        <v>8.6000000000000014</v>
      </c>
      <c r="AC7" s="319">
        <f>'NIPA 3.5'!BJ11+'NIPA 3.5'!BJ27</f>
        <v>8.3000000000000007</v>
      </c>
      <c r="AD7" s="319">
        <f>'NIPA 3.5'!BK11+'NIPA 3.5'!BK27</f>
        <v>8.3000000000000007</v>
      </c>
      <c r="AE7" s="319">
        <f>'NIPA 3.5'!BL11+'NIPA 3.5'!BL27</f>
        <v>8.5</v>
      </c>
      <c r="AF7" s="319">
        <f>'NIPA 3.5'!BM11+'NIPA 3.5'!BM27</f>
        <v>10.5</v>
      </c>
      <c r="AG7" s="319">
        <f>'NIPA 3.5'!BN11+'NIPA 3.5'!BN27</f>
        <v>10.8</v>
      </c>
      <c r="AH7" s="319">
        <f>'NIPA 3.5'!BO11+'NIPA 3.5'!BO27</f>
        <v>10.8</v>
      </c>
      <c r="AI7" s="319">
        <f>'NIPA 3.5'!BP11+'NIPA 3.5'!BP27</f>
        <v>10.199999999999999</v>
      </c>
      <c r="AJ7" s="319">
        <f>'NIPA 3.5'!BQ11+'NIPA 3.5'!BQ27</f>
        <v>10.6</v>
      </c>
      <c r="AK7" s="319">
        <f>'NIPA 3.5'!BR11+'NIPA 3.5'!BR27</f>
        <v>10.8</v>
      </c>
      <c r="AL7" s="319">
        <f>'NIPA 3.5'!BS11+'NIPA 3.5'!BS27</f>
        <v>10.7</v>
      </c>
      <c r="AM7" s="319">
        <f>'NIPA 3.5'!BT11+'NIPA 3.5'!BT27</f>
        <v>10.8</v>
      </c>
      <c r="AN7" s="319">
        <f>'NIPA 3.5'!BU11+'NIPA 3.5'!BU27</f>
        <v>11.3</v>
      </c>
      <c r="AO7" s="319">
        <f>'NIPA 3.5'!BV11+'NIPA 3.5'!BV27</f>
        <v>11.399999999999999</v>
      </c>
      <c r="AP7" s="319">
        <f>'NIPA 3.5'!BW11+'NIPA 3.5'!BW27</f>
        <v>11.5</v>
      </c>
      <c r="AQ7" s="319">
        <f>'NIPA 3.5'!BX11+'NIPA 3.5'!BX27</f>
        <v>11.899999999999999</v>
      </c>
      <c r="AR7" s="319">
        <f>'NIPA 3.5'!BY11+'NIPA 3.5'!BY27</f>
        <v>12.4</v>
      </c>
      <c r="AS7" s="319">
        <f>'NIPA 3.5'!BZ11+'NIPA 3.5'!BZ27</f>
        <v>12.7</v>
      </c>
      <c r="AT7" s="319">
        <f>'NIPA 3.5'!CA11+'NIPA 3.5'!CA27</f>
        <v>12.899999999999999</v>
      </c>
      <c r="AU7" s="319">
        <f>'NIPA 3.5'!CB11+'NIPA 3.5'!CB27</f>
        <v>13.6</v>
      </c>
      <c r="AV7" s="319">
        <f>'NIPA 3.5'!CC11+'NIPA 3.5'!CC27</f>
        <v>13.8</v>
      </c>
      <c r="AW7" s="319">
        <f>'NIPA 3.5'!CD11+'NIPA 3.5'!CD27</f>
        <v>14</v>
      </c>
      <c r="AX7" s="319">
        <f>'NIPA 3.5'!CE11+'NIPA 3.5'!CE27</f>
        <v>14</v>
      </c>
      <c r="AY7" s="319">
        <f>'NIPA 3.5'!CF11+'NIPA 3.5'!CF27</f>
        <v>14.5</v>
      </c>
      <c r="AZ7" s="319">
        <f>'NIPA 3.5'!CG11+'NIPA 3.5'!CG27</f>
        <v>14.7</v>
      </c>
      <c r="BA7" s="319">
        <f>'NIPA 3.5'!CH11+'NIPA 3.5'!CH27</f>
        <v>15.4</v>
      </c>
      <c r="BB7" s="319">
        <f>'NIPA 3.5'!CI11+'NIPA 3.5'!CI27</f>
        <v>15.1</v>
      </c>
      <c r="BC7" s="319">
        <f>'NIPA 3.5'!CJ11+'NIPA 3.5'!CJ27</f>
        <v>16.3</v>
      </c>
      <c r="BD7" s="77">
        <f>'NIPA 3.5'!CK11+'NIPA 3.5'!CK27</f>
        <v>15.9</v>
      </c>
    </row>
    <row r="8" spans="1:56" x14ac:dyDescent="0.2">
      <c r="A8" s="82"/>
      <c r="E8" s="77" t="s">
        <v>96</v>
      </c>
      <c r="J8" s="82" t="s">
        <v>496</v>
      </c>
      <c r="K8" s="319">
        <f>'NIPA 3.5'!AR12+'NIPA 3.5'!AR28</f>
        <v>4.5999999999999996</v>
      </c>
      <c r="L8" s="319">
        <f>'NIPA 3.5'!AS12+'NIPA 3.5'!AS28</f>
        <v>4.8000000000000007</v>
      </c>
      <c r="M8" s="319">
        <f>'NIPA 3.5'!AT12+'NIPA 3.5'!AT28</f>
        <v>5.2</v>
      </c>
      <c r="N8" s="319">
        <f>'NIPA 3.5'!AU12+'NIPA 3.5'!AU28</f>
        <v>5.6</v>
      </c>
      <c r="O8" s="319">
        <f>'NIPA 3.5'!AV12+'NIPA 3.5'!AV28</f>
        <v>5.6</v>
      </c>
      <c r="P8" s="319">
        <f>'NIPA 3.5'!AW12+'NIPA 3.5'!AW28</f>
        <v>5.6999999999999993</v>
      </c>
      <c r="Q8" s="319">
        <f>'NIPA 3.5'!AX12+'NIPA 3.5'!AX28</f>
        <v>6</v>
      </c>
      <c r="R8" s="319">
        <f>'NIPA 3.5'!AY12+'NIPA 3.5'!AY28</f>
        <v>6</v>
      </c>
      <c r="S8" s="319">
        <f>'NIPA 3.5'!AZ12+'NIPA 3.5'!AZ28</f>
        <v>6.2</v>
      </c>
      <c r="T8" s="319">
        <f>'NIPA 3.5'!BA12+'NIPA 3.5'!BA28</f>
        <v>6.2</v>
      </c>
      <c r="U8" s="319">
        <f>'NIPA 3.5'!BB12+'NIPA 3.5'!BB28</f>
        <v>6.3</v>
      </c>
      <c r="V8" s="319">
        <f>'NIPA 3.5'!BC12+'NIPA 3.5'!BC28</f>
        <v>6.5</v>
      </c>
      <c r="W8" s="319">
        <f>'NIPA 3.5'!BD12+'NIPA 3.5'!BD28</f>
        <v>6.6</v>
      </c>
      <c r="X8" s="319">
        <f>'NIPA 3.5'!BE12+'NIPA 3.5'!BE28</f>
        <v>9</v>
      </c>
      <c r="Y8" s="319">
        <f>'NIPA 3.5'!BF12+'NIPA 3.5'!BF28</f>
        <v>8.8000000000000007</v>
      </c>
      <c r="Z8" s="319">
        <f>'NIPA 3.5'!BG12+'NIPA 3.5'!BG28</f>
        <v>8.9</v>
      </c>
      <c r="AA8" s="319">
        <f>'NIPA 3.5'!BH12+'NIPA 3.5'!BH28</f>
        <v>9.1999999999999993</v>
      </c>
      <c r="AB8" s="319">
        <f>'NIPA 3.5'!BI12+'NIPA 3.5'!BI28</f>
        <v>9.3000000000000007</v>
      </c>
      <c r="AC8" s="319">
        <f>'NIPA 3.5'!BJ12+'NIPA 3.5'!BJ28</f>
        <v>9.1999999999999993</v>
      </c>
      <c r="AD8" s="319">
        <f>'NIPA 3.5'!BK12+'NIPA 3.5'!BK28</f>
        <v>9.6999999999999993</v>
      </c>
      <c r="AE8" s="319">
        <f>'NIPA 3.5'!BL12+'NIPA 3.5'!BL28</f>
        <v>10</v>
      </c>
      <c r="AF8" s="319">
        <f>'NIPA 3.5'!BM12+'NIPA 3.5'!BM28</f>
        <v>11.1</v>
      </c>
      <c r="AG8" s="319">
        <f>'NIPA 3.5'!BN12+'NIPA 3.5'!BN28</f>
        <v>11.5</v>
      </c>
      <c r="AH8" s="319">
        <f>'NIPA 3.5'!BO12+'NIPA 3.5'!BO28</f>
        <v>12.2</v>
      </c>
      <c r="AI8" s="319">
        <f>'NIPA 3.5'!BP12+'NIPA 3.5'!BP28</f>
        <v>12.8</v>
      </c>
      <c r="AJ8" s="319">
        <f>'NIPA 3.5'!BQ12+'NIPA 3.5'!BQ28</f>
        <v>13.2</v>
      </c>
      <c r="AK8" s="319">
        <f>'NIPA 3.5'!BR12+'NIPA 3.5'!BR28</f>
        <v>13.3</v>
      </c>
      <c r="AL8" s="319">
        <f>'NIPA 3.5'!BS12+'NIPA 3.5'!BS28</f>
        <v>13.4</v>
      </c>
      <c r="AM8" s="319">
        <f>'NIPA 3.5'!BT12+'NIPA 3.5'!BT28</f>
        <v>13.7</v>
      </c>
      <c r="AN8" s="319">
        <f>'NIPA 3.5'!BU12+'NIPA 3.5'!BU28</f>
        <v>13.799999999999999</v>
      </c>
      <c r="AO8" s="319">
        <f>'NIPA 3.5'!BV12+'NIPA 3.5'!BV28</f>
        <v>15.2</v>
      </c>
      <c r="AP8" s="319">
        <f>'NIPA 3.5'!BW12+'NIPA 3.5'!BW28</f>
        <v>15.7</v>
      </c>
      <c r="AQ8" s="319">
        <f>'NIPA 3.5'!BX12+'NIPA 3.5'!BX28</f>
        <v>17.8</v>
      </c>
      <c r="AR8" s="319">
        <f>'NIPA 3.5'!BY12+'NIPA 3.5'!BY28</f>
        <v>19.8</v>
      </c>
      <c r="AS8" s="319">
        <f>'NIPA 3.5'!BZ12+'NIPA 3.5'!BZ28</f>
        <v>20.7</v>
      </c>
      <c r="AT8" s="319">
        <f>'NIPA 3.5'!CA12+'NIPA 3.5'!CA28</f>
        <v>22.6</v>
      </c>
      <c r="AU8" s="319">
        <f>'NIPA 3.5'!CB12+'NIPA 3.5'!CB28</f>
        <v>23.5</v>
      </c>
      <c r="AV8" s="319">
        <f>'NIPA 3.5'!CC12+'NIPA 3.5'!CC28</f>
        <v>24.3</v>
      </c>
      <c r="AW8" s="319">
        <f>'NIPA 3.5'!CD12+'NIPA 3.5'!CD28</f>
        <v>24.5</v>
      </c>
      <c r="AX8" s="319">
        <f>'NIPA 3.5'!CE12+'NIPA 3.5'!CE28</f>
        <v>32.799999999999997</v>
      </c>
      <c r="AY8" s="319">
        <f>'NIPA 3.5'!CF12+'NIPA 3.5'!CF28</f>
        <v>34.700000000000003</v>
      </c>
      <c r="AZ8" s="319">
        <f>'NIPA 3.5'!CG12+'NIPA 3.5'!CG28</f>
        <v>34.200000000000003</v>
      </c>
      <c r="BA8" s="319">
        <f>'NIPA 3.5'!CH12+'NIPA 3.5'!CH28</f>
        <v>33.799999999999997</v>
      </c>
      <c r="BB8" s="319">
        <f>'NIPA 3.5'!CI12+'NIPA 3.5'!CI28</f>
        <v>32.799999999999997</v>
      </c>
      <c r="BC8" s="319">
        <f>'NIPA 3.5'!CJ12+'NIPA 3.5'!CJ28</f>
        <v>31.9</v>
      </c>
      <c r="BD8" s="77">
        <f>'NIPA 3.5'!CK12+'NIPA 3.5'!CK28</f>
        <v>30.700000000000003</v>
      </c>
    </row>
    <row r="9" spans="1:56" x14ac:dyDescent="0.2">
      <c r="A9" s="82"/>
      <c r="E9" s="77" t="s">
        <v>97</v>
      </c>
      <c r="J9" s="82" t="s">
        <v>496</v>
      </c>
      <c r="K9" s="319">
        <f t="shared" ref="K9:BC9" si="3">K6-SUM(K7:K8)</f>
        <v>36.5</v>
      </c>
      <c r="L9" s="319">
        <f t="shared" si="3"/>
        <v>40.1</v>
      </c>
      <c r="M9" s="319">
        <f t="shared" si="3"/>
        <v>43.5</v>
      </c>
      <c r="N9" s="319">
        <f t="shared" si="3"/>
        <v>48.1</v>
      </c>
      <c r="O9" s="319">
        <f t="shared" si="3"/>
        <v>51.899999999999991</v>
      </c>
      <c r="P9" s="319">
        <f t="shared" si="3"/>
        <v>55.000000000000007</v>
      </c>
      <c r="Q9" s="319">
        <f t="shared" si="3"/>
        <v>61.399999999999991</v>
      </c>
      <c r="R9" s="319">
        <f t="shared" si="3"/>
        <v>68</v>
      </c>
      <c r="S9" s="319">
        <f t="shared" si="3"/>
        <v>75.400000000000006</v>
      </c>
      <c r="T9" s="319">
        <f t="shared" si="3"/>
        <v>81.599999999999994</v>
      </c>
      <c r="U9" s="319">
        <f t="shared" si="3"/>
        <v>95.4</v>
      </c>
      <c r="V9" s="319">
        <f t="shared" si="3"/>
        <v>117.69999999999999</v>
      </c>
      <c r="W9" s="319">
        <f t="shared" si="3"/>
        <v>114.2</v>
      </c>
      <c r="X9" s="319">
        <f t="shared" si="3"/>
        <v>126</v>
      </c>
      <c r="Y9" s="319">
        <f t="shared" si="3"/>
        <v>139.9</v>
      </c>
      <c r="Z9" s="319">
        <f t="shared" si="3"/>
        <v>148.19999999999999</v>
      </c>
      <c r="AA9" s="319">
        <f t="shared" si="3"/>
        <v>152.30000000000001</v>
      </c>
      <c r="AB9" s="319">
        <f t="shared" si="3"/>
        <v>162.79999999999998</v>
      </c>
      <c r="AC9" s="319">
        <f t="shared" si="3"/>
        <v>178.3</v>
      </c>
      <c r="AD9" s="319">
        <f t="shared" si="3"/>
        <v>186.6</v>
      </c>
      <c r="AE9" s="319">
        <f t="shared" si="3"/>
        <v>199.2</v>
      </c>
      <c r="AF9" s="319">
        <f t="shared" si="3"/>
        <v>214</v>
      </c>
      <c r="AG9" s="319">
        <f t="shared" si="3"/>
        <v>227</v>
      </c>
      <c r="AH9" s="319">
        <f t="shared" si="3"/>
        <v>239.89999999999998</v>
      </c>
      <c r="AI9" s="319">
        <f t="shared" si="3"/>
        <v>266</v>
      </c>
      <c r="AJ9" s="319">
        <f t="shared" si="3"/>
        <v>274.7</v>
      </c>
      <c r="AK9" s="319">
        <f t="shared" si="3"/>
        <v>285.7</v>
      </c>
      <c r="AL9" s="319">
        <f t="shared" si="3"/>
        <v>302.79999999999995</v>
      </c>
      <c r="AM9" s="319">
        <f t="shared" si="3"/>
        <v>320.5</v>
      </c>
      <c r="AN9" s="319">
        <f t="shared" si="3"/>
        <v>340.7</v>
      </c>
      <c r="AO9" s="319">
        <f t="shared" si="3"/>
        <v>356.29999999999995</v>
      </c>
      <c r="AP9" s="319">
        <f t="shared" si="3"/>
        <v>359.3</v>
      </c>
      <c r="AQ9" s="319">
        <f t="shared" si="3"/>
        <v>368.3</v>
      </c>
      <c r="AR9" s="319">
        <f t="shared" si="3"/>
        <v>385.40000000000003</v>
      </c>
      <c r="AS9" s="319">
        <f t="shared" si="3"/>
        <v>409.6</v>
      </c>
      <c r="AT9" s="319">
        <f t="shared" si="3"/>
        <v>441</v>
      </c>
      <c r="AU9" s="319">
        <f t="shared" si="3"/>
        <v>467.29999999999995</v>
      </c>
      <c r="AV9" s="319">
        <f t="shared" si="3"/>
        <v>476.6</v>
      </c>
      <c r="AW9" s="319">
        <f t="shared" si="3"/>
        <v>471</v>
      </c>
      <c r="AX9" s="319">
        <f t="shared" si="3"/>
        <v>445.4</v>
      </c>
      <c r="AY9" s="319">
        <f t="shared" si="3"/>
        <v>464.90000000000003</v>
      </c>
      <c r="AZ9" s="319">
        <f t="shared" si="3"/>
        <v>494.5</v>
      </c>
      <c r="BA9" s="319">
        <f t="shared" si="3"/>
        <v>515.19999999999993</v>
      </c>
      <c r="BB9" s="319">
        <f t="shared" si="3"/>
        <v>546.6</v>
      </c>
      <c r="BC9" s="319">
        <f t="shared" si="3"/>
        <v>572.69999999999993</v>
      </c>
      <c r="BD9" s="77">
        <f t="shared" ref="BD9" si="4">BD6-SUM(BD7:BD8)</f>
        <v>597.4</v>
      </c>
    </row>
    <row r="10" spans="1:56" x14ac:dyDescent="0.2">
      <c r="A10" s="82"/>
      <c r="D10" s="82" t="s">
        <v>494</v>
      </c>
      <c r="K10" s="319">
        <f>ROUND('SNA 900 (S13)'!E33/1000,1)</f>
        <v>41.7</v>
      </c>
      <c r="L10" s="319">
        <f>ROUND('SNA 900 (S13)'!F33/1000,1)</f>
        <v>46.1</v>
      </c>
      <c r="M10" s="319">
        <f>ROUND('SNA 900 (S13)'!G33/1000,1)</f>
        <v>49.6</v>
      </c>
      <c r="N10" s="319">
        <f>ROUND('SNA 900 (S13)'!H33/1000,1)</f>
        <v>53.3</v>
      </c>
      <c r="O10" s="319">
        <f>ROUND('SNA 900 (S13)'!I33/1000,1)</f>
        <v>56.7</v>
      </c>
      <c r="P10" s="319">
        <f>ROUND('SNA 900 (S13)'!J33/1000,1)</f>
        <v>61.5</v>
      </c>
      <c r="Q10" s="319">
        <f>ROUND('SNA 900 (S13)'!K33/1000,1)</f>
        <v>67.3</v>
      </c>
      <c r="R10" s="319">
        <f>ROUND('SNA 900 (S13)'!L33/1000,1)</f>
        <v>72.900000000000006</v>
      </c>
      <c r="S10" s="319">
        <f>ROUND('SNA 900 (S13)'!M33/1000,1)</f>
        <v>74.599999999999994</v>
      </c>
      <c r="T10" s="319">
        <f>ROUND('SNA 900 (S13)'!N33/1000,1)</f>
        <v>77.099999999999994</v>
      </c>
      <c r="U10" s="319">
        <f>ROUND('SNA 900 (S13)'!O33/1000,1)</f>
        <v>83.8</v>
      </c>
      <c r="V10" s="319">
        <f>ROUND('SNA 900 (S13)'!P33/1000,1)</f>
        <v>95</v>
      </c>
      <c r="W10" s="319">
        <f>ROUND('SNA 900 (S13)'!Q33/1000,1)</f>
        <v>103.8</v>
      </c>
      <c r="X10" s="319">
        <f>ROUND('SNA 900 (S13)'!R33/1000,1)</f>
        <v>111.2</v>
      </c>
      <c r="Y10" s="319">
        <f>ROUND('SNA 900 (S13)'!S33/1000,1)</f>
        <v>121.5</v>
      </c>
      <c r="Z10" s="319">
        <f>ROUND('SNA 900 (S13)'!T33/1000,1)</f>
        <v>131</v>
      </c>
      <c r="AA10" s="319">
        <f>ROUND('SNA 900 (S13)'!U33/1000,1)</f>
        <v>139.80000000000001</v>
      </c>
      <c r="AB10" s="319">
        <f>ROUND('SNA 900 (S13)'!V33/1000,1)</f>
        <v>151.30000000000001</v>
      </c>
      <c r="AC10" s="319">
        <f>ROUND('SNA 900 (S13)'!W33/1000,1)</f>
        <v>162.19999999999999</v>
      </c>
      <c r="AD10" s="319">
        <f>ROUND('SNA 900 (S13)'!X33/1000,1)</f>
        <v>176.8</v>
      </c>
      <c r="AE10" s="319">
        <f>ROUND('SNA 900 (S13)'!Y33/1000,1)</f>
        <v>189.8</v>
      </c>
      <c r="AF10" s="319">
        <f>ROUND('SNA 900 (S13)'!Z33/1000,1)</f>
        <v>204.7</v>
      </c>
      <c r="AG10" s="319">
        <f>ROUND('SNA 900 (S13)'!AA33/1000,1)</f>
        <v>215.8</v>
      </c>
      <c r="AH10" s="319">
        <f>ROUND('SNA 900 (S13)'!AB33/1000,1)</f>
        <v>220.4</v>
      </c>
      <c r="AI10" s="319">
        <f>ROUND('SNA 900 (S13)'!AC33/1000,1)</f>
        <v>234.8</v>
      </c>
      <c r="AJ10" s="319">
        <f>ROUND('SNA 900 (S13)'!AD33/1000,1)</f>
        <v>239.6</v>
      </c>
      <c r="AK10" s="319">
        <f>ROUND('SNA 900 (S13)'!AE33/1000,1)</f>
        <v>251.7</v>
      </c>
      <c r="AL10" s="319">
        <f>ROUND('SNA 900 (S13)'!AF33/1000,1)</f>
        <v>265.10000000000002</v>
      </c>
      <c r="AM10" s="319">
        <f>ROUND('SNA 900 (S13)'!AG33/1000,1)</f>
        <v>274.89999999999998</v>
      </c>
      <c r="AN10" s="319">
        <f>ROUND('SNA 900 (S13)'!AH33/1000,1)</f>
        <v>288.60000000000002</v>
      </c>
      <c r="AO10" s="319">
        <f>ROUND('SNA 900 (S13)'!AI33/1000,1)</f>
        <v>304.5</v>
      </c>
      <c r="AP10" s="319">
        <f>ROUND('SNA 900 (S13)'!AJ33/1000,1)</f>
        <v>320.60000000000002</v>
      </c>
      <c r="AQ10" s="319">
        <f>ROUND('SNA 900 (S13)'!AK33/1000,1)</f>
        <v>344.7</v>
      </c>
      <c r="AR10" s="319">
        <f>ROUND('SNA 900 (S13)'!AL33/1000,1)</f>
        <v>369</v>
      </c>
      <c r="AS10" s="319">
        <f>ROUND('SNA 900 (S13)'!AM33/1000,1)</f>
        <v>397.6</v>
      </c>
      <c r="AT10" s="319">
        <f>ROUND('SNA 900 (S13)'!AN33/1000,1)</f>
        <v>432.7</v>
      </c>
      <c r="AU10" s="319">
        <f>ROUND('SNA 900 (S13)'!AO33/1000,1)</f>
        <v>460.9</v>
      </c>
      <c r="AV10" s="319">
        <f>ROUND('SNA 900 (S13)'!AP33/1000,1)</f>
        <v>491</v>
      </c>
      <c r="AW10" s="319">
        <f>ROUND('SNA 900 (S13)'!AQ33/1000,1)</f>
        <v>503.2</v>
      </c>
      <c r="AX10" s="319">
        <f>ROUND('SNA 900 (S13)'!AR33/1000,1)</f>
        <v>510.9</v>
      </c>
      <c r="AY10" s="319">
        <f>ROUND('SNA 900 (S13)'!AS33/1000,1)</f>
        <v>514.4</v>
      </c>
      <c r="AZ10" s="319">
        <f>ROUND('SNA 900 (S13)'!AT33/1000,1)</f>
        <v>527.29999999999995</v>
      </c>
      <c r="BA10" s="319">
        <f>ROUND('SNA 900 (S13)'!AU33/1000,1)</f>
        <v>534.1</v>
      </c>
      <c r="BB10" s="319">
        <f>ROUND('SNA 900 (S13)'!AV33/1000,1)</f>
        <v>544.9</v>
      </c>
      <c r="BC10" s="319">
        <f>ROUND('SNA 900 (S13)'!AW33/1000,1)</f>
        <v>551.9</v>
      </c>
      <c r="BD10" s="77">
        <f>ROUND('SNA 900 (S13)'!AX33/1000,1)</f>
        <v>555.5</v>
      </c>
    </row>
    <row r="11" spans="1:56" x14ac:dyDescent="0.2">
      <c r="A11" s="82"/>
      <c r="E11" s="77" t="s">
        <v>98</v>
      </c>
      <c r="J11" s="93" t="s">
        <v>497</v>
      </c>
      <c r="K11" s="319">
        <f>ROUND('SNA 900 (S13)'!E34/1000,1)</f>
        <v>36.700000000000003</v>
      </c>
      <c r="L11" s="319">
        <f>ROUND('SNA 900 (S13)'!F34/1000,1)</f>
        <v>40.4</v>
      </c>
      <c r="M11" s="319">
        <f>ROUND('SNA 900 (S13)'!G34/1000,1)</f>
        <v>43.2</v>
      </c>
      <c r="N11" s="319">
        <f>ROUND('SNA 900 (S13)'!H34/1000,1)</f>
        <v>46.4</v>
      </c>
      <c r="O11" s="319">
        <f>ROUND('SNA 900 (S13)'!I34/1000,1)</f>
        <v>49</v>
      </c>
      <c r="P11" s="319">
        <f>ROUND('SNA 900 (S13)'!J34/1000,1)</f>
        <v>53.4</v>
      </c>
      <c r="Q11" s="319">
        <f>ROUND('SNA 900 (S13)'!K34/1000,1)</f>
        <v>58.2</v>
      </c>
      <c r="R11" s="319">
        <f>ROUND('SNA 900 (S13)'!L34/1000,1)</f>
        <v>63.2</v>
      </c>
      <c r="S11" s="319">
        <f>ROUND('SNA 900 (S13)'!M34/1000,1)</f>
        <v>63.7</v>
      </c>
      <c r="T11" s="319">
        <f>ROUND('SNA 900 (S13)'!N34/1000,1)</f>
        <v>64.400000000000006</v>
      </c>
      <c r="U11" s="319">
        <f>ROUND('SNA 900 (S13)'!O34/1000,1)</f>
        <v>68.8</v>
      </c>
      <c r="V11" s="319">
        <f>ROUND('SNA 900 (S13)'!P34/1000,1)</f>
        <v>77.099999999999994</v>
      </c>
      <c r="W11" s="319">
        <f>ROUND('SNA 900 (S13)'!Q34/1000,1)</f>
        <v>85.3</v>
      </c>
      <c r="X11" s="319">
        <f>ROUND('SNA 900 (S13)'!R34/1000,1)</f>
        <v>91.9</v>
      </c>
      <c r="Y11" s="319">
        <f>ROUND('SNA 900 (S13)'!S34/1000,1)</f>
        <v>99.7</v>
      </c>
      <c r="Z11" s="319">
        <f>ROUND('SNA 900 (S13)'!T34/1000,1)</f>
        <v>107.5</v>
      </c>
      <c r="AA11" s="319">
        <f>ROUND('SNA 900 (S13)'!U34/1000,1)</f>
        <v>116.2</v>
      </c>
      <c r="AB11" s="319">
        <f>ROUND('SNA 900 (S13)'!V34/1000,1)</f>
        <v>126.4</v>
      </c>
      <c r="AC11" s="319">
        <f>ROUND('SNA 900 (S13)'!W34/1000,1)</f>
        <v>136.5</v>
      </c>
      <c r="AD11" s="319">
        <f>ROUND('SNA 900 (S13)'!X34/1000,1)</f>
        <v>149.9</v>
      </c>
      <c r="AE11" s="319">
        <f>ROUND('SNA 900 (S13)'!Y34/1000,1)</f>
        <v>161.5</v>
      </c>
      <c r="AF11" s="319">
        <f>ROUND('SNA 900 (S13)'!Z34/1000,1)</f>
        <v>176.1</v>
      </c>
      <c r="AG11" s="319">
        <f>ROUND('SNA 900 (S13)'!AA34/1000,1)</f>
        <v>184.7</v>
      </c>
      <c r="AH11" s="319">
        <f>ROUND('SNA 900 (S13)'!AB34/1000,1)</f>
        <v>187.3</v>
      </c>
      <c r="AI11" s="319">
        <f>ROUND('SNA 900 (S13)'!AC34/1000,1)</f>
        <v>199.4</v>
      </c>
      <c r="AJ11" s="319">
        <f>ROUND('SNA 900 (S13)'!AD34/1000,1)</f>
        <v>202.6</v>
      </c>
      <c r="AK11" s="319">
        <f>ROUND('SNA 900 (S13)'!AE34/1000,1)</f>
        <v>212.4</v>
      </c>
      <c r="AL11" s="319">
        <f>ROUND('SNA 900 (S13)'!AF34/1000,1)</f>
        <v>223.5</v>
      </c>
      <c r="AM11" s="319">
        <f>ROUND('SNA 900 (S13)'!AG34/1000,1)</f>
        <v>231</v>
      </c>
      <c r="AN11" s="319">
        <f>ROUND('SNA 900 (S13)'!AH34/1000,1)</f>
        <v>242.8</v>
      </c>
      <c r="AO11" s="319">
        <f>ROUND('SNA 900 (S13)'!AI34/1000,1)</f>
        <v>254.7</v>
      </c>
      <c r="AP11" s="319">
        <f>ROUND('SNA 900 (S13)'!AJ34/1000,1)</f>
        <v>268</v>
      </c>
      <c r="AQ11" s="319">
        <f>ROUND('SNA 900 (S13)'!AK34/1000,1)</f>
        <v>289.3</v>
      </c>
      <c r="AR11" s="319">
        <f>ROUND('SNA 900 (S13)'!AL34/1000,1)</f>
        <v>307</v>
      </c>
      <c r="AS11" s="319">
        <f>ROUND('SNA 900 (S13)'!AM34/1000,1)</f>
        <v>326.2</v>
      </c>
      <c r="AT11" s="319">
        <f>ROUND('SNA 900 (S13)'!AN34/1000,1)</f>
        <v>351.3</v>
      </c>
      <c r="AU11" s="319">
        <f>ROUND('SNA 900 (S13)'!AO34/1000,1)</f>
        <v>375</v>
      </c>
      <c r="AV11" s="319">
        <f>ROUND('SNA 900 (S13)'!AP34/1000,1)</f>
        <v>403.8</v>
      </c>
      <c r="AW11" s="319">
        <f>ROUND('SNA 900 (S13)'!AQ34/1000,1)</f>
        <v>413.8</v>
      </c>
      <c r="AX11" s="319">
        <f>ROUND('SNA 900 (S13)'!AR34/1000,1)</f>
        <v>435.1</v>
      </c>
      <c r="AY11" s="319">
        <f>ROUND('SNA 900 (S13)'!AS34/1000,1)</f>
        <v>435</v>
      </c>
      <c r="AZ11" s="319">
        <f>ROUND('SNA 900 (S13)'!AT34/1000,1)</f>
        <v>439.2</v>
      </c>
      <c r="BA11" s="319">
        <f>ROUND('SNA 900 (S13)'!AU34/1000,1)</f>
        <v>442.2</v>
      </c>
      <c r="BB11" s="319">
        <f>ROUND('SNA 900 (S13)'!AV34/1000,1)</f>
        <v>448.8</v>
      </c>
      <c r="BC11" s="319">
        <f>ROUND('SNA 900 (S13)'!AW34/1000,1)</f>
        <v>453.6</v>
      </c>
      <c r="BD11" s="77">
        <f>ROUND('SNA 900 (S13)'!AX34/1000,1)</f>
        <v>456.6</v>
      </c>
    </row>
    <row r="12" spans="1:56" x14ac:dyDescent="0.2">
      <c r="A12" s="82"/>
      <c r="E12" s="82" t="s">
        <v>498</v>
      </c>
      <c r="J12" s="82" t="s">
        <v>497</v>
      </c>
      <c r="K12" s="79">
        <f t="shared" ref="K12:BC12" si="5">K10-K11</f>
        <v>5</v>
      </c>
      <c r="L12" s="79">
        <f t="shared" si="5"/>
        <v>5.7000000000000028</v>
      </c>
      <c r="M12" s="79">
        <f t="shared" si="5"/>
        <v>6.3999999999999986</v>
      </c>
      <c r="N12" s="79">
        <f t="shared" si="5"/>
        <v>6.8999999999999986</v>
      </c>
      <c r="O12" s="79">
        <f t="shared" si="5"/>
        <v>7.7000000000000028</v>
      </c>
      <c r="P12" s="79">
        <f t="shared" si="5"/>
        <v>8.1000000000000014</v>
      </c>
      <c r="Q12" s="79">
        <f t="shared" si="5"/>
        <v>9.0999999999999943</v>
      </c>
      <c r="R12" s="79">
        <f t="shared" si="5"/>
        <v>9.7000000000000028</v>
      </c>
      <c r="S12" s="79">
        <f t="shared" si="5"/>
        <v>10.899999999999991</v>
      </c>
      <c r="T12" s="79">
        <f t="shared" si="5"/>
        <v>12.699999999999989</v>
      </c>
      <c r="U12" s="79">
        <f t="shared" si="5"/>
        <v>15</v>
      </c>
      <c r="V12" s="79">
        <f t="shared" si="5"/>
        <v>17.900000000000006</v>
      </c>
      <c r="W12" s="79">
        <f t="shared" si="5"/>
        <v>18.5</v>
      </c>
      <c r="X12" s="79">
        <f t="shared" si="5"/>
        <v>19.299999999999997</v>
      </c>
      <c r="Y12" s="79">
        <f t="shared" si="5"/>
        <v>21.799999999999997</v>
      </c>
      <c r="Z12" s="79">
        <f t="shared" si="5"/>
        <v>23.5</v>
      </c>
      <c r="AA12" s="79">
        <f t="shared" si="5"/>
        <v>23.600000000000009</v>
      </c>
      <c r="AB12" s="79">
        <f t="shared" si="5"/>
        <v>24.900000000000006</v>
      </c>
      <c r="AC12" s="79">
        <f t="shared" si="5"/>
        <v>25.699999999999989</v>
      </c>
      <c r="AD12" s="79">
        <f t="shared" si="5"/>
        <v>26.900000000000006</v>
      </c>
      <c r="AE12" s="79">
        <f t="shared" si="5"/>
        <v>28.300000000000011</v>
      </c>
      <c r="AF12" s="79">
        <f t="shared" si="5"/>
        <v>28.599999999999994</v>
      </c>
      <c r="AG12" s="79">
        <f t="shared" si="5"/>
        <v>31.100000000000023</v>
      </c>
      <c r="AH12" s="79">
        <f t="shared" si="5"/>
        <v>33.099999999999994</v>
      </c>
      <c r="AI12" s="79">
        <f t="shared" si="5"/>
        <v>35.400000000000006</v>
      </c>
      <c r="AJ12" s="79">
        <f t="shared" si="5"/>
        <v>37</v>
      </c>
      <c r="AK12" s="79">
        <f t="shared" si="5"/>
        <v>39.299999999999983</v>
      </c>
      <c r="AL12" s="79">
        <f t="shared" si="5"/>
        <v>41.600000000000023</v>
      </c>
      <c r="AM12" s="79">
        <f t="shared" si="5"/>
        <v>43.899999999999977</v>
      </c>
      <c r="AN12" s="79">
        <f t="shared" si="5"/>
        <v>45.800000000000011</v>
      </c>
      <c r="AO12" s="79">
        <f t="shared" si="5"/>
        <v>49.800000000000011</v>
      </c>
      <c r="AP12" s="79">
        <f t="shared" si="5"/>
        <v>52.600000000000023</v>
      </c>
      <c r="AQ12" s="79">
        <f t="shared" si="5"/>
        <v>55.399999999999977</v>
      </c>
      <c r="AR12" s="79">
        <f t="shared" si="5"/>
        <v>62</v>
      </c>
      <c r="AS12" s="79">
        <f t="shared" si="5"/>
        <v>71.400000000000034</v>
      </c>
      <c r="AT12" s="79">
        <f t="shared" si="5"/>
        <v>81.399999999999977</v>
      </c>
      <c r="AU12" s="79">
        <f t="shared" si="5"/>
        <v>85.899999999999977</v>
      </c>
      <c r="AV12" s="79">
        <f t="shared" si="5"/>
        <v>87.199999999999989</v>
      </c>
      <c r="AW12" s="79">
        <f t="shared" si="5"/>
        <v>89.399999999999977</v>
      </c>
      <c r="AX12" s="79">
        <f t="shared" si="5"/>
        <v>75.799999999999955</v>
      </c>
      <c r="AY12" s="79">
        <f t="shared" si="5"/>
        <v>79.399999999999977</v>
      </c>
      <c r="AZ12" s="79">
        <f t="shared" si="5"/>
        <v>88.099999999999966</v>
      </c>
      <c r="BA12" s="79">
        <f t="shared" si="5"/>
        <v>91.900000000000034</v>
      </c>
      <c r="BB12" s="79">
        <f t="shared" si="5"/>
        <v>96.099999999999966</v>
      </c>
      <c r="BC12" s="79">
        <f t="shared" si="5"/>
        <v>98.299999999999955</v>
      </c>
      <c r="BD12" s="79">
        <f t="shared" ref="BD12" si="6">BD10-BD11</f>
        <v>98.899999999999977</v>
      </c>
    </row>
    <row r="13" spans="1:56" x14ac:dyDescent="0.2">
      <c r="D13" s="77" t="s">
        <v>99</v>
      </c>
    </row>
    <row r="14" spans="1:56" x14ac:dyDescent="0.2">
      <c r="A14" s="82"/>
      <c r="B14" s="81"/>
      <c r="C14" s="81"/>
      <c r="D14" s="81" t="s">
        <v>100</v>
      </c>
      <c r="E14" s="81"/>
      <c r="F14" s="81"/>
      <c r="G14" s="81"/>
      <c r="H14" s="81"/>
      <c r="I14" s="81"/>
      <c r="J14" s="143" t="s">
        <v>496</v>
      </c>
      <c r="K14" s="80">
        <f>'SNA 119'!G$21</f>
        <v>4.8</v>
      </c>
      <c r="L14" s="80">
        <f>'SNA 119'!K$21</f>
        <v>4.7</v>
      </c>
      <c r="M14" s="80">
        <f>'SNA 119'!O$21</f>
        <v>6.6</v>
      </c>
      <c r="N14" s="80">
        <f>'SNA 119'!S$21</f>
        <v>5.2</v>
      </c>
      <c r="O14" s="80">
        <f>'SNA 119'!W$21</f>
        <v>3.3</v>
      </c>
      <c r="P14" s="80">
        <f>'SNA 119'!AA$21</f>
        <v>4.5</v>
      </c>
      <c r="Q14" s="80">
        <f>'SNA 119'!AE$21</f>
        <v>5.0999999999999996</v>
      </c>
      <c r="R14" s="80">
        <f>'SNA 119'!AI$21</f>
        <v>7.1</v>
      </c>
      <c r="S14" s="80">
        <f>'SNA 119'!AM$21</f>
        <v>8.9</v>
      </c>
      <c r="T14" s="80">
        <f>'SNA 119'!AQ$21</f>
        <v>8.5</v>
      </c>
      <c r="U14" s="80">
        <f>'SNA 119'!AU$21</f>
        <v>9.8000000000000007</v>
      </c>
      <c r="V14" s="80">
        <f>'SNA 119'!AY$21</f>
        <v>11.5</v>
      </c>
      <c r="W14" s="80">
        <f>'SNA 119'!BC$21</f>
        <v>15</v>
      </c>
      <c r="X14" s="80">
        <f>'SNA 119'!BG$21</f>
        <v>21.3</v>
      </c>
      <c r="Y14" s="80">
        <f>'SNA 119'!BK$21</f>
        <v>21.1</v>
      </c>
      <c r="Z14" s="80">
        <f>'SNA 119'!BO$21</f>
        <v>21.4</v>
      </c>
      <c r="AA14" s="302">
        <f>'SNA 119'!BS$21</f>
        <v>24.9</v>
      </c>
      <c r="AB14" s="80">
        <f>'SNA 119'!BW$21</f>
        <v>30.3</v>
      </c>
      <c r="AC14" s="80">
        <f>'SNA 119'!CA$21</f>
        <v>29.5</v>
      </c>
      <c r="AD14" s="80">
        <f>'SNA 119'!CE$21</f>
        <v>27.4</v>
      </c>
      <c r="AE14" s="80">
        <f>'SNA 119'!CI$21</f>
        <v>27</v>
      </c>
      <c r="AF14" s="80">
        <f>'SNA 119'!CM$21</f>
        <v>27.5</v>
      </c>
      <c r="AG14" s="80">
        <f>'SNA 119'!CQ$21</f>
        <v>30.1</v>
      </c>
      <c r="AH14" s="80">
        <f>'SNA 119'!CU$21</f>
        <v>36.700000000000003</v>
      </c>
      <c r="AI14" s="80">
        <f>'SNA 119'!CY$21</f>
        <v>32.5</v>
      </c>
      <c r="AJ14" s="80">
        <f>'SNA 119'!DC$21</f>
        <v>34.799999999999997</v>
      </c>
      <c r="AK14" s="80">
        <f>'SNA 119'!DG$21</f>
        <v>35.200000000000003</v>
      </c>
      <c r="AL14" s="80">
        <f>'SNA 119'!DK$21</f>
        <v>33.799999999999997</v>
      </c>
      <c r="AM14" s="80">
        <f>'SNA 119'!DO$21</f>
        <v>36.4</v>
      </c>
      <c r="AN14" s="80">
        <f>'SNA 119'!DS$21</f>
        <v>45.2</v>
      </c>
      <c r="AO14" s="80">
        <f>'SNA 119'!DW$21</f>
        <v>45.8</v>
      </c>
      <c r="AP14" s="80">
        <f>'SNA 119'!EA$21</f>
        <v>58.7</v>
      </c>
      <c r="AQ14" s="80">
        <f>'SNA 119'!EE$21</f>
        <v>41.4</v>
      </c>
      <c r="AR14" s="80">
        <f>'SNA 119'!EI$21</f>
        <v>49.1</v>
      </c>
      <c r="AS14" s="80">
        <f>'SNA 119'!EM$21</f>
        <v>46.4</v>
      </c>
      <c r="AT14" s="80">
        <f>'SNA 119'!EQ$21</f>
        <v>60.9</v>
      </c>
      <c r="AU14" s="80">
        <f>'SNA 119'!EU$21</f>
        <v>51.5</v>
      </c>
      <c r="AV14" s="80">
        <f>'SNA 119'!EY$21</f>
        <v>54.6</v>
      </c>
      <c r="AW14" s="80">
        <f>'SNA 119'!FC$21</f>
        <v>52.6</v>
      </c>
      <c r="AX14" s="80">
        <f>'SNA 119'!FG$21</f>
        <v>58.3</v>
      </c>
      <c r="AY14" s="80">
        <f>'SNA 119'!FK$21</f>
        <v>55.9</v>
      </c>
      <c r="AZ14" s="80">
        <f>'SNA 119'!FO$21</f>
        <v>60.1</v>
      </c>
      <c r="BA14" s="80">
        <f>'SNA 119'!FS$21</f>
        <v>58</v>
      </c>
      <c r="BB14" s="80">
        <f>'SNA 119'!FW$21</f>
        <v>59.3</v>
      </c>
      <c r="BC14" s="80">
        <f>'SNA 119'!GA$21</f>
        <v>56.7</v>
      </c>
      <c r="BD14" s="80">
        <f>'SNA 119'!GE$21</f>
        <v>56.6</v>
      </c>
    </row>
    <row r="15" spans="1:56" customFormat="1" x14ac:dyDescent="0.2">
      <c r="AA15" s="141"/>
    </row>
    <row r="16" spans="1:56" x14ac:dyDescent="0.2">
      <c r="A16" s="93"/>
      <c r="D16" s="77" t="s">
        <v>101</v>
      </c>
      <c r="I16" s="79"/>
      <c r="K16" s="79">
        <f t="shared" ref="K16:BC16" si="7">SUM(K5:K6)</f>
        <v>49.7</v>
      </c>
      <c r="L16" s="79">
        <f t="shared" si="7"/>
        <v>54.300000000000004</v>
      </c>
      <c r="M16" s="79">
        <f t="shared" si="7"/>
        <v>58.3</v>
      </c>
      <c r="N16" s="79">
        <f t="shared" si="7"/>
        <v>63.9</v>
      </c>
      <c r="O16" s="79">
        <f t="shared" si="7"/>
        <v>68.3</v>
      </c>
      <c r="P16" s="79">
        <f t="shared" si="7"/>
        <v>73.800000000000011</v>
      </c>
      <c r="Q16" s="79">
        <f t="shared" si="7"/>
        <v>79.199999999999989</v>
      </c>
      <c r="R16" s="79">
        <f t="shared" si="7"/>
        <v>86.7</v>
      </c>
      <c r="S16" s="79">
        <f t="shared" si="7"/>
        <v>96.3</v>
      </c>
      <c r="T16" s="79">
        <f t="shared" si="7"/>
        <v>103</v>
      </c>
      <c r="U16" s="79">
        <f t="shared" si="7"/>
        <v>116.60000000000001</v>
      </c>
      <c r="V16" s="79">
        <f t="shared" si="7"/>
        <v>140.69999999999999</v>
      </c>
      <c r="W16" s="79">
        <f t="shared" si="7"/>
        <v>137.1</v>
      </c>
      <c r="X16" s="79">
        <f t="shared" si="7"/>
        <v>152</v>
      </c>
      <c r="Y16" s="79">
        <f t="shared" si="7"/>
        <v>168.3</v>
      </c>
      <c r="Z16" s="79">
        <f t="shared" si="7"/>
        <v>177.2</v>
      </c>
      <c r="AA16" s="79">
        <f t="shared" si="7"/>
        <v>183.6</v>
      </c>
      <c r="AB16" s="79">
        <f t="shared" si="7"/>
        <v>196.2</v>
      </c>
      <c r="AC16" s="79">
        <f t="shared" si="7"/>
        <v>212.20000000000002</v>
      </c>
      <c r="AD16" s="79">
        <f t="shared" si="7"/>
        <v>222.1</v>
      </c>
      <c r="AE16" s="79">
        <f t="shared" si="7"/>
        <v>235.2</v>
      </c>
      <c r="AF16" s="79">
        <f t="shared" si="7"/>
        <v>252.4</v>
      </c>
      <c r="AG16" s="79">
        <f t="shared" si="7"/>
        <v>267.60000000000002</v>
      </c>
      <c r="AH16" s="79">
        <f t="shared" si="7"/>
        <v>282.7</v>
      </c>
      <c r="AI16" s="79">
        <f t="shared" si="7"/>
        <v>310.39999999999998</v>
      </c>
      <c r="AJ16" s="79">
        <f t="shared" si="7"/>
        <v>318.3</v>
      </c>
      <c r="AK16" s="79">
        <f t="shared" si="7"/>
        <v>329</v>
      </c>
      <c r="AL16" s="79">
        <f t="shared" si="7"/>
        <v>346.5</v>
      </c>
      <c r="AM16" s="79">
        <f t="shared" si="7"/>
        <v>364.6</v>
      </c>
      <c r="AN16" s="79">
        <f t="shared" si="7"/>
        <v>385</v>
      </c>
      <c r="AO16" s="79">
        <f t="shared" si="7"/>
        <v>404</v>
      </c>
      <c r="AP16" s="79">
        <f t="shared" si="7"/>
        <v>407.1</v>
      </c>
      <c r="AQ16" s="79">
        <f t="shared" si="7"/>
        <v>417.9</v>
      </c>
      <c r="AR16" s="79">
        <f t="shared" si="7"/>
        <v>439</v>
      </c>
      <c r="AS16" s="79">
        <f t="shared" si="7"/>
        <v>466.3</v>
      </c>
      <c r="AT16" s="79">
        <f t="shared" si="7"/>
        <v>501.8</v>
      </c>
      <c r="AU16" s="79">
        <f t="shared" si="7"/>
        <v>531.1</v>
      </c>
      <c r="AV16" s="79">
        <f t="shared" si="7"/>
        <v>543.5</v>
      </c>
      <c r="AW16" s="79">
        <f t="shared" si="7"/>
        <v>538.70000000000005</v>
      </c>
      <c r="AX16" s="79">
        <f t="shared" si="7"/>
        <v>515.29999999999995</v>
      </c>
      <c r="AY16" s="79">
        <f t="shared" si="7"/>
        <v>542.70000000000005</v>
      </c>
      <c r="AZ16" s="79">
        <f t="shared" si="7"/>
        <v>575.29999999999995</v>
      </c>
      <c r="BA16" s="79">
        <f t="shared" si="7"/>
        <v>597.9</v>
      </c>
      <c r="BB16" s="79">
        <f t="shared" si="7"/>
        <v>630</v>
      </c>
      <c r="BC16" s="79">
        <f t="shared" si="7"/>
        <v>658.3</v>
      </c>
      <c r="BD16" s="79">
        <f t="shared" ref="BD16" si="8">SUM(BD5:BD6)</f>
        <v>682.1</v>
      </c>
    </row>
    <row r="17" spans="1:57" x14ac:dyDescent="0.2">
      <c r="A17" s="93"/>
      <c r="D17" s="77" t="s">
        <v>102</v>
      </c>
      <c r="K17" s="319">
        <f t="shared" ref="K17:BC17" si="9">K10</f>
        <v>41.7</v>
      </c>
      <c r="L17" s="319">
        <f t="shared" si="9"/>
        <v>46.1</v>
      </c>
      <c r="M17" s="319">
        <f t="shared" si="9"/>
        <v>49.6</v>
      </c>
      <c r="N17" s="319">
        <f t="shared" si="9"/>
        <v>53.3</v>
      </c>
      <c r="O17" s="319">
        <f t="shared" si="9"/>
        <v>56.7</v>
      </c>
      <c r="P17" s="319">
        <f t="shared" si="9"/>
        <v>61.5</v>
      </c>
      <c r="Q17" s="319">
        <f t="shared" si="9"/>
        <v>67.3</v>
      </c>
      <c r="R17" s="319">
        <f t="shared" si="9"/>
        <v>72.900000000000006</v>
      </c>
      <c r="S17" s="319">
        <f t="shared" si="9"/>
        <v>74.599999999999994</v>
      </c>
      <c r="T17" s="319">
        <f t="shared" si="9"/>
        <v>77.099999999999994</v>
      </c>
      <c r="U17" s="319">
        <f t="shared" si="9"/>
        <v>83.8</v>
      </c>
      <c r="V17" s="319">
        <f t="shared" si="9"/>
        <v>95</v>
      </c>
      <c r="W17" s="319">
        <f t="shared" si="9"/>
        <v>103.8</v>
      </c>
      <c r="X17" s="319">
        <f t="shared" si="9"/>
        <v>111.2</v>
      </c>
      <c r="Y17" s="319">
        <f t="shared" si="9"/>
        <v>121.5</v>
      </c>
      <c r="Z17" s="319">
        <f t="shared" si="9"/>
        <v>131</v>
      </c>
      <c r="AA17" s="319">
        <f t="shared" si="9"/>
        <v>139.80000000000001</v>
      </c>
      <c r="AB17" s="319">
        <f t="shared" si="9"/>
        <v>151.30000000000001</v>
      </c>
      <c r="AC17" s="319">
        <f t="shared" si="9"/>
        <v>162.19999999999999</v>
      </c>
      <c r="AD17" s="319">
        <f t="shared" si="9"/>
        <v>176.8</v>
      </c>
      <c r="AE17" s="319">
        <f t="shared" si="9"/>
        <v>189.8</v>
      </c>
      <c r="AF17" s="319">
        <f t="shared" si="9"/>
        <v>204.7</v>
      </c>
      <c r="AG17" s="319">
        <f t="shared" si="9"/>
        <v>215.8</v>
      </c>
      <c r="AH17" s="319">
        <f t="shared" si="9"/>
        <v>220.4</v>
      </c>
      <c r="AI17" s="319">
        <f t="shared" si="9"/>
        <v>234.8</v>
      </c>
      <c r="AJ17" s="319">
        <f t="shared" si="9"/>
        <v>239.6</v>
      </c>
      <c r="AK17" s="319">
        <f t="shared" si="9"/>
        <v>251.7</v>
      </c>
      <c r="AL17" s="319">
        <f t="shared" si="9"/>
        <v>265.10000000000002</v>
      </c>
      <c r="AM17" s="319">
        <f t="shared" si="9"/>
        <v>274.89999999999998</v>
      </c>
      <c r="AN17" s="319">
        <f t="shared" si="9"/>
        <v>288.60000000000002</v>
      </c>
      <c r="AO17" s="319">
        <f t="shared" si="9"/>
        <v>304.5</v>
      </c>
      <c r="AP17" s="319">
        <f t="shared" si="9"/>
        <v>320.60000000000002</v>
      </c>
      <c r="AQ17" s="319">
        <f t="shared" si="9"/>
        <v>344.7</v>
      </c>
      <c r="AR17" s="319">
        <f t="shared" si="9"/>
        <v>369</v>
      </c>
      <c r="AS17" s="319">
        <f t="shared" si="9"/>
        <v>397.6</v>
      </c>
      <c r="AT17" s="319">
        <f t="shared" si="9"/>
        <v>432.7</v>
      </c>
      <c r="AU17" s="319">
        <f t="shared" si="9"/>
        <v>460.9</v>
      </c>
      <c r="AV17" s="319">
        <f t="shared" si="9"/>
        <v>491</v>
      </c>
      <c r="AW17" s="319">
        <f t="shared" si="9"/>
        <v>503.2</v>
      </c>
      <c r="AX17" s="319">
        <f t="shared" si="9"/>
        <v>510.9</v>
      </c>
      <c r="AY17" s="319">
        <f t="shared" si="9"/>
        <v>514.4</v>
      </c>
      <c r="AZ17" s="319">
        <f t="shared" si="9"/>
        <v>527.29999999999995</v>
      </c>
      <c r="BA17" s="319">
        <f t="shared" si="9"/>
        <v>534.1</v>
      </c>
      <c r="BB17" s="319">
        <f t="shared" si="9"/>
        <v>544.9</v>
      </c>
      <c r="BC17" s="319">
        <f t="shared" si="9"/>
        <v>551.9</v>
      </c>
      <c r="BD17" s="77">
        <f t="shared" ref="BD17" si="10">BD10</f>
        <v>555.5</v>
      </c>
      <c r="BE17"/>
    </row>
    <row r="18" spans="1:57" x14ac:dyDescent="0.2">
      <c r="A18" s="93"/>
      <c r="D18" s="77" t="s">
        <v>103</v>
      </c>
      <c r="K18" s="319">
        <f t="shared" ref="K18:BC18" si="11">K14</f>
        <v>4.8</v>
      </c>
      <c r="L18" s="319">
        <f t="shared" si="11"/>
        <v>4.7</v>
      </c>
      <c r="M18" s="319">
        <f t="shared" si="11"/>
        <v>6.6</v>
      </c>
      <c r="N18" s="319">
        <f t="shared" si="11"/>
        <v>5.2</v>
      </c>
      <c r="O18" s="319">
        <f t="shared" si="11"/>
        <v>3.3</v>
      </c>
      <c r="P18" s="319">
        <f t="shared" si="11"/>
        <v>4.5</v>
      </c>
      <c r="Q18" s="319">
        <f t="shared" si="11"/>
        <v>5.0999999999999996</v>
      </c>
      <c r="R18" s="319">
        <f t="shared" si="11"/>
        <v>7.1</v>
      </c>
      <c r="S18" s="319">
        <f t="shared" si="11"/>
        <v>8.9</v>
      </c>
      <c r="T18" s="319">
        <f t="shared" si="11"/>
        <v>8.5</v>
      </c>
      <c r="U18" s="319">
        <f t="shared" si="11"/>
        <v>9.8000000000000007</v>
      </c>
      <c r="V18" s="319">
        <f t="shared" si="11"/>
        <v>11.5</v>
      </c>
      <c r="W18" s="319">
        <f t="shared" si="11"/>
        <v>15</v>
      </c>
      <c r="X18" s="319">
        <f t="shared" si="11"/>
        <v>21.3</v>
      </c>
      <c r="Y18" s="319">
        <f t="shared" si="11"/>
        <v>21.1</v>
      </c>
      <c r="Z18" s="319">
        <f t="shared" si="11"/>
        <v>21.4</v>
      </c>
      <c r="AA18" s="319">
        <f t="shared" si="11"/>
        <v>24.9</v>
      </c>
      <c r="AB18" s="319">
        <f t="shared" si="11"/>
        <v>30.3</v>
      </c>
      <c r="AC18" s="319">
        <f t="shared" si="11"/>
        <v>29.5</v>
      </c>
      <c r="AD18" s="319">
        <f t="shared" si="11"/>
        <v>27.4</v>
      </c>
      <c r="AE18" s="319">
        <f t="shared" si="11"/>
        <v>27</v>
      </c>
      <c r="AF18" s="319">
        <f t="shared" si="11"/>
        <v>27.5</v>
      </c>
      <c r="AG18" s="319">
        <f t="shared" si="11"/>
        <v>30.1</v>
      </c>
      <c r="AH18" s="319">
        <f t="shared" si="11"/>
        <v>36.700000000000003</v>
      </c>
      <c r="AI18" s="319">
        <f t="shared" si="11"/>
        <v>32.5</v>
      </c>
      <c r="AJ18" s="319">
        <f t="shared" si="11"/>
        <v>34.799999999999997</v>
      </c>
      <c r="AK18" s="319">
        <f t="shared" si="11"/>
        <v>35.200000000000003</v>
      </c>
      <c r="AL18" s="319">
        <f t="shared" si="11"/>
        <v>33.799999999999997</v>
      </c>
      <c r="AM18" s="319">
        <f t="shared" si="11"/>
        <v>36.4</v>
      </c>
      <c r="AN18" s="319">
        <f t="shared" si="11"/>
        <v>45.2</v>
      </c>
      <c r="AO18" s="319">
        <f t="shared" si="11"/>
        <v>45.8</v>
      </c>
      <c r="AP18" s="319">
        <f t="shared" si="11"/>
        <v>58.7</v>
      </c>
      <c r="AQ18" s="319">
        <f t="shared" si="11"/>
        <v>41.4</v>
      </c>
      <c r="AR18" s="319">
        <f t="shared" si="11"/>
        <v>49.1</v>
      </c>
      <c r="AS18" s="319">
        <f t="shared" si="11"/>
        <v>46.4</v>
      </c>
      <c r="AT18" s="319">
        <f t="shared" si="11"/>
        <v>60.9</v>
      </c>
      <c r="AU18" s="319">
        <f t="shared" si="11"/>
        <v>51.5</v>
      </c>
      <c r="AV18" s="319">
        <f t="shared" si="11"/>
        <v>54.6</v>
      </c>
      <c r="AW18" s="319">
        <f t="shared" si="11"/>
        <v>52.6</v>
      </c>
      <c r="AX18" s="319">
        <f t="shared" si="11"/>
        <v>58.3</v>
      </c>
      <c r="AY18" s="319">
        <f t="shared" si="11"/>
        <v>55.9</v>
      </c>
      <c r="AZ18" s="319">
        <f t="shared" si="11"/>
        <v>60.1</v>
      </c>
      <c r="BA18" s="319">
        <f t="shared" si="11"/>
        <v>58</v>
      </c>
      <c r="BB18" s="319">
        <f t="shared" si="11"/>
        <v>59.3</v>
      </c>
      <c r="BC18" s="319">
        <f t="shared" si="11"/>
        <v>56.7</v>
      </c>
      <c r="BD18" s="77">
        <f t="shared" ref="BD18" si="12">BD14</f>
        <v>56.6</v>
      </c>
    </row>
    <row r="19" spans="1:57" s="156" customFormat="1" ht="13.5" thickBot="1" x14ac:dyDescent="0.25">
      <c r="K19" s="157"/>
      <c r="AA19" s="303"/>
      <c r="AU19" s="157">
        <f>AU16+AU17-AU18</f>
        <v>940.5</v>
      </c>
    </row>
    <row r="20" spans="1:57" x14ac:dyDescent="0.2">
      <c r="B20" s="83" t="s">
        <v>791</v>
      </c>
    </row>
    <row r="21" spans="1:57" x14ac:dyDescent="0.2">
      <c r="B21" s="83"/>
    </row>
    <row r="22" spans="1:57" x14ac:dyDescent="0.2">
      <c r="A22" s="82" t="s">
        <v>721</v>
      </c>
      <c r="C22" s="82" t="s">
        <v>499</v>
      </c>
      <c r="K22" s="79">
        <f t="shared" ref="K22:BC22" si="13">SUM(K23:K25)</f>
        <v>692.63333333333333</v>
      </c>
      <c r="L22" s="79">
        <f t="shared" si="13"/>
        <v>740.4</v>
      </c>
      <c r="M22" s="79">
        <f t="shared" si="13"/>
        <v>816.26666666666665</v>
      </c>
      <c r="N22" s="79">
        <f t="shared" si="13"/>
        <v>912.66666666666663</v>
      </c>
      <c r="O22" s="79">
        <f t="shared" si="13"/>
        <v>991.83333333333326</v>
      </c>
      <c r="P22" s="79">
        <f t="shared" si="13"/>
        <v>1059.6000000000001</v>
      </c>
      <c r="Q22" s="79">
        <f t="shared" si="13"/>
        <v>1172.0666666666666</v>
      </c>
      <c r="R22" s="79">
        <f t="shared" si="13"/>
        <v>1302.8</v>
      </c>
      <c r="S22" s="79">
        <f t="shared" si="13"/>
        <v>1473.3333333333335</v>
      </c>
      <c r="T22" s="79">
        <f t="shared" si="13"/>
        <v>1651.2</v>
      </c>
      <c r="U22" s="79">
        <f t="shared" si="13"/>
        <v>1800.5333333333333</v>
      </c>
      <c r="V22" s="79">
        <f t="shared" si="13"/>
        <v>1986.7</v>
      </c>
      <c r="W22" s="79">
        <f t="shared" si="13"/>
        <v>2088.5</v>
      </c>
      <c r="X22" s="79">
        <f t="shared" si="13"/>
        <v>2221.3000000000002</v>
      </c>
      <c r="Y22" s="79">
        <f t="shared" si="13"/>
        <v>2463.7333333333336</v>
      </c>
      <c r="Z22" s="79">
        <f t="shared" si="13"/>
        <v>2651.9333333333334</v>
      </c>
      <c r="AA22" s="79">
        <f t="shared" si="13"/>
        <v>2824.7333333333336</v>
      </c>
      <c r="AB22" s="79">
        <f t="shared" si="13"/>
        <v>3026.0333333333338</v>
      </c>
      <c r="AC22" s="79">
        <f t="shared" si="13"/>
        <v>3286.4666666666667</v>
      </c>
      <c r="AD22" s="79">
        <f t="shared" si="13"/>
        <v>3504</v>
      </c>
      <c r="AE22" s="79">
        <f t="shared" si="13"/>
        <v>3712.8999999999996</v>
      </c>
      <c r="AF22" s="79">
        <f t="shared" si="13"/>
        <v>3819.8</v>
      </c>
      <c r="AG22" s="79">
        <f t="shared" si="13"/>
        <v>4064.6333333333332</v>
      </c>
      <c r="AH22" s="79">
        <f t="shared" si="13"/>
        <v>4231.7666666666664</v>
      </c>
      <c r="AI22" s="79">
        <f t="shared" si="13"/>
        <v>4447.2333333333336</v>
      </c>
      <c r="AJ22" s="79">
        <f t="shared" si="13"/>
        <v>4657.6000000000004</v>
      </c>
      <c r="AK22" s="79">
        <f t="shared" si="13"/>
        <v>4926.8333333333339</v>
      </c>
      <c r="AL22" s="79">
        <f t="shared" si="13"/>
        <v>5256.4333333333334</v>
      </c>
      <c r="AM22" s="79">
        <f t="shared" si="13"/>
        <v>5668.9333333333334</v>
      </c>
      <c r="AN22" s="79">
        <f t="shared" si="13"/>
        <v>6041.9666666666672</v>
      </c>
      <c r="AO22" s="79">
        <f t="shared" si="13"/>
        <v>6544.666666666667</v>
      </c>
      <c r="AP22" s="79">
        <f t="shared" si="13"/>
        <v>6798.9666666666672</v>
      </c>
      <c r="AQ22" s="79">
        <f t="shared" si="13"/>
        <v>6906.2333333333327</v>
      </c>
      <c r="AR22" s="79">
        <f t="shared" si="13"/>
        <v>7153.2333333333336</v>
      </c>
      <c r="AS22" s="79">
        <f t="shared" si="13"/>
        <v>7575.9666666666672</v>
      </c>
      <c r="AT22" s="79">
        <f t="shared" si="13"/>
        <v>7974.2666666666664</v>
      </c>
      <c r="AU22" s="79">
        <f t="shared" si="13"/>
        <v>8466.2999999999993</v>
      </c>
      <c r="AV22" s="79">
        <f t="shared" si="13"/>
        <v>8835.1</v>
      </c>
      <c r="AW22" s="79">
        <f t="shared" si="13"/>
        <v>9023.5</v>
      </c>
      <c r="AX22" s="79">
        <f t="shared" si="13"/>
        <v>8677</v>
      </c>
      <c r="AY22" s="79">
        <f t="shared" si="13"/>
        <v>8881.1999999999989</v>
      </c>
      <c r="AZ22" s="79">
        <f t="shared" si="13"/>
        <v>9272.6</v>
      </c>
      <c r="BA22" s="79">
        <f t="shared" si="13"/>
        <v>9690.3666666666668</v>
      </c>
      <c r="BB22" s="79">
        <f t="shared" si="13"/>
        <v>9963.2666666666664</v>
      </c>
      <c r="BC22" s="79">
        <f t="shared" si="13"/>
        <v>10422.4</v>
      </c>
      <c r="BD22" s="79">
        <f t="shared" ref="BD22" si="14">SUM(BD23:BD25)</f>
        <v>10912.433333333334</v>
      </c>
    </row>
    <row r="23" spans="1:57" x14ac:dyDescent="0.2">
      <c r="A23" s="82" t="s">
        <v>714</v>
      </c>
      <c r="D23" s="77" t="s">
        <v>104</v>
      </c>
      <c r="K23" s="319">
        <f>'SNA S.1.a'!M20</f>
        <v>625.1</v>
      </c>
      <c r="L23" s="319">
        <f>'SNA S.1.a'!N20</f>
        <v>667</v>
      </c>
      <c r="M23" s="319">
        <f>'SNA S.1.a'!O20</f>
        <v>733.6</v>
      </c>
      <c r="N23" s="319">
        <f>'SNA S.1.a'!P20</f>
        <v>815</v>
      </c>
      <c r="O23" s="319">
        <f>'SNA S.1.a'!Q20</f>
        <v>890.3</v>
      </c>
      <c r="P23" s="319">
        <f>'SNA S.1.a'!R20</f>
        <v>950.2</v>
      </c>
      <c r="Q23" s="319">
        <f>'SNA S.1.a'!S20</f>
        <v>1051.2</v>
      </c>
      <c r="R23" s="319">
        <f>'SNA S.1.a'!T20</f>
        <v>1169</v>
      </c>
      <c r="S23" s="319">
        <f>'SNA S.1.a'!U20</f>
        <v>1320.2</v>
      </c>
      <c r="T23" s="319">
        <f>'SNA S.1.a'!V20</f>
        <v>1481</v>
      </c>
      <c r="U23" s="319">
        <f>'SNA S.1.a'!W20</f>
        <v>1626.2</v>
      </c>
      <c r="V23" s="319">
        <f>'SNA S.1.a'!X20</f>
        <v>1795.3</v>
      </c>
      <c r="W23" s="319">
        <f>'SNA S.1.a'!Y20</f>
        <v>1894.3</v>
      </c>
      <c r="X23" s="319">
        <f>'SNA S.1.a'!Z20</f>
        <v>2013.9</v>
      </c>
      <c r="Y23" s="319">
        <f>'SNA S.1.a'!AA20</f>
        <v>2217.4</v>
      </c>
      <c r="Z23" s="319">
        <f>'SNA S.1.a'!AB20</f>
        <v>2389</v>
      </c>
      <c r="AA23" s="319">
        <f>'SNA S.1.a'!AC20</f>
        <v>2543.8000000000002</v>
      </c>
      <c r="AB23" s="319">
        <f>'SNA S.1.a'!AD20</f>
        <v>2724.3</v>
      </c>
      <c r="AC23" s="319">
        <f>'SNA S.1.a'!AE20</f>
        <v>2950</v>
      </c>
      <c r="AD23" s="319">
        <f>'SNA S.1.a'!AF20</f>
        <v>3142.6</v>
      </c>
      <c r="AE23" s="319">
        <f>'SNA S.1.a'!AG20</f>
        <v>3342.7</v>
      </c>
      <c r="AF23" s="319">
        <f>'SNA S.1.a'!AH20</f>
        <v>3452</v>
      </c>
      <c r="AG23" s="319">
        <f>'SNA S.1.a'!AI20</f>
        <v>3671.1</v>
      </c>
      <c r="AH23" s="319">
        <f>'SNA S.1.a'!AJ20</f>
        <v>3820.7</v>
      </c>
      <c r="AI23" s="319">
        <f>'SNA S.1.a'!AK20</f>
        <v>4010.1</v>
      </c>
      <c r="AJ23" s="319">
        <f>'SNA S.1.a'!AL20</f>
        <v>4202.6000000000004</v>
      </c>
      <c r="AK23" s="319">
        <f>'SNA S.1.a'!AM20</f>
        <v>4422.1000000000004</v>
      </c>
      <c r="AL23" s="319">
        <f>'SNA S.1.a'!AN20</f>
        <v>4714.7</v>
      </c>
      <c r="AM23" s="319">
        <f>'SNA S.1.a'!AO20</f>
        <v>5077.8</v>
      </c>
      <c r="AN23" s="319">
        <f>'SNA S.1.a'!AP20</f>
        <v>5410.3</v>
      </c>
      <c r="AO23" s="319">
        <f>'SNA S.1.a'!AQ20</f>
        <v>5856.6</v>
      </c>
      <c r="AP23" s="319">
        <f>'SNA S.1.a'!AR20</f>
        <v>6046.5</v>
      </c>
      <c r="AQ23" s="319">
        <f>'SNA S.1.a'!AS20</f>
        <v>6141.9</v>
      </c>
      <c r="AR23" s="319">
        <f>'SNA S.1.a'!AT20</f>
        <v>6364.5</v>
      </c>
      <c r="AS23" s="319">
        <f>'SNA S.1.a'!AU20</f>
        <v>6739.5</v>
      </c>
      <c r="AT23" s="319">
        <f>'SNA S.1.a'!AV20</f>
        <v>7086.8</v>
      </c>
      <c r="AU23" s="319">
        <f>'SNA S.1.a'!AW20</f>
        <v>7502.3</v>
      </c>
      <c r="AV23" s="319">
        <f>'SNA S.1.a'!AX20</f>
        <v>7898.3</v>
      </c>
      <c r="AW23" s="319">
        <f>'SNA S.1.a'!AY20</f>
        <v>8078.3</v>
      </c>
      <c r="AX23" s="319">
        <f>'SNA S.1.a'!AZ20</f>
        <v>7787</v>
      </c>
      <c r="AY23" s="319">
        <f>'SNA S.1.a'!BA20</f>
        <v>7961.4</v>
      </c>
      <c r="AZ23" s="319">
        <f>'SNA S.1.a'!BB20</f>
        <v>8269</v>
      </c>
      <c r="BA23" s="319">
        <f>'SNA S.1.a'!BC20</f>
        <v>8609.9</v>
      </c>
      <c r="BB23" s="319">
        <f>'SNA S.1.a'!BD20</f>
        <v>8842.4</v>
      </c>
      <c r="BC23" s="319">
        <f>'SNA S.1.a'!BE20</f>
        <v>9253.4</v>
      </c>
      <c r="BD23" s="77">
        <f>'SNA S.1.a'!BF20</f>
        <v>9693.1</v>
      </c>
    </row>
    <row r="24" spans="1:57" x14ac:dyDescent="0.2">
      <c r="A24" s="82" t="s">
        <v>719</v>
      </c>
      <c r="B24" s="81"/>
      <c r="C24" s="81"/>
      <c r="D24" s="81" t="s">
        <v>105</v>
      </c>
      <c r="E24" s="81"/>
      <c r="F24" s="81"/>
      <c r="G24" s="81"/>
      <c r="H24" s="81"/>
      <c r="I24" s="81"/>
      <c r="J24" s="81"/>
      <c r="K24" s="80">
        <f>(2/3)*'SNA 119'!G$26</f>
        <v>67.533333333333331</v>
      </c>
      <c r="L24" s="80">
        <f>(2/3)*'SNA 119'!K$26</f>
        <v>73.399999999999991</v>
      </c>
      <c r="M24" s="80">
        <f>(2/3)*'SNA 119'!O$26</f>
        <v>82.666666666666657</v>
      </c>
      <c r="N24" s="80">
        <f>(2/3)*'SNA 119'!S$26</f>
        <v>97.666666666666657</v>
      </c>
      <c r="O24" s="80">
        <f>(2/3)*'SNA 119'!W$26</f>
        <v>101.53333333333333</v>
      </c>
      <c r="P24" s="80">
        <f>(2/3)*'SNA 119'!AA$26</f>
        <v>109.39999999999999</v>
      </c>
      <c r="Q24" s="80">
        <f>(2/3)*'SNA 119'!AE$26</f>
        <v>120.86666666666667</v>
      </c>
      <c r="R24" s="80">
        <f>(2/3)*'SNA 119'!AI$26</f>
        <v>133.79999999999998</v>
      </c>
      <c r="S24" s="80">
        <f>(2/3)*'SNA 119'!AM$26</f>
        <v>153.13333333333333</v>
      </c>
      <c r="T24" s="80">
        <f>(2/3)*'SNA 119'!AQ$26</f>
        <v>170.2</v>
      </c>
      <c r="U24" s="80">
        <f>(2/3)*'SNA 119'!AU$26</f>
        <v>174.33333333333331</v>
      </c>
      <c r="V24" s="80">
        <f>(2/3)*'SNA 119'!AY$26</f>
        <v>191.4</v>
      </c>
      <c r="W24" s="80">
        <f>(2/3)*'SNA 119'!BC$26</f>
        <v>194.2</v>
      </c>
      <c r="X24" s="80">
        <f>(2/3)*'SNA 119'!BG$26</f>
        <v>207.4</v>
      </c>
      <c r="Y24" s="80">
        <f>(2/3)*'SNA 119'!BK$26</f>
        <v>246.33333333333331</v>
      </c>
      <c r="Z24" s="80">
        <f>(2/3)*'SNA 119'!BO$26</f>
        <v>262.93333333333328</v>
      </c>
      <c r="AA24" s="302">
        <f>(2/3)*'SNA 119'!BS$26</f>
        <v>280.93333333333328</v>
      </c>
      <c r="AB24" s="80">
        <f>(2/3)*'SNA 119'!BW$26</f>
        <v>301.73333333333335</v>
      </c>
      <c r="AC24" s="80">
        <f>(2/3)*'SNA 119'!CA$26</f>
        <v>336.46666666666664</v>
      </c>
      <c r="AD24" s="80">
        <f>(2/3)*'SNA 119'!CE$26</f>
        <v>361.4</v>
      </c>
      <c r="AE24" s="80">
        <f>(2/3)*'SNA 119'!CI$26</f>
        <v>370.19999999999993</v>
      </c>
      <c r="AF24" s="80">
        <f>(2/3)*'SNA 119'!CM$26</f>
        <v>367.8</v>
      </c>
      <c r="AG24" s="80">
        <f>(2/3)*'SNA 119'!CQ$26</f>
        <v>393.5333333333333</v>
      </c>
      <c r="AH24" s="80">
        <f>(2/3)*'SNA 119'!CU$26</f>
        <v>411.06666666666666</v>
      </c>
      <c r="AI24" s="80">
        <f>(2/3)*'SNA 119'!CY$26</f>
        <v>437.13333333333333</v>
      </c>
      <c r="AJ24" s="80">
        <f>(2/3)*'SNA 119'!DC$26</f>
        <v>455</v>
      </c>
      <c r="AK24" s="80">
        <f>(2/3)*'SNA 119'!DG$26</f>
        <v>504.73333333333335</v>
      </c>
      <c r="AL24" s="80">
        <f>(2/3)*'SNA 119'!DK$26</f>
        <v>541.73333333333335</v>
      </c>
      <c r="AM24" s="80">
        <f>(2/3)*'SNA 119'!DO$26</f>
        <v>591.13333333333333</v>
      </c>
      <c r="AN24" s="80">
        <f>(2/3)*'SNA 119'!DS$26</f>
        <v>631.66666666666663</v>
      </c>
      <c r="AO24" s="80">
        <f>(2/3)*'SNA 119'!DW$26</f>
        <v>688.06666666666661</v>
      </c>
      <c r="AP24" s="80">
        <f>(2/3)*'SNA 119'!EA$26</f>
        <v>752.4666666666667</v>
      </c>
      <c r="AQ24" s="80">
        <f>(2/3)*'SNA 119'!EE$26</f>
        <v>764.33333333333326</v>
      </c>
      <c r="AR24" s="80">
        <f>(2/3)*'SNA 119'!EI$26</f>
        <v>788.73333333333323</v>
      </c>
      <c r="AS24" s="80">
        <f>(2/3)*'SNA 119'!EM$26</f>
        <v>836.4666666666667</v>
      </c>
      <c r="AT24" s="80">
        <f>(2/3)*'SNA 119'!EQ$26</f>
        <v>887.4666666666667</v>
      </c>
      <c r="AU24" s="80">
        <f>(2/3)*'SNA 119'!EU$26</f>
        <v>964</v>
      </c>
      <c r="AV24" s="80">
        <f>(2/3)*'SNA 119'!EY$26</f>
        <v>936.8</v>
      </c>
      <c r="AW24" s="80">
        <f>(2/3)*'SNA 119'!FC$26</f>
        <v>945.19999999999993</v>
      </c>
      <c r="AX24" s="80">
        <f>(2/3)*'SNA 119'!FG$26</f>
        <v>890</v>
      </c>
      <c r="AY24" s="80">
        <f>(2/3)*'SNA 119'!FK$26</f>
        <v>919.8</v>
      </c>
      <c r="AZ24" s="80">
        <f>(2/3)*'SNA 119'!FO$26</f>
        <v>1003.6</v>
      </c>
      <c r="BA24" s="80">
        <f>(2/3)*'SNA 119'!FS$26</f>
        <v>1080.4666666666667</v>
      </c>
      <c r="BB24" s="80">
        <f>(2/3)*'SNA 119'!FW$26</f>
        <v>1120.8666666666666</v>
      </c>
      <c r="BC24" s="80">
        <f>(2/3)*'SNA 119'!GA$26</f>
        <v>1169</v>
      </c>
      <c r="BD24" s="80">
        <f>(2/3)*'SNA 119'!GE$26</f>
        <v>1219.3333333333333</v>
      </c>
    </row>
    <row r="25" spans="1:57" x14ac:dyDescent="0.2">
      <c r="A25" s="82"/>
      <c r="D25" s="82" t="s">
        <v>500</v>
      </c>
      <c r="K25" s="138" t="s">
        <v>603</v>
      </c>
      <c r="L25" s="138" t="s">
        <v>603</v>
      </c>
      <c r="M25" s="138" t="s">
        <v>603</v>
      </c>
      <c r="N25" s="138" t="s">
        <v>603</v>
      </c>
      <c r="O25" s="138" t="s">
        <v>603</v>
      </c>
      <c r="P25" s="138" t="s">
        <v>603</v>
      </c>
      <c r="Q25" s="138" t="s">
        <v>603</v>
      </c>
      <c r="R25" s="138" t="s">
        <v>603</v>
      </c>
      <c r="S25" s="138" t="s">
        <v>603</v>
      </c>
      <c r="T25" s="138" t="s">
        <v>603</v>
      </c>
      <c r="U25" s="138" t="s">
        <v>603</v>
      </c>
      <c r="V25" s="138" t="s">
        <v>603</v>
      </c>
      <c r="W25" s="138" t="s">
        <v>603</v>
      </c>
      <c r="X25" s="138" t="s">
        <v>603</v>
      </c>
      <c r="Y25" s="138" t="s">
        <v>603</v>
      </c>
      <c r="Z25" s="138" t="s">
        <v>603</v>
      </c>
      <c r="AA25" s="304" t="s">
        <v>603</v>
      </c>
      <c r="AB25" s="138" t="s">
        <v>603</v>
      </c>
      <c r="AC25" s="138" t="s">
        <v>603</v>
      </c>
      <c r="AD25" s="138" t="s">
        <v>603</v>
      </c>
      <c r="AE25" s="138" t="s">
        <v>603</v>
      </c>
      <c r="AF25" s="138" t="s">
        <v>603</v>
      </c>
      <c r="AG25" s="138" t="s">
        <v>603</v>
      </c>
      <c r="AH25" s="138" t="s">
        <v>603</v>
      </c>
      <c r="AI25" s="138" t="s">
        <v>603</v>
      </c>
      <c r="AJ25" s="138" t="s">
        <v>603</v>
      </c>
      <c r="AK25" s="138" t="s">
        <v>603</v>
      </c>
      <c r="AL25" s="138" t="s">
        <v>603</v>
      </c>
      <c r="AM25" s="138" t="s">
        <v>603</v>
      </c>
      <c r="AN25" s="138" t="s">
        <v>603</v>
      </c>
      <c r="AO25" s="138" t="s">
        <v>603</v>
      </c>
      <c r="AP25" s="138" t="s">
        <v>603</v>
      </c>
      <c r="AQ25" s="138" t="s">
        <v>603</v>
      </c>
      <c r="AR25" s="138" t="s">
        <v>603</v>
      </c>
      <c r="AS25" s="138" t="s">
        <v>603</v>
      </c>
      <c r="AT25" s="138" t="s">
        <v>603</v>
      </c>
      <c r="AU25" s="138" t="s">
        <v>603</v>
      </c>
      <c r="AV25" s="138" t="s">
        <v>603</v>
      </c>
      <c r="AW25" s="138" t="s">
        <v>603</v>
      </c>
      <c r="AX25" s="138" t="s">
        <v>603</v>
      </c>
      <c r="AY25" s="138" t="s">
        <v>603</v>
      </c>
      <c r="AZ25" s="138" t="s">
        <v>603</v>
      </c>
      <c r="BA25" s="138" t="s">
        <v>603</v>
      </c>
      <c r="BB25" s="138" t="s">
        <v>603</v>
      </c>
      <c r="BC25" s="138" t="s">
        <v>603</v>
      </c>
      <c r="BD25" s="138" t="s">
        <v>603</v>
      </c>
    </row>
    <row r="26" spans="1:57" x14ac:dyDescent="0.2">
      <c r="A26" s="82"/>
      <c r="D26" s="82"/>
      <c r="K26" s="138"/>
      <c r="L26" s="138"/>
      <c r="M26" s="138"/>
      <c r="N26" s="138"/>
      <c r="O26" s="138"/>
      <c r="P26" s="138"/>
      <c r="Q26" s="138"/>
      <c r="R26" s="138"/>
      <c r="S26" s="138"/>
      <c r="T26" s="138"/>
      <c r="U26" s="138"/>
      <c r="V26" s="138"/>
      <c r="W26" s="138"/>
      <c r="X26" s="138"/>
      <c r="Y26" s="138"/>
      <c r="Z26" s="138"/>
      <c r="AA26" s="304"/>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row>
    <row r="27" spans="1:57" customFormat="1" x14ac:dyDescent="0.2">
      <c r="A27" s="142" t="s">
        <v>2506</v>
      </c>
      <c r="B27" s="141"/>
      <c r="C27" s="77"/>
      <c r="D27" s="141" t="s">
        <v>715</v>
      </c>
      <c r="K27" s="319">
        <f>'SNA S.1.a'!M21</f>
        <v>551.6</v>
      </c>
      <c r="L27" s="319">
        <f>'SNA S.1.a'!N21</f>
        <v>584.5</v>
      </c>
      <c r="M27" s="319">
        <f>'SNA S.1.a'!O21</f>
        <v>638.79999999999995</v>
      </c>
      <c r="N27" s="319">
        <f>'SNA S.1.a'!P21</f>
        <v>708.8</v>
      </c>
      <c r="O27" s="319">
        <f>'SNA S.1.a'!Q21</f>
        <v>772.3</v>
      </c>
      <c r="P27" s="319">
        <f>'SNA S.1.a'!R21</f>
        <v>814.8</v>
      </c>
      <c r="Q27" s="319">
        <f>'SNA S.1.a'!S21</f>
        <v>899.7</v>
      </c>
      <c r="R27" s="319">
        <f>'SNA S.1.a'!T21</f>
        <v>994.2</v>
      </c>
      <c r="S27" s="319">
        <f>'SNA S.1.a'!U21</f>
        <v>1120.5999999999999</v>
      </c>
      <c r="T27" s="319">
        <f>'SNA S.1.a'!V21</f>
        <v>1253.3</v>
      </c>
      <c r="U27" s="319">
        <f>'SNA S.1.a'!W21</f>
        <v>1373.4</v>
      </c>
      <c r="V27" s="319">
        <f>'SNA S.1.a'!X21</f>
        <v>1511.4</v>
      </c>
      <c r="W27" s="319">
        <f>'SNA S.1.a'!Y21</f>
        <v>1587.5</v>
      </c>
      <c r="X27" s="319">
        <f>'SNA S.1.a'!Z21</f>
        <v>1677.5</v>
      </c>
      <c r="Y27" s="319">
        <f>'SNA S.1.a'!AA21</f>
        <v>1844.9</v>
      </c>
      <c r="Z27" s="319">
        <f>'SNA S.1.a'!AB21</f>
        <v>1982.6</v>
      </c>
      <c r="AA27" s="319">
        <f>'SNA S.1.a'!AC21</f>
        <v>2102.3000000000002</v>
      </c>
      <c r="AB27" s="319">
        <f>'SNA S.1.a'!AD21</f>
        <v>2256.3000000000002</v>
      </c>
      <c r="AC27" s="319">
        <f>'SNA S.1.a'!AE21</f>
        <v>2439.8000000000002</v>
      </c>
      <c r="AD27" s="319">
        <f>'SNA S.1.a'!AF21</f>
        <v>2583.1</v>
      </c>
      <c r="AE27" s="319">
        <f>'SNA S.1.a'!AG21</f>
        <v>2741.2</v>
      </c>
      <c r="AF27" s="319">
        <f>'SNA S.1.a'!AH21</f>
        <v>2814.5</v>
      </c>
      <c r="AG27" s="319">
        <f>'SNA S.1.a'!AI21</f>
        <v>2965.5</v>
      </c>
      <c r="AH27" s="319">
        <f>'SNA S.1.a'!AJ21</f>
        <v>3079.3</v>
      </c>
      <c r="AI27" s="319">
        <f>'SNA S.1.a'!AK21</f>
        <v>3236.6</v>
      </c>
      <c r="AJ27" s="319">
        <f>'SNA S.1.a'!AL21</f>
        <v>3418</v>
      </c>
      <c r="AK27" s="319">
        <f>'SNA S.1.a'!AM21</f>
        <v>3616.5</v>
      </c>
      <c r="AL27" s="319">
        <f>'SNA S.1.a'!AN21</f>
        <v>3876.8</v>
      </c>
      <c r="AM27" s="319">
        <f>'SNA S.1.a'!AO21</f>
        <v>4181.6000000000004</v>
      </c>
      <c r="AN27" s="319">
        <f>'SNA S.1.a'!AP21</f>
        <v>4458</v>
      </c>
      <c r="AO27" s="319">
        <f>'SNA S.1.a'!AQ21</f>
        <v>4825.8999999999996</v>
      </c>
      <c r="AP27" s="319">
        <f>'SNA S.1.a'!AR21</f>
        <v>4954.3999999999996</v>
      </c>
      <c r="AQ27" s="319">
        <f>'SNA S.1.a'!AS21</f>
        <v>4996.3999999999996</v>
      </c>
      <c r="AR27" s="319">
        <f>'SNA S.1.a'!AT21</f>
        <v>5137.8</v>
      </c>
      <c r="AS27" s="319">
        <f>'SNA S.1.a'!AU21</f>
        <v>5421.9</v>
      </c>
      <c r="AT27" s="319">
        <f>'SNA S.1.a'!AV21</f>
        <v>5692</v>
      </c>
      <c r="AU27" s="319">
        <f>'SNA S.1.a'!AW21</f>
        <v>6057.4</v>
      </c>
      <c r="AV27" s="319">
        <f>'SNA S.1.a'!AX21</f>
        <v>6395.2</v>
      </c>
      <c r="AW27" s="319">
        <f>'SNA S.1.a'!AY21</f>
        <v>6531.9</v>
      </c>
      <c r="AX27" s="319">
        <f>'SNA S.1.a'!AZ21</f>
        <v>6251.4</v>
      </c>
      <c r="AY27" s="319">
        <f>'SNA S.1.a'!BA21</f>
        <v>6377.5</v>
      </c>
      <c r="AZ27" s="319">
        <f>'SNA S.1.a'!BB21</f>
        <v>6633.2</v>
      </c>
      <c r="BA27" s="319">
        <f>'SNA S.1.a'!BC21</f>
        <v>6930.3</v>
      </c>
      <c r="BB27" s="319">
        <f>'SNA S.1.a'!BD21</f>
        <v>7116.7</v>
      </c>
      <c r="BC27" s="319">
        <f>'SNA S.1.a'!BE21</f>
        <v>7476.3</v>
      </c>
      <c r="BD27" s="77">
        <f>'SNA S.1.a'!BF21</f>
        <v>7854.8</v>
      </c>
    </row>
    <row r="28" spans="1:57" x14ac:dyDescent="0.2">
      <c r="A28" s="142" t="s">
        <v>2507</v>
      </c>
      <c r="B28" s="141"/>
      <c r="D28" s="142" t="s">
        <v>755</v>
      </c>
      <c r="K28" s="319">
        <f>'SNA S.1.a'!M22</f>
        <v>73.599999999999994</v>
      </c>
      <c r="L28" s="319">
        <f>'SNA S.1.a'!N22</f>
        <v>82.5</v>
      </c>
      <c r="M28" s="319">
        <f>'SNA S.1.a'!O22</f>
        <v>94.9</v>
      </c>
      <c r="N28" s="319">
        <f>'SNA S.1.a'!P22</f>
        <v>106.3</v>
      </c>
      <c r="O28" s="319">
        <f>'SNA S.1.a'!Q22</f>
        <v>118</v>
      </c>
      <c r="P28" s="319">
        <f>'SNA S.1.a'!R22</f>
        <v>135.30000000000001</v>
      </c>
      <c r="Q28" s="319">
        <f>'SNA S.1.a'!S22</f>
        <v>151.5</v>
      </c>
      <c r="R28" s="319">
        <f>'SNA S.1.a'!T22</f>
        <v>174.8</v>
      </c>
      <c r="S28" s="319">
        <f>'SNA S.1.a'!U22</f>
        <v>199.7</v>
      </c>
      <c r="T28" s="319">
        <f>'SNA S.1.a'!V22</f>
        <v>227.7</v>
      </c>
      <c r="U28" s="319">
        <f>'SNA S.1.a'!W22</f>
        <v>252.8</v>
      </c>
      <c r="V28" s="319">
        <f>'SNA S.1.a'!X22</f>
        <v>283.89999999999998</v>
      </c>
      <c r="W28" s="319">
        <f>'SNA S.1.a'!Y22</f>
        <v>306.8</v>
      </c>
      <c r="X28" s="319">
        <f>'SNA S.1.a'!Z22</f>
        <v>336.4</v>
      </c>
      <c r="Y28" s="319">
        <f>'SNA S.1.a'!AA22</f>
        <v>372.5</v>
      </c>
      <c r="Z28" s="319">
        <f>'SNA S.1.a'!AB22</f>
        <v>406.4</v>
      </c>
      <c r="AA28" s="319">
        <f>'SNA S.1.a'!AC22</f>
        <v>441.5</v>
      </c>
      <c r="AB28" s="319">
        <f>'SNA S.1.a'!AD22</f>
        <v>468</v>
      </c>
      <c r="AC28" s="319">
        <f>'SNA S.1.a'!AE22</f>
        <v>510.3</v>
      </c>
      <c r="AD28" s="319">
        <f>'SNA S.1.a'!AF22</f>
        <v>559.5</v>
      </c>
      <c r="AE28" s="319">
        <f>'SNA S.1.a'!AG22</f>
        <v>601.5</v>
      </c>
      <c r="AF28" s="319">
        <f>'SNA S.1.a'!AH22</f>
        <v>637.5</v>
      </c>
      <c r="AG28" s="319">
        <f>'SNA S.1.a'!AI22</f>
        <v>705.6</v>
      </c>
      <c r="AH28" s="319">
        <f>'SNA S.1.a'!AJ22</f>
        <v>741.3</v>
      </c>
      <c r="AI28" s="319">
        <f>'SNA S.1.a'!AK22</f>
        <v>773.5</v>
      </c>
      <c r="AJ28" s="319">
        <f>'SNA S.1.a'!AL22</f>
        <v>784.6</v>
      </c>
      <c r="AK28" s="319">
        <f>'SNA S.1.a'!AM22</f>
        <v>805.6</v>
      </c>
      <c r="AL28" s="319">
        <f>'SNA S.1.a'!AN22</f>
        <v>837.8</v>
      </c>
      <c r="AM28" s="319">
        <f>'SNA S.1.a'!AO22</f>
        <v>896.2</v>
      </c>
      <c r="AN28" s="319">
        <f>'SNA S.1.a'!AP22</f>
        <v>952.3</v>
      </c>
      <c r="AO28" s="319">
        <f>'SNA S.1.a'!AQ22</f>
        <v>1030.7</v>
      </c>
      <c r="AP28" s="319">
        <f>'SNA S.1.a'!AR22</f>
        <v>1092.0999999999999</v>
      </c>
      <c r="AQ28" s="319">
        <f>'SNA S.1.a'!AS22</f>
        <v>1145.5</v>
      </c>
      <c r="AR28" s="319">
        <f>'SNA S.1.a'!AT22</f>
        <v>1226.5999999999999</v>
      </c>
      <c r="AS28" s="319">
        <f>'SNA S.1.a'!AU22</f>
        <v>1317.6</v>
      </c>
      <c r="AT28" s="319">
        <f>'SNA S.1.a'!AV22</f>
        <v>1394.8</v>
      </c>
      <c r="AU28" s="319">
        <f>'SNA S.1.a'!AW22</f>
        <v>1444.9</v>
      </c>
      <c r="AV28" s="319">
        <f>'SNA S.1.a'!AX22</f>
        <v>1503.1</v>
      </c>
      <c r="AW28" s="319">
        <f>'SNA S.1.a'!AY22</f>
        <v>1546.4</v>
      </c>
      <c r="AX28" s="319">
        <f>'SNA S.1.a'!AZ22</f>
        <v>1535.6</v>
      </c>
      <c r="AY28" s="319">
        <f>'SNA S.1.a'!BA22</f>
        <v>1583.9</v>
      </c>
      <c r="AZ28" s="319">
        <f>'SNA S.1.a'!BB22</f>
        <v>1635.9</v>
      </c>
      <c r="BA28" s="319">
        <f>'SNA S.1.a'!BC22</f>
        <v>1679.6</v>
      </c>
      <c r="BB28" s="319">
        <f>'SNA S.1.a'!BD22</f>
        <v>1725.8</v>
      </c>
      <c r="BC28" s="319">
        <f>'SNA S.1.a'!BE22</f>
        <v>1777.1</v>
      </c>
      <c r="BD28" s="77">
        <f>'SNA S.1.a'!BF22</f>
        <v>1838.2</v>
      </c>
    </row>
    <row r="29" spans="1:57" customFormat="1" x14ac:dyDescent="0.2">
      <c r="A29" s="142" t="s">
        <v>2508</v>
      </c>
      <c r="B29" s="141"/>
      <c r="C29" s="77"/>
      <c r="D29" s="141" t="s">
        <v>716</v>
      </c>
      <c r="K29" s="319">
        <f>'NIPA 7.8'!Y19-'NIPA 7.8'!Y20</f>
        <v>12.399999999999999</v>
      </c>
      <c r="L29" s="319">
        <f>'NIPA 7.8'!Z19-'NIPA 7.8'!Z20</f>
        <v>13.9</v>
      </c>
      <c r="M29" s="319">
        <f>'NIPA 7.8'!AA19-'NIPA 7.8'!AA20</f>
        <v>16.5</v>
      </c>
      <c r="N29" s="319">
        <f>'NIPA 7.8'!AB19-'NIPA 7.8'!AB20</f>
        <v>18.599999999999998</v>
      </c>
      <c r="O29" s="319">
        <f>'NIPA 7.8'!AC19-'NIPA 7.8'!AC20</f>
        <v>21.4</v>
      </c>
      <c r="P29" s="319">
        <f>'NIPA 7.8'!AD19-'NIPA 7.8'!AD20</f>
        <v>25.799999999999997</v>
      </c>
      <c r="Q29" s="319">
        <f>'NIPA 7.8'!AE19-'NIPA 7.8'!AE20</f>
        <v>32.4</v>
      </c>
      <c r="R29" s="319">
        <f>'NIPA 7.8'!AF19-'NIPA 7.8'!AF20</f>
        <v>39.1</v>
      </c>
      <c r="S29" s="319">
        <f>'NIPA 7.8'!AG19-'NIPA 7.8'!AG20</f>
        <v>46.4</v>
      </c>
      <c r="T29" s="319">
        <f>'NIPA 7.8'!AH19-'NIPA 7.8'!AH20</f>
        <v>53</v>
      </c>
      <c r="U29" s="319">
        <f>'NIPA 7.8'!AI19-'NIPA 7.8'!AI20</f>
        <v>61.499999999999993</v>
      </c>
      <c r="V29" s="319">
        <f>'NIPA 7.8'!AJ19-'NIPA 7.8'!AJ20</f>
        <v>72.199999999999989</v>
      </c>
      <c r="W29" s="319">
        <f>'NIPA 7.8'!AK19-'NIPA 7.8'!AK20</f>
        <v>83.3</v>
      </c>
      <c r="X29" s="319">
        <f>'NIPA 7.8'!AL19-'NIPA 7.8'!AL20</f>
        <v>92.2</v>
      </c>
      <c r="Y29" s="319">
        <f>'NIPA 7.8'!AM19-'NIPA 7.8'!AM20</f>
        <v>101.1</v>
      </c>
      <c r="Z29" s="319">
        <f>'NIPA 7.8'!AN19-'NIPA 7.8'!AN20</f>
        <v>110.89999999999999</v>
      </c>
      <c r="AA29" s="319">
        <f>'NIPA 7.8'!AO19-'NIPA 7.8'!AO20</f>
        <v>118.4</v>
      </c>
      <c r="AB29" s="319">
        <f>'NIPA 7.8'!AP19-'NIPA 7.8'!AP20</f>
        <v>127.2</v>
      </c>
      <c r="AC29" s="319">
        <f>'NIPA 7.8'!AQ19-'NIPA 7.8'!AQ20</f>
        <v>143.30000000000001</v>
      </c>
      <c r="AD29" s="319">
        <f>'NIPA 7.8'!AR19-'NIPA 7.8'!AR20</f>
        <v>159.9</v>
      </c>
      <c r="AE29" s="319">
        <f>'NIPA 7.8'!AS19-'NIPA 7.8'!AS20</f>
        <v>178.4</v>
      </c>
      <c r="AF29" s="319">
        <f>'NIPA 7.8'!AT19-'NIPA 7.8'!AT20</f>
        <v>194.5</v>
      </c>
      <c r="AG29" s="319">
        <f>'NIPA 7.8'!AU19-'NIPA 7.8'!AU20</f>
        <v>217.50000000000003</v>
      </c>
      <c r="AH29" s="319">
        <f>'NIPA 7.8'!AV19-'NIPA 7.8'!AV20</f>
        <v>235.89999999999998</v>
      </c>
      <c r="AI29" s="319">
        <f>'NIPA 7.8'!AW19-'NIPA 7.8'!AW20</f>
        <v>247.40000000000003</v>
      </c>
      <c r="AJ29" s="319">
        <f>'NIPA 7.8'!AX19-'NIPA 7.8'!AX20</f>
        <v>243.89999999999998</v>
      </c>
      <c r="AK29" s="319">
        <f>'NIPA 7.8'!AY19-'NIPA 7.8'!AY20</f>
        <v>246.39999999999998</v>
      </c>
      <c r="AL29" s="319">
        <f>'NIPA 7.8'!AZ19-'NIPA 7.8'!AZ20</f>
        <v>249.6</v>
      </c>
      <c r="AM29" s="319">
        <f>'NIPA 7.8'!BA19-'NIPA 7.8'!BA20</f>
        <v>269.8</v>
      </c>
      <c r="AN29" s="319">
        <f>'NIPA 7.8'!BB19-'NIPA 7.8'!BB20</f>
        <v>295.89999999999998</v>
      </c>
      <c r="AO29" s="319">
        <f>'NIPA 7.8'!BC19-'NIPA 7.8'!BC20</f>
        <v>330.4</v>
      </c>
      <c r="AP29" s="319">
        <f>'NIPA 7.8'!BD19-'NIPA 7.8'!BD20</f>
        <v>360.29999999999995</v>
      </c>
      <c r="AQ29" s="319">
        <f>'NIPA 7.8'!BE19-'NIPA 7.8'!BE20</f>
        <v>388.4</v>
      </c>
      <c r="AR29" s="319">
        <f>'NIPA 7.8'!BF19-'NIPA 7.8'!BF20</f>
        <v>431.3</v>
      </c>
      <c r="AS29" s="319">
        <f>'NIPA 7.8'!BG19-'NIPA 7.8'!BG20</f>
        <v>464.70000000000005</v>
      </c>
      <c r="AT29" s="319">
        <f>'NIPA 7.8'!BH19-'NIPA 7.8'!BH20</f>
        <v>501.80000000000007</v>
      </c>
      <c r="AU29" s="319">
        <f>'NIPA 7.8'!BI19-'NIPA 7.8'!BI20</f>
        <v>512.6</v>
      </c>
      <c r="AV29" s="319">
        <f>'NIPA 7.8'!BJ19-'NIPA 7.8'!BJ20</f>
        <v>533.19999999999993</v>
      </c>
      <c r="AW29" s="319">
        <f>'NIPA 7.8'!BK19-'NIPA 7.8'!BK20</f>
        <v>555.1</v>
      </c>
      <c r="AX29" s="319">
        <f>'NIPA 7.8'!BL19-'NIPA 7.8'!BL20</f>
        <v>568.40000000000009</v>
      </c>
      <c r="AY29" s="319">
        <f>'NIPA 7.8'!BM19-'NIPA 7.8'!BM20</f>
        <v>577.4</v>
      </c>
      <c r="AZ29" s="319">
        <f>'NIPA 7.8'!BN19-'NIPA 7.8'!BN20</f>
        <v>600.9</v>
      </c>
      <c r="BA29" s="319">
        <f>'NIPA 7.8'!BO19-'NIPA 7.8'!BO20</f>
        <v>613.30000000000007</v>
      </c>
      <c r="BB29" s="319">
        <f>'NIPA 7.8'!BP19-'NIPA 7.8'!BP20</f>
        <v>637</v>
      </c>
      <c r="BC29" s="319">
        <f>'NIPA 7.8'!BQ19-'NIPA 7.8'!BQ20</f>
        <v>655.90000000000009</v>
      </c>
      <c r="BD29" s="77">
        <f>'NIPA 7.8'!BR19-'NIPA 7.8'!BR20</f>
        <v>680.9</v>
      </c>
      <c r="BE29" s="141" t="s">
        <v>756</v>
      </c>
    </row>
    <row r="30" spans="1:57" customFormat="1" x14ac:dyDescent="0.2">
      <c r="A30" s="142" t="s">
        <v>2509</v>
      </c>
      <c r="B30" s="141"/>
      <c r="C30" s="77"/>
      <c r="D30" s="141" t="s">
        <v>717</v>
      </c>
      <c r="K30" s="319">
        <f t="shared" ref="K30:BC30" si="15">K28-K29-K31</f>
        <v>29.499999999999996</v>
      </c>
      <c r="L30" s="319">
        <f t="shared" si="15"/>
        <v>32.399999999999991</v>
      </c>
      <c r="M30" s="319">
        <f t="shared" si="15"/>
        <v>37.500000000000007</v>
      </c>
      <c r="N30" s="319">
        <f t="shared" si="15"/>
        <v>46.7</v>
      </c>
      <c r="O30" s="319">
        <f t="shared" si="15"/>
        <v>52.2</v>
      </c>
      <c r="P30" s="319">
        <f t="shared" si="15"/>
        <v>55.40000000000002</v>
      </c>
      <c r="Q30" s="319">
        <f t="shared" si="15"/>
        <v>64.699999999999989</v>
      </c>
      <c r="R30" s="319">
        <f t="shared" si="15"/>
        <v>73.800000000000011</v>
      </c>
      <c r="S30" s="319">
        <f t="shared" si="15"/>
        <v>86.6</v>
      </c>
      <c r="T30" s="319">
        <f t="shared" si="15"/>
        <v>99.699999999999989</v>
      </c>
      <c r="U30" s="319">
        <f t="shared" si="15"/>
        <v>108.1</v>
      </c>
      <c r="V30" s="319">
        <f t="shared" si="15"/>
        <v>123.4</v>
      </c>
      <c r="W30" s="319">
        <f t="shared" si="15"/>
        <v>129.39999999999998</v>
      </c>
      <c r="X30" s="319">
        <f t="shared" si="15"/>
        <v>140.19999999999999</v>
      </c>
      <c r="Y30" s="319">
        <f t="shared" si="15"/>
        <v>160.69999999999999</v>
      </c>
      <c r="Z30" s="319">
        <f t="shared" si="15"/>
        <v>172.6</v>
      </c>
      <c r="AA30" s="319">
        <f t="shared" si="15"/>
        <v>186.00000000000003</v>
      </c>
      <c r="AB30" s="319">
        <f t="shared" si="15"/>
        <v>198.1</v>
      </c>
      <c r="AC30" s="319">
        <f t="shared" si="15"/>
        <v>220.3</v>
      </c>
      <c r="AD30" s="319">
        <f t="shared" si="15"/>
        <v>231.6</v>
      </c>
      <c r="AE30" s="319">
        <f t="shared" si="15"/>
        <v>248.8</v>
      </c>
      <c r="AF30" s="319">
        <f t="shared" si="15"/>
        <v>260.2</v>
      </c>
      <c r="AG30" s="319">
        <f t="shared" si="15"/>
        <v>281.10000000000002</v>
      </c>
      <c r="AH30" s="319">
        <f t="shared" si="15"/>
        <v>293.29999999999995</v>
      </c>
      <c r="AI30" s="319">
        <f t="shared" si="15"/>
        <v>307.89999999999986</v>
      </c>
      <c r="AJ30" s="319">
        <f t="shared" si="15"/>
        <v>316.80000000000007</v>
      </c>
      <c r="AK30" s="319">
        <f t="shared" si="15"/>
        <v>324.90000000000003</v>
      </c>
      <c r="AL30" s="319">
        <f t="shared" si="15"/>
        <v>339.29999999999995</v>
      </c>
      <c r="AM30" s="319">
        <f t="shared" si="15"/>
        <v>359.10000000000014</v>
      </c>
      <c r="AN30" s="319">
        <f t="shared" si="15"/>
        <v>376.19999999999993</v>
      </c>
      <c r="AO30" s="319">
        <f t="shared" si="15"/>
        <v>403.5</v>
      </c>
      <c r="AP30" s="319">
        <f t="shared" si="15"/>
        <v>419.09999999999997</v>
      </c>
      <c r="AQ30" s="319">
        <f t="shared" si="15"/>
        <v>431.3</v>
      </c>
      <c r="AR30" s="319">
        <f t="shared" si="15"/>
        <v>453.39999999999992</v>
      </c>
      <c r="AS30" s="319">
        <f t="shared" si="15"/>
        <v>480.69999999999982</v>
      </c>
      <c r="AT30" s="319">
        <f t="shared" si="15"/>
        <v>505.59999999999985</v>
      </c>
      <c r="AU30" s="319">
        <f t="shared" si="15"/>
        <v>522.80000000000007</v>
      </c>
      <c r="AV30" s="319">
        <f t="shared" si="15"/>
        <v>537.09999999999991</v>
      </c>
      <c r="AW30" s="319">
        <f t="shared" si="15"/>
        <v>539.40000000000009</v>
      </c>
      <c r="AX30" s="319">
        <f t="shared" si="15"/>
        <v>517.99999999999989</v>
      </c>
      <c r="AY30" s="319">
        <f t="shared" si="15"/>
        <v>527.90000000000009</v>
      </c>
      <c r="AZ30" s="319">
        <f t="shared" si="15"/>
        <v>555.6</v>
      </c>
      <c r="BA30" s="319">
        <f t="shared" si="15"/>
        <v>580.39999999999975</v>
      </c>
      <c r="BB30" s="319">
        <f t="shared" si="15"/>
        <v>594.89999999999986</v>
      </c>
      <c r="BC30" s="319">
        <f t="shared" si="15"/>
        <v>617.5999999999998</v>
      </c>
      <c r="BD30" s="77">
        <f t="shared" ref="BD30" si="16">BD28-BD29-BD31</f>
        <v>638.50000000000023</v>
      </c>
      <c r="BE30" s="141" t="s">
        <v>757</v>
      </c>
    </row>
    <row r="31" spans="1:57" customFormat="1" x14ac:dyDescent="0.2">
      <c r="A31" s="142" t="s">
        <v>2510</v>
      </c>
      <c r="B31" s="141"/>
      <c r="C31" s="77"/>
      <c r="D31" s="141" t="s">
        <v>718</v>
      </c>
      <c r="K31" s="319">
        <f>'NIPA 7.8'!Y11-'NIPA 7.8'!Y12</f>
        <v>31.7</v>
      </c>
      <c r="L31" s="319">
        <f>'NIPA 7.8'!Z11-'NIPA 7.8'!Z12</f>
        <v>36.200000000000003</v>
      </c>
      <c r="M31" s="319">
        <f>'NIPA 7.8'!AA11-'NIPA 7.8'!AA12</f>
        <v>40.9</v>
      </c>
      <c r="N31" s="319">
        <f>'NIPA 7.8'!AB11-'NIPA 7.8'!AB12</f>
        <v>41</v>
      </c>
      <c r="O31" s="319">
        <f>'NIPA 7.8'!AC11-'NIPA 7.8'!AC12</f>
        <v>44.399999999999991</v>
      </c>
      <c r="P31" s="319">
        <f>'NIPA 7.8'!AD11-'NIPA 7.8'!AD12</f>
        <v>54.099999999999994</v>
      </c>
      <c r="Q31" s="319">
        <f>'NIPA 7.8'!AE11-'NIPA 7.8'!AE12</f>
        <v>54.400000000000006</v>
      </c>
      <c r="R31" s="319">
        <f>'NIPA 7.8'!AF11-'NIPA 7.8'!AF12</f>
        <v>61.900000000000006</v>
      </c>
      <c r="S31" s="319">
        <f>'NIPA 7.8'!AG11-'NIPA 7.8'!AG12</f>
        <v>66.699999999999989</v>
      </c>
      <c r="T31" s="319">
        <f>'NIPA 7.8'!AH11-'NIPA 7.8'!AH12</f>
        <v>75</v>
      </c>
      <c r="U31" s="319">
        <f>'NIPA 7.8'!AI11-'NIPA 7.8'!AI12</f>
        <v>83.200000000000017</v>
      </c>
      <c r="V31" s="319">
        <f>'NIPA 7.8'!AJ11-'NIPA 7.8'!AJ12</f>
        <v>88.299999999999983</v>
      </c>
      <c r="W31" s="319">
        <f>'NIPA 7.8'!AK11-'NIPA 7.8'!AK12</f>
        <v>94.100000000000009</v>
      </c>
      <c r="X31" s="319">
        <f>'NIPA 7.8'!AL11-'NIPA 7.8'!AL12</f>
        <v>104</v>
      </c>
      <c r="Y31" s="319">
        <f>'NIPA 7.8'!AM11-'NIPA 7.8'!AM12</f>
        <v>110.7</v>
      </c>
      <c r="Z31" s="319">
        <f>'NIPA 7.8'!AN11-'NIPA 7.8'!AN12</f>
        <v>122.9</v>
      </c>
      <c r="AA31" s="319">
        <f>'NIPA 7.8'!AO11-'NIPA 7.8'!AO12</f>
        <v>137.1</v>
      </c>
      <c r="AB31" s="319">
        <f>'NIPA 7.8'!AP11-'NIPA 7.8'!AP12</f>
        <v>142.70000000000002</v>
      </c>
      <c r="AC31" s="319">
        <f>'NIPA 7.8'!AQ11-'NIPA 7.8'!AQ12</f>
        <v>146.69999999999999</v>
      </c>
      <c r="AD31" s="319">
        <f>'NIPA 7.8'!AR11-'NIPA 7.8'!AR12</f>
        <v>168.00000000000003</v>
      </c>
      <c r="AE31" s="319">
        <f>'NIPA 7.8'!AS11-'NIPA 7.8'!AS12</f>
        <v>174.3</v>
      </c>
      <c r="AF31" s="319">
        <f>'NIPA 7.8'!AT11-'NIPA 7.8'!AT12</f>
        <v>182.8</v>
      </c>
      <c r="AG31" s="319">
        <f>'NIPA 7.8'!AU11-'NIPA 7.8'!AU12</f>
        <v>206.99999999999997</v>
      </c>
      <c r="AH31" s="319">
        <f>'NIPA 7.8'!AV11-'NIPA 7.8'!AV12</f>
        <v>212.10000000000002</v>
      </c>
      <c r="AI31" s="319">
        <f>'NIPA 7.8'!AW11-'NIPA 7.8'!AW12</f>
        <v>218.20000000000002</v>
      </c>
      <c r="AJ31" s="319">
        <f>'NIPA 7.8'!AX11-'NIPA 7.8'!AX12</f>
        <v>223.9</v>
      </c>
      <c r="AK31" s="319">
        <f>'NIPA 7.8'!AY11-'NIPA 7.8'!AY12</f>
        <v>234.3</v>
      </c>
      <c r="AL31" s="319">
        <f>'NIPA 7.8'!AZ11-'NIPA 7.8'!AZ12</f>
        <v>248.89999999999998</v>
      </c>
      <c r="AM31" s="319">
        <f>'NIPA 7.8'!BA11-'NIPA 7.8'!BA12</f>
        <v>267.29999999999995</v>
      </c>
      <c r="AN31" s="319">
        <f>'NIPA 7.8'!BB11-'NIPA 7.8'!BB12</f>
        <v>280.20000000000005</v>
      </c>
      <c r="AO31" s="319">
        <f>'NIPA 7.8'!BC11-'NIPA 7.8'!BC12</f>
        <v>296.80000000000007</v>
      </c>
      <c r="AP31" s="319">
        <f>'NIPA 7.8'!BD11-'NIPA 7.8'!BD12</f>
        <v>312.7</v>
      </c>
      <c r="AQ31" s="319">
        <f>'NIPA 7.8'!BE11-'NIPA 7.8'!BE12</f>
        <v>325.8</v>
      </c>
      <c r="AR31" s="319">
        <f>'NIPA 7.8'!BF11-'NIPA 7.8'!BF12</f>
        <v>341.90000000000003</v>
      </c>
      <c r="AS31" s="319">
        <f>'NIPA 7.8'!BG11-'NIPA 7.8'!BG12</f>
        <v>372.20000000000005</v>
      </c>
      <c r="AT31" s="319">
        <f>'NIPA 7.8'!BH11-'NIPA 7.8'!BH12</f>
        <v>387.40000000000003</v>
      </c>
      <c r="AU31" s="319">
        <f>'NIPA 7.8'!BI11-'NIPA 7.8'!BI12</f>
        <v>409.5</v>
      </c>
      <c r="AV31" s="319">
        <f>'NIPA 7.8'!BJ11-'NIPA 7.8'!BJ12</f>
        <v>432.80000000000007</v>
      </c>
      <c r="AW31" s="319">
        <f>'NIPA 7.8'!BK11-'NIPA 7.8'!BK12</f>
        <v>451.90000000000003</v>
      </c>
      <c r="AX31" s="319">
        <f>'NIPA 7.8'!BL11-'NIPA 7.8'!BL12</f>
        <v>449.19999999999993</v>
      </c>
      <c r="AY31" s="319">
        <f>'NIPA 7.8'!BM11-'NIPA 7.8'!BM12</f>
        <v>478.6</v>
      </c>
      <c r="AZ31" s="319">
        <f>'NIPA 7.8'!BN11-'NIPA 7.8'!BN12</f>
        <v>479.4</v>
      </c>
      <c r="BA31" s="319">
        <f>'NIPA 7.8'!BO11-'NIPA 7.8'!BO12</f>
        <v>485.9</v>
      </c>
      <c r="BB31" s="319">
        <f>'NIPA 7.8'!BP11-'NIPA 7.8'!BP12</f>
        <v>493.90000000000003</v>
      </c>
      <c r="BC31" s="319">
        <f>'NIPA 7.8'!BQ11-'NIPA 7.8'!BQ12</f>
        <v>503.6</v>
      </c>
      <c r="BD31" s="77">
        <f>'NIPA 7.8'!BR11-'NIPA 7.8'!BR12</f>
        <v>518.79999999999995</v>
      </c>
      <c r="BE31" s="142" t="s">
        <v>758</v>
      </c>
    </row>
    <row r="32" spans="1:57" customFormat="1" x14ac:dyDescent="0.2">
      <c r="A32" s="142" t="s">
        <v>719</v>
      </c>
      <c r="B32" s="141"/>
      <c r="C32" s="77"/>
      <c r="D32" s="142" t="s">
        <v>720</v>
      </c>
      <c r="K32" s="79">
        <f t="shared" ref="K32:BC32" si="17">K24</f>
        <v>67.533333333333331</v>
      </c>
      <c r="L32" s="79">
        <f t="shared" si="17"/>
        <v>73.399999999999991</v>
      </c>
      <c r="M32" s="79">
        <f t="shared" si="17"/>
        <v>82.666666666666657</v>
      </c>
      <c r="N32" s="79">
        <f t="shared" si="17"/>
        <v>97.666666666666657</v>
      </c>
      <c r="O32" s="79">
        <f t="shared" si="17"/>
        <v>101.53333333333333</v>
      </c>
      <c r="P32" s="79">
        <f t="shared" si="17"/>
        <v>109.39999999999999</v>
      </c>
      <c r="Q32" s="79">
        <f t="shared" si="17"/>
        <v>120.86666666666667</v>
      </c>
      <c r="R32" s="79">
        <f t="shared" si="17"/>
        <v>133.79999999999998</v>
      </c>
      <c r="S32" s="79">
        <f t="shared" si="17"/>
        <v>153.13333333333333</v>
      </c>
      <c r="T32" s="79">
        <f t="shared" si="17"/>
        <v>170.2</v>
      </c>
      <c r="U32" s="79">
        <f t="shared" si="17"/>
        <v>174.33333333333331</v>
      </c>
      <c r="V32" s="79">
        <f t="shared" si="17"/>
        <v>191.4</v>
      </c>
      <c r="W32" s="79">
        <f t="shared" si="17"/>
        <v>194.2</v>
      </c>
      <c r="X32" s="79">
        <f t="shared" si="17"/>
        <v>207.4</v>
      </c>
      <c r="Y32" s="79">
        <f t="shared" si="17"/>
        <v>246.33333333333331</v>
      </c>
      <c r="Z32" s="79">
        <f t="shared" si="17"/>
        <v>262.93333333333328</v>
      </c>
      <c r="AA32" s="79">
        <f t="shared" si="17"/>
        <v>280.93333333333328</v>
      </c>
      <c r="AB32" s="79">
        <f t="shared" si="17"/>
        <v>301.73333333333335</v>
      </c>
      <c r="AC32" s="79">
        <f t="shared" si="17"/>
        <v>336.46666666666664</v>
      </c>
      <c r="AD32" s="79">
        <f t="shared" si="17"/>
        <v>361.4</v>
      </c>
      <c r="AE32" s="79">
        <f t="shared" si="17"/>
        <v>370.19999999999993</v>
      </c>
      <c r="AF32" s="79">
        <f t="shared" si="17"/>
        <v>367.8</v>
      </c>
      <c r="AG32" s="79">
        <f t="shared" si="17"/>
        <v>393.5333333333333</v>
      </c>
      <c r="AH32" s="79">
        <f t="shared" si="17"/>
        <v>411.06666666666666</v>
      </c>
      <c r="AI32" s="79">
        <f t="shared" si="17"/>
        <v>437.13333333333333</v>
      </c>
      <c r="AJ32" s="79">
        <f t="shared" si="17"/>
        <v>455</v>
      </c>
      <c r="AK32" s="79">
        <f t="shared" si="17"/>
        <v>504.73333333333335</v>
      </c>
      <c r="AL32" s="79">
        <f t="shared" si="17"/>
        <v>541.73333333333335</v>
      </c>
      <c r="AM32" s="79">
        <f t="shared" si="17"/>
        <v>591.13333333333333</v>
      </c>
      <c r="AN32" s="79">
        <f t="shared" si="17"/>
        <v>631.66666666666663</v>
      </c>
      <c r="AO32" s="79">
        <f t="shared" si="17"/>
        <v>688.06666666666661</v>
      </c>
      <c r="AP32" s="79">
        <f t="shared" si="17"/>
        <v>752.4666666666667</v>
      </c>
      <c r="AQ32" s="79">
        <f t="shared" si="17"/>
        <v>764.33333333333326</v>
      </c>
      <c r="AR32" s="79">
        <f t="shared" si="17"/>
        <v>788.73333333333323</v>
      </c>
      <c r="AS32" s="79">
        <f t="shared" si="17"/>
        <v>836.4666666666667</v>
      </c>
      <c r="AT32" s="79">
        <f t="shared" si="17"/>
        <v>887.4666666666667</v>
      </c>
      <c r="AU32" s="79">
        <f t="shared" si="17"/>
        <v>964</v>
      </c>
      <c r="AV32" s="79">
        <f t="shared" si="17"/>
        <v>936.8</v>
      </c>
      <c r="AW32" s="79">
        <f t="shared" si="17"/>
        <v>945.19999999999993</v>
      </c>
      <c r="AX32" s="79">
        <f t="shared" si="17"/>
        <v>890</v>
      </c>
      <c r="AY32" s="79">
        <f t="shared" si="17"/>
        <v>919.8</v>
      </c>
      <c r="AZ32" s="79">
        <f t="shared" si="17"/>
        <v>1003.6</v>
      </c>
      <c r="BA32" s="79">
        <f t="shared" si="17"/>
        <v>1080.4666666666667</v>
      </c>
      <c r="BB32" s="79">
        <f t="shared" si="17"/>
        <v>1120.8666666666666</v>
      </c>
      <c r="BC32" s="79">
        <f t="shared" si="17"/>
        <v>1169</v>
      </c>
      <c r="BD32" s="79">
        <f t="shared" ref="BD32" si="18">BD24</f>
        <v>1219.3333333333333</v>
      </c>
    </row>
    <row r="33" spans="1:56" x14ac:dyDescent="0.2">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79"/>
      <c r="BC33" s="79"/>
      <c r="BD33" s="79"/>
    </row>
    <row r="34" spans="1:56" x14ac:dyDescent="0.2">
      <c r="A34" s="93" t="s">
        <v>497</v>
      </c>
      <c r="C34" s="82" t="s">
        <v>501</v>
      </c>
      <c r="K34" s="79">
        <f t="shared" ref="K34:BC34" si="19">K35+K38</f>
        <v>202.66666666666669</v>
      </c>
      <c r="L34" s="79">
        <f t="shared" si="19"/>
        <v>226.99999999999997</v>
      </c>
      <c r="M34" s="79">
        <f t="shared" si="19"/>
        <v>254.93333333333334</v>
      </c>
      <c r="N34" s="79">
        <f t="shared" si="19"/>
        <v>285.63333333333333</v>
      </c>
      <c r="O34" s="79">
        <f t="shared" si="19"/>
        <v>294.16666666666652</v>
      </c>
      <c r="P34" s="79">
        <f t="shared" si="19"/>
        <v>322.3</v>
      </c>
      <c r="Q34" s="79">
        <f t="shared" si="19"/>
        <v>368.5333333333333</v>
      </c>
      <c r="R34" s="79">
        <f t="shared" si="19"/>
        <v>416.29999999999984</v>
      </c>
      <c r="S34" s="79">
        <f t="shared" si="19"/>
        <v>469.1666666666664</v>
      </c>
      <c r="T34" s="79">
        <f t="shared" si="19"/>
        <v>502.39999999999992</v>
      </c>
      <c r="U34" s="79">
        <f t="shared" si="19"/>
        <v>519.46666666666681</v>
      </c>
      <c r="V34" s="79">
        <f t="shared" si="19"/>
        <v>606.20000000000005</v>
      </c>
      <c r="W34" s="79">
        <f t="shared" si="19"/>
        <v>629.6999999999997</v>
      </c>
      <c r="X34" s="79">
        <f t="shared" si="19"/>
        <v>708.49999999999989</v>
      </c>
      <c r="Y34" s="79">
        <f t="shared" si="19"/>
        <v>833.16666666666674</v>
      </c>
      <c r="Z34" s="79">
        <f t="shared" si="19"/>
        <v>876.36666666666702</v>
      </c>
      <c r="AA34" s="79">
        <f t="shared" si="19"/>
        <v>864.76666666666654</v>
      </c>
      <c r="AB34" s="79">
        <f t="shared" si="19"/>
        <v>927.26666666666677</v>
      </c>
      <c r="AC34" s="79">
        <f t="shared" si="19"/>
        <v>1024.133333333333</v>
      </c>
      <c r="AD34" s="79">
        <f t="shared" si="19"/>
        <v>1083.6999999999998</v>
      </c>
      <c r="AE34" s="79">
        <f t="shared" si="19"/>
        <v>1115.1999999999996</v>
      </c>
      <c r="AF34" s="79">
        <f t="shared" si="19"/>
        <v>1141.3999999999996</v>
      </c>
      <c r="AG34" s="79">
        <f t="shared" si="19"/>
        <v>1197.5666666666662</v>
      </c>
      <c r="AH34" s="79">
        <f t="shared" si="19"/>
        <v>1277.0333333333335</v>
      </c>
      <c r="AI34" s="79">
        <f t="shared" si="19"/>
        <v>1415.0666666666666</v>
      </c>
      <c r="AJ34" s="79">
        <f t="shared" si="19"/>
        <v>1538.4999999999998</v>
      </c>
      <c r="AK34" s="79">
        <f t="shared" si="19"/>
        <v>1678.7666666666669</v>
      </c>
      <c r="AL34" s="79">
        <f t="shared" si="19"/>
        <v>1811.1666666666665</v>
      </c>
      <c r="AM34" s="79">
        <f t="shared" si="19"/>
        <v>1860.0666666666659</v>
      </c>
      <c r="AN34" s="79">
        <f t="shared" si="19"/>
        <v>1942.4333333333334</v>
      </c>
      <c r="AO34" s="79">
        <f t="shared" si="19"/>
        <v>2004.2333333333338</v>
      </c>
      <c r="AP34" s="79">
        <f t="shared" si="19"/>
        <v>2037.2333333333327</v>
      </c>
      <c r="AQ34" s="79">
        <f t="shared" si="19"/>
        <v>2154.0666666666666</v>
      </c>
      <c r="AR34" s="79">
        <f t="shared" si="19"/>
        <v>2321.0666666666675</v>
      </c>
      <c r="AS34" s="79">
        <f t="shared" si="19"/>
        <v>2544.9333333333338</v>
      </c>
      <c r="AT34" s="79">
        <f t="shared" si="19"/>
        <v>2824.6333333333332</v>
      </c>
      <c r="AU34" s="79">
        <f t="shared" si="19"/>
        <v>3059.0000000000005</v>
      </c>
      <c r="AV34" s="79">
        <f t="shared" si="19"/>
        <v>2997.2999999999997</v>
      </c>
      <c r="AW34" s="79">
        <f t="shared" si="19"/>
        <v>2918.2999999999997</v>
      </c>
      <c r="AX34" s="79">
        <f t="shared" si="19"/>
        <v>2992.1</v>
      </c>
      <c r="AY34" s="79">
        <f t="shared" si="19"/>
        <v>3371.3999999999996</v>
      </c>
      <c r="AZ34" s="79">
        <f t="shared" si="19"/>
        <v>3564.5</v>
      </c>
      <c r="BA34" s="79">
        <f t="shared" si="19"/>
        <v>3831.4333333333329</v>
      </c>
      <c r="BB34" s="79">
        <f t="shared" si="19"/>
        <v>3910.7333333333336</v>
      </c>
      <c r="BC34" s="79">
        <f t="shared" si="19"/>
        <v>4130</v>
      </c>
      <c r="BD34" s="79">
        <f t="shared" ref="BD34" si="20">BD35+BD38</f>
        <v>4127.2666666666655</v>
      </c>
    </row>
    <row r="35" spans="1:56" x14ac:dyDescent="0.2">
      <c r="A35" s="93" t="s">
        <v>774</v>
      </c>
      <c r="C35" s="82"/>
      <c r="D35" s="82" t="s">
        <v>771</v>
      </c>
      <c r="K35" s="79">
        <f t="shared" ref="K35:BC35" si="21">K36+K37</f>
        <v>-29.199999999999996</v>
      </c>
      <c r="L35" s="79">
        <f t="shared" si="21"/>
        <v>-32.4</v>
      </c>
      <c r="M35" s="79">
        <f t="shared" si="21"/>
        <v>-36</v>
      </c>
      <c r="N35" s="79">
        <f t="shared" si="21"/>
        <v>-39.699999999999996</v>
      </c>
      <c r="O35" s="79">
        <f t="shared" si="21"/>
        <v>-42.800000000000004</v>
      </c>
      <c r="P35" s="79">
        <f t="shared" si="21"/>
        <v>-48.7</v>
      </c>
      <c r="Q35" s="79">
        <f t="shared" si="21"/>
        <v>-55.300000000000004</v>
      </c>
      <c r="R35" s="79">
        <f t="shared" si="21"/>
        <v>-61.199999999999996</v>
      </c>
      <c r="S35" s="79">
        <f t="shared" si="21"/>
        <v>-70.100000000000009</v>
      </c>
      <c r="T35" s="79">
        <f t="shared" si="21"/>
        <v>-75.3</v>
      </c>
      <c r="U35" s="79">
        <f t="shared" si="21"/>
        <v>-81.899999999999991</v>
      </c>
      <c r="V35" s="79">
        <f t="shared" si="21"/>
        <v>-98.6</v>
      </c>
      <c r="W35" s="79">
        <f t="shared" si="21"/>
        <v>-111.4</v>
      </c>
      <c r="X35" s="79">
        <f t="shared" si="21"/>
        <v>-125.1</v>
      </c>
      <c r="Y35" s="79">
        <f t="shared" si="21"/>
        <v>-143.89999999999998</v>
      </c>
      <c r="Z35" s="79">
        <f t="shared" si="21"/>
        <v>-154.29999999999998</v>
      </c>
      <c r="AA35" s="79">
        <f t="shared" si="21"/>
        <v>-162.9</v>
      </c>
      <c r="AB35" s="79">
        <f t="shared" si="21"/>
        <v>-175.60000000000002</v>
      </c>
      <c r="AC35" s="79">
        <f t="shared" si="21"/>
        <v>-187</v>
      </c>
      <c r="AD35" s="79">
        <f t="shared" si="21"/>
        <v>-205.60000000000002</v>
      </c>
      <c r="AE35" s="79">
        <f t="shared" si="21"/>
        <v>-219.30000000000004</v>
      </c>
      <c r="AF35" s="79">
        <f t="shared" si="21"/>
        <v>-244.40000000000003</v>
      </c>
      <c r="AG35" s="79">
        <f t="shared" si="21"/>
        <v>-264.60000000000002</v>
      </c>
      <c r="AH35" s="79">
        <f t="shared" si="21"/>
        <v>-269.5</v>
      </c>
      <c r="AI35" s="79">
        <f t="shared" si="21"/>
        <v>-274</v>
      </c>
      <c r="AJ35" s="79">
        <f t="shared" si="21"/>
        <v>-299.29999999999995</v>
      </c>
      <c r="AK35" s="79">
        <f t="shared" si="21"/>
        <v>-297.89999999999998</v>
      </c>
      <c r="AL35" s="79">
        <f t="shared" si="21"/>
        <v>-299.30000000000007</v>
      </c>
      <c r="AM35" s="79">
        <f t="shared" si="21"/>
        <v>-288.2</v>
      </c>
      <c r="AN35" s="79">
        <f t="shared" si="21"/>
        <v>-269.60000000000002</v>
      </c>
      <c r="AO35" s="79">
        <f t="shared" si="21"/>
        <v>-256.29999999999995</v>
      </c>
      <c r="AP35" s="79">
        <f t="shared" si="21"/>
        <v>-252.4</v>
      </c>
      <c r="AQ35" s="79">
        <f t="shared" si="21"/>
        <v>-260.7</v>
      </c>
      <c r="AR35" s="79">
        <f t="shared" si="21"/>
        <v>-289.79999999999995</v>
      </c>
      <c r="AS35" s="79">
        <f t="shared" si="21"/>
        <v>-301.2</v>
      </c>
      <c r="AT35" s="79">
        <f t="shared" si="21"/>
        <v>-325.49999999999994</v>
      </c>
      <c r="AU35" s="79">
        <f t="shared" si="21"/>
        <v>-336.09999999999997</v>
      </c>
      <c r="AV35" s="79">
        <f t="shared" si="21"/>
        <v>-358.5</v>
      </c>
      <c r="AW35" s="79">
        <f t="shared" si="21"/>
        <v>-363.3</v>
      </c>
      <c r="AX35" s="79">
        <f t="shared" si="21"/>
        <v>-379.4</v>
      </c>
      <c r="AY35" s="79">
        <f t="shared" si="21"/>
        <v>-377.6</v>
      </c>
      <c r="AZ35" s="79">
        <f t="shared" si="21"/>
        <v>-423.30000000000007</v>
      </c>
      <c r="BA35" s="79">
        <f t="shared" si="21"/>
        <v>-421.59999999999997</v>
      </c>
      <c r="BB35" s="79">
        <f t="shared" si="21"/>
        <v>-311.69999999999993</v>
      </c>
      <c r="BC35" s="79">
        <f t="shared" si="21"/>
        <v>-387.80000000000007</v>
      </c>
      <c r="BD35" s="79">
        <f t="shared" ref="BD35" si="22">BD36+BD37</f>
        <v>-393.09999999999997</v>
      </c>
    </row>
    <row r="36" spans="1:56" x14ac:dyDescent="0.2">
      <c r="A36" s="93" t="s">
        <v>770</v>
      </c>
      <c r="B36" s="81"/>
      <c r="C36" s="144"/>
      <c r="D36" s="144" t="s">
        <v>772</v>
      </c>
      <c r="E36" s="81"/>
      <c r="F36" s="81"/>
      <c r="G36" s="81"/>
      <c r="H36" s="81"/>
      <c r="I36" s="81"/>
      <c r="J36" s="81"/>
      <c r="K36" s="80">
        <f>'SNA 119'!E$34-'SNA 119'!E$33</f>
        <v>-29.1</v>
      </c>
      <c r="L36" s="80">
        <f>'SNA 119'!I$34-'SNA 119'!I$33</f>
        <v>-32.1</v>
      </c>
      <c r="M36" s="80">
        <f>'SNA 119'!M$34-'SNA 119'!M$33</f>
        <v>-35.800000000000004</v>
      </c>
      <c r="N36" s="80">
        <f>'SNA 119'!Q$34-'SNA 119'!Q$33</f>
        <v>-39.4</v>
      </c>
      <c r="O36" s="80">
        <f>'SNA 119'!U$34-'SNA 119'!U$33</f>
        <v>-41.900000000000006</v>
      </c>
      <c r="P36" s="80">
        <f>'SNA 119'!Y$34-'SNA 119'!Y$33</f>
        <v>-47.400000000000006</v>
      </c>
      <c r="Q36" s="80">
        <f>'SNA 119'!AC$34-'SNA 119'!AC$33</f>
        <v>-53.900000000000006</v>
      </c>
      <c r="R36" s="80">
        <f>'SNA 119'!AG$34-'SNA 119'!AG$33</f>
        <v>-59.8</v>
      </c>
      <c r="S36" s="80">
        <f>'SNA 119'!AK$34-'SNA 119'!AK$33</f>
        <v>-68.400000000000006</v>
      </c>
      <c r="T36" s="80">
        <f>'SNA 119'!AO$34-'SNA 119'!AO$33</f>
        <v>-73</v>
      </c>
      <c r="U36" s="80">
        <f>'SNA 119'!AS$34-'SNA 119'!AS$33</f>
        <v>-78.899999999999991</v>
      </c>
      <c r="V36" s="80">
        <f>'SNA 119'!AW$34-'SNA 119'!AW$33</f>
        <v>-94.199999999999989</v>
      </c>
      <c r="W36" s="80">
        <f>'SNA 119'!BA$34-'SNA 119'!BA$33</f>
        <v>-107.5</v>
      </c>
      <c r="X36" s="80">
        <f>'SNA 119'!BE$34-'SNA 119'!BE$33</f>
        <v>-121.69999999999999</v>
      </c>
      <c r="Y36" s="80">
        <f>'SNA 119'!BI$34-'SNA 119'!BI$33</f>
        <v>-140.89999999999998</v>
      </c>
      <c r="Z36" s="80">
        <f>'SNA 119'!BM$34-'SNA 119'!BM$33</f>
        <v>-152.19999999999999</v>
      </c>
      <c r="AA36" s="302">
        <f>'SNA 119'!BQ$34-'SNA 119'!BQ$33</f>
        <v>-159.9</v>
      </c>
      <c r="AB36" s="80">
        <f>'SNA 119'!BU$34-'SNA 119'!BU$33</f>
        <v>-171.8</v>
      </c>
      <c r="AC36" s="80">
        <f>'SNA 119'!BY$34-'SNA 119'!BY$33</f>
        <v>-184</v>
      </c>
      <c r="AD36" s="80">
        <f>'SNA 119'!CC$34-'SNA 119'!CC$33</f>
        <v>-203.60000000000002</v>
      </c>
      <c r="AE36" s="80">
        <f>'SNA 119'!CG$34-'SNA 119'!CG$33</f>
        <v>-217.40000000000003</v>
      </c>
      <c r="AF36" s="80">
        <f>'SNA 119'!CK$34-'SNA 119'!CK$33</f>
        <v>-242.50000000000003</v>
      </c>
      <c r="AG36" s="80">
        <f>'SNA 119'!CO$34-'SNA 119'!CO$33</f>
        <v>-262.5</v>
      </c>
      <c r="AH36" s="80">
        <f>'SNA 119'!CS$34-'SNA 119'!CS$33</f>
        <v>-268.5</v>
      </c>
      <c r="AI36" s="80">
        <f>'SNA 119'!CW$34-'SNA 119'!CW$33</f>
        <v>-273.10000000000002</v>
      </c>
      <c r="AJ36" s="80">
        <f>'SNA 119'!DA$34-'SNA 119'!DA$33</f>
        <v>-300.5</v>
      </c>
      <c r="AK36" s="80">
        <f>'SNA 119'!DE$34-'SNA 119'!DE$33</f>
        <v>-300.2</v>
      </c>
      <c r="AL36" s="80">
        <f>'SNA 119'!DI$34-'SNA 119'!DI$33</f>
        <v>-299.60000000000002</v>
      </c>
      <c r="AM36" s="80">
        <f>'SNA 119'!DM$34-'SNA 119'!DM$33</f>
        <v>-285.39999999999998</v>
      </c>
      <c r="AN36" s="80">
        <f>'SNA 119'!DQ$34-'SNA 119'!DQ$33</f>
        <v>-265.8</v>
      </c>
      <c r="AO36" s="80">
        <f>'SNA 119'!DU$34-'SNA 119'!DU$33</f>
        <v>-249</v>
      </c>
      <c r="AP36" s="80">
        <f>'SNA 119'!DY$34-'SNA 119'!DY$33</f>
        <v>-242.29999999999998</v>
      </c>
      <c r="AQ36" s="80">
        <f>'SNA 119'!EC$34-'SNA 119'!EC$33</f>
        <v>-249.39999999999998</v>
      </c>
      <c r="AR36" s="80">
        <f>'SNA 119'!EG$34-'SNA 119'!EG$33</f>
        <v>-277.39999999999998</v>
      </c>
      <c r="AS36" s="80">
        <f>'SNA 119'!EK$34-'SNA 119'!EK$33</f>
        <v>-285.89999999999998</v>
      </c>
      <c r="AT36" s="80">
        <f>'SNA 119'!EO$34-'SNA 119'!EO$33</f>
        <v>-308.79999999999995</v>
      </c>
      <c r="AU36" s="80">
        <f>'SNA 119'!ES$34-'SNA 119'!ES$33</f>
        <v>-316.59999999999997</v>
      </c>
      <c r="AV36" s="80">
        <f>'SNA 119'!EW$34-'SNA 119'!EW$33</f>
        <v>-332.4</v>
      </c>
      <c r="AW36" s="80">
        <f>'SNA 119'!FA$34-'SNA 119'!FA$33</f>
        <v>-332.70000000000005</v>
      </c>
      <c r="AX36" s="80">
        <f>'SNA 119'!FE$34-'SNA 119'!FE$33</f>
        <v>-348.09999999999997</v>
      </c>
      <c r="AY36" s="80">
        <f>'SNA 119'!FI$34-'SNA 119'!FI$33</f>
        <v>-346.40000000000003</v>
      </c>
      <c r="AZ36" s="80">
        <f>'SNA 119'!FM$34-'SNA 119'!FM$33</f>
        <v>-393.50000000000006</v>
      </c>
      <c r="BA36" s="80">
        <f>'SNA 119'!FQ$34-'SNA 119'!FQ$33</f>
        <v>-396</v>
      </c>
      <c r="BB36" s="80">
        <f>'SNA 119'!FU$34-'SNA 119'!FU$33</f>
        <v>-286.09999999999997</v>
      </c>
      <c r="BC36" s="80">
        <f>'SNA 119'!FY$34-'SNA 119'!FY$33</f>
        <v>-361.1</v>
      </c>
      <c r="BD36" s="80">
        <f>'SNA 119'!GC$34-'SNA 119'!GC$33</f>
        <v>-366.79999999999995</v>
      </c>
    </row>
    <row r="37" spans="1:56" x14ac:dyDescent="0.2">
      <c r="A37" s="93" t="s">
        <v>775</v>
      </c>
      <c r="B37" s="81"/>
      <c r="C37" s="144"/>
      <c r="D37" s="144" t="s">
        <v>773</v>
      </c>
      <c r="E37" s="81"/>
      <c r="F37" s="81"/>
      <c r="G37" s="81"/>
      <c r="H37" s="81"/>
      <c r="I37" s="81"/>
      <c r="J37" s="81"/>
      <c r="K37" s="80">
        <f>'SNA 119'!E$24-'SNA 119'!E$42</f>
        <v>-9.9999999999994316E-2</v>
      </c>
      <c r="L37" s="80">
        <f>'SNA 119'!I$24-'SNA 119'!I$42</f>
        <v>-0.29999999999999716</v>
      </c>
      <c r="M37" s="80">
        <f>'SNA 119'!M$24-'SNA 119'!M$42</f>
        <v>-0.19999999999999574</v>
      </c>
      <c r="N37" s="80">
        <f>'SNA 119'!Q$24-'SNA 119'!Q$42</f>
        <v>-0.29999999999999716</v>
      </c>
      <c r="O37" s="80">
        <f>'SNA 119'!U$24-'SNA 119'!U$42</f>
        <v>-0.89999999999999858</v>
      </c>
      <c r="P37" s="80">
        <f>'SNA 119'!Y$24-'SNA 119'!Y$42</f>
        <v>-1.2999999999999972</v>
      </c>
      <c r="Q37" s="80">
        <f>'SNA 119'!AC$24-'SNA 119'!AC$42</f>
        <v>-1.3999999999999986</v>
      </c>
      <c r="R37" s="80">
        <f>'SNA 119'!AG$24-'SNA 119'!AG$42</f>
        <v>-1.3999999999999986</v>
      </c>
      <c r="S37" s="80">
        <f>'SNA 119'!AK$24-'SNA 119'!AK$42</f>
        <v>-1.7000000000000028</v>
      </c>
      <c r="T37" s="80">
        <f>'SNA 119'!AO$24-'SNA 119'!AO$42</f>
        <v>-2.2999999999999972</v>
      </c>
      <c r="U37" s="80">
        <f>'SNA 119'!AS$24-'SNA 119'!AS$42</f>
        <v>-3</v>
      </c>
      <c r="V37" s="80">
        <f>'SNA 119'!AW$24-'SNA 119'!AW$42</f>
        <v>-4.4000000000000057</v>
      </c>
      <c r="W37" s="80">
        <f>'SNA 119'!BA$24-'SNA 119'!BA$42</f>
        <v>-3.9000000000000057</v>
      </c>
      <c r="X37" s="80">
        <f>'SNA 119'!BE$24-'SNA 119'!BE$42</f>
        <v>-3.4000000000000057</v>
      </c>
      <c r="Y37" s="80">
        <f>'SNA 119'!BI$24-'SNA 119'!BI$42</f>
        <v>-3</v>
      </c>
      <c r="Z37" s="80">
        <f>'SNA 119'!BM$24-'SNA 119'!BM$42</f>
        <v>-2.0999999999999943</v>
      </c>
      <c r="AA37" s="302">
        <f>'SNA 119'!BQ$24-'SNA 119'!BQ$42</f>
        <v>-3</v>
      </c>
      <c r="AB37" s="80">
        <f>'SNA 119'!BU$24-'SNA 119'!BU$42</f>
        <v>-3.8000000000000114</v>
      </c>
      <c r="AC37" s="80">
        <f>'SNA 119'!BY$24-'SNA 119'!BY$42</f>
        <v>-3</v>
      </c>
      <c r="AD37" s="80">
        <f>'SNA 119'!CC$24-'SNA 119'!CC$42</f>
        <v>-2</v>
      </c>
      <c r="AE37" s="80">
        <f>'SNA 119'!CG$24-'SNA 119'!CG$42</f>
        <v>-1.9000000000000057</v>
      </c>
      <c r="AF37" s="80">
        <f>'SNA 119'!CK$24-'SNA 119'!CK$42</f>
        <v>-1.9000000000000057</v>
      </c>
      <c r="AG37" s="80">
        <f>'SNA 119'!CO$24-'SNA 119'!CO$42</f>
        <v>-2.1000000000000227</v>
      </c>
      <c r="AH37" s="80">
        <f>'SNA 119'!CS$24-'SNA 119'!CS$42</f>
        <v>-1</v>
      </c>
      <c r="AI37" s="80">
        <f>'SNA 119'!CW$24-'SNA 119'!CW$42</f>
        <v>-0.89999999999997726</v>
      </c>
      <c r="AJ37" s="80">
        <f>'SNA 119'!DA$24-'SNA 119'!DA$42</f>
        <v>1.2000000000000171</v>
      </c>
      <c r="AK37" s="80">
        <f>'SNA 119'!DE$24-'SNA 119'!DE$42</f>
        <v>2.3000000000000114</v>
      </c>
      <c r="AL37" s="80">
        <f>'SNA 119'!DI$24-'SNA 119'!DI$42</f>
        <v>0.29999999999998295</v>
      </c>
      <c r="AM37" s="80">
        <f>'SNA 119'!DM$24-'SNA 119'!DM$42</f>
        <v>-2.8000000000000114</v>
      </c>
      <c r="AN37" s="80">
        <f>'SNA 119'!DQ$24-'SNA 119'!DQ$42</f>
        <v>-3.8000000000000114</v>
      </c>
      <c r="AO37" s="80">
        <f>'SNA 119'!DU$24-'SNA 119'!DU$42</f>
        <v>-7.2999999999999545</v>
      </c>
      <c r="AP37" s="80">
        <f>'SNA 119'!DY$24-'SNA 119'!DY$42</f>
        <v>-10.100000000000023</v>
      </c>
      <c r="AQ37" s="80">
        <f>'SNA 119'!EC$24-'SNA 119'!EC$42</f>
        <v>-11.300000000000011</v>
      </c>
      <c r="AR37" s="80">
        <f>'SNA 119'!EG$24-'SNA 119'!EG$42</f>
        <v>-12.399999999999977</v>
      </c>
      <c r="AS37" s="80">
        <f>'SNA 119'!EK$24-'SNA 119'!EK$42</f>
        <v>-15.300000000000011</v>
      </c>
      <c r="AT37" s="80">
        <f>'SNA 119'!EO$24-'SNA 119'!EO$42</f>
        <v>-16.699999999999989</v>
      </c>
      <c r="AU37" s="80">
        <f>'SNA 119'!ES$24-'SNA 119'!ES$42</f>
        <v>-19.5</v>
      </c>
      <c r="AV37" s="80">
        <f>'SNA 119'!EW$24-'SNA 119'!EW$42</f>
        <v>-26.100000000000023</v>
      </c>
      <c r="AW37" s="80">
        <f>'SNA 119'!FA$24-'SNA 119'!FA$42</f>
        <v>-30.599999999999966</v>
      </c>
      <c r="AX37" s="80">
        <f>'SNA 119'!FE$24-'SNA 119'!FE$42</f>
        <v>-31.300000000000011</v>
      </c>
      <c r="AY37" s="80">
        <f>'SNA 119'!FI$24-'SNA 119'!FI$42</f>
        <v>-31.199999999999989</v>
      </c>
      <c r="AZ37" s="80">
        <f>'SNA 119'!FM$24-'SNA 119'!FM$42</f>
        <v>-29.800000000000011</v>
      </c>
      <c r="BA37" s="80">
        <f>'SNA 119'!FQ$24-'SNA 119'!FQ$42</f>
        <v>-25.599999999999966</v>
      </c>
      <c r="BB37" s="80">
        <f>'SNA 119'!FU$24-'SNA 119'!FU$42</f>
        <v>-25.599999999999966</v>
      </c>
      <c r="BC37" s="80">
        <f>'SNA 119'!FY$24-'SNA 119'!FY$42</f>
        <v>-26.700000000000045</v>
      </c>
      <c r="BD37" s="80">
        <f>'SNA 119'!GC$24-'SNA 119'!GC$42</f>
        <v>-26.300000000000011</v>
      </c>
    </row>
    <row r="38" spans="1:56" x14ac:dyDescent="0.2">
      <c r="A38" s="93" t="s">
        <v>769</v>
      </c>
      <c r="C38" s="82"/>
      <c r="D38" s="82" t="s">
        <v>768</v>
      </c>
      <c r="K38" s="79">
        <f t="shared" ref="K38:BC38" si="23">K39+K45</f>
        <v>231.86666666666667</v>
      </c>
      <c r="L38" s="79">
        <f t="shared" si="23"/>
        <v>259.39999999999998</v>
      </c>
      <c r="M38" s="79">
        <f t="shared" si="23"/>
        <v>290.93333333333334</v>
      </c>
      <c r="N38" s="79">
        <f t="shared" si="23"/>
        <v>325.33333333333331</v>
      </c>
      <c r="O38" s="79">
        <f t="shared" si="23"/>
        <v>336.96666666666653</v>
      </c>
      <c r="P38" s="79">
        <f t="shared" si="23"/>
        <v>371</v>
      </c>
      <c r="Q38" s="79">
        <f t="shared" si="23"/>
        <v>423.83333333333331</v>
      </c>
      <c r="R38" s="79">
        <f t="shared" si="23"/>
        <v>477.49999999999983</v>
      </c>
      <c r="S38" s="79">
        <f t="shared" si="23"/>
        <v>539.26666666666642</v>
      </c>
      <c r="T38" s="79">
        <f t="shared" si="23"/>
        <v>577.69999999999993</v>
      </c>
      <c r="U38" s="79">
        <f t="shared" si="23"/>
        <v>601.36666666666679</v>
      </c>
      <c r="V38" s="79">
        <f t="shared" si="23"/>
        <v>704.80000000000007</v>
      </c>
      <c r="W38" s="79">
        <f t="shared" si="23"/>
        <v>741.09999999999968</v>
      </c>
      <c r="X38" s="79">
        <f t="shared" si="23"/>
        <v>833.59999999999991</v>
      </c>
      <c r="Y38" s="79">
        <f t="shared" si="23"/>
        <v>977.06666666666672</v>
      </c>
      <c r="Z38" s="79">
        <f t="shared" si="23"/>
        <v>1030.666666666667</v>
      </c>
      <c r="AA38" s="79">
        <f t="shared" si="23"/>
        <v>1027.6666666666665</v>
      </c>
      <c r="AB38" s="79">
        <f t="shared" si="23"/>
        <v>1102.8666666666668</v>
      </c>
      <c r="AC38" s="79">
        <f t="shared" si="23"/>
        <v>1211.133333333333</v>
      </c>
      <c r="AD38" s="79">
        <f t="shared" si="23"/>
        <v>1289.2999999999997</v>
      </c>
      <c r="AE38" s="79">
        <f t="shared" si="23"/>
        <v>1334.4999999999995</v>
      </c>
      <c r="AF38" s="79">
        <f t="shared" si="23"/>
        <v>1385.7999999999997</v>
      </c>
      <c r="AG38" s="79">
        <f t="shared" si="23"/>
        <v>1462.1666666666661</v>
      </c>
      <c r="AH38" s="79">
        <f t="shared" si="23"/>
        <v>1546.5333333333335</v>
      </c>
      <c r="AI38" s="79">
        <f t="shared" si="23"/>
        <v>1689.0666666666666</v>
      </c>
      <c r="AJ38" s="79">
        <f t="shared" si="23"/>
        <v>1837.7999999999997</v>
      </c>
      <c r="AK38" s="79">
        <f t="shared" si="23"/>
        <v>1976.6666666666667</v>
      </c>
      <c r="AL38" s="79">
        <f t="shared" si="23"/>
        <v>2110.4666666666667</v>
      </c>
      <c r="AM38" s="79">
        <f t="shared" si="23"/>
        <v>2148.266666666666</v>
      </c>
      <c r="AN38" s="79">
        <f t="shared" si="23"/>
        <v>2212.0333333333333</v>
      </c>
      <c r="AO38" s="79">
        <f t="shared" si="23"/>
        <v>2260.5333333333338</v>
      </c>
      <c r="AP38" s="79">
        <f t="shared" si="23"/>
        <v>2289.6333333333328</v>
      </c>
      <c r="AQ38" s="79">
        <f t="shared" si="23"/>
        <v>2414.7666666666664</v>
      </c>
      <c r="AR38" s="79">
        <f t="shared" si="23"/>
        <v>2610.8666666666672</v>
      </c>
      <c r="AS38" s="79">
        <f t="shared" si="23"/>
        <v>2846.1333333333337</v>
      </c>
      <c r="AT38" s="79">
        <f t="shared" si="23"/>
        <v>3150.1333333333332</v>
      </c>
      <c r="AU38" s="79">
        <f t="shared" si="23"/>
        <v>3395.1000000000004</v>
      </c>
      <c r="AV38" s="79">
        <f t="shared" si="23"/>
        <v>3355.7999999999997</v>
      </c>
      <c r="AW38" s="79">
        <f t="shared" si="23"/>
        <v>3281.6</v>
      </c>
      <c r="AX38" s="79">
        <f t="shared" si="23"/>
        <v>3371.5</v>
      </c>
      <c r="AY38" s="79">
        <f t="shared" si="23"/>
        <v>3748.9999999999995</v>
      </c>
      <c r="AZ38" s="79">
        <f t="shared" si="23"/>
        <v>3987.8</v>
      </c>
      <c r="BA38" s="79">
        <f t="shared" si="23"/>
        <v>4253.0333333333328</v>
      </c>
      <c r="BB38" s="79">
        <f t="shared" si="23"/>
        <v>4222.4333333333334</v>
      </c>
      <c r="BC38" s="79">
        <f t="shared" si="23"/>
        <v>4517.8</v>
      </c>
      <c r="BD38" s="79">
        <f t="shared" ref="BD38" si="24">BD39+BD45</f>
        <v>4520.3666666666659</v>
      </c>
    </row>
    <row r="39" spans="1:56" x14ac:dyDescent="0.2">
      <c r="A39" s="93" t="s">
        <v>777</v>
      </c>
      <c r="C39" s="82"/>
      <c r="D39" s="82" t="s">
        <v>776</v>
      </c>
      <c r="K39" s="79">
        <f t="shared" ref="K39:BC39" si="25">K40-SUM(K43:K44)</f>
        <v>35.600000000000023</v>
      </c>
      <c r="L39" s="79">
        <f t="shared" si="25"/>
        <v>39.799999999999955</v>
      </c>
      <c r="M39" s="79">
        <f t="shared" si="25"/>
        <v>44.400000000000034</v>
      </c>
      <c r="N39" s="79">
        <f t="shared" si="25"/>
        <v>51.900000000000034</v>
      </c>
      <c r="O39" s="79">
        <f t="shared" si="25"/>
        <v>57.499999999999943</v>
      </c>
      <c r="P39" s="79">
        <f t="shared" si="25"/>
        <v>60.399999999999977</v>
      </c>
      <c r="Q39" s="79">
        <f t="shared" si="25"/>
        <v>70.799999999999955</v>
      </c>
      <c r="R39" s="79">
        <f t="shared" si="25"/>
        <v>80.199999999999875</v>
      </c>
      <c r="S39" s="79">
        <f t="shared" si="25"/>
        <v>89.999999999999886</v>
      </c>
      <c r="T39" s="79">
        <f t="shared" si="25"/>
        <v>105</v>
      </c>
      <c r="U39" s="79">
        <f t="shared" si="25"/>
        <v>113.10000000000002</v>
      </c>
      <c r="V39" s="79">
        <f t="shared" si="25"/>
        <v>127.20000000000005</v>
      </c>
      <c r="W39" s="79">
        <f t="shared" si="25"/>
        <v>144.19999999999982</v>
      </c>
      <c r="X39" s="79">
        <f t="shared" si="25"/>
        <v>159</v>
      </c>
      <c r="Y39" s="79">
        <f t="shared" si="25"/>
        <v>177.40000000000009</v>
      </c>
      <c r="Z39" s="79">
        <f t="shared" si="25"/>
        <v>177.70000000000005</v>
      </c>
      <c r="AA39" s="79">
        <f t="shared" si="25"/>
        <v>178.69999999999982</v>
      </c>
      <c r="AB39" s="79">
        <f t="shared" si="25"/>
        <v>190.70000000000005</v>
      </c>
      <c r="AC39" s="79">
        <f t="shared" si="25"/>
        <v>207.59999999999968</v>
      </c>
      <c r="AD39" s="79">
        <f t="shared" si="25"/>
        <v>229.79999999999973</v>
      </c>
      <c r="AE39" s="79">
        <f t="shared" si="25"/>
        <v>254.49999999999955</v>
      </c>
      <c r="AF39" s="79">
        <f t="shared" si="25"/>
        <v>276.79999999999973</v>
      </c>
      <c r="AG39" s="79">
        <f t="shared" si="25"/>
        <v>296.49999999999955</v>
      </c>
      <c r="AH39" s="79">
        <f t="shared" si="25"/>
        <v>303.80000000000018</v>
      </c>
      <c r="AI39" s="79">
        <f t="shared" si="25"/>
        <v>301</v>
      </c>
      <c r="AJ39" s="79">
        <f t="shared" si="25"/>
        <v>333.5</v>
      </c>
      <c r="AK39" s="79">
        <f t="shared" si="25"/>
        <v>336.10000000000036</v>
      </c>
      <c r="AL39" s="79">
        <f t="shared" si="25"/>
        <v>328.09999999999991</v>
      </c>
      <c r="AM39" s="79">
        <f t="shared" si="25"/>
        <v>308.19999999999982</v>
      </c>
      <c r="AN39" s="79">
        <f t="shared" si="25"/>
        <v>300</v>
      </c>
      <c r="AO39" s="79">
        <f t="shared" si="25"/>
        <v>292.59999999999991</v>
      </c>
      <c r="AP39" s="79">
        <f t="shared" si="25"/>
        <v>301.19999999999982</v>
      </c>
      <c r="AQ39" s="79">
        <f t="shared" si="25"/>
        <v>305.79999999999973</v>
      </c>
      <c r="AR39" s="79">
        <f t="shared" si="25"/>
        <v>352.79999999999973</v>
      </c>
      <c r="AS39" s="79">
        <f t="shared" si="25"/>
        <v>384.30000000000018</v>
      </c>
      <c r="AT39" s="79">
        <f t="shared" si="25"/>
        <v>412.40000000000009</v>
      </c>
      <c r="AU39" s="79">
        <f t="shared" si="25"/>
        <v>395.60000000000036</v>
      </c>
      <c r="AV39" s="79">
        <f t="shared" si="25"/>
        <v>468.39999999999964</v>
      </c>
      <c r="AW39" s="79">
        <f t="shared" si="25"/>
        <v>516.5</v>
      </c>
      <c r="AX39" s="79">
        <f t="shared" si="25"/>
        <v>507.90000000000009</v>
      </c>
      <c r="AY39" s="79">
        <f t="shared" si="25"/>
        <v>560.40000000000009</v>
      </c>
      <c r="AZ39" s="79">
        <f t="shared" si="25"/>
        <v>648.30000000000018</v>
      </c>
      <c r="BA39" s="79">
        <f t="shared" si="25"/>
        <v>642.09999999999945</v>
      </c>
      <c r="BB39" s="79">
        <f t="shared" si="25"/>
        <v>539.69999999999982</v>
      </c>
      <c r="BC39" s="79">
        <f t="shared" si="25"/>
        <v>619.5</v>
      </c>
      <c r="BD39" s="79">
        <f t="shared" ref="BD39" si="26">BD40-SUM(BD43:BD44)</f>
        <v>583.49999999999909</v>
      </c>
    </row>
    <row r="40" spans="1:56" x14ac:dyDescent="0.2">
      <c r="A40" s="82" t="s">
        <v>2131</v>
      </c>
      <c r="C40" s="82"/>
      <c r="D40" s="142" t="s">
        <v>780</v>
      </c>
      <c r="E40" s="141"/>
      <c r="K40" s="79">
        <f t="shared" ref="K40:BC40" si="27">SUM(K41:K42)</f>
        <v>235.10000000000002</v>
      </c>
      <c r="L40" s="79">
        <f t="shared" si="27"/>
        <v>256.89999999999998</v>
      </c>
      <c r="M40" s="79">
        <f t="shared" si="27"/>
        <v>285.20000000000005</v>
      </c>
      <c r="N40" s="79">
        <f t="shared" si="27"/>
        <v>339.6</v>
      </c>
      <c r="O40" s="79">
        <f t="shared" si="27"/>
        <v>410.2</v>
      </c>
      <c r="P40" s="79">
        <f t="shared" si="27"/>
        <v>448</v>
      </c>
      <c r="Q40" s="79">
        <f t="shared" si="27"/>
        <v>477.4</v>
      </c>
      <c r="R40" s="79">
        <f t="shared" si="27"/>
        <v>537.59999999999991</v>
      </c>
      <c r="S40" s="79">
        <f t="shared" si="27"/>
        <v>624.59999999999991</v>
      </c>
      <c r="T40" s="79">
        <f t="shared" si="27"/>
        <v>751.3</v>
      </c>
      <c r="U40" s="79">
        <f t="shared" si="27"/>
        <v>912.5</v>
      </c>
      <c r="V40" s="79">
        <f t="shared" si="27"/>
        <v>1133.7</v>
      </c>
      <c r="W40" s="79">
        <f t="shared" si="27"/>
        <v>1295.0999999999999</v>
      </c>
      <c r="X40" s="79">
        <f t="shared" si="27"/>
        <v>1369.5</v>
      </c>
      <c r="Y40" s="79">
        <f t="shared" si="27"/>
        <v>1525.3000000000002</v>
      </c>
      <c r="Z40" s="79">
        <f t="shared" si="27"/>
        <v>1645.3</v>
      </c>
      <c r="AA40" s="79">
        <f t="shared" si="27"/>
        <v>1730.3</v>
      </c>
      <c r="AB40" s="79">
        <f t="shared" si="27"/>
        <v>1829.1000000000001</v>
      </c>
      <c r="AC40" s="79">
        <f t="shared" si="27"/>
        <v>2029.8999999999999</v>
      </c>
      <c r="AD40" s="79">
        <f t="shared" si="27"/>
        <v>2326.5</v>
      </c>
      <c r="AE40" s="79">
        <f t="shared" si="27"/>
        <v>2395.1999999999998</v>
      </c>
      <c r="AF40" s="79">
        <f t="shared" si="27"/>
        <v>2327.1999999999998</v>
      </c>
      <c r="AG40" s="79">
        <f t="shared" si="27"/>
        <v>2228.3999999999996</v>
      </c>
      <c r="AH40" s="79">
        <f t="shared" si="27"/>
        <v>2222.5</v>
      </c>
      <c r="AI40" s="79">
        <f t="shared" si="27"/>
        <v>2363.3000000000002</v>
      </c>
      <c r="AJ40" s="79">
        <f t="shared" si="27"/>
        <v>2680.8</v>
      </c>
      <c r="AK40" s="79">
        <f t="shared" si="27"/>
        <v>2810.8</v>
      </c>
      <c r="AL40" s="79">
        <f t="shared" si="27"/>
        <v>3037.1</v>
      </c>
      <c r="AM40" s="79">
        <f t="shared" si="27"/>
        <v>3199.8</v>
      </c>
      <c r="AN40" s="79">
        <f t="shared" si="27"/>
        <v>3309.9</v>
      </c>
      <c r="AO40" s="79">
        <f t="shared" si="27"/>
        <v>3773.7999999999997</v>
      </c>
      <c r="AP40" s="79">
        <f t="shared" si="27"/>
        <v>3661.8</v>
      </c>
      <c r="AQ40" s="79">
        <f t="shared" si="27"/>
        <v>3352.9</v>
      </c>
      <c r="AR40" s="79">
        <f t="shared" si="27"/>
        <v>3348.2</v>
      </c>
      <c r="AS40" s="79">
        <f t="shared" si="27"/>
        <v>3734.8</v>
      </c>
      <c r="AT40" s="79">
        <f t="shared" si="27"/>
        <v>4443.8</v>
      </c>
      <c r="AU40" s="79">
        <f t="shared" si="27"/>
        <v>5338.5</v>
      </c>
      <c r="AV40" s="79">
        <f t="shared" si="27"/>
        <v>6061.9</v>
      </c>
      <c r="AW40" s="79">
        <f t="shared" si="27"/>
        <v>5630.7999999999993</v>
      </c>
      <c r="AX40" s="79">
        <f t="shared" si="27"/>
        <v>4584.3</v>
      </c>
      <c r="AY40" s="79">
        <f t="shared" si="27"/>
        <v>4443.3</v>
      </c>
      <c r="AZ40" s="79">
        <f t="shared" si="27"/>
        <v>4569.3</v>
      </c>
      <c r="BA40" s="79">
        <f t="shared" si="27"/>
        <v>4704.8999999999996</v>
      </c>
      <c r="BB40" s="79">
        <f t="shared" si="27"/>
        <v>4605.7</v>
      </c>
      <c r="BC40" s="79">
        <f t="shared" si="27"/>
        <v>4833</v>
      </c>
      <c r="BD40" s="79">
        <f t="shared" ref="BD40" si="28">SUM(BD41:BD42)</f>
        <v>4925.3999999999996</v>
      </c>
    </row>
    <row r="41" spans="1:56" x14ac:dyDescent="0.2">
      <c r="A41" s="93"/>
      <c r="B41" s="81"/>
      <c r="C41" s="144"/>
      <c r="D41" s="144"/>
      <c r="E41" s="144" t="s">
        <v>778</v>
      </c>
      <c r="F41" s="81"/>
      <c r="G41" s="81"/>
      <c r="H41" s="81"/>
      <c r="I41" s="81"/>
      <c r="J41" s="81"/>
      <c r="K41" s="80">
        <f>'SNA 119'!F$34</f>
        <v>114.9</v>
      </c>
      <c r="L41" s="80">
        <f>'SNA 119'!J$34</f>
        <v>124.9</v>
      </c>
      <c r="M41" s="80">
        <f>'SNA 119'!N$34</f>
        <v>136.4</v>
      </c>
      <c r="N41" s="80">
        <f>'SNA 119'!R$34</f>
        <v>153.30000000000001</v>
      </c>
      <c r="O41" s="80">
        <f>'SNA 119'!V$34</f>
        <v>178.6</v>
      </c>
      <c r="P41" s="80">
        <f>'SNA 119'!Z$34</f>
        <v>199.9</v>
      </c>
      <c r="Q41" s="80">
        <f>'SNA 119'!AD$34</f>
        <v>216.4</v>
      </c>
      <c r="R41" s="80">
        <f>'SNA 119'!AH$34</f>
        <v>247.2</v>
      </c>
      <c r="S41" s="80">
        <f>'SNA 119'!AL$34</f>
        <v>282.7</v>
      </c>
      <c r="T41" s="80">
        <f>'SNA 119'!AP$34</f>
        <v>324.89999999999998</v>
      </c>
      <c r="U41" s="80">
        <f>'SNA 119'!AT$34</f>
        <v>395.4</v>
      </c>
      <c r="V41" s="80">
        <f>'SNA 119'!AX$34</f>
        <v>484.8</v>
      </c>
      <c r="W41" s="80">
        <f>'SNA 119'!BB$34</f>
        <v>557.20000000000005</v>
      </c>
      <c r="X41" s="80">
        <f>'SNA 119'!BF$34</f>
        <v>602.70000000000005</v>
      </c>
      <c r="Y41" s="80">
        <f>'SNA 119'!BJ$34</f>
        <v>680.6</v>
      </c>
      <c r="Z41" s="80">
        <f>'SNA 119'!BN$34</f>
        <v>729.9</v>
      </c>
      <c r="AA41" s="302">
        <f>'SNA 119'!BR$34</f>
        <v>773.5</v>
      </c>
      <c r="AB41" s="80">
        <f>'SNA 119'!BV$34</f>
        <v>795.7</v>
      </c>
      <c r="AC41" s="80">
        <f>'SNA 119'!BZ$34</f>
        <v>857.8</v>
      </c>
      <c r="AD41" s="80">
        <f>'SNA 119'!CD$34</f>
        <v>971</v>
      </c>
      <c r="AE41" s="80">
        <f>'SNA 119'!CH$34</f>
        <v>1010.3</v>
      </c>
      <c r="AF41" s="80">
        <f>'SNA 119'!CL$34</f>
        <v>1004.1</v>
      </c>
      <c r="AG41" s="80">
        <f>'SNA 119'!CP$34</f>
        <v>999.3</v>
      </c>
      <c r="AH41" s="80">
        <f>'SNA 119'!CT$34</f>
        <v>1007.9</v>
      </c>
      <c r="AI41" s="80">
        <f>'SNA 119'!CX$34</f>
        <v>1052</v>
      </c>
      <c r="AJ41" s="80">
        <f>'SNA 119'!DB$34</f>
        <v>1147.2</v>
      </c>
      <c r="AK41" s="80">
        <f>'SNA 119'!DF$34</f>
        <v>1212.3</v>
      </c>
      <c r="AL41" s="80">
        <f>'SNA 119'!DJ$34</f>
        <v>1300.5999999999999</v>
      </c>
      <c r="AM41" s="80">
        <f>'SNA 119'!DN$34</f>
        <v>1392.6</v>
      </c>
      <c r="AN41" s="80">
        <f>'SNA 119'!DR$34</f>
        <v>1388.4</v>
      </c>
      <c r="AO41" s="80">
        <f>'SNA 119'!DV$34</f>
        <v>1529.6</v>
      </c>
      <c r="AP41" s="80">
        <f>'SNA 119'!DZ$34</f>
        <v>1520.4</v>
      </c>
      <c r="AQ41" s="80">
        <f>'SNA 119'!ED$34</f>
        <v>1459.9</v>
      </c>
      <c r="AR41" s="80">
        <f>'SNA 119'!EH$34</f>
        <v>1494</v>
      </c>
      <c r="AS41" s="80">
        <f>'SNA 119'!EL$34</f>
        <v>1592.8</v>
      </c>
      <c r="AT41" s="80">
        <f>'SNA 119'!EP$34</f>
        <v>1791.8</v>
      </c>
      <c r="AU41" s="80">
        <f>'SNA 119'!ET$34</f>
        <v>2113.5</v>
      </c>
      <c r="AV41" s="80">
        <f>'SNA 119'!EX$34</f>
        <v>2401.1999999999998</v>
      </c>
      <c r="AW41" s="80">
        <f>'SNA 119'!FB$34</f>
        <v>2388.1</v>
      </c>
      <c r="AX41" s="80">
        <f>'SNA 119'!FF$34</f>
        <v>1976.4</v>
      </c>
      <c r="AY41" s="80">
        <f>'SNA 119'!FJ$34</f>
        <v>1902.8</v>
      </c>
      <c r="AZ41" s="80">
        <f>'SNA 119'!FN$34</f>
        <v>2068.5</v>
      </c>
      <c r="BA41" s="80">
        <f>'SNA 119'!FR$34</f>
        <v>2274.6999999999998</v>
      </c>
      <c r="BB41" s="80">
        <f>'SNA 119'!FV$34</f>
        <v>2198.5</v>
      </c>
      <c r="BC41" s="80">
        <f>'SNA 119'!FZ$34</f>
        <v>2369.1999999999998</v>
      </c>
      <c r="BD41" s="80">
        <f>'SNA 119'!GD$34</f>
        <v>2391.6</v>
      </c>
    </row>
    <row r="42" spans="1:56" x14ac:dyDescent="0.2">
      <c r="A42" s="93"/>
      <c r="B42" s="81"/>
      <c r="C42" s="144"/>
      <c r="D42" s="144"/>
      <c r="E42" s="144" t="s">
        <v>779</v>
      </c>
      <c r="F42" s="81"/>
      <c r="G42" s="81"/>
      <c r="H42" s="81"/>
      <c r="I42" s="81"/>
      <c r="J42" s="81"/>
      <c r="K42" s="80">
        <f>'SNA 119'!D$34</f>
        <v>120.2</v>
      </c>
      <c r="L42" s="80">
        <f>'SNA 119'!H$34</f>
        <v>132</v>
      </c>
      <c r="M42" s="80">
        <f>'SNA 119'!L$34</f>
        <v>148.80000000000001</v>
      </c>
      <c r="N42" s="80">
        <f>'SNA 119'!P$34</f>
        <v>186.3</v>
      </c>
      <c r="O42" s="80">
        <f>'SNA 119'!T$34</f>
        <v>231.6</v>
      </c>
      <c r="P42" s="80">
        <f>'SNA 119'!X$34</f>
        <v>248.1</v>
      </c>
      <c r="Q42" s="80">
        <f>'SNA 119'!AB$34</f>
        <v>261</v>
      </c>
      <c r="R42" s="80">
        <f>'SNA 119'!AF$34</f>
        <v>290.39999999999998</v>
      </c>
      <c r="S42" s="80">
        <f>'SNA 119'!AJ$34</f>
        <v>341.9</v>
      </c>
      <c r="T42" s="80">
        <f>'SNA 119'!AN$34</f>
        <v>426.4</v>
      </c>
      <c r="U42" s="80">
        <f>'SNA 119'!AR$34</f>
        <v>517.1</v>
      </c>
      <c r="V42" s="80">
        <f>'SNA 119'!AV$34</f>
        <v>648.9</v>
      </c>
      <c r="W42" s="80">
        <f>'SNA 119'!AZ$34</f>
        <v>737.9</v>
      </c>
      <c r="X42" s="80">
        <f>'SNA 119'!BD$34</f>
        <v>766.8</v>
      </c>
      <c r="Y42" s="80">
        <f>'SNA 119'!BH$34</f>
        <v>844.7</v>
      </c>
      <c r="Z42" s="80">
        <f>'SNA 119'!BL$34</f>
        <v>915.4</v>
      </c>
      <c r="AA42" s="302">
        <f>'SNA 119'!BP$34</f>
        <v>956.8</v>
      </c>
      <c r="AB42" s="80">
        <f>'SNA 119'!BT$34</f>
        <v>1033.4000000000001</v>
      </c>
      <c r="AC42" s="80">
        <f>'SNA 119'!BX$34</f>
        <v>1172.0999999999999</v>
      </c>
      <c r="AD42" s="80">
        <f>'SNA 119'!CB$34</f>
        <v>1355.5</v>
      </c>
      <c r="AE42" s="80">
        <f>'SNA 119'!CF$34</f>
        <v>1384.9</v>
      </c>
      <c r="AF42" s="80">
        <f>'SNA 119'!CJ$34</f>
        <v>1323.1</v>
      </c>
      <c r="AG42" s="80">
        <f>'SNA 119'!CN$34</f>
        <v>1229.0999999999999</v>
      </c>
      <c r="AH42" s="80">
        <f>'SNA 119'!CR$34</f>
        <v>1214.5999999999999</v>
      </c>
      <c r="AI42" s="80">
        <f>'SNA 119'!CV$34</f>
        <v>1311.3</v>
      </c>
      <c r="AJ42" s="80">
        <f>'SNA 119'!CZ$34</f>
        <v>1533.6</v>
      </c>
      <c r="AK42" s="80">
        <f>'SNA 119'!DD$34</f>
        <v>1598.5</v>
      </c>
      <c r="AL42" s="80">
        <f>'SNA 119'!DH$34</f>
        <v>1736.5</v>
      </c>
      <c r="AM42" s="80">
        <f>'SNA 119'!DL$34</f>
        <v>1807.2</v>
      </c>
      <c r="AN42" s="80">
        <f>'SNA 119'!DP$34</f>
        <v>1921.5</v>
      </c>
      <c r="AO42" s="80">
        <f>'SNA 119'!DT$34</f>
        <v>2244.1999999999998</v>
      </c>
      <c r="AP42" s="80">
        <f>'SNA 119'!DX$34</f>
        <v>2141.4</v>
      </c>
      <c r="AQ42" s="80">
        <f>'SNA 119'!EB$34</f>
        <v>1893</v>
      </c>
      <c r="AR42" s="80">
        <f>'SNA 119'!EF$34</f>
        <v>1854.2</v>
      </c>
      <c r="AS42" s="80">
        <f>'SNA 119'!EJ$34</f>
        <v>2142</v>
      </c>
      <c r="AT42" s="80">
        <f>'SNA 119'!EN$34</f>
        <v>2652</v>
      </c>
      <c r="AU42" s="80">
        <f>'SNA 119'!ER$34</f>
        <v>3225</v>
      </c>
      <c r="AV42" s="80">
        <f>'SNA 119'!EV$34</f>
        <v>3660.7</v>
      </c>
      <c r="AW42" s="80">
        <f>'SNA 119'!EZ$34</f>
        <v>3242.7</v>
      </c>
      <c r="AX42" s="80">
        <f>'SNA 119'!FD$34</f>
        <v>2607.9</v>
      </c>
      <c r="AY42" s="80">
        <f>'SNA 119'!FH$34</f>
        <v>2540.5</v>
      </c>
      <c r="AZ42" s="80">
        <f>'SNA 119'!FL$34</f>
        <v>2500.8000000000002</v>
      </c>
      <c r="BA42" s="80">
        <f>'SNA 119'!FP$34</f>
        <v>2430.1999999999998</v>
      </c>
      <c r="BB42" s="80">
        <f>'SNA 119'!FT$34</f>
        <v>2407.1999999999998</v>
      </c>
      <c r="BC42" s="80">
        <f>'SNA 119'!FX$34</f>
        <v>2463.8000000000002</v>
      </c>
      <c r="BD42" s="80">
        <f>'SNA 119'!GB$34</f>
        <v>2533.8000000000002</v>
      </c>
    </row>
    <row r="43" spans="1:56" x14ac:dyDescent="0.2">
      <c r="A43" s="82" t="s">
        <v>2132</v>
      </c>
      <c r="B43" s="81"/>
      <c r="C43" s="144"/>
      <c r="D43" s="144" t="s">
        <v>782</v>
      </c>
      <c r="E43" s="81"/>
      <c r="F43" s="81"/>
      <c r="G43" s="81"/>
      <c r="H43" s="81"/>
      <c r="I43" s="81"/>
      <c r="J43" s="81"/>
      <c r="K43" s="80">
        <f>'SNA 119'!F$33</f>
        <v>46</v>
      </c>
      <c r="L43" s="80">
        <f>'SNA 119'!J$33</f>
        <v>51.8</v>
      </c>
      <c r="M43" s="80">
        <f>'SNA 119'!N$33</f>
        <v>58.8</v>
      </c>
      <c r="N43" s="80">
        <f>'SNA 119'!R$33</f>
        <v>67</v>
      </c>
      <c r="O43" s="80">
        <f>'SNA 119'!V$33</f>
        <v>76.400000000000006</v>
      </c>
      <c r="P43" s="80">
        <f>'SNA 119'!Z$33</f>
        <v>88.1</v>
      </c>
      <c r="Q43" s="80">
        <f>'SNA 119'!AD$33</f>
        <v>94.1</v>
      </c>
      <c r="R43" s="80">
        <f>'SNA 119'!AH$33</f>
        <v>107.3</v>
      </c>
      <c r="S43" s="80">
        <f>'SNA 119'!AL$33</f>
        <v>125.4</v>
      </c>
      <c r="T43" s="80">
        <f>'SNA 119'!AP$33</f>
        <v>149.30000000000001</v>
      </c>
      <c r="U43" s="80">
        <f>'SNA 119'!AT$33</f>
        <v>180.1</v>
      </c>
      <c r="V43" s="80">
        <f>'SNA 119'!AX$33</f>
        <v>212.9</v>
      </c>
      <c r="W43" s="80">
        <f>'SNA 119'!BB$33</f>
        <v>252.7</v>
      </c>
      <c r="X43" s="80">
        <f>'SNA 119'!BF$33</f>
        <v>284.3</v>
      </c>
      <c r="Y43" s="80">
        <f>'SNA 119'!BJ$33</f>
        <v>321.10000000000002</v>
      </c>
      <c r="Z43" s="80">
        <f>'SNA 119'!BN$33</f>
        <v>362.9</v>
      </c>
      <c r="AA43" s="302">
        <f>'SNA 119'!BR$33</f>
        <v>397.7</v>
      </c>
      <c r="AB43" s="80">
        <f>'SNA 119'!BV$33</f>
        <v>405.7</v>
      </c>
      <c r="AC43" s="80">
        <f>'SNA 119'!BZ$33</f>
        <v>436.4</v>
      </c>
      <c r="AD43" s="80">
        <f>'SNA 119'!CD$33</f>
        <v>483.3</v>
      </c>
      <c r="AE43" s="80">
        <f>'SNA 119'!CH$33</f>
        <v>500.8</v>
      </c>
      <c r="AF43" s="80">
        <f>'SNA 119'!CL$33</f>
        <v>502.1</v>
      </c>
      <c r="AG43" s="80">
        <f>'SNA 119'!CP$33</f>
        <v>486.2</v>
      </c>
      <c r="AH43" s="80">
        <f>'SNA 119'!CT$33</f>
        <v>477.4</v>
      </c>
      <c r="AI43" s="80">
        <f>'SNA 119'!CX$33</f>
        <v>493</v>
      </c>
      <c r="AJ43" s="80">
        <f>'SNA 119'!DB$33</f>
        <v>541.6</v>
      </c>
      <c r="AK43" s="80">
        <f>'SNA 119'!DF$33</f>
        <v>572.4</v>
      </c>
      <c r="AL43" s="80">
        <f>'SNA 119'!DJ$33</f>
        <v>614.4</v>
      </c>
      <c r="AM43" s="80">
        <f>'SNA 119'!DN$33</f>
        <v>657.2</v>
      </c>
      <c r="AN43" s="80">
        <f>'SNA 119'!DR$33</f>
        <v>684.1</v>
      </c>
      <c r="AO43" s="80">
        <f>'SNA 119'!DV$33</f>
        <v>774.6</v>
      </c>
      <c r="AP43" s="80">
        <f>'SNA 119'!DZ$33</f>
        <v>809.7</v>
      </c>
      <c r="AQ43" s="80">
        <f>'SNA 119'!ED$33</f>
        <v>767.7</v>
      </c>
      <c r="AR43" s="80">
        <f>'SNA 119'!EH$33</f>
        <v>753.5</v>
      </c>
      <c r="AS43" s="80">
        <f>'SNA 119'!EL$33</f>
        <v>781.8</v>
      </c>
      <c r="AT43" s="80">
        <f>'SNA 119'!EP$33</f>
        <v>933.4</v>
      </c>
      <c r="AU43" s="80">
        <f>'SNA 119'!ET$33</f>
        <v>1088.2</v>
      </c>
      <c r="AV43" s="80">
        <f>'SNA 119'!EX$33</f>
        <v>1248.3</v>
      </c>
      <c r="AW43" s="80">
        <f>'SNA 119'!FB$33</f>
        <v>1192.5999999999999</v>
      </c>
      <c r="AX43" s="80">
        <f>'SNA 119'!FF$33</f>
        <v>1035.5999999999999</v>
      </c>
      <c r="AY43" s="80">
        <f>'SNA 119'!FJ$33</f>
        <v>955.4</v>
      </c>
      <c r="AZ43" s="80">
        <f>'SNA 119'!FN$33</f>
        <v>902.1</v>
      </c>
      <c r="BA43" s="80">
        <f>'SNA 119'!FR$33</f>
        <v>874.2</v>
      </c>
      <c r="BB43" s="80">
        <f>'SNA 119'!FV$33</f>
        <v>836.3</v>
      </c>
      <c r="BC43" s="80">
        <f>'SNA 119'!FZ$33</f>
        <v>849.8</v>
      </c>
      <c r="BD43" s="80">
        <f>'SNA 119'!GD$33</f>
        <v>892.1</v>
      </c>
    </row>
    <row r="44" spans="1:56" x14ac:dyDescent="0.2">
      <c r="A44" s="82" t="s">
        <v>2133</v>
      </c>
      <c r="B44" s="81"/>
      <c r="C44" s="144"/>
      <c r="D44" s="144" t="s">
        <v>783</v>
      </c>
      <c r="E44" s="81"/>
      <c r="F44" s="81"/>
      <c r="G44" s="81"/>
      <c r="H44" s="81"/>
      <c r="I44" s="81"/>
      <c r="J44" s="81"/>
      <c r="K44" s="80">
        <f>'SNA 119'!D$33</f>
        <v>153.5</v>
      </c>
      <c r="L44" s="80">
        <f>'SNA 119'!H$33</f>
        <v>165.3</v>
      </c>
      <c r="M44" s="80">
        <f>'SNA 119'!L$33</f>
        <v>182</v>
      </c>
      <c r="N44" s="80">
        <f>'SNA 119'!P$33</f>
        <v>220.7</v>
      </c>
      <c r="O44" s="80">
        <f>'SNA 119'!T$33</f>
        <v>276.3</v>
      </c>
      <c r="P44" s="80">
        <f>'SNA 119'!X$33</f>
        <v>299.5</v>
      </c>
      <c r="Q44" s="80">
        <f>'SNA 119'!AB$33</f>
        <v>312.5</v>
      </c>
      <c r="R44" s="80">
        <f>'SNA 119'!AF$33</f>
        <v>350.1</v>
      </c>
      <c r="S44" s="80">
        <f>'SNA 119'!AJ$33</f>
        <v>409.2</v>
      </c>
      <c r="T44" s="80">
        <f>'SNA 119'!AN$33</f>
        <v>497</v>
      </c>
      <c r="U44" s="80">
        <f>'SNA 119'!AR$33</f>
        <v>619.29999999999995</v>
      </c>
      <c r="V44" s="80">
        <f>'SNA 119'!AV$33</f>
        <v>793.6</v>
      </c>
      <c r="W44" s="80">
        <f>'SNA 119'!AZ$33</f>
        <v>898.2</v>
      </c>
      <c r="X44" s="80">
        <f>'SNA 119'!BD$33</f>
        <v>926.2</v>
      </c>
      <c r="Y44" s="80">
        <f>'SNA 119'!BH$33</f>
        <v>1026.8</v>
      </c>
      <c r="Z44" s="80">
        <f>'SNA 119'!BL$33</f>
        <v>1104.7</v>
      </c>
      <c r="AA44" s="302">
        <f>'SNA 119'!BP$33</f>
        <v>1153.9000000000001</v>
      </c>
      <c r="AB44" s="80">
        <f>'SNA 119'!BT$33</f>
        <v>1232.7</v>
      </c>
      <c r="AC44" s="80">
        <f>'SNA 119'!BX$33</f>
        <v>1385.9</v>
      </c>
      <c r="AD44" s="80">
        <f>'SNA 119'!CB$33</f>
        <v>1613.4</v>
      </c>
      <c r="AE44" s="80">
        <f>'SNA 119'!CF$33</f>
        <v>1639.9</v>
      </c>
      <c r="AF44" s="80">
        <f>'SNA 119'!CJ$33</f>
        <v>1548.3</v>
      </c>
      <c r="AG44" s="80">
        <f>'SNA 119'!CN$33</f>
        <v>1445.7</v>
      </c>
      <c r="AH44" s="80">
        <f>'SNA 119'!CR$33</f>
        <v>1441.3</v>
      </c>
      <c r="AI44" s="80">
        <f>'SNA 119'!CV$33</f>
        <v>1569.3</v>
      </c>
      <c r="AJ44" s="80">
        <f>'SNA 119'!CZ$33</f>
        <v>1805.7</v>
      </c>
      <c r="AK44" s="80">
        <f>'SNA 119'!DD$33</f>
        <v>1902.3</v>
      </c>
      <c r="AL44" s="80">
        <f>'SNA 119'!DH$33</f>
        <v>2094.6</v>
      </c>
      <c r="AM44" s="80">
        <f>'SNA 119'!DL$33</f>
        <v>2234.4</v>
      </c>
      <c r="AN44" s="80">
        <f>'SNA 119'!DP$33</f>
        <v>2325.8000000000002</v>
      </c>
      <c r="AO44" s="80">
        <f>'SNA 119'!DT$33</f>
        <v>2706.6</v>
      </c>
      <c r="AP44" s="80">
        <f>'SNA 119'!DX$33</f>
        <v>2550.9</v>
      </c>
      <c r="AQ44" s="80">
        <f>'SNA 119'!EB$33</f>
        <v>2279.4</v>
      </c>
      <c r="AR44" s="80">
        <f>'SNA 119'!EF$33</f>
        <v>2241.9</v>
      </c>
      <c r="AS44" s="80">
        <f>'SNA 119'!EJ$33</f>
        <v>2568.6999999999998</v>
      </c>
      <c r="AT44" s="80">
        <f>'SNA 119'!EN$33</f>
        <v>3098</v>
      </c>
      <c r="AU44" s="80">
        <f>'SNA 119'!ER$33</f>
        <v>3854.7</v>
      </c>
      <c r="AV44" s="80">
        <f>'SNA 119'!EV$33</f>
        <v>4345.2</v>
      </c>
      <c r="AW44" s="80">
        <f>'SNA 119'!EZ$33</f>
        <v>3921.7</v>
      </c>
      <c r="AX44" s="80">
        <f>'SNA 119'!FD$33</f>
        <v>3040.8</v>
      </c>
      <c r="AY44" s="80">
        <f>'SNA 119'!FH$33</f>
        <v>2927.5</v>
      </c>
      <c r="AZ44" s="80">
        <f>'SNA 119'!FL$33</f>
        <v>3018.9</v>
      </c>
      <c r="BA44" s="80">
        <f>'SNA 119'!FP$33</f>
        <v>3188.6</v>
      </c>
      <c r="BB44" s="80">
        <f>'SNA 119'!FT$33</f>
        <v>3229.7</v>
      </c>
      <c r="BC44" s="80">
        <f>'SNA 119'!FX$33</f>
        <v>3363.7</v>
      </c>
      <c r="BD44" s="80">
        <f>'SNA 119'!GB$33</f>
        <v>3449.8</v>
      </c>
    </row>
    <row r="45" spans="1:56" x14ac:dyDescent="0.2">
      <c r="A45" s="82" t="s">
        <v>788</v>
      </c>
      <c r="D45" s="82" t="s">
        <v>781</v>
      </c>
      <c r="K45" s="79">
        <f t="shared" ref="K45:BD45" si="29">SUM(K56:K58)</f>
        <v>196.26666666666665</v>
      </c>
      <c r="L45" s="79">
        <f t="shared" si="29"/>
        <v>219.60000000000002</v>
      </c>
      <c r="M45" s="79">
        <f t="shared" si="29"/>
        <v>246.5333333333333</v>
      </c>
      <c r="N45" s="79">
        <f t="shared" si="29"/>
        <v>273.43333333333328</v>
      </c>
      <c r="O45" s="79">
        <f t="shared" si="29"/>
        <v>279.46666666666658</v>
      </c>
      <c r="P45" s="79">
        <f t="shared" si="29"/>
        <v>310.60000000000002</v>
      </c>
      <c r="Q45" s="79">
        <f t="shared" si="29"/>
        <v>353.03333333333336</v>
      </c>
      <c r="R45" s="79">
        <f t="shared" si="29"/>
        <v>397.29999999999995</v>
      </c>
      <c r="S45" s="79">
        <f t="shared" si="29"/>
        <v>449.26666666666659</v>
      </c>
      <c r="T45" s="79">
        <f t="shared" si="29"/>
        <v>472.69999999999993</v>
      </c>
      <c r="U45" s="79">
        <f t="shared" si="29"/>
        <v>488.26666666666671</v>
      </c>
      <c r="V45" s="79">
        <f t="shared" si="29"/>
        <v>577.6</v>
      </c>
      <c r="W45" s="79">
        <f t="shared" si="29"/>
        <v>596.89999999999986</v>
      </c>
      <c r="X45" s="79">
        <f t="shared" si="29"/>
        <v>674.59999999999991</v>
      </c>
      <c r="Y45" s="79">
        <f t="shared" si="29"/>
        <v>799.66666666666663</v>
      </c>
      <c r="Z45" s="79">
        <f t="shared" si="29"/>
        <v>852.96666666666681</v>
      </c>
      <c r="AA45" s="79">
        <f t="shared" si="29"/>
        <v>848.9666666666667</v>
      </c>
      <c r="AB45" s="79">
        <f t="shared" si="29"/>
        <v>912.16666666666674</v>
      </c>
      <c r="AC45" s="79">
        <f t="shared" si="29"/>
        <v>1003.5333333333333</v>
      </c>
      <c r="AD45" s="79">
        <f t="shared" si="29"/>
        <v>1059.5</v>
      </c>
      <c r="AE45" s="79">
        <f t="shared" si="29"/>
        <v>1080</v>
      </c>
      <c r="AF45" s="79">
        <f t="shared" si="29"/>
        <v>1109</v>
      </c>
      <c r="AG45" s="79">
        <f t="shared" si="29"/>
        <v>1165.6666666666665</v>
      </c>
      <c r="AH45" s="79">
        <f t="shared" si="29"/>
        <v>1242.7333333333333</v>
      </c>
      <c r="AI45" s="79">
        <f t="shared" si="29"/>
        <v>1388.0666666666666</v>
      </c>
      <c r="AJ45" s="79">
        <f t="shared" si="29"/>
        <v>1504.2999999999997</v>
      </c>
      <c r="AK45" s="79">
        <f t="shared" si="29"/>
        <v>1640.5666666666664</v>
      </c>
      <c r="AL45" s="79">
        <f t="shared" si="29"/>
        <v>1782.3666666666668</v>
      </c>
      <c r="AM45" s="79">
        <f t="shared" si="29"/>
        <v>1840.0666666666662</v>
      </c>
      <c r="AN45" s="79">
        <f t="shared" si="29"/>
        <v>1912.0333333333333</v>
      </c>
      <c r="AO45" s="79">
        <f t="shared" si="29"/>
        <v>1967.9333333333336</v>
      </c>
      <c r="AP45" s="79">
        <f t="shared" si="29"/>
        <v>1988.4333333333329</v>
      </c>
      <c r="AQ45" s="79">
        <f t="shared" si="29"/>
        <v>2108.9666666666667</v>
      </c>
      <c r="AR45" s="79">
        <f t="shared" si="29"/>
        <v>2258.0666666666675</v>
      </c>
      <c r="AS45" s="79">
        <f t="shared" si="29"/>
        <v>2461.8333333333335</v>
      </c>
      <c r="AT45" s="79">
        <f t="shared" si="29"/>
        <v>2737.7333333333331</v>
      </c>
      <c r="AU45" s="79">
        <f t="shared" si="29"/>
        <v>2999.5</v>
      </c>
      <c r="AV45" s="79">
        <f t="shared" si="29"/>
        <v>2887.4</v>
      </c>
      <c r="AW45" s="79">
        <f t="shared" si="29"/>
        <v>2765.1</v>
      </c>
      <c r="AX45" s="79">
        <f t="shared" si="29"/>
        <v>2863.6</v>
      </c>
      <c r="AY45" s="79">
        <f t="shared" si="29"/>
        <v>3188.5999999999995</v>
      </c>
      <c r="AZ45" s="79">
        <f t="shared" si="29"/>
        <v>3339.5</v>
      </c>
      <c r="BA45" s="79">
        <f t="shared" si="29"/>
        <v>3610.9333333333329</v>
      </c>
      <c r="BB45" s="79">
        <f t="shared" si="29"/>
        <v>3682.7333333333336</v>
      </c>
      <c r="BC45" s="79">
        <f t="shared" si="29"/>
        <v>3898.3</v>
      </c>
      <c r="BD45" s="79">
        <f t="shared" si="29"/>
        <v>3936.8666666666668</v>
      </c>
    </row>
    <row r="46" spans="1:56" customFormat="1" x14ac:dyDescent="0.2">
      <c r="C46" s="141" t="s">
        <v>759</v>
      </c>
      <c r="D46" s="141"/>
      <c r="E46" s="141"/>
      <c r="AA46" s="141"/>
    </row>
    <row r="47" spans="1:56" customFormat="1" x14ac:dyDescent="0.2">
      <c r="B47" s="81"/>
      <c r="C47" s="81"/>
      <c r="D47" s="81" t="s">
        <v>761</v>
      </c>
      <c r="E47" s="81"/>
      <c r="F47" s="81"/>
      <c r="G47" s="81"/>
      <c r="H47" s="81"/>
      <c r="I47" s="81"/>
      <c r="J47" s="81"/>
      <c r="K47" s="80">
        <f>'SNA 119'!D$24</f>
        <v>157.4</v>
      </c>
      <c r="L47" s="80">
        <f>'SNA 119'!H$24</f>
        <v>176.5</v>
      </c>
      <c r="M47" s="80">
        <f>'SNA 119'!L$24</f>
        <v>198.2</v>
      </c>
      <c r="N47" s="80">
        <f>'SNA 119'!P$24</f>
        <v>220.2</v>
      </c>
      <c r="O47" s="80">
        <f>'SNA 119'!T$24</f>
        <v>234.2</v>
      </c>
      <c r="P47" s="80">
        <f>'SNA 119'!X$24</f>
        <v>273.10000000000002</v>
      </c>
      <c r="Q47" s="80">
        <f>'SNA 119'!AB$24</f>
        <v>314.8</v>
      </c>
      <c r="R47" s="80">
        <f>'SNA 119'!AF$24</f>
        <v>362.3</v>
      </c>
      <c r="S47" s="80">
        <f>'SNA 119'!AJ$24</f>
        <v>416.2</v>
      </c>
      <c r="T47" s="80">
        <f>'SNA 119'!AN$24</f>
        <v>448.3</v>
      </c>
      <c r="U47" s="80">
        <f>'SNA 119'!AR$24</f>
        <v>474.3</v>
      </c>
      <c r="V47" s="80">
        <f>'SNA 119'!AV$24</f>
        <v>564.1</v>
      </c>
      <c r="W47" s="80">
        <f>'SNA 119'!AZ$24</f>
        <v>587.5</v>
      </c>
      <c r="X47" s="80">
        <f>'SNA 119'!BD$24</f>
        <v>648.9</v>
      </c>
      <c r="Y47" s="80">
        <f>'SNA 119'!BH$24</f>
        <v>745.9</v>
      </c>
      <c r="Z47" s="80">
        <f>'SNA 119'!BL$24</f>
        <v>790.2</v>
      </c>
      <c r="AA47" s="302">
        <f>'SNA 119'!BP$24</f>
        <v>780.7</v>
      </c>
      <c r="AB47" s="80">
        <f>'SNA 119'!BT$24</f>
        <v>834.4</v>
      </c>
      <c r="AC47" s="80">
        <f>'SNA 119'!BX$24</f>
        <v>912.2</v>
      </c>
      <c r="AD47" s="80">
        <f>'SNA 119'!CB$24</f>
        <v>958.5</v>
      </c>
      <c r="AE47" s="80">
        <f>'SNA 119'!CF$24</f>
        <v>971.3</v>
      </c>
      <c r="AF47" s="80">
        <f>'SNA 119'!CJ$24</f>
        <v>996.9</v>
      </c>
      <c r="AG47" s="80">
        <f>'SNA 119'!CN$24</f>
        <v>1025.5</v>
      </c>
      <c r="AH47" s="80">
        <f>'SNA 119'!CR$24</f>
        <v>1089.2</v>
      </c>
      <c r="AI47" s="80">
        <f>'SNA 119'!CV$24</f>
        <v>1217.5</v>
      </c>
      <c r="AJ47" s="80">
        <f>'SNA 119'!CZ$24</f>
        <v>1336.8</v>
      </c>
      <c r="AK47" s="80">
        <f>'SNA 119'!DD$24</f>
        <v>1454.1</v>
      </c>
      <c r="AL47" s="80">
        <f>'SNA 119'!DH$24</f>
        <v>1588.7</v>
      </c>
      <c r="AM47" s="80">
        <f>'SNA 119'!DL$24</f>
        <v>1638.5</v>
      </c>
      <c r="AN47" s="80">
        <f>'SNA 119'!DP$24</f>
        <v>1709.6</v>
      </c>
      <c r="AO47" s="80">
        <f>'SNA 119'!DT$24</f>
        <v>1769.9</v>
      </c>
      <c r="AP47" s="80">
        <f>'SNA 119'!DX$24</f>
        <v>1763.1</v>
      </c>
      <c r="AQ47" s="80">
        <f>'SNA 119'!EB$24</f>
        <v>1871</v>
      </c>
      <c r="AR47" s="80">
        <f>'SNA 119'!EF$24</f>
        <v>2000.3</v>
      </c>
      <c r="AS47" s="80">
        <f>'SNA 119'!EJ$24</f>
        <v>2183.4</v>
      </c>
      <c r="AT47" s="80">
        <f>'SNA 119'!EN$24</f>
        <v>2449.6</v>
      </c>
      <c r="AU47" s="80">
        <f>'SNA 119'!ER$24</f>
        <v>2715.1</v>
      </c>
      <c r="AV47" s="80">
        <f>'SNA 119'!EV$24</f>
        <v>2643.5</v>
      </c>
      <c r="AW47" s="80">
        <f>'SNA 119'!EZ$24</f>
        <v>2497.1999999999998</v>
      </c>
      <c r="AX47" s="80">
        <f>'SNA 119'!FD$24</f>
        <v>2586</v>
      </c>
      <c r="AY47" s="80">
        <f>'SNA 119'!FH$24</f>
        <v>2872.6</v>
      </c>
      <c r="AZ47" s="80">
        <f>'SNA 119'!FL$24</f>
        <v>2980.2</v>
      </c>
      <c r="BA47" s="80">
        <f>'SNA 119'!FP$24</f>
        <v>3245.1</v>
      </c>
      <c r="BB47" s="80">
        <f>'SNA 119'!FT$24</f>
        <v>3338.3</v>
      </c>
      <c r="BC47" s="80">
        <f>'SNA 119'!FX$24</f>
        <v>3564.8</v>
      </c>
      <c r="BD47" s="80">
        <f>'SNA 119'!GB$24</f>
        <v>3583.7</v>
      </c>
    </row>
    <row r="48" spans="1:56" customFormat="1" x14ac:dyDescent="0.2">
      <c r="B48" s="81"/>
      <c r="C48" s="81"/>
      <c r="D48" s="81" t="s">
        <v>762</v>
      </c>
      <c r="E48" s="81"/>
      <c r="F48" s="81"/>
      <c r="G48" s="81"/>
      <c r="H48" s="81"/>
      <c r="I48" s="81"/>
      <c r="J48" s="81"/>
      <c r="K48" s="80">
        <f>'SNA 119'!F$24-'SNA 119'!F$26</f>
        <v>62.899999999999991</v>
      </c>
      <c r="L48" s="80">
        <f>'SNA 119'!J$24-'SNA 119'!J$26</f>
        <v>69.200000000000017</v>
      </c>
      <c r="M48" s="80">
        <f>'SNA 119'!N$24-'SNA 119'!N$26</f>
        <v>76.400000000000006</v>
      </c>
      <c r="N48" s="80">
        <f>'SNA 119'!R$24-'SNA 119'!R$26</f>
        <v>84.199999999999989</v>
      </c>
      <c r="O48" s="80">
        <f>'SNA 119'!V$24-'SNA 119'!V$26</f>
        <v>92.899999999999977</v>
      </c>
      <c r="P48" s="80">
        <f>'SNA 119'!Z$24-'SNA 119'!Z$26</f>
        <v>102.50000000000003</v>
      </c>
      <c r="Q48" s="80">
        <f>'SNA 119'!AD$24-'SNA 119'!AD$26</f>
        <v>109.69999999999999</v>
      </c>
      <c r="R48" s="80">
        <f>'SNA 119'!AH$24-'SNA 119'!AH$26</f>
        <v>119.19999999999999</v>
      </c>
      <c r="S48" s="80">
        <f>'SNA 119'!AL$24-'SNA 119'!AL$26</f>
        <v>137.19999999999999</v>
      </c>
      <c r="T48" s="80">
        <f>'SNA 119'!AP$24-'SNA 119'!AP$26</f>
        <v>156.59999999999997</v>
      </c>
      <c r="U48" s="80">
        <f>'SNA 119'!AT$24-'SNA 119'!AT$26</f>
        <v>182.10000000000002</v>
      </c>
      <c r="V48" s="80">
        <f>'SNA 119'!AX$24-'SNA 119'!AX$26</f>
        <v>209.39999999999998</v>
      </c>
      <c r="W48" s="80">
        <f>'SNA 119'!BB$24-'SNA 119'!BB$26</f>
        <v>233.99999999999994</v>
      </c>
      <c r="X48" s="80">
        <f>'SNA 119'!BF$24-'SNA 119'!BF$26</f>
        <v>254.89999999999998</v>
      </c>
      <c r="Y48" s="80">
        <f>'SNA 119'!BJ$24-'SNA 119'!BJ$26</f>
        <v>278.20000000000005</v>
      </c>
      <c r="Z48" s="80">
        <f>'SNA 119'!BN$24-'SNA 119'!BN$26</f>
        <v>302.70000000000005</v>
      </c>
      <c r="AA48" s="302">
        <f>'SNA 119'!BR$24-'SNA 119'!BR$26</f>
        <v>325.89999999999998</v>
      </c>
      <c r="AB48" s="80">
        <f>'SNA 119'!BV$24-'SNA 119'!BV$26</f>
        <v>348.5</v>
      </c>
      <c r="AC48" s="80">
        <f>'SNA 119'!BZ$24-'SNA 119'!BZ$26</f>
        <v>376.40000000000003</v>
      </c>
      <c r="AD48" s="80">
        <f>'SNA 119'!CD$24-'SNA 119'!CD$26</f>
        <v>401.29999999999995</v>
      </c>
      <c r="AE48" s="80">
        <f>'SNA 119'!CH$24-'SNA 119'!CH$26</f>
        <v>431</v>
      </c>
      <c r="AF48" s="80">
        <f>'SNA 119'!CL$24-'SNA 119'!CL$26</f>
        <v>454.59999999999991</v>
      </c>
      <c r="AG48" s="80">
        <f>'SNA 119'!CP$24-'SNA 119'!CP$26</f>
        <v>481</v>
      </c>
      <c r="AH48" s="80">
        <f>'SNA 119'!CT$24-'SNA 119'!CT$26</f>
        <v>517.49999999999989</v>
      </c>
      <c r="AI48" s="80">
        <f>'SNA 119'!CX$24-'SNA 119'!CX$26</f>
        <v>552.09999999999991</v>
      </c>
      <c r="AJ48" s="80">
        <f>'SNA 119'!DB$24-'SNA 119'!DB$26</f>
        <v>594.09999999999991</v>
      </c>
      <c r="AK48" s="80">
        <f>'SNA 119'!DF$24-'SNA 119'!DF$26</f>
        <v>624.9</v>
      </c>
      <c r="AL48" s="80">
        <f>'SNA 119'!DJ$24-'SNA 119'!DJ$26</f>
        <v>659.30000000000007</v>
      </c>
      <c r="AM48" s="80">
        <f>'SNA 119'!DN$24-'SNA 119'!DN$26</f>
        <v>697.89999999999986</v>
      </c>
      <c r="AN48" s="80">
        <f>'SNA 119'!DR$24-'SNA 119'!DR$26</f>
        <v>746.40000000000009</v>
      </c>
      <c r="AO48" s="80">
        <f>'SNA 119'!DV$24-'SNA 119'!DV$26</f>
        <v>799.40000000000009</v>
      </c>
      <c r="AP48" s="80">
        <f>'SNA 119'!DZ$24-'SNA 119'!DZ$26</f>
        <v>859.89999999999986</v>
      </c>
      <c r="AQ48" s="80">
        <f>'SNA 119'!ED$24-'SNA 119'!ED$26</f>
        <v>893.2</v>
      </c>
      <c r="AR48" s="80">
        <f>'SNA 119'!EH$24-'SNA 119'!EH$26</f>
        <v>931.20000000000027</v>
      </c>
      <c r="AS48" s="80">
        <f>'SNA 119'!EL$24-'SNA 119'!EL$26</f>
        <v>987.10000000000014</v>
      </c>
      <c r="AT48" s="80">
        <f>'SNA 119'!EP$24-'SNA 119'!EP$26</f>
        <v>1063.3</v>
      </c>
      <c r="AU48" s="80">
        <f>'SNA 119'!ET$24-'SNA 119'!ET$26</f>
        <v>1124</v>
      </c>
      <c r="AV48" s="80">
        <f>'SNA 119'!EX$24-'SNA 119'!EX$26</f>
        <v>1168.3</v>
      </c>
      <c r="AW48" s="80">
        <f>'SNA 119'!FB$24-'SNA 119'!FB$26</f>
        <v>1249.1000000000001</v>
      </c>
      <c r="AX48" s="80">
        <f>'SNA 119'!FF$24-'SNA 119'!FF$26</f>
        <v>1268.1999999999998</v>
      </c>
      <c r="AY48" s="80">
        <f>'SNA 119'!FJ$24-'SNA 119'!FJ$26</f>
        <v>1286.8999999999999</v>
      </c>
      <c r="AZ48" s="80">
        <f>'SNA 119'!FN$24-'SNA 119'!FN$26</f>
        <v>1324.1</v>
      </c>
      <c r="BA48" s="80">
        <f>'SNA 119'!FR$24-'SNA 119'!FR$26</f>
        <v>1353.3999999999999</v>
      </c>
      <c r="BB48" s="80">
        <f>'SNA 119'!FV$24-'SNA 119'!FV$26</f>
        <v>1386.0000000000002</v>
      </c>
      <c r="BC48" s="80">
        <f>'SNA 119'!FZ$24-'SNA 119'!FZ$26</f>
        <v>1450.1999999999998</v>
      </c>
      <c r="BD48" s="80">
        <f>'SNA 119'!GD$24-'SNA 119'!GD$26</f>
        <v>1522.1999999999998</v>
      </c>
    </row>
    <row r="49" spans="1:56" customFormat="1" x14ac:dyDescent="0.2">
      <c r="C49" s="141"/>
      <c r="D49" s="141" t="s">
        <v>760</v>
      </c>
      <c r="E49" s="141"/>
      <c r="K49" s="79">
        <f t="shared" ref="K49:BD49" si="30">K24/2</f>
        <v>33.766666666666666</v>
      </c>
      <c r="L49" s="79">
        <f t="shared" si="30"/>
        <v>36.699999999999996</v>
      </c>
      <c r="M49" s="79">
        <f t="shared" si="30"/>
        <v>41.333333333333329</v>
      </c>
      <c r="N49" s="79">
        <f t="shared" si="30"/>
        <v>48.833333333333329</v>
      </c>
      <c r="O49" s="79">
        <f t="shared" si="30"/>
        <v>50.766666666666666</v>
      </c>
      <c r="P49" s="79">
        <f t="shared" si="30"/>
        <v>54.699999999999996</v>
      </c>
      <c r="Q49" s="79">
        <f t="shared" si="30"/>
        <v>60.433333333333337</v>
      </c>
      <c r="R49" s="79">
        <f t="shared" si="30"/>
        <v>66.899999999999991</v>
      </c>
      <c r="S49" s="79">
        <f t="shared" si="30"/>
        <v>76.566666666666663</v>
      </c>
      <c r="T49" s="79">
        <f t="shared" si="30"/>
        <v>85.1</v>
      </c>
      <c r="U49" s="79">
        <f t="shared" si="30"/>
        <v>87.166666666666657</v>
      </c>
      <c r="V49" s="79">
        <f t="shared" si="30"/>
        <v>95.7</v>
      </c>
      <c r="W49" s="79">
        <f t="shared" si="30"/>
        <v>97.1</v>
      </c>
      <c r="X49" s="79">
        <f t="shared" si="30"/>
        <v>103.7</v>
      </c>
      <c r="Y49" s="79">
        <f t="shared" si="30"/>
        <v>123.16666666666666</v>
      </c>
      <c r="Z49" s="79">
        <f t="shared" si="30"/>
        <v>131.46666666666664</v>
      </c>
      <c r="AA49" s="302">
        <f t="shared" si="30"/>
        <v>140.46666666666664</v>
      </c>
      <c r="AB49" s="79">
        <f t="shared" si="30"/>
        <v>150.86666666666667</v>
      </c>
      <c r="AC49" s="79">
        <f t="shared" si="30"/>
        <v>168.23333333333332</v>
      </c>
      <c r="AD49" s="79">
        <f t="shared" si="30"/>
        <v>180.7</v>
      </c>
      <c r="AE49" s="79">
        <f t="shared" si="30"/>
        <v>185.09999999999997</v>
      </c>
      <c r="AF49" s="79">
        <f t="shared" si="30"/>
        <v>183.9</v>
      </c>
      <c r="AG49" s="79">
        <f t="shared" si="30"/>
        <v>196.76666666666665</v>
      </c>
      <c r="AH49" s="79">
        <f t="shared" si="30"/>
        <v>205.53333333333333</v>
      </c>
      <c r="AI49" s="79">
        <f t="shared" si="30"/>
        <v>218.56666666666666</v>
      </c>
      <c r="AJ49" s="79">
        <f t="shared" si="30"/>
        <v>227.5</v>
      </c>
      <c r="AK49" s="79">
        <f t="shared" si="30"/>
        <v>252.36666666666667</v>
      </c>
      <c r="AL49" s="79">
        <f t="shared" si="30"/>
        <v>270.86666666666667</v>
      </c>
      <c r="AM49" s="79">
        <f t="shared" si="30"/>
        <v>295.56666666666666</v>
      </c>
      <c r="AN49" s="79">
        <f t="shared" si="30"/>
        <v>315.83333333333331</v>
      </c>
      <c r="AO49" s="79">
        <f t="shared" si="30"/>
        <v>344.0333333333333</v>
      </c>
      <c r="AP49" s="79">
        <f t="shared" si="30"/>
        <v>376.23333333333335</v>
      </c>
      <c r="AQ49" s="79">
        <f t="shared" si="30"/>
        <v>382.16666666666663</v>
      </c>
      <c r="AR49" s="79">
        <f t="shared" si="30"/>
        <v>394.36666666666662</v>
      </c>
      <c r="AS49" s="79">
        <f t="shared" si="30"/>
        <v>418.23333333333335</v>
      </c>
      <c r="AT49" s="79">
        <f t="shared" si="30"/>
        <v>443.73333333333335</v>
      </c>
      <c r="AU49" s="79">
        <f t="shared" si="30"/>
        <v>482</v>
      </c>
      <c r="AV49" s="79">
        <f t="shared" si="30"/>
        <v>468.4</v>
      </c>
      <c r="AW49" s="79">
        <f t="shared" si="30"/>
        <v>472.59999999999997</v>
      </c>
      <c r="AX49" s="79">
        <f t="shared" si="30"/>
        <v>445</v>
      </c>
      <c r="AY49" s="79">
        <f t="shared" si="30"/>
        <v>459.9</v>
      </c>
      <c r="AZ49" s="79">
        <f t="shared" si="30"/>
        <v>501.8</v>
      </c>
      <c r="BA49" s="79">
        <f t="shared" si="30"/>
        <v>540.23333333333335</v>
      </c>
      <c r="BB49" s="79">
        <f t="shared" si="30"/>
        <v>560.43333333333328</v>
      </c>
      <c r="BC49" s="79">
        <f t="shared" si="30"/>
        <v>584.5</v>
      </c>
      <c r="BD49" s="79">
        <f t="shared" si="30"/>
        <v>609.66666666666663</v>
      </c>
    </row>
    <row r="50" spans="1:56" customFormat="1" x14ac:dyDescent="0.2">
      <c r="B50" s="81"/>
      <c r="C50" s="81"/>
      <c r="D50" s="81" t="s">
        <v>764</v>
      </c>
      <c r="E50" s="81"/>
      <c r="F50" s="81"/>
      <c r="G50" s="81"/>
      <c r="H50" s="81"/>
      <c r="I50" s="81"/>
      <c r="J50" s="81"/>
      <c r="K50" s="80">
        <f>'SNA 119'!D$42</f>
        <v>63</v>
      </c>
      <c r="L50" s="80">
        <f>'SNA 119'!H$42</f>
        <v>68.900000000000006</v>
      </c>
      <c r="M50" s="80">
        <f>'SNA 119'!L$42</f>
        <v>74.900000000000006</v>
      </c>
      <c r="N50" s="80">
        <f>'SNA 119'!P$42</f>
        <v>83.6</v>
      </c>
      <c r="O50" s="80">
        <f>'SNA 119'!T$42</f>
        <v>98</v>
      </c>
      <c r="P50" s="80">
        <f>'SNA 119'!X$42</f>
        <v>115.9</v>
      </c>
      <c r="Q50" s="80">
        <f>'SNA 119'!AB$42</f>
        <v>127.7</v>
      </c>
      <c r="R50" s="80">
        <f>'SNA 119'!AF$42</f>
        <v>143.30000000000001</v>
      </c>
      <c r="S50" s="80">
        <f>'SNA 119'!AJ$42</f>
        <v>162.5</v>
      </c>
      <c r="T50" s="80">
        <f>'SNA 119'!AN$42</f>
        <v>187</v>
      </c>
      <c r="U50" s="80">
        <f>'SNA 119'!AR$42</f>
        <v>216.2</v>
      </c>
      <c r="V50" s="80">
        <f>'SNA 119'!AV$42</f>
        <v>249.5</v>
      </c>
      <c r="W50" s="80">
        <f>'SNA 119'!AZ$42</f>
        <v>277.60000000000002</v>
      </c>
      <c r="X50" s="80">
        <f>'SNA 119'!BD$42</f>
        <v>291.2</v>
      </c>
      <c r="Y50" s="80">
        <f>'SNA 119'!BH$42</f>
        <v>308.8</v>
      </c>
      <c r="Z50" s="80">
        <f>'SNA 119'!BL$42</f>
        <v>332.9</v>
      </c>
      <c r="AA50" s="302">
        <f>'SNA 119'!BP$42</f>
        <v>356.2</v>
      </c>
      <c r="AB50" s="80">
        <f>'SNA 119'!BT$42</f>
        <v>377.9</v>
      </c>
      <c r="AC50" s="80">
        <f>'SNA 119'!BX$42</f>
        <v>406.6</v>
      </c>
      <c r="AD50" s="80">
        <f>'SNA 119'!CB$42</f>
        <v>434.9</v>
      </c>
      <c r="AE50" s="80">
        <f>'SNA 119'!CF$42</f>
        <v>463.5</v>
      </c>
      <c r="AF50" s="80">
        <f>'SNA 119'!CJ$42</f>
        <v>489.6</v>
      </c>
      <c r="AG50" s="80">
        <f>'SNA 119'!CN$42</f>
        <v>505.5</v>
      </c>
      <c r="AH50" s="80">
        <f>'SNA 119'!CR$42</f>
        <v>529.70000000000005</v>
      </c>
      <c r="AI50" s="80">
        <f>'SNA 119'!CV$42</f>
        <v>561</v>
      </c>
      <c r="AJ50" s="80">
        <f>'SNA 119'!CZ$42</f>
        <v>604.70000000000005</v>
      </c>
      <c r="AK50" s="80">
        <f>'SNA 119'!DD$42</f>
        <v>641.20000000000005</v>
      </c>
      <c r="AL50" s="80">
        <f>'SNA 119'!DH$42</f>
        <v>685.5</v>
      </c>
      <c r="AM50" s="80">
        <f>'SNA 119'!DL$42</f>
        <v>731.2</v>
      </c>
      <c r="AN50" s="80">
        <f>'SNA 119'!DP$42</f>
        <v>787.1</v>
      </c>
      <c r="AO50" s="80">
        <f>'SNA 119'!DT$42</f>
        <v>857.8</v>
      </c>
      <c r="AP50" s="80">
        <f>'SNA 119'!DX$42</f>
        <v>908.6</v>
      </c>
      <c r="AQ50" s="80">
        <f>'SNA 119'!EB$42</f>
        <v>934.6</v>
      </c>
      <c r="AR50" s="80">
        <f>'SNA 119'!EF$42</f>
        <v>955.9</v>
      </c>
      <c r="AS50" s="80">
        <f>'SNA 119'!EJ$42</f>
        <v>997.9</v>
      </c>
      <c r="AT50" s="80">
        <f>'SNA 119'!EN$42</f>
        <v>1067.9000000000001</v>
      </c>
      <c r="AU50" s="80">
        <f>'SNA 119'!ER$42</f>
        <v>1146.0999999999999</v>
      </c>
      <c r="AV50" s="80">
        <f>'SNA 119'!EV$42</f>
        <v>1216.3</v>
      </c>
      <c r="AW50" s="80">
        <f>'SNA 119'!EZ$42</f>
        <v>1279.3</v>
      </c>
      <c r="AX50" s="80">
        <f>'SNA 119'!FD$42</f>
        <v>1281.4000000000001</v>
      </c>
      <c r="AY50" s="80">
        <f>'SNA 119'!FH$42</f>
        <v>1284.0999999999999</v>
      </c>
      <c r="AZ50" s="80">
        <f>'SNA 119'!FL$42</f>
        <v>1321.7</v>
      </c>
      <c r="BA50" s="80">
        <f>'SNA 119'!FP$42</f>
        <v>1374.9</v>
      </c>
      <c r="BB50" s="80">
        <f>'SNA 119'!FT$42</f>
        <v>1425</v>
      </c>
      <c r="BC50" s="80">
        <f>'SNA 119'!FX$42</f>
        <v>1487.9</v>
      </c>
      <c r="BD50" s="80">
        <f>'SNA 119'!GB$42</f>
        <v>1542.9</v>
      </c>
    </row>
    <row r="51" spans="1:56" customFormat="1" x14ac:dyDescent="0.2">
      <c r="B51" s="81"/>
      <c r="C51" s="81"/>
      <c r="D51" s="81" t="s">
        <v>763</v>
      </c>
      <c r="E51" s="81"/>
      <c r="F51" s="81"/>
      <c r="G51" s="81"/>
      <c r="H51" s="81"/>
      <c r="I51" s="81"/>
      <c r="J51" s="81"/>
      <c r="K51" s="80">
        <f>'SNA 119'!F$42</f>
        <v>36.5</v>
      </c>
      <c r="L51" s="80">
        <f>'SNA 119'!J$42</f>
        <v>40</v>
      </c>
      <c r="M51" s="80">
        <f>'SNA 119'!N$42</f>
        <v>44.1</v>
      </c>
      <c r="N51" s="80">
        <f>'SNA 119'!R$42</f>
        <v>49.5</v>
      </c>
      <c r="O51" s="80">
        <f>'SNA 119'!V$42</f>
        <v>57.1</v>
      </c>
      <c r="P51" s="80">
        <f>'SNA 119'!Z$42</f>
        <v>65.3</v>
      </c>
      <c r="Q51" s="80">
        <f>'SNA 119'!AD$42</f>
        <v>71.5</v>
      </c>
      <c r="R51" s="80">
        <f>'SNA 119'!AH$42</f>
        <v>80.7</v>
      </c>
      <c r="S51" s="80">
        <f>'SNA 119'!AL$42</f>
        <v>92.8</v>
      </c>
      <c r="T51" s="80">
        <f>'SNA 119'!AP$42</f>
        <v>107.4</v>
      </c>
      <c r="U51" s="80">
        <f>'SNA 119'!AT$42</f>
        <v>122.9</v>
      </c>
      <c r="V51" s="80">
        <f>'SNA 119'!AX$42</f>
        <v>137.1</v>
      </c>
      <c r="W51" s="80">
        <f>'SNA 119'!BB$42</f>
        <v>147.9</v>
      </c>
      <c r="X51" s="80">
        <f>'SNA 119'!BF$42</f>
        <v>152.9</v>
      </c>
      <c r="Y51" s="80">
        <f>'SNA 119'!BJ$42</f>
        <v>160.30000000000001</v>
      </c>
      <c r="Z51" s="80">
        <f>'SNA 119'!BN$42</f>
        <v>169.5</v>
      </c>
      <c r="AA51" s="302">
        <f>'SNA 119'!BR$42</f>
        <v>181.7</v>
      </c>
      <c r="AB51" s="80">
        <f>'SNA 119'!BV$42</f>
        <v>195</v>
      </c>
      <c r="AC51" s="80">
        <f>'SNA 119'!BZ$42</f>
        <v>208.9</v>
      </c>
      <c r="AD51" s="80">
        <f>'SNA 119'!CD$42</f>
        <v>222.9</v>
      </c>
      <c r="AE51" s="80">
        <f>'SNA 119'!CH$42</f>
        <v>233.7</v>
      </c>
      <c r="AF51" s="80">
        <f>'SNA 119'!CL$42</f>
        <v>241.5</v>
      </c>
      <c r="AG51" s="80">
        <f>'SNA 119'!CP$42</f>
        <v>247.9</v>
      </c>
      <c r="AH51" s="80">
        <f>'SNA 119'!CT$42</f>
        <v>260.2</v>
      </c>
      <c r="AI51" s="80">
        <f>'SNA 119'!CX$42</f>
        <v>273.89999999999998</v>
      </c>
      <c r="AJ51" s="80">
        <f>'SNA 119'!DB$42</f>
        <v>289</v>
      </c>
      <c r="AK51" s="80">
        <f>'SNA 119'!DF$42</f>
        <v>301.3</v>
      </c>
      <c r="AL51" s="80">
        <f>'SNA 119'!DJ$42</f>
        <v>316.10000000000002</v>
      </c>
      <c r="AM51" s="80">
        <f>'SNA 119'!DN$42</f>
        <v>335.6</v>
      </c>
      <c r="AN51" s="80">
        <f>'SNA 119'!DR$42</f>
        <v>361.3</v>
      </c>
      <c r="AO51" s="80">
        <f>'SNA 119'!DV$42</f>
        <v>392.1</v>
      </c>
      <c r="AP51" s="80">
        <f>'SNA 119'!DZ$42</f>
        <v>422.8</v>
      </c>
      <c r="AQ51" s="80">
        <f>'SNA 119'!ED$42</f>
        <v>447.5</v>
      </c>
      <c r="AR51" s="80">
        <f>'SNA 119'!EH$42</f>
        <v>480.9</v>
      </c>
      <c r="AS51" s="80">
        <f>'SNA 119'!EL$42</f>
        <v>526.6</v>
      </c>
      <c r="AT51" s="80">
        <f>'SNA 119'!EP$42</f>
        <v>583.70000000000005</v>
      </c>
      <c r="AU51" s="80">
        <f>'SNA 119'!ET$42</f>
        <v>636.4</v>
      </c>
      <c r="AV51" s="80">
        <f>'SNA 119'!EX$42</f>
        <v>667.5</v>
      </c>
      <c r="AW51" s="80">
        <f>'SNA 119'!FB$42</f>
        <v>677.7</v>
      </c>
      <c r="AX51" s="80">
        <f>'SNA 119'!FF$42</f>
        <v>665.1</v>
      </c>
      <c r="AY51" s="80">
        <f>'SNA 119'!FJ$42</f>
        <v>661.1</v>
      </c>
      <c r="AZ51" s="80">
        <f>'SNA 119'!FN$42</f>
        <v>672.2</v>
      </c>
      <c r="BA51" s="80">
        <f>'SNA 119'!FR$42</f>
        <v>687</v>
      </c>
      <c r="BB51" s="80">
        <f>'SNA 119'!FV$42</f>
        <v>721.9</v>
      </c>
      <c r="BC51" s="80">
        <f>'SNA 119'!FZ$42</f>
        <v>765.2</v>
      </c>
      <c r="BD51" s="80">
        <f>'SNA 119'!GD$42</f>
        <v>791.3</v>
      </c>
    </row>
    <row r="52" spans="1:56" customFormat="1" x14ac:dyDescent="0.2">
      <c r="C52" s="141"/>
      <c r="D52" s="141" t="s">
        <v>765</v>
      </c>
      <c r="E52" s="141"/>
      <c r="K52" s="79">
        <f>K47-K50</f>
        <v>94.4</v>
      </c>
      <c r="L52" s="79">
        <f t="shared" ref="L52:BD52" si="31">L47-L50</f>
        <v>107.6</v>
      </c>
      <c r="M52" s="79">
        <f t="shared" si="31"/>
        <v>123.29999999999998</v>
      </c>
      <c r="N52" s="79">
        <f t="shared" si="31"/>
        <v>136.6</v>
      </c>
      <c r="O52" s="79">
        <f t="shared" si="31"/>
        <v>136.19999999999999</v>
      </c>
      <c r="P52" s="79">
        <f t="shared" si="31"/>
        <v>157.20000000000002</v>
      </c>
      <c r="Q52" s="79">
        <f t="shared" si="31"/>
        <v>187.10000000000002</v>
      </c>
      <c r="R52" s="79">
        <f t="shared" si="31"/>
        <v>219</v>
      </c>
      <c r="S52" s="79">
        <f t="shared" si="31"/>
        <v>253.7</v>
      </c>
      <c r="T52" s="79">
        <f t="shared" si="31"/>
        <v>261.3</v>
      </c>
      <c r="U52" s="79">
        <f t="shared" si="31"/>
        <v>258.10000000000002</v>
      </c>
      <c r="V52" s="79">
        <f t="shared" si="31"/>
        <v>314.60000000000002</v>
      </c>
      <c r="W52" s="79">
        <f t="shared" si="31"/>
        <v>309.89999999999998</v>
      </c>
      <c r="X52" s="79">
        <f t="shared" si="31"/>
        <v>357.7</v>
      </c>
      <c r="Y52" s="79">
        <f t="shared" si="31"/>
        <v>437.09999999999997</v>
      </c>
      <c r="Z52" s="79">
        <f t="shared" si="31"/>
        <v>457.30000000000007</v>
      </c>
      <c r="AA52" s="302">
        <f t="shared" si="31"/>
        <v>424.50000000000006</v>
      </c>
      <c r="AB52" s="79">
        <f t="shared" si="31"/>
        <v>456.5</v>
      </c>
      <c r="AC52" s="79">
        <f t="shared" si="31"/>
        <v>505.6</v>
      </c>
      <c r="AD52" s="79">
        <f t="shared" si="31"/>
        <v>523.6</v>
      </c>
      <c r="AE52" s="79">
        <f t="shared" si="31"/>
        <v>507.79999999999995</v>
      </c>
      <c r="AF52" s="79">
        <f t="shared" si="31"/>
        <v>507.29999999999995</v>
      </c>
      <c r="AG52" s="79">
        <f t="shared" si="31"/>
        <v>520</v>
      </c>
      <c r="AH52" s="79">
        <f t="shared" si="31"/>
        <v>559.5</v>
      </c>
      <c r="AI52" s="79">
        <f t="shared" si="31"/>
        <v>656.5</v>
      </c>
      <c r="AJ52" s="79">
        <f t="shared" si="31"/>
        <v>732.09999999999991</v>
      </c>
      <c r="AK52" s="79">
        <f t="shared" si="31"/>
        <v>812.89999999999986</v>
      </c>
      <c r="AL52" s="79">
        <f t="shared" si="31"/>
        <v>903.2</v>
      </c>
      <c r="AM52" s="79">
        <f t="shared" si="31"/>
        <v>907.3</v>
      </c>
      <c r="AN52" s="79">
        <f t="shared" si="31"/>
        <v>922.49999999999989</v>
      </c>
      <c r="AO52" s="79">
        <f t="shared" si="31"/>
        <v>912.10000000000014</v>
      </c>
      <c r="AP52" s="79">
        <f t="shared" si="31"/>
        <v>854.49999999999989</v>
      </c>
      <c r="AQ52" s="79">
        <f t="shared" si="31"/>
        <v>936.4</v>
      </c>
      <c r="AR52" s="79">
        <f t="shared" si="31"/>
        <v>1044.4000000000001</v>
      </c>
      <c r="AS52" s="79">
        <f t="shared" si="31"/>
        <v>1185.5</v>
      </c>
      <c r="AT52" s="79">
        <f t="shared" si="31"/>
        <v>1381.6999999999998</v>
      </c>
      <c r="AU52" s="79">
        <f t="shared" si="31"/>
        <v>1569</v>
      </c>
      <c r="AV52" s="79">
        <f t="shared" si="31"/>
        <v>1427.2</v>
      </c>
      <c r="AW52" s="79">
        <f t="shared" si="31"/>
        <v>1217.8999999999999</v>
      </c>
      <c r="AX52" s="79">
        <f t="shared" si="31"/>
        <v>1304.5999999999999</v>
      </c>
      <c r="AY52" s="79">
        <f t="shared" si="31"/>
        <v>1588.5</v>
      </c>
      <c r="AZ52" s="79">
        <f t="shared" si="31"/>
        <v>1658.4999999999998</v>
      </c>
      <c r="BA52" s="79">
        <f t="shared" si="31"/>
        <v>1870.1999999999998</v>
      </c>
      <c r="BB52" s="79">
        <f t="shared" si="31"/>
        <v>1913.3000000000002</v>
      </c>
      <c r="BC52" s="79">
        <f t="shared" si="31"/>
        <v>2076.9</v>
      </c>
      <c r="BD52" s="79">
        <f t="shared" si="31"/>
        <v>2040.7999999999997</v>
      </c>
    </row>
    <row r="53" spans="1:56" customFormat="1" x14ac:dyDescent="0.2">
      <c r="C53" s="141"/>
      <c r="D53" s="141" t="s">
        <v>766</v>
      </c>
      <c r="E53" s="141"/>
      <c r="K53" s="79">
        <f t="shared" ref="K53:BD53" si="32">K48-K51*(K48/SUM(K48:K49))</f>
        <v>39.149827586206889</v>
      </c>
      <c r="L53" s="79">
        <f t="shared" si="32"/>
        <v>43.062134088762996</v>
      </c>
      <c r="M53" s="79">
        <f t="shared" si="32"/>
        <v>47.782446206115516</v>
      </c>
      <c r="N53" s="79">
        <f t="shared" si="32"/>
        <v>52.870258080681523</v>
      </c>
      <c r="O53" s="79">
        <f t="shared" si="32"/>
        <v>55.977099767981414</v>
      </c>
      <c r="P53" s="79">
        <f t="shared" si="32"/>
        <v>59.922073791348623</v>
      </c>
      <c r="Q53" s="79">
        <f t="shared" si="32"/>
        <v>63.597629310344821</v>
      </c>
      <c r="R53" s="79">
        <f t="shared" si="32"/>
        <v>67.510370768404073</v>
      </c>
      <c r="S53" s="79">
        <f t="shared" si="32"/>
        <v>77.638983315141104</v>
      </c>
      <c r="T53" s="79">
        <f t="shared" si="32"/>
        <v>87.014398014066984</v>
      </c>
      <c r="U53" s="79">
        <f t="shared" si="32"/>
        <v>98.985033424114889</v>
      </c>
      <c r="V53" s="79">
        <f t="shared" si="32"/>
        <v>115.30383480825957</v>
      </c>
      <c r="W53" s="79">
        <f t="shared" si="32"/>
        <v>129.47387496224698</v>
      </c>
      <c r="X53" s="79">
        <f t="shared" si="32"/>
        <v>146.2156441717791</v>
      </c>
      <c r="Y53" s="79">
        <f t="shared" si="32"/>
        <v>167.09097251058884</v>
      </c>
      <c r="Z53" s="79">
        <f t="shared" si="32"/>
        <v>184.52499040307106</v>
      </c>
      <c r="AA53" s="302">
        <f t="shared" si="32"/>
        <v>198.92688156672142</v>
      </c>
      <c r="AB53" s="79">
        <f t="shared" si="32"/>
        <v>212.41262265536346</v>
      </c>
      <c r="AC53" s="79">
        <f t="shared" si="32"/>
        <v>232.02771283432278</v>
      </c>
      <c r="AD53" s="79">
        <f t="shared" si="32"/>
        <v>247.60623711340205</v>
      </c>
      <c r="AE53" s="79">
        <f t="shared" si="32"/>
        <v>267.51241681545207</v>
      </c>
      <c r="AF53" s="79">
        <f t="shared" si="32"/>
        <v>282.65653876272506</v>
      </c>
      <c r="AG53" s="79">
        <f t="shared" si="32"/>
        <v>305.06939458023902</v>
      </c>
      <c r="AH53" s="79">
        <f t="shared" si="32"/>
        <v>331.26584758655656</v>
      </c>
      <c r="AI53" s="79">
        <f t="shared" si="32"/>
        <v>355.88003027681651</v>
      </c>
      <c r="AJ53" s="79">
        <f t="shared" si="32"/>
        <v>385.12373417721511</v>
      </c>
      <c r="AK53" s="79">
        <f t="shared" si="32"/>
        <v>410.27612660536511</v>
      </c>
      <c r="AL53" s="79">
        <f t="shared" si="32"/>
        <v>435.24904497401906</v>
      </c>
      <c r="AM53" s="79">
        <f t="shared" si="32"/>
        <v>462.14449067239281</v>
      </c>
      <c r="AN53" s="79">
        <f t="shared" si="32"/>
        <v>492.52515768663511</v>
      </c>
      <c r="AO53" s="79">
        <f t="shared" si="32"/>
        <v>525.27405766259517</v>
      </c>
      <c r="AP53" s="79">
        <f t="shared" si="32"/>
        <v>565.7847049940674</v>
      </c>
      <c r="AQ53" s="79">
        <f t="shared" si="32"/>
        <v>579.7944434280339</v>
      </c>
      <c r="AR53" s="79">
        <f t="shared" si="32"/>
        <v>593.37158950888954</v>
      </c>
      <c r="AS53" s="79">
        <f t="shared" si="32"/>
        <v>617.21845825426954</v>
      </c>
      <c r="AT53" s="79">
        <f t="shared" si="32"/>
        <v>651.46557253765673</v>
      </c>
      <c r="AU53" s="79">
        <f t="shared" si="32"/>
        <v>678.59925280199252</v>
      </c>
      <c r="AV53" s="79">
        <f t="shared" si="32"/>
        <v>691.82889961507908</v>
      </c>
      <c r="AW53" s="79">
        <f t="shared" si="32"/>
        <v>757.42603240982749</v>
      </c>
      <c r="AX53" s="79">
        <f t="shared" si="32"/>
        <v>775.85828858276886</v>
      </c>
      <c r="AY53" s="79">
        <f t="shared" si="32"/>
        <v>799.8553526448361</v>
      </c>
      <c r="AZ53" s="79">
        <f t="shared" si="32"/>
        <v>836.63627252313916</v>
      </c>
      <c r="BA53" s="79">
        <f t="shared" si="32"/>
        <v>862.3937509901599</v>
      </c>
      <c r="BB53" s="79">
        <f t="shared" si="32"/>
        <v>871.95547411504822</v>
      </c>
      <c r="BC53" s="79">
        <f t="shared" si="32"/>
        <v>904.81589423502214</v>
      </c>
      <c r="BD53" s="79">
        <f t="shared" si="32"/>
        <v>957.19428044280426</v>
      </c>
    </row>
    <row r="54" spans="1:56" x14ac:dyDescent="0.2">
      <c r="C54" s="141"/>
      <c r="D54" s="142" t="s">
        <v>784</v>
      </c>
      <c r="E54" s="141"/>
      <c r="F54"/>
      <c r="G54"/>
      <c r="H54"/>
      <c r="I54"/>
      <c r="J54"/>
      <c r="K54" s="79">
        <f t="shared" ref="K54:BD54" si="33">K49-K51*(K49/SUM(K48:K49))</f>
        <v>21.016839080459768</v>
      </c>
      <c r="L54" s="79">
        <f t="shared" si="33"/>
        <v>22.837865911237017</v>
      </c>
      <c r="M54" s="79">
        <f t="shared" si="33"/>
        <v>25.850887127217817</v>
      </c>
      <c r="N54" s="79">
        <f t="shared" si="33"/>
        <v>30.663075252651794</v>
      </c>
      <c r="O54" s="79">
        <f t="shared" si="33"/>
        <v>30.589566898685224</v>
      </c>
      <c r="P54" s="79">
        <f t="shared" si="33"/>
        <v>31.9779262086514</v>
      </c>
      <c r="Q54" s="79">
        <f t="shared" si="33"/>
        <v>35.035704022988511</v>
      </c>
      <c r="R54" s="79">
        <f t="shared" si="33"/>
        <v>37.889629231595904</v>
      </c>
      <c r="S54" s="79">
        <f t="shared" si="33"/>
        <v>43.327683351525543</v>
      </c>
      <c r="T54" s="79">
        <f t="shared" si="33"/>
        <v>47.285601985932963</v>
      </c>
      <c r="U54" s="79">
        <f t="shared" si="33"/>
        <v>47.381633242551779</v>
      </c>
      <c r="V54" s="79">
        <f t="shared" si="33"/>
        <v>52.696165191740413</v>
      </c>
      <c r="W54" s="79">
        <f t="shared" si="33"/>
        <v>53.726125037752929</v>
      </c>
      <c r="X54" s="79">
        <f t="shared" si="33"/>
        <v>59.484355828220849</v>
      </c>
      <c r="Y54" s="79">
        <f t="shared" si="33"/>
        <v>73.975694156077836</v>
      </c>
      <c r="Z54" s="79">
        <f t="shared" si="33"/>
        <v>80.141676263595642</v>
      </c>
      <c r="AA54" s="302">
        <f t="shared" si="33"/>
        <v>85.73978509994518</v>
      </c>
      <c r="AB54" s="79">
        <f t="shared" si="33"/>
        <v>91.95404401130321</v>
      </c>
      <c r="AC54" s="79">
        <f t="shared" si="33"/>
        <v>103.70562049901054</v>
      </c>
      <c r="AD54" s="79">
        <f t="shared" si="33"/>
        <v>111.49376288659792</v>
      </c>
      <c r="AE54" s="79">
        <f t="shared" si="33"/>
        <v>114.88758318454794</v>
      </c>
      <c r="AF54" s="79">
        <f t="shared" si="33"/>
        <v>114.34346123727485</v>
      </c>
      <c r="AG54" s="79">
        <f t="shared" si="33"/>
        <v>124.79727208642763</v>
      </c>
      <c r="AH54" s="79">
        <f t="shared" si="33"/>
        <v>131.5674857467767</v>
      </c>
      <c r="AI54" s="79">
        <f t="shared" si="33"/>
        <v>140.88663638985003</v>
      </c>
      <c r="AJ54" s="79">
        <f t="shared" si="33"/>
        <v>147.4762658227848</v>
      </c>
      <c r="AK54" s="79">
        <f t="shared" si="33"/>
        <v>165.69054006130153</v>
      </c>
      <c r="AL54" s="79">
        <f t="shared" si="33"/>
        <v>178.81762169264769</v>
      </c>
      <c r="AM54" s="79">
        <f t="shared" si="33"/>
        <v>195.72217599427367</v>
      </c>
      <c r="AN54" s="79">
        <f t="shared" si="33"/>
        <v>208.40817564669825</v>
      </c>
      <c r="AO54" s="79">
        <f t="shared" si="33"/>
        <v>226.0592756707382</v>
      </c>
      <c r="AP54" s="79">
        <f t="shared" si="33"/>
        <v>247.5486283392658</v>
      </c>
      <c r="AQ54" s="79">
        <f t="shared" si="33"/>
        <v>248.07222323863289</v>
      </c>
      <c r="AR54" s="79">
        <f t="shared" si="33"/>
        <v>251.2950771577774</v>
      </c>
      <c r="AS54" s="79">
        <f t="shared" si="33"/>
        <v>261.51487507906393</v>
      </c>
      <c r="AT54" s="79">
        <f t="shared" si="33"/>
        <v>271.86776079567653</v>
      </c>
      <c r="AU54" s="79">
        <f t="shared" si="33"/>
        <v>291.0007471980075</v>
      </c>
      <c r="AV54" s="79">
        <f t="shared" si="33"/>
        <v>277.37110038492085</v>
      </c>
      <c r="AW54" s="79">
        <f t="shared" si="33"/>
        <v>286.57396759017246</v>
      </c>
      <c r="AX54" s="79">
        <f t="shared" si="33"/>
        <v>272.24171141723093</v>
      </c>
      <c r="AY54" s="79">
        <f t="shared" si="33"/>
        <v>285.84464735516372</v>
      </c>
      <c r="AZ54" s="79">
        <f t="shared" si="33"/>
        <v>317.06372747686072</v>
      </c>
      <c r="BA54" s="79">
        <f t="shared" si="33"/>
        <v>344.23958234317331</v>
      </c>
      <c r="BB54" s="79">
        <f t="shared" si="33"/>
        <v>352.57785921828531</v>
      </c>
      <c r="BC54" s="79">
        <f t="shared" si="33"/>
        <v>364.68410576497763</v>
      </c>
      <c r="BD54" s="79">
        <f t="shared" si="33"/>
        <v>383.37238622386224</v>
      </c>
    </row>
    <row r="55" spans="1:56" x14ac:dyDescent="0.2">
      <c r="C55" s="141"/>
      <c r="D55" s="141" t="s">
        <v>767</v>
      </c>
      <c r="E55" s="141"/>
      <c r="L55" s="79"/>
    </row>
    <row r="56" spans="1:56" x14ac:dyDescent="0.2">
      <c r="A56" s="82" t="s">
        <v>2511</v>
      </c>
      <c r="C56" s="141"/>
      <c r="D56" s="142" t="s">
        <v>785</v>
      </c>
      <c r="E56" s="141"/>
      <c r="K56" s="79">
        <f t="shared" ref="K56:BD56" si="34">K52+K$17*(K52/SUM(K$52:K$54))</f>
        <v>119.86784558982102</v>
      </c>
      <c r="L56" s="79">
        <f t="shared" si="34"/>
        <v>136.18997118155619</v>
      </c>
      <c r="M56" s="79">
        <f t="shared" si="34"/>
        <v>154.35457007447528</v>
      </c>
      <c r="N56" s="79">
        <f t="shared" si="34"/>
        <v>169.67440944881889</v>
      </c>
      <c r="O56" s="79">
        <f t="shared" si="34"/>
        <v>170.86649708214873</v>
      </c>
      <c r="P56" s="79">
        <f t="shared" si="34"/>
        <v>196.01091930951426</v>
      </c>
      <c r="Q56" s="79">
        <f t="shared" si="34"/>
        <v>231.1684671021932</v>
      </c>
      <c r="R56" s="79">
        <f t="shared" si="34"/>
        <v>268.21424167694204</v>
      </c>
      <c r="S56" s="79">
        <f t="shared" si="34"/>
        <v>304.21428825622775</v>
      </c>
      <c r="T56" s="79">
        <f t="shared" si="34"/>
        <v>312.22575834175939</v>
      </c>
      <c r="U56" s="79">
        <f t="shared" si="34"/>
        <v>311.57481457062801</v>
      </c>
      <c r="V56" s="79">
        <f t="shared" si="34"/>
        <v>376.52913385826776</v>
      </c>
      <c r="W56" s="79">
        <f t="shared" si="34"/>
        <v>375.13548975866962</v>
      </c>
      <c r="X56" s="79">
        <f t="shared" si="34"/>
        <v>428.30035498757542</v>
      </c>
      <c r="Y56" s="79">
        <f t="shared" si="34"/>
        <v>515.41061685917907</v>
      </c>
      <c r="Z56" s="79">
        <f t="shared" si="34"/>
        <v>540.27654554688593</v>
      </c>
      <c r="AA56" s="302">
        <f t="shared" si="34"/>
        <v>508.1828672150412</v>
      </c>
      <c r="AB56" s="79">
        <f t="shared" si="34"/>
        <v>547.27602295627798</v>
      </c>
      <c r="AC56" s="79">
        <f t="shared" si="34"/>
        <v>603.0742313787639</v>
      </c>
      <c r="AD56" s="79">
        <f t="shared" si="34"/>
        <v>628.47422680412376</v>
      </c>
      <c r="AE56" s="79">
        <f t="shared" si="34"/>
        <v>616.06829925859358</v>
      </c>
      <c r="AF56" s="79">
        <f t="shared" si="34"/>
        <v>622.13391573592833</v>
      </c>
      <c r="AG56" s="79">
        <f t="shared" si="34"/>
        <v>638.13868613138686</v>
      </c>
      <c r="AH56" s="79">
        <f t="shared" si="34"/>
        <v>680.11995435278777</v>
      </c>
      <c r="AI56" s="79">
        <f t="shared" si="34"/>
        <v>790.16050060697148</v>
      </c>
      <c r="AJ56" s="79">
        <f t="shared" si="34"/>
        <v>870.79784138530863</v>
      </c>
      <c r="AK56" s="79">
        <f t="shared" si="34"/>
        <v>960.21934670954715</v>
      </c>
      <c r="AL56" s="79">
        <f t="shared" si="34"/>
        <v>1061.0089898501692</v>
      </c>
      <c r="AM56" s="79">
        <f t="shared" si="34"/>
        <v>1066.6547673304226</v>
      </c>
      <c r="AN56" s="79">
        <f t="shared" si="34"/>
        <v>1086.4941071391904</v>
      </c>
      <c r="AO56" s="79">
        <f t="shared" si="34"/>
        <v>1079.0645812876983</v>
      </c>
      <c r="AP56" s="79">
        <f t="shared" si="34"/>
        <v>1018.7566403517537</v>
      </c>
      <c r="AQ56" s="79">
        <f t="shared" si="34"/>
        <v>1119.3525468561063</v>
      </c>
      <c r="AR56" s="79">
        <f t="shared" si="34"/>
        <v>1248.4074110671938</v>
      </c>
      <c r="AS56" s="79">
        <f t="shared" si="34"/>
        <v>1413.8437595879018</v>
      </c>
      <c r="AT56" s="79">
        <f t="shared" si="34"/>
        <v>1641.0722100909602</v>
      </c>
      <c r="AU56" s="79">
        <f t="shared" si="34"/>
        <v>1853.8625620420705</v>
      </c>
      <c r="AV56" s="79">
        <f t="shared" si="34"/>
        <v>1719.6199632782507</v>
      </c>
      <c r="AW56" s="79">
        <f t="shared" si="34"/>
        <v>1488.8435784075334</v>
      </c>
      <c r="AX56" s="79">
        <f t="shared" si="34"/>
        <v>1587.9000977600203</v>
      </c>
      <c r="AY56" s="79">
        <f t="shared" si="34"/>
        <v>1894.058447386134</v>
      </c>
      <c r="AZ56" s="79">
        <f t="shared" si="34"/>
        <v>1969.4761218974468</v>
      </c>
      <c r="BA56" s="79">
        <f t="shared" si="34"/>
        <v>2194.8434602675911</v>
      </c>
      <c r="BB56" s="79">
        <f t="shared" si="34"/>
        <v>2245.5538386360017</v>
      </c>
      <c r="BC56" s="79">
        <f t="shared" si="34"/>
        <v>2419.4296169017452</v>
      </c>
      <c r="BD56" s="79">
        <f t="shared" si="34"/>
        <v>2376.0681065841227</v>
      </c>
    </row>
    <row r="57" spans="1:56" x14ac:dyDescent="0.2">
      <c r="A57" s="82" t="s">
        <v>2512</v>
      </c>
      <c r="C57" s="141"/>
      <c r="D57" s="142" t="s">
        <v>786</v>
      </c>
      <c r="E57" s="141"/>
      <c r="K57" s="79">
        <f t="shared" ref="K57:BD57" si="35">K53+K$17*(K53/SUM(K$52:K$54))</f>
        <v>49.711922542071633</v>
      </c>
      <c r="L57" s="79">
        <f t="shared" si="35"/>
        <v>54.504003722722501</v>
      </c>
      <c r="M57" s="79">
        <f t="shared" si="35"/>
        <v>59.817023043403921</v>
      </c>
      <c r="N57" s="79">
        <f t="shared" si="35"/>
        <v>65.671521356122128</v>
      </c>
      <c r="O57" s="79">
        <f t="shared" si="35"/>
        <v>70.224750030638361</v>
      </c>
      <c r="P57" s="79">
        <f t="shared" si="35"/>
        <v>74.716162663961796</v>
      </c>
      <c r="Q57" s="79">
        <f t="shared" si="35"/>
        <v>78.577052266199487</v>
      </c>
      <c r="R57" s="79">
        <f t="shared" si="35"/>
        <v>82.681474433683533</v>
      </c>
      <c r="S57" s="79">
        <f t="shared" si="35"/>
        <v>93.097706149597144</v>
      </c>
      <c r="T57" s="79">
        <f t="shared" si="35"/>
        <v>103.97296749557498</v>
      </c>
      <c r="U57" s="79">
        <f t="shared" si="35"/>
        <v>119.49338796740027</v>
      </c>
      <c r="V57" s="79">
        <f t="shared" si="35"/>
        <v>138.00144008547602</v>
      </c>
      <c r="W57" s="79">
        <f t="shared" si="35"/>
        <v>156.72876894132068</v>
      </c>
      <c r="X57" s="79">
        <f t="shared" si="35"/>
        <v>175.07467795222254</v>
      </c>
      <c r="Y57" s="79">
        <f t="shared" si="35"/>
        <v>197.02690737424558</v>
      </c>
      <c r="Z57" s="79">
        <f t="shared" si="35"/>
        <v>218.00683223713861</v>
      </c>
      <c r="AA57" s="302">
        <f t="shared" si="35"/>
        <v>238.1418917331529</v>
      </c>
      <c r="AB57" s="79">
        <f t="shared" si="35"/>
        <v>254.65133702637436</v>
      </c>
      <c r="AC57" s="79">
        <f t="shared" si="35"/>
        <v>276.76015541165299</v>
      </c>
      <c r="AD57" s="79">
        <f t="shared" si="35"/>
        <v>297.20041715378892</v>
      </c>
      <c r="AE57" s="79">
        <f t="shared" si="35"/>
        <v>324.54887683743902</v>
      </c>
      <c r="AF57" s="79">
        <f t="shared" si="35"/>
        <v>346.63950181119333</v>
      </c>
      <c r="AG57" s="79">
        <f t="shared" si="35"/>
        <v>374.37804353140643</v>
      </c>
      <c r="AH57" s="79">
        <f t="shared" si="35"/>
        <v>402.68188228633852</v>
      </c>
      <c r="AI57" s="79">
        <f t="shared" si="35"/>
        <v>428.3356327182841</v>
      </c>
      <c r="AJ57" s="79">
        <f t="shared" si="35"/>
        <v>458.08621279574976</v>
      </c>
      <c r="AK57" s="79">
        <f t="shared" si="35"/>
        <v>484.62919702242243</v>
      </c>
      <c r="AL57" s="79">
        <f t="shared" si="35"/>
        <v>511.29666689673917</v>
      </c>
      <c r="AM57" s="79">
        <f t="shared" si="35"/>
        <v>543.31381480348057</v>
      </c>
      <c r="AN57" s="79">
        <f t="shared" si="35"/>
        <v>580.08203950604843</v>
      </c>
      <c r="AO57" s="79">
        <f t="shared" si="35"/>
        <v>621.42816696960688</v>
      </c>
      <c r="AP57" s="79">
        <f t="shared" si="35"/>
        <v>674.54292009615472</v>
      </c>
      <c r="AQ57" s="79">
        <f t="shared" si="35"/>
        <v>693.07388605744177</v>
      </c>
      <c r="AR57" s="79">
        <f t="shared" si="35"/>
        <v>709.2775659322275</v>
      </c>
      <c r="AS57" s="79">
        <f t="shared" si="35"/>
        <v>736.10330283025291</v>
      </c>
      <c r="AT57" s="79">
        <f t="shared" si="35"/>
        <v>773.75844750853673</v>
      </c>
      <c r="AU57" s="79">
        <f t="shared" si="35"/>
        <v>801.80353690206277</v>
      </c>
      <c r="AV57" s="79">
        <f t="shared" si="35"/>
        <v>833.57818592412764</v>
      </c>
      <c r="AW57" s="79">
        <f t="shared" si="35"/>
        <v>925.9289633566533</v>
      </c>
      <c r="AX57" s="79">
        <f t="shared" si="35"/>
        <v>944.33960776368303</v>
      </c>
      <c r="AY57" s="79">
        <f t="shared" si="35"/>
        <v>953.71280287313004</v>
      </c>
      <c r="AZ57" s="79">
        <f t="shared" si="35"/>
        <v>993.50929240133109</v>
      </c>
      <c r="BA57" s="79">
        <f t="shared" si="35"/>
        <v>1012.0945805456047</v>
      </c>
      <c r="BB57" s="79">
        <f t="shared" si="35"/>
        <v>1023.3747776191508</v>
      </c>
      <c r="BC57" s="79">
        <f t="shared" si="35"/>
        <v>1054.0412982597379</v>
      </c>
      <c r="BD57" s="79">
        <f t="shared" si="35"/>
        <v>1114.4447283246207</v>
      </c>
    </row>
    <row r="58" spans="1:56" x14ac:dyDescent="0.2">
      <c r="A58" s="82" t="s">
        <v>2513</v>
      </c>
      <c r="C58" s="141"/>
      <c r="D58" s="142" t="s">
        <v>787</v>
      </c>
      <c r="E58" s="141"/>
      <c r="K58" s="79">
        <f t="shared" ref="K58:BD58" si="36">K54+K$17*(K54/SUM(K$52:K$54))</f>
        <v>26.686898534774016</v>
      </c>
      <c r="L58" s="79">
        <f t="shared" si="36"/>
        <v>28.906025095721319</v>
      </c>
      <c r="M58" s="79">
        <f t="shared" si="36"/>
        <v>32.361740215454127</v>
      </c>
      <c r="N58" s="79">
        <f t="shared" si="36"/>
        <v>38.087402528392289</v>
      </c>
      <c r="O58" s="79">
        <f t="shared" si="36"/>
        <v>38.375419553879532</v>
      </c>
      <c r="P58" s="79">
        <f t="shared" si="36"/>
        <v>39.872918026523983</v>
      </c>
      <c r="Q58" s="79">
        <f t="shared" si="36"/>
        <v>43.287813964940653</v>
      </c>
      <c r="R58" s="79">
        <f t="shared" si="36"/>
        <v>46.404283889374398</v>
      </c>
      <c r="S58" s="79">
        <f t="shared" si="36"/>
        <v>51.954672260841747</v>
      </c>
      <c r="T58" s="79">
        <f t="shared" si="36"/>
        <v>56.501274162665602</v>
      </c>
      <c r="U58" s="79">
        <f t="shared" si="36"/>
        <v>57.198464128638406</v>
      </c>
      <c r="V58" s="79">
        <f t="shared" si="36"/>
        <v>63.069426056256241</v>
      </c>
      <c r="W58" s="79">
        <f t="shared" si="36"/>
        <v>65.035741300009576</v>
      </c>
      <c r="X58" s="79">
        <f t="shared" si="36"/>
        <v>71.224967060201962</v>
      </c>
      <c r="Y58" s="79">
        <f t="shared" si="36"/>
        <v>87.229142433241947</v>
      </c>
      <c r="Z58" s="79">
        <f t="shared" si="36"/>
        <v>94.683288882642273</v>
      </c>
      <c r="AA58" s="302">
        <f t="shared" si="36"/>
        <v>102.64190771847257</v>
      </c>
      <c r="AB58" s="79">
        <f t="shared" si="36"/>
        <v>110.23930668401438</v>
      </c>
      <c r="AC58" s="79">
        <f t="shared" si="36"/>
        <v>123.69894654291645</v>
      </c>
      <c r="AD58" s="79">
        <f t="shared" si="36"/>
        <v>133.82535604208735</v>
      </c>
      <c r="AE58" s="79">
        <f t="shared" si="36"/>
        <v>139.38282390396739</v>
      </c>
      <c r="AF58" s="79">
        <f t="shared" si="36"/>
        <v>140.22658245287826</v>
      </c>
      <c r="AG58" s="79">
        <f t="shared" si="36"/>
        <v>153.1499370038733</v>
      </c>
      <c r="AH58" s="79">
        <f t="shared" si="36"/>
        <v>159.931496694207</v>
      </c>
      <c r="AI58" s="79">
        <f t="shared" si="36"/>
        <v>169.57053334141091</v>
      </c>
      <c r="AJ58" s="79">
        <f t="shared" si="36"/>
        <v>175.4159458189414</v>
      </c>
      <c r="AK58" s="79">
        <f t="shared" si="36"/>
        <v>195.71812293469682</v>
      </c>
      <c r="AL58" s="79">
        <f t="shared" si="36"/>
        <v>210.06100991975845</v>
      </c>
      <c r="AM58" s="79">
        <f t="shared" si="36"/>
        <v>230.09808453276318</v>
      </c>
      <c r="AN58" s="79">
        <f t="shared" si="36"/>
        <v>245.45718668809434</v>
      </c>
      <c r="AO58" s="79">
        <f t="shared" si="36"/>
        <v>267.44058507602836</v>
      </c>
      <c r="AP58" s="79">
        <f t="shared" si="36"/>
        <v>295.13377288542466</v>
      </c>
      <c r="AQ58" s="79">
        <f t="shared" si="36"/>
        <v>296.54023375311863</v>
      </c>
      <c r="AR58" s="79">
        <f t="shared" si="36"/>
        <v>300.38168966724584</v>
      </c>
      <c r="AS58" s="79">
        <f t="shared" si="36"/>
        <v>311.88627091517861</v>
      </c>
      <c r="AT58" s="79">
        <f t="shared" si="36"/>
        <v>322.90267573383619</v>
      </c>
      <c r="AU58" s="79">
        <f t="shared" si="36"/>
        <v>343.83390105586682</v>
      </c>
      <c r="AV58" s="79">
        <f t="shared" si="36"/>
        <v>334.2018507976216</v>
      </c>
      <c r="AW58" s="79">
        <f t="shared" si="36"/>
        <v>350.3274582358132</v>
      </c>
      <c r="AX58" s="79">
        <f t="shared" si="36"/>
        <v>331.36029447629642</v>
      </c>
      <c r="AY58" s="79">
        <f t="shared" si="36"/>
        <v>340.82874974073559</v>
      </c>
      <c r="AZ58" s="79">
        <f t="shared" si="36"/>
        <v>376.51458570122196</v>
      </c>
      <c r="BA58" s="79">
        <f t="shared" si="36"/>
        <v>403.99529252013735</v>
      </c>
      <c r="BB58" s="79">
        <f t="shared" si="36"/>
        <v>413.80471707818128</v>
      </c>
      <c r="BC58" s="79">
        <f t="shared" si="36"/>
        <v>424.82908483851668</v>
      </c>
      <c r="BD58" s="79">
        <f t="shared" si="36"/>
        <v>446.3538317579231</v>
      </c>
    </row>
    <row r="59" spans="1:56" x14ac:dyDescent="0.2">
      <c r="K59" s="79"/>
      <c r="L59" s="79"/>
      <c r="M59" s="79"/>
      <c r="N59" s="79"/>
      <c r="O59" s="79"/>
      <c r="P59" s="79"/>
      <c r="Q59" s="79"/>
      <c r="R59" s="79"/>
      <c r="S59" s="79"/>
      <c r="T59" s="79"/>
      <c r="U59" s="79"/>
      <c r="V59" s="79"/>
      <c r="W59" s="79"/>
      <c r="X59" s="79"/>
      <c r="Y59" s="79"/>
      <c r="Z59" s="79"/>
      <c r="AA59" s="302"/>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row>
    <row r="60" spans="1:56" x14ac:dyDescent="0.2">
      <c r="A60" s="93" t="s">
        <v>496</v>
      </c>
      <c r="B60" s="82" t="s">
        <v>502</v>
      </c>
      <c r="K60" s="79">
        <f t="shared" ref="K60:BD60" si="37">K61+K64</f>
        <v>797.2</v>
      </c>
      <c r="L60" s="79">
        <f t="shared" si="37"/>
        <v>862.2</v>
      </c>
      <c r="M60" s="79">
        <f t="shared" si="37"/>
        <v>945.3</v>
      </c>
      <c r="N60" s="79">
        <f t="shared" si="37"/>
        <v>1033.0999999999999</v>
      </c>
      <c r="O60" s="79">
        <f t="shared" si="37"/>
        <v>1134</v>
      </c>
      <c r="P60" s="79">
        <f t="shared" si="37"/>
        <v>1262</v>
      </c>
      <c r="Q60" s="79">
        <f t="shared" si="37"/>
        <v>1392.3000000000002</v>
      </c>
      <c r="R60" s="79">
        <f t="shared" si="37"/>
        <v>1539.7</v>
      </c>
      <c r="S60" s="79">
        <f t="shared" si="37"/>
        <v>1710.6000000000001</v>
      </c>
      <c r="T60" s="79">
        <f t="shared" si="37"/>
        <v>1900.4</v>
      </c>
      <c r="U60" s="79">
        <f t="shared" si="37"/>
        <v>2102.6999999999998</v>
      </c>
      <c r="V60" s="79">
        <f t="shared" si="37"/>
        <v>2315.6999999999998</v>
      </c>
      <c r="W60" s="79">
        <f t="shared" si="37"/>
        <v>2504.9</v>
      </c>
      <c r="X60" s="79">
        <f t="shared" si="37"/>
        <v>2750.4</v>
      </c>
      <c r="Y60" s="79">
        <f t="shared" si="37"/>
        <v>2983</v>
      </c>
      <c r="Z60" s="79">
        <f t="shared" si="37"/>
        <v>3255.4999999999995</v>
      </c>
      <c r="AA60" s="302">
        <f t="shared" si="37"/>
        <v>3476.1000000000004</v>
      </c>
      <c r="AB60" s="79">
        <f t="shared" si="37"/>
        <v>3702.3</v>
      </c>
      <c r="AC60" s="79">
        <f t="shared" si="37"/>
        <v>3984</v>
      </c>
      <c r="AD60" s="79">
        <f t="shared" si="37"/>
        <v>4279.6000000000004</v>
      </c>
      <c r="AE60" s="79">
        <f t="shared" si="37"/>
        <v>4565.3999999999996</v>
      </c>
      <c r="AF60" s="79">
        <f t="shared" si="37"/>
        <v>4739.3999999999996</v>
      </c>
      <c r="AG60" s="79">
        <f t="shared" si="37"/>
        <v>5027.5</v>
      </c>
      <c r="AH60" s="79">
        <f t="shared" si="37"/>
        <v>5299.2</v>
      </c>
      <c r="AI60" s="79">
        <f t="shared" si="37"/>
        <v>5572.7000000000007</v>
      </c>
      <c r="AJ60" s="79">
        <f t="shared" si="37"/>
        <v>5845.2</v>
      </c>
      <c r="AK60" s="79">
        <f t="shared" si="37"/>
        <v>6150.8</v>
      </c>
      <c r="AL60" s="79">
        <f t="shared" si="37"/>
        <v>6472.5999999999995</v>
      </c>
      <c r="AM60" s="79">
        <f t="shared" si="37"/>
        <v>6846.9000000000005</v>
      </c>
      <c r="AN60" s="79">
        <f t="shared" si="37"/>
        <v>7324.7999999999993</v>
      </c>
      <c r="AO60" s="79">
        <f t="shared" si="37"/>
        <v>7878.4</v>
      </c>
      <c r="AP60" s="79">
        <f t="shared" si="37"/>
        <v>8299.8000000000011</v>
      </c>
      <c r="AQ60" s="79">
        <f t="shared" si="37"/>
        <v>8659</v>
      </c>
      <c r="AR60" s="79">
        <f t="shared" si="37"/>
        <v>9131.2000000000007</v>
      </c>
      <c r="AS60" s="79">
        <f t="shared" si="37"/>
        <v>9709</v>
      </c>
      <c r="AT60" s="79">
        <f t="shared" si="37"/>
        <v>10333.200000000001</v>
      </c>
      <c r="AU60" s="79">
        <f t="shared" si="37"/>
        <v>10914.2</v>
      </c>
      <c r="AV60" s="79">
        <f t="shared" si="37"/>
        <v>11471.300000000001</v>
      </c>
      <c r="AW60" s="79">
        <f t="shared" si="37"/>
        <v>11896.1</v>
      </c>
      <c r="AX60" s="79">
        <f t="shared" si="37"/>
        <v>11832.1</v>
      </c>
      <c r="AY60" s="79">
        <f t="shared" si="37"/>
        <v>12237.6</v>
      </c>
      <c r="AZ60" s="79">
        <f t="shared" si="37"/>
        <v>12704.999999999998</v>
      </c>
      <c r="BA60" s="79">
        <f t="shared" si="37"/>
        <v>13054.8</v>
      </c>
      <c r="BB60" s="79">
        <f t="shared" si="37"/>
        <v>13314.199999999999</v>
      </c>
      <c r="BC60" s="79">
        <f t="shared" si="37"/>
        <v>13819.4</v>
      </c>
      <c r="BD60" s="79">
        <f t="shared" si="37"/>
        <v>14263.1</v>
      </c>
    </row>
    <row r="61" spans="1:56" x14ac:dyDescent="0.2">
      <c r="A61" s="93" t="s">
        <v>789</v>
      </c>
      <c r="C61" s="82" t="s">
        <v>503</v>
      </c>
      <c r="K61" s="77">
        <f t="shared" ref="K61:BD61" si="38">SUM(K62:K63)</f>
        <v>207.4</v>
      </c>
      <c r="L61" s="77">
        <f t="shared" si="38"/>
        <v>225.8</v>
      </c>
      <c r="M61" s="77">
        <f t="shared" si="38"/>
        <v>245</v>
      </c>
      <c r="N61" s="77">
        <f t="shared" si="38"/>
        <v>260.89999999999998</v>
      </c>
      <c r="O61" s="77">
        <f t="shared" si="38"/>
        <v>291.5</v>
      </c>
      <c r="P61" s="77">
        <f t="shared" si="38"/>
        <v>328.6</v>
      </c>
      <c r="Q61" s="77">
        <f t="shared" si="38"/>
        <v>351.2</v>
      </c>
      <c r="R61" s="77">
        <f t="shared" si="38"/>
        <v>382.3</v>
      </c>
      <c r="S61" s="77">
        <f t="shared" si="38"/>
        <v>416.90000000000003</v>
      </c>
      <c r="T61" s="77">
        <f t="shared" si="38"/>
        <v>457.4</v>
      </c>
      <c r="U61" s="77">
        <f t="shared" si="38"/>
        <v>516.4</v>
      </c>
      <c r="V61" s="77">
        <f t="shared" si="38"/>
        <v>580.5</v>
      </c>
      <c r="W61" s="77">
        <f t="shared" si="38"/>
        <v>636.6</v>
      </c>
      <c r="X61" s="77">
        <f t="shared" si="38"/>
        <v>688.9</v>
      </c>
      <c r="Y61" s="77">
        <f t="shared" si="38"/>
        <v>736.2</v>
      </c>
      <c r="Z61" s="77">
        <f t="shared" si="38"/>
        <v>801.5</v>
      </c>
      <c r="AA61" s="141">
        <f t="shared" si="38"/>
        <v>859.5</v>
      </c>
      <c r="AB61" s="77">
        <f t="shared" si="38"/>
        <v>910.2</v>
      </c>
      <c r="AC61" s="77">
        <f t="shared" si="38"/>
        <v>964.19999999999993</v>
      </c>
      <c r="AD61" s="77">
        <f t="shared" si="38"/>
        <v>1046</v>
      </c>
      <c r="AE61" s="77">
        <f t="shared" si="38"/>
        <v>1135.3</v>
      </c>
      <c r="AF61" s="77">
        <f t="shared" si="38"/>
        <v>1225.4000000000001</v>
      </c>
      <c r="AG61" s="77">
        <f t="shared" si="38"/>
        <v>1305.3999999999999</v>
      </c>
      <c r="AH61" s="77">
        <f t="shared" si="38"/>
        <v>1357.7</v>
      </c>
      <c r="AI61" s="77">
        <f t="shared" si="38"/>
        <v>1420.3</v>
      </c>
      <c r="AJ61" s="77">
        <f t="shared" si="38"/>
        <v>1481.7</v>
      </c>
      <c r="AK61" s="77">
        <f t="shared" si="38"/>
        <v>1536</v>
      </c>
      <c r="AL61" s="77">
        <f t="shared" si="38"/>
        <v>1600.6999999999998</v>
      </c>
      <c r="AM61" s="77">
        <f t="shared" si="38"/>
        <v>1654</v>
      </c>
      <c r="AN61" s="77">
        <f t="shared" si="38"/>
        <v>1756.6</v>
      </c>
      <c r="AO61" s="77">
        <f t="shared" si="38"/>
        <v>1869.5</v>
      </c>
      <c r="AP61" s="77">
        <f t="shared" si="38"/>
        <v>2023.6</v>
      </c>
      <c r="AQ61" s="77">
        <f t="shared" si="38"/>
        <v>2170.6000000000004</v>
      </c>
      <c r="AR61" s="77">
        <f t="shared" si="38"/>
        <v>2308.3999999999996</v>
      </c>
      <c r="AS61" s="77">
        <f t="shared" si="38"/>
        <v>2476</v>
      </c>
      <c r="AT61" s="77">
        <f t="shared" si="38"/>
        <v>2630.5</v>
      </c>
      <c r="AU61" s="77">
        <f t="shared" si="38"/>
        <v>2804</v>
      </c>
      <c r="AV61" s="77">
        <f t="shared" si="38"/>
        <v>2979.5</v>
      </c>
      <c r="AW61" s="77">
        <f t="shared" si="38"/>
        <v>3187.6</v>
      </c>
      <c r="AX61" s="77">
        <f t="shared" si="38"/>
        <v>3325.1</v>
      </c>
      <c r="AY61" s="77">
        <f t="shared" si="38"/>
        <v>3451.7999999999997</v>
      </c>
      <c r="AZ61" s="77">
        <f t="shared" si="38"/>
        <v>3491.6000000000004</v>
      </c>
      <c r="BA61" s="77">
        <f t="shared" si="38"/>
        <v>3537.2</v>
      </c>
      <c r="BB61" s="77">
        <f t="shared" si="38"/>
        <v>3557.2999999999997</v>
      </c>
      <c r="BC61" s="77">
        <f t="shared" si="38"/>
        <v>3664.1</v>
      </c>
      <c r="BD61" s="77">
        <f t="shared" si="38"/>
        <v>3790.4</v>
      </c>
    </row>
    <row r="62" spans="1:56" x14ac:dyDescent="0.2">
      <c r="A62" s="82"/>
      <c r="C62" s="82" t="s">
        <v>504</v>
      </c>
      <c r="K62" s="80">
        <f>'SNA 119'!E$49</f>
        <v>194.4</v>
      </c>
      <c r="L62" s="80">
        <f>'SNA 119'!I$49</f>
        <v>210.8</v>
      </c>
      <c r="M62" s="80">
        <f>'SNA 119'!M$49</f>
        <v>227.6</v>
      </c>
      <c r="N62" s="80">
        <f>'SNA 119'!Q$49</f>
        <v>240.7</v>
      </c>
      <c r="O62" s="80">
        <f>'SNA 119'!U$49</f>
        <v>267</v>
      </c>
      <c r="P62" s="80">
        <f>'SNA 119'!Y$49</f>
        <v>298.5</v>
      </c>
      <c r="Q62" s="80">
        <f>'SNA 119'!AC$49</f>
        <v>316.2</v>
      </c>
      <c r="R62" s="80">
        <f>'SNA 119'!AG$49</f>
        <v>342.6</v>
      </c>
      <c r="S62" s="80">
        <f>'SNA 119'!AK$49</f>
        <v>371.8</v>
      </c>
      <c r="T62" s="80">
        <f>'SNA 119'!AO$49</f>
        <v>405.4</v>
      </c>
      <c r="U62" s="80">
        <f>'SNA 119'!AS$49</f>
        <v>454.9</v>
      </c>
      <c r="V62" s="80">
        <f>'SNA 119'!AW$49</f>
        <v>507.4</v>
      </c>
      <c r="W62" s="80">
        <f>'SNA 119'!BA$49</f>
        <v>553.1</v>
      </c>
      <c r="X62" s="80">
        <f>'SNA 119'!BE$49</f>
        <v>594.6</v>
      </c>
      <c r="Y62" s="80">
        <f>'SNA 119'!BI$49</f>
        <v>632</v>
      </c>
      <c r="Z62" s="80">
        <f>'SNA 119'!BM$49</f>
        <v>688.6</v>
      </c>
      <c r="AA62" s="302">
        <f>'SNA 119'!BQ$49</f>
        <v>736.4</v>
      </c>
      <c r="AB62" s="80">
        <f>'SNA 119'!BU$49</f>
        <v>776.1</v>
      </c>
      <c r="AC62" s="80">
        <f>'SNA 119'!BY$49</f>
        <v>819.8</v>
      </c>
      <c r="AD62" s="80">
        <f>'SNA 119'!CC$49</f>
        <v>881.5</v>
      </c>
      <c r="AE62" s="80">
        <f>'SNA 119'!CG$49</f>
        <v>948</v>
      </c>
      <c r="AF62" s="80">
        <f>'SNA 119'!CK$49</f>
        <v>1004.1</v>
      </c>
      <c r="AG62" s="80">
        <f>'SNA 119'!CO$49</f>
        <v>1049.3</v>
      </c>
      <c r="AH62" s="80">
        <f>'SNA 119'!CS$49</f>
        <v>1074.2</v>
      </c>
      <c r="AI62" s="80">
        <f>'SNA 119'!CW$49</f>
        <v>1109.5999999999999</v>
      </c>
      <c r="AJ62" s="80">
        <f>'SNA 119'!DA$49</f>
        <v>1144.5</v>
      </c>
      <c r="AK62" s="80">
        <f>'SNA 119'!DE$49</f>
        <v>1176.5</v>
      </c>
      <c r="AL62" s="80">
        <f>'SNA 119'!DI$49</f>
        <v>1224.5999999999999</v>
      </c>
      <c r="AM62" s="80">
        <f>'SNA 119'!DM$49</f>
        <v>1272.0999999999999</v>
      </c>
      <c r="AN62" s="80">
        <f>'SNA 119'!DQ$49</f>
        <v>1357.6</v>
      </c>
      <c r="AO62" s="80">
        <f>'SNA 119'!DU$49</f>
        <v>1444.2</v>
      </c>
      <c r="AP62" s="80">
        <f>'SNA 119'!DY$49</f>
        <v>1545.1</v>
      </c>
      <c r="AQ62" s="80">
        <f>'SNA 119'!EC$49</f>
        <v>1651.4</v>
      </c>
      <c r="AR62" s="80">
        <f>'SNA 119'!EG$49</f>
        <v>1755.6</v>
      </c>
      <c r="AS62" s="80">
        <f>'SNA 119'!EK$49</f>
        <v>1868.9</v>
      </c>
      <c r="AT62" s="80">
        <f>'SNA 119'!EO$49</f>
        <v>1980</v>
      </c>
      <c r="AU62" s="80">
        <f>'SNA 119'!ES$49</f>
        <v>2089.8000000000002</v>
      </c>
      <c r="AV62" s="80">
        <f>'SNA 119'!EW$49</f>
        <v>2209.6999999999998</v>
      </c>
      <c r="AW62" s="80">
        <f>'SNA 119'!FA$49</f>
        <v>2368.6</v>
      </c>
      <c r="AX62" s="80">
        <f>'SNA 119'!FE$49</f>
        <v>2442.1</v>
      </c>
      <c r="AY62" s="80">
        <f>'SNA 119'!FI$49</f>
        <v>2522.1999999999998</v>
      </c>
      <c r="AZ62" s="80">
        <f>'SNA 119'!FM$49</f>
        <v>2530.9</v>
      </c>
      <c r="BA62" s="80">
        <f>'SNA 119'!FQ$49</f>
        <v>2544.1</v>
      </c>
      <c r="BB62" s="80">
        <f>'SNA 119'!FU$49</f>
        <v>2523.6999999999998</v>
      </c>
      <c r="BC62" s="80">
        <f>'SNA 119'!FY$49</f>
        <v>2557.6</v>
      </c>
      <c r="BD62" s="80">
        <f>'SNA 119'!GC$49</f>
        <v>2604.9</v>
      </c>
    </row>
    <row r="63" spans="1:56" x14ac:dyDescent="0.2">
      <c r="A63" s="93"/>
      <c r="C63" s="82" t="s">
        <v>572</v>
      </c>
      <c r="K63" s="77">
        <f>-K67</f>
        <v>13</v>
      </c>
      <c r="L63" s="77">
        <f t="shared" ref="L63:BD63" si="39">-L67</f>
        <v>15</v>
      </c>
      <c r="M63" s="77">
        <f t="shared" si="39"/>
        <v>17.400000000000002</v>
      </c>
      <c r="N63" s="77">
        <f t="shared" si="39"/>
        <v>20.2</v>
      </c>
      <c r="O63" s="77">
        <f t="shared" si="39"/>
        <v>24.5</v>
      </c>
      <c r="P63" s="77">
        <f t="shared" si="39"/>
        <v>30.1</v>
      </c>
      <c r="Q63" s="77">
        <f t="shared" si="39"/>
        <v>35</v>
      </c>
      <c r="R63" s="77">
        <f t="shared" si="39"/>
        <v>39.700000000000003</v>
      </c>
      <c r="S63" s="77">
        <f t="shared" si="39"/>
        <v>45.1</v>
      </c>
      <c r="T63" s="77">
        <f t="shared" si="39"/>
        <v>52</v>
      </c>
      <c r="U63" s="77">
        <f t="shared" si="39"/>
        <v>61.5</v>
      </c>
      <c r="V63" s="77">
        <f t="shared" si="39"/>
        <v>73.099999999999994</v>
      </c>
      <c r="W63" s="77">
        <f t="shared" si="39"/>
        <v>83.5</v>
      </c>
      <c r="X63" s="77">
        <f t="shared" si="39"/>
        <v>94.3</v>
      </c>
      <c r="Y63" s="77">
        <f t="shared" si="39"/>
        <v>104.2</v>
      </c>
      <c r="Z63" s="77">
        <f t="shared" si="39"/>
        <v>112.9</v>
      </c>
      <c r="AA63" s="141">
        <f t="shared" si="39"/>
        <v>123.1</v>
      </c>
      <c r="AB63" s="77">
        <f t="shared" si="39"/>
        <v>134.1</v>
      </c>
      <c r="AC63" s="77">
        <f t="shared" si="39"/>
        <v>144.39999999999998</v>
      </c>
      <c r="AD63" s="77">
        <f t="shared" si="39"/>
        <v>164.5</v>
      </c>
      <c r="AE63" s="77">
        <f t="shared" si="39"/>
        <v>187.3</v>
      </c>
      <c r="AF63" s="77">
        <f t="shared" si="39"/>
        <v>221.3</v>
      </c>
      <c r="AG63" s="77">
        <f t="shared" si="39"/>
        <v>256.09999999999997</v>
      </c>
      <c r="AH63" s="77">
        <f t="shared" si="39"/>
        <v>283.5</v>
      </c>
      <c r="AI63" s="77">
        <f t="shared" si="39"/>
        <v>310.70000000000005</v>
      </c>
      <c r="AJ63" s="77">
        <f t="shared" si="39"/>
        <v>337.2</v>
      </c>
      <c r="AK63" s="77">
        <f t="shared" si="39"/>
        <v>359.5</v>
      </c>
      <c r="AL63" s="77">
        <f t="shared" si="39"/>
        <v>376.1</v>
      </c>
      <c r="AM63" s="77">
        <f t="shared" si="39"/>
        <v>381.9</v>
      </c>
      <c r="AN63" s="77">
        <f t="shared" si="39"/>
        <v>399</v>
      </c>
      <c r="AO63" s="77">
        <f t="shared" si="39"/>
        <v>425.29999999999995</v>
      </c>
      <c r="AP63" s="77">
        <f t="shared" si="39"/>
        <v>478.5</v>
      </c>
      <c r="AQ63" s="77">
        <f t="shared" si="39"/>
        <v>519.20000000000005</v>
      </c>
      <c r="AR63" s="77">
        <f t="shared" si="39"/>
        <v>552.79999999999995</v>
      </c>
      <c r="AS63" s="77">
        <f t="shared" si="39"/>
        <v>607.1</v>
      </c>
      <c r="AT63" s="77">
        <f t="shared" si="39"/>
        <v>650.5</v>
      </c>
      <c r="AU63" s="77">
        <f t="shared" si="39"/>
        <v>714.2</v>
      </c>
      <c r="AV63" s="77">
        <f t="shared" si="39"/>
        <v>769.8</v>
      </c>
      <c r="AW63" s="77">
        <f t="shared" si="39"/>
        <v>819</v>
      </c>
      <c r="AX63" s="77">
        <f t="shared" si="39"/>
        <v>883</v>
      </c>
      <c r="AY63" s="77">
        <f t="shared" si="39"/>
        <v>929.59999999999991</v>
      </c>
      <c r="AZ63" s="77">
        <f t="shared" si="39"/>
        <v>960.7</v>
      </c>
      <c r="BA63" s="77">
        <f t="shared" si="39"/>
        <v>993.09999999999991</v>
      </c>
      <c r="BB63" s="77">
        <f t="shared" si="39"/>
        <v>1033.5999999999999</v>
      </c>
      <c r="BC63" s="77">
        <f t="shared" si="39"/>
        <v>1106.5</v>
      </c>
      <c r="BD63" s="77">
        <f t="shared" si="39"/>
        <v>1185.5</v>
      </c>
    </row>
    <row r="64" spans="1:56" x14ac:dyDescent="0.2">
      <c r="A64" s="82" t="s">
        <v>790</v>
      </c>
      <c r="C64" s="82" t="s">
        <v>505</v>
      </c>
      <c r="K64" s="79">
        <f>SUM(K65:K67)</f>
        <v>589.80000000000007</v>
      </c>
      <c r="L64" s="79">
        <f t="shared" ref="L64:BD64" si="40">SUM(L65:L67)</f>
        <v>636.4</v>
      </c>
      <c r="M64" s="79">
        <f t="shared" si="40"/>
        <v>700.3</v>
      </c>
      <c r="N64" s="79">
        <f t="shared" si="40"/>
        <v>772.19999999999993</v>
      </c>
      <c r="O64" s="79">
        <f t="shared" si="40"/>
        <v>842.5</v>
      </c>
      <c r="P64" s="79">
        <f t="shared" si="40"/>
        <v>933.4</v>
      </c>
      <c r="Q64" s="79">
        <f t="shared" si="40"/>
        <v>1041.1000000000001</v>
      </c>
      <c r="R64" s="79">
        <f t="shared" si="40"/>
        <v>1157.4000000000001</v>
      </c>
      <c r="S64" s="79">
        <f t="shared" si="40"/>
        <v>1293.7</v>
      </c>
      <c r="T64" s="79">
        <f t="shared" si="40"/>
        <v>1443</v>
      </c>
      <c r="U64" s="79">
        <f t="shared" si="40"/>
        <v>1586.3</v>
      </c>
      <c r="V64" s="79">
        <f t="shared" si="40"/>
        <v>1735.2</v>
      </c>
      <c r="W64" s="79">
        <f t="shared" si="40"/>
        <v>1868.3000000000002</v>
      </c>
      <c r="X64" s="79">
        <f t="shared" si="40"/>
        <v>2061.5</v>
      </c>
      <c r="Y64" s="79">
        <f t="shared" si="40"/>
        <v>2246.8000000000002</v>
      </c>
      <c r="Z64" s="79">
        <f t="shared" si="40"/>
        <v>2453.9999999999995</v>
      </c>
      <c r="AA64" s="302">
        <f t="shared" si="40"/>
        <v>2616.6000000000004</v>
      </c>
      <c r="AB64" s="79">
        <f t="shared" si="40"/>
        <v>2792.1</v>
      </c>
      <c r="AC64" s="79">
        <f t="shared" si="40"/>
        <v>3019.8</v>
      </c>
      <c r="AD64" s="79">
        <f t="shared" si="40"/>
        <v>3233.6000000000004</v>
      </c>
      <c r="AE64" s="79">
        <f t="shared" si="40"/>
        <v>3430.1</v>
      </c>
      <c r="AF64" s="79">
        <f t="shared" si="40"/>
        <v>3513.9999999999995</v>
      </c>
      <c r="AG64" s="79">
        <f t="shared" si="40"/>
        <v>3722.1</v>
      </c>
      <c r="AH64" s="79">
        <f t="shared" si="40"/>
        <v>3941.5</v>
      </c>
      <c r="AI64" s="79">
        <f t="shared" si="40"/>
        <v>4152.4000000000005</v>
      </c>
      <c r="AJ64" s="79">
        <f t="shared" si="40"/>
        <v>4363.5</v>
      </c>
      <c r="AK64" s="79">
        <f t="shared" si="40"/>
        <v>4614.8</v>
      </c>
      <c r="AL64" s="79">
        <f t="shared" si="40"/>
        <v>4871.8999999999996</v>
      </c>
      <c r="AM64" s="79">
        <f t="shared" si="40"/>
        <v>5192.9000000000005</v>
      </c>
      <c r="AN64" s="79">
        <f t="shared" si="40"/>
        <v>5568.2</v>
      </c>
      <c r="AO64" s="79">
        <f t="shared" si="40"/>
        <v>6008.9</v>
      </c>
      <c r="AP64" s="79">
        <f t="shared" si="40"/>
        <v>6276.2000000000007</v>
      </c>
      <c r="AQ64" s="79">
        <f t="shared" si="40"/>
        <v>6488.4000000000005</v>
      </c>
      <c r="AR64" s="79">
        <f t="shared" si="40"/>
        <v>6822.8</v>
      </c>
      <c r="AS64" s="79">
        <f t="shared" si="40"/>
        <v>7233</v>
      </c>
      <c r="AT64" s="79">
        <f t="shared" si="40"/>
        <v>7702.7000000000007</v>
      </c>
      <c r="AU64" s="79">
        <f t="shared" si="40"/>
        <v>8110.2</v>
      </c>
      <c r="AV64" s="79">
        <f t="shared" si="40"/>
        <v>8491.8000000000011</v>
      </c>
      <c r="AW64" s="79">
        <f t="shared" si="40"/>
        <v>8708.5</v>
      </c>
      <c r="AX64" s="79">
        <f t="shared" si="40"/>
        <v>8507</v>
      </c>
      <c r="AY64" s="79">
        <f t="shared" si="40"/>
        <v>8785.8000000000011</v>
      </c>
      <c r="AZ64" s="79">
        <f t="shared" si="40"/>
        <v>9213.3999999999978</v>
      </c>
      <c r="BA64" s="79">
        <f t="shared" si="40"/>
        <v>9517.6</v>
      </c>
      <c r="BB64" s="79">
        <f t="shared" si="40"/>
        <v>9756.9</v>
      </c>
      <c r="BC64" s="79">
        <f t="shared" si="40"/>
        <v>10155.299999999999</v>
      </c>
      <c r="BD64" s="79">
        <f t="shared" si="40"/>
        <v>10472.700000000001</v>
      </c>
    </row>
    <row r="65" spans="1:56" x14ac:dyDescent="0.2">
      <c r="A65" s="82"/>
      <c r="C65" s="82" t="s">
        <v>506</v>
      </c>
      <c r="K65" s="80">
        <f>'SNA 119'!F$49</f>
        <v>647.70000000000005</v>
      </c>
      <c r="L65" s="80">
        <f>'SNA 119'!J$49</f>
        <v>701</v>
      </c>
      <c r="M65" s="80">
        <f>'SNA 119'!N$49</f>
        <v>769.4</v>
      </c>
      <c r="N65" s="80">
        <f>'SNA 119'!R$49</f>
        <v>851.1</v>
      </c>
      <c r="O65" s="80">
        <f>'SNA 119'!V$49</f>
        <v>932</v>
      </c>
      <c r="P65" s="80">
        <f>'SNA 119'!Z$49</f>
        <v>1032.8</v>
      </c>
      <c r="Q65" s="80">
        <f>'SNA 119'!AD$49</f>
        <v>1150.2</v>
      </c>
      <c r="R65" s="80">
        <f>'SNA 119'!AH$49</f>
        <v>1276.7</v>
      </c>
      <c r="S65" s="80">
        <f>'SNA 119'!AL$49</f>
        <v>1426.2</v>
      </c>
      <c r="T65" s="80">
        <f>'SNA 119'!AP$49</f>
        <v>1589.5</v>
      </c>
      <c r="U65" s="80">
        <f>'SNA 119'!AT$49</f>
        <v>1754.6</v>
      </c>
      <c r="V65" s="80">
        <f>'SNA 119'!AX$49</f>
        <v>1937.5</v>
      </c>
      <c r="W65" s="80">
        <f>'SNA 119'!BB$49</f>
        <v>2073.9</v>
      </c>
      <c r="X65" s="80">
        <f>'SNA 119'!BF$49</f>
        <v>2286.5</v>
      </c>
      <c r="Y65" s="80">
        <f>'SNA 119'!BJ$49</f>
        <v>2498.1999999999998</v>
      </c>
      <c r="Z65" s="80">
        <f>'SNA 119'!BN$49</f>
        <v>2722.7</v>
      </c>
      <c r="AA65" s="302">
        <f>'SNA 119'!BR$49</f>
        <v>2898.4</v>
      </c>
      <c r="AB65" s="80">
        <f>'SNA 119'!BV$49</f>
        <v>3092.1</v>
      </c>
      <c r="AC65" s="80">
        <f>'SNA 119'!BZ$49</f>
        <v>3346.9</v>
      </c>
      <c r="AD65" s="80">
        <f>'SNA 119'!CD$49</f>
        <v>3592.8</v>
      </c>
      <c r="AE65" s="80">
        <f>'SNA 119'!CH$49</f>
        <v>3825.6</v>
      </c>
      <c r="AF65" s="80">
        <f>'SNA 119'!CL$49</f>
        <v>3960.2</v>
      </c>
      <c r="AG65" s="80">
        <f>'SNA 119'!CP$49</f>
        <v>4215.7</v>
      </c>
      <c r="AH65" s="80">
        <f>'SNA 119'!CT$49</f>
        <v>4471</v>
      </c>
      <c r="AI65" s="80">
        <f>'SNA 119'!CX$49</f>
        <v>4741</v>
      </c>
      <c r="AJ65" s="80">
        <f>'SNA 119'!DB$49</f>
        <v>4984.2</v>
      </c>
      <c r="AK65" s="80">
        <f>'SNA 119'!DF$49</f>
        <v>5268.1</v>
      </c>
      <c r="AL65" s="80">
        <f>'SNA 119'!DJ$49</f>
        <v>5560.7</v>
      </c>
      <c r="AM65" s="80">
        <f>'SNA 119'!DN$49</f>
        <v>5903</v>
      </c>
      <c r="AN65" s="80">
        <f>'SNA 119'!DR$49</f>
        <v>6307</v>
      </c>
      <c r="AO65" s="80">
        <f>'SNA 119'!DV$49</f>
        <v>6792.4</v>
      </c>
      <c r="AP65" s="80">
        <f>'SNA 119'!DZ$49</f>
        <v>7103.1</v>
      </c>
      <c r="AQ65" s="80">
        <f>'SNA 119'!ED$49</f>
        <v>7384.1</v>
      </c>
      <c r="AR65" s="80">
        <f>'SNA 119'!EH$49</f>
        <v>7765.5</v>
      </c>
      <c r="AS65" s="80">
        <f>'SNA 119'!EL$49</f>
        <v>8260</v>
      </c>
      <c r="AT65" s="80">
        <f>'SNA 119'!EP$49</f>
        <v>8794.1</v>
      </c>
      <c r="AU65" s="80">
        <f>'SNA 119'!ET$49</f>
        <v>9304</v>
      </c>
      <c r="AV65" s="80">
        <f>'SNA 119'!EX$49</f>
        <v>9750.5</v>
      </c>
      <c r="AW65" s="80">
        <f>'SNA 119'!FB$49</f>
        <v>10013.6</v>
      </c>
      <c r="AX65" s="80">
        <f>'SNA 119'!FF$49</f>
        <v>9847</v>
      </c>
      <c r="AY65" s="80">
        <f>'SNA 119'!FJ$49</f>
        <v>10202.200000000001</v>
      </c>
      <c r="AZ65" s="80">
        <f>'SNA 119'!FN$49</f>
        <v>10689.3</v>
      </c>
      <c r="BA65" s="80">
        <f>'SNA 119'!FR$49</f>
        <v>11050.6</v>
      </c>
      <c r="BB65" s="80">
        <f>'SNA 119'!FV$49</f>
        <v>11361.2</v>
      </c>
      <c r="BC65" s="80">
        <f>'SNA 119'!FZ$49</f>
        <v>11863.4</v>
      </c>
      <c r="BD65" s="80">
        <f>'SNA 119'!GD$49</f>
        <v>12283.7</v>
      </c>
    </row>
    <row r="66" spans="1:56" x14ac:dyDescent="0.2">
      <c r="A66" s="93"/>
      <c r="C66" s="82" t="s">
        <v>507</v>
      </c>
      <c r="K66" s="79">
        <f t="shared" ref="K66:BD66" si="41">-(K16-K18)</f>
        <v>-44.900000000000006</v>
      </c>
      <c r="L66" s="79">
        <f t="shared" si="41"/>
        <v>-49.6</v>
      </c>
      <c r="M66" s="79">
        <f t="shared" si="41"/>
        <v>-51.699999999999996</v>
      </c>
      <c r="N66" s="79">
        <f t="shared" si="41"/>
        <v>-58.699999999999996</v>
      </c>
      <c r="O66" s="79">
        <f t="shared" si="41"/>
        <v>-65</v>
      </c>
      <c r="P66" s="79">
        <f t="shared" si="41"/>
        <v>-69.300000000000011</v>
      </c>
      <c r="Q66" s="79">
        <f t="shared" si="41"/>
        <v>-74.099999999999994</v>
      </c>
      <c r="R66" s="79">
        <f t="shared" si="41"/>
        <v>-79.600000000000009</v>
      </c>
      <c r="S66" s="79">
        <f t="shared" si="41"/>
        <v>-87.399999999999991</v>
      </c>
      <c r="T66" s="79">
        <f t="shared" si="41"/>
        <v>-94.5</v>
      </c>
      <c r="U66" s="79">
        <f t="shared" si="41"/>
        <v>-106.80000000000001</v>
      </c>
      <c r="V66" s="79">
        <f t="shared" si="41"/>
        <v>-129.19999999999999</v>
      </c>
      <c r="W66" s="79">
        <f t="shared" si="41"/>
        <v>-122.1</v>
      </c>
      <c r="X66" s="79">
        <f t="shared" si="41"/>
        <v>-130.69999999999999</v>
      </c>
      <c r="Y66" s="79">
        <f t="shared" si="41"/>
        <v>-147.20000000000002</v>
      </c>
      <c r="Z66" s="79">
        <f t="shared" si="41"/>
        <v>-155.79999999999998</v>
      </c>
      <c r="AA66" s="302">
        <f t="shared" si="41"/>
        <v>-158.69999999999999</v>
      </c>
      <c r="AB66" s="79">
        <f t="shared" si="41"/>
        <v>-165.89999999999998</v>
      </c>
      <c r="AC66" s="79">
        <f t="shared" si="41"/>
        <v>-182.70000000000002</v>
      </c>
      <c r="AD66" s="79">
        <f t="shared" si="41"/>
        <v>-194.7</v>
      </c>
      <c r="AE66" s="79">
        <f t="shared" si="41"/>
        <v>-208.2</v>
      </c>
      <c r="AF66" s="79">
        <f t="shared" si="41"/>
        <v>-224.9</v>
      </c>
      <c r="AG66" s="79">
        <f t="shared" si="41"/>
        <v>-237.50000000000003</v>
      </c>
      <c r="AH66" s="79">
        <f t="shared" si="41"/>
        <v>-246</v>
      </c>
      <c r="AI66" s="79">
        <f t="shared" si="41"/>
        <v>-277.89999999999998</v>
      </c>
      <c r="AJ66" s="79">
        <f t="shared" si="41"/>
        <v>-283.5</v>
      </c>
      <c r="AK66" s="79">
        <f t="shared" si="41"/>
        <v>-293.8</v>
      </c>
      <c r="AL66" s="79">
        <f t="shared" si="41"/>
        <v>-312.7</v>
      </c>
      <c r="AM66" s="79">
        <f t="shared" si="41"/>
        <v>-328.20000000000005</v>
      </c>
      <c r="AN66" s="79">
        <f t="shared" si="41"/>
        <v>-339.8</v>
      </c>
      <c r="AO66" s="79">
        <f t="shared" si="41"/>
        <v>-358.2</v>
      </c>
      <c r="AP66" s="79">
        <f t="shared" si="41"/>
        <v>-348.40000000000003</v>
      </c>
      <c r="AQ66" s="79">
        <f t="shared" si="41"/>
        <v>-376.5</v>
      </c>
      <c r="AR66" s="79">
        <f t="shared" si="41"/>
        <v>-389.9</v>
      </c>
      <c r="AS66" s="79">
        <f t="shared" si="41"/>
        <v>-419.90000000000003</v>
      </c>
      <c r="AT66" s="79">
        <f t="shared" si="41"/>
        <v>-440.90000000000003</v>
      </c>
      <c r="AU66" s="79">
        <f t="shared" si="41"/>
        <v>-479.6</v>
      </c>
      <c r="AV66" s="79">
        <f t="shared" si="41"/>
        <v>-488.9</v>
      </c>
      <c r="AW66" s="79">
        <f t="shared" si="41"/>
        <v>-486.1</v>
      </c>
      <c r="AX66" s="79">
        <f t="shared" si="41"/>
        <v>-456.99999999999994</v>
      </c>
      <c r="AY66" s="79">
        <f t="shared" si="41"/>
        <v>-486.80000000000007</v>
      </c>
      <c r="AZ66" s="79">
        <f t="shared" si="41"/>
        <v>-515.19999999999993</v>
      </c>
      <c r="BA66" s="79">
        <f t="shared" si="41"/>
        <v>-539.9</v>
      </c>
      <c r="BB66" s="79">
        <f t="shared" si="41"/>
        <v>-570.70000000000005</v>
      </c>
      <c r="BC66" s="79">
        <f t="shared" si="41"/>
        <v>-601.59999999999991</v>
      </c>
      <c r="BD66" s="79">
        <f t="shared" si="41"/>
        <v>-625.5</v>
      </c>
    </row>
    <row r="67" spans="1:56" x14ac:dyDescent="0.2">
      <c r="A67" s="93"/>
      <c r="C67" s="82" t="s">
        <v>508</v>
      </c>
      <c r="K67" s="319">
        <f>-('NIPA 3.12'!AR12+'NIPA 3.12'!AR22+'NIPA 3.12'!AR38)</f>
        <v>-13</v>
      </c>
      <c r="L67" s="319">
        <f>-('NIPA 3.12'!AS12+'NIPA 3.12'!AS22+'NIPA 3.12'!AS38)</f>
        <v>-15</v>
      </c>
      <c r="M67" s="319">
        <f>-('NIPA 3.12'!AT12+'NIPA 3.12'!AT22+'NIPA 3.12'!AT38)</f>
        <v>-17.400000000000002</v>
      </c>
      <c r="N67" s="319">
        <f>-('NIPA 3.12'!AU12+'NIPA 3.12'!AU22+'NIPA 3.12'!AU38)</f>
        <v>-20.2</v>
      </c>
      <c r="O67" s="319">
        <f>-('NIPA 3.12'!AV12+'NIPA 3.12'!AV22+'NIPA 3.12'!AV38)</f>
        <v>-24.5</v>
      </c>
      <c r="P67" s="319">
        <f>-('NIPA 3.12'!AW12+'NIPA 3.12'!AW22+'NIPA 3.12'!AW38)</f>
        <v>-30.1</v>
      </c>
      <c r="Q67" s="319">
        <f>-('NIPA 3.12'!AX12+'NIPA 3.12'!AX22+'NIPA 3.12'!AX38)</f>
        <v>-35</v>
      </c>
      <c r="R67" s="319">
        <f>-('NIPA 3.12'!AY12+'NIPA 3.12'!AY22+'NIPA 3.12'!AY38)</f>
        <v>-39.700000000000003</v>
      </c>
      <c r="S67" s="319">
        <f>-('NIPA 3.12'!AZ12+'NIPA 3.12'!AZ22+'NIPA 3.12'!AZ38)</f>
        <v>-45.1</v>
      </c>
      <c r="T67" s="319">
        <f>-('NIPA 3.12'!BA12+'NIPA 3.12'!BA22+'NIPA 3.12'!BA38)</f>
        <v>-52</v>
      </c>
      <c r="U67" s="319">
        <f>-('NIPA 3.12'!BB12+'NIPA 3.12'!BB22+'NIPA 3.12'!BB38)</f>
        <v>-61.5</v>
      </c>
      <c r="V67" s="319">
        <f>-('NIPA 3.12'!BC12+'NIPA 3.12'!BC22+'NIPA 3.12'!BC38)</f>
        <v>-73.099999999999994</v>
      </c>
      <c r="W67" s="319">
        <f>-('NIPA 3.12'!BD12+'NIPA 3.12'!BD22+'NIPA 3.12'!BD38)</f>
        <v>-83.5</v>
      </c>
      <c r="X67" s="319">
        <f>-('NIPA 3.12'!BE12+'NIPA 3.12'!BE22+'NIPA 3.12'!BE38)</f>
        <v>-94.3</v>
      </c>
      <c r="Y67" s="319">
        <f>-('NIPA 3.12'!BF12+'NIPA 3.12'!BF22+'NIPA 3.12'!BF38)</f>
        <v>-104.2</v>
      </c>
      <c r="Z67" s="319">
        <f>-('NIPA 3.12'!BG12+'NIPA 3.12'!BG22+'NIPA 3.12'!BG38)</f>
        <v>-112.9</v>
      </c>
      <c r="AA67" s="319">
        <f>-('NIPA 3.12'!BH12+'NIPA 3.12'!BH22+'NIPA 3.12'!BH38)</f>
        <v>-123.1</v>
      </c>
      <c r="AB67" s="319">
        <f>-('NIPA 3.12'!BI12+'NIPA 3.12'!BI22+'NIPA 3.12'!BI38)</f>
        <v>-134.1</v>
      </c>
      <c r="AC67" s="319">
        <f>-('NIPA 3.12'!BJ12+'NIPA 3.12'!BJ22+'NIPA 3.12'!BJ38)</f>
        <v>-144.39999999999998</v>
      </c>
      <c r="AD67" s="319">
        <f>-('NIPA 3.12'!BK12+'NIPA 3.12'!BK22+'NIPA 3.12'!BK38)</f>
        <v>-164.5</v>
      </c>
      <c r="AE67" s="319">
        <f>-('NIPA 3.12'!BL12+'NIPA 3.12'!BL22+'NIPA 3.12'!BL38)</f>
        <v>-187.3</v>
      </c>
      <c r="AF67" s="319">
        <f>-('NIPA 3.12'!BM12+'NIPA 3.12'!BM22+'NIPA 3.12'!BM38)</f>
        <v>-221.3</v>
      </c>
      <c r="AG67" s="319">
        <f>-('NIPA 3.12'!BN12+'NIPA 3.12'!BN22+'NIPA 3.12'!BN38)</f>
        <v>-256.09999999999997</v>
      </c>
      <c r="AH67" s="319">
        <f>-('NIPA 3.12'!BO12+'NIPA 3.12'!BO22+'NIPA 3.12'!BO38)</f>
        <v>-283.5</v>
      </c>
      <c r="AI67" s="319">
        <f>-('NIPA 3.12'!BP12+'NIPA 3.12'!BP22+'NIPA 3.12'!BP38)</f>
        <v>-310.70000000000005</v>
      </c>
      <c r="AJ67" s="319">
        <f>-('NIPA 3.12'!BQ12+'NIPA 3.12'!BQ22+'NIPA 3.12'!BQ38)</f>
        <v>-337.2</v>
      </c>
      <c r="AK67" s="319">
        <f>-('NIPA 3.12'!BR12+'NIPA 3.12'!BR22+'NIPA 3.12'!BR38)</f>
        <v>-359.5</v>
      </c>
      <c r="AL67" s="319">
        <f>-('NIPA 3.12'!BS12+'NIPA 3.12'!BS22+'NIPA 3.12'!BS38)</f>
        <v>-376.1</v>
      </c>
      <c r="AM67" s="319">
        <f>-('NIPA 3.12'!BT12+'NIPA 3.12'!BT22+'NIPA 3.12'!BT38)</f>
        <v>-381.9</v>
      </c>
      <c r="AN67" s="319">
        <f>-('NIPA 3.12'!BU12+'NIPA 3.12'!BU22+'NIPA 3.12'!BU38)</f>
        <v>-399</v>
      </c>
      <c r="AO67" s="77">
        <f>-('NIPA 3.12'!BV12+'NIPA 3.12'!BV22+'NIPA 3.12'!BV38)</f>
        <v>-425.29999999999995</v>
      </c>
      <c r="AP67" s="319">
        <f>-('NIPA 3.12'!BW12+'NIPA 3.12'!BW22+'NIPA 3.12'!BW38)</f>
        <v>-478.5</v>
      </c>
      <c r="AQ67" s="319">
        <f>-('NIPA 3.12'!BX12+'NIPA 3.12'!BX22+'NIPA 3.12'!BX38)</f>
        <v>-519.20000000000005</v>
      </c>
      <c r="AR67" s="319">
        <f>-('NIPA 3.12'!BY12+'NIPA 3.12'!BY22+'NIPA 3.12'!BY38)</f>
        <v>-552.79999999999995</v>
      </c>
      <c r="AS67" s="319">
        <f>-('NIPA 3.12'!BZ12+'NIPA 3.12'!BZ22+'NIPA 3.12'!BZ38)</f>
        <v>-607.1</v>
      </c>
      <c r="AT67" s="319">
        <f>-('NIPA 3.12'!CA12+'NIPA 3.12'!CA22+'NIPA 3.12'!CA38)</f>
        <v>-650.5</v>
      </c>
      <c r="AU67" s="319">
        <f>-('NIPA 3.12'!CB12+'NIPA 3.12'!CB22+'NIPA 3.12'!CB38)</f>
        <v>-714.2</v>
      </c>
      <c r="AV67" s="319">
        <f>-('NIPA 3.12'!CC12+'NIPA 3.12'!CC22+'NIPA 3.12'!CC38)</f>
        <v>-769.8</v>
      </c>
      <c r="AW67" s="319">
        <f>-('NIPA 3.12'!CD12+'NIPA 3.12'!CD22+'NIPA 3.12'!CD38)</f>
        <v>-819</v>
      </c>
      <c r="AX67" s="319">
        <f>-('NIPA 3.12'!CE12+'NIPA 3.12'!CE22+'NIPA 3.12'!CE38)</f>
        <v>-883</v>
      </c>
      <c r="AY67" s="319">
        <f>-('NIPA 3.12'!CF12+'NIPA 3.12'!CF22+'NIPA 3.12'!CF38)</f>
        <v>-929.59999999999991</v>
      </c>
      <c r="AZ67" s="319">
        <f>-('NIPA 3.12'!CG12+'NIPA 3.12'!CG22+'NIPA 3.12'!CG38)</f>
        <v>-960.7</v>
      </c>
      <c r="BA67" s="319">
        <f>-('NIPA 3.12'!CH12+'NIPA 3.12'!CH22+'NIPA 3.12'!CH38)</f>
        <v>-993.09999999999991</v>
      </c>
      <c r="BB67" s="319">
        <f>-('NIPA 3.12'!CI12+'NIPA 3.12'!CI22+'NIPA 3.12'!CI38)</f>
        <v>-1033.5999999999999</v>
      </c>
      <c r="BC67" s="319">
        <f>-('NIPA 3.12'!CJ12+'NIPA 3.12'!CJ22+'NIPA 3.12'!CJ38)</f>
        <v>-1106.5</v>
      </c>
      <c r="BD67" s="319">
        <f>-('NIPA 3.12'!CK12+'NIPA 3.12'!CK22+'NIPA 3.12'!CK38)</f>
        <v>-1185.5</v>
      </c>
    </row>
    <row r="69" spans="1:56" x14ac:dyDescent="0.2">
      <c r="A69" s="82" t="s">
        <v>106</v>
      </c>
      <c r="C69" s="82" t="s">
        <v>573</v>
      </c>
      <c r="K69" s="77">
        <f>ROUND('SNA 107'!E20-'SNA 107'!E17,1)</f>
        <v>-6.6</v>
      </c>
      <c r="L69" s="77">
        <f>ROUND('SNA 107'!F20-'SNA 107'!F17,1)</f>
        <v>-7.9</v>
      </c>
      <c r="M69" s="77">
        <f>ROUND('SNA 107'!G20-'SNA 107'!G17,1)</f>
        <v>-9.1999999999999993</v>
      </c>
      <c r="N69" s="77">
        <f>ROUND('SNA 107'!H20-'SNA 107'!H17,1)</f>
        <v>-7.9</v>
      </c>
      <c r="O69" s="77">
        <f>ROUND('SNA 107'!I20-'SNA 107'!I17,1)</f>
        <v>-8.6999999999999993</v>
      </c>
      <c r="P69" s="77">
        <f>ROUND('SNA 107'!J20-'SNA 107'!J17,1)</f>
        <v>-9.1</v>
      </c>
      <c r="Q69" s="77">
        <f>ROUND('SNA 107'!K20-'SNA 107'!K17,1)</f>
        <v>-8.1</v>
      </c>
      <c r="R69" s="77">
        <f>ROUND('SNA 107'!L20-'SNA 107'!L17,1)</f>
        <v>-8.1</v>
      </c>
      <c r="S69" s="77">
        <f>ROUND('SNA 107'!M20-'SNA 107'!M17,1)</f>
        <v>-8.8000000000000007</v>
      </c>
      <c r="T69" s="77">
        <f>ROUND('SNA 107'!N20-'SNA 107'!N17,1)</f>
        <v>-10.6</v>
      </c>
      <c r="U69" s="77">
        <f>ROUND('SNA 107'!O20-'SNA 107'!O17,1)</f>
        <v>-12.6</v>
      </c>
      <c r="V69" s="77">
        <f>ROUND('SNA 107'!P20-'SNA 107'!P17,1)</f>
        <v>-17</v>
      </c>
      <c r="W69" s="77">
        <f>ROUND('SNA 107'!Q20-'SNA 107'!Q17,1)</f>
        <v>-19.8</v>
      </c>
      <c r="X69" s="77">
        <f>ROUND('SNA 107'!R20-'SNA 107'!R17,1)</f>
        <v>-20.5</v>
      </c>
      <c r="Y69" s="77">
        <f>ROUND('SNA 107'!S20-'SNA 107'!S17,1)</f>
        <v>-23.6</v>
      </c>
      <c r="Z69" s="77">
        <f>ROUND('SNA 107'!T20-'SNA 107'!T17,1)</f>
        <v>-25.7</v>
      </c>
      <c r="AA69" s="141">
        <f>ROUND('SNA 107'!U20-'SNA 107'!U17,1)</f>
        <v>-27.8</v>
      </c>
      <c r="AB69" s="77">
        <f>ROUND('SNA 107'!V20-'SNA 107'!V17,1)</f>
        <v>-26.8</v>
      </c>
      <c r="AC69" s="77">
        <f>ROUND('SNA 107'!W20-'SNA 107'!W17,1)</f>
        <v>-29</v>
      </c>
      <c r="AD69" s="77">
        <f>ROUND('SNA 107'!X20-'SNA 107'!X17,1)</f>
        <v>-30.4</v>
      </c>
      <c r="AE69" s="77">
        <f>ROUND('SNA 107'!Y20-'SNA 107'!Y17,1)</f>
        <v>-31.7</v>
      </c>
      <c r="AF69" s="77">
        <f>ROUND('SNA 107'!Z20-'SNA 107'!Z17,1)</f>
        <v>4.9000000000000004</v>
      </c>
      <c r="AG69" s="77">
        <f>ROUND('SNA 107'!AA20-'SNA 107'!AA17,1)</f>
        <v>-41.9</v>
      </c>
      <c r="AH69" s="77">
        <f>ROUND('SNA 107'!AB20-'SNA 107'!AB17,1)</f>
        <v>-45.4</v>
      </c>
      <c r="AI69" s="77">
        <f>ROUND('SNA 107'!AC20-'SNA 107'!AC17,1)</f>
        <v>-46.1</v>
      </c>
      <c r="AJ69" s="77">
        <f>ROUND('SNA 107'!AD20-'SNA 107'!AD17,1)</f>
        <v>-44</v>
      </c>
      <c r="AK69" s="77">
        <f>ROUND('SNA 107'!AE20-'SNA 107'!AE17,1)</f>
        <v>-49.5</v>
      </c>
      <c r="AL69" s="77">
        <f>ROUND('SNA 107'!AF20-'SNA 107'!AF17,1)</f>
        <v>-51.4</v>
      </c>
      <c r="AM69" s="77">
        <f>ROUND('SNA 107'!AG20-'SNA 107'!AG17,1)</f>
        <v>-60</v>
      </c>
      <c r="AN69" s="77">
        <f>ROUND('SNA 107'!AH20-'SNA 107'!AH17,1)</f>
        <v>-57.1</v>
      </c>
      <c r="AO69" s="77">
        <f>ROUND('SNA 107'!AI20-'SNA 107'!AI17,1)</f>
        <v>-64.900000000000006</v>
      </c>
      <c r="AP69" s="77">
        <f>ROUND('SNA 107'!AJ20-'SNA 107'!AJ17,1)</f>
        <v>-71.900000000000006</v>
      </c>
      <c r="AQ69" s="77">
        <f>ROUND('SNA 107'!AK20-'SNA 107'!AK17,1)</f>
        <v>-72.900000000000006</v>
      </c>
      <c r="AR69" s="77">
        <f>ROUND('SNA 107'!AL20-'SNA 107'!AL17,1)</f>
        <v>-79.2</v>
      </c>
      <c r="AS69" s="77">
        <f>ROUND('SNA 107'!AM20-'SNA 107'!AM17,1)</f>
        <v>-97</v>
      </c>
      <c r="AT69" s="77">
        <f>ROUND('SNA 107'!AN20-'SNA 107'!AN17,1)</f>
        <v>-109.1</v>
      </c>
      <c r="AU69" s="77">
        <f>ROUND('SNA 107'!AO20-'SNA 107'!AO17,1)</f>
        <v>-98.8</v>
      </c>
      <c r="AV69" s="77">
        <f>ROUND('SNA 107'!AP20-'SNA 107'!AP17,1)</f>
        <v>-125.2</v>
      </c>
      <c r="AW69" s="77">
        <f>ROUND('SNA 107'!AQ20-'SNA 107'!AQ17,1)</f>
        <v>-140.6</v>
      </c>
      <c r="AX69" s="77">
        <f>ROUND('SNA 107'!AR20-'SNA 107'!AR17,1)</f>
        <v>-137.5</v>
      </c>
      <c r="AY69" s="77">
        <f>ROUND('SNA 107'!AS20-'SNA 107'!AS17,1)</f>
        <v>-139.19999999999999</v>
      </c>
      <c r="AZ69" s="77">
        <f>ROUND('SNA 107'!AT20-'SNA 107'!AT17,1)</f>
        <v>-148.19999999999999</v>
      </c>
      <c r="BA69" s="77">
        <f>ROUND('SNA 107'!AU20-'SNA 107'!AU17,1)</f>
        <v>-140.1</v>
      </c>
      <c r="BB69" s="77">
        <f>ROUND('SNA 107'!AV20-'SNA 107'!AV17,1)</f>
        <v>-138.4</v>
      </c>
      <c r="BC69" s="77">
        <f>ROUND('SNA 107'!AW20-'SNA 107'!AW17,1)</f>
        <v>-141</v>
      </c>
      <c r="BD69" s="77">
        <f>ROUND('SNA 107'!AX20-'SNA 107'!AX17,1)</f>
        <v>-161.1</v>
      </c>
    </row>
    <row r="70" spans="1:56" x14ac:dyDescent="0.2">
      <c r="A70" s="93"/>
      <c r="C70" s="82"/>
    </row>
    <row r="71" spans="1:56" x14ac:dyDescent="0.2">
      <c r="A71" s="82"/>
      <c r="C71" s="82" t="s">
        <v>599</v>
      </c>
      <c r="K71" s="80">
        <f>'SNA 119'!G$50</f>
        <v>91.4</v>
      </c>
      <c r="L71" s="80">
        <f>'SNA 119'!K$50</f>
        <v>97.3</v>
      </c>
      <c r="M71" s="80">
        <f>'SNA 119'!O$50</f>
        <v>116.8</v>
      </c>
      <c r="N71" s="80">
        <f>'SNA 119'!S$50</f>
        <v>157.19999999999999</v>
      </c>
      <c r="O71" s="80">
        <f>'SNA 119'!W$50</f>
        <v>143.1</v>
      </c>
      <c r="P71" s="80">
        <f>'SNA 119'!AA$50</f>
        <v>110.7</v>
      </c>
      <c r="Q71" s="80">
        <f>'SNA 119'!AE$50</f>
        <v>140.30000000000001</v>
      </c>
      <c r="R71" s="80">
        <f>'SNA 119'!AI$50</f>
        <v>171.3</v>
      </c>
      <c r="S71" s="80">
        <f>'SNA 119'!AM$50</f>
        <v>223.1</v>
      </c>
      <c r="T71" s="80">
        <f>'SNA 119'!AQ$50</f>
        <v>242.7</v>
      </c>
      <c r="U71" s="80">
        <f>'SNA 119'!AU$50</f>
        <v>204.6</v>
      </c>
      <c r="V71" s="80">
        <f>'SNA 119'!AY$50</f>
        <v>260.2</v>
      </c>
      <c r="W71" s="80">
        <f>'SNA 119'!BC$50</f>
        <v>193.6</v>
      </c>
      <c r="X71" s="80">
        <f>'SNA 119'!BG$50</f>
        <v>158.9</v>
      </c>
      <c r="Y71" s="80">
        <f>'SNA 119'!BK$50</f>
        <v>290.2</v>
      </c>
      <c r="Z71" s="80">
        <f>'SNA 119'!BO$50</f>
        <v>247.3</v>
      </c>
      <c r="AA71" s="302">
        <f>'SNA 119'!BS$50</f>
        <v>185.6</v>
      </c>
      <c r="AB71" s="80">
        <f>'SNA 119'!BW$50</f>
        <v>224.2</v>
      </c>
      <c r="AC71" s="80">
        <f>'SNA 119'!CA$50</f>
        <v>297.7</v>
      </c>
      <c r="AD71" s="80">
        <f>'SNA 119'!CE$50</f>
        <v>277.5</v>
      </c>
      <c r="AE71" s="80">
        <f>'SNA 119'!CI$50</f>
        <v>230.7</v>
      </c>
      <c r="AF71" s="80">
        <f>'SNA 119'!CM$50</f>
        <v>226.8</v>
      </c>
      <c r="AG71" s="80">
        <f>'SNA 119'!CQ$50</f>
        <v>192.9</v>
      </c>
      <c r="AH71" s="80">
        <f>'SNA 119'!CU$50</f>
        <v>164.3</v>
      </c>
      <c r="AI71" s="80">
        <f>'SNA 119'!CY$50</f>
        <v>243.6</v>
      </c>
      <c r="AJ71" s="80">
        <f>'SNA 119'!DC$50</f>
        <v>306.8</v>
      </c>
      <c r="AK71" s="80">
        <f>'SNA 119'!DG$50</f>
        <v>405.3</v>
      </c>
      <c r="AL71" s="80">
        <f>'SNA 119'!DK$50</f>
        <v>543.6</v>
      </c>
      <c r="AM71" s="80">
        <f>'SNA 119'!DO$50</f>
        <v>622.1</v>
      </c>
      <c r="AN71" s="80">
        <f>'SNA 119'!DS$50</f>
        <v>602.70000000000005</v>
      </c>
      <c r="AO71" s="80">
        <f>'SNA 119'!DW$50</f>
        <v>605.5</v>
      </c>
      <c r="AP71" s="80">
        <f>'SNA 119'!EA$50</f>
        <v>464.5</v>
      </c>
      <c r="AQ71" s="80">
        <f>'SNA 119'!EE$50</f>
        <v>328.5</v>
      </c>
      <c r="AR71" s="80">
        <f>'SNA 119'!EI$50</f>
        <v>263.89999999999998</v>
      </c>
      <c r="AS71" s="80">
        <f>'SNA 119'!EM$50</f>
        <v>315</v>
      </c>
      <c r="AT71" s="80">
        <f>'SNA 119'!EQ$50</f>
        <v>356.6</v>
      </c>
      <c r="AU71" s="80">
        <f>'SNA 119'!EU$50</f>
        <v>512.1</v>
      </c>
      <c r="AV71" s="80">
        <f>'SNA 119'!EY$50</f>
        <v>236</v>
      </c>
      <c r="AW71" s="80">
        <f>'SNA 119'!FC$50</f>
        <v>-95</v>
      </c>
      <c r="AX71" s="80">
        <f>'SNA 119'!FG$50</f>
        <v>-300.39999999999998</v>
      </c>
      <c r="AY71" s="80">
        <f>'SNA 119'!FK$50</f>
        <v>-124.1</v>
      </c>
      <c r="AZ71" s="80">
        <f>'SNA 119'!FO$50</f>
        <v>-16.100000000000001</v>
      </c>
      <c r="BA71" s="80">
        <f>'SNA 119'!FS$50</f>
        <v>327</v>
      </c>
      <c r="BB71" s="80">
        <f>'SNA 119'!FW$50</f>
        <v>421.6</v>
      </c>
      <c r="BC71" s="80">
        <f>'SNA 119'!GA$50</f>
        <v>592</v>
      </c>
      <c r="BD71" s="80">
        <f>'SNA 119'!GE$50</f>
        <v>615.5</v>
      </c>
    </row>
    <row r="72" spans="1:56" x14ac:dyDescent="0.2">
      <c r="A72" s="82" t="s">
        <v>2126</v>
      </c>
      <c r="D72" s="82" t="s">
        <v>600</v>
      </c>
      <c r="K72" s="80">
        <f>'SNA 119'!E$50</f>
        <v>-30.7</v>
      </c>
      <c r="L72" s="80">
        <f>'SNA 119'!I$50</f>
        <v>-48.8</v>
      </c>
      <c r="M72" s="80">
        <f>'SNA 119'!M$50</f>
        <v>-39.5</v>
      </c>
      <c r="N72" s="80">
        <f>'SNA 119'!Q$50</f>
        <v>-26.2</v>
      </c>
      <c r="O72" s="80">
        <f>'SNA 119'!U$50</f>
        <v>-36.6</v>
      </c>
      <c r="P72" s="80">
        <f>'SNA 119'!Y$50</f>
        <v>-99.5</v>
      </c>
      <c r="Q72" s="80">
        <f>'SNA 119'!AC$50</f>
        <v>-75.7</v>
      </c>
      <c r="R72" s="80">
        <f>'SNA 119'!AG$50</f>
        <v>-61.6</v>
      </c>
      <c r="S72" s="80">
        <f>'SNA 119'!AK$50</f>
        <v>-44.1</v>
      </c>
      <c r="T72" s="80">
        <f>'SNA 119'!AO$50</f>
        <v>-34.1</v>
      </c>
      <c r="U72" s="80">
        <f>'SNA 119'!AS$50</f>
        <v>-76.900000000000006</v>
      </c>
      <c r="V72" s="80">
        <f>'SNA 119'!AW$50</f>
        <v>-77.599999999999994</v>
      </c>
      <c r="W72" s="80">
        <f>'SNA 119'!BA$50</f>
        <v>-165.7</v>
      </c>
      <c r="X72" s="80">
        <f>'SNA 119'!BE$50</f>
        <v>-200.4</v>
      </c>
      <c r="Y72" s="80">
        <f>'SNA 119'!BI$50</f>
        <v>-168.4</v>
      </c>
      <c r="Z72" s="80">
        <f>'SNA 119'!BM$50</f>
        <v>-173.5</v>
      </c>
      <c r="AA72" s="302">
        <f>'SNA 119'!BQ$50</f>
        <v>-189.9</v>
      </c>
      <c r="AB72" s="80">
        <f>'SNA 119'!BU$50</f>
        <v>-147.4</v>
      </c>
      <c r="AC72" s="80">
        <f>'SNA 119'!BY$50</f>
        <v>-138.30000000000001</v>
      </c>
      <c r="AD72" s="80">
        <f>'SNA 119'!CC$50</f>
        <v>-146.6</v>
      </c>
      <c r="AE72" s="80">
        <f>'SNA 119'!CG$50</f>
        <v>-201.6</v>
      </c>
      <c r="AF72" s="80">
        <f>'SNA 119'!CK$50</f>
        <v>-269.7</v>
      </c>
      <c r="AG72" s="80">
        <f>'SNA 119'!CO$50</f>
        <v>-370.6</v>
      </c>
      <c r="AH72" s="80">
        <f>'SNA 119'!CS$50</f>
        <v>-349.4</v>
      </c>
      <c r="AI72" s="80">
        <f>'SNA 119'!CW$50</f>
        <v>-281.5</v>
      </c>
      <c r="AJ72" s="80">
        <f>'SNA 119'!DA$50</f>
        <v>-274.7</v>
      </c>
      <c r="AK72" s="80">
        <f>'SNA 119'!DE$50</f>
        <v>-193.8</v>
      </c>
      <c r="AL72" s="80">
        <f>'SNA 119'!DI$50</f>
        <v>-94.6</v>
      </c>
      <c r="AM72" s="80">
        <f>'SNA 119'!DM$50</f>
        <v>11.3</v>
      </c>
      <c r="AN72" s="80">
        <f>'SNA 119'!DQ$50</f>
        <v>68.400000000000006</v>
      </c>
      <c r="AO72" s="80">
        <f>'SNA 119'!DU$50</f>
        <v>160.30000000000001</v>
      </c>
      <c r="AP72" s="80">
        <f>'SNA 119'!DY$50</f>
        <v>-54.3</v>
      </c>
      <c r="AQ72" s="80">
        <f>'SNA 119'!EC$50</f>
        <v>-397</v>
      </c>
      <c r="AR72" s="80">
        <f>'SNA 119'!EG$50</f>
        <v>-529.5</v>
      </c>
      <c r="AS72" s="80">
        <f>'SNA 119'!EK$50</f>
        <v>-510.7</v>
      </c>
      <c r="AT72" s="80">
        <f>'SNA 119'!EO$50</f>
        <v>-371.5</v>
      </c>
      <c r="AU72" s="80">
        <f>'SNA 119'!ES$50</f>
        <v>-266.10000000000002</v>
      </c>
      <c r="AV72" s="80">
        <f>'SNA 119'!EW$50</f>
        <v>-336.7</v>
      </c>
      <c r="AW72" s="80">
        <f>'SNA 119'!FA$50</f>
        <v>-797.4</v>
      </c>
      <c r="AX72" s="80">
        <f>'SNA 119'!FE$50</f>
        <v>-1520.8</v>
      </c>
      <c r="AY72" s="80">
        <f>'SNA 119'!FI$50</f>
        <v>-1564.5</v>
      </c>
      <c r="AZ72" s="80">
        <f>'SNA 119'!FM$50</f>
        <v>-1453.6</v>
      </c>
      <c r="BA72" s="80">
        <f>'SNA 119'!FQ$50</f>
        <v>-1305.5</v>
      </c>
      <c r="BB72" s="80">
        <f>'SNA 119'!FU$50</f>
        <v>-826.6</v>
      </c>
      <c r="BC72" s="80">
        <f>'SNA 119'!FY$50</f>
        <v>-776.2</v>
      </c>
      <c r="BD72" s="80">
        <f>'SNA 119'!GC$50</f>
        <v>-721.1</v>
      </c>
    </row>
    <row r="73" spans="1:56" x14ac:dyDescent="0.2">
      <c r="A73" s="82" t="s">
        <v>2125</v>
      </c>
      <c r="D73" s="82" t="s">
        <v>601</v>
      </c>
      <c r="K73" s="77">
        <f>K71-K72</f>
        <v>122.10000000000001</v>
      </c>
      <c r="L73" s="77">
        <f t="shared" ref="L73:BD73" si="42">L71-L72</f>
        <v>146.1</v>
      </c>
      <c r="M73" s="77">
        <f t="shared" si="42"/>
        <v>156.30000000000001</v>
      </c>
      <c r="N73" s="77">
        <f t="shared" si="42"/>
        <v>183.39999999999998</v>
      </c>
      <c r="O73" s="77">
        <f t="shared" si="42"/>
        <v>179.7</v>
      </c>
      <c r="P73" s="77">
        <f t="shared" si="42"/>
        <v>210.2</v>
      </c>
      <c r="Q73" s="77">
        <f t="shared" si="42"/>
        <v>216</v>
      </c>
      <c r="R73" s="77">
        <f t="shared" si="42"/>
        <v>232.9</v>
      </c>
      <c r="S73" s="77">
        <f t="shared" si="42"/>
        <v>267.2</v>
      </c>
      <c r="T73" s="77">
        <f t="shared" si="42"/>
        <v>276.8</v>
      </c>
      <c r="U73" s="77">
        <f t="shared" si="42"/>
        <v>281.5</v>
      </c>
      <c r="V73" s="77">
        <f t="shared" si="42"/>
        <v>337.79999999999995</v>
      </c>
      <c r="W73" s="77">
        <f t="shared" si="42"/>
        <v>359.29999999999995</v>
      </c>
      <c r="X73" s="77">
        <f t="shared" si="42"/>
        <v>359.3</v>
      </c>
      <c r="Y73" s="77">
        <f t="shared" si="42"/>
        <v>458.6</v>
      </c>
      <c r="Z73" s="77">
        <f t="shared" si="42"/>
        <v>420.8</v>
      </c>
      <c r="AA73" s="141">
        <f t="shared" si="42"/>
        <v>375.5</v>
      </c>
      <c r="AB73" s="77">
        <f t="shared" si="42"/>
        <v>371.6</v>
      </c>
      <c r="AC73" s="77">
        <f t="shared" si="42"/>
        <v>436</v>
      </c>
      <c r="AD73" s="77">
        <f t="shared" si="42"/>
        <v>424.1</v>
      </c>
      <c r="AE73" s="77">
        <f t="shared" si="42"/>
        <v>432.29999999999995</v>
      </c>
      <c r="AF73" s="77">
        <f t="shared" si="42"/>
        <v>496.5</v>
      </c>
      <c r="AG73" s="77">
        <f t="shared" si="42"/>
        <v>563.5</v>
      </c>
      <c r="AH73" s="77">
        <f t="shared" si="42"/>
        <v>513.70000000000005</v>
      </c>
      <c r="AI73" s="77">
        <f t="shared" si="42"/>
        <v>525.1</v>
      </c>
      <c r="AJ73" s="77">
        <f t="shared" si="42"/>
        <v>581.5</v>
      </c>
      <c r="AK73" s="77">
        <f t="shared" si="42"/>
        <v>599.1</v>
      </c>
      <c r="AL73" s="77">
        <f t="shared" si="42"/>
        <v>638.20000000000005</v>
      </c>
      <c r="AM73" s="77">
        <f t="shared" si="42"/>
        <v>610.80000000000007</v>
      </c>
      <c r="AN73" s="77">
        <f t="shared" si="42"/>
        <v>534.30000000000007</v>
      </c>
      <c r="AO73" s="77">
        <f t="shared" si="42"/>
        <v>445.2</v>
      </c>
      <c r="AP73" s="77">
        <f t="shared" si="42"/>
        <v>518.79999999999995</v>
      </c>
      <c r="AQ73" s="77">
        <f t="shared" si="42"/>
        <v>725.5</v>
      </c>
      <c r="AR73" s="77">
        <f t="shared" si="42"/>
        <v>793.4</v>
      </c>
      <c r="AS73" s="77">
        <f t="shared" si="42"/>
        <v>825.7</v>
      </c>
      <c r="AT73" s="77">
        <f t="shared" si="42"/>
        <v>728.1</v>
      </c>
      <c r="AU73" s="77">
        <f t="shared" si="42"/>
        <v>778.2</v>
      </c>
      <c r="AV73" s="77">
        <f t="shared" si="42"/>
        <v>572.70000000000005</v>
      </c>
      <c r="AW73" s="77">
        <f t="shared" si="42"/>
        <v>702.4</v>
      </c>
      <c r="AX73" s="77">
        <f t="shared" si="42"/>
        <v>1220.4000000000001</v>
      </c>
      <c r="AY73" s="77">
        <f t="shared" si="42"/>
        <v>1440.4</v>
      </c>
      <c r="AZ73" s="77">
        <f t="shared" si="42"/>
        <v>1437.5</v>
      </c>
      <c r="BA73" s="77">
        <f t="shared" si="42"/>
        <v>1632.5</v>
      </c>
      <c r="BB73" s="77">
        <f t="shared" si="42"/>
        <v>1248.2</v>
      </c>
      <c r="BC73" s="77">
        <f t="shared" si="42"/>
        <v>1368.2</v>
      </c>
      <c r="BD73" s="77">
        <f t="shared" si="42"/>
        <v>1336.6</v>
      </c>
    </row>
    <row r="74" spans="1:56" x14ac:dyDescent="0.2">
      <c r="A74" s="93"/>
      <c r="D74" s="82"/>
    </row>
    <row r="76" spans="1:56" x14ac:dyDescent="0.2">
      <c r="A76" s="93"/>
      <c r="C76" s="82" t="s">
        <v>602</v>
      </c>
      <c r="E76" s="77" t="s">
        <v>107</v>
      </c>
      <c r="K76" s="79">
        <f t="shared" ref="K76:BD76" si="43">K60-K22</f>
        <v>104.56666666666672</v>
      </c>
      <c r="L76" s="79">
        <f t="shared" si="43"/>
        <v>121.80000000000007</v>
      </c>
      <c r="M76" s="79">
        <f t="shared" si="43"/>
        <v>129.0333333333333</v>
      </c>
      <c r="N76" s="79">
        <f t="shared" si="43"/>
        <v>120.43333333333328</v>
      </c>
      <c r="O76" s="79">
        <f t="shared" si="43"/>
        <v>142.16666666666674</v>
      </c>
      <c r="P76" s="79">
        <f t="shared" si="43"/>
        <v>202.39999999999986</v>
      </c>
      <c r="Q76" s="79">
        <f t="shared" si="43"/>
        <v>220.23333333333358</v>
      </c>
      <c r="R76" s="79">
        <f t="shared" si="43"/>
        <v>236.90000000000009</v>
      </c>
      <c r="S76" s="79">
        <f t="shared" si="43"/>
        <v>237.26666666666665</v>
      </c>
      <c r="T76" s="79">
        <f t="shared" si="43"/>
        <v>249.20000000000005</v>
      </c>
      <c r="U76" s="79">
        <f t="shared" si="43"/>
        <v>302.16666666666652</v>
      </c>
      <c r="V76" s="79">
        <f t="shared" si="43"/>
        <v>328.99999999999977</v>
      </c>
      <c r="W76" s="79">
        <f t="shared" si="43"/>
        <v>416.40000000000009</v>
      </c>
      <c r="X76" s="79">
        <f t="shared" si="43"/>
        <v>529.09999999999991</v>
      </c>
      <c r="Y76" s="79">
        <f t="shared" si="43"/>
        <v>519.26666666666642</v>
      </c>
      <c r="Z76" s="79">
        <f t="shared" si="43"/>
        <v>603.56666666666615</v>
      </c>
      <c r="AA76" s="302">
        <f t="shared" si="43"/>
        <v>651.36666666666679</v>
      </c>
      <c r="AB76" s="79">
        <f t="shared" si="43"/>
        <v>676.26666666666642</v>
      </c>
      <c r="AC76" s="79">
        <f t="shared" si="43"/>
        <v>697.5333333333333</v>
      </c>
      <c r="AD76" s="79">
        <f t="shared" si="43"/>
        <v>775.60000000000036</v>
      </c>
      <c r="AE76" s="79">
        <f t="shared" si="43"/>
        <v>852.5</v>
      </c>
      <c r="AF76" s="79">
        <f t="shared" si="43"/>
        <v>919.59999999999945</v>
      </c>
      <c r="AG76" s="79">
        <f t="shared" si="43"/>
        <v>962.86666666666679</v>
      </c>
      <c r="AH76" s="79">
        <f t="shared" si="43"/>
        <v>1067.4333333333334</v>
      </c>
      <c r="AI76" s="79">
        <f t="shared" si="43"/>
        <v>1125.4666666666672</v>
      </c>
      <c r="AJ76" s="79">
        <f t="shared" si="43"/>
        <v>1187.5999999999995</v>
      </c>
      <c r="AK76" s="79">
        <f t="shared" si="43"/>
        <v>1223.9666666666662</v>
      </c>
      <c r="AL76" s="79">
        <f t="shared" si="43"/>
        <v>1216.1666666666661</v>
      </c>
      <c r="AM76" s="79">
        <f t="shared" si="43"/>
        <v>1177.9666666666672</v>
      </c>
      <c r="AN76" s="79">
        <f t="shared" si="43"/>
        <v>1282.8333333333321</v>
      </c>
      <c r="AO76" s="79">
        <f t="shared" si="43"/>
        <v>1333.7333333333327</v>
      </c>
      <c r="AP76" s="79">
        <f t="shared" si="43"/>
        <v>1500.8333333333339</v>
      </c>
      <c r="AQ76" s="79">
        <f t="shared" si="43"/>
        <v>1752.7666666666673</v>
      </c>
      <c r="AR76" s="79">
        <f t="shared" si="43"/>
        <v>1977.9666666666672</v>
      </c>
      <c r="AS76" s="79">
        <f t="shared" si="43"/>
        <v>2133.0333333333328</v>
      </c>
      <c r="AT76" s="79">
        <f t="shared" si="43"/>
        <v>2358.9333333333343</v>
      </c>
      <c r="AU76" s="79">
        <f t="shared" si="43"/>
        <v>2447.9000000000015</v>
      </c>
      <c r="AV76" s="79">
        <f t="shared" si="43"/>
        <v>2636.2000000000007</v>
      </c>
      <c r="AW76" s="79">
        <f t="shared" si="43"/>
        <v>2872.6000000000004</v>
      </c>
      <c r="AX76" s="79">
        <f t="shared" si="43"/>
        <v>3155.1000000000004</v>
      </c>
      <c r="AY76" s="79">
        <f t="shared" si="43"/>
        <v>3356.4000000000015</v>
      </c>
      <c r="AZ76" s="79">
        <f t="shared" si="43"/>
        <v>3432.3999999999978</v>
      </c>
      <c r="BA76" s="79">
        <f t="shared" si="43"/>
        <v>3364.4333333333325</v>
      </c>
      <c r="BB76" s="79">
        <f t="shared" si="43"/>
        <v>3350.9333333333325</v>
      </c>
      <c r="BC76" s="79">
        <f t="shared" si="43"/>
        <v>3397</v>
      </c>
      <c r="BD76" s="79">
        <f t="shared" si="43"/>
        <v>3350.6666666666661</v>
      </c>
    </row>
    <row r="77" spans="1:56" x14ac:dyDescent="0.2">
      <c r="A77" s="93"/>
      <c r="E77" s="77" t="s">
        <v>106</v>
      </c>
      <c r="K77" s="77">
        <f t="shared" ref="K77:BD77" si="44">K69</f>
        <v>-6.6</v>
      </c>
      <c r="L77" s="77">
        <f t="shared" si="44"/>
        <v>-7.9</v>
      </c>
      <c r="M77" s="77">
        <f t="shared" si="44"/>
        <v>-9.1999999999999993</v>
      </c>
      <c r="N77" s="77">
        <f t="shared" si="44"/>
        <v>-7.9</v>
      </c>
      <c r="O77" s="77">
        <f t="shared" si="44"/>
        <v>-8.6999999999999993</v>
      </c>
      <c r="P77" s="77">
        <f t="shared" si="44"/>
        <v>-9.1</v>
      </c>
      <c r="Q77" s="77">
        <f t="shared" si="44"/>
        <v>-8.1</v>
      </c>
      <c r="R77" s="77">
        <f t="shared" si="44"/>
        <v>-8.1</v>
      </c>
      <c r="S77" s="77">
        <f t="shared" si="44"/>
        <v>-8.8000000000000007</v>
      </c>
      <c r="T77" s="77">
        <f t="shared" si="44"/>
        <v>-10.6</v>
      </c>
      <c r="U77" s="77">
        <f t="shared" si="44"/>
        <v>-12.6</v>
      </c>
      <c r="V77" s="77">
        <f t="shared" si="44"/>
        <v>-17</v>
      </c>
      <c r="W77" s="77">
        <f t="shared" si="44"/>
        <v>-19.8</v>
      </c>
      <c r="X77" s="77">
        <f t="shared" si="44"/>
        <v>-20.5</v>
      </c>
      <c r="Y77" s="77">
        <f t="shared" si="44"/>
        <v>-23.6</v>
      </c>
      <c r="Z77" s="77">
        <f t="shared" si="44"/>
        <v>-25.7</v>
      </c>
      <c r="AA77" s="141">
        <f t="shared" si="44"/>
        <v>-27.8</v>
      </c>
      <c r="AB77" s="77">
        <f t="shared" si="44"/>
        <v>-26.8</v>
      </c>
      <c r="AC77" s="77">
        <f t="shared" si="44"/>
        <v>-29</v>
      </c>
      <c r="AD77" s="77">
        <f t="shared" si="44"/>
        <v>-30.4</v>
      </c>
      <c r="AE77" s="77">
        <f t="shared" si="44"/>
        <v>-31.7</v>
      </c>
      <c r="AF77" s="77">
        <f t="shared" si="44"/>
        <v>4.9000000000000004</v>
      </c>
      <c r="AG77" s="77">
        <f t="shared" si="44"/>
        <v>-41.9</v>
      </c>
      <c r="AH77" s="77">
        <f t="shared" si="44"/>
        <v>-45.4</v>
      </c>
      <c r="AI77" s="77">
        <f t="shared" si="44"/>
        <v>-46.1</v>
      </c>
      <c r="AJ77" s="77">
        <f t="shared" si="44"/>
        <v>-44</v>
      </c>
      <c r="AK77" s="77">
        <f t="shared" si="44"/>
        <v>-49.5</v>
      </c>
      <c r="AL77" s="77">
        <f t="shared" si="44"/>
        <v>-51.4</v>
      </c>
      <c r="AM77" s="77">
        <f t="shared" si="44"/>
        <v>-60</v>
      </c>
      <c r="AN77" s="77">
        <f t="shared" si="44"/>
        <v>-57.1</v>
      </c>
      <c r="AO77" s="77">
        <f t="shared" si="44"/>
        <v>-64.900000000000006</v>
      </c>
      <c r="AP77" s="77">
        <f t="shared" si="44"/>
        <v>-71.900000000000006</v>
      </c>
      <c r="AQ77" s="77">
        <f t="shared" si="44"/>
        <v>-72.900000000000006</v>
      </c>
      <c r="AR77" s="77">
        <f t="shared" si="44"/>
        <v>-79.2</v>
      </c>
      <c r="AS77" s="77">
        <f t="shared" si="44"/>
        <v>-97</v>
      </c>
      <c r="AT77" s="77">
        <f t="shared" si="44"/>
        <v>-109.1</v>
      </c>
      <c r="AU77" s="77">
        <f t="shared" si="44"/>
        <v>-98.8</v>
      </c>
      <c r="AV77" s="77">
        <f t="shared" si="44"/>
        <v>-125.2</v>
      </c>
      <c r="AW77" s="77">
        <f t="shared" si="44"/>
        <v>-140.6</v>
      </c>
      <c r="AX77" s="77">
        <f t="shared" si="44"/>
        <v>-137.5</v>
      </c>
      <c r="AY77" s="77">
        <f t="shared" si="44"/>
        <v>-139.19999999999999</v>
      </c>
      <c r="AZ77" s="77">
        <f t="shared" si="44"/>
        <v>-148.19999999999999</v>
      </c>
      <c r="BA77" s="77">
        <f t="shared" si="44"/>
        <v>-140.1</v>
      </c>
      <c r="BB77" s="77">
        <f t="shared" si="44"/>
        <v>-138.4</v>
      </c>
      <c r="BC77" s="77">
        <f t="shared" si="44"/>
        <v>-141</v>
      </c>
      <c r="BD77" s="77">
        <f t="shared" si="44"/>
        <v>-161.1</v>
      </c>
    </row>
    <row r="78" spans="1:56" x14ac:dyDescent="0.2">
      <c r="A78" s="93"/>
      <c r="E78" s="77" t="s">
        <v>108</v>
      </c>
      <c r="K78" s="79">
        <f t="shared" ref="K78:BD78" si="45">K34-K71</f>
        <v>111.26666666666668</v>
      </c>
      <c r="L78" s="79">
        <f t="shared" si="45"/>
        <v>129.69999999999999</v>
      </c>
      <c r="M78" s="79">
        <f t="shared" si="45"/>
        <v>138.13333333333333</v>
      </c>
      <c r="N78" s="79">
        <f t="shared" si="45"/>
        <v>128.43333333333334</v>
      </c>
      <c r="O78" s="79">
        <f t="shared" si="45"/>
        <v>151.06666666666652</v>
      </c>
      <c r="P78" s="79">
        <f t="shared" si="45"/>
        <v>211.60000000000002</v>
      </c>
      <c r="Q78" s="79">
        <f t="shared" si="45"/>
        <v>228.23333333333329</v>
      </c>
      <c r="R78" s="79">
        <f t="shared" si="45"/>
        <v>244.99999999999983</v>
      </c>
      <c r="S78" s="79">
        <f t="shared" si="45"/>
        <v>246.06666666666641</v>
      </c>
      <c r="T78" s="79">
        <f t="shared" si="45"/>
        <v>259.69999999999993</v>
      </c>
      <c r="U78" s="79">
        <f t="shared" si="45"/>
        <v>314.86666666666679</v>
      </c>
      <c r="V78" s="79">
        <f t="shared" si="45"/>
        <v>346.00000000000006</v>
      </c>
      <c r="W78" s="79">
        <f t="shared" si="45"/>
        <v>436.09999999999968</v>
      </c>
      <c r="X78" s="79">
        <f t="shared" si="45"/>
        <v>549.59999999999991</v>
      </c>
      <c r="Y78" s="79">
        <f t="shared" si="45"/>
        <v>542.9666666666667</v>
      </c>
      <c r="Z78" s="79">
        <f t="shared" si="45"/>
        <v>629.06666666666706</v>
      </c>
      <c r="AA78" s="302">
        <f t="shared" si="45"/>
        <v>679.16666666666652</v>
      </c>
      <c r="AB78" s="79">
        <f t="shared" si="45"/>
        <v>703.06666666666683</v>
      </c>
      <c r="AC78" s="79">
        <f t="shared" si="45"/>
        <v>726.43333333333294</v>
      </c>
      <c r="AD78" s="79">
        <f t="shared" si="45"/>
        <v>806.19999999999982</v>
      </c>
      <c r="AE78" s="79">
        <f t="shared" si="45"/>
        <v>884.49999999999955</v>
      </c>
      <c r="AF78" s="79">
        <f t="shared" si="45"/>
        <v>914.59999999999968</v>
      </c>
      <c r="AG78" s="79">
        <f t="shared" si="45"/>
        <v>1004.6666666666662</v>
      </c>
      <c r="AH78" s="79">
        <f t="shared" si="45"/>
        <v>1112.7333333333336</v>
      </c>
      <c r="AI78" s="79">
        <f t="shared" si="45"/>
        <v>1171.4666666666667</v>
      </c>
      <c r="AJ78" s="79">
        <f t="shared" si="45"/>
        <v>1231.6999999999998</v>
      </c>
      <c r="AK78" s="79">
        <f t="shared" si="45"/>
        <v>1273.4666666666669</v>
      </c>
      <c r="AL78" s="79">
        <f t="shared" si="45"/>
        <v>1267.5666666666666</v>
      </c>
      <c r="AM78" s="79">
        <f t="shared" si="45"/>
        <v>1237.9666666666658</v>
      </c>
      <c r="AN78" s="79">
        <f t="shared" si="45"/>
        <v>1339.7333333333333</v>
      </c>
      <c r="AO78" s="79">
        <f t="shared" si="45"/>
        <v>1398.7333333333338</v>
      </c>
      <c r="AP78" s="79">
        <f t="shared" si="45"/>
        <v>1572.7333333333327</v>
      </c>
      <c r="AQ78" s="79">
        <f t="shared" si="45"/>
        <v>1825.5666666666666</v>
      </c>
      <c r="AR78" s="79">
        <f t="shared" si="45"/>
        <v>2057.1666666666674</v>
      </c>
      <c r="AS78" s="79">
        <f t="shared" si="45"/>
        <v>2229.9333333333338</v>
      </c>
      <c r="AT78" s="79">
        <f t="shared" si="45"/>
        <v>2468.0333333333333</v>
      </c>
      <c r="AU78" s="79">
        <f t="shared" si="45"/>
        <v>2546.9000000000005</v>
      </c>
      <c r="AV78" s="79">
        <f t="shared" si="45"/>
        <v>2761.2999999999997</v>
      </c>
      <c r="AW78" s="79">
        <f t="shared" si="45"/>
        <v>3013.2999999999997</v>
      </c>
      <c r="AX78" s="79">
        <f t="shared" si="45"/>
        <v>3292.5</v>
      </c>
      <c r="AY78" s="79">
        <f t="shared" si="45"/>
        <v>3495.4999999999995</v>
      </c>
      <c r="AZ78" s="79">
        <f t="shared" si="45"/>
        <v>3580.6</v>
      </c>
      <c r="BA78" s="79">
        <f t="shared" si="45"/>
        <v>3504.4333333333329</v>
      </c>
      <c r="BB78" s="79">
        <f t="shared" si="45"/>
        <v>3489.1333333333337</v>
      </c>
      <c r="BC78" s="79">
        <f t="shared" si="45"/>
        <v>3538</v>
      </c>
      <c r="BD78" s="79">
        <f t="shared" si="45"/>
        <v>3511.7666666666655</v>
      </c>
    </row>
    <row r="79" spans="1:56" x14ac:dyDescent="0.2">
      <c r="A79" s="93"/>
      <c r="E79" s="77" t="s">
        <v>109</v>
      </c>
      <c r="K79" s="79">
        <f>K76-K77-K78</f>
        <v>-9.9999999999965894E-2</v>
      </c>
      <c r="L79" s="79">
        <f t="shared" ref="L79:BD79" si="46">L76-L77-L78</f>
        <v>0</v>
      </c>
      <c r="M79" s="79">
        <f t="shared" si="46"/>
        <v>9.9999999999965894E-2</v>
      </c>
      <c r="N79" s="79">
        <f t="shared" si="46"/>
        <v>-0.10000000000005116</v>
      </c>
      <c r="O79" s="79">
        <f t="shared" si="46"/>
        <v>-0.19999999999978968</v>
      </c>
      <c r="P79" s="79">
        <f t="shared" si="46"/>
        <v>-0.10000000000016485</v>
      </c>
      <c r="Q79" s="79">
        <f t="shared" si="46"/>
        <v>0.10000000000027853</v>
      </c>
      <c r="R79" s="79">
        <f t="shared" si="46"/>
        <v>2.5579538487363607E-13</v>
      </c>
      <c r="S79" s="79">
        <f t="shared" si="46"/>
        <v>2.5579538487363607E-13</v>
      </c>
      <c r="T79" s="79">
        <f t="shared" si="46"/>
        <v>0.10000000000013642</v>
      </c>
      <c r="U79" s="79">
        <f t="shared" si="46"/>
        <v>-0.10000000000025011</v>
      </c>
      <c r="V79" s="79">
        <f t="shared" si="46"/>
        <v>0</v>
      </c>
      <c r="W79" s="79">
        <f t="shared" si="46"/>
        <v>0.10000000000042064</v>
      </c>
      <c r="X79" s="79">
        <f t="shared" si="46"/>
        <v>0</v>
      </c>
      <c r="Y79" s="79">
        <f t="shared" si="46"/>
        <v>-0.10000000000025011</v>
      </c>
      <c r="Z79" s="79">
        <f t="shared" si="46"/>
        <v>0.19999999999913598</v>
      </c>
      <c r="AA79" s="302">
        <f t="shared" si="46"/>
        <v>0</v>
      </c>
      <c r="AB79" s="79">
        <f t="shared" si="46"/>
        <v>0</v>
      </c>
      <c r="AC79" s="79">
        <f t="shared" si="46"/>
        <v>0.1000000000003638</v>
      </c>
      <c r="AD79" s="79">
        <f t="shared" si="46"/>
        <v>-0.19999999999947704</v>
      </c>
      <c r="AE79" s="79">
        <f t="shared" si="46"/>
        <v>-0.29999999999949978</v>
      </c>
      <c r="AF79" s="79">
        <f t="shared" si="46"/>
        <v>9.9999999999795364E-2</v>
      </c>
      <c r="AG79" s="79">
        <f t="shared" si="46"/>
        <v>0.10000000000059117</v>
      </c>
      <c r="AH79" s="79">
        <f t="shared" si="46"/>
        <v>9.9999999999909051E-2</v>
      </c>
      <c r="AI79" s="79">
        <f t="shared" si="46"/>
        <v>0.1000000000003638</v>
      </c>
      <c r="AJ79" s="79">
        <f t="shared" si="46"/>
        <v>-0.1000000000003638</v>
      </c>
      <c r="AK79" s="79">
        <f t="shared" si="46"/>
        <v>0</v>
      </c>
      <c r="AL79" s="79">
        <f t="shared" si="46"/>
        <v>0</v>
      </c>
      <c r="AM79" s="79">
        <f t="shared" si="46"/>
        <v>0</v>
      </c>
      <c r="AN79" s="79">
        <f t="shared" si="46"/>
        <v>0.19999999999868123</v>
      </c>
      <c r="AO79" s="79">
        <f t="shared" si="46"/>
        <v>-0.10000000000104592</v>
      </c>
      <c r="AP79" s="79">
        <f t="shared" si="46"/>
        <v>0</v>
      </c>
      <c r="AQ79" s="79">
        <f t="shared" si="46"/>
        <v>0.10000000000081855</v>
      </c>
      <c r="AR79" s="79">
        <f t="shared" si="46"/>
        <v>0</v>
      </c>
      <c r="AS79" s="79">
        <f t="shared" si="46"/>
        <v>9.9999999998999556E-2</v>
      </c>
      <c r="AT79" s="79">
        <f t="shared" si="46"/>
        <v>0</v>
      </c>
      <c r="AU79" s="79">
        <f t="shared" si="46"/>
        <v>-0.19999999999890861</v>
      </c>
      <c r="AV79" s="79">
        <f t="shared" si="46"/>
        <v>0.10000000000081855</v>
      </c>
      <c r="AW79" s="79">
        <f t="shared" si="46"/>
        <v>-9.9999999999454303E-2</v>
      </c>
      <c r="AX79" s="79">
        <f t="shared" si="46"/>
        <v>0.1000000000003638</v>
      </c>
      <c r="AY79" s="79">
        <f t="shared" si="46"/>
        <v>0.10000000000172804</v>
      </c>
      <c r="AZ79" s="79">
        <f t="shared" si="46"/>
        <v>0</v>
      </c>
      <c r="BA79" s="79">
        <f t="shared" si="46"/>
        <v>9.9999999999454303E-2</v>
      </c>
      <c r="BB79" s="79">
        <f t="shared" si="46"/>
        <v>0.19999999999890861</v>
      </c>
      <c r="BC79" s="79">
        <f t="shared" si="46"/>
        <v>0</v>
      </c>
      <c r="BD79" s="79">
        <f t="shared" si="46"/>
        <v>0</v>
      </c>
    </row>
    <row r="80" spans="1:56" s="156" customFormat="1" ht="13.5" thickBot="1" x14ac:dyDescent="0.25">
      <c r="K80" s="160"/>
      <c r="L80" s="160"/>
      <c r="M80" s="160"/>
      <c r="N80" s="160"/>
      <c r="O80" s="160"/>
      <c r="P80" s="160"/>
      <c r="Q80" s="160"/>
      <c r="R80" s="160"/>
      <c r="S80" s="160"/>
      <c r="T80" s="160"/>
      <c r="U80" s="160"/>
      <c r="V80" s="160"/>
      <c r="W80" s="160"/>
      <c r="X80" s="160"/>
      <c r="Y80" s="160"/>
      <c r="Z80" s="160"/>
      <c r="AA80" s="305"/>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row>
    <row r="81" spans="1:56" x14ac:dyDescent="0.2">
      <c r="B81" s="83" t="s">
        <v>713</v>
      </c>
      <c r="L81" s="79"/>
      <c r="M81" s="79"/>
      <c r="N81" s="79"/>
      <c r="O81" s="79"/>
      <c r="P81" s="79"/>
      <c r="Q81" s="79"/>
      <c r="R81" s="79"/>
      <c r="S81" s="79"/>
      <c r="T81" s="79"/>
      <c r="U81" s="79"/>
      <c r="V81" s="79"/>
      <c r="W81" s="79"/>
      <c r="X81" s="79"/>
      <c r="Y81" s="79"/>
      <c r="Z81" s="79"/>
      <c r="AA81" s="302"/>
      <c r="AB81" s="79"/>
      <c r="AC81" s="79"/>
      <c r="AD81" s="79"/>
      <c r="AE81" s="79"/>
      <c r="AF81" s="79"/>
      <c r="AG81" s="79"/>
      <c r="AH81" s="79"/>
      <c r="AI81" s="79"/>
      <c r="AJ81" s="79"/>
      <c r="AK81" s="79"/>
      <c r="AL81" s="79"/>
      <c r="AM81" s="79"/>
      <c r="AN81" s="79"/>
      <c r="AO81" s="79"/>
      <c r="AP81" s="79"/>
      <c r="AQ81" s="79"/>
      <c r="AR81" s="79"/>
      <c r="AS81" s="79"/>
      <c r="AT81" s="79"/>
      <c r="AU81" s="79"/>
      <c r="AV81" s="79"/>
      <c r="AW81" s="79"/>
      <c r="AX81" s="79"/>
      <c r="AY81" s="79"/>
      <c r="AZ81" s="79"/>
      <c r="BA81" s="79"/>
      <c r="BB81" s="79"/>
      <c r="BC81" s="79"/>
      <c r="BD81" s="79"/>
    </row>
    <row r="82" spans="1:56" x14ac:dyDescent="0.2">
      <c r="A82" s="141"/>
      <c r="B82" s="141"/>
      <c r="C82" s="158" t="s">
        <v>808</v>
      </c>
      <c r="D82" s="141"/>
      <c r="E82" s="141"/>
      <c r="K82" s="79">
        <f>K65+K67</f>
        <v>634.70000000000005</v>
      </c>
      <c r="L82" s="79">
        <f t="shared" ref="L82:BD82" si="47">L65+L67</f>
        <v>686</v>
      </c>
      <c r="M82" s="79">
        <f t="shared" si="47"/>
        <v>752</v>
      </c>
      <c r="N82" s="79">
        <f t="shared" si="47"/>
        <v>830.9</v>
      </c>
      <c r="O82" s="79">
        <f t="shared" si="47"/>
        <v>907.5</v>
      </c>
      <c r="P82" s="79">
        <f t="shared" si="47"/>
        <v>1002.6999999999999</v>
      </c>
      <c r="Q82" s="79">
        <f t="shared" si="47"/>
        <v>1115.2</v>
      </c>
      <c r="R82" s="79">
        <f t="shared" si="47"/>
        <v>1237</v>
      </c>
      <c r="S82" s="79">
        <f t="shared" si="47"/>
        <v>1381.1000000000001</v>
      </c>
      <c r="T82" s="79">
        <f t="shared" si="47"/>
        <v>1537.5</v>
      </c>
      <c r="U82" s="79">
        <f t="shared" si="47"/>
        <v>1693.1</v>
      </c>
      <c r="V82" s="79">
        <f t="shared" si="47"/>
        <v>1864.4</v>
      </c>
      <c r="W82" s="79">
        <f t="shared" si="47"/>
        <v>1990.4</v>
      </c>
      <c r="X82" s="79">
        <f t="shared" si="47"/>
        <v>2192.1999999999998</v>
      </c>
      <c r="Y82" s="79">
        <f t="shared" si="47"/>
        <v>2394</v>
      </c>
      <c r="Z82" s="79">
        <f t="shared" si="47"/>
        <v>2609.7999999999997</v>
      </c>
      <c r="AA82" s="302">
        <f t="shared" si="47"/>
        <v>2775.3</v>
      </c>
      <c r="AB82" s="79">
        <f t="shared" si="47"/>
        <v>2958</v>
      </c>
      <c r="AC82" s="79">
        <f t="shared" si="47"/>
        <v>3202.5</v>
      </c>
      <c r="AD82" s="79">
        <f t="shared" si="47"/>
        <v>3428.3</v>
      </c>
      <c r="AE82" s="79">
        <f t="shared" si="47"/>
        <v>3638.2999999999997</v>
      </c>
      <c r="AF82" s="79">
        <f t="shared" si="47"/>
        <v>3738.8999999999996</v>
      </c>
      <c r="AG82" s="79">
        <f t="shared" si="47"/>
        <v>3959.6</v>
      </c>
      <c r="AH82" s="79">
        <f t="shared" si="47"/>
        <v>4187.5</v>
      </c>
      <c r="AI82" s="79">
        <f t="shared" si="47"/>
        <v>4430.3</v>
      </c>
      <c r="AJ82" s="79">
        <f t="shared" si="47"/>
        <v>4647</v>
      </c>
      <c r="AK82" s="79">
        <f t="shared" si="47"/>
        <v>4908.6000000000004</v>
      </c>
      <c r="AL82" s="79">
        <f t="shared" si="47"/>
        <v>5184.5999999999995</v>
      </c>
      <c r="AM82" s="79">
        <f t="shared" si="47"/>
        <v>5521.1</v>
      </c>
      <c r="AN82" s="79">
        <f t="shared" si="47"/>
        <v>5908</v>
      </c>
      <c r="AO82" s="79">
        <f t="shared" si="47"/>
        <v>6367.0999999999995</v>
      </c>
      <c r="AP82" s="79">
        <f t="shared" si="47"/>
        <v>6624.6</v>
      </c>
      <c r="AQ82" s="79">
        <f t="shared" si="47"/>
        <v>6864.9000000000005</v>
      </c>
      <c r="AR82" s="79">
        <f t="shared" si="47"/>
        <v>7212.7</v>
      </c>
      <c r="AS82" s="79">
        <f t="shared" si="47"/>
        <v>7652.9</v>
      </c>
      <c r="AT82" s="79">
        <f t="shared" si="47"/>
        <v>8143.6</v>
      </c>
      <c r="AU82" s="79">
        <f t="shared" si="47"/>
        <v>8589.7999999999993</v>
      </c>
      <c r="AV82" s="79">
        <f t="shared" si="47"/>
        <v>8980.7000000000007</v>
      </c>
      <c r="AW82" s="79">
        <f t="shared" si="47"/>
        <v>9194.6</v>
      </c>
      <c r="AX82" s="79">
        <f t="shared" si="47"/>
        <v>8964</v>
      </c>
      <c r="AY82" s="79">
        <f t="shared" si="47"/>
        <v>9272.6</v>
      </c>
      <c r="AZ82" s="79">
        <f t="shared" si="47"/>
        <v>9728.5999999999985</v>
      </c>
      <c r="BA82" s="79">
        <f t="shared" si="47"/>
        <v>10057.5</v>
      </c>
      <c r="BB82" s="79">
        <f t="shared" si="47"/>
        <v>10327.6</v>
      </c>
      <c r="BC82" s="79">
        <f t="shared" si="47"/>
        <v>10756.9</v>
      </c>
      <c r="BD82" s="79">
        <f t="shared" si="47"/>
        <v>11098.2</v>
      </c>
    </row>
    <row r="83" spans="1:56" x14ac:dyDescent="0.2">
      <c r="A83" s="141"/>
      <c r="B83" s="141"/>
      <c r="C83" s="141"/>
      <c r="D83" s="141"/>
      <c r="E83" s="142" t="s">
        <v>994</v>
      </c>
      <c r="K83" s="77">
        <f>'SNA 501'!D59</f>
        <v>5.2</v>
      </c>
      <c r="L83" s="77">
        <f>'SNA 501'!E59</f>
        <v>5.9</v>
      </c>
      <c r="M83" s="77">
        <f>'SNA 501'!F59</f>
        <v>6.5</v>
      </c>
      <c r="N83" s="77">
        <f>'SNA 501'!G59</f>
        <v>7.1</v>
      </c>
      <c r="O83" s="77">
        <f>'SNA 501'!H59</f>
        <v>7.6</v>
      </c>
      <c r="P83" s="77">
        <f>'SNA 501'!I59</f>
        <v>8.1999999999999993</v>
      </c>
      <c r="Q83" s="77">
        <f>'SNA 501'!J59</f>
        <v>8.9</v>
      </c>
      <c r="R83" s="77">
        <f>'SNA 501'!K59</f>
        <v>9.6</v>
      </c>
      <c r="S83" s="77">
        <f>'SNA 501'!L59</f>
        <v>10.3</v>
      </c>
      <c r="T83" s="77">
        <f>'SNA 501'!M59</f>
        <v>11.4</v>
      </c>
      <c r="U83" s="77">
        <f>'SNA 501'!N59</f>
        <v>12.9</v>
      </c>
      <c r="V83" s="77">
        <f>'SNA 501'!O59</f>
        <v>14.8</v>
      </c>
      <c r="W83" s="77">
        <f>'SNA 501'!P59</f>
        <v>17</v>
      </c>
      <c r="X83" s="77">
        <f>'SNA 501'!Q59</f>
        <v>18.8</v>
      </c>
      <c r="Y83" s="77">
        <f>'SNA 501'!R59</f>
        <v>20.5</v>
      </c>
      <c r="Z83" s="77">
        <f>'SNA 501'!S59</f>
        <v>22.3</v>
      </c>
      <c r="AA83" s="141">
        <f>'SNA 501'!T59</f>
        <v>24.1</v>
      </c>
      <c r="AB83" s="77">
        <f>'SNA 501'!U59</f>
        <v>26.1</v>
      </c>
      <c r="AC83" s="77">
        <f>'SNA 501'!V59</f>
        <v>28.5</v>
      </c>
      <c r="AD83" s="77">
        <f>'SNA 501'!W59</f>
        <v>31.5</v>
      </c>
      <c r="AE83" s="77">
        <f>'SNA 501'!X59</f>
        <v>34.700000000000003</v>
      </c>
      <c r="AF83" s="77">
        <f>'SNA 501'!Y59</f>
        <v>38.4</v>
      </c>
      <c r="AG83" s="77">
        <f>'SNA 501'!Z59</f>
        <v>42.3</v>
      </c>
      <c r="AH83" s="77">
        <f>'SNA 501'!AA59</f>
        <v>45.4</v>
      </c>
      <c r="AI83" s="77">
        <f>'SNA 501'!AB59</f>
        <v>48.6</v>
      </c>
      <c r="AJ83" s="77">
        <f>'SNA 501'!AC59</f>
        <v>51.9</v>
      </c>
      <c r="AK83" s="77">
        <f>'SNA 501'!AD59</f>
        <v>56.4</v>
      </c>
      <c r="AL83" s="77">
        <f>'SNA 501'!AE59</f>
        <v>61.3</v>
      </c>
      <c r="AM83" s="77">
        <f>'SNA 501'!AF59</f>
        <v>66</v>
      </c>
      <c r="AN83" s="77">
        <f>'SNA 501'!AG59</f>
        <v>70.8</v>
      </c>
      <c r="AO83" s="77">
        <f>'SNA 501'!AH59</f>
        <v>76.8</v>
      </c>
      <c r="AP83" s="77">
        <f>'SNA 501'!AI59</f>
        <v>82.9</v>
      </c>
      <c r="AQ83" s="77">
        <f>'SNA 501'!AJ59</f>
        <v>87</v>
      </c>
      <c r="AR83" s="77">
        <f>'SNA 501'!AK59</f>
        <v>95</v>
      </c>
      <c r="AS83" s="77">
        <f>'SNA 501'!AL59</f>
        <v>102.5</v>
      </c>
      <c r="AT83" s="77">
        <f>'SNA 501'!AM59</f>
        <v>110.9</v>
      </c>
      <c r="AU83" s="77">
        <f>'SNA 501'!AN59</f>
        <v>119.7</v>
      </c>
      <c r="AV83" s="77">
        <f>'SNA 501'!AO59</f>
        <v>128.30000000000001</v>
      </c>
      <c r="AW83" s="77">
        <f>'SNA 501'!AP59</f>
        <v>136.9</v>
      </c>
      <c r="AX83" s="77">
        <f>'SNA 501'!AQ59</f>
        <v>146.69999999999999</v>
      </c>
      <c r="AY83" s="77">
        <f>'SNA 501'!AR59</f>
        <v>158.30000000000001</v>
      </c>
      <c r="AZ83" s="77">
        <f>'SNA 501'!AS59</f>
        <v>165.8</v>
      </c>
      <c r="BA83" s="77">
        <f>'SNA 501'!AT59</f>
        <v>170.5</v>
      </c>
      <c r="BB83" s="77">
        <f>'SNA 501'!AU59</f>
        <v>175</v>
      </c>
      <c r="BC83" s="77">
        <f>'SNA 501'!AV59</f>
        <v>179.2</v>
      </c>
      <c r="BD83" s="77">
        <f>'SNA 501'!AW59</f>
        <v>183.8</v>
      </c>
    </row>
    <row r="84" spans="1:56" x14ac:dyDescent="0.2">
      <c r="A84" s="141"/>
      <c r="B84" s="141"/>
      <c r="C84" s="141"/>
      <c r="D84" s="141"/>
      <c r="E84" s="142" t="s">
        <v>995</v>
      </c>
      <c r="K84" s="77">
        <f>'SNA 501'!D58</f>
        <v>2.2000000000000002</v>
      </c>
      <c r="L84" s="77">
        <f>'SNA 501'!E58</f>
        <v>2.4</v>
      </c>
      <c r="M84" s="77">
        <f>'SNA 501'!F58</f>
        <v>2.6</v>
      </c>
      <c r="N84" s="77">
        <f>'SNA 501'!G58</f>
        <v>2.9</v>
      </c>
      <c r="O84" s="77">
        <f>'SNA 501'!H58</f>
        <v>3.4</v>
      </c>
      <c r="P84" s="77">
        <f>'SNA 501'!I58</f>
        <v>3.7</v>
      </c>
      <c r="Q84" s="77">
        <f>'SNA 501'!J58</f>
        <v>3.9</v>
      </c>
      <c r="R84" s="77">
        <f>'SNA 501'!K58</f>
        <v>4.0999999999999996</v>
      </c>
      <c r="S84" s="77">
        <f>'SNA 501'!L58</f>
        <v>4.7</v>
      </c>
      <c r="T84" s="77">
        <f>'SNA 501'!M58</f>
        <v>5</v>
      </c>
      <c r="U84" s="77">
        <f>'SNA 501'!N58</f>
        <v>5.6</v>
      </c>
      <c r="V84" s="77">
        <f>'SNA 501'!O58</f>
        <v>5.9</v>
      </c>
      <c r="W84" s="77">
        <f>'SNA 501'!P58</f>
        <v>6.1</v>
      </c>
      <c r="X84" s="77">
        <f>'SNA 501'!Q58</f>
        <v>6.6</v>
      </c>
      <c r="Y84" s="77">
        <f>'SNA 501'!R58</f>
        <v>7.2</v>
      </c>
      <c r="Z84" s="77">
        <f>'SNA 501'!S58</f>
        <v>7.6</v>
      </c>
      <c r="AA84" s="141">
        <f>'SNA 501'!T58</f>
        <v>8</v>
      </c>
      <c r="AB84" s="77">
        <f>'SNA 501'!U58</f>
        <v>8.8000000000000007</v>
      </c>
      <c r="AC84" s="77">
        <f>'SNA 501'!V58</f>
        <v>9.6</v>
      </c>
      <c r="AD84" s="77">
        <f>'SNA 501'!W58</f>
        <v>10.5</v>
      </c>
      <c r="AE84" s="77">
        <f>'SNA 501'!X58</f>
        <v>11.7</v>
      </c>
      <c r="AF84" s="77">
        <f>'SNA 501'!Y58</f>
        <v>12.4</v>
      </c>
      <c r="AG84" s="77">
        <f>'SNA 501'!Z58</f>
        <v>13</v>
      </c>
      <c r="AH84" s="77">
        <f>'SNA 501'!AA58</f>
        <v>13.3</v>
      </c>
      <c r="AI84" s="77">
        <f>'SNA 501'!AB58</f>
        <v>13.8</v>
      </c>
      <c r="AJ84" s="77">
        <f>'SNA 501'!AC58</f>
        <v>14.6</v>
      </c>
      <c r="AK84" s="77">
        <f>'SNA 501'!AD58</f>
        <v>15.4</v>
      </c>
      <c r="AL84" s="77">
        <f>'SNA 501'!AE58</f>
        <v>15.6</v>
      </c>
      <c r="AM84" s="77">
        <f>'SNA 501'!AF58</f>
        <v>16.2</v>
      </c>
      <c r="AN84" s="77">
        <f>'SNA 501'!AG58</f>
        <v>17.100000000000001</v>
      </c>
      <c r="AO84" s="77">
        <f>'SNA 501'!AH58</f>
        <v>18.100000000000001</v>
      </c>
      <c r="AP84" s="77">
        <f>'SNA 501'!AI58</f>
        <v>19.2</v>
      </c>
      <c r="AQ84" s="77">
        <f>'SNA 501'!AJ58</f>
        <v>20</v>
      </c>
      <c r="AR84" s="77">
        <f>'SNA 501'!AK58</f>
        <v>20.5</v>
      </c>
      <c r="AS84" s="77">
        <f>'SNA 501'!AL58</f>
        <v>21</v>
      </c>
      <c r="AT84" s="77">
        <f>'SNA 501'!AM58</f>
        <v>21.7</v>
      </c>
      <c r="AU84" s="77">
        <f>'SNA 501'!AN58</f>
        <v>22.5</v>
      </c>
      <c r="AV84" s="77">
        <f>'SNA 501'!AO58</f>
        <v>23.3</v>
      </c>
      <c r="AW84" s="77">
        <f>'SNA 501'!AP58</f>
        <v>24.3</v>
      </c>
      <c r="AX84" s="77">
        <f>'SNA 501'!AQ58</f>
        <v>24.7</v>
      </c>
      <c r="AY84" s="77">
        <f>'SNA 501'!AR58</f>
        <v>25.1</v>
      </c>
      <c r="AZ84" s="77">
        <f>'SNA 501'!AS58</f>
        <v>25.6</v>
      </c>
      <c r="BA84" s="77">
        <f>'SNA 501'!AT58</f>
        <v>26.1</v>
      </c>
      <c r="BB84" s="77">
        <f>'SNA 501'!AU58</f>
        <v>27.2</v>
      </c>
      <c r="BC84" s="77">
        <f>'SNA 501'!AV58</f>
        <v>28.6</v>
      </c>
      <c r="BD84" s="77">
        <f>'SNA 501'!AW58</f>
        <v>29.4</v>
      </c>
    </row>
    <row r="85" spans="1:56" x14ac:dyDescent="0.2">
      <c r="A85" s="141"/>
      <c r="B85" s="141"/>
      <c r="C85" s="141"/>
      <c r="D85" s="141"/>
      <c r="E85" s="142" t="s">
        <v>996</v>
      </c>
      <c r="K85" s="77">
        <f>'SNA 501'!D57</f>
        <v>0.2</v>
      </c>
      <c r="L85" s="77">
        <f>'SNA 501'!E57</f>
        <v>0.3</v>
      </c>
      <c r="M85" s="77">
        <f>'SNA 501'!F57</f>
        <v>0.3</v>
      </c>
      <c r="N85" s="77">
        <f>'SNA 501'!G57</f>
        <v>0.4</v>
      </c>
      <c r="O85" s="77">
        <f>'SNA 501'!H57</f>
        <v>0.5</v>
      </c>
      <c r="P85" s="77">
        <f>'SNA 501'!I57</f>
        <v>0.7</v>
      </c>
      <c r="Q85" s="77">
        <f>'SNA 501'!J57</f>
        <v>0.7</v>
      </c>
      <c r="R85" s="77">
        <f>'SNA 501'!K57</f>
        <v>0.7</v>
      </c>
      <c r="S85" s="77">
        <f>'SNA 501'!L57</f>
        <v>0.9</v>
      </c>
      <c r="T85" s="77">
        <f>'SNA 501'!M57</f>
        <v>1</v>
      </c>
      <c r="U85" s="77">
        <f>'SNA 501'!N57</f>
        <v>1</v>
      </c>
      <c r="V85" s="77">
        <f>'SNA 501'!O57</f>
        <v>1.1000000000000001</v>
      </c>
      <c r="W85" s="77">
        <f>'SNA 501'!P57</f>
        <v>1.1000000000000001</v>
      </c>
      <c r="X85" s="77">
        <f>'SNA 501'!Q57</f>
        <v>1.3</v>
      </c>
      <c r="Y85" s="77">
        <f>'SNA 501'!R57</f>
        <v>1.5</v>
      </c>
      <c r="Z85" s="77">
        <f>'SNA 501'!S57</f>
        <v>1.8</v>
      </c>
      <c r="AA85" s="141">
        <f>'SNA 501'!T57</f>
        <v>2</v>
      </c>
      <c r="AB85" s="77">
        <f>'SNA 501'!U57</f>
        <v>2.1</v>
      </c>
      <c r="AC85" s="77">
        <f>'SNA 501'!V57</f>
        <v>2.2999999999999998</v>
      </c>
      <c r="AD85" s="77">
        <f>'SNA 501'!W57</f>
        <v>3</v>
      </c>
      <c r="AE85" s="77">
        <f>'SNA 501'!X57</f>
        <v>3.2</v>
      </c>
      <c r="AF85" s="77">
        <f>'SNA 501'!Y57</f>
        <v>3.3</v>
      </c>
      <c r="AG85" s="77">
        <f>'SNA 501'!Z57</f>
        <v>3.7</v>
      </c>
      <c r="AH85" s="77">
        <f>'SNA 501'!AA57</f>
        <v>4</v>
      </c>
      <c r="AI85" s="77">
        <f>'SNA 501'!AB57</f>
        <v>4.3</v>
      </c>
      <c r="AJ85" s="77">
        <f>'SNA 501'!AC57</f>
        <v>4.5999999999999996</v>
      </c>
      <c r="AK85" s="77">
        <f>'SNA 501'!AD57</f>
        <v>4.7</v>
      </c>
      <c r="AL85" s="77">
        <f>'SNA 501'!AE57</f>
        <v>5.0999999999999996</v>
      </c>
      <c r="AM85" s="77">
        <f>'SNA 501'!AF57</f>
        <v>5.3</v>
      </c>
      <c r="AN85" s="77">
        <f>'SNA 501'!AG57</f>
        <v>5.7</v>
      </c>
      <c r="AO85" s="77">
        <f>'SNA 501'!AH57</f>
        <v>6</v>
      </c>
      <c r="AP85" s="77">
        <f>'SNA 501'!AI57</f>
        <v>6.5</v>
      </c>
      <c r="AQ85" s="77">
        <f>'SNA 501'!AJ57</f>
        <v>6.8</v>
      </c>
      <c r="AR85" s="77">
        <f>'SNA 501'!AK57</f>
        <v>7.2</v>
      </c>
      <c r="AS85" s="77">
        <f>'SNA 501'!AL57</f>
        <v>7.6</v>
      </c>
      <c r="AT85" s="77">
        <f>'SNA 501'!AM57</f>
        <v>7.9</v>
      </c>
      <c r="AU85" s="77">
        <f>'SNA 501'!AN57</f>
        <v>8.5</v>
      </c>
      <c r="AV85" s="77">
        <f>'SNA 501'!AO57</f>
        <v>9.4</v>
      </c>
      <c r="AW85" s="77">
        <f>'SNA 501'!AP57</f>
        <v>9.8000000000000007</v>
      </c>
      <c r="AX85" s="77">
        <f>'SNA 501'!AQ57</f>
        <v>10.1</v>
      </c>
      <c r="AY85" s="77">
        <f>'SNA 501'!AR57</f>
        <v>10.199999999999999</v>
      </c>
      <c r="AZ85" s="77">
        <f>'SNA 501'!AS57</f>
        <v>11.3</v>
      </c>
      <c r="BA85" s="77">
        <f>'SNA 501'!AT57</f>
        <v>11.6</v>
      </c>
      <c r="BB85" s="77">
        <f>'SNA 501'!AU57</f>
        <v>11.7</v>
      </c>
      <c r="BC85" s="77">
        <f>'SNA 501'!AV57</f>
        <v>12.2</v>
      </c>
      <c r="BD85" s="77">
        <f>'SNA 501'!AW57</f>
        <v>12.8</v>
      </c>
    </row>
    <row r="86" spans="1:56" x14ac:dyDescent="0.2">
      <c r="A86" s="141"/>
      <c r="B86" s="141"/>
      <c r="C86" s="141"/>
      <c r="D86" s="141"/>
      <c r="E86" s="142" t="s">
        <v>792</v>
      </c>
      <c r="K86" s="77">
        <f>'SNA 501'!D61</f>
        <v>1.5</v>
      </c>
      <c r="L86" s="77">
        <f>'SNA 501'!E61</f>
        <v>1.6</v>
      </c>
      <c r="M86" s="77">
        <f>'SNA 501'!F61</f>
        <v>1.6</v>
      </c>
      <c r="N86" s="77">
        <f>'SNA 501'!G61</f>
        <v>1.8</v>
      </c>
      <c r="O86" s="77">
        <f>'SNA 501'!H61</f>
        <v>1.9</v>
      </c>
      <c r="P86" s="77">
        <f>'SNA 501'!I61</f>
        <v>2.4</v>
      </c>
      <c r="Q86" s="77">
        <f>'SNA 501'!J61</f>
        <v>3</v>
      </c>
      <c r="R86" s="77">
        <f>'SNA 501'!K61</f>
        <v>3.3</v>
      </c>
      <c r="S86" s="77">
        <f>'SNA 501'!L61</f>
        <v>3.7</v>
      </c>
      <c r="T86" s="77">
        <f>'SNA 501'!M61</f>
        <v>3.9</v>
      </c>
      <c r="U86" s="77">
        <f>'SNA 501'!N61</f>
        <v>4.2</v>
      </c>
      <c r="V86" s="77">
        <f>'SNA 501'!O61</f>
        <v>4.5</v>
      </c>
      <c r="W86" s="77">
        <f>'SNA 501'!P61</f>
        <v>4.5999999999999996</v>
      </c>
      <c r="X86" s="77">
        <f>'SNA 501'!Q61</f>
        <v>5.0999999999999996</v>
      </c>
      <c r="Y86" s="77">
        <f>'SNA 501'!R61</f>
        <v>5.5</v>
      </c>
      <c r="Z86" s="77">
        <f>'SNA 501'!S61</f>
        <v>6.2</v>
      </c>
      <c r="AA86" s="141">
        <f>'SNA 501'!T61</f>
        <v>6.7</v>
      </c>
      <c r="AB86" s="77">
        <f>'SNA 501'!U61</f>
        <v>7.5</v>
      </c>
      <c r="AC86" s="77">
        <f>'SNA 501'!V61</f>
        <v>9.5</v>
      </c>
      <c r="AD86" s="77">
        <f>'SNA 501'!W61</f>
        <v>10.6</v>
      </c>
      <c r="AE86" s="77">
        <f>'SNA 501'!X61</f>
        <v>11.1</v>
      </c>
      <c r="AF86" s="77">
        <f>'SNA 501'!Y61</f>
        <v>11.1</v>
      </c>
      <c r="AG86" s="77">
        <f>'SNA 501'!Z61</f>
        <v>11.8</v>
      </c>
      <c r="AH86" s="77">
        <f>'SNA 501'!AA61</f>
        <v>12.3</v>
      </c>
      <c r="AI86" s="77">
        <f>'SNA 501'!AB61</f>
        <v>13.1</v>
      </c>
      <c r="AJ86" s="77">
        <f>'SNA 501'!AC61</f>
        <v>14.4</v>
      </c>
      <c r="AK86" s="77">
        <f>'SNA 501'!AD61</f>
        <v>16.2</v>
      </c>
      <c r="AL86" s="77">
        <f>'SNA 501'!AE61</f>
        <v>17.8</v>
      </c>
      <c r="AM86" s="77">
        <f>'SNA 501'!AF61</f>
        <v>19.899999999999999</v>
      </c>
      <c r="AN86" s="77">
        <f>'SNA 501'!AG61</f>
        <v>21.8</v>
      </c>
      <c r="AO86" s="77">
        <f>'SNA 501'!AH61</f>
        <v>24.3</v>
      </c>
      <c r="AP86" s="77">
        <f>'SNA 501'!AI61</f>
        <v>25.8</v>
      </c>
      <c r="AQ86" s="77">
        <f>'SNA 501'!AJ61</f>
        <v>26</v>
      </c>
      <c r="AR86" s="77">
        <f>'SNA 501'!AK61</f>
        <v>27</v>
      </c>
      <c r="AS86" s="77">
        <f>'SNA 501'!AL61</f>
        <v>28.1</v>
      </c>
      <c r="AT86" s="77">
        <f>'SNA 501'!AM61</f>
        <v>30.3</v>
      </c>
      <c r="AU86" s="77">
        <f>'SNA 501'!AN61</f>
        <v>32.700000000000003</v>
      </c>
      <c r="AV86" s="77">
        <f>'SNA 501'!AO61</f>
        <v>35.5</v>
      </c>
      <c r="AW86" s="77">
        <f>'SNA 501'!AP61</f>
        <v>37.9</v>
      </c>
      <c r="AX86" s="77">
        <f>'SNA 501'!AQ61</f>
        <v>38.4</v>
      </c>
      <c r="AY86" s="77">
        <f>'SNA 501'!AR61</f>
        <v>42</v>
      </c>
      <c r="AZ86" s="77">
        <f>'SNA 501'!AS61</f>
        <v>44.1</v>
      </c>
      <c r="BA86" s="77">
        <f>'SNA 501'!AT61</f>
        <v>44.9</v>
      </c>
      <c r="BB86" s="77">
        <f>'SNA 501'!AU61</f>
        <v>45.8</v>
      </c>
      <c r="BC86" s="77">
        <f>'SNA 501'!AV61</f>
        <v>48.6</v>
      </c>
      <c r="BD86" s="77">
        <f>'SNA 501'!AW61</f>
        <v>51.8</v>
      </c>
    </row>
    <row r="87" spans="1:56" x14ac:dyDescent="0.2">
      <c r="A87" s="141"/>
      <c r="B87" s="141"/>
      <c r="C87" s="141"/>
      <c r="D87" s="141"/>
      <c r="E87" s="142" t="s">
        <v>793</v>
      </c>
      <c r="K87" s="79">
        <f>'SNA 501'!D37+K67</f>
        <v>43.8</v>
      </c>
      <c r="L87" s="79">
        <f>'SNA 501'!E37+L67</f>
        <v>48.4</v>
      </c>
      <c r="M87" s="79">
        <f>'SNA 501'!F37+M67</f>
        <v>53</v>
      </c>
      <c r="N87" s="79">
        <f>'SNA 501'!G37+N67</f>
        <v>58.5</v>
      </c>
      <c r="O87" s="79">
        <f>'SNA 501'!H37+O67</f>
        <v>64.2</v>
      </c>
      <c r="P87" s="79">
        <f>'SNA 501'!I37+P67</f>
        <v>72.599999999999994</v>
      </c>
      <c r="Q87" s="79">
        <f>'SNA 501'!J37+Q67</f>
        <v>81.8</v>
      </c>
      <c r="R87" s="79">
        <f>'SNA 501'!K37+R67</f>
        <v>91.899999999999991</v>
      </c>
      <c r="S87" s="79">
        <f>'SNA 501'!L37+S67</f>
        <v>104.30000000000001</v>
      </c>
      <c r="T87" s="79">
        <f>'SNA 501'!M37+T67</f>
        <v>117.9</v>
      </c>
      <c r="U87" s="79">
        <f>'SNA 501'!N37+U67</f>
        <v>134</v>
      </c>
      <c r="V87" s="79">
        <f>'SNA 501'!O37+V67</f>
        <v>155.80000000000001</v>
      </c>
      <c r="W87" s="79">
        <f>'SNA 501'!P37+W67</f>
        <v>171.4</v>
      </c>
      <c r="X87" s="79">
        <f>'SNA 501'!Q37+X67</f>
        <v>192.8</v>
      </c>
      <c r="Y87" s="79">
        <f>'SNA 501'!R37+Y67</f>
        <v>211</v>
      </c>
      <c r="Z87" s="79">
        <f>'SNA 501'!S37+Z67</f>
        <v>232.4</v>
      </c>
      <c r="AA87" s="302">
        <f>'SNA 501'!T37+AA67</f>
        <v>255.29999999999998</v>
      </c>
      <c r="AB87" s="79">
        <f>'SNA 501'!U37+AB67</f>
        <v>285.79999999999995</v>
      </c>
      <c r="AC87" s="79">
        <f>'SNA 501'!V37+AC67</f>
        <v>326.3</v>
      </c>
      <c r="AD87" s="79">
        <f>'SNA 501'!W37+AD67</f>
        <v>354.5</v>
      </c>
      <c r="AE87" s="79">
        <f>'SNA 501'!X37+AE67</f>
        <v>396.40000000000003</v>
      </c>
      <c r="AF87" s="79">
        <f>'SNA 501'!Y37+AF67</f>
        <v>417.09999999999997</v>
      </c>
      <c r="AG87" s="79">
        <f>'SNA 501'!Z37+AG67</f>
        <v>444.3</v>
      </c>
      <c r="AH87" s="79">
        <f>'SNA 501'!AA37+AH67</f>
        <v>458.20000000000005</v>
      </c>
      <c r="AI87" s="79">
        <f>'SNA 501'!AB37+AI67</f>
        <v>469.19999999999993</v>
      </c>
      <c r="AJ87" s="79">
        <f>'SNA 501'!AC37+AJ67</f>
        <v>488.8</v>
      </c>
      <c r="AK87" s="79">
        <f>'SNA 501'!AD37+AK67</f>
        <v>508.79999999999995</v>
      </c>
      <c r="AL87" s="79">
        <f>'SNA 501'!AE37+AL67</f>
        <v>543.79999999999995</v>
      </c>
      <c r="AM87" s="79">
        <f>'SNA 501'!AF37+AM67</f>
        <v>597.80000000000007</v>
      </c>
      <c r="AN87" s="79">
        <f>'SNA 501'!AG37+AN67</f>
        <v>634.29999999999995</v>
      </c>
      <c r="AO87" s="79">
        <f>'SNA 501'!AH37+AO67</f>
        <v>684.3</v>
      </c>
      <c r="AP87" s="79">
        <f>'SNA 501'!AI37+AP67</f>
        <v>730.90000000000009</v>
      </c>
      <c r="AQ87" s="79">
        <f>'SNA 501'!AJ37+AQ67</f>
        <v>797.89999999999986</v>
      </c>
      <c r="AR87" s="79">
        <f>'SNA 501'!AK37+AR67</f>
        <v>858.5</v>
      </c>
      <c r="AS87" s="79">
        <f>'SNA 501'!AL37+AS67</f>
        <v>909.1</v>
      </c>
      <c r="AT87" s="79">
        <f>'SNA 501'!AM37+AT67</f>
        <v>963.5</v>
      </c>
      <c r="AU87" s="79">
        <f>'SNA 501'!AN37+AU67</f>
        <v>1003.0999999999999</v>
      </c>
      <c r="AV87" s="79">
        <f>'SNA 501'!AO37+AV67</f>
        <v>1057</v>
      </c>
      <c r="AW87" s="79">
        <f>'SNA 501'!AP37+AW67</f>
        <v>1095.2</v>
      </c>
      <c r="AX87" s="79">
        <f>'SNA 501'!AQ37+AX67</f>
        <v>1117.9000000000001</v>
      </c>
      <c r="AY87" s="79">
        <f>'SNA 501'!AR37+AY67</f>
        <v>1150.8000000000002</v>
      </c>
      <c r="AZ87" s="79">
        <f>'SNA 501'!AS37+AZ67</f>
        <v>1216.2</v>
      </c>
      <c r="BA87" s="79">
        <f>'SNA 501'!AT37+BA67</f>
        <v>1273.0999999999999</v>
      </c>
      <c r="BB87" s="79">
        <f>'SNA 501'!AU37+BB67</f>
        <v>1289.4000000000001</v>
      </c>
      <c r="BC87" s="79">
        <f>'SNA 501'!AV37+BC67</f>
        <v>1340</v>
      </c>
      <c r="BD87" s="79">
        <f>'SNA 501'!AW37+BD67</f>
        <v>1416.9</v>
      </c>
    </row>
    <row r="88" spans="1:56" x14ac:dyDescent="0.2">
      <c r="A88" s="141"/>
      <c r="B88" s="141"/>
      <c r="C88" s="141"/>
      <c r="D88" s="141"/>
      <c r="E88" s="142" t="s">
        <v>794</v>
      </c>
      <c r="K88" s="77">
        <f>'SNA 501'!D26</f>
        <v>64.599999999999994</v>
      </c>
      <c r="L88" s="77">
        <f>'SNA 501'!E26</f>
        <v>70.8</v>
      </c>
      <c r="M88" s="77">
        <f>'SNA 501'!F26</f>
        <v>77.400000000000006</v>
      </c>
      <c r="N88" s="77">
        <f>'SNA 501'!G26</f>
        <v>84.8</v>
      </c>
      <c r="O88" s="77">
        <f>'SNA 501'!H26</f>
        <v>93.6</v>
      </c>
      <c r="P88" s="77">
        <f>'SNA 501'!I26</f>
        <v>102.8</v>
      </c>
      <c r="Q88" s="77">
        <f>'SNA 501'!J26</f>
        <v>112.8</v>
      </c>
      <c r="R88" s="77">
        <f>'SNA 501'!K26</f>
        <v>125.7</v>
      </c>
      <c r="S88" s="77">
        <f>'SNA 501'!L26</f>
        <v>142.80000000000001</v>
      </c>
      <c r="T88" s="77">
        <f>'SNA 501'!M26</f>
        <v>161.80000000000001</v>
      </c>
      <c r="U88" s="77">
        <f>'SNA 501'!N26</f>
        <v>183.6</v>
      </c>
      <c r="V88" s="77">
        <f>'SNA 501'!O26</f>
        <v>206.3</v>
      </c>
      <c r="W88" s="77">
        <f>'SNA 501'!P26</f>
        <v>223.6</v>
      </c>
      <c r="X88" s="77">
        <f>'SNA 501'!Q26</f>
        <v>241.1</v>
      </c>
      <c r="Y88" s="77">
        <f>'SNA 501'!R26</f>
        <v>262.60000000000002</v>
      </c>
      <c r="Z88" s="77">
        <f>'SNA 501'!S26</f>
        <v>285.7</v>
      </c>
      <c r="AA88" s="141">
        <f>'SNA 501'!T26</f>
        <v>310.2</v>
      </c>
      <c r="AB88" s="77">
        <f>'SNA 501'!U26</f>
        <v>334.2</v>
      </c>
      <c r="AC88" s="77">
        <f>'SNA 501'!V26</f>
        <v>363</v>
      </c>
      <c r="AD88" s="77">
        <f>'SNA 501'!W26</f>
        <v>390.3</v>
      </c>
      <c r="AE88" s="77">
        <f>'SNA 501'!X26</f>
        <v>419.1</v>
      </c>
      <c r="AF88" s="77">
        <f>'SNA 501'!Y26</f>
        <v>443.1</v>
      </c>
      <c r="AG88" s="77">
        <f>'SNA 501'!Z26</f>
        <v>469.8</v>
      </c>
      <c r="AH88" s="77">
        <f>'SNA 501'!AA26</f>
        <v>496.6</v>
      </c>
      <c r="AI88" s="77">
        <f>'SNA 501'!AB26</f>
        <v>532.70000000000005</v>
      </c>
      <c r="AJ88" s="77">
        <f>'SNA 501'!AC26</f>
        <v>568.79999999999995</v>
      </c>
      <c r="AK88" s="77">
        <f>'SNA 501'!AD26</f>
        <v>602.6</v>
      </c>
      <c r="AL88" s="77">
        <f>'SNA 501'!AE26</f>
        <v>639.1</v>
      </c>
      <c r="AM88" s="77">
        <f>'SNA 501'!AF26</f>
        <v>684.3</v>
      </c>
      <c r="AN88" s="77">
        <f>'SNA 501'!AG26</f>
        <v>729.5</v>
      </c>
      <c r="AO88" s="77">
        <f>'SNA 501'!AH26</f>
        <v>781.6</v>
      </c>
      <c r="AP88" s="77">
        <f>'SNA 501'!AI26</f>
        <v>842.3</v>
      </c>
      <c r="AQ88" s="77">
        <f>'SNA 501'!AJ26</f>
        <v>882.8</v>
      </c>
      <c r="AR88" s="77">
        <f>'SNA 501'!AK26</f>
        <v>927.5</v>
      </c>
      <c r="AS88" s="77">
        <f>'SNA 501'!AL26</f>
        <v>985.3</v>
      </c>
      <c r="AT88" s="77">
        <f>'SNA 501'!AM26</f>
        <v>1063.0999999999999</v>
      </c>
      <c r="AU88" s="77">
        <f>'SNA 501'!AN26</f>
        <v>1128.3</v>
      </c>
      <c r="AV88" s="77">
        <f>'SNA 501'!AO26</f>
        <v>1162.8</v>
      </c>
      <c r="AW88" s="77">
        <f>'SNA 501'!AP26</f>
        <v>1206</v>
      </c>
      <c r="AX88" s="77">
        <f>'SNA 501'!AQ26</f>
        <v>1230.5999999999999</v>
      </c>
      <c r="AY88" s="77">
        <f>'SNA 501'!AR26</f>
        <v>1235.7</v>
      </c>
      <c r="AZ88" s="77">
        <f>'SNA 501'!AS26</f>
        <v>1256.5999999999999</v>
      </c>
      <c r="BA88" s="77">
        <f>'SNA 501'!AT26</f>
        <v>1285.3</v>
      </c>
      <c r="BB88" s="77">
        <f>'SNA 501'!AU26</f>
        <v>1322.8</v>
      </c>
      <c r="BC88" s="77">
        <f>'SNA 501'!AV26</f>
        <v>1370.4</v>
      </c>
      <c r="BD88" s="77">
        <f>'SNA 501'!AW26</f>
        <v>1430</v>
      </c>
    </row>
    <row r="89" spans="1:56" x14ac:dyDescent="0.2">
      <c r="A89" s="141"/>
      <c r="B89" s="141"/>
      <c r="C89" s="141"/>
      <c r="D89" s="141"/>
      <c r="E89" s="142" t="s">
        <v>95</v>
      </c>
      <c r="K89" s="77">
        <f>'SNA 501'!D18</f>
        <v>12.3</v>
      </c>
      <c r="L89" s="77">
        <f>'SNA 501'!E18</f>
        <v>13.8</v>
      </c>
      <c r="M89" s="77">
        <f>'SNA 501'!F18</f>
        <v>14.9</v>
      </c>
      <c r="N89" s="77">
        <f>'SNA 501'!G18</f>
        <v>16</v>
      </c>
      <c r="O89" s="77">
        <f>'SNA 501'!H18</f>
        <v>17.7</v>
      </c>
      <c r="P89" s="77">
        <f>'SNA 501'!I18</f>
        <v>19.2</v>
      </c>
      <c r="Q89" s="77">
        <f>'SNA 501'!J18</f>
        <v>20.5</v>
      </c>
      <c r="R89" s="77">
        <f>'SNA 501'!K18</f>
        <v>22.1</v>
      </c>
      <c r="S89" s="77">
        <f>'SNA 501'!L18</f>
        <v>23.8</v>
      </c>
      <c r="T89" s="77">
        <f>'SNA 501'!M18</f>
        <v>26.8</v>
      </c>
      <c r="U89" s="77">
        <f>'SNA 501'!N18</f>
        <v>30</v>
      </c>
      <c r="V89" s="77">
        <f>'SNA 501'!O18</f>
        <v>32.4</v>
      </c>
      <c r="W89" s="77">
        <f>'SNA 501'!P18</f>
        <v>34.700000000000003</v>
      </c>
      <c r="X89" s="77">
        <f>'SNA 501'!Q18</f>
        <v>36.799999999999997</v>
      </c>
      <c r="Y89" s="77">
        <f>'SNA 501'!R18</f>
        <v>37.4</v>
      </c>
      <c r="Z89" s="77">
        <f>'SNA 501'!S18</f>
        <v>39.700000000000003</v>
      </c>
      <c r="AA89" s="141">
        <f>'SNA 501'!T18</f>
        <v>41.7</v>
      </c>
      <c r="AB89" s="77">
        <f>'SNA 501'!U18</f>
        <v>41.8</v>
      </c>
      <c r="AC89" s="77">
        <f>'SNA 501'!V18</f>
        <v>43.1</v>
      </c>
      <c r="AD89" s="77">
        <f>'SNA 501'!W18</f>
        <v>45.3</v>
      </c>
      <c r="AE89" s="77">
        <f>'SNA 501'!X18</f>
        <v>49.3</v>
      </c>
      <c r="AF89" s="77">
        <f>'SNA 501'!Y18</f>
        <v>50.9</v>
      </c>
      <c r="AG89" s="77">
        <f>'SNA 501'!Z18</f>
        <v>49.3</v>
      </c>
      <c r="AH89" s="77">
        <f>'SNA 501'!AA18</f>
        <v>50.5</v>
      </c>
      <c r="AI89" s="77">
        <f>'SNA 501'!AB18</f>
        <v>53.3</v>
      </c>
      <c r="AJ89" s="77">
        <f>'SNA 501'!AC18</f>
        <v>55</v>
      </c>
      <c r="AK89" s="77">
        <f>'SNA 501'!AD18</f>
        <v>58.7</v>
      </c>
      <c r="AL89" s="77">
        <f>'SNA 501'!AE18</f>
        <v>61.6</v>
      </c>
      <c r="AM89" s="77">
        <f>'SNA 501'!AF18</f>
        <v>65</v>
      </c>
      <c r="AN89" s="77">
        <f>'SNA 501'!AG18</f>
        <v>70.2</v>
      </c>
      <c r="AO89" s="77">
        <f>'SNA 501'!AH18</f>
        <v>77.099999999999994</v>
      </c>
      <c r="AP89" s="77">
        <f>'SNA 501'!AI18</f>
        <v>81.5</v>
      </c>
      <c r="AQ89" s="77">
        <f>'SNA 501'!AJ18</f>
        <v>84.4</v>
      </c>
      <c r="AR89" s="77">
        <f>'SNA 501'!AK18</f>
        <v>85.7</v>
      </c>
      <c r="AS89" s="77">
        <f>'SNA 501'!AL18</f>
        <v>89.3</v>
      </c>
      <c r="AT89" s="77">
        <f>'SNA 501'!AM18</f>
        <v>92.6</v>
      </c>
      <c r="AU89" s="77">
        <f>'SNA 501'!AN18</f>
        <v>98.2</v>
      </c>
      <c r="AV89" s="77">
        <f>'SNA 501'!AO18</f>
        <v>102.2</v>
      </c>
      <c r="AW89" s="77">
        <f>'SNA 501'!AP18</f>
        <v>104.7</v>
      </c>
      <c r="AX89" s="77">
        <f>'SNA 501'!AQ18</f>
        <v>106.1</v>
      </c>
      <c r="AY89" s="77">
        <f>'SNA 501'!AR18</f>
        <v>112.6</v>
      </c>
      <c r="AZ89" s="77">
        <f>'SNA 501'!AS18</f>
        <v>117</v>
      </c>
      <c r="BA89" s="77">
        <f>'SNA 501'!AT18</f>
        <v>122.1</v>
      </c>
      <c r="BB89" s="77">
        <f>'SNA 501'!AU18</f>
        <v>123.3</v>
      </c>
      <c r="BC89" s="77">
        <f>'SNA 501'!AV18</f>
        <v>127.9</v>
      </c>
      <c r="BD89" s="77">
        <f>'SNA 501'!AW18</f>
        <v>133.30000000000001</v>
      </c>
    </row>
    <row r="90" spans="1:56" customFormat="1" x14ac:dyDescent="0.2">
      <c r="A90" s="141"/>
      <c r="B90" s="141"/>
      <c r="C90" s="141"/>
      <c r="D90" s="141"/>
      <c r="E90" s="142" t="s">
        <v>96</v>
      </c>
      <c r="K90" s="77">
        <f>'SNA 501'!D19</f>
        <v>10.8</v>
      </c>
      <c r="L90" s="77">
        <f>'SNA 501'!E19</f>
        <v>11.3</v>
      </c>
      <c r="M90" s="77">
        <f>'SNA 501'!F19</f>
        <v>12.2</v>
      </c>
      <c r="N90" s="77">
        <f>'SNA 501'!G19</f>
        <v>13.2</v>
      </c>
      <c r="O90" s="77">
        <f>'SNA 501'!H19</f>
        <v>14.1</v>
      </c>
      <c r="P90" s="77">
        <f>'SNA 501'!I19</f>
        <v>15.1</v>
      </c>
      <c r="Q90" s="77">
        <f>'SNA 501'!J19</f>
        <v>16.8</v>
      </c>
      <c r="R90" s="77">
        <f>'SNA 501'!K19</f>
        <v>17</v>
      </c>
      <c r="S90" s="77">
        <f>'SNA 501'!L19</f>
        <v>18.3</v>
      </c>
      <c r="T90" s="77">
        <f>'SNA 501'!M19</f>
        <v>19.2</v>
      </c>
      <c r="U90" s="77">
        <f>'SNA 501'!N19</f>
        <v>20.9</v>
      </c>
      <c r="V90" s="77">
        <f>'SNA 501'!O19</f>
        <v>22.8</v>
      </c>
      <c r="W90" s="77">
        <f>'SNA 501'!P19</f>
        <v>24.3</v>
      </c>
      <c r="X90" s="77">
        <f>'SNA 501'!Q19</f>
        <v>27.5</v>
      </c>
      <c r="Y90" s="77">
        <f>'SNA 501'!R19</f>
        <v>29.2</v>
      </c>
      <c r="Z90" s="77">
        <f>'SNA 501'!S19</f>
        <v>30.8</v>
      </c>
      <c r="AA90" s="141">
        <f>'SNA 501'!T19</f>
        <v>32.200000000000003</v>
      </c>
      <c r="AB90" s="77">
        <f>'SNA 501'!U19</f>
        <v>34.5</v>
      </c>
      <c r="AC90" s="77">
        <f>'SNA 501'!V19</f>
        <v>34.700000000000003</v>
      </c>
      <c r="AD90" s="77">
        <f>'SNA 501'!W19</f>
        <v>38.6</v>
      </c>
      <c r="AE90" s="77">
        <f>'SNA 501'!X19</f>
        <v>41</v>
      </c>
      <c r="AF90" s="77">
        <f>'SNA 501'!Y19</f>
        <v>42.4</v>
      </c>
      <c r="AG90" s="77">
        <f>'SNA 501'!Z19</f>
        <v>48</v>
      </c>
      <c r="AH90" s="77">
        <f>'SNA 501'!AA19</f>
        <v>48.7</v>
      </c>
      <c r="AI90" s="77">
        <f>'SNA 501'!AB19</f>
        <v>47.3</v>
      </c>
      <c r="AJ90" s="77">
        <f>'SNA 501'!AC19</f>
        <v>49.2</v>
      </c>
      <c r="AK90" s="77">
        <f>'SNA 501'!AD19</f>
        <v>51.4</v>
      </c>
      <c r="AL90" s="77">
        <f>'SNA 501'!AE19</f>
        <v>53.8</v>
      </c>
      <c r="AM90" s="77">
        <f>'SNA 501'!AF19</f>
        <v>56.4</v>
      </c>
      <c r="AN90" s="77">
        <f>'SNA 501'!AG19</f>
        <v>65.5</v>
      </c>
      <c r="AO90" s="77">
        <f>'SNA 501'!AH19</f>
        <v>68.5</v>
      </c>
      <c r="AP90" s="77">
        <f>'SNA 501'!AI19</f>
        <v>69.7</v>
      </c>
      <c r="AQ90" s="77">
        <f>'SNA 501'!AJ19</f>
        <v>70.099999999999994</v>
      </c>
      <c r="AR90" s="77">
        <f>'SNA 501'!AK19</f>
        <v>70.5</v>
      </c>
      <c r="AS90" s="77">
        <f>'SNA 501'!AL19</f>
        <v>73.7</v>
      </c>
      <c r="AT90" s="77">
        <f>'SNA 501'!AM19</f>
        <v>76.7</v>
      </c>
      <c r="AU90" s="77">
        <f>'SNA 501'!AN19</f>
        <v>81</v>
      </c>
      <c r="AV90" s="77">
        <f>'SNA 501'!AO19</f>
        <v>84.3</v>
      </c>
      <c r="AW90" s="77">
        <f>'SNA 501'!AP19</f>
        <v>86.4</v>
      </c>
      <c r="AX90" s="77">
        <f>'SNA 501'!AQ19</f>
        <v>99.5</v>
      </c>
      <c r="AY90" s="77">
        <f>'SNA 501'!AR19</f>
        <v>106.3</v>
      </c>
      <c r="AZ90" s="77">
        <f>'SNA 501'!AS19</f>
        <v>108.3</v>
      </c>
      <c r="BA90" s="77">
        <f>'SNA 501'!AT19</f>
        <v>108.9</v>
      </c>
      <c r="BB90" s="77">
        <f>'SNA 501'!AU19</f>
        <v>106.2</v>
      </c>
      <c r="BC90" s="77">
        <f>'SNA 501'!AV19</f>
        <v>104.6</v>
      </c>
      <c r="BD90" s="77">
        <f>'SNA 501'!AW19</f>
        <v>107.9</v>
      </c>
    </row>
    <row r="91" spans="1:56" x14ac:dyDescent="0.2">
      <c r="A91" s="141"/>
      <c r="B91" s="141"/>
      <c r="C91" s="141"/>
      <c r="D91" s="141"/>
      <c r="E91" s="142" t="s">
        <v>97</v>
      </c>
      <c r="K91" s="77">
        <f>K82-SUM(K83:K90)</f>
        <v>494.1</v>
      </c>
      <c r="L91" s="77">
        <f t="shared" ref="L91:BD91" si="48">L82-SUM(L83:L90)</f>
        <v>531.5</v>
      </c>
      <c r="M91" s="77">
        <f t="shared" si="48"/>
        <v>583.5</v>
      </c>
      <c r="N91" s="77">
        <f t="shared" si="48"/>
        <v>646.20000000000005</v>
      </c>
      <c r="O91" s="77">
        <f t="shared" si="48"/>
        <v>704.5</v>
      </c>
      <c r="P91" s="77">
        <f t="shared" si="48"/>
        <v>778</v>
      </c>
      <c r="Q91" s="77">
        <f t="shared" si="48"/>
        <v>866.80000000000007</v>
      </c>
      <c r="R91" s="77">
        <f t="shared" si="48"/>
        <v>962.59999999999991</v>
      </c>
      <c r="S91" s="77">
        <f t="shared" si="48"/>
        <v>1072.3000000000002</v>
      </c>
      <c r="T91" s="77">
        <f t="shared" si="48"/>
        <v>1190.5</v>
      </c>
      <c r="U91" s="77">
        <f t="shared" si="48"/>
        <v>1300.9000000000001</v>
      </c>
      <c r="V91" s="77">
        <f t="shared" si="48"/>
        <v>1420.8000000000002</v>
      </c>
      <c r="W91" s="77">
        <f t="shared" si="48"/>
        <v>1507.6000000000001</v>
      </c>
      <c r="X91" s="77">
        <f t="shared" si="48"/>
        <v>1662.1999999999998</v>
      </c>
      <c r="Y91" s="77">
        <f t="shared" si="48"/>
        <v>1819.1</v>
      </c>
      <c r="Z91" s="77">
        <f t="shared" si="48"/>
        <v>1983.2999999999997</v>
      </c>
      <c r="AA91" s="141">
        <f t="shared" si="48"/>
        <v>2095.1000000000004</v>
      </c>
      <c r="AB91" s="77">
        <f t="shared" si="48"/>
        <v>2217.1999999999998</v>
      </c>
      <c r="AC91" s="77">
        <f t="shared" si="48"/>
        <v>2385.5</v>
      </c>
      <c r="AD91" s="77">
        <f t="shared" si="48"/>
        <v>2544</v>
      </c>
      <c r="AE91" s="77">
        <f t="shared" si="48"/>
        <v>2671.7999999999997</v>
      </c>
      <c r="AF91" s="77">
        <f t="shared" si="48"/>
        <v>2720.2</v>
      </c>
      <c r="AG91" s="77">
        <f t="shared" si="48"/>
        <v>2877.3999999999996</v>
      </c>
      <c r="AH91" s="77">
        <f t="shared" si="48"/>
        <v>3058.5</v>
      </c>
      <c r="AI91" s="77">
        <f t="shared" si="48"/>
        <v>3248.0000000000005</v>
      </c>
      <c r="AJ91" s="77">
        <f t="shared" si="48"/>
        <v>3399.7</v>
      </c>
      <c r="AK91" s="77">
        <f t="shared" si="48"/>
        <v>3594.4000000000005</v>
      </c>
      <c r="AL91" s="77">
        <f t="shared" si="48"/>
        <v>3786.5</v>
      </c>
      <c r="AM91" s="77">
        <f t="shared" si="48"/>
        <v>4010.2000000000003</v>
      </c>
      <c r="AN91" s="77">
        <f t="shared" si="48"/>
        <v>4293.1000000000004</v>
      </c>
      <c r="AO91" s="77">
        <f t="shared" si="48"/>
        <v>4630.3999999999996</v>
      </c>
      <c r="AP91" s="77">
        <f t="shared" si="48"/>
        <v>4765.8</v>
      </c>
      <c r="AQ91" s="77">
        <f t="shared" si="48"/>
        <v>4889.9000000000005</v>
      </c>
      <c r="AR91" s="77">
        <f t="shared" si="48"/>
        <v>5120.7999999999993</v>
      </c>
      <c r="AS91" s="77">
        <f t="shared" si="48"/>
        <v>5436.2999999999993</v>
      </c>
      <c r="AT91" s="77">
        <f t="shared" si="48"/>
        <v>5776.9000000000015</v>
      </c>
      <c r="AU91" s="77">
        <f t="shared" si="48"/>
        <v>6095.7999999999993</v>
      </c>
      <c r="AV91" s="77">
        <f t="shared" si="48"/>
        <v>6377.9000000000005</v>
      </c>
      <c r="AW91" s="77">
        <f t="shared" si="48"/>
        <v>6493.4</v>
      </c>
      <c r="AX91" s="77">
        <f t="shared" si="48"/>
        <v>6190</v>
      </c>
      <c r="AY91" s="77">
        <f t="shared" si="48"/>
        <v>6431.6</v>
      </c>
      <c r="AZ91" s="77">
        <f t="shared" si="48"/>
        <v>6783.6999999999989</v>
      </c>
      <c r="BA91" s="77">
        <f t="shared" si="48"/>
        <v>7015</v>
      </c>
      <c r="BB91" s="77">
        <f t="shared" si="48"/>
        <v>7226.2000000000007</v>
      </c>
      <c r="BC91" s="77">
        <f t="shared" si="48"/>
        <v>7545.4</v>
      </c>
      <c r="BD91" s="77">
        <f t="shared" si="48"/>
        <v>7732.3000000000011</v>
      </c>
    </row>
    <row r="92" spans="1:56" x14ac:dyDescent="0.2">
      <c r="A92" s="141"/>
      <c r="B92" s="141"/>
      <c r="C92" s="141"/>
      <c r="D92" s="141"/>
      <c r="E92" s="142"/>
    </row>
    <row r="93" spans="1:56" x14ac:dyDescent="0.2">
      <c r="A93" s="141"/>
      <c r="B93" s="141"/>
      <c r="C93" s="158" t="s">
        <v>795</v>
      </c>
      <c r="D93" s="141"/>
      <c r="E93" s="142"/>
    </row>
    <row r="94" spans="1:56" x14ac:dyDescent="0.2">
      <c r="A94" s="141"/>
      <c r="B94" s="141"/>
      <c r="C94" s="141"/>
      <c r="D94" s="141"/>
      <c r="E94" s="142" t="s">
        <v>994</v>
      </c>
      <c r="K94" s="224" t="s">
        <v>997</v>
      </c>
      <c r="L94" s="224" t="s">
        <v>997</v>
      </c>
      <c r="M94" s="224" t="s">
        <v>997</v>
      </c>
      <c r="N94" s="224" t="s">
        <v>997</v>
      </c>
      <c r="O94" s="224" t="s">
        <v>997</v>
      </c>
      <c r="P94" s="224" t="s">
        <v>997</v>
      </c>
      <c r="Q94" s="224" t="s">
        <v>997</v>
      </c>
      <c r="R94" s="224" t="s">
        <v>997</v>
      </c>
      <c r="S94" s="224" t="s">
        <v>997</v>
      </c>
      <c r="T94" s="224" t="s">
        <v>997</v>
      </c>
      <c r="U94" s="224" t="s">
        <v>997</v>
      </c>
      <c r="V94" s="224" t="s">
        <v>997</v>
      </c>
      <c r="W94" s="224" t="s">
        <v>997</v>
      </c>
      <c r="X94" s="224" t="s">
        <v>997</v>
      </c>
      <c r="Y94" s="224" t="s">
        <v>997</v>
      </c>
      <c r="Z94" s="224" t="s">
        <v>997</v>
      </c>
      <c r="AA94" s="306" t="s">
        <v>997</v>
      </c>
      <c r="AB94" s="224" t="s">
        <v>997</v>
      </c>
      <c r="AC94" s="224" t="s">
        <v>997</v>
      </c>
      <c r="AD94" s="224" t="s">
        <v>997</v>
      </c>
      <c r="AE94" s="224" t="s">
        <v>997</v>
      </c>
      <c r="AF94" s="224" t="s">
        <v>997</v>
      </c>
      <c r="AG94" s="224" t="s">
        <v>997</v>
      </c>
      <c r="AH94" s="224" t="s">
        <v>997</v>
      </c>
      <c r="AI94" s="224" t="s">
        <v>997</v>
      </c>
      <c r="AJ94" s="224" t="s">
        <v>997</v>
      </c>
      <c r="AK94" s="224" t="s">
        <v>997</v>
      </c>
      <c r="AL94" s="224" t="s">
        <v>997</v>
      </c>
      <c r="AM94" s="224" t="s">
        <v>997</v>
      </c>
      <c r="AN94" s="224" t="s">
        <v>997</v>
      </c>
      <c r="AO94" s="224" t="s">
        <v>997</v>
      </c>
      <c r="AP94" s="224" t="s">
        <v>997</v>
      </c>
      <c r="AQ94" s="224" t="s">
        <v>997</v>
      </c>
      <c r="AR94" s="224" t="s">
        <v>997</v>
      </c>
      <c r="AS94" s="224" t="s">
        <v>997</v>
      </c>
      <c r="AT94" s="224" t="s">
        <v>997</v>
      </c>
      <c r="AU94" s="224" t="s">
        <v>997</v>
      </c>
      <c r="AV94" s="224" t="s">
        <v>997</v>
      </c>
      <c r="AW94" s="224" t="s">
        <v>997</v>
      </c>
      <c r="AX94" s="224" t="s">
        <v>997</v>
      </c>
      <c r="AY94" s="224" t="s">
        <v>997</v>
      </c>
      <c r="AZ94" s="224" t="s">
        <v>997</v>
      </c>
      <c r="BA94" s="224" t="s">
        <v>997</v>
      </c>
      <c r="BB94" s="224" t="s">
        <v>997</v>
      </c>
      <c r="BC94" s="224" t="s">
        <v>997</v>
      </c>
      <c r="BD94" s="224" t="s">
        <v>997</v>
      </c>
    </row>
    <row r="95" spans="1:56" x14ac:dyDescent="0.2">
      <c r="A95" s="141"/>
      <c r="B95" s="141"/>
      <c r="C95" s="141"/>
      <c r="D95" s="141"/>
      <c r="E95" s="142" t="s">
        <v>995</v>
      </c>
      <c r="K95" s="224" t="s">
        <v>997</v>
      </c>
      <c r="L95" s="224" t="s">
        <v>997</v>
      </c>
      <c r="M95" s="224" t="s">
        <v>997</v>
      </c>
      <c r="N95" s="224" t="s">
        <v>997</v>
      </c>
      <c r="O95" s="224" t="s">
        <v>997</v>
      </c>
      <c r="P95" s="224" t="s">
        <v>997</v>
      </c>
      <c r="Q95" s="224" t="s">
        <v>997</v>
      </c>
      <c r="R95" s="224" t="s">
        <v>997</v>
      </c>
      <c r="S95" s="224" t="s">
        <v>997</v>
      </c>
      <c r="T95" s="224" t="s">
        <v>997</v>
      </c>
      <c r="U95" s="224" t="s">
        <v>997</v>
      </c>
      <c r="V95" s="224" t="s">
        <v>997</v>
      </c>
      <c r="W95" s="224" t="s">
        <v>997</v>
      </c>
      <c r="X95" s="224" t="s">
        <v>997</v>
      </c>
      <c r="Y95" s="224" t="s">
        <v>997</v>
      </c>
      <c r="Z95" s="224" t="s">
        <v>997</v>
      </c>
      <c r="AA95" s="306" t="s">
        <v>997</v>
      </c>
      <c r="AB95" s="224" t="s">
        <v>997</v>
      </c>
      <c r="AC95" s="224" t="s">
        <v>997</v>
      </c>
      <c r="AD95" s="224" t="s">
        <v>997</v>
      </c>
      <c r="AE95" s="224" t="s">
        <v>997</v>
      </c>
      <c r="AF95" s="224" t="s">
        <v>997</v>
      </c>
      <c r="AG95" s="224" t="s">
        <v>997</v>
      </c>
      <c r="AH95" s="224" t="s">
        <v>997</v>
      </c>
      <c r="AI95" s="224" t="s">
        <v>997</v>
      </c>
      <c r="AJ95" s="224" t="s">
        <v>997</v>
      </c>
      <c r="AK95" s="224" t="s">
        <v>997</v>
      </c>
      <c r="AL95" s="224" t="s">
        <v>997</v>
      </c>
      <c r="AM95" s="224" t="s">
        <v>997</v>
      </c>
      <c r="AN95" s="224" t="s">
        <v>997</v>
      </c>
      <c r="AO95" s="224" t="s">
        <v>997</v>
      </c>
      <c r="AP95" s="224" t="s">
        <v>997</v>
      </c>
      <c r="AQ95" s="224" t="s">
        <v>997</v>
      </c>
      <c r="AR95" s="224" t="s">
        <v>997</v>
      </c>
      <c r="AS95" s="224" t="s">
        <v>997</v>
      </c>
      <c r="AT95" s="224" t="s">
        <v>997</v>
      </c>
      <c r="AU95" s="224" t="s">
        <v>997</v>
      </c>
      <c r="AV95" s="224" t="s">
        <v>997</v>
      </c>
      <c r="AW95" s="224" t="s">
        <v>997</v>
      </c>
      <c r="AX95" s="224" t="s">
        <v>997</v>
      </c>
      <c r="AY95" s="224" t="s">
        <v>997</v>
      </c>
      <c r="AZ95" s="224" t="s">
        <v>997</v>
      </c>
      <c r="BA95" s="224" t="s">
        <v>997</v>
      </c>
      <c r="BB95" s="224" t="s">
        <v>997</v>
      </c>
      <c r="BC95" s="224" t="s">
        <v>997</v>
      </c>
      <c r="BD95" s="224" t="s">
        <v>997</v>
      </c>
    </row>
    <row r="96" spans="1:56" x14ac:dyDescent="0.2">
      <c r="A96" s="141"/>
      <c r="B96" s="141"/>
      <c r="C96" s="141"/>
      <c r="D96" s="141"/>
      <c r="E96" s="142" t="s">
        <v>996</v>
      </c>
      <c r="K96" s="224" t="s">
        <v>997</v>
      </c>
      <c r="L96" s="224" t="s">
        <v>997</v>
      </c>
      <c r="M96" s="224" t="s">
        <v>997</v>
      </c>
      <c r="N96" s="224" t="s">
        <v>997</v>
      </c>
      <c r="O96" s="224" t="s">
        <v>997</v>
      </c>
      <c r="P96" s="224" t="s">
        <v>997</v>
      </c>
      <c r="Q96" s="224" t="s">
        <v>997</v>
      </c>
      <c r="R96" s="224" t="s">
        <v>997</v>
      </c>
      <c r="S96" s="224" t="s">
        <v>997</v>
      </c>
      <c r="T96" s="224" t="s">
        <v>997</v>
      </c>
      <c r="U96" s="224" t="s">
        <v>997</v>
      </c>
      <c r="V96" s="224" t="s">
        <v>997</v>
      </c>
      <c r="W96" s="224" t="s">
        <v>997</v>
      </c>
      <c r="X96" s="224" t="s">
        <v>997</v>
      </c>
      <c r="Y96" s="224" t="s">
        <v>997</v>
      </c>
      <c r="Z96" s="224" t="s">
        <v>997</v>
      </c>
      <c r="AA96" s="306" t="s">
        <v>997</v>
      </c>
      <c r="AB96" s="224" t="s">
        <v>997</v>
      </c>
      <c r="AC96" s="224" t="s">
        <v>997</v>
      </c>
      <c r="AD96" s="224" t="s">
        <v>997</v>
      </c>
      <c r="AE96" s="224" t="s">
        <v>997</v>
      </c>
      <c r="AF96" s="224" t="s">
        <v>997</v>
      </c>
      <c r="AG96" s="224" t="s">
        <v>997</v>
      </c>
      <c r="AH96" s="224" t="s">
        <v>997</v>
      </c>
      <c r="AI96" s="224" t="s">
        <v>997</v>
      </c>
      <c r="AJ96" s="224" t="s">
        <v>997</v>
      </c>
      <c r="AK96" s="224" t="s">
        <v>997</v>
      </c>
      <c r="AL96" s="224" t="s">
        <v>997</v>
      </c>
      <c r="AM96" s="224" t="s">
        <v>997</v>
      </c>
      <c r="AN96" s="224" t="s">
        <v>997</v>
      </c>
      <c r="AO96" s="224" t="s">
        <v>997</v>
      </c>
      <c r="AP96" s="224" t="s">
        <v>997</v>
      </c>
      <c r="AQ96" s="224" t="s">
        <v>997</v>
      </c>
      <c r="AR96" s="224" t="s">
        <v>997</v>
      </c>
      <c r="AS96" s="224" t="s">
        <v>997</v>
      </c>
      <c r="AT96" s="224" t="s">
        <v>997</v>
      </c>
      <c r="AU96" s="224" t="s">
        <v>997</v>
      </c>
      <c r="AV96" s="224" t="s">
        <v>997</v>
      </c>
      <c r="AW96" s="224" t="s">
        <v>997</v>
      </c>
      <c r="AX96" s="224" t="s">
        <v>997</v>
      </c>
      <c r="AY96" s="224" t="s">
        <v>997</v>
      </c>
      <c r="AZ96" s="224" t="s">
        <v>997</v>
      </c>
      <c r="BA96" s="224" t="s">
        <v>997</v>
      </c>
      <c r="BB96" s="224" t="s">
        <v>997</v>
      </c>
      <c r="BC96" s="224" t="s">
        <v>997</v>
      </c>
      <c r="BD96" s="224" t="s">
        <v>997</v>
      </c>
    </row>
    <row r="97" spans="1:56" x14ac:dyDescent="0.2">
      <c r="A97" s="141"/>
      <c r="B97" s="141"/>
      <c r="C97" s="141"/>
      <c r="D97" s="141"/>
      <c r="E97" s="142" t="s">
        <v>792</v>
      </c>
      <c r="K97" s="79">
        <f>SUM(K$5,K$9,-K$14)*(K86/SUM(K$86,K$91))</f>
        <v>0.10351089588377725</v>
      </c>
      <c r="L97" s="79">
        <f t="shared" ref="L97:BD97" si="49">SUM(L$5,L$9,-L$14)*(L86/SUM(L$86,L$91))</f>
        <v>0.1155505533670981</v>
      </c>
      <c r="M97" s="79">
        <f t="shared" si="49"/>
        <v>0.10910955392240641</v>
      </c>
      <c r="N97" s="79">
        <f t="shared" si="49"/>
        <v>0.12833333333333333</v>
      </c>
      <c r="O97" s="79">
        <f t="shared" si="49"/>
        <v>0.1406710079275198</v>
      </c>
      <c r="P97" s="79">
        <f t="shared" si="49"/>
        <v>0.17344951307022041</v>
      </c>
      <c r="Q97" s="79">
        <f t="shared" si="49"/>
        <v>0.21004828696252006</v>
      </c>
      <c r="R97" s="79">
        <f t="shared" si="49"/>
        <v>0.22651413189771205</v>
      </c>
      <c r="S97" s="79">
        <f t="shared" si="49"/>
        <v>0.25308550185873596</v>
      </c>
      <c r="T97" s="79">
        <f t="shared" si="49"/>
        <v>0.26317816476892159</v>
      </c>
      <c r="U97" s="79">
        <f t="shared" si="49"/>
        <v>0.29864378208566394</v>
      </c>
      <c r="V97" s="79">
        <f t="shared" si="49"/>
        <v>0.36245001052410009</v>
      </c>
      <c r="W97" s="79">
        <f t="shared" si="49"/>
        <v>0.32791958735616977</v>
      </c>
      <c r="X97" s="79">
        <f t="shared" si="49"/>
        <v>0.3480957236250225</v>
      </c>
      <c r="Y97" s="79">
        <f t="shared" si="49"/>
        <v>0.39397676203003407</v>
      </c>
      <c r="Z97" s="79">
        <f t="shared" si="49"/>
        <v>0.43317416436290523</v>
      </c>
      <c r="AA97" s="302">
        <f t="shared" si="49"/>
        <v>0.44979065562850884</v>
      </c>
      <c r="AB97" s="79">
        <f t="shared" si="49"/>
        <v>0.49894367779925375</v>
      </c>
      <c r="AC97" s="79">
        <f t="shared" si="49"/>
        <v>0.65528183716075172</v>
      </c>
      <c r="AD97" s="79">
        <f t="shared" si="49"/>
        <v>0.73319502074688792</v>
      </c>
      <c r="AE97" s="79">
        <f t="shared" si="49"/>
        <v>0.7848484848484848</v>
      </c>
      <c r="AF97" s="79">
        <f t="shared" si="49"/>
        <v>0.82621096181305609</v>
      </c>
      <c r="AG97" s="79">
        <f t="shared" si="49"/>
        <v>0.87891457843001541</v>
      </c>
      <c r="AH97" s="79">
        <f t="shared" si="49"/>
        <v>0.89322000781555289</v>
      </c>
      <c r="AI97" s="79">
        <f t="shared" si="49"/>
        <v>1.0239459078225137</v>
      </c>
      <c r="AJ97" s="79">
        <f t="shared" si="49"/>
        <v>1.0953633461234293</v>
      </c>
      <c r="AK97" s="79">
        <f t="shared" si="49"/>
        <v>1.2100869661552094</v>
      </c>
      <c r="AL97" s="79">
        <f t="shared" si="49"/>
        <v>1.3503351470704201</v>
      </c>
      <c r="AM97" s="79">
        <f t="shared" si="49"/>
        <v>1.4996228381429739</v>
      </c>
      <c r="AN97" s="79">
        <f t="shared" si="49"/>
        <v>1.5899464645762356</v>
      </c>
      <c r="AO97" s="79">
        <f t="shared" si="49"/>
        <v>1.7311276774013364</v>
      </c>
      <c r="AP97" s="79">
        <f t="shared" si="49"/>
        <v>1.7294765840220387</v>
      </c>
      <c r="AQ97" s="79">
        <f t="shared" si="49"/>
        <v>1.8342114363595678</v>
      </c>
      <c r="AR97" s="79">
        <f t="shared" si="49"/>
        <v>1.8761218384552625</v>
      </c>
      <c r="AS97" s="79">
        <f t="shared" si="49"/>
        <v>1.9875283654198088</v>
      </c>
      <c r="AT97" s="79">
        <f t="shared" si="49"/>
        <v>2.1152397024383518</v>
      </c>
      <c r="AU97" s="79">
        <f t="shared" si="49"/>
        <v>2.3610589867014768</v>
      </c>
      <c r="AV97" s="79">
        <f t="shared" si="49"/>
        <v>2.4953067015935382</v>
      </c>
      <c r="AW97" s="79">
        <f t="shared" si="49"/>
        <v>2.5973450920949888</v>
      </c>
      <c r="AX97" s="79">
        <f t="shared" si="49"/>
        <v>2.5290090552950999</v>
      </c>
      <c r="AY97" s="79">
        <f t="shared" si="49"/>
        <v>2.8391003460207616</v>
      </c>
      <c r="AZ97" s="79">
        <f t="shared" si="49"/>
        <v>3.0117797826532704</v>
      </c>
      <c r="BA97" s="79">
        <f t="shared" si="49"/>
        <v>3.1207849969546309</v>
      </c>
      <c r="BB97" s="79">
        <f t="shared" si="49"/>
        <v>3.2926622662266225</v>
      </c>
      <c r="BC97" s="79">
        <f t="shared" si="49"/>
        <v>3.5416434026863306</v>
      </c>
      <c r="BD97" s="79">
        <f t="shared" si="49"/>
        <v>3.8523425958042665</v>
      </c>
    </row>
    <row r="98" spans="1:56" x14ac:dyDescent="0.2">
      <c r="A98" s="141"/>
      <c r="B98" s="141"/>
      <c r="C98" s="141"/>
      <c r="D98" s="141"/>
      <c r="E98" s="142" t="s">
        <v>793</v>
      </c>
      <c r="K98" s="224" t="s">
        <v>997</v>
      </c>
      <c r="L98" s="224" t="s">
        <v>997</v>
      </c>
      <c r="M98" s="224" t="s">
        <v>997</v>
      </c>
      <c r="N98" s="224" t="s">
        <v>997</v>
      </c>
      <c r="O98" s="224" t="s">
        <v>997</v>
      </c>
      <c r="P98" s="224" t="s">
        <v>997</v>
      </c>
      <c r="Q98" s="224" t="s">
        <v>997</v>
      </c>
      <c r="R98" s="224" t="s">
        <v>997</v>
      </c>
      <c r="S98" s="224" t="s">
        <v>997</v>
      </c>
      <c r="T98" s="224" t="s">
        <v>997</v>
      </c>
      <c r="U98" s="224" t="s">
        <v>997</v>
      </c>
      <c r="V98" s="224" t="s">
        <v>997</v>
      </c>
      <c r="W98" s="224" t="s">
        <v>997</v>
      </c>
      <c r="X98" s="224" t="s">
        <v>997</v>
      </c>
      <c r="Y98" s="224" t="s">
        <v>997</v>
      </c>
      <c r="Z98" s="224" t="s">
        <v>997</v>
      </c>
      <c r="AA98" s="306" t="s">
        <v>997</v>
      </c>
      <c r="AB98" s="224" t="s">
        <v>997</v>
      </c>
      <c r="AC98" s="224" t="s">
        <v>997</v>
      </c>
      <c r="AD98" s="224" t="s">
        <v>997</v>
      </c>
      <c r="AE98" s="224" t="s">
        <v>997</v>
      </c>
      <c r="AF98" s="224" t="s">
        <v>997</v>
      </c>
      <c r="AG98" s="224" t="s">
        <v>997</v>
      </c>
      <c r="AH98" s="224" t="s">
        <v>997</v>
      </c>
      <c r="AI98" s="224" t="s">
        <v>997</v>
      </c>
      <c r="AJ98" s="224" t="s">
        <v>997</v>
      </c>
      <c r="AK98" s="224" t="s">
        <v>997</v>
      </c>
      <c r="AL98" s="224" t="s">
        <v>997</v>
      </c>
      <c r="AM98" s="224" t="s">
        <v>997</v>
      </c>
      <c r="AN98" s="224" t="s">
        <v>997</v>
      </c>
      <c r="AO98" s="224" t="s">
        <v>997</v>
      </c>
      <c r="AP98" s="224" t="s">
        <v>997</v>
      </c>
      <c r="AQ98" s="224" t="s">
        <v>997</v>
      </c>
      <c r="AR98" s="224" t="s">
        <v>997</v>
      </c>
      <c r="AS98" s="224" t="s">
        <v>997</v>
      </c>
      <c r="AT98" s="224" t="s">
        <v>997</v>
      </c>
      <c r="AU98" s="224" t="s">
        <v>997</v>
      </c>
      <c r="AV98" s="224" t="s">
        <v>997</v>
      </c>
      <c r="AW98" s="224" t="s">
        <v>997</v>
      </c>
      <c r="AX98" s="224" t="s">
        <v>997</v>
      </c>
      <c r="AY98" s="224" t="s">
        <v>997</v>
      </c>
      <c r="AZ98" s="224" t="s">
        <v>997</v>
      </c>
      <c r="BA98" s="224" t="s">
        <v>997</v>
      </c>
      <c r="BB98" s="224" t="s">
        <v>997</v>
      </c>
      <c r="BC98" s="224" t="s">
        <v>997</v>
      </c>
      <c r="BD98" s="224" t="s">
        <v>997</v>
      </c>
    </row>
    <row r="99" spans="1:56" x14ac:dyDescent="0.2">
      <c r="A99" s="141"/>
      <c r="B99" s="141"/>
      <c r="C99" s="141"/>
      <c r="D99" s="141"/>
      <c r="E99" s="142" t="s">
        <v>794</v>
      </c>
      <c r="K99" s="224" t="s">
        <v>997</v>
      </c>
      <c r="L99" s="224" t="s">
        <v>997</v>
      </c>
      <c r="M99" s="224" t="s">
        <v>997</v>
      </c>
      <c r="N99" s="224" t="s">
        <v>997</v>
      </c>
      <c r="O99" s="224" t="s">
        <v>997</v>
      </c>
      <c r="P99" s="224" t="s">
        <v>997</v>
      </c>
      <c r="Q99" s="224" t="s">
        <v>997</v>
      </c>
      <c r="R99" s="224" t="s">
        <v>997</v>
      </c>
      <c r="S99" s="224" t="s">
        <v>997</v>
      </c>
      <c r="T99" s="224" t="s">
        <v>997</v>
      </c>
      <c r="U99" s="224" t="s">
        <v>997</v>
      </c>
      <c r="V99" s="224" t="s">
        <v>997</v>
      </c>
      <c r="W99" s="224" t="s">
        <v>997</v>
      </c>
      <c r="X99" s="224" t="s">
        <v>997</v>
      </c>
      <c r="Y99" s="224" t="s">
        <v>997</v>
      </c>
      <c r="Z99" s="224" t="s">
        <v>997</v>
      </c>
      <c r="AA99" s="306" t="s">
        <v>997</v>
      </c>
      <c r="AB99" s="224" t="s">
        <v>997</v>
      </c>
      <c r="AC99" s="224" t="s">
        <v>997</v>
      </c>
      <c r="AD99" s="224" t="s">
        <v>997</v>
      </c>
      <c r="AE99" s="224" t="s">
        <v>997</v>
      </c>
      <c r="AF99" s="224" t="s">
        <v>997</v>
      </c>
      <c r="AG99" s="224" t="s">
        <v>997</v>
      </c>
      <c r="AH99" s="224" t="s">
        <v>997</v>
      </c>
      <c r="AI99" s="224" t="s">
        <v>997</v>
      </c>
      <c r="AJ99" s="224" t="s">
        <v>997</v>
      </c>
      <c r="AK99" s="224" t="s">
        <v>997</v>
      </c>
      <c r="AL99" s="224" t="s">
        <v>997</v>
      </c>
      <c r="AM99" s="224" t="s">
        <v>997</v>
      </c>
      <c r="AN99" s="224" t="s">
        <v>997</v>
      </c>
      <c r="AO99" s="224" t="s">
        <v>997</v>
      </c>
      <c r="AP99" s="224" t="s">
        <v>997</v>
      </c>
      <c r="AQ99" s="224" t="s">
        <v>997</v>
      </c>
      <c r="AR99" s="224" t="s">
        <v>997</v>
      </c>
      <c r="AS99" s="224" t="s">
        <v>997</v>
      </c>
      <c r="AT99" s="224" t="s">
        <v>997</v>
      </c>
      <c r="AU99" s="224" t="s">
        <v>997</v>
      </c>
      <c r="AV99" s="224" t="s">
        <v>997</v>
      </c>
      <c r="AW99" s="224" t="s">
        <v>997</v>
      </c>
      <c r="AX99" s="224" t="s">
        <v>997</v>
      </c>
      <c r="AY99" s="224" t="s">
        <v>997</v>
      </c>
      <c r="AZ99" s="224" t="s">
        <v>997</v>
      </c>
      <c r="BA99" s="224" t="s">
        <v>997</v>
      </c>
      <c r="BB99" s="224" t="s">
        <v>997</v>
      </c>
      <c r="BC99" s="224" t="s">
        <v>997</v>
      </c>
      <c r="BD99" s="224" t="s">
        <v>997</v>
      </c>
    </row>
    <row r="100" spans="1:56" x14ac:dyDescent="0.2">
      <c r="A100" s="141"/>
      <c r="B100" s="141"/>
      <c r="C100" s="141"/>
      <c r="D100" s="141"/>
      <c r="E100" s="142" t="s">
        <v>95</v>
      </c>
      <c r="K100" s="77">
        <f>K7</f>
        <v>6.1</v>
      </c>
      <c r="L100" s="77">
        <f t="shared" ref="L100:BD100" si="50">L7</f>
        <v>6.3000000000000007</v>
      </c>
      <c r="M100" s="77">
        <f t="shared" si="50"/>
        <v>6.6000000000000005</v>
      </c>
      <c r="N100" s="77">
        <f t="shared" si="50"/>
        <v>6.9</v>
      </c>
      <c r="O100" s="77">
        <f t="shared" si="50"/>
        <v>7.1</v>
      </c>
      <c r="P100" s="77">
        <f t="shared" si="50"/>
        <v>7.2</v>
      </c>
      <c r="Q100" s="77">
        <f t="shared" si="50"/>
        <v>7.1999999999999993</v>
      </c>
      <c r="R100" s="77">
        <f t="shared" si="50"/>
        <v>7.3</v>
      </c>
      <c r="S100" s="77">
        <f t="shared" si="50"/>
        <v>7.6</v>
      </c>
      <c r="T100" s="77">
        <f t="shared" si="50"/>
        <v>7.6999999999999993</v>
      </c>
      <c r="U100" s="77">
        <f t="shared" si="50"/>
        <v>7.7</v>
      </c>
      <c r="V100" s="77">
        <f t="shared" si="50"/>
        <v>7.9</v>
      </c>
      <c r="W100" s="77">
        <f t="shared" si="50"/>
        <v>7.7</v>
      </c>
      <c r="X100" s="77">
        <f t="shared" si="50"/>
        <v>7.8999999999999995</v>
      </c>
      <c r="Y100" s="77">
        <f t="shared" si="50"/>
        <v>7.7</v>
      </c>
      <c r="Z100" s="77">
        <f t="shared" si="50"/>
        <v>7.9</v>
      </c>
      <c r="AA100" s="141">
        <f t="shared" si="50"/>
        <v>8.4</v>
      </c>
      <c r="AB100" s="77">
        <f t="shared" si="50"/>
        <v>8.6000000000000014</v>
      </c>
      <c r="AC100" s="77">
        <f t="shared" si="50"/>
        <v>8.3000000000000007</v>
      </c>
      <c r="AD100" s="77">
        <f t="shared" si="50"/>
        <v>8.3000000000000007</v>
      </c>
      <c r="AE100" s="77">
        <f t="shared" si="50"/>
        <v>8.5</v>
      </c>
      <c r="AF100" s="77">
        <f t="shared" si="50"/>
        <v>10.5</v>
      </c>
      <c r="AG100" s="77">
        <f t="shared" si="50"/>
        <v>10.8</v>
      </c>
      <c r="AH100" s="77">
        <f t="shared" si="50"/>
        <v>10.8</v>
      </c>
      <c r="AI100" s="77">
        <f t="shared" si="50"/>
        <v>10.199999999999999</v>
      </c>
      <c r="AJ100" s="77">
        <f t="shared" si="50"/>
        <v>10.6</v>
      </c>
      <c r="AK100" s="77">
        <f t="shared" si="50"/>
        <v>10.8</v>
      </c>
      <c r="AL100" s="77">
        <f t="shared" si="50"/>
        <v>10.7</v>
      </c>
      <c r="AM100" s="77">
        <f t="shared" si="50"/>
        <v>10.8</v>
      </c>
      <c r="AN100" s="77">
        <f t="shared" si="50"/>
        <v>11.3</v>
      </c>
      <c r="AO100" s="77">
        <f t="shared" si="50"/>
        <v>11.399999999999999</v>
      </c>
      <c r="AP100" s="77">
        <f t="shared" si="50"/>
        <v>11.5</v>
      </c>
      <c r="AQ100" s="77">
        <f t="shared" si="50"/>
        <v>11.899999999999999</v>
      </c>
      <c r="AR100" s="77">
        <f t="shared" si="50"/>
        <v>12.4</v>
      </c>
      <c r="AS100" s="77">
        <f t="shared" si="50"/>
        <v>12.7</v>
      </c>
      <c r="AT100" s="77">
        <f t="shared" si="50"/>
        <v>12.899999999999999</v>
      </c>
      <c r="AU100" s="77">
        <f t="shared" si="50"/>
        <v>13.6</v>
      </c>
      <c r="AV100" s="77">
        <f t="shared" si="50"/>
        <v>13.8</v>
      </c>
      <c r="AW100" s="77">
        <f t="shared" si="50"/>
        <v>14</v>
      </c>
      <c r="AX100" s="77">
        <f t="shared" si="50"/>
        <v>14</v>
      </c>
      <c r="AY100" s="77">
        <f t="shared" si="50"/>
        <v>14.5</v>
      </c>
      <c r="AZ100" s="77">
        <f t="shared" si="50"/>
        <v>14.7</v>
      </c>
      <c r="BA100" s="77">
        <f t="shared" si="50"/>
        <v>15.4</v>
      </c>
      <c r="BB100" s="77">
        <f t="shared" si="50"/>
        <v>15.1</v>
      </c>
      <c r="BC100" s="77">
        <f t="shared" si="50"/>
        <v>16.3</v>
      </c>
      <c r="BD100" s="77">
        <f t="shared" si="50"/>
        <v>15.9</v>
      </c>
    </row>
    <row r="101" spans="1:56" x14ac:dyDescent="0.2">
      <c r="A101" s="141"/>
      <c r="B101" s="141"/>
      <c r="C101" s="141"/>
      <c r="D101" s="141"/>
      <c r="E101" s="142" t="s">
        <v>96</v>
      </c>
      <c r="K101" s="77">
        <f>K8</f>
        <v>4.5999999999999996</v>
      </c>
      <c r="L101" s="77">
        <f t="shared" ref="L101:BD101" si="51">L8</f>
        <v>4.8000000000000007</v>
      </c>
      <c r="M101" s="77">
        <f t="shared" si="51"/>
        <v>5.2</v>
      </c>
      <c r="N101" s="77">
        <f t="shared" si="51"/>
        <v>5.6</v>
      </c>
      <c r="O101" s="77">
        <f t="shared" si="51"/>
        <v>5.6</v>
      </c>
      <c r="P101" s="77">
        <f t="shared" si="51"/>
        <v>5.6999999999999993</v>
      </c>
      <c r="Q101" s="77">
        <f t="shared" si="51"/>
        <v>6</v>
      </c>
      <c r="R101" s="77">
        <f t="shared" si="51"/>
        <v>6</v>
      </c>
      <c r="S101" s="77">
        <f t="shared" si="51"/>
        <v>6.2</v>
      </c>
      <c r="T101" s="77">
        <f t="shared" si="51"/>
        <v>6.2</v>
      </c>
      <c r="U101" s="77">
        <f t="shared" si="51"/>
        <v>6.3</v>
      </c>
      <c r="V101" s="77">
        <f t="shared" si="51"/>
        <v>6.5</v>
      </c>
      <c r="W101" s="77">
        <f t="shared" si="51"/>
        <v>6.6</v>
      </c>
      <c r="X101" s="77">
        <f t="shared" si="51"/>
        <v>9</v>
      </c>
      <c r="Y101" s="77">
        <f t="shared" si="51"/>
        <v>8.8000000000000007</v>
      </c>
      <c r="Z101" s="77">
        <f t="shared" si="51"/>
        <v>8.9</v>
      </c>
      <c r="AA101" s="141">
        <f t="shared" si="51"/>
        <v>9.1999999999999993</v>
      </c>
      <c r="AB101" s="77">
        <f t="shared" si="51"/>
        <v>9.3000000000000007</v>
      </c>
      <c r="AC101" s="77">
        <f t="shared" si="51"/>
        <v>9.1999999999999993</v>
      </c>
      <c r="AD101" s="77">
        <f t="shared" si="51"/>
        <v>9.6999999999999993</v>
      </c>
      <c r="AE101" s="77">
        <f t="shared" si="51"/>
        <v>10</v>
      </c>
      <c r="AF101" s="77">
        <f t="shared" si="51"/>
        <v>11.1</v>
      </c>
      <c r="AG101" s="77">
        <f t="shared" si="51"/>
        <v>11.5</v>
      </c>
      <c r="AH101" s="77">
        <f t="shared" si="51"/>
        <v>12.2</v>
      </c>
      <c r="AI101" s="77">
        <f t="shared" si="51"/>
        <v>12.8</v>
      </c>
      <c r="AJ101" s="77">
        <f t="shared" si="51"/>
        <v>13.2</v>
      </c>
      <c r="AK101" s="77">
        <f t="shared" si="51"/>
        <v>13.3</v>
      </c>
      <c r="AL101" s="77">
        <f t="shared" si="51"/>
        <v>13.4</v>
      </c>
      <c r="AM101" s="77">
        <f t="shared" si="51"/>
        <v>13.7</v>
      </c>
      <c r="AN101" s="77">
        <f t="shared" si="51"/>
        <v>13.799999999999999</v>
      </c>
      <c r="AO101" s="77">
        <f t="shared" si="51"/>
        <v>15.2</v>
      </c>
      <c r="AP101" s="77">
        <f t="shared" si="51"/>
        <v>15.7</v>
      </c>
      <c r="AQ101" s="77">
        <f t="shared" si="51"/>
        <v>17.8</v>
      </c>
      <c r="AR101" s="77">
        <f t="shared" si="51"/>
        <v>19.8</v>
      </c>
      <c r="AS101" s="77">
        <f t="shared" si="51"/>
        <v>20.7</v>
      </c>
      <c r="AT101" s="77">
        <f t="shared" si="51"/>
        <v>22.6</v>
      </c>
      <c r="AU101" s="77">
        <f t="shared" si="51"/>
        <v>23.5</v>
      </c>
      <c r="AV101" s="77">
        <f t="shared" si="51"/>
        <v>24.3</v>
      </c>
      <c r="AW101" s="77">
        <f t="shared" si="51"/>
        <v>24.5</v>
      </c>
      <c r="AX101" s="77">
        <f t="shared" si="51"/>
        <v>32.799999999999997</v>
      </c>
      <c r="AY101" s="77">
        <f t="shared" si="51"/>
        <v>34.700000000000003</v>
      </c>
      <c r="AZ101" s="77">
        <f t="shared" si="51"/>
        <v>34.200000000000003</v>
      </c>
      <c r="BA101" s="77">
        <f t="shared" si="51"/>
        <v>33.799999999999997</v>
      </c>
      <c r="BB101" s="77">
        <f t="shared" si="51"/>
        <v>32.799999999999997</v>
      </c>
      <c r="BC101" s="77">
        <f t="shared" si="51"/>
        <v>31.9</v>
      </c>
      <c r="BD101" s="77">
        <f t="shared" si="51"/>
        <v>30.700000000000003</v>
      </c>
    </row>
    <row r="102" spans="1:56" x14ac:dyDescent="0.2">
      <c r="A102" s="141"/>
      <c r="B102" s="141"/>
      <c r="C102" s="141"/>
      <c r="D102" s="141"/>
      <c r="E102" s="142" t="s">
        <v>97</v>
      </c>
      <c r="K102" s="79">
        <f>SUM(K$5,K$9,-K$14)*(K91/SUM(K$86,K$91))</f>
        <v>34.096489104116223</v>
      </c>
      <c r="L102" s="79">
        <f t="shared" ref="L102:BD102" si="52">SUM(L$5,L$9,-L$14)*(L91/SUM(L$86,L$91))</f>
        <v>38.3844494466329</v>
      </c>
      <c r="M102" s="79">
        <f t="shared" si="52"/>
        <v>39.79089044607759</v>
      </c>
      <c r="N102" s="79">
        <f t="shared" si="52"/>
        <v>46.071666666666665</v>
      </c>
      <c r="O102" s="79">
        <f t="shared" si="52"/>
        <v>52.159328992072481</v>
      </c>
      <c r="P102" s="79">
        <f t="shared" si="52"/>
        <v>56.226550486929789</v>
      </c>
      <c r="Q102" s="79">
        <f t="shared" si="52"/>
        <v>60.689951713037466</v>
      </c>
      <c r="R102" s="79">
        <f t="shared" si="52"/>
        <v>66.073485868102296</v>
      </c>
      <c r="S102" s="79">
        <f t="shared" si="52"/>
        <v>73.346914498141246</v>
      </c>
      <c r="T102" s="79">
        <f t="shared" si="52"/>
        <v>80.336821835231063</v>
      </c>
      <c r="U102" s="79">
        <f t="shared" si="52"/>
        <v>92.501356217914349</v>
      </c>
      <c r="V102" s="79">
        <f t="shared" si="52"/>
        <v>114.43754998947588</v>
      </c>
      <c r="W102" s="79">
        <f t="shared" si="52"/>
        <v>107.47208041264383</v>
      </c>
      <c r="X102" s="79">
        <f t="shared" si="52"/>
        <v>113.45190427637498</v>
      </c>
      <c r="Y102" s="79">
        <f t="shared" si="52"/>
        <v>130.30602323796998</v>
      </c>
      <c r="Z102" s="79">
        <f t="shared" si="52"/>
        <v>138.56682583563708</v>
      </c>
      <c r="AA102" s="302">
        <f t="shared" si="52"/>
        <v>140.65020934437149</v>
      </c>
      <c r="AB102" s="79">
        <f t="shared" si="52"/>
        <v>147.5010563222007</v>
      </c>
      <c r="AC102" s="79">
        <f t="shared" si="52"/>
        <v>164.54471816283927</v>
      </c>
      <c r="AD102" s="79">
        <f t="shared" si="52"/>
        <v>175.96680497925311</v>
      </c>
      <c r="AE102" s="79">
        <f t="shared" si="52"/>
        <v>188.91515151515151</v>
      </c>
      <c r="AF102" s="79">
        <f t="shared" si="52"/>
        <v>202.47378903818696</v>
      </c>
      <c r="AG102" s="79">
        <f t="shared" si="52"/>
        <v>214.32108542156999</v>
      </c>
      <c r="AH102" s="79">
        <f t="shared" si="52"/>
        <v>222.10677999218444</v>
      </c>
      <c r="AI102" s="79">
        <f t="shared" si="52"/>
        <v>253.87605409217747</v>
      </c>
      <c r="AJ102" s="79">
        <f t="shared" si="52"/>
        <v>258.60463665387653</v>
      </c>
      <c r="AK102" s="79">
        <f t="shared" si="52"/>
        <v>268.4899130338448</v>
      </c>
      <c r="AL102" s="79">
        <f t="shared" si="52"/>
        <v>287.24966485292953</v>
      </c>
      <c r="AM102" s="79">
        <f t="shared" si="52"/>
        <v>302.20037716185703</v>
      </c>
      <c r="AN102" s="79">
        <f t="shared" si="52"/>
        <v>313.11005353542373</v>
      </c>
      <c r="AO102" s="79">
        <f t="shared" si="52"/>
        <v>329.86887232259863</v>
      </c>
      <c r="AP102" s="79">
        <f t="shared" si="52"/>
        <v>319.47052341597799</v>
      </c>
      <c r="AQ102" s="79">
        <f t="shared" si="52"/>
        <v>344.96578856364044</v>
      </c>
      <c r="AR102" s="79">
        <f t="shared" si="52"/>
        <v>355.82387816154471</v>
      </c>
      <c r="AS102" s="79">
        <f t="shared" si="52"/>
        <v>384.51247163458021</v>
      </c>
      <c r="AT102" s="79">
        <f t="shared" si="52"/>
        <v>403.28476029756166</v>
      </c>
      <c r="AU102" s="79">
        <f t="shared" si="52"/>
        <v>440.13894101329845</v>
      </c>
      <c r="AV102" s="79">
        <f t="shared" si="52"/>
        <v>448.30469329840645</v>
      </c>
      <c r="AW102" s="79">
        <f t="shared" si="52"/>
        <v>445.00265490790503</v>
      </c>
      <c r="AX102" s="79">
        <f t="shared" si="52"/>
        <v>407.6709909447049</v>
      </c>
      <c r="AY102" s="79">
        <f t="shared" si="52"/>
        <v>434.76089965397932</v>
      </c>
      <c r="AZ102" s="79">
        <f t="shared" si="52"/>
        <v>463.28822021734669</v>
      </c>
      <c r="BA102" s="79">
        <f t="shared" si="52"/>
        <v>487.57921500304531</v>
      </c>
      <c r="BB102" s="79">
        <f t="shared" si="52"/>
        <v>519.50733773377351</v>
      </c>
      <c r="BC102" s="79">
        <f t="shared" si="52"/>
        <v>549.85835659731345</v>
      </c>
      <c r="BD102" s="79">
        <f t="shared" si="52"/>
        <v>575.04765740419566</v>
      </c>
    </row>
    <row r="103" spans="1:56" x14ac:dyDescent="0.2">
      <c r="A103" s="141"/>
      <c r="B103" s="141"/>
      <c r="C103" s="141"/>
      <c r="D103" s="141"/>
      <c r="E103" s="142"/>
    </row>
    <row r="104" spans="1:56" x14ac:dyDescent="0.2">
      <c r="A104" s="141"/>
      <c r="B104" s="141"/>
      <c r="C104" s="158" t="s">
        <v>796</v>
      </c>
      <c r="D104" s="141"/>
      <c r="E104" s="142"/>
    </row>
    <row r="105" spans="1:56" x14ac:dyDescent="0.2">
      <c r="A105" s="161" t="s">
        <v>797</v>
      </c>
      <c r="B105" s="141"/>
      <c r="C105" s="141"/>
      <c r="D105" s="141"/>
      <c r="E105" s="142" t="s">
        <v>994</v>
      </c>
      <c r="K105" s="77">
        <f>K83</f>
        <v>5.2</v>
      </c>
      <c r="L105" s="77">
        <f t="shared" ref="L105:BD105" si="53">L83</f>
        <v>5.9</v>
      </c>
      <c r="M105" s="77">
        <f t="shared" si="53"/>
        <v>6.5</v>
      </c>
      <c r="N105" s="77">
        <f t="shared" si="53"/>
        <v>7.1</v>
      </c>
      <c r="O105" s="77">
        <f t="shared" si="53"/>
        <v>7.6</v>
      </c>
      <c r="P105" s="77">
        <f t="shared" si="53"/>
        <v>8.1999999999999993</v>
      </c>
      <c r="Q105" s="77">
        <f t="shared" si="53"/>
        <v>8.9</v>
      </c>
      <c r="R105" s="77">
        <f t="shared" si="53"/>
        <v>9.6</v>
      </c>
      <c r="S105" s="77">
        <f t="shared" si="53"/>
        <v>10.3</v>
      </c>
      <c r="T105" s="77">
        <f t="shared" si="53"/>
        <v>11.4</v>
      </c>
      <c r="U105" s="77">
        <f t="shared" si="53"/>
        <v>12.9</v>
      </c>
      <c r="V105" s="77">
        <f t="shared" si="53"/>
        <v>14.8</v>
      </c>
      <c r="W105" s="77">
        <f t="shared" si="53"/>
        <v>17</v>
      </c>
      <c r="X105" s="77">
        <f t="shared" si="53"/>
        <v>18.8</v>
      </c>
      <c r="Y105" s="77">
        <f t="shared" si="53"/>
        <v>20.5</v>
      </c>
      <c r="Z105" s="77">
        <f t="shared" si="53"/>
        <v>22.3</v>
      </c>
      <c r="AA105" s="141">
        <f t="shared" si="53"/>
        <v>24.1</v>
      </c>
      <c r="AB105" s="77">
        <f t="shared" si="53"/>
        <v>26.1</v>
      </c>
      <c r="AC105" s="77">
        <f t="shared" si="53"/>
        <v>28.5</v>
      </c>
      <c r="AD105" s="77">
        <f t="shared" si="53"/>
        <v>31.5</v>
      </c>
      <c r="AE105" s="77">
        <f t="shared" si="53"/>
        <v>34.700000000000003</v>
      </c>
      <c r="AF105" s="77">
        <f t="shared" si="53"/>
        <v>38.4</v>
      </c>
      <c r="AG105" s="77">
        <f t="shared" si="53"/>
        <v>42.3</v>
      </c>
      <c r="AH105" s="77">
        <f t="shared" si="53"/>
        <v>45.4</v>
      </c>
      <c r="AI105" s="77">
        <f t="shared" si="53"/>
        <v>48.6</v>
      </c>
      <c r="AJ105" s="77">
        <f t="shared" si="53"/>
        <v>51.9</v>
      </c>
      <c r="AK105" s="77">
        <f t="shared" si="53"/>
        <v>56.4</v>
      </c>
      <c r="AL105" s="77">
        <f t="shared" si="53"/>
        <v>61.3</v>
      </c>
      <c r="AM105" s="77">
        <f t="shared" si="53"/>
        <v>66</v>
      </c>
      <c r="AN105" s="77">
        <f t="shared" si="53"/>
        <v>70.8</v>
      </c>
      <c r="AO105" s="77">
        <f t="shared" si="53"/>
        <v>76.8</v>
      </c>
      <c r="AP105" s="77">
        <f t="shared" si="53"/>
        <v>82.9</v>
      </c>
      <c r="AQ105" s="77">
        <f t="shared" si="53"/>
        <v>87</v>
      </c>
      <c r="AR105" s="77">
        <f t="shared" si="53"/>
        <v>95</v>
      </c>
      <c r="AS105" s="77">
        <f t="shared" si="53"/>
        <v>102.5</v>
      </c>
      <c r="AT105" s="77">
        <f t="shared" si="53"/>
        <v>110.9</v>
      </c>
      <c r="AU105" s="77">
        <f t="shared" si="53"/>
        <v>119.7</v>
      </c>
      <c r="AV105" s="77">
        <f t="shared" si="53"/>
        <v>128.30000000000001</v>
      </c>
      <c r="AW105" s="77">
        <f t="shared" si="53"/>
        <v>136.9</v>
      </c>
      <c r="AX105" s="77">
        <f t="shared" si="53"/>
        <v>146.69999999999999</v>
      </c>
      <c r="AY105" s="77">
        <f t="shared" si="53"/>
        <v>158.30000000000001</v>
      </c>
      <c r="AZ105" s="77">
        <f t="shared" si="53"/>
        <v>165.8</v>
      </c>
      <c r="BA105" s="77">
        <f t="shared" si="53"/>
        <v>170.5</v>
      </c>
      <c r="BB105" s="77">
        <f t="shared" si="53"/>
        <v>175</v>
      </c>
      <c r="BC105" s="77">
        <f t="shared" si="53"/>
        <v>179.2</v>
      </c>
      <c r="BD105" s="77">
        <f t="shared" si="53"/>
        <v>183.8</v>
      </c>
    </row>
    <row r="106" spans="1:56" x14ac:dyDescent="0.2">
      <c r="A106" s="161" t="s">
        <v>998</v>
      </c>
      <c r="B106" s="141"/>
      <c r="C106" s="141"/>
      <c r="D106" s="141"/>
      <c r="E106" s="142" t="s">
        <v>995</v>
      </c>
      <c r="K106" s="77">
        <f>K84</f>
        <v>2.2000000000000002</v>
      </c>
      <c r="L106" s="77">
        <f t="shared" ref="L106:BD106" si="54">L84</f>
        <v>2.4</v>
      </c>
      <c r="M106" s="77">
        <f t="shared" si="54"/>
        <v>2.6</v>
      </c>
      <c r="N106" s="77">
        <f t="shared" si="54"/>
        <v>2.9</v>
      </c>
      <c r="O106" s="77">
        <f t="shared" si="54"/>
        <v>3.4</v>
      </c>
      <c r="P106" s="77">
        <f t="shared" si="54"/>
        <v>3.7</v>
      </c>
      <c r="Q106" s="77">
        <f t="shared" si="54"/>
        <v>3.9</v>
      </c>
      <c r="R106" s="77">
        <f t="shared" si="54"/>
        <v>4.0999999999999996</v>
      </c>
      <c r="S106" s="77">
        <f t="shared" si="54"/>
        <v>4.7</v>
      </c>
      <c r="T106" s="77">
        <f t="shared" si="54"/>
        <v>5</v>
      </c>
      <c r="U106" s="77">
        <f t="shared" si="54"/>
        <v>5.6</v>
      </c>
      <c r="V106" s="77">
        <f t="shared" si="54"/>
        <v>5.9</v>
      </c>
      <c r="W106" s="77">
        <f t="shared" si="54"/>
        <v>6.1</v>
      </c>
      <c r="X106" s="77">
        <f t="shared" si="54"/>
        <v>6.6</v>
      </c>
      <c r="Y106" s="77">
        <f t="shared" si="54"/>
        <v>7.2</v>
      </c>
      <c r="Z106" s="77">
        <f t="shared" si="54"/>
        <v>7.6</v>
      </c>
      <c r="AA106" s="141">
        <f t="shared" si="54"/>
        <v>8</v>
      </c>
      <c r="AB106" s="77">
        <f t="shared" si="54"/>
        <v>8.8000000000000007</v>
      </c>
      <c r="AC106" s="77">
        <f t="shared" si="54"/>
        <v>9.6</v>
      </c>
      <c r="AD106" s="77">
        <f t="shared" si="54"/>
        <v>10.5</v>
      </c>
      <c r="AE106" s="77">
        <f t="shared" si="54"/>
        <v>11.7</v>
      </c>
      <c r="AF106" s="77">
        <f t="shared" si="54"/>
        <v>12.4</v>
      </c>
      <c r="AG106" s="77">
        <f t="shared" si="54"/>
        <v>13</v>
      </c>
      <c r="AH106" s="77">
        <f t="shared" si="54"/>
        <v>13.3</v>
      </c>
      <c r="AI106" s="77">
        <f t="shared" si="54"/>
        <v>13.8</v>
      </c>
      <c r="AJ106" s="77">
        <f t="shared" si="54"/>
        <v>14.6</v>
      </c>
      <c r="AK106" s="77">
        <f t="shared" si="54"/>
        <v>15.4</v>
      </c>
      <c r="AL106" s="77">
        <f t="shared" si="54"/>
        <v>15.6</v>
      </c>
      <c r="AM106" s="77">
        <f t="shared" si="54"/>
        <v>16.2</v>
      </c>
      <c r="AN106" s="77">
        <f t="shared" si="54"/>
        <v>17.100000000000001</v>
      </c>
      <c r="AO106" s="77">
        <f t="shared" si="54"/>
        <v>18.100000000000001</v>
      </c>
      <c r="AP106" s="77">
        <f t="shared" si="54"/>
        <v>19.2</v>
      </c>
      <c r="AQ106" s="77">
        <f t="shared" si="54"/>
        <v>20</v>
      </c>
      <c r="AR106" s="77">
        <f t="shared" si="54"/>
        <v>20.5</v>
      </c>
      <c r="AS106" s="77">
        <f t="shared" si="54"/>
        <v>21</v>
      </c>
      <c r="AT106" s="77">
        <f t="shared" si="54"/>
        <v>21.7</v>
      </c>
      <c r="AU106" s="77">
        <f t="shared" si="54"/>
        <v>22.5</v>
      </c>
      <c r="AV106" s="77">
        <f t="shared" si="54"/>
        <v>23.3</v>
      </c>
      <c r="AW106" s="77">
        <f t="shared" si="54"/>
        <v>24.3</v>
      </c>
      <c r="AX106" s="77">
        <f t="shared" si="54"/>
        <v>24.7</v>
      </c>
      <c r="AY106" s="77">
        <f t="shared" si="54"/>
        <v>25.1</v>
      </c>
      <c r="AZ106" s="77">
        <f t="shared" si="54"/>
        <v>25.6</v>
      </c>
      <c r="BA106" s="77">
        <f t="shared" si="54"/>
        <v>26.1</v>
      </c>
      <c r="BB106" s="77">
        <f t="shared" si="54"/>
        <v>27.2</v>
      </c>
      <c r="BC106" s="77">
        <f t="shared" si="54"/>
        <v>28.6</v>
      </c>
      <c r="BD106" s="77">
        <f t="shared" si="54"/>
        <v>29.4</v>
      </c>
    </row>
    <row r="107" spans="1:56" x14ac:dyDescent="0.2">
      <c r="A107" s="161" t="s">
        <v>999</v>
      </c>
      <c r="B107" s="141"/>
      <c r="C107" s="141"/>
      <c r="D107" s="141"/>
      <c r="E107" s="142" t="s">
        <v>996</v>
      </c>
      <c r="K107" s="77">
        <f>K85</f>
        <v>0.2</v>
      </c>
      <c r="L107" s="77">
        <f t="shared" ref="L107:BD107" si="55">L85</f>
        <v>0.3</v>
      </c>
      <c r="M107" s="77">
        <f t="shared" si="55"/>
        <v>0.3</v>
      </c>
      <c r="N107" s="77">
        <f t="shared" si="55"/>
        <v>0.4</v>
      </c>
      <c r="O107" s="77">
        <f t="shared" si="55"/>
        <v>0.5</v>
      </c>
      <c r="P107" s="77">
        <f t="shared" si="55"/>
        <v>0.7</v>
      </c>
      <c r="Q107" s="77">
        <f t="shared" si="55"/>
        <v>0.7</v>
      </c>
      <c r="R107" s="77">
        <f t="shared" si="55"/>
        <v>0.7</v>
      </c>
      <c r="S107" s="77">
        <f t="shared" si="55"/>
        <v>0.9</v>
      </c>
      <c r="T107" s="77">
        <f t="shared" si="55"/>
        <v>1</v>
      </c>
      <c r="U107" s="77">
        <f t="shared" si="55"/>
        <v>1</v>
      </c>
      <c r="V107" s="77">
        <f t="shared" si="55"/>
        <v>1.1000000000000001</v>
      </c>
      <c r="W107" s="77">
        <f t="shared" si="55"/>
        <v>1.1000000000000001</v>
      </c>
      <c r="X107" s="77">
        <f t="shared" si="55"/>
        <v>1.3</v>
      </c>
      <c r="Y107" s="77">
        <f t="shared" si="55"/>
        <v>1.5</v>
      </c>
      <c r="Z107" s="77">
        <f t="shared" si="55"/>
        <v>1.8</v>
      </c>
      <c r="AA107" s="141">
        <f t="shared" si="55"/>
        <v>2</v>
      </c>
      <c r="AB107" s="77">
        <f t="shared" si="55"/>
        <v>2.1</v>
      </c>
      <c r="AC107" s="77">
        <f t="shared" si="55"/>
        <v>2.2999999999999998</v>
      </c>
      <c r="AD107" s="77">
        <f t="shared" si="55"/>
        <v>3</v>
      </c>
      <c r="AE107" s="77">
        <f t="shared" si="55"/>
        <v>3.2</v>
      </c>
      <c r="AF107" s="77">
        <f t="shared" si="55"/>
        <v>3.3</v>
      </c>
      <c r="AG107" s="77">
        <f t="shared" si="55"/>
        <v>3.7</v>
      </c>
      <c r="AH107" s="77">
        <f t="shared" si="55"/>
        <v>4</v>
      </c>
      <c r="AI107" s="77">
        <f t="shared" si="55"/>
        <v>4.3</v>
      </c>
      <c r="AJ107" s="77">
        <f t="shared" si="55"/>
        <v>4.5999999999999996</v>
      </c>
      <c r="AK107" s="77">
        <f t="shared" si="55"/>
        <v>4.7</v>
      </c>
      <c r="AL107" s="77">
        <f t="shared" si="55"/>
        <v>5.0999999999999996</v>
      </c>
      <c r="AM107" s="77">
        <f t="shared" si="55"/>
        <v>5.3</v>
      </c>
      <c r="AN107" s="77">
        <f t="shared" si="55"/>
        <v>5.7</v>
      </c>
      <c r="AO107" s="77">
        <f t="shared" si="55"/>
        <v>6</v>
      </c>
      <c r="AP107" s="77">
        <f t="shared" si="55"/>
        <v>6.5</v>
      </c>
      <c r="AQ107" s="77">
        <f t="shared" si="55"/>
        <v>6.8</v>
      </c>
      <c r="AR107" s="77">
        <f t="shared" si="55"/>
        <v>7.2</v>
      </c>
      <c r="AS107" s="77">
        <f t="shared" si="55"/>
        <v>7.6</v>
      </c>
      <c r="AT107" s="77">
        <f t="shared" si="55"/>
        <v>7.9</v>
      </c>
      <c r="AU107" s="77">
        <f t="shared" si="55"/>
        <v>8.5</v>
      </c>
      <c r="AV107" s="77">
        <f t="shared" si="55"/>
        <v>9.4</v>
      </c>
      <c r="AW107" s="77">
        <f t="shared" si="55"/>
        <v>9.8000000000000007</v>
      </c>
      <c r="AX107" s="77">
        <f t="shared" si="55"/>
        <v>10.1</v>
      </c>
      <c r="AY107" s="77">
        <f t="shared" si="55"/>
        <v>10.199999999999999</v>
      </c>
      <c r="AZ107" s="77">
        <f t="shared" si="55"/>
        <v>11.3</v>
      </c>
      <c r="BA107" s="77">
        <f t="shared" si="55"/>
        <v>11.6</v>
      </c>
      <c r="BB107" s="77">
        <f t="shared" si="55"/>
        <v>11.7</v>
      </c>
      <c r="BC107" s="77">
        <f t="shared" si="55"/>
        <v>12.2</v>
      </c>
      <c r="BD107" s="77">
        <f t="shared" si="55"/>
        <v>12.8</v>
      </c>
    </row>
    <row r="108" spans="1:56" x14ac:dyDescent="0.2">
      <c r="A108" s="161" t="s">
        <v>798</v>
      </c>
      <c r="B108" s="141"/>
      <c r="C108" s="141"/>
      <c r="D108" s="141"/>
      <c r="E108" s="142" t="s">
        <v>792</v>
      </c>
      <c r="K108" s="79">
        <f>K86-K97</f>
        <v>1.3964891041162228</v>
      </c>
      <c r="L108" s="79">
        <f t="shared" ref="L108:BD108" si="56">L86-L97</f>
        <v>1.4844494466329019</v>
      </c>
      <c r="M108" s="79">
        <f t="shared" si="56"/>
        <v>1.4908904460775936</v>
      </c>
      <c r="N108" s="79">
        <f t="shared" si="56"/>
        <v>1.6716666666666666</v>
      </c>
      <c r="O108" s="79">
        <f t="shared" si="56"/>
        <v>1.7593289920724802</v>
      </c>
      <c r="P108" s="79">
        <f t="shared" si="56"/>
        <v>2.2265504869297796</v>
      </c>
      <c r="Q108" s="79">
        <f t="shared" si="56"/>
        <v>2.78995171303748</v>
      </c>
      <c r="R108" s="79">
        <f t="shared" si="56"/>
        <v>3.0734858681022876</v>
      </c>
      <c r="S108" s="79">
        <f t="shared" si="56"/>
        <v>3.4469144981412643</v>
      </c>
      <c r="T108" s="79">
        <f t="shared" si="56"/>
        <v>3.6368218352310784</v>
      </c>
      <c r="U108" s="79">
        <f t="shared" si="56"/>
        <v>3.9013562179143362</v>
      </c>
      <c r="V108" s="79">
        <f t="shared" si="56"/>
        <v>4.1375499894759002</v>
      </c>
      <c r="W108" s="79">
        <f t="shared" si="56"/>
        <v>4.2720804126438301</v>
      </c>
      <c r="X108" s="79">
        <f t="shared" si="56"/>
        <v>4.7519042763749768</v>
      </c>
      <c r="Y108" s="79">
        <f t="shared" si="56"/>
        <v>5.1060232379699659</v>
      </c>
      <c r="Z108" s="79">
        <f t="shared" si="56"/>
        <v>5.7668258356370945</v>
      </c>
      <c r="AA108" s="302">
        <f t="shared" si="56"/>
        <v>6.2502093443714912</v>
      </c>
      <c r="AB108" s="79">
        <f t="shared" si="56"/>
        <v>7.0010563222007463</v>
      </c>
      <c r="AC108" s="79">
        <f t="shared" si="56"/>
        <v>8.8447181628392482</v>
      </c>
      <c r="AD108" s="79">
        <f t="shared" si="56"/>
        <v>9.8668049792531125</v>
      </c>
      <c r="AE108" s="79">
        <f t="shared" si="56"/>
        <v>10.315151515151515</v>
      </c>
      <c r="AF108" s="79">
        <f t="shared" si="56"/>
        <v>10.273789038186944</v>
      </c>
      <c r="AG108" s="79">
        <f t="shared" si="56"/>
        <v>10.921085421569986</v>
      </c>
      <c r="AH108" s="79">
        <f t="shared" si="56"/>
        <v>11.406779992184449</v>
      </c>
      <c r="AI108" s="79">
        <f t="shared" si="56"/>
        <v>12.076054092177486</v>
      </c>
      <c r="AJ108" s="79">
        <f t="shared" si="56"/>
        <v>13.304636653876571</v>
      </c>
      <c r="AK108" s="79">
        <f t="shared" si="56"/>
        <v>14.98991303384479</v>
      </c>
      <c r="AL108" s="79">
        <f t="shared" si="56"/>
        <v>16.44966485292958</v>
      </c>
      <c r="AM108" s="79">
        <f t="shared" si="56"/>
        <v>18.400377161857026</v>
      </c>
      <c r="AN108" s="79">
        <f t="shared" si="56"/>
        <v>20.210053535423764</v>
      </c>
      <c r="AO108" s="79">
        <f t="shared" si="56"/>
        <v>22.568872322598665</v>
      </c>
      <c r="AP108" s="79">
        <f t="shared" si="56"/>
        <v>24.070523415977963</v>
      </c>
      <c r="AQ108" s="79">
        <f t="shared" si="56"/>
        <v>24.165788563640433</v>
      </c>
      <c r="AR108" s="79">
        <f t="shared" si="56"/>
        <v>25.123878161544738</v>
      </c>
      <c r="AS108" s="79">
        <f t="shared" si="56"/>
        <v>26.112471634580192</v>
      </c>
      <c r="AT108" s="79">
        <f t="shared" si="56"/>
        <v>28.184760297561649</v>
      </c>
      <c r="AU108" s="79">
        <f t="shared" si="56"/>
        <v>30.338941013298527</v>
      </c>
      <c r="AV108" s="79">
        <f t="shared" si="56"/>
        <v>33.004693298406465</v>
      </c>
      <c r="AW108" s="79">
        <f t="shared" si="56"/>
        <v>35.302654907905008</v>
      </c>
      <c r="AX108" s="79">
        <f t="shared" si="56"/>
        <v>35.8709909447049</v>
      </c>
      <c r="AY108" s="79">
        <f t="shared" si="56"/>
        <v>39.160899653979236</v>
      </c>
      <c r="AZ108" s="79">
        <f t="shared" si="56"/>
        <v>41.088220217346731</v>
      </c>
      <c r="BA108" s="79">
        <f t="shared" si="56"/>
        <v>41.779215003045366</v>
      </c>
      <c r="BB108" s="79">
        <f t="shared" si="56"/>
        <v>42.507337733773376</v>
      </c>
      <c r="BC108" s="79">
        <f t="shared" si="56"/>
        <v>45.058356597313669</v>
      </c>
      <c r="BD108" s="79">
        <f t="shared" si="56"/>
        <v>47.947657404195731</v>
      </c>
    </row>
    <row r="109" spans="1:56" x14ac:dyDescent="0.2">
      <c r="A109" s="161" t="s">
        <v>799</v>
      </c>
      <c r="B109" s="141"/>
      <c r="C109" s="141"/>
      <c r="D109" s="141"/>
      <c r="E109" s="142" t="s">
        <v>793</v>
      </c>
      <c r="K109" s="79">
        <f>K87</f>
        <v>43.8</v>
      </c>
      <c r="L109" s="79">
        <f t="shared" ref="L109:BD109" si="57">L87</f>
        <v>48.4</v>
      </c>
      <c r="M109" s="79">
        <f t="shared" si="57"/>
        <v>53</v>
      </c>
      <c r="N109" s="79">
        <f t="shared" si="57"/>
        <v>58.5</v>
      </c>
      <c r="O109" s="79">
        <f t="shared" si="57"/>
        <v>64.2</v>
      </c>
      <c r="P109" s="79">
        <f t="shared" si="57"/>
        <v>72.599999999999994</v>
      </c>
      <c r="Q109" s="79">
        <f t="shared" si="57"/>
        <v>81.8</v>
      </c>
      <c r="R109" s="79">
        <f t="shared" si="57"/>
        <v>91.899999999999991</v>
      </c>
      <c r="S109" s="79">
        <f t="shared" si="57"/>
        <v>104.30000000000001</v>
      </c>
      <c r="T109" s="79">
        <f t="shared" si="57"/>
        <v>117.9</v>
      </c>
      <c r="U109" s="79">
        <f t="shared" si="57"/>
        <v>134</v>
      </c>
      <c r="V109" s="79">
        <f t="shared" si="57"/>
        <v>155.80000000000001</v>
      </c>
      <c r="W109" s="79">
        <f t="shared" si="57"/>
        <v>171.4</v>
      </c>
      <c r="X109" s="79">
        <f t="shared" si="57"/>
        <v>192.8</v>
      </c>
      <c r="Y109" s="79">
        <f t="shared" si="57"/>
        <v>211</v>
      </c>
      <c r="Z109" s="79">
        <f t="shared" si="57"/>
        <v>232.4</v>
      </c>
      <c r="AA109" s="302">
        <f t="shared" si="57"/>
        <v>255.29999999999998</v>
      </c>
      <c r="AB109" s="79">
        <f t="shared" si="57"/>
        <v>285.79999999999995</v>
      </c>
      <c r="AC109" s="79">
        <f t="shared" si="57"/>
        <v>326.3</v>
      </c>
      <c r="AD109" s="79">
        <f t="shared" si="57"/>
        <v>354.5</v>
      </c>
      <c r="AE109" s="79">
        <f t="shared" si="57"/>
        <v>396.40000000000003</v>
      </c>
      <c r="AF109" s="79">
        <f t="shared" si="57"/>
        <v>417.09999999999997</v>
      </c>
      <c r="AG109" s="79">
        <f t="shared" si="57"/>
        <v>444.3</v>
      </c>
      <c r="AH109" s="79">
        <f t="shared" si="57"/>
        <v>458.20000000000005</v>
      </c>
      <c r="AI109" s="79">
        <f t="shared" si="57"/>
        <v>469.19999999999993</v>
      </c>
      <c r="AJ109" s="79">
        <f t="shared" si="57"/>
        <v>488.8</v>
      </c>
      <c r="AK109" s="79">
        <f t="shared" si="57"/>
        <v>508.79999999999995</v>
      </c>
      <c r="AL109" s="79">
        <f t="shared" si="57"/>
        <v>543.79999999999995</v>
      </c>
      <c r="AM109" s="79">
        <f t="shared" si="57"/>
        <v>597.80000000000007</v>
      </c>
      <c r="AN109" s="79">
        <f t="shared" si="57"/>
        <v>634.29999999999995</v>
      </c>
      <c r="AO109" s="79">
        <f t="shared" si="57"/>
        <v>684.3</v>
      </c>
      <c r="AP109" s="79">
        <f t="shared" si="57"/>
        <v>730.90000000000009</v>
      </c>
      <c r="AQ109" s="79">
        <f t="shared" si="57"/>
        <v>797.89999999999986</v>
      </c>
      <c r="AR109" s="79">
        <f t="shared" si="57"/>
        <v>858.5</v>
      </c>
      <c r="AS109" s="79">
        <f t="shared" si="57"/>
        <v>909.1</v>
      </c>
      <c r="AT109" s="79">
        <f t="shared" si="57"/>
        <v>963.5</v>
      </c>
      <c r="AU109" s="79">
        <f t="shared" si="57"/>
        <v>1003.0999999999999</v>
      </c>
      <c r="AV109" s="79">
        <f t="shared" si="57"/>
        <v>1057</v>
      </c>
      <c r="AW109" s="79">
        <f t="shared" si="57"/>
        <v>1095.2</v>
      </c>
      <c r="AX109" s="79">
        <f t="shared" si="57"/>
        <v>1117.9000000000001</v>
      </c>
      <c r="AY109" s="79">
        <f t="shared" si="57"/>
        <v>1150.8000000000002</v>
      </c>
      <c r="AZ109" s="79">
        <f t="shared" si="57"/>
        <v>1216.2</v>
      </c>
      <c r="BA109" s="79">
        <f t="shared" si="57"/>
        <v>1273.0999999999999</v>
      </c>
      <c r="BB109" s="79">
        <f t="shared" si="57"/>
        <v>1289.4000000000001</v>
      </c>
      <c r="BC109" s="79">
        <f t="shared" si="57"/>
        <v>1340</v>
      </c>
      <c r="BD109" s="79">
        <f t="shared" si="57"/>
        <v>1416.9</v>
      </c>
    </row>
    <row r="110" spans="1:56" x14ac:dyDescent="0.2">
      <c r="A110" s="161" t="s">
        <v>2514</v>
      </c>
      <c r="B110" s="141"/>
      <c r="C110" s="141"/>
      <c r="D110" s="141"/>
      <c r="E110" s="142" t="s">
        <v>794</v>
      </c>
      <c r="K110" s="79">
        <f>K88</f>
        <v>64.599999999999994</v>
      </c>
      <c r="L110" s="79">
        <f t="shared" ref="L110:BD110" si="58">L88</f>
        <v>70.8</v>
      </c>
      <c r="M110" s="79">
        <f t="shared" si="58"/>
        <v>77.400000000000006</v>
      </c>
      <c r="N110" s="79">
        <f t="shared" si="58"/>
        <v>84.8</v>
      </c>
      <c r="O110" s="79">
        <f t="shared" si="58"/>
        <v>93.6</v>
      </c>
      <c r="P110" s="79">
        <f t="shared" si="58"/>
        <v>102.8</v>
      </c>
      <c r="Q110" s="79">
        <f t="shared" si="58"/>
        <v>112.8</v>
      </c>
      <c r="R110" s="79">
        <f t="shared" si="58"/>
        <v>125.7</v>
      </c>
      <c r="S110" s="79">
        <f t="shared" si="58"/>
        <v>142.80000000000001</v>
      </c>
      <c r="T110" s="79">
        <f t="shared" si="58"/>
        <v>161.80000000000001</v>
      </c>
      <c r="U110" s="79">
        <f t="shared" si="58"/>
        <v>183.6</v>
      </c>
      <c r="V110" s="79">
        <f t="shared" si="58"/>
        <v>206.3</v>
      </c>
      <c r="W110" s="79">
        <f t="shared" si="58"/>
        <v>223.6</v>
      </c>
      <c r="X110" s="79">
        <f t="shared" si="58"/>
        <v>241.1</v>
      </c>
      <c r="Y110" s="79">
        <f t="shared" si="58"/>
        <v>262.60000000000002</v>
      </c>
      <c r="Z110" s="79">
        <f t="shared" si="58"/>
        <v>285.7</v>
      </c>
      <c r="AA110" s="302">
        <f t="shared" si="58"/>
        <v>310.2</v>
      </c>
      <c r="AB110" s="79">
        <f t="shared" si="58"/>
        <v>334.2</v>
      </c>
      <c r="AC110" s="79">
        <f t="shared" si="58"/>
        <v>363</v>
      </c>
      <c r="AD110" s="79">
        <f t="shared" si="58"/>
        <v>390.3</v>
      </c>
      <c r="AE110" s="79">
        <f t="shared" si="58"/>
        <v>419.1</v>
      </c>
      <c r="AF110" s="79">
        <f t="shared" si="58"/>
        <v>443.1</v>
      </c>
      <c r="AG110" s="79">
        <f t="shared" si="58"/>
        <v>469.8</v>
      </c>
      <c r="AH110" s="79">
        <f t="shared" si="58"/>
        <v>496.6</v>
      </c>
      <c r="AI110" s="79">
        <f t="shared" si="58"/>
        <v>532.70000000000005</v>
      </c>
      <c r="AJ110" s="79">
        <f t="shared" si="58"/>
        <v>568.79999999999995</v>
      </c>
      <c r="AK110" s="79">
        <f t="shared" si="58"/>
        <v>602.6</v>
      </c>
      <c r="AL110" s="79">
        <f t="shared" si="58"/>
        <v>639.1</v>
      </c>
      <c r="AM110" s="79">
        <f t="shared" si="58"/>
        <v>684.3</v>
      </c>
      <c r="AN110" s="79">
        <f t="shared" si="58"/>
        <v>729.5</v>
      </c>
      <c r="AO110" s="79">
        <f t="shared" si="58"/>
        <v>781.6</v>
      </c>
      <c r="AP110" s="79">
        <f t="shared" si="58"/>
        <v>842.3</v>
      </c>
      <c r="AQ110" s="79">
        <f t="shared" si="58"/>
        <v>882.8</v>
      </c>
      <c r="AR110" s="79">
        <f t="shared" si="58"/>
        <v>927.5</v>
      </c>
      <c r="AS110" s="79">
        <f t="shared" si="58"/>
        <v>985.3</v>
      </c>
      <c r="AT110" s="79">
        <f t="shared" si="58"/>
        <v>1063.0999999999999</v>
      </c>
      <c r="AU110" s="79">
        <f t="shared" si="58"/>
        <v>1128.3</v>
      </c>
      <c r="AV110" s="79">
        <f t="shared" si="58"/>
        <v>1162.8</v>
      </c>
      <c r="AW110" s="79">
        <f t="shared" si="58"/>
        <v>1206</v>
      </c>
      <c r="AX110" s="79">
        <f t="shared" si="58"/>
        <v>1230.5999999999999</v>
      </c>
      <c r="AY110" s="79">
        <f t="shared" si="58"/>
        <v>1235.7</v>
      </c>
      <c r="AZ110" s="79">
        <f t="shared" si="58"/>
        <v>1256.5999999999999</v>
      </c>
      <c r="BA110" s="79">
        <f t="shared" si="58"/>
        <v>1285.3</v>
      </c>
      <c r="BB110" s="79">
        <f t="shared" si="58"/>
        <v>1322.8</v>
      </c>
      <c r="BC110" s="79">
        <f t="shared" si="58"/>
        <v>1370.4</v>
      </c>
      <c r="BD110" s="79">
        <f t="shared" si="58"/>
        <v>1430</v>
      </c>
    </row>
    <row r="111" spans="1:56" x14ac:dyDescent="0.2">
      <c r="A111" s="161" t="s">
        <v>800</v>
      </c>
      <c r="B111" s="141"/>
      <c r="C111" s="141"/>
      <c r="D111" s="141"/>
      <c r="E111" s="142" t="s">
        <v>95</v>
      </c>
      <c r="K111" s="79">
        <f t="shared" ref="K111:Z113" si="59">K89-K100</f>
        <v>6.2000000000000011</v>
      </c>
      <c r="L111" s="79">
        <f t="shared" si="59"/>
        <v>7.5</v>
      </c>
      <c r="M111" s="79">
        <f t="shared" si="59"/>
        <v>8.3000000000000007</v>
      </c>
      <c r="N111" s="79">
        <f t="shared" si="59"/>
        <v>9.1</v>
      </c>
      <c r="O111" s="79">
        <f t="shared" si="59"/>
        <v>10.6</v>
      </c>
      <c r="P111" s="79">
        <f t="shared" si="59"/>
        <v>12</v>
      </c>
      <c r="Q111" s="79">
        <f t="shared" si="59"/>
        <v>13.3</v>
      </c>
      <c r="R111" s="79">
        <f t="shared" si="59"/>
        <v>14.8</v>
      </c>
      <c r="S111" s="79">
        <f t="shared" si="59"/>
        <v>16.200000000000003</v>
      </c>
      <c r="T111" s="79">
        <f t="shared" si="59"/>
        <v>19.100000000000001</v>
      </c>
      <c r="U111" s="79">
        <f t="shared" si="59"/>
        <v>22.3</v>
      </c>
      <c r="V111" s="79">
        <f t="shared" si="59"/>
        <v>24.5</v>
      </c>
      <c r="W111" s="79">
        <f t="shared" si="59"/>
        <v>27.000000000000004</v>
      </c>
      <c r="X111" s="79">
        <f t="shared" si="59"/>
        <v>28.9</v>
      </c>
      <c r="Y111" s="79">
        <f t="shared" si="59"/>
        <v>29.7</v>
      </c>
      <c r="Z111" s="79">
        <f t="shared" si="59"/>
        <v>31.800000000000004</v>
      </c>
      <c r="AA111" s="302">
        <f t="shared" ref="L111:BD113" si="60">AA89-AA100</f>
        <v>33.300000000000004</v>
      </c>
      <c r="AB111" s="79">
        <f t="shared" si="60"/>
        <v>33.199999999999996</v>
      </c>
      <c r="AC111" s="79">
        <f t="shared" si="60"/>
        <v>34.799999999999997</v>
      </c>
      <c r="AD111" s="79">
        <f t="shared" si="60"/>
        <v>37</v>
      </c>
      <c r="AE111" s="79">
        <f t="shared" si="60"/>
        <v>40.799999999999997</v>
      </c>
      <c r="AF111" s="79">
        <f t="shared" si="60"/>
        <v>40.4</v>
      </c>
      <c r="AG111" s="79">
        <f t="shared" si="60"/>
        <v>38.5</v>
      </c>
      <c r="AH111" s="79">
        <f t="shared" si="60"/>
        <v>39.700000000000003</v>
      </c>
      <c r="AI111" s="79">
        <f t="shared" si="60"/>
        <v>43.099999999999994</v>
      </c>
      <c r="AJ111" s="79">
        <f t="shared" si="60"/>
        <v>44.4</v>
      </c>
      <c r="AK111" s="79">
        <f t="shared" si="60"/>
        <v>47.900000000000006</v>
      </c>
      <c r="AL111" s="79">
        <f t="shared" si="60"/>
        <v>50.900000000000006</v>
      </c>
      <c r="AM111" s="79">
        <f t="shared" si="60"/>
        <v>54.2</v>
      </c>
      <c r="AN111" s="79">
        <f t="shared" si="60"/>
        <v>58.900000000000006</v>
      </c>
      <c r="AO111" s="79">
        <f t="shared" si="60"/>
        <v>65.699999999999989</v>
      </c>
      <c r="AP111" s="79">
        <f t="shared" si="60"/>
        <v>70</v>
      </c>
      <c r="AQ111" s="79">
        <f t="shared" si="60"/>
        <v>72.5</v>
      </c>
      <c r="AR111" s="79">
        <f t="shared" si="60"/>
        <v>73.3</v>
      </c>
      <c r="AS111" s="79">
        <f t="shared" si="60"/>
        <v>76.599999999999994</v>
      </c>
      <c r="AT111" s="79">
        <f t="shared" si="60"/>
        <v>79.699999999999989</v>
      </c>
      <c r="AU111" s="79">
        <f t="shared" si="60"/>
        <v>84.600000000000009</v>
      </c>
      <c r="AV111" s="79">
        <f t="shared" si="60"/>
        <v>88.4</v>
      </c>
      <c r="AW111" s="79">
        <f t="shared" si="60"/>
        <v>90.7</v>
      </c>
      <c r="AX111" s="79">
        <f t="shared" si="60"/>
        <v>92.1</v>
      </c>
      <c r="AY111" s="79">
        <f t="shared" si="60"/>
        <v>98.1</v>
      </c>
      <c r="AZ111" s="79">
        <f t="shared" si="60"/>
        <v>102.3</v>
      </c>
      <c r="BA111" s="79">
        <f t="shared" si="60"/>
        <v>106.69999999999999</v>
      </c>
      <c r="BB111" s="79">
        <f t="shared" si="60"/>
        <v>108.2</v>
      </c>
      <c r="BC111" s="79">
        <f t="shared" si="60"/>
        <v>111.60000000000001</v>
      </c>
      <c r="BD111" s="79">
        <f t="shared" si="60"/>
        <v>117.4</v>
      </c>
    </row>
    <row r="112" spans="1:56" x14ac:dyDescent="0.2">
      <c r="A112" s="161" t="s">
        <v>801</v>
      </c>
      <c r="B112" s="141"/>
      <c r="C112" s="141"/>
      <c r="D112" s="141"/>
      <c r="E112" s="142" t="s">
        <v>96</v>
      </c>
      <c r="K112" s="79">
        <f t="shared" si="59"/>
        <v>6.2000000000000011</v>
      </c>
      <c r="L112" s="79">
        <f t="shared" si="60"/>
        <v>6.5</v>
      </c>
      <c r="M112" s="79">
        <f t="shared" si="60"/>
        <v>6.9999999999999991</v>
      </c>
      <c r="N112" s="79">
        <f t="shared" si="60"/>
        <v>7.6</v>
      </c>
      <c r="O112" s="79">
        <f t="shared" si="60"/>
        <v>8.5</v>
      </c>
      <c r="P112" s="79">
        <f t="shared" si="60"/>
        <v>9.4</v>
      </c>
      <c r="Q112" s="79">
        <f t="shared" si="60"/>
        <v>10.8</v>
      </c>
      <c r="R112" s="79">
        <f t="shared" si="60"/>
        <v>11</v>
      </c>
      <c r="S112" s="79">
        <f t="shared" si="60"/>
        <v>12.100000000000001</v>
      </c>
      <c r="T112" s="79">
        <f t="shared" si="60"/>
        <v>13</v>
      </c>
      <c r="U112" s="79">
        <f t="shared" si="60"/>
        <v>14.599999999999998</v>
      </c>
      <c r="V112" s="79">
        <f t="shared" si="60"/>
        <v>16.3</v>
      </c>
      <c r="W112" s="79">
        <f t="shared" si="60"/>
        <v>17.700000000000003</v>
      </c>
      <c r="X112" s="79">
        <f t="shared" si="60"/>
        <v>18.5</v>
      </c>
      <c r="Y112" s="79">
        <f t="shared" si="60"/>
        <v>20.399999999999999</v>
      </c>
      <c r="Z112" s="79">
        <f t="shared" si="60"/>
        <v>21.9</v>
      </c>
      <c r="AA112" s="302">
        <f t="shared" si="60"/>
        <v>23.000000000000004</v>
      </c>
      <c r="AB112" s="79">
        <f t="shared" si="60"/>
        <v>25.2</v>
      </c>
      <c r="AC112" s="79">
        <f t="shared" si="60"/>
        <v>25.500000000000004</v>
      </c>
      <c r="AD112" s="79">
        <f t="shared" si="60"/>
        <v>28.900000000000002</v>
      </c>
      <c r="AE112" s="79">
        <f t="shared" si="60"/>
        <v>31</v>
      </c>
      <c r="AF112" s="79">
        <f t="shared" si="60"/>
        <v>31.299999999999997</v>
      </c>
      <c r="AG112" s="79">
        <f t="shared" si="60"/>
        <v>36.5</v>
      </c>
      <c r="AH112" s="79">
        <f t="shared" si="60"/>
        <v>36.5</v>
      </c>
      <c r="AI112" s="79">
        <f t="shared" si="60"/>
        <v>34.5</v>
      </c>
      <c r="AJ112" s="79">
        <f t="shared" si="60"/>
        <v>36</v>
      </c>
      <c r="AK112" s="79">
        <f t="shared" si="60"/>
        <v>38.099999999999994</v>
      </c>
      <c r="AL112" s="79">
        <f t="shared" si="60"/>
        <v>40.4</v>
      </c>
      <c r="AM112" s="79">
        <f t="shared" si="60"/>
        <v>42.7</v>
      </c>
      <c r="AN112" s="79">
        <f t="shared" si="60"/>
        <v>51.7</v>
      </c>
      <c r="AO112" s="79">
        <f t="shared" si="60"/>
        <v>53.3</v>
      </c>
      <c r="AP112" s="79">
        <f t="shared" si="60"/>
        <v>54</v>
      </c>
      <c r="AQ112" s="79">
        <f t="shared" si="60"/>
        <v>52.3</v>
      </c>
      <c r="AR112" s="79">
        <f t="shared" si="60"/>
        <v>50.7</v>
      </c>
      <c r="AS112" s="79">
        <f t="shared" si="60"/>
        <v>53</v>
      </c>
      <c r="AT112" s="79">
        <f t="shared" si="60"/>
        <v>54.1</v>
      </c>
      <c r="AU112" s="79">
        <f t="shared" si="60"/>
        <v>57.5</v>
      </c>
      <c r="AV112" s="79">
        <f t="shared" si="60"/>
        <v>60</v>
      </c>
      <c r="AW112" s="79">
        <f t="shared" si="60"/>
        <v>61.900000000000006</v>
      </c>
      <c r="AX112" s="79">
        <f t="shared" si="60"/>
        <v>66.7</v>
      </c>
      <c r="AY112" s="79">
        <f t="shared" si="60"/>
        <v>71.599999999999994</v>
      </c>
      <c r="AZ112" s="79">
        <f t="shared" si="60"/>
        <v>74.099999999999994</v>
      </c>
      <c r="BA112" s="79">
        <f t="shared" si="60"/>
        <v>75.100000000000009</v>
      </c>
      <c r="BB112" s="79">
        <f t="shared" si="60"/>
        <v>73.400000000000006</v>
      </c>
      <c r="BC112" s="79">
        <f t="shared" si="60"/>
        <v>72.699999999999989</v>
      </c>
      <c r="BD112" s="79">
        <f t="shared" si="60"/>
        <v>77.2</v>
      </c>
    </row>
    <row r="113" spans="1:57" x14ac:dyDescent="0.2">
      <c r="A113" s="161" t="s">
        <v>802</v>
      </c>
      <c r="B113" s="141"/>
      <c r="C113" s="141"/>
      <c r="D113" s="141"/>
      <c r="E113" s="142" t="s">
        <v>97</v>
      </c>
      <c r="K113" s="79">
        <f t="shared" si="59"/>
        <v>460.00351089588378</v>
      </c>
      <c r="L113" s="79">
        <f t="shared" si="60"/>
        <v>493.11555055336709</v>
      </c>
      <c r="M113" s="79">
        <f t="shared" si="60"/>
        <v>543.70910955392242</v>
      </c>
      <c r="N113" s="79">
        <f t="shared" si="60"/>
        <v>600.12833333333333</v>
      </c>
      <c r="O113" s="79">
        <f t="shared" si="60"/>
        <v>652.34067100792754</v>
      </c>
      <c r="P113" s="79">
        <f t="shared" si="60"/>
        <v>721.7734495130702</v>
      </c>
      <c r="Q113" s="79">
        <f t="shared" si="60"/>
        <v>806.11004828696264</v>
      </c>
      <c r="R113" s="79">
        <f t="shared" si="60"/>
        <v>896.52651413189756</v>
      </c>
      <c r="S113" s="79">
        <f t="shared" si="60"/>
        <v>998.95308550185894</v>
      </c>
      <c r="T113" s="79">
        <f t="shared" si="60"/>
        <v>1110.1631781647689</v>
      </c>
      <c r="U113" s="79">
        <f t="shared" si="60"/>
        <v>1208.3986437820859</v>
      </c>
      <c r="V113" s="79">
        <f t="shared" si="60"/>
        <v>1306.3624500105243</v>
      </c>
      <c r="W113" s="79">
        <f t="shared" si="60"/>
        <v>1400.1279195873562</v>
      </c>
      <c r="X113" s="79">
        <f t="shared" si="60"/>
        <v>1548.7480957236248</v>
      </c>
      <c r="Y113" s="79">
        <f t="shared" si="60"/>
        <v>1688.7939767620298</v>
      </c>
      <c r="Z113" s="79">
        <f t="shared" si="60"/>
        <v>1844.7331741643627</v>
      </c>
      <c r="AA113" s="302">
        <f t="shared" si="60"/>
        <v>1954.4497906556289</v>
      </c>
      <c r="AB113" s="79">
        <f t="shared" si="60"/>
        <v>2069.698943677799</v>
      </c>
      <c r="AC113" s="79">
        <f t="shared" si="60"/>
        <v>2220.9552818371608</v>
      </c>
      <c r="AD113" s="79">
        <f t="shared" si="60"/>
        <v>2368.0331950207469</v>
      </c>
      <c r="AE113" s="79">
        <f t="shared" si="60"/>
        <v>2482.8848484848481</v>
      </c>
      <c r="AF113" s="79">
        <f t="shared" si="60"/>
        <v>2517.7262109618127</v>
      </c>
      <c r="AG113" s="79">
        <f t="shared" si="60"/>
        <v>2663.0789145784297</v>
      </c>
      <c r="AH113" s="79">
        <f t="shared" si="60"/>
        <v>2836.3932200078157</v>
      </c>
      <c r="AI113" s="79">
        <f t="shared" si="60"/>
        <v>2994.1239459078229</v>
      </c>
      <c r="AJ113" s="79">
        <f t="shared" si="60"/>
        <v>3141.0953633461231</v>
      </c>
      <c r="AK113" s="79">
        <f t="shared" si="60"/>
        <v>3325.9100869661556</v>
      </c>
      <c r="AL113" s="79">
        <f t="shared" si="60"/>
        <v>3499.2503351470705</v>
      </c>
      <c r="AM113" s="79">
        <f t="shared" si="60"/>
        <v>3707.9996228381433</v>
      </c>
      <c r="AN113" s="79">
        <f t="shared" si="60"/>
        <v>3979.9899464645769</v>
      </c>
      <c r="AO113" s="79">
        <f t="shared" si="60"/>
        <v>4300.5311276774009</v>
      </c>
      <c r="AP113" s="79">
        <f t="shared" si="60"/>
        <v>4446.3294765840219</v>
      </c>
      <c r="AQ113" s="79">
        <f t="shared" si="60"/>
        <v>4544.9342114363599</v>
      </c>
      <c r="AR113" s="79">
        <f t="shared" si="60"/>
        <v>4764.9761218384547</v>
      </c>
      <c r="AS113" s="79">
        <f t="shared" si="60"/>
        <v>5051.7875283654193</v>
      </c>
      <c r="AT113" s="79">
        <f t="shared" si="60"/>
        <v>5373.6152397024398</v>
      </c>
      <c r="AU113" s="79">
        <f t="shared" si="60"/>
        <v>5655.6610589867005</v>
      </c>
      <c r="AV113" s="79">
        <f t="shared" si="60"/>
        <v>5929.5953067015944</v>
      </c>
      <c r="AW113" s="79">
        <f t="shared" si="60"/>
        <v>6048.3973450920948</v>
      </c>
      <c r="AX113" s="79">
        <f t="shared" si="60"/>
        <v>5782.3290090552955</v>
      </c>
      <c r="AY113" s="79">
        <f t="shared" si="60"/>
        <v>5996.839100346021</v>
      </c>
      <c r="AZ113" s="79">
        <f t="shared" si="60"/>
        <v>6320.411779782652</v>
      </c>
      <c r="BA113" s="79">
        <f t="shared" si="60"/>
        <v>6527.4207849969544</v>
      </c>
      <c r="BB113" s="79">
        <f t="shared" si="60"/>
        <v>6706.6926622662268</v>
      </c>
      <c r="BC113" s="79">
        <f t="shared" si="60"/>
        <v>6995.5416434026865</v>
      </c>
      <c r="BD113" s="79">
        <f t="shared" si="60"/>
        <v>7157.2523425958052</v>
      </c>
    </row>
    <row r="114" spans="1:57" x14ac:dyDescent="0.2">
      <c r="A114" s="161"/>
      <c r="B114" s="141"/>
      <c r="C114" s="141"/>
      <c r="D114" s="141"/>
      <c r="E114" s="141"/>
    </row>
    <row r="115" spans="1:57" x14ac:dyDescent="0.2">
      <c r="A115" s="141"/>
      <c r="B115" s="141"/>
      <c r="C115" s="158" t="s">
        <v>803</v>
      </c>
      <c r="D115" s="141"/>
      <c r="E115" s="141"/>
      <c r="J115" s="79"/>
    </row>
    <row r="116" spans="1:57" x14ac:dyDescent="0.2">
      <c r="A116" s="141" t="s">
        <v>804</v>
      </c>
      <c r="B116" s="141"/>
      <c r="C116" s="141"/>
      <c r="D116" s="141"/>
      <c r="E116" s="141" t="s">
        <v>793</v>
      </c>
      <c r="K116" s="79">
        <f>K63+'SNA 1100 FCE only'!D18/1000</f>
        <v>22.750001599999997</v>
      </c>
      <c r="L116" s="79">
        <f>L63+'SNA 1100 FCE only'!E18/1000</f>
        <v>26.012898079999999</v>
      </c>
      <c r="M116" s="79">
        <f>M63+'SNA 1100 FCE only'!F18/1000</f>
        <v>29.906838970000003</v>
      </c>
      <c r="N116" s="79">
        <f>N63+'SNA 1100 FCE only'!G18/1000</f>
        <v>34.160708419999999</v>
      </c>
      <c r="O116" s="79">
        <f>O63+'SNA 1100 FCE only'!H18/1000</f>
        <v>40.418772599999997</v>
      </c>
      <c r="P116" s="79">
        <f>P63+'SNA 1100 FCE only'!I18/1000</f>
        <v>48.200578360000002</v>
      </c>
      <c r="Q116" s="79">
        <f>Q63+'SNA 1100 FCE only'!J18/1000</f>
        <v>53.612959149999995</v>
      </c>
      <c r="R116" s="79">
        <f>R63+'SNA 1100 FCE only'!K18/1000</f>
        <v>60.225474380000001</v>
      </c>
      <c r="S116" s="79">
        <f>S63+'SNA 1100 FCE only'!L18/1000</f>
        <v>67.878278719999997</v>
      </c>
      <c r="T116" s="79">
        <f>T63+'SNA 1100 FCE only'!M18/1000</f>
        <v>76.077581140000007</v>
      </c>
      <c r="U116" s="79">
        <f>U63+'SNA 1100 FCE only'!N18/1000</f>
        <v>89.102215869999995</v>
      </c>
      <c r="V116" s="79">
        <f>V63+'SNA 1100 FCE only'!O18/1000</f>
        <v>102.65781895999999</v>
      </c>
      <c r="W116" s="79">
        <f>W63+'SNA 1100 FCE only'!P18/1000</f>
        <v>114.11651483</v>
      </c>
      <c r="X116" s="79">
        <f>X63+'SNA 1100 FCE only'!Q18/1000</f>
        <v>126.32850184999999</v>
      </c>
      <c r="Y116" s="79">
        <f>Y63+'SNA 1100 FCE only'!R18/1000</f>
        <v>138.94851005000001</v>
      </c>
      <c r="Z116" s="79">
        <f>Z63+'SNA 1100 FCE only'!S18/1000</f>
        <v>150.01517878999999</v>
      </c>
      <c r="AA116" s="302">
        <f>AA63+'SNA 1100 FCE only'!T18/1000</f>
        <v>161.11312487999999</v>
      </c>
      <c r="AB116" s="79">
        <f>AB63+'SNA 1100 FCE only'!U18/1000</f>
        <v>174.36073248</v>
      </c>
      <c r="AC116" s="79">
        <f>AC63+'SNA 1100 FCE only'!V18/1000</f>
        <v>188.68873779999998</v>
      </c>
      <c r="AD116" s="79">
        <f>AD63+'SNA 1100 FCE only'!W18/1000</f>
        <v>212.34200177</v>
      </c>
      <c r="AE116" s="79">
        <f>AE63+'SNA 1100 FCE only'!X18/1000</f>
        <v>239.63760602000002</v>
      </c>
      <c r="AF116" s="79">
        <f>AF63+'SNA 1100 FCE only'!Y18/1000</f>
        <v>276.33839569000003</v>
      </c>
      <c r="AG116" s="79">
        <f>AG63+'SNA 1100 FCE only'!Z18/1000</f>
        <v>313.06043047999998</v>
      </c>
      <c r="AH116" s="79">
        <f>AH63+'SNA 1100 FCE only'!AA18/1000</f>
        <v>340.78834821999999</v>
      </c>
      <c r="AI116" s="79">
        <f>AI63+'SNA 1100 FCE only'!AB18/1000</f>
        <v>370.67408551000005</v>
      </c>
      <c r="AJ116" s="79">
        <f>AJ63+'SNA 1100 FCE only'!AC18/1000</f>
        <v>397.75474364999997</v>
      </c>
      <c r="AK116" s="79">
        <f>AK63+'SNA 1100 FCE only'!AD18/1000</f>
        <v>420.42787951000003</v>
      </c>
      <c r="AL116" s="79">
        <f>AL63+'SNA 1100 FCE only'!AE18/1000</f>
        <v>437.61242115000005</v>
      </c>
      <c r="AM116" s="79">
        <f>AM63+'SNA 1100 FCE only'!AF18/1000</f>
        <v>445.36319456999996</v>
      </c>
      <c r="AN116" s="79">
        <f>AN63+'SNA 1100 FCE only'!AG18/1000</f>
        <v>468.26392492999997</v>
      </c>
      <c r="AO116" s="79">
        <f>AO63+'SNA 1100 FCE only'!AH18/1000</f>
        <v>500.32710890999994</v>
      </c>
      <c r="AP116" s="79">
        <f>AP63+'SNA 1100 FCE only'!AI18/1000</f>
        <v>557.08434088000001</v>
      </c>
      <c r="AQ116" s="79">
        <f>AQ63+'SNA 1100 FCE only'!AJ18/1000</f>
        <v>605.40714225000011</v>
      </c>
      <c r="AR116" s="79">
        <f>AR63+'SNA 1100 FCE only'!AK18/1000</f>
        <v>647.02418468999997</v>
      </c>
      <c r="AS116" s="79">
        <f>AS63+'SNA 1100 FCE only'!AL18/1000</f>
        <v>706.20627629000001</v>
      </c>
      <c r="AT116" s="79">
        <f>AT63+'SNA 1100 FCE only'!AM18/1000</f>
        <v>759.65236944000003</v>
      </c>
      <c r="AU116" s="79">
        <f>AU63+'SNA 1100 FCE only'!AN18/1000</f>
        <v>825.75984119000009</v>
      </c>
      <c r="AV116" s="79">
        <f>AV63+'SNA 1100 FCE only'!AO18/1000</f>
        <v>893.89621778999992</v>
      </c>
      <c r="AW116" s="79">
        <f>AW63+'SNA 1100 FCE only'!AP18/1000</f>
        <v>957.45112975000006</v>
      </c>
      <c r="AX116" s="79">
        <f>AX63+'SNA 1100 FCE only'!AQ18/1000</f>
        <v>1025.01661599</v>
      </c>
      <c r="AY116" s="79">
        <f>AY63+'SNA 1100 FCE only'!AR18/1000</f>
        <v>1076.0496784299999</v>
      </c>
      <c r="AZ116" s="79">
        <f>AZ63+'SNA 1100 FCE only'!AS18/1000</f>
        <v>1114.18594979</v>
      </c>
      <c r="BA116" s="79">
        <f>BA63+'SNA 1100 FCE only'!AT18/1000</f>
        <v>1147.88732336</v>
      </c>
      <c r="BB116" s="79">
        <f>BB63+'SNA 1100 FCE only'!AU18/1000</f>
        <v>1191.3260182399999</v>
      </c>
      <c r="BC116" s="79">
        <f>BC63+'SNA 1100 FCE only'!AV18/1000</f>
        <v>1273.4441712</v>
      </c>
      <c r="BD116" s="79">
        <f>BD63+'SNA 1100 FCE only'!AW18/1000</f>
        <v>1359.4769541999999</v>
      </c>
    </row>
    <row r="117" spans="1:57" x14ac:dyDescent="0.2">
      <c r="A117" s="141" t="s">
        <v>805</v>
      </c>
      <c r="B117" s="141"/>
      <c r="C117" s="141"/>
      <c r="D117" s="141"/>
      <c r="E117" s="141" t="s">
        <v>806</v>
      </c>
      <c r="K117" s="79">
        <f>'SNA 1100 FCE only'!D20/1000</f>
        <v>46.693003470000001</v>
      </c>
      <c r="L117" s="79">
        <f>'SNA 1100 FCE only'!E20/1000</f>
        <v>53.076329980000004</v>
      </c>
      <c r="M117" s="79">
        <f>'SNA 1100 FCE only'!F20/1000</f>
        <v>58.770888899999996</v>
      </c>
      <c r="N117" s="79">
        <f>'SNA 1100 FCE only'!G20/1000</f>
        <v>63.65855964</v>
      </c>
      <c r="O117" s="79">
        <f>'SNA 1100 FCE only'!H20/1000</f>
        <v>70.884837809999993</v>
      </c>
      <c r="P117" s="79">
        <f>'SNA 1100 FCE only'!I20/1000</f>
        <v>81.505178549999997</v>
      </c>
      <c r="Q117" s="79">
        <f>'SNA 1100 FCE only'!J20/1000</f>
        <v>88.299090100000001</v>
      </c>
      <c r="R117" s="79">
        <f>'SNA 1100 FCE only'!K20/1000</f>
        <v>95.391023239999996</v>
      </c>
      <c r="S117" s="79">
        <f>'SNA 1100 FCE only'!L20/1000</f>
        <v>102.37779902000001</v>
      </c>
      <c r="T117" s="79">
        <f>'SNA 1100 FCE only'!M20/1000</f>
        <v>112.51903086</v>
      </c>
      <c r="U117" s="79">
        <f>'SNA 1100 FCE only'!N20/1000</f>
        <v>122.33371093</v>
      </c>
      <c r="V117" s="79">
        <f>'SNA 1100 FCE only'!O20/1000</f>
        <v>132.71126542000002</v>
      </c>
      <c r="W117" s="79">
        <f>'SNA 1100 FCE only'!P20/1000</f>
        <v>141.98523388999999</v>
      </c>
      <c r="X117" s="79">
        <f>'SNA 1100 FCE only'!Q20/1000</f>
        <v>150.4111839</v>
      </c>
      <c r="Y117" s="79">
        <f>'SNA 1100 FCE only'!R20/1000</f>
        <v>162.72532928999999</v>
      </c>
      <c r="Z117" s="79">
        <f>'SNA 1100 FCE only'!S20/1000</f>
        <v>176.43742954000001</v>
      </c>
      <c r="AA117" s="302">
        <f>'SNA 1100 FCE only'!T20/1000</f>
        <v>190.78296330000001</v>
      </c>
      <c r="AB117" s="79">
        <f>'SNA 1100 FCE only'!U20/1000</f>
        <v>204.93169158000001</v>
      </c>
      <c r="AC117" s="79">
        <f>'SNA 1100 FCE only'!V20/1000</f>
        <v>219.96697139</v>
      </c>
      <c r="AD117" s="79">
        <f>'SNA 1100 FCE only'!W20/1000</f>
        <v>240.20390194000001</v>
      </c>
      <c r="AE117" s="79">
        <f>'SNA 1100 FCE only'!X20/1000</f>
        <v>261.33646444999999</v>
      </c>
      <c r="AF117" s="79">
        <f>'SNA 1100 FCE only'!Y20/1000</f>
        <v>276.55367907999999</v>
      </c>
      <c r="AG117" s="79">
        <f>'SNA 1100 FCE only'!Z20/1000</f>
        <v>292.91032929000005</v>
      </c>
      <c r="AH117" s="79">
        <f>'SNA 1100 FCE only'!AA20/1000</f>
        <v>307.87055960999999</v>
      </c>
      <c r="AI117" s="79">
        <f>'SNA 1100 FCE only'!AB20/1000</f>
        <v>323.89278991999998</v>
      </c>
      <c r="AJ117" s="79">
        <f>'SNA 1100 FCE only'!AC20/1000</f>
        <v>342.38999631000002</v>
      </c>
      <c r="AK117" s="79">
        <f>'SNA 1100 FCE only'!AD20/1000</f>
        <v>358.74547043000001</v>
      </c>
      <c r="AL117" s="79">
        <f>'SNA 1100 FCE only'!AE20/1000</f>
        <v>377.76174527000001</v>
      </c>
      <c r="AM117" s="79">
        <f>'SNA 1100 FCE only'!AF20/1000</f>
        <v>401.30942171999999</v>
      </c>
      <c r="AN117" s="79">
        <f>'SNA 1100 FCE only'!AG20/1000</f>
        <v>428.65934688999999</v>
      </c>
      <c r="AO117" s="79">
        <f>'SNA 1100 FCE only'!AH20/1000</f>
        <v>463.39739316999999</v>
      </c>
      <c r="AP117" s="79">
        <f>'SNA 1100 FCE only'!AI20/1000</f>
        <v>496.37657966</v>
      </c>
      <c r="AQ117" s="79">
        <f>'SNA 1100 FCE only'!AJ20/1000</f>
        <v>511.69238101000002</v>
      </c>
      <c r="AR117" s="79">
        <f>'SNA 1100 FCE only'!AK20/1000</f>
        <v>533.34897450000005</v>
      </c>
      <c r="AS117" s="79">
        <f>'SNA 1100 FCE only'!AL20/1000</f>
        <v>565.82877570999995</v>
      </c>
      <c r="AT117" s="79">
        <f>'SNA 1100 FCE only'!AM20/1000</f>
        <v>594.19625991999999</v>
      </c>
      <c r="AU117" s="79">
        <f>'SNA 1100 FCE only'!AN20/1000</f>
        <v>626.50619458999995</v>
      </c>
      <c r="AV117" s="79">
        <f>'SNA 1100 FCE only'!AO20/1000</f>
        <v>667.24943188999998</v>
      </c>
      <c r="AW117" s="79">
        <f>'SNA 1100 FCE only'!AP20/1000</f>
        <v>701.70770328000003</v>
      </c>
      <c r="AX117" s="79">
        <f>'SNA 1100 FCE only'!AQ20/1000</f>
        <v>713.29649737</v>
      </c>
      <c r="AY117" s="79">
        <f>'SNA 1100 FCE only'!AR20/1000</f>
        <v>726.95063503000006</v>
      </c>
      <c r="AZ117" s="79">
        <f>'SNA 1100 FCE only'!AS20/1000</f>
        <v>729.21090522999998</v>
      </c>
      <c r="BA117" s="79">
        <f>'SNA 1100 FCE only'!AT20/1000</f>
        <v>735.62630807000005</v>
      </c>
      <c r="BB117" s="79">
        <f>'SNA 1100 FCE only'!AU20/1000</f>
        <v>752.11250488999997</v>
      </c>
      <c r="BC117" s="79">
        <f>'SNA 1100 FCE only'!AV20/1000</f>
        <v>774.15764985999999</v>
      </c>
      <c r="BD117" s="79">
        <f>'SNA 1100 FCE only'!AW20/1000</f>
        <v>799.29149857000004</v>
      </c>
    </row>
    <row r="118" spans="1:57" x14ac:dyDescent="0.2">
      <c r="A118" s="141" t="s">
        <v>807</v>
      </c>
      <c r="B118" s="141"/>
      <c r="C118" s="141"/>
      <c r="D118" s="141"/>
      <c r="E118" s="141" t="s">
        <v>97</v>
      </c>
      <c r="K118" s="79">
        <f>K61-SUM(K116:K117)</f>
        <v>137.95699493000001</v>
      </c>
      <c r="L118" s="79">
        <f t="shared" ref="L118:BD118" si="61">L61-SUM(L116:L117)</f>
        <v>146.71077194</v>
      </c>
      <c r="M118" s="79">
        <f t="shared" si="61"/>
        <v>156.32227212999999</v>
      </c>
      <c r="N118" s="79">
        <f t="shared" si="61"/>
        <v>163.08073193999996</v>
      </c>
      <c r="O118" s="79">
        <f t="shared" si="61"/>
        <v>180.19638959000002</v>
      </c>
      <c r="P118" s="79">
        <f t="shared" si="61"/>
        <v>198.89424309000003</v>
      </c>
      <c r="Q118" s="79">
        <f t="shared" si="61"/>
        <v>209.28795074999999</v>
      </c>
      <c r="R118" s="79">
        <f t="shared" si="61"/>
        <v>226.68350238000002</v>
      </c>
      <c r="S118" s="79">
        <f t="shared" si="61"/>
        <v>246.64392226000001</v>
      </c>
      <c r="T118" s="79">
        <f t="shared" si="61"/>
        <v>268.80338799999998</v>
      </c>
      <c r="U118" s="79">
        <f t="shared" si="61"/>
        <v>304.96407319999997</v>
      </c>
      <c r="V118" s="79">
        <f t="shared" si="61"/>
        <v>345.13091562</v>
      </c>
      <c r="W118" s="79">
        <f t="shared" si="61"/>
        <v>380.49825128000003</v>
      </c>
      <c r="X118" s="79">
        <f t="shared" si="61"/>
        <v>412.16031425</v>
      </c>
      <c r="Y118" s="79">
        <f t="shared" si="61"/>
        <v>434.52616066000007</v>
      </c>
      <c r="Z118" s="79">
        <f t="shared" si="61"/>
        <v>475.04739167000002</v>
      </c>
      <c r="AA118" s="302">
        <f t="shared" si="61"/>
        <v>507.60391182000001</v>
      </c>
      <c r="AB118" s="79">
        <f t="shared" si="61"/>
        <v>530.90757594000002</v>
      </c>
      <c r="AC118" s="79">
        <f t="shared" si="61"/>
        <v>555.54429080999989</v>
      </c>
      <c r="AD118" s="79">
        <f t="shared" si="61"/>
        <v>593.45409629000005</v>
      </c>
      <c r="AE118" s="79">
        <f t="shared" si="61"/>
        <v>634.32592952999994</v>
      </c>
      <c r="AF118" s="79">
        <f t="shared" si="61"/>
        <v>672.50792523000007</v>
      </c>
      <c r="AG118" s="79">
        <f t="shared" si="61"/>
        <v>699.42924022999978</v>
      </c>
      <c r="AH118" s="79">
        <f t="shared" si="61"/>
        <v>709.04109217000007</v>
      </c>
      <c r="AI118" s="79">
        <f t="shared" si="61"/>
        <v>725.73312456999997</v>
      </c>
      <c r="AJ118" s="79">
        <f t="shared" si="61"/>
        <v>741.55526004000012</v>
      </c>
      <c r="AK118" s="79">
        <f t="shared" si="61"/>
        <v>756.82665006000002</v>
      </c>
      <c r="AL118" s="79">
        <f t="shared" si="61"/>
        <v>785.32583357999977</v>
      </c>
      <c r="AM118" s="79">
        <f t="shared" si="61"/>
        <v>807.32738371000005</v>
      </c>
      <c r="AN118" s="79">
        <f t="shared" si="61"/>
        <v>859.67672817999994</v>
      </c>
      <c r="AO118" s="79">
        <f t="shared" si="61"/>
        <v>905.77549792000013</v>
      </c>
      <c r="AP118" s="79">
        <f t="shared" si="61"/>
        <v>970.13907945999995</v>
      </c>
      <c r="AQ118" s="79">
        <f t="shared" si="61"/>
        <v>1053.5004767400003</v>
      </c>
      <c r="AR118" s="79">
        <f t="shared" si="61"/>
        <v>1128.0268408099996</v>
      </c>
      <c r="AS118" s="79">
        <f t="shared" si="61"/>
        <v>1203.964948</v>
      </c>
      <c r="AT118" s="79">
        <f t="shared" si="61"/>
        <v>1276.6513706400001</v>
      </c>
      <c r="AU118" s="79">
        <f t="shared" si="61"/>
        <v>1351.73396422</v>
      </c>
      <c r="AV118" s="79">
        <f t="shared" si="61"/>
        <v>1418.3543503200001</v>
      </c>
      <c r="AW118" s="79">
        <f t="shared" si="61"/>
        <v>1528.4411669699998</v>
      </c>
      <c r="AX118" s="79">
        <f t="shared" si="61"/>
        <v>1586.7868866399999</v>
      </c>
      <c r="AY118" s="79">
        <f t="shared" si="61"/>
        <v>1648.7996865399998</v>
      </c>
      <c r="AZ118" s="79">
        <f t="shared" si="61"/>
        <v>1648.2031449800004</v>
      </c>
      <c r="BA118" s="79">
        <f t="shared" si="61"/>
        <v>1653.6863685699998</v>
      </c>
      <c r="BB118" s="79">
        <f t="shared" si="61"/>
        <v>1613.8614768699999</v>
      </c>
      <c r="BC118" s="79">
        <f t="shared" si="61"/>
        <v>1616.4981789399999</v>
      </c>
      <c r="BD118" s="79">
        <f t="shared" si="61"/>
        <v>1631.6315472300003</v>
      </c>
    </row>
    <row r="119" spans="1:57" x14ac:dyDescent="0.2">
      <c r="A119" s="141"/>
      <c r="B119" s="141"/>
      <c r="C119" s="141"/>
      <c r="D119" s="141"/>
      <c r="E119" s="141"/>
      <c r="K119" s="79"/>
      <c r="L119" s="79"/>
      <c r="M119" s="79"/>
      <c r="N119" s="79"/>
      <c r="O119" s="79"/>
      <c r="P119" s="79"/>
      <c r="Q119" s="79"/>
      <c r="R119" s="79"/>
      <c r="S119" s="79"/>
      <c r="T119" s="79"/>
      <c r="U119" s="79"/>
      <c r="V119" s="79"/>
      <c r="W119" s="79"/>
      <c r="X119" s="79"/>
      <c r="Y119" s="79"/>
      <c r="Z119" s="79"/>
      <c r="AA119" s="302"/>
      <c r="AB119" s="79"/>
      <c r="AC119" s="79"/>
      <c r="AD119" s="79"/>
      <c r="AE119" s="79"/>
      <c r="AF119" s="79"/>
      <c r="AG119" s="79"/>
      <c r="AH119" s="79"/>
      <c r="AI119" s="79"/>
      <c r="AJ119" s="79"/>
      <c r="AK119" s="79"/>
      <c r="AL119" s="79"/>
      <c r="AM119" s="79"/>
      <c r="AN119" s="79"/>
      <c r="AO119" s="79"/>
      <c r="AP119" s="79"/>
      <c r="AQ119" s="79"/>
      <c r="AR119" s="79"/>
      <c r="AS119" s="79"/>
      <c r="AT119" s="79"/>
      <c r="AU119" s="79"/>
      <c r="AV119" s="79"/>
      <c r="AW119" s="79"/>
      <c r="AX119" s="79">
        <f>SUM(AX116:AX118)+SUM(AX252:AX266)</f>
        <v>4556</v>
      </c>
      <c r="AY119" s="79"/>
      <c r="AZ119" s="79"/>
      <c r="BA119" s="79"/>
      <c r="BB119" s="79"/>
      <c r="BC119" s="79"/>
      <c r="BD119" s="79"/>
    </row>
    <row r="120" spans="1:57" x14ac:dyDescent="0.2">
      <c r="B120" s="141"/>
      <c r="C120" s="141"/>
      <c r="D120" s="158" t="s">
        <v>1228</v>
      </c>
      <c r="E120" s="141"/>
      <c r="K120" s="79"/>
      <c r="L120" s="79"/>
      <c r="M120" s="79"/>
      <c r="N120" s="79"/>
      <c r="O120" s="79"/>
      <c r="P120" s="79"/>
      <c r="Q120" s="79"/>
      <c r="R120" s="79"/>
      <c r="S120" s="79"/>
      <c r="T120" s="79"/>
      <c r="U120" s="79"/>
      <c r="V120" s="79"/>
      <c r="W120" s="79"/>
      <c r="X120" s="79"/>
      <c r="Y120" s="79"/>
      <c r="Z120" s="79"/>
      <c r="AA120" s="302"/>
      <c r="AB120" s="79"/>
      <c r="AC120" s="79"/>
      <c r="AD120" s="79"/>
      <c r="AE120" s="79"/>
      <c r="AF120" s="79"/>
      <c r="AG120" s="79"/>
      <c r="AH120" s="79"/>
      <c r="AI120" s="79"/>
      <c r="AJ120" s="79"/>
      <c r="AK120" s="79"/>
      <c r="AL120" s="79"/>
      <c r="AM120" s="79"/>
      <c r="AN120" s="79"/>
      <c r="AO120" s="79"/>
      <c r="AP120" s="79"/>
      <c r="AQ120" s="79"/>
      <c r="AR120" s="79"/>
      <c r="AS120" s="79"/>
      <c r="AT120" s="79"/>
      <c r="AU120" s="79"/>
      <c r="AV120" s="79"/>
      <c r="AW120" s="79"/>
      <c r="AX120" s="79"/>
      <c r="AY120" s="79"/>
      <c r="AZ120" s="79"/>
      <c r="BA120" s="79"/>
      <c r="BB120" s="79"/>
      <c r="BC120" s="79"/>
      <c r="BD120" s="79"/>
    </row>
    <row r="121" spans="1:57" x14ac:dyDescent="0.2">
      <c r="A121" s="141"/>
      <c r="B121" s="141"/>
      <c r="C121" s="141"/>
      <c r="D121" s="141"/>
      <c r="E121" s="142" t="s">
        <v>1229</v>
      </c>
      <c r="K121" s="79">
        <f>'NIPA 3.16'!N37</f>
        <v>37.5</v>
      </c>
      <c r="L121" s="79">
        <f>'NIPA 3.16'!O37</f>
        <v>42.4</v>
      </c>
      <c r="M121" s="79">
        <f>'NIPA 3.16'!P37</f>
        <v>46.9</v>
      </c>
      <c r="N121" s="79">
        <f>'NIPA 3.16'!Q37</f>
        <v>50.8</v>
      </c>
      <c r="O121" s="79">
        <f>'NIPA 3.16'!R37</f>
        <v>56.1</v>
      </c>
      <c r="P121" s="79">
        <f>'NIPA 3.16'!S37</f>
        <v>63.7</v>
      </c>
      <c r="Q121" s="79">
        <f>'NIPA 3.16'!T37</f>
        <v>69.099999999999994</v>
      </c>
      <c r="R121" s="79">
        <f>'NIPA 3.16'!U37</f>
        <v>74.599999999999994</v>
      </c>
      <c r="S121" s="79">
        <f>'NIPA 3.16'!V37</f>
        <v>80.099999999999994</v>
      </c>
      <c r="T121" s="79">
        <f>'NIPA 3.16'!W37</f>
        <v>88.3</v>
      </c>
      <c r="U121" s="79">
        <f>'NIPA 3.16'!X37</f>
        <v>95.8</v>
      </c>
      <c r="V121" s="79">
        <f>'NIPA 3.16'!Y37</f>
        <v>102.9</v>
      </c>
      <c r="W121" s="79">
        <f>'NIPA 3.16'!Z37</f>
        <v>109.9</v>
      </c>
      <c r="X121" s="79">
        <f>'NIPA 3.16'!AA37</f>
        <v>117.3</v>
      </c>
      <c r="Y121" s="79">
        <f>'NIPA 3.16'!AB37</f>
        <v>127.8</v>
      </c>
      <c r="Z121" s="79">
        <f>'NIPA 3.16'!AC37</f>
        <v>138.19999999999999</v>
      </c>
      <c r="AA121" s="79">
        <f>'NIPA 3.16'!AD37</f>
        <v>150.5</v>
      </c>
      <c r="AB121" s="79">
        <f>'NIPA 3.16'!AE37</f>
        <v>163</v>
      </c>
      <c r="AC121" s="79">
        <f>'NIPA 3.16'!AF37</f>
        <v>174.8</v>
      </c>
      <c r="AD121" s="79">
        <f>'NIPA 3.16'!AG37</f>
        <v>190</v>
      </c>
      <c r="AE121" s="79">
        <f>'NIPA 3.16'!AH37</f>
        <v>206.7</v>
      </c>
      <c r="AF121" s="79">
        <f>'NIPA 3.16'!AI37</f>
        <v>219.6</v>
      </c>
      <c r="AG121" s="79">
        <f>'NIPA 3.16'!AJ37</f>
        <v>233.7</v>
      </c>
      <c r="AH121" s="79">
        <f>'NIPA 3.16'!AK37</f>
        <v>244.1</v>
      </c>
      <c r="AI121" s="79">
        <f>'NIPA 3.16'!AL37</f>
        <v>255.5</v>
      </c>
      <c r="AJ121" s="79">
        <f>'NIPA 3.16'!AM37</f>
        <v>271.10000000000002</v>
      </c>
      <c r="AK121" s="79">
        <f>'NIPA 3.16'!AN37</f>
        <v>285.10000000000002</v>
      </c>
      <c r="AL121" s="79">
        <f>'NIPA 3.16'!AO37</f>
        <v>300.89999999999998</v>
      </c>
      <c r="AM121" s="79">
        <f>'NIPA 3.16'!AP37</f>
        <v>319.60000000000002</v>
      </c>
      <c r="AN121" s="79">
        <f>'NIPA 3.16'!AQ37</f>
        <v>342</v>
      </c>
      <c r="AO121" s="79">
        <f>'NIPA 3.16'!AR37</f>
        <v>368.5</v>
      </c>
      <c r="AP121" s="79">
        <f>'NIPA 3.16'!AS37</f>
        <v>392.6</v>
      </c>
      <c r="AQ121" s="79">
        <f>'NIPA 3.16'!AT37</f>
        <v>409.7</v>
      </c>
      <c r="AR121" s="79">
        <f>'NIPA 3.16'!AU37</f>
        <v>433.8</v>
      </c>
      <c r="AS121" s="79">
        <f>'NIPA 3.16'!AV37</f>
        <v>458.8</v>
      </c>
      <c r="AT121" s="79">
        <f>'NIPA 3.16'!AW37</f>
        <v>481.5</v>
      </c>
      <c r="AU121" s="79">
        <f>'NIPA 3.16'!AX37</f>
        <v>509.2</v>
      </c>
      <c r="AV121" s="79">
        <f>'NIPA 3.16'!AY37</f>
        <v>537.70000000000005</v>
      </c>
      <c r="AW121" s="79">
        <f>'NIPA 3.16'!AZ37</f>
        <v>563.70000000000005</v>
      </c>
      <c r="AX121" s="79">
        <f>'NIPA 3.16'!BA37</f>
        <v>573.9</v>
      </c>
      <c r="AY121" s="79">
        <f>'NIPA 3.16'!BB37</f>
        <v>583.9</v>
      </c>
      <c r="AZ121" s="79">
        <f>'NIPA 3.16'!BC37</f>
        <v>581.5</v>
      </c>
      <c r="BA121" s="79">
        <f>'NIPA 3.16'!BD37</f>
        <v>581.1</v>
      </c>
      <c r="BB121" s="79">
        <f>'NIPA 3.16'!BE37</f>
        <v>593.9</v>
      </c>
      <c r="BC121" s="79">
        <f>'NIPA 3.16'!BF37</f>
        <v>610.4</v>
      </c>
      <c r="BD121" s="79">
        <f>'NIPA 3.16'!BG37</f>
        <v>631.20000000000005</v>
      </c>
    </row>
    <row r="122" spans="1:57" x14ac:dyDescent="0.2">
      <c r="A122" s="141"/>
      <c r="B122" s="141"/>
      <c r="C122" s="141"/>
      <c r="D122" s="141"/>
      <c r="E122" s="142" t="s">
        <v>1230</v>
      </c>
      <c r="K122" s="79">
        <f>'NIPA 3.16'!N38</f>
        <v>7.4</v>
      </c>
      <c r="L122" s="79">
        <f>'NIPA 3.16'!O38</f>
        <v>8.6</v>
      </c>
      <c r="M122" s="79">
        <f>'NIPA 3.16'!P38</f>
        <v>9.5</v>
      </c>
      <c r="N122" s="79">
        <f>'NIPA 3.16'!Q38</f>
        <v>10.5</v>
      </c>
      <c r="O122" s="79">
        <f>'NIPA 3.16'!R38</f>
        <v>12.3</v>
      </c>
      <c r="P122" s="79">
        <f>'NIPA 3.16'!S38</f>
        <v>15.3</v>
      </c>
      <c r="Q122" s="79">
        <f>'NIPA 3.16'!T38</f>
        <v>16.899999999999999</v>
      </c>
      <c r="R122" s="79">
        <f>'NIPA 3.16'!U38</f>
        <v>18.8</v>
      </c>
      <c r="S122" s="79">
        <f>'NIPA 3.16'!V38</f>
        <v>20.2</v>
      </c>
      <c r="T122" s="79">
        <f>'NIPA 3.16'!W38</f>
        <v>22.6</v>
      </c>
      <c r="U122" s="79">
        <f>'NIPA 3.16'!X38</f>
        <v>25.8</v>
      </c>
      <c r="V122" s="79">
        <f>'NIPA 3.16'!Y38</f>
        <v>29.2</v>
      </c>
      <c r="W122" s="79">
        <f>'NIPA 3.16'!Z38</f>
        <v>30.7</v>
      </c>
      <c r="X122" s="79">
        <f>'NIPA 3.16'!AA38</f>
        <v>32.4</v>
      </c>
      <c r="Y122" s="79">
        <f>'NIPA 3.16'!AB38</f>
        <v>33.700000000000003</v>
      </c>
      <c r="Z122" s="79">
        <f>'NIPA 3.16'!AC38</f>
        <v>36.6</v>
      </c>
      <c r="AA122" s="79">
        <f>'NIPA 3.16'!AD38</f>
        <v>38</v>
      </c>
      <c r="AB122" s="79">
        <f>'NIPA 3.16'!AE38</f>
        <v>39.299999999999997</v>
      </c>
      <c r="AC122" s="79">
        <f>'NIPA 3.16'!AF38</f>
        <v>42.4</v>
      </c>
      <c r="AD122" s="79">
        <f>'NIPA 3.16'!AG38</f>
        <v>48.1</v>
      </c>
      <c r="AE122" s="79">
        <f>'NIPA 3.16'!AH38</f>
        <v>51.4</v>
      </c>
      <c r="AF122" s="79">
        <f>'NIPA 3.16'!AI38</f>
        <v>53</v>
      </c>
      <c r="AG122" s="79">
        <f>'NIPA 3.16'!AJ38</f>
        <v>55.4</v>
      </c>
      <c r="AH122" s="79">
        <f>'NIPA 3.16'!AK38</f>
        <v>60.8</v>
      </c>
      <c r="AI122" s="79">
        <f>'NIPA 3.16'!AL38</f>
        <v>63.9</v>
      </c>
      <c r="AJ122" s="79">
        <f>'NIPA 3.16'!AM38</f>
        <v>66.3</v>
      </c>
      <c r="AK122" s="79">
        <f>'NIPA 3.16'!AN38</f>
        <v>67.599999999999994</v>
      </c>
      <c r="AL122" s="79">
        <f>'NIPA 3.16'!AO38</f>
        <v>71.099999999999994</v>
      </c>
      <c r="AM122" s="79">
        <f>'NIPA 3.16'!AP38</f>
        <v>76.5</v>
      </c>
      <c r="AN122" s="79">
        <f>'NIPA 3.16'!AQ38</f>
        <v>80.599999999999994</v>
      </c>
      <c r="AO122" s="79">
        <f>'NIPA 3.16'!AR38</f>
        <v>86.6</v>
      </c>
      <c r="AP122" s="79">
        <f>'NIPA 3.16'!AS38</f>
        <v>96.3</v>
      </c>
      <c r="AQ122" s="79">
        <f>'NIPA 3.16'!AT38</f>
        <v>93.4</v>
      </c>
      <c r="AR122" s="79">
        <f>'NIPA 3.16'!AU38</f>
        <v>90.2</v>
      </c>
      <c r="AS122" s="79">
        <f>'NIPA 3.16'!AV38</f>
        <v>97.5</v>
      </c>
      <c r="AT122" s="79">
        <f>'NIPA 3.16'!AW38</f>
        <v>102.2</v>
      </c>
      <c r="AU122" s="79">
        <f>'NIPA 3.16'!AX38</f>
        <v>107.3</v>
      </c>
      <c r="AV122" s="79">
        <f>'NIPA 3.16'!AY38</f>
        <v>119.5</v>
      </c>
      <c r="AW122" s="79">
        <f>'NIPA 3.16'!AZ38</f>
        <v>131.19999999999999</v>
      </c>
      <c r="AX122" s="79">
        <f>'NIPA 3.16'!BA38</f>
        <v>142</v>
      </c>
      <c r="AY122" s="79">
        <f>'NIPA 3.16'!BB38</f>
        <v>158.30000000000001</v>
      </c>
      <c r="AZ122" s="79">
        <f>'NIPA 3.16'!BC38</f>
        <v>163.69999999999999</v>
      </c>
      <c r="BA122" s="79">
        <f>'NIPA 3.16'!BD38</f>
        <v>166</v>
      </c>
      <c r="BB122" s="79">
        <f>'NIPA 3.16'!BE38</f>
        <v>166.8</v>
      </c>
      <c r="BC122" s="79">
        <f>'NIPA 3.16'!BF38</f>
        <v>170.7</v>
      </c>
      <c r="BD122" s="79">
        <f>'NIPA 3.16'!BG38</f>
        <v>172.7</v>
      </c>
    </row>
    <row r="123" spans="1:57" x14ac:dyDescent="0.2">
      <c r="A123" s="141"/>
      <c r="B123" s="141"/>
      <c r="C123" s="141"/>
      <c r="D123" s="141"/>
      <c r="E123" s="142" t="s">
        <v>97</v>
      </c>
      <c r="K123" s="79">
        <f>'NIPA 3.16'!N39</f>
        <v>4.5999999999999996</v>
      </c>
      <c r="L123" s="79">
        <f>'NIPA 3.16'!O39</f>
        <v>5.6</v>
      </c>
      <c r="M123" s="79">
        <f>'NIPA 3.16'!P39</f>
        <v>6.6</v>
      </c>
      <c r="N123" s="79">
        <f>'NIPA 3.16'!Q39</f>
        <v>7.4</v>
      </c>
      <c r="O123" s="79">
        <f>'NIPA 3.16'!R39</f>
        <v>8.4</v>
      </c>
      <c r="P123" s="79">
        <f>'NIPA 3.16'!S39</f>
        <v>10.8</v>
      </c>
      <c r="Q123" s="79">
        <f>'NIPA 3.16'!T39</f>
        <v>10.5</v>
      </c>
      <c r="R123" s="79">
        <f>'NIPA 3.16'!U39</f>
        <v>9.8000000000000007</v>
      </c>
      <c r="S123" s="79">
        <f>'NIPA 3.16'!V39</f>
        <v>10</v>
      </c>
      <c r="T123" s="79">
        <f>'NIPA 3.16'!W39</f>
        <v>10</v>
      </c>
      <c r="U123" s="79">
        <f>'NIPA 3.16'!X39</f>
        <v>10.3</v>
      </c>
      <c r="V123" s="79">
        <f>'NIPA 3.16'!Y39</f>
        <v>11</v>
      </c>
      <c r="W123" s="79">
        <f>'NIPA 3.16'!Z39</f>
        <v>11.2</v>
      </c>
      <c r="X123" s="79">
        <f>'NIPA 3.16'!AA39</f>
        <v>11.4</v>
      </c>
      <c r="Y123" s="79">
        <f>'NIPA 3.16'!AB39</f>
        <v>12</v>
      </c>
      <c r="Z123" s="79">
        <f>'NIPA 3.16'!AC39</f>
        <v>12.9</v>
      </c>
      <c r="AA123" s="79">
        <f>'NIPA 3.16'!AD39</f>
        <v>13.5</v>
      </c>
      <c r="AB123" s="79">
        <f>'NIPA 3.16'!AE39</f>
        <v>14.2</v>
      </c>
      <c r="AC123" s="79">
        <f>'NIPA 3.16'!AF39</f>
        <v>14.8</v>
      </c>
      <c r="AD123" s="79">
        <f>'NIPA 3.16'!AG39</f>
        <v>16.399999999999999</v>
      </c>
      <c r="AE123" s="79">
        <f>'NIPA 3.16'!AH39</f>
        <v>17.8</v>
      </c>
      <c r="AF123" s="79">
        <f>'NIPA 3.16'!AI39</f>
        <v>19.399999999999999</v>
      </c>
      <c r="AG123" s="79">
        <f>'NIPA 3.16'!AJ39</f>
        <v>20.9</v>
      </c>
      <c r="AH123" s="79">
        <f>'NIPA 3.16'!AK39</f>
        <v>22.7</v>
      </c>
      <c r="AI123" s="79">
        <f>'NIPA 3.16'!AL39</f>
        <v>24.8</v>
      </c>
      <c r="AJ123" s="79">
        <f>'NIPA 3.16'!AM39</f>
        <v>27.1</v>
      </c>
      <c r="AK123" s="79">
        <f>'NIPA 3.16'!AN39</f>
        <v>28.2</v>
      </c>
      <c r="AL123" s="79">
        <f>'NIPA 3.16'!AO39</f>
        <v>29</v>
      </c>
      <c r="AM123" s="79">
        <f>'NIPA 3.16'!AP39</f>
        <v>30.6</v>
      </c>
      <c r="AN123" s="79">
        <f>'NIPA 3.16'!AQ39</f>
        <v>32.6</v>
      </c>
      <c r="AO123" s="79">
        <f>'NIPA 3.16'!AR39</f>
        <v>36.1</v>
      </c>
      <c r="AP123" s="79">
        <f>'NIPA 3.16'!AS39</f>
        <v>39.4</v>
      </c>
      <c r="AQ123" s="79">
        <f>'NIPA 3.16'!AT39</f>
        <v>44</v>
      </c>
      <c r="AR123" s="79">
        <f>'NIPA 3.16'!AU39</f>
        <v>46.4</v>
      </c>
      <c r="AS123" s="79">
        <f>'NIPA 3.16'!AV39</f>
        <v>49.8</v>
      </c>
      <c r="AT123" s="79">
        <f>'NIPA 3.16'!AW39</f>
        <v>53.3</v>
      </c>
      <c r="AU123" s="79">
        <f>'NIPA 3.16'!AX39</f>
        <v>54.7</v>
      </c>
      <c r="AV123" s="79">
        <f>'NIPA 3.16'!AY39</f>
        <v>56.8</v>
      </c>
      <c r="AW123" s="79">
        <f>'NIPA 3.16'!AZ39</f>
        <v>60.2</v>
      </c>
      <c r="AX123" s="79">
        <f>'NIPA 3.16'!BA39</f>
        <v>64.3</v>
      </c>
      <c r="AY123" s="79">
        <f>'NIPA 3.16'!BB39</f>
        <v>74.2</v>
      </c>
      <c r="AZ123" s="79">
        <f>'NIPA 3.16'!BC39</f>
        <v>78.8</v>
      </c>
      <c r="BA123" s="79">
        <f>'NIPA 3.16'!BD39</f>
        <v>82.2</v>
      </c>
      <c r="BB123" s="79">
        <f>'NIPA 3.16'!BE39</f>
        <v>84.5</v>
      </c>
      <c r="BC123" s="79">
        <f>'NIPA 3.16'!BF39</f>
        <v>87.5</v>
      </c>
      <c r="BD123" s="79">
        <f>'NIPA 3.16'!BG39</f>
        <v>89.9</v>
      </c>
    </row>
    <row r="124" spans="1:57" x14ac:dyDescent="0.2">
      <c r="A124" s="141"/>
      <c r="B124" s="141"/>
      <c r="C124" s="141"/>
      <c r="D124" s="141"/>
      <c r="E124" s="142"/>
      <c r="K124" s="79"/>
      <c r="L124" s="79"/>
      <c r="M124" s="79"/>
      <c r="N124" s="79"/>
      <c r="O124" s="79"/>
      <c r="P124" s="79"/>
      <c r="Q124" s="79"/>
      <c r="R124" s="79"/>
      <c r="S124" s="79"/>
      <c r="T124" s="79"/>
      <c r="U124" s="79"/>
      <c r="V124" s="79"/>
      <c r="W124" s="79"/>
      <c r="X124" s="79"/>
      <c r="Y124" s="79"/>
      <c r="Z124" s="79"/>
      <c r="AA124" s="302"/>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79"/>
      <c r="BB124" s="79"/>
      <c r="BC124" s="79"/>
      <c r="BD124" s="79"/>
    </row>
    <row r="125" spans="1:57" x14ac:dyDescent="0.2">
      <c r="A125" s="142" t="s">
        <v>1231</v>
      </c>
      <c r="B125" s="141"/>
      <c r="C125" s="141"/>
      <c r="D125" s="141"/>
      <c r="E125" s="142" t="s">
        <v>1229</v>
      </c>
      <c r="K125" s="79">
        <f>K$117*(K121/SUM(K$121:K$123))</f>
        <v>35.373487477272725</v>
      </c>
      <c r="L125" s="79">
        <f t="shared" ref="L125:BD125" si="62">L$117*(L121/SUM(L$121:L$123))</f>
        <v>39.760360267703184</v>
      </c>
      <c r="M125" s="79">
        <f t="shared" si="62"/>
        <v>43.751661736666662</v>
      </c>
      <c r="N125" s="79">
        <f t="shared" si="62"/>
        <v>47.072122703231436</v>
      </c>
      <c r="O125" s="79">
        <f t="shared" si="62"/>
        <v>51.779158869023426</v>
      </c>
      <c r="P125" s="79">
        <f t="shared" si="62"/>
        <v>57.816034227561246</v>
      </c>
      <c r="Q125" s="79">
        <f t="shared" si="62"/>
        <v>63.227638610466315</v>
      </c>
      <c r="R125" s="79">
        <f t="shared" si="62"/>
        <v>68.955138892480619</v>
      </c>
      <c r="S125" s="79">
        <f t="shared" si="62"/>
        <v>74.346887592946516</v>
      </c>
      <c r="T125" s="79">
        <f t="shared" si="62"/>
        <v>82.178911703374681</v>
      </c>
      <c r="U125" s="79">
        <f t="shared" si="62"/>
        <v>88.851929545822586</v>
      </c>
      <c r="V125" s="79">
        <f t="shared" si="62"/>
        <v>95.429694002222249</v>
      </c>
      <c r="W125" s="79">
        <f t="shared" si="62"/>
        <v>102.79431623525034</v>
      </c>
      <c r="X125" s="79">
        <f t="shared" si="62"/>
        <v>109.5172679793296</v>
      </c>
      <c r="Y125" s="79">
        <f t="shared" si="62"/>
        <v>119.86338376519883</v>
      </c>
      <c r="Z125" s="79">
        <f t="shared" si="62"/>
        <v>129.90757998096964</v>
      </c>
      <c r="AA125" s="79">
        <f t="shared" si="62"/>
        <v>142.14275235965346</v>
      </c>
      <c r="AB125" s="79">
        <f t="shared" si="62"/>
        <v>154.29037287547345</v>
      </c>
      <c r="AC125" s="79">
        <f t="shared" si="62"/>
        <v>165.73373534039655</v>
      </c>
      <c r="AD125" s="79">
        <f t="shared" si="62"/>
        <v>179.32707806915522</v>
      </c>
      <c r="AE125" s="79">
        <f t="shared" si="62"/>
        <v>195.78922508812977</v>
      </c>
      <c r="AF125" s="79">
        <f t="shared" si="62"/>
        <v>207.98352029441094</v>
      </c>
      <c r="AG125" s="79">
        <f t="shared" si="62"/>
        <v>220.81659340346138</v>
      </c>
      <c r="AH125" s="79">
        <f t="shared" si="62"/>
        <v>229.39927839072345</v>
      </c>
      <c r="AI125" s="79">
        <f t="shared" si="62"/>
        <v>240.4259378981987</v>
      </c>
      <c r="AJ125" s="79">
        <f t="shared" si="62"/>
        <v>254.65549519791767</v>
      </c>
      <c r="AK125" s="79">
        <f t="shared" si="62"/>
        <v>268.51754691413231</v>
      </c>
      <c r="AL125" s="79">
        <f t="shared" si="62"/>
        <v>283.46261633851117</v>
      </c>
      <c r="AM125" s="79">
        <f t="shared" si="62"/>
        <v>300.5823557105976</v>
      </c>
      <c r="AN125" s="79">
        <f t="shared" si="62"/>
        <v>322.05952688132686</v>
      </c>
      <c r="AO125" s="79">
        <f t="shared" si="62"/>
        <v>347.64238473767301</v>
      </c>
      <c r="AP125" s="79">
        <f t="shared" si="62"/>
        <v>368.87648149633918</v>
      </c>
      <c r="AQ125" s="79">
        <f t="shared" si="62"/>
        <v>383.18473496581424</v>
      </c>
      <c r="AR125" s="79">
        <f t="shared" si="62"/>
        <v>405.62199358011929</v>
      </c>
      <c r="AS125" s="79">
        <f t="shared" si="62"/>
        <v>428.31585925713256</v>
      </c>
      <c r="AT125" s="79">
        <f t="shared" si="62"/>
        <v>449.14521059886971</v>
      </c>
      <c r="AU125" s="79">
        <f t="shared" si="62"/>
        <v>475.29343606261614</v>
      </c>
      <c r="AV125" s="79">
        <f t="shared" si="62"/>
        <v>502.49302454797345</v>
      </c>
      <c r="AW125" s="79">
        <f t="shared" si="62"/>
        <v>523.84138834450528</v>
      </c>
      <c r="AX125" s="79">
        <f t="shared" si="62"/>
        <v>524.68708003158554</v>
      </c>
      <c r="AY125" s="79">
        <f t="shared" si="62"/>
        <v>519.92463963010402</v>
      </c>
      <c r="AZ125" s="79">
        <f t="shared" si="62"/>
        <v>514.60696770782158</v>
      </c>
      <c r="BA125" s="79">
        <f t="shared" si="62"/>
        <v>515.46177212043528</v>
      </c>
      <c r="BB125" s="79">
        <f t="shared" si="62"/>
        <v>528.48984459793053</v>
      </c>
      <c r="BC125" s="79">
        <f t="shared" si="62"/>
        <v>544.03157894835829</v>
      </c>
      <c r="BD125" s="79">
        <f t="shared" si="62"/>
        <v>564.45826124119947</v>
      </c>
    </row>
    <row r="126" spans="1:57" x14ac:dyDescent="0.2">
      <c r="A126" s="142" t="s">
        <v>1232</v>
      </c>
      <c r="B126" s="141"/>
      <c r="C126" s="141"/>
      <c r="D126" s="141"/>
      <c r="E126" s="142" t="s">
        <v>1230</v>
      </c>
      <c r="K126" s="79">
        <f>K$117*(K122/SUM(K$121:K$123))</f>
        <v>6.9803681955151529</v>
      </c>
      <c r="L126" s="79">
        <f t="shared" ref="L126:BD126" si="63">L$117*(L122/SUM(L$121:L$123))</f>
        <v>8.0646013750530035</v>
      </c>
      <c r="M126" s="79">
        <f t="shared" si="63"/>
        <v>8.8622768976190471</v>
      </c>
      <c r="N126" s="79">
        <f t="shared" si="63"/>
        <v>9.7294741807860259</v>
      </c>
      <c r="O126" s="79">
        <f t="shared" si="63"/>
        <v>11.352649805507809</v>
      </c>
      <c r="P126" s="79">
        <f t="shared" si="63"/>
        <v>13.886739775222718</v>
      </c>
      <c r="Q126" s="79">
        <f t="shared" si="63"/>
        <v>15.463778473471502</v>
      </c>
      <c r="R126" s="79">
        <f t="shared" si="63"/>
        <v>17.377434466201553</v>
      </c>
      <c r="S126" s="79">
        <f t="shared" si="63"/>
        <v>18.749152676373527</v>
      </c>
      <c r="T126" s="79">
        <f t="shared" si="63"/>
        <v>21.033334139255587</v>
      </c>
      <c r="U126" s="79">
        <f t="shared" si="63"/>
        <v>23.928807748248673</v>
      </c>
      <c r="V126" s="79">
        <f t="shared" si="63"/>
        <v>27.080146402962967</v>
      </c>
      <c r="W126" s="79">
        <f t="shared" si="63"/>
        <v>28.715063770902503</v>
      </c>
      <c r="X126" s="79">
        <f t="shared" si="63"/>
        <v>30.250293968715084</v>
      </c>
      <c r="Y126" s="79">
        <f t="shared" si="63"/>
        <v>31.607167706472623</v>
      </c>
      <c r="Z126" s="79">
        <f t="shared" si="63"/>
        <v>34.403888764858827</v>
      </c>
      <c r="AA126" s="79">
        <f t="shared" si="63"/>
        <v>35.889864383168316</v>
      </c>
      <c r="AB126" s="79">
        <f t="shared" si="63"/>
        <v>37.200071496969976</v>
      </c>
      <c r="AC126" s="79">
        <f t="shared" si="63"/>
        <v>40.200860288517234</v>
      </c>
      <c r="AD126" s="79">
        <f t="shared" si="63"/>
        <v>45.398065553296668</v>
      </c>
      <c r="AE126" s="79">
        <f t="shared" si="63"/>
        <v>48.686822300579927</v>
      </c>
      <c r="AF126" s="79">
        <f t="shared" si="63"/>
        <v>50.196386956301367</v>
      </c>
      <c r="AG126" s="79">
        <f t="shared" si="63"/>
        <v>52.34591046021292</v>
      </c>
      <c r="AH126" s="79">
        <f t="shared" si="63"/>
        <v>57.138370037509155</v>
      </c>
      <c r="AI126" s="79">
        <f t="shared" si="63"/>
        <v>60.130009517396857</v>
      </c>
      <c r="AJ126" s="79">
        <f t="shared" si="63"/>
        <v>62.278345007827149</v>
      </c>
      <c r="AK126" s="79">
        <f t="shared" si="63"/>
        <v>63.6681380967918</v>
      </c>
      <c r="AL126" s="79">
        <f t="shared" si="63"/>
        <v>66.979700969319197</v>
      </c>
      <c r="AM126" s="79">
        <f t="shared" si="63"/>
        <v>71.947904292430266</v>
      </c>
      <c r="AN126" s="79">
        <f t="shared" si="63"/>
        <v>75.900578557412118</v>
      </c>
      <c r="AO126" s="79">
        <f t="shared" si="63"/>
        <v>81.698318909857477</v>
      </c>
      <c r="AP126" s="79">
        <f t="shared" si="63"/>
        <v>90.480909750630317</v>
      </c>
      <c r="AQ126" s="79">
        <f t="shared" si="63"/>
        <v>87.35527030951198</v>
      </c>
      <c r="AR126" s="79">
        <f t="shared" si="63"/>
        <v>84.340949333625545</v>
      </c>
      <c r="AS126" s="79">
        <f t="shared" si="63"/>
        <v>91.021787876134312</v>
      </c>
      <c r="AT126" s="79">
        <f t="shared" si="63"/>
        <v>95.332586756395614</v>
      </c>
      <c r="AU126" s="79">
        <f t="shared" si="63"/>
        <v>100.15511722214985</v>
      </c>
      <c r="AV126" s="79">
        <f t="shared" si="63"/>
        <v>111.67550015525909</v>
      </c>
      <c r="AW126" s="79">
        <f t="shared" si="63"/>
        <v>121.92299122015095</v>
      </c>
      <c r="AX126" s="79">
        <f t="shared" si="63"/>
        <v>129.8232538150987</v>
      </c>
      <c r="AY126" s="79">
        <f t="shared" si="63"/>
        <v>140.95576374969255</v>
      </c>
      <c r="AZ126" s="79">
        <f t="shared" si="63"/>
        <v>144.86871988610557</v>
      </c>
      <c r="BA126" s="79">
        <f t="shared" si="63"/>
        <v>147.24944789535752</v>
      </c>
      <c r="BB126" s="79">
        <f t="shared" si="63"/>
        <v>148.4292070701041</v>
      </c>
      <c r="BC126" s="79">
        <f t="shared" si="63"/>
        <v>152.13989273670504</v>
      </c>
      <c r="BD126" s="79">
        <f t="shared" si="63"/>
        <v>154.43907116025844</v>
      </c>
    </row>
    <row r="127" spans="1:57" x14ac:dyDescent="0.2">
      <c r="A127" s="142" t="s">
        <v>1233</v>
      </c>
      <c r="B127" s="141"/>
      <c r="C127" s="141"/>
      <c r="D127" s="141"/>
      <c r="E127" s="142" t="s">
        <v>97</v>
      </c>
      <c r="K127" s="79">
        <f>K$117*(K123/SUM(K$121:K$123))</f>
        <v>4.3391477972121208</v>
      </c>
      <c r="L127" s="79">
        <f t="shared" ref="L127:BD127" si="64">L$117*(L123/SUM(L$121:L$123))</f>
        <v>5.2513683372438162</v>
      </c>
      <c r="M127" s="79">
        <f t="shared" si="64"/>
        <v>6.1569502657142845</v>
      </c>
      <c r="N127" s="79">
        <f t="shared" si="64"/>
        <v>6.8569627559825328</v>
      </c>
      <c r="O127" s="79">
        <f t="shared" si="64"/>
        <v>7.7530291354687479</v>
      </c>
      <c r="P127" s="79">
        <f t="shared" si="64"/>
        <v>9.802404547216037</v>
      </c>
      <c r="Q127" s="79">
        <f t="shared" si="64"/>
        <v>9.6076730160621757</v>
      </c>
      <c r="R127" s="79">
        <f t="shared" si="64"/>
        <v>9.0584498813178307</v>
      </c>
      <c r="S127" s="79">
        <f t="shared" si="64"/>
        <v>9.2817587506799644</v>
      </c>
      <c r="T127" s="79">
        <f t="shared" si="64"/>
        <v>9.3067850173697266</v>
      </c>
      <c r="U127" s="79">
        <f t="shared" si="64"/>
        <v>9.5529736359287334</v>
      </c>
      <c r="V127" s="79">
        <f t="shared" si="64"/>
        <v>10.201425014814816</v>
      </c>
      <c r="W127" s="79">
        <f t="shared" si="64"/>
        <v>10.475853883847167</v>
      </c>
      <c r="X127" s="79">
        <f t="shared" si="64"/>
        <v>10.643621951955309</v>
      </c>
      <c r="Y127" s="79">
        <f t="shared" si="64"/>
        <v>11.254777818328531</v>
      </c>
      <c r="Z127" s="79">
        <f t="shared" si="64"/>
        <v>12.125960794171551</v>
      </c>
      <c r="AA127" s="79">
        <f t="shared" si="64"/>
        <v>12.750346557178219</v>
      </c>
      <c r="AB127" s="79">
        <f t="shared" si="64"/>
        <v>13.441247207556581</v>
      </c>
      <c r="AC127" s="79">
        <f t="shared" si="64"/>
        <v>14.032375761086204</v>
      </c>
      <c r="AD127" s="79">
        <f t="shared" si="64"/>
        <v>15.478758317548134</v>
      </c>
      <c r="AE127" s="79">
        <f t="shared" si="64"/>
        <v>16.860417061290324</v>
      </c>
      <c r="AF127" s="79">
        <f t="shared" si="64"/>
        <v>18.373771829287669</v>
      </c>
      <c r="AG127" s="79">
        <f t="shared" si="64"/>
        <v>19.747825426325811</v>
      </c>
      <c r="AH127" s="79">
        <f t="shared" si="64"/>
        <v>21.3329111817674</v>
      </c>
      <c r="AI127" s="79">
        <f t="shared" si="64"/>
        <v>23.336842504404416</v>
      </c>
      <c r="AJ127" s="79">
        <f t="shared" si="64"/>
        <v>25.456156104255143</v>
      </c>
      <c r="AK127" s="79">
        <f t="shared" si="64"/>
        <v>26.559785419075872</v>
      </c>
      <c r="AL127" s="79">
        <f t="shared" si="64"/>
        <v>27.319427962169577</v>
      </c>
      <c r="AM127" s="79">
        <f t="shared" si="64"/>
        <v>28.779161716972109</v>
      </c>
      <c r="AN127" s="79">
        <f t="shared" si="64"/>
        <v>30.699241451260981</v>
      </c>
      <c r="AO127" s="79">
        <f t="shared" si="64"/>
        <v>34.056689522469455</v>
      </c>
      <c r="AP127" s="79">
        <f t="shared" si="64"/>
        <v>37.01918841303047</v>
      </c>
      <c r="AQ127" s="79">
        <f t="shared" si="64"/>
        <v>41.152375734673733</v>
      </c>
      <c r="AR127" s="79">
        <f t="shared" si="64"/>
        <v>43.386031586255264</v>
      </c>
      <c r="AS127" s="79">
        <f t="shared" si="64"/>
        <v>46.491128576733217</v>
      </c>
      <c r="AT127" s="79">
        <f t="shared" si="64"/>
        <v>49.718462564734686</v>
      </c>
      <c r="AU127" s="79">
        <f t="shared" si="64"/>
        <v>51.057641305233901</v>
      </c>
      <c r="AV127" s="79">
        <f t="shared" si="64"/>
        <v>53.080907186767504</v>
      </c>
      <c r="AW127" s="79">
        <f t="shared" si="64"/>
        <v>55.943323715343659</v>
      </c>
      <c r="AX127" s="79">
        <f t="shared" si="64"/>
        <v>58.786163523315821</v>
      </c>
      <c r="AY127" s="79">
        <f t="shared" si="64"/>
        <v>66.07023165020334</v>
      </c>
      <c r="AZ127" s="79">
        <f t="shared" si="64"/>
        <v>69.735217636072818</v>
      </c>
      <c r="BA127" s="79">
        <f t="shared" si="64"/>
        <v>72.91508805420716</v>
      </c>
      <c r="BB127" s="79">
        <f t="shared" si="64"/>
        <v>75.1934532219652</v>
      </c>
      <c r="BC127" s="79">
        <f t="shared" si="64"/>
        <v>77.986178174936697</v>
      </c>
      <c r="BD127" s="79">
        <f t="shared" si="64"/>
        <v>80.394166168542185</v>
      </c>
      <c r="BE127" s="79"/>
    </row>
    <row r="128" spans="1:57" x14ac:dyDescent="0.2">
      <c r="A128" s="141"/>
      <c r="B128" s="141"/>
      <c r="C128" s="141"/>
      <c r="D128" s="141"/>
      <c r="E128" s="141"/>
    </row>
    <row r="129" spans="1:56" x14ac:dyDescent="0.2">
      <c r="A129" s="295" t="s">
        <v>1093</v>
      </c>
      <c r="B129" s="296"/>
      <c r="C129" s="296"/>
    </row>
    <row r="130" spans="1:56" x14ac:dyDescent="0.2">
      <c r="A130" s="296"/>
      <c r="B130" s="297" t="s">
        <v>1118</v>
      </c>
      <c r="C130" s="296"/>
      <c r="K130" s="79">
        <f>'NHE15'!P77/1000</f>
        <v>63.058999999999997</v>
      </c>
      <c r="L130" s="79">
        <f>'NHE15'!Q77/1000</f>
        <v>69.436999999999998</v>
      </c>
      <c r="M130" s="79">
        <f>'NHE15'!R77/1000</f>
        <v>77.162000000000006</v>
      </c>
      <c r="N130" s="79">
        <f>'NHE15'!S77/1000</f>
        <v>86.152000000000001</v>
      </c>
      <c r="O130" s="79">
        <f>'NHE15'!T77/1000</f>
        <v>98.784000000000006</v>
      </c>
      <c r="P130" s="79">
        <f>'NHE15'!U77/1000</f>
        <v>113.217</v>
      </c>
      <c r="Q130" s="79">
        <f>'NHE15'!V77/1000</f>
        <v>129.31200000000001</v>
      </c>
      <c r="R130" s="79">
        <f>'NHE15'!W77/1000</f>
        <v>146.67400000000001</v>
      </c>
      <c r="S130" s="79">
        <f>'NHE15'!X77/1000</f>
        <v>164.23599999999999</v>
      </c>
      <c r="T130" s="79">
        <f>'NHE15'!Y77/1000</f>
        <v>187.12799999999999</v>
      </c>
      <c r="U130" s="79">
        <f>'NHE15'!Z77/1000</f>
        <v>216.977</v>
      </c>
      <c r="V130" s="79">
        <f>'NHE15'!AA77/1000</f>
        <v>251.78899999999999</v>
      </c>
      <c r="W130" s="79">
        <f>'NHE15'!AB77/1000</f>
        <v>283.07299999999998</v>
      </c>
      <c r="X130" s="79">
        <f>'NHE15'!AC77/1000</f>
        <v>311.67700000000002</v>
      </c>
      <c r="Y130" s="79">
        <f>'NHE15'!AD77/1000</f>
        <v>341.64499999999998</v>
      </c>
      <c r="Z130" s="79">
        <f>'NHE15'!AE77/1000</f>
        <v>376.37599999999998</v>
      </c>
      <c r="AA130" s="302">
        <f>'NHE15'!AF77/1000</f>
        <v>408.84</v>
      </c>
      <c r="AB130" s="79">
        <f>'NHE15'!AG77/1000</f>
        <v>447.69600000000003</v>
      </c>
      <c r="AC130" s="79">
        <f>'NHE15'!AH77/1000</f>
        <v>498.49700000000001</v>
      </c>
      <c r="AD130" s="79">
        <f>'NHE15'!AI77/1000</f>
        <v>550.41399999999999</v>
      </c>
      <c r="AE130" s="79">
        <f>'NHE15'!AJ77/1000</f>
        <v>615.32600000000002</v>
      </c>
      <c r="AF130" s="79">
        <f>'NHE15'!AK77/1000</f>
        <v>675.89599999999996</v>
      </c>
      <c r="AG130" s="79">
        <f>'NHE15'!AL77/1000</f>
        <v>731.45500000000004</v>
      </c>
      <c r="AH130" s="79">
        <f>'NHE15'!AM77/1000</f>
        <v>778.68399999999997</v>
      </c>
      <c r="AI130" s="79">
        <f>'NHE15'!AN77/1000</f>
        <v>820.17200000000003</v>
      </c>
      <c r="AJ130" s="79">
        <f>'NHE15'!AO77/1000</f>
        <v>869.57799999999997</v>
      </c>
      <c r="AK130" s="79">
        <f>'NHE15'!AP77/1000</f>
        <v>917.54</v>
      </c>
      <c r="AL130" s="79">
        <f>'NHE15'!AQ77/1000</f>
        <v>969.53099999999995</v>
      </c>
      <c r="AM130" s="79">
        <f>'NHE15'!AR77/1000</f>
        <v>1026.1030000000001</v>
      </c>
      <c r="AN130" s="79">
        <f>'NHE15'!AS77/1000</f>
        <v>1086.28</v>
      </c>
      <c r="AO130" s="79">
        <f>'NHE15'!AT77/1000</f>
        <v>1162.0350000000001</v>
      </c>
      <c r="AP130" s="79">
        <f>'NHE15'!AU77/1000</f>
        <v>1261.944</v>
      </c>
      <c r="AQ130" s="79">
        <f>'NHE15'!AV77/1000</f>
        <v>1367.6279999999999</v>
      </c>
      <c r="AR130" s="79">
        <f>'NHE15'!AW77/1000</f>
        <v>1477.6969999999999</v>
      </c>
      <c r="AS130" s="79">
        <f>'NHE15'!AX77/1000</f>
        <v>1587.9939999999999</v>
      </c>
      <c r="AT130" s="79">
        <f>'NHE15'!AY77/1000</f>
        <v>1696.222</v>
      </c>
      <c r="AU130" s="79">
        <f>'NHE15'!AZ77/1000</f>
        <v>1804.672</v>
      </c>
      <c r="AV130" s="79">
        <f>'NHE15'!BA77/1000</f>
        <v>1918.82</v>
      </c>
      <c r="AW130" s="79">
        <f>'NHE15'!BB77/1000</f>
        <v>2010.69</v>
      </c>
      <c r="AX130" s="79">
        <f>'NHE15'!BC77/1000</f>
        <v>2114.221</v>
      </c>
      <c r="AY130" s="79">
        <f>'NHE15'!BD77/1000</f>
        <v>2194.625</v>
      </c>
      <c r="AZ130" s="79">
        <f>'NHE15'!BE77/1000</f>
        <v>2272.5819999999999</v>
      </c>
      <c r="BA130" s="79">
        <f>'NHE15'!BF77/1000</f>
        <v>2365.9479999999999</v>
      </c>
      <c r="BB130" s="79">
        <f>'NHE15'!BG77/1000</f>
        <v>2435.6239999999998</v>
      </c>
      <c r="BC130" s="79">
        <f>'NHE15'!BH77/1000</f>
        <v>2562.8240000000001</v>
      </c>
      <c r="BD130" s="79">
        <f>'NHE15'!BI77/1000</f>
        <v>2717.23</v>
      </c>
    </row>
    <row r="131" spans="1:56" x14ac:dyDescent="0.2">
      <c r="B131" s="296"/>
      <c r="C131" s="298" t="s">
        <v>1094</v>
      </c>
      <c r="I131" s="300" t="s">
        <v>1157</v>
      </c>
      <c r="J131" s="79"/>
      <c r="K131" s="79">
        <f>'NHE15'!P81/1000</f>
        <v>7.2759999999999998</v>
      </c>
      <c r="L131" s="79">
        <f>'NHE15'!Q81/1000</f>
        <v>8.0359999999999996</v>
      </c>
      <c r="M131" s="79">
        <f>'NHE15'!R81/1000</f>
        <v>8.8510000000000009</v>
      </c>
      <c r="N131" s="79">
        <f>'NHE15'!S81/1000</f>
        <v>10.182</v>
      </c>
      <c r="O131" s="79">
        <f>'NHE15'!T81/1000</f>
        <v>12.747999999999999</v>
      </c>
      <c r="P131" s="79">
        <f>'NHE15'!U81/1000</f>
        <v>15.61</v>
      </c>
      <c r="Q131" s="79">
        <f>'NHE15'!V81/1000</f>
        <v>18.815000000000001</v>
      </c>
      <c r="R131" s="79">
        <f>'NHE15'!W81/1000</f>
        <v>22.135999999999999</v>
      </c>
      <c r="S131" s="79">
        <f>'NHE15'!X81/1000</f>
        <v>25.666</v>
      </c>
      <c r="T131" s="79">
        <f>'NHE15'!Y81/1000</f>
        <v>29.9</v>
      </c>
      <c r="U131" s="79">
        <f>'NHE15'!Z81/1000</f>
        <v>36.26</v>
      </c>
      <c r="V131" s="79">
        <f>'NHE15'!AA81/1000</f>
        <v>43.457000000000001</v>
      </c>
      <c r="W131" s="79">
        <f>'NHE15'!AB81/1000</f>
        <v>51.06</v>
      </c>
      <c r="X131" s="79">
        <f>'NHE15'!AC81/1000</f>
        <v>58.116</v>
      </c>
      <c r="Y131" s="79">
        <f>'NHE15'!AD81/1000</f>
        <v>64.599000000000004</v>
      </c>
      <c r="Z131" s="79">
        <f>'NHE15'!AE81/1000</f>
        <v>69.795000000000002</v>
      </c>
      <c r="AA131" s="302">
        <f>'NHE15'!AF81/1000</f>
        <v>74.769000000000005</v>
      </c>
      <c r="AB131" s="79">
        <f>'NHE15'!AG81/1000</f>
        <v>80.950999999999993</v>
      </c>
      <c r="AC131" s="79">
        <f>'NHE15'!AH81/1000</f>
        <v>86.403999999999996</v>
      </c>
      <c r="AD131" s="79">
        <f>'NHE15'!AI81/1000</f>
        <v>98.277000000000001</v>
      </c>
      <c r="AE131" s="79">
        <f>'NHE15'!AJ81/1000</f>
        <v>107.26600000000001</v>
      </c>
      <c r="AF131" s="79">
        <f>'NHE15'!AK81/1000</f>
        <v>117.273</v>
      </c>
      <c r="AG131" s="79">
        <f>'NHE15'!AL81/1000</f>
        <v>132.36799999999999</v>
      </c>
      <c r="AH131" s="79">
        <f>'NHE15'!AM81/1000</f>
        <v>146.23500000000001</v>
      </c>
      <c r="AI131" s="79">
        <f>'NHE15'!AN81/1000</f>
        <v>163.43</v>
      </c>
      <c r="AJ131" s="79">
        <f>'NHE15'!AO81/1000</f>
        <v>179.858</v>
      </c>
      <c r="AK131" s="79">
        <f>'NHE15'!AP81/1000</f>
        <v>193.57300000000001</v>
      </c>
      <c r="AL131" s="79">
        <f>'NHE15'!AQ81/1000</f>
        <v>204.20400000000001</v>
      </c>
      <c r="AM131" s="79">
        <f>'NHE15'!AR81/1000</f>
        <v>202.559</v>
      </c>
      <c r="AN131" s="79">
        <f>'NHE15'!AS81/1000</f>
        <v>206.035</v>
      </c>
      <c r="AO131" s="79">
        <f>'NHE15'!AT81/1000</f>
        <v>216.333</v>
      </c>
      <c r="AP131" s="79">
        <f>'NHE15'!AU81/1000</f>
        <v>239.11099999999999</v>
      </c>
      <c r="AQ131" s="79">
        <f>'NHE15'!AV81/1000</f>
        <v>256.55099999999999</v>
      </c>
      <c r="AR131" s="79">
        <f>'NHE15'!AW81/1000</f>
        <v>274.00099999999998</v>
      </c>
      <c r="AS131" s="79">
        <f>'NHE15'!AX81/1000</f>
        <v>300.096</v>
      </c>
      <c r="AT131" s="79">
        <f>'NHE15'!AY81/1000</f>
        <v>326.27800000000002</v>
      </c>
      <c r="AU131" s="79">
        <f>'NHE15'!AZ81/1000</f>
        <v>382.29700000000003</v>
      </c>
      <c r="AV131" s="79">
        <f>'NHE15'!BA81/1000</f>
        <v>408.71</v>
      </c>
      <c r="AW131" s="79">
        <f>'NHE15'!BB81/1000</f>
        <v>442.01400000000001</v>
      </c>
      <c r="AX131" s="79">
        <f>'NHE15'!BC81/1000</f>
        <v>470.32900000000001</v>
      </c>
      <c r="AY131" s="79">
        <f>'NHE15'!BD81/1000</f>
        <v>488.53500000000003</v>
      </c>
      <c r="AZ131" s="79">
        <f>'NHE15'!BE81/1000</f>
        <v>513.52</v>
      </c>
      <c r="BA131" s="79">
        <f>'NHE15'!BF81/1000</f>
        <v>535.10500000000002</v>
      </c>
      <c r="BB131" s="79">
        <f>'NHE15'!BG81/1000</f>
        <v>555.12</v>
      </c>
      <c r="BC131" s="79">
        <f>'NHE15'!BH81/1000</f>
        <v>580.58299999999997</v>
      </c>
      <c r="BD131" s="79">
        <f>'NHE15'!BI81/1000</f>
        <v>605.024</v>
      </c>
    </row>
    <row r="132" spans="1:56" x14ac:dyDescent="0.2">
      <c r="B132" s="296"/>
      <c r="C132" s="298" t="s">
        <v>1095</v>
      </c>
      <c r="I132" s="300" t="s">
        <v>1158</v>
      </c>
      <c r="K132" s="79">
        <f>'NHE15'!P82/1000</f>
        <v>5.0389999999999997</v>
      </c>
      <c r="L132" s="79">
        <f>'NHE15'!Q82/1000</f>
        <v>6.4109999999999996</v>
      </c>
      <c r="M132" s="79">
        <f>'NHE15'!R82/1000</f>
        <v>7.9729999999999999</v>
      </c>
      <c r="N132" s="79">
        <f>'NHE15'!S82/1000</f>
        <v>9.0129999999999999</v>
      </c>
      <c r="O132" s="79">
        <f>'NHE15'!T82/1000</f>
        <v>10.59</v>
      </c>
      <c r="P132" s="79">
        <f>'NHE15'!U82/1000</f>
        <v>12.839</v>
      </c>
      <c r="Q132" s="79">
        <f>'NHE15'!V82/1000</f>
        <v>14.429</v>
      </c>
      <c r="R132" s="79">
        <f>'NHE15'!W82/1000</f>
        <v>16.52</v>
      </c>
      <c r="S132" s="79">
        <f>'NHE15'!X82/1000</f>
        <v>18.405999999999999</v>
      </c>
      <c r="T132" s="79">
        <f>'NHE15'!Y82/1000</f>
        <v>21.134</v>
      </c>
      <c r="U132" s="79">
        <f>'NHE15'!Z82/1000</f>
        <v>24.696999999999999</v>
      </c>
      <c r="V132" s="79">
        <f>'NHE15'!AA82/1000</f>
        <v>28.795000000000002</v>
      </c>
      <c r="W132" s="79">
        <f>'NHE15'!AB82/1000</f>
        <v>30.417999999999999</v>
      </c>
      <c r="X132" s="79">
        <f>'NHE15'!AC82/1000</f>
        <v>33.485999999999997</v>
      </c>
      <c r="Y132" s="79">
        <f>'NHE15'!AD82/1000</f>
        <v>36.180999999999997</v>
      </c>
      <c r="Z132" s="79">
        <f>'NHE15'!AE82/1000</f>
        <v>38.761000000000003</v>
      </c>
      <c r="AA132" s="302">
        <f>'NHE15'!AF82/1000</f>
        <v>43.018999999999998</v>
      </c>
      <c r="AB132" s="79">
        <f>'NHE15'!AG82/1000</f>
        <v>47.719000000000001</v>
      </c>
      <c r="AC132" s="79">
        <f>'NHE15'!AH82/1000</f>
        <v>52.173000000000002</v>
      </c>
      <c r="AD132" s="79">
        <f>'NHE15'!AI82/1000</f>
        <v>58.651000000000003</v>
      </c>
      <c r="AE132" s="79">
        <f>'NHE15'!AJ82/1000</f>
        <v>69.692999999999998</v>
      </c>
      <c r="AF132" s="79">
        <f>'NHE15'!AK82/1000</f>
        <v>88.921000000000006</v>
      </c>
      <c r="AG132" s="79">
        <f>'NHE15'!AL82/1000</f>
        <v>103.417</v>
      </c>
      <c r="AH132" s="79">
        <f>'NHE15'!AM82/1000</f>
        <v>116.453</v>
      </c>
      <c r="AI132" s="79">
        <f>'NHE15'!AN82/1000</f>
        <v>126.85599999999999</v>
      </c>
      <c r="AJ132" s="79">
        <f>'NHE15'!AO82/1000</f>
        <v>136.25</v>
      </c>
      <c r="AK132" s="79">
        <f>'NHE15'!AP82/1000</f>
        <v>144.51</v>
      </c>
      <c r="AL132" s="79">
        <f>'NHE15'!AQ82/1000</f>
        <v>151.334</v>
      </c>
      <c r="AM132" s="79">
        <f>'NHE15'!AR82/1000</f>
        <v>158.29300000000001</v>
      </c>
      <c r="AN132" s="79">
        <f>'NHE15'!AS82/1000</f>
        <v>171.25899999999999</v>
      </c>
      <c r="AO132" s="79">
        <f>'NHE15'!AT82/1000</f>
        <v>186.92</v>
      </c>
      <c r="AP132" s="79">
        <f>'NHE15'!AU82/1000</f>
        <v>208.405</v>
      </c>
      <c r="AQ132" s="79">
        <f>'NHE15'!AV82/1000</f>
        <v>230.06</v>
      </c>
      <c r="AR132" s="79">
        <f>'NHE15'!AW82/1000</f>
        <v>249.41800000000001</v>
      </c>
      <c r="AS132" s="79">
        <f>'NHE15'!AX82/1000</f>
        <v>270.72899999999998</v>
      </c>
      <c r="AT132" s="79">
        <f>'NHE15'!AY82/1000</f>
        <v>287.55200000000002</v>
      </c>
      <c r="AU132" s="79">
        <f>'NHE15'!AZ82/1000</f>
        <v>283.30599999999998</v>
      </c>
      <c r="AV132" s="79">
        <f>'NHE15'!BA82/1000</f>
        <v>301.11399999999998</v>
      </c>
      <c r="AW132" s="79">
        <f>'NHE15'!BB82/1000</f>
        <v>317.858</v>
      </c>
      <c r="AX132" s="79">
        <f>'NHE15'!BC82/1000</f>
        <v>346.2</v>
      </c>
      <c r="AY132" s="79">
        <f>'NHE15'!BD82/1000</f>
        <v>365.75599999999997</v>
      </c>
      <c r="AZ132" s="79">
        <f>'NHE15'!BE82/1000</f>
        <v>373.88799999999998</v>
      </c>
      <c r="BA132" s="79">
        <f>'NHE15'!BF82/1000</f>
        <v>388.45</v>
      </c>
      <c r="BB132" s="79">
        <f>'NHE15'!BG82/1000</f>
        <v>406.423</v>
      </c>
      <c r="BC132" s="79">
        <f>'NHE15'!BH82/1000</f>
        <v>446.70299999999997</v>
      </c>
      <c r="BD132" s="79">
        <f>'NHE15'!BI82/1000</f>
        <v>486.45699999999999</v>
      </c>
    </row>
    <row r="133" spans="1:56" x14ac:dyDescent="0.2">
      <c r="B133" s="296"/>
      <c r="C133" s="298" t="s">
        <v>1148</v>
      </c>
      <c r="I133" s="300" t="s">
        <v>1149</v>
      </c>
      <c r="K133" s="79">
        <f>'NHE15'!P85/1000</f>
        <v>0</v>
      </c>
      <c r="L133" s="79">
        <f>'NHE15'!Q85/1000</f>
        <v>0</v>
      </c>
      <c r="M133" s="79">
        <f>'NHE15'!R85/1000</f>
        <v>0</v>
      </c>
      <c r="N133" s="79">
        <f>'NHE15'!S85/1000</f>
        <v>0</v>
      </c>
      <c r="O133" s="79">
        <f>'NHE15'!T85/1000</f>
        <v>0</v>
      </c>
      <c r="P133" s="79">
        <f>'NHE15'!U85/1000</f>
        <v>0</v>
      </c>
      <c r="Q133" s="79">
        <f>'NHE15'!V85/1000</f>
        <v>0</v>
      </c>
      <c r="R133" s="79">
        <f>'NHE15'!W85/1000</f>
        <v>0</v>
      </c>
      <c r="S133" s="79">
        <f>'NHE15'!X85/1000</f>
        <v>0</v>
      </c>
      <c r="T133" s="79">
        <f>'NHE15'!Y85/1000</f>
        <v>0</v>
      </c>
      <c r="U133" s="79">
        <f>'NHE15'!Z85/1000</f>
        <v>0</v>
      </c>
      <c r="V133" s="79">
        <f>'NHE15'!AA85/1000</f>
        <v>0</v>
      </c>
      <c r="W133" s="79">
        <f>'NHE15'!AB85/1000</f>
        <v>0</v>
      </c>
      <c r="X133" s="79">
        <f>'NHE15'!AC85/1000</f>
        <v>0</v>
      </c>
      <c r="Y133" s="79">
        <f>'NHE15'!AD85/1000</f>
        <v>0</v>
      </c>
      <c r="Z133" s="79">
        <f>'NHE15'!AE85/1000</f>
        <v>0</v>
      </c>
      <c r="AA133" s="302">
        <f>'NHE15'!AF85/1000</f>
        <v>0</v>
      </c>
      <c r="AB133" s="79">
        <f>'NHE15'!AG85/1000</f>
        <v>0</v>
      </c>
      <c r="AC133" s="79">
        <f>'NHE15'!AH85/1000</f>
        <v>0</v>
      </c>
      <c r="AD133" s="79">
        <f>'NHE15'!AI85/1000</f>
        <v>0</v>
      </c>
      <c r="AE133" s="79">
        <f>'NHE15'!AJ85/1000</f>
        <v>0</v>
      </c>
      <c r="AF133" s="79">
        <f>'NHE15'!AK85/1000</f>
        <v>0</v>
      </c>
      <c r="AG133" s="79">
        <f>'NHE15'!AL85/1000</f>
        <v>0</v>
      </c>
      <c r="AH133" s="79">
        <f>'NHE15'!AM85/1000</f>
        <v>0</v>
      </c>
      <c r="AI133" s="79">
        <f>'NHE15'!AN85/1000</f>
        <v>0</v>
      </c>
      <c r="AJ133" s="79">
        <f>'NHE15'!AO85/1000</f>
        <v>0</v>
      </c>
      <c r="AK133" s="79">
        <f>'NHE15'!AP85/1000</f>
        <v>0</v>
      </c>
      <c r="AL133" s="79">
        <f>'NHE15'!AQ85/1000</f>
        <v>0</v>
      </c>
      <c r="AM133" s="79">
        <f>'NHE15'!AR85/1000</f>
        <v>0.34899999999999998</v>
      </c>
      <c r="AN133" s="79">
        <f>'NHE15'!AS85/1000</f>
        <v>1.4890000000000001</v>
      </c>
      <c r="AO133" s="79">
        <f>'NHE15'!AT85/1000</f>
        <v>2.5299999999999998</v>
      </c>
      <c r="AP133" s="79">
        <f>'NHE15'!AU85/1000</f>
        <v>3.4889999999999999</v>
      </c>
      <c r="AQ133" s="79">
        <f>'NHE15'!AV85/1000</f>
        <v>4.5609999999999999</v>
      </c>
      <c r="AR133" s="79">
        <f>'NHE15'!AW85/1000</f>
        <v>5.3049999999999997</v>
      </c>
      <c r="AS133" s="79">
        <f>'NHE15'!AX85/1000</f>
        <v>6.15</v>
      </c>
      <c r="AT133" s="79">
        <f>'NHE15'!AY85/1000</f>
        <v>6.4489999999999998</v>
      </c>
      <c r="AU133" s="79">
        <f>'NHE15'!AZ85/1000</f>
        <v>7.1890000000000001</v>
      </c>
      <c r="AV133" s="79">
        <f>'NHE15'!BA85/1000</f>
        <v>7.766</v>
      </c>
      <c r="AW133" s="79">
        <f>'NHE15'!BB85/1000</f>
        <v>8.6950000000000003</v>
      </c>
      <c r="AX133" s="79">
        <f>'NHE15'!BC85/1000</f>
        <v>9.5329999999999995</v>
      </c>
      <c r="AY133" s="79">
        <f>'NHE15'!BD85/1000</f>
        <v>9.7059999999999995</v>
      </c>
      <c r="AZ133" s="79">
        <f>'NHE15'!BE85/1000</f>
        <v>10.038</v>
      </c>
      <c r="BA133" s="79">
        <f>'NHE15'!BF85/1000</f>
        <v>10.701000000000001</v>
      </c>
      <c r="BB133" s="79">
        <f>'NHE15'!BG85/1000</f>
        <v>11.375999999999999</v>
      </c>
      <c r="BC133" s="79">
        <f>'NHE15'!BH85/1000</f>
        <v>10.837999999999999</v>
      </c>
      <c r="BD133" s="79">
        <f>'NHE15'!BI85/1000</f>
        <v>12.028</v>
      </c>
    </row>
    <row r="134" spans="1:56" x14ac:dyDescent="0.2">
      <c r="B134" s="296"/>
      <c r="C134" s="298" t="s">
        <v>1096</v>
      </c>
      <c r="I134" s="300" t="s">
        <v>1162</v>
      </c>
      <c r="K134" s="79">
        <f>K130-SUM(K131:K133,K135:K137)</f>
        <v>10.072000000000003</v>
      </c>
      <c r="L134" s="79">
        <f t="shared" ref="L134:BD134" si="65">L130-SUM(L131:L133,L135:L137)</f>
        <v>10.996999999999993</v>
      </c>
      <c r="M134" s="79">
        <f t="shared" si="65"/>
        <v>11.820000000000007</v>
      </c>
      <c r="N134" s="79">
        <f t="shared" si="65"/>
        <v>13.233000000000004</v>
      </c>
      <c r="O134" s="79">
        <f t="shared" si="65"/>
        <v>14.970000000000013</v>
      </c>
      <c r="P134" s="79">
        <f t="shared" si="65"/>
        <v>16.844999999999999</v>
      </c>
      <c r="Q134" s="79">
        <f t="shared" si="65"/>
        <v>18.203000000000017</v>
      </c>
      <c r="R134" s="79">
        <f t="shared" si="65"/>
        <v>19.649000000000015</v>
      </c>
      <c r="S134" s="79">
        <f t="shared" si="65"/>
        <v>21.878000000000014</v>
      </c>
      <c r="T134" s="79">
        <f t="shared" si="65"/>
        <v>24.24199999999999</v>
      </c>
      <c r="U134" s="79">
        <f t="shared" si="65"/>
        <v>27.043000000000006</v>
      </c>
      <c r="V134" s="79">
        <f t="shared" si="65"/>
        <v>30.145999999999958</v>
      </c>
      <c r="W134" s="79">
        <f t="shared" si="65"/>
        <v>32.646999999999963</v>
      </c>
      <c r="X134" s="79">
        <f t="shared" si="65"/>
        <v>34.574999999999989</v>
      </c>
      <c r="Y134" s="79">
        <f t="shared" si="65"/>
        <v>36.938999999999965</v>
      </c>
      <c r="Z134" s="79">
        <f t="shared" si="65"/>
        <v>40.44199999999995</v>
      </c>
      <c r="AA134" s="302">
        <f t="shared" si="65"/>
        <v>45.481999999999971</v>
      </c>
      <c r="AB134" s="79">
        <f t="shared" si="65"/>
        <v>49.620999999999981</v>
      </c>
      <c r="AC134" s="79">
        <f t="shared" si="65"/>
        <v>53.94500000000005</v>
      </c>
      <c r="AD134" s="79">
        <f t="shared" si="65"/>
        <v>57.55699999999996</v>
      </c>
      <c r="AE134" s="79">
        <f t="shared" si="65"/>
        <v>64.298000000000002</v>
      </c>
      <c r="AF134" s="79">
        <f t="shared" si="65"/>
        <v>69.431999999999903</v>
      </c>
      <c r="AG134" s="79">
        <f t="shared" si="65"/>
        <v>72.575000000000045</v>
      </c>
      <c r="AH134" s="79">
        <f t="shared" si="65"/>
        <v>75.562999999999988</v>
      </c>
      <c r="AI134" s="79">
        <f t="shared" si="65"/>
        <v>77.23599999999999</v>
      </c>
      <c r="AJ134" s="79">
        <f t="shared" si="65"/>
        <v>76.844999999999914</v>
      </c>
      <c r="AK134" s="79">
        <f t="shared" si="65"/>
        <v>77.449999999999932</v>
      </c>
      <c r="AL134" s="79">
        <f t="shared" si="65"/>
        <v>78.836999999999875</v>
      </c>
      <c r="AM134" s="79">
        <f t="shared" si="65"/>
        <v>82.302999999999997</v>
      </c>
      <c r="AN134" s="79">
        <f t="shared" si="65"/>
        <v>85.730999999999995</v>
      </c>
      <c r="AO134" s="79">
        <f t="shared" si="65"/>
        <v>90.432999999999993</v>
      </c>
      <c r="AP134" s="79">
        <f t="shared" si="65"/>
        <v>100.23399999999992</v>
      </c>
      <c r="AQ134" s="79">
        <f t="shared" si="65"/>
        <v>108.67699999999991</v>
      </c>
      <c r="AR134" s="79">
        <f t="shared" si="65"/>
        <v>120.35599999999999</v>
      </c>
      <c r="AS134" s="79">
        <f t="shared" si="65"/>
        <v>127.09500000000003</v>
      </c>
      <c r="AT134" s="79">
        <f t="shared" si="65"/>
        <v>132.27499999999986</v>
      </c>
      <c r="AU134" s="79">
        <f t="shared" si="65"/>
        <v>138.49599999999987</v>
      </c>
      <c r="AV134" s="79">
        <f t="shared" si="65"/>
        <v>145.25500000000011</v>
      </c>
      <c r="AW134" s="79">
        <f t="shared" si="65"/>
        <v>156.01999999999998</v>
      </c>
      <c r="AX134" s="79">
        <f t="shared" si="65"/>
        <v>164.44299999999998</v>
      </c>
      <c r="AY134" s="79">
        <f t="shared" si="65"/>
        <v>172.07100000000014</v>
      </c>
      <c r="AZ134" s="79">
        <f t="shared" si="65"/>
        <v>177.59799999999996</v>
      </c>
      <c r="BA134" s="79">
        <f t="shared" si="65"/>
        <v>180.37300000000005</v>
      </c>
      <c r="BB134" s="79">
        <f t="shared" si="65"/>
        <v>183.56799999999976</v>
      </c>
      <c r="BC134" s="79">
        <f t="shared" si="65"/>
        <v>191.04999999999973</v>
      </c>
      <c r="BD134" s="79">
        <f t="shared" si="65"/>
        <v>200.56099999999969</v>
      </c>
    </row>
    <row r="135" spans="1:56" x14ac:dyDescent="0.2">
      <c r="B135" s="296"/>
      <c r="C135" s="298" t="s">
        <v>1097</v>
      </c>
      <c r="I135" s="300" t="s">
        <v>1159</v>
      </c>
      <c r="K135" s="79">
        <f>'NHE15'!P78/1000</f>
        <v>24.952999999999999</v>
      </c>
      <c r="L135" s="79">
        <f>'NHE15'!Q78/1000</f>
        <v>26.312000000000001</v>
      </c>
      <c r="M135" s="79">
        <f>'NHE15'!R78/1000</f>
        <v>28.646000000000001</v>
      </c>
      <c r="N135" s="79">
        <f>'NHE15'!S78/1000</f>
        <v>31.625</v>
      </c>
      <c r="O135" s="79">
        <f>'NHE15'!T78/1000</f>
        <v>34.372999999999998</v>
      </c>
      <c r="P135" s="79">
        <f>'NHE15'!U78/1000</f>
        <v>37.262</v>
      </c>
      <c r="Q135" s="79">
        <f>'NHE15'!V78/1000</f>
        <v>40.646999999999998</v>
      </c>
      <c r="R135" s="79">
        <f>'NHE15'!W78/1000</f>
        <v>44.853000000000002</v>
      </c>
      <c r="S135" s="79">
        <f>'NHE15'!X78/1000</f>
        <v>48.015999999999998</v>
      </c>
      <c r="T135" s="79">
        <f>'NHE15'!Y78/1000</f>
        <v>52.311999999999998</v>
      </c>
      <c r="U135" s="79">
        <f>'NHE15'!Z78/1000</f>
        <v>58.146000000000001</v>
      </c>
      <c r="V135" s="79">
        <f>'NHE15'!AA78/1000</f>
        <v>65.355000000000004</v>
      </c>
      <c r="W135" s="79">
        <f>'NHE15'!AB78/1000</f>
        <v>72.45</v>
      </c>
      <c r="X135" s="79">
        <f>'NHE15'!AC78/1000</f>
        <v>78.619</v>
      </c>
      <c r="Y135" s="79">
        <f>'NHE15'!AD78/1000</f>
        <v>86.5</v>
      </c>
      <c r="Z135" s="79">
        <f>'NHE15'!AE78/1000</f>
        <v>95.64</v>
      </c>
      <c r="AA135" s="302">
        <f>'NHE15'!AF78/1000</f>
        <v>103.61</v>
      </c>
      <c r="AB135" s="79">
        <f>'NHE15'!AG78/1000</f>
        <v>109.652</v>
      </c>
      <c r="AC135" s="79">
        <f>'NHE15'!AH78/1000</f>
        <v>120.217</v>
      </c>
      <c r="AD135" s="79">
        <f>'NHE15'!AI78/1000</f>
        <v>126.651</v>
      </c>
      <c r="AE135" s="79">
        <f>'NHE15'!AJ78/1000</f>
        <v>137.88200000000001</v>
      </c>
      <c r="AF135" s="79">
        <f>'NHE15'!AK78/1000</f>
        <v>140.815</v>
      </c>
      <c r="AG135" s="79">
        <f>'NHE15'!AL78/1000</f>
        <v>143.178</v>
      </c>
      <c r="AH135" s="79">
        <f>'NHE15'!AM78/1000</f>
        <v>144.09800000000001</v>
      </c>
      <c r="AI135" s="79">
        <f>'NHE15'!AN78/1000</f>
        <v>142.035</v>
      </c>
      <c r="AJ135" s="79">
        <f>'NHE15'!AO78/1000</f>
        <v>144.81700000000001</v>
      </c>
      <c r="AK135" s="79">
        <f>'NHE15'!AP78/1000</f>
        <v>150.35400000000001</v>
      </c>
      <c r="AL135" s="79">
        <f>'NHE15'!AQ78/1000</f>
        <v>161.43199999999999</v>
      </c>
      <c r="AM135" s="79">
        <f>'NHE15'!AR78/1000</f>
        <v>176.90600000000001</v>
      </c>
      <c r="AN135" s="79">
        <f>'NHE15'!AS78/1000</f>
        <v>187.68100000000001</v>
      </c>
      <c r="AO135" s="79">
        <f>'NHE15'!AT78/1000</f>
        <v>198.96600000000001</v>
      </c>
      <c r="AP135" s="79">
        <f>'NHE15'!AU78/1000</f>
        <v>206.27199999999999</v>
      </c>
      <c r="AQ135" s="79">
        <f>'NHE15'!AV78/1000</f>
        <v>219.31399999999999</v>
      </c>
      <c r="AR135" s="79">
        <f>'NHE15'!AW78/1000</f>
        <v>235.648</v>
      </c>
      <c r="AS135" s="79">
        <f>'NHE15'!AX78/1000</f>
        <v>248.47900000000001</v>
      </c>
      <c r="AT135" s="79">
        <f>'NHE15'!AY78/1000</f>
        <v>263.80599999999998</v>
      </c>
      <c r="AU135" s="79">
        <f>'NHE15'!AZ78/1000</f>
        <v>273.19600000000003</v>
      </c>
      <c r="AV135" s="79">
        <f>'NHE15'!BA78/1000</f>
        <v>289.916</v>
      </c>
      <c r="AW135" s="79">
        <f>'NHE15'!BB78/1000</f>
        <v>294.88099999999997</v>
      </c>
      <c r="AX135" s="79">
        <f>'NHE15'!BC78/1000</f>
        <v>293.13</v>
      </c>
      <c r="AY135" s="79">
        <f>'NHE15'!BD78/1000</f>
        <v>298.72699999999998</v>
      </c>
      <c r="AZ135" s="79">
        <f>'NHE15'!BE78/1000</f>
        <v>308.51900000000001</v>
      </c>
      <c r="BA135" s="79">
        <f>'NHE15'!BF78/1000</f>
        <v>317.60700000000003</v>
      </c>
      <c r="BB135" s="79">
        <f>'NHE15'!BG78/1000</f>
        <v>325.13</v>
      </c>
      <c r="BC135" s="79">
        <f>'NHE15'!BH78/1000</f>
        <v>329.65199999999999</v>
      </c>
      <c r="BD135" s="79">
        <f>'NHE15'!BI78/1000</f>
        <v>338.15</v>
      </c>
    </row>
    <row r="136" spans="1:56" x14ac:dyDescent="0.2">
      <c r="B136" s="296"/>
      <c r="C136" s="298" t="s">
        <v>1098</v>
      </c>
      <c r="I136" s="300" t="s">
        <v>1160</v>
      </c>
      <c r="K136" s="79">
        <f>'NHE15'!P80/1000</f>
        <v>14.065</v>
      </c>
      <c r="L136" s="79">
        <f>'NHE15'!Q80/1000</f>
        <v>15.827999999999999</v>
      </c>
      <c r="M136" s="79">
        <f>'NHE15'!R80/1000</f>
        <v>17.727</v>
      </c>
      <c r="N136" s="79">
        <f>'NHE15'!S80/1000</f>
        <v>19.803999999999998</v>
      </c>
      <c r="O136" s="79">
        <f>'NHE15'!T80/1000</f>
        <v>23.454999999999998</v>
      </c>
      <c r="P136" s="79">
        <f>'NHE15'!U80/1000</f>
        <v>27.74</v>
      </c>
      <c r="Q136" s="79">
        <f>'NHE15'!V80/1000</f>
        <v>33.119999999999997</v>
      </c>
      <c r="R136" s="79">
        <f>'NHE15'!W80/1000</f>
        <v>38.936</v>
      </c>
      <c r="S136" s="79">
        <f>'NHE15'!X80/1000</f>
        <v>44.606000000000002</v>
      </c>
      <c r="T136" s="79">
        <f>'NHE15'!Y80/1000</f>
        <v>52.756</v>
      </c>
      <c r="U136" s="79">
        <f>'NHE15'!Z80/1000</f>
        <v>61.540999999999997</v>
      </c>
      <c r="V136" s="79">
        <f>'NHE15'!AA80/1000</f>
        <v>72.564999999999998</v>
      </c>
      <c r="W136" s="79">
        <f>'NHE15'!AB80/1000</f>
        <v>82.944000000000003</v>
      </c>
      <c r="X136" s="79">
        <f>'NHE15'!AC80/1000</f>
        <v>91.840999999999994</v>
      </c>
      <c r="Y136" s="79">
        <f>'NHE15'!AD80/1000</f>
        <v>100.727</v>
      </c>
      <c r="Z136" s="79">
        <f>'NHE15'!AE80/1000</f>
        <v>112.102</v>
      </c>
      <c r="AA136" s="302">
        <f>'NHE15'!AF80/1000</f>
        <v>119.895</v>
      </c>
      <c r="AB136" s="79">
        <f>'NHE15'!AG80/1000</f>
        <v>135.398</v>
      </c>
      <c r="AC136" s="79">
        <f>'NHE15'!AH80/1000</f>
        <v>157.31399999999999</v>
      </c>
      <c r="AD136" s="79">
        <f>'NHE15'!AI80/1000</f>
        <v>179.34399999999999</v>
      </c>
      <c r="AE136" s="79">
        <f>'NHE15'!AJ80/1000</f>
        <v>204.78800000000001</v>
      </c>
      <c r="AF136" s="79">
        <f>'NHE15'!AK80/1000</f>
        <v>225.62899999999999</v>
      </c>
      <c r="AG136" s="79">
        <f>'NHE15'!AL80/1000</f>
        <v>243.56299999999999</v>
      </c>
      <c r="AH136" s="79">
        <f>'NHE15'!AM80/1000</f>
        <v>257.36</v>
      </c>
      <c r="AI136" s="79">
        <f>'NHE15'!AN80/1000</f>
        <v>269.745</v>
      </c>
      <c r="AJ136" s="79">
        <f>'NHE15'!AO80/1000</f>
        <v>286.726</v>
      </c>
      <c r="AK136" s="79">
        <f>'NHE15'!AP80/1000</f>
        <v>302.846</v>
      </c>
      <c r="AL136" s="79">
        <f>'NHE15'!AQ80/1000</f>
        <v>320.25400000000002</v>
      </c>
      <c r="AM136" s="79">
        <f>'NHE15'!AR80/1000</f>
        <v>344.82400000000001</v>
      </c>
      <c r="AN136" s="79">
        <f>'NHE15'!AS80/1000</f>
        <v>371.661</v>
      </c>
      <c r="AO136" s="79">
        <f>'NHE15'!AT80/1000</f>
        <v>406.08699999999999</v>
      </c>
      <c r="AP136" s="79">
        <f>'NHE15'!AU80/1000</f>
        <v>445.32100000000003</v>
      </c>
      <c r="AQ136" s="79">
        <f>'NHE15'!AV80/1000</f>
        <v>488.14600000000002</v>
      </c>
      <c r="AR136" s="79">
        <f>'NHE15'!AW80/1000</f>
        <v>527.14</v>
      </c>
      <c r="AS136" s="79">
        <f>'NHE15'!AX80/1000</f>
        <v>565.06600000000003</v>
      </c>
      <c r="AT136" s="79">
        <f>'NHE15'!AY80/1000</f>
        <v>604.86500000000001</v>
      </c>
      <c r="AU136" s="79">
        <f>'NHE15'!AZ80/1000</f>
        <v>636.23</v>
      </c>
      <c r="AV136" s="79">
        <f>'NHE15'!BA80/1000</f>
        <v>671.79499999999996</v>
      </c>
      <c r="AW136" s="79">
        <f>'NHE15'!BB80/1000</f>
        <v>700.98299999999995</v>
      </c>
      <c r="AX136" s="79">
        <f>'NHE15'!BC80/1000</f>
        <v>734.42399999999998</v>
      </c>
      <c r="AY136" s="79">
        <f>'NHE15'!BD80/1000</f>
        <v>754.76800000000003</v>
      </c>
      <c r="AZ136" s="79">
        <f>'NHE15'!BE80/1000</f>
        <v>784.09199999999998</v>
      </c>
      <c r="BA136" s="79">
        <f>'NHE15'!BF80/1000</f>
        <v>812.48900000000003</v>
      </c>
      <c r="BB136" s="79">
        <f>'NHE15'!BG80/1000</f>
        <v>829.29300000000001</v>
      </c>
      <c r="BC136" s="79">
        <f>'NHE15'!BH80/1000</f>
        <v>875.154</v>
      </c>
      <c r="BD136" s="79">
        <f>'NHE15'!BI80/1000</f>
        <v>944.68600000000004</v>
      </c>
    </row>
    <row r="137" spans="1:56" x14ac:dyDescent="0.2">
      <c r="B137" s="296"/>
      <c r="C137" s="298" t="s">
        <v>1119</v>
      </c>
      <c r="I137" s="300" t="s">
        <v>1161</v>
      </c>
      <c r="K137" s="79">
        <f>('NHE15'!P91+'NHE15'!P92)/1000</f>
        <v>1.6539999999999999</v>
      </c>
      <c r="L137" s="79">
        <f>('NHE15'!Q91+'NHE15'!Q92)/1000</f>
        <v>1.853</v>
      </c>
      <c r="M137" s="79">
        <f>('NHE15'!R91+'NHE15'!R92)/1000</f>
        <v>2.145</v>
      </c>
      <c r="N137" s="79">
        <f>('NHE15'!S91+'NHE15'!S92)/1000</f>
        <v>2.2949999999999999</v>
      </c>
      <c r="O137" s="79">
        <f>('NHE15'!T91+'NHE15'!T92)/1000</f>
        <v>2.6480000000000001</v>
      </c>
      <c r="P137" s="79">
        <f>('NHE15'!U91+'NHE15'!U92)/1000</f>
        <v>2.9209999999999998</v>
      </c>
      <c r="Q137" s="79">
        <f>('NHE15'!V91+'NHE15'!V92)/1000</f>
        <v>4.0979999999999999</v>
      </c>
      <c r="R137" s="79">
        <f>('NHE15'!W91+'NHE15'!W92)/1000</f>
        <v>4.58</v>
      </c>
      <c r="S137" s="79">
        <f>('NHE15'!X91+'NHE15'!X92)/1000</f>
        <v>5.6639999999999997</v>
      </c>
      <c r="T137" s="79">
        <f>('NHE15'!Y91+'NHE15'!Y92)/1000</f>
        <v>6.7839999999999998</v>
      </c>
      <c r="U137" s="79">
        <f>('NHE15'!Z91+'NHE15'!Z92)/1000</f>
        <v>9.2899999999999991</v>
      </c>
      <c r="V137" s="79">
        <f>('NHE15'!AA91+'NHE15'!AA92)/1000</f>
        <v>11.471</v>
      </c>
      <c r="W137" s="79">
        <f>('NHE15'!AB91+'NHE15'!AB92)/1000</f>
        <v>13.554</v>
      </c>
      <c r="X137" s="79">
        <f>('NHE15'!AC91+'NHE15'!AC92)/1000</f>
        <v>15.04</v>
      </c>
      <c r="Y137" s="79">
        <f>('NHE15'!AD91+'NHE15'!AD92)/1000</f>
        <v>16.699000000000002</v>
      </c>
      <c r="Z137" s="79">
        <f>('NHE15'!AE91+'NHE15'!AE92)/1000</f>
        <v>19.635999999999999</v>
      </c>
      <c r="AA137" s="302">
        <f>('NHE15'!AF91+'NHE15'!AF92)/1000</f>
        <v>22.065000000000001</v>
      </c>
      <c r="AB137" s="79">
        <f>('NHE15'!AG91+'NHE15'!AG92)/1000</f>
        <v>24.355</v>
      </c>
      <c r="AC137" s="79">
        <f>('NHE15'!AH91+'NHE15'!AH92)/1000</f>
        <v>28.443999999999999</v>
      </c>
      <c r="AD137" s="79">
        <f>('NHE15'!AI91+'NHE15'!AI92)/1000</f>
        <v>29.934000000000001</v>
      </c>
      <c r="AE137" s="79">
        <f>('NHE15'!AJ91+'NHE15'!AJ92)/1000</f>
        <v>31.399000000000001</v>
      </c>
      <c r="AF137" s="79">
        <f>('NHE15'!AK91+'NHE15'!AK92)/1000</f>
        <v>33.826000000000001</v>
      </c>
      <c r="AG137" s="79">
        <f>('NHE15'!AL91+'NHE15'!AL92)/1000</f>
        <v>36.353999999999999</v>
      </c>
      <c r="AH137" s="79">
        <f>('NHE15'!AM91+'NHE15'!AM92)/1000</f>
        <v>38.975000000000001</v>
      </c>
      <c r="AI137" s="79">
        <f>('NHE15'!AN91+'NHE15'!AN92)/1000</f>
        <v>40.869999999999997</v>
      </c>
      <c r="AJ137" s="79">
        <f>('NHE15'!AO91+'NHE15'!AO92)/1000</f>
        <v>45.082000000000001</v>
      </c>
      <c r="AK137" s="79">
        <f>('NHE15'!AP91+'NHE15'!AP92)/1000</f>
        <v>48.807000000000002</v>
      </c>
      <c r="AL137" s="79">
        <f>('NHE15'!AQ91+'NHE15'!AQ92)/1000</f>
        <v>53.47</v>
      </c>
      <c r="AM137" s="79">
        <f>('NHE15'!AR91+'NHE15'!AR92)/1000</f>
        <v>60.869</v>
      </c>
      <c r="AN137" s="79">
        <f>('NHE15'!AS91+'NHE15'!AS92)/1000</f>
        <v>62.423999999999999</v>
      </c>
      <c r="AO137" s="79">
        <f>('NHE15'!AT91+'NHE15'!AT92)/1000</f>
        <v>60.765999999999998</v>
      </c>
      <c r="AP137" s="79">
        <f>('NHE15'!AU91+'NHE15'!AU92)/1000</f>
        <v>59.112000000000002</v>
      </c>
      <c r="AQ137" s="79">
        <f>('NHE15'!AV91+'NHE15'!AV92)/1000</f>
        <v>60.319000000000003</v>
      </c>
      <c r="AR137" s="79">
        <f>('NHE15'!AW91+'NHE15'!AW92)/1000</f>
        <v>65.828999999999994</v>
      </c>
      <c r="AS137" s="79">
        <f>('NHE15'!AX91+'NHE15'!AX92)/1000</f>
        <v>70.379000000000005</v>
      </c>
      <c r="AT137" s="79">
        <f>('NHE15'!AY91+'NHE15'!AY92)/1000</f>
        <v>74.997</v>
      </c>
      <c r="AU137" s="79">
        <f>('NHE15'!AZ91+'NHE15'!AZ92)/1000</f>
        <v>83.957999999999998</v>
      </c>
      <c r="AV137" s="79">
        <f>('NHE15'!BA91+'NHE15'!BA92)/1000</f>
        <v>94.263999999999996</v>
      </c>
      <c r="AW137" s="79">
        <f>('NHE15'!BB91+'NHE15'!BB92)/1000</f>
        <v>90.239000000000004</v>
      </c>
      <c r="AX137" s="79">
        <f>('NHE15'!BC91+'NHE15'!BC92)/1000</f>
        <v>96.162000000000006</v>
      </c>
      <c r="AY137" s="79">
        <f>('NHE15'!BD91+'NHE15'!BD92)/1000</f>
        <v>105.062</v>
      </c>
      <c r="AZ137" s="79">
        <f>('NHE15'!BE91+'NHE15'!BE92)/1000</f>
        <v>104.92700000000001</v>
      </c>
      <c r="BA137" s="79">
        <f>('NHE15'!BF91+'NHE15'!BF92)/1000</f>
        <v>121.223</v>
      </c>
      <c r="BB137" s="79">
        <f>('NHE15'!BG91+'NHE15'!BG92)/1000</f>
        <v>124.714</v>
      </c>
      <c r="BC137" s="79">
        <f>('NHE15'!BH91+'NHE15'!BH92)/1000</f>
        <v>128.84399999999999</v>
      </c>
      <c r="BD137" s="79">
        <f>('NHE15'!BI91+'NHE15'!BI92)/1000</f>
        <v>130.32400000000001</v>
      </c>
    </row>
    <row r="138" spans="1:56" x14ac:dyDescent="0.2">
      <c r="B138" s="297" t="s">
        <v>1101</v>
      </c>
      <c r="C138" s="296"/>
      <c r="I138" s="298" t="s">
        <v>1100</v>
      </c>
      <c r="K138" s="79">
        <f>'NHE15'!P73/1000</f>
        <v>1.3560000000000001</v>
      </c>
      <c r="L138" s="79">
        <f>'NHE15'!Q73/1000</f>
        <v>1.6759999999999999</v>
      </c>
      <c r="M138" s="79">
        <f>'NHE15'!R73/1000</f>
        <v>1.855</v>
      </c>
      <c r="N138" s="79">
        <f>'NHE15'!S73/1000</f>
        <v>2.1230000000000002</v>
      </c>
      <c r="O138" s="79">
        <f>'NHE15'!T73/1000</f>
        <v>2.5840000000000001</v>
      </c>
      <c r="P138" s="79">
        <f>'NHE15'!U73/1000</f>
        <v>2.9670000000000001</v>
      </c>
      <c r="Q138" s="79">
        <f>'NHE15'!V73/1000</f>
        <v>3.2130000000000001</v>
      </c>
      <c r="R138" s="79">
        <f>'NHE15'!W73/1000</f>
        <v>3.8149999999999999</v>
      </c>
      <c r="S138" s="79">
        <f>'NHE15'!X73/1000</f>
        <v>4.5880000000000001</v>
      </c>
      <c r="T138" s="79">
        <f>'NHE15'!Y73/1000</f>
        <v>5.375</v>
      </c>
      <c r="U138" s="79">
        <f>'NHE15'!Z73/1000</f>
        <v>6.4450000000000003</v>
      </c>
      <c r="V138" s="79">
        <f>'NHE15'!AA73/1000</f>
        <v>7.5309999999999997</v>
      </c>
      <c r="W138" s="79">
        <f>'NHE15'!AB73/1000</f>
        <v>8.6210000000000004</v>
      </c>
      <c r="X138" s="79">
        <f>'NHE15'!AC73/1000</f>
        <v>9.2509999999999994</v>
      </c>
      <c r="Y138" s="79">
        <f>'NHE15'!AD73/1000</f>
        <v>9.8420000000000005</v>
      </c>
      <c r="Z138" s="79">
        <f>'NHE15'!AE73/1000</f>
        <v>11.212</v>
      </c>
      <c r="AA138" s="302">
        <f>'NHE15'!AF73/1000</f>
        <v>12.387</v>
      </c>
      <c r="AB138" s="79">
        <f>'NHE15'!AG73/1000</f>
        <v>13.571999999999999</v>
      </c>
      <c r="AC138" s="79">
        <f>'NHE15'!AH73/1000</f>
        <v>15.266999999999999</v>
      </c>
      <c r="AD138" s="79">
        <f>'NHE15'!AI73/1000</f>
        <v>17.773</v>
      </c>
      <c r="AE138" s="79">
        <f>'NHE15'!AJ73/1000</f>
        <v>19.997</v>
      </c>
      <c r="AF138" s="79">
        <f>'NHE15'!AK73/1000</f>
        <v>22.129000000000001</v>
      </c>
      <c r="AG138" s="79">
        <f>'NHE15'!AL73/1000</f>
        <v>24.373999999999999</v>
      </c>
      <c r="AH138" s="79">
        <f>'NHE15'!AM73/1000</f>
        <v>26.779</v>
      </c>
      <c r="AI138" s="79">
        <f>'NHE15'!AN73/1000</f>
        <v>29.594000000000001</v>
      </c>
      <c r="AJ138" s="79">
        <f>'NHE15'!AO73/1000</f>
        <v>31.003</v>
      </c>
      <c r="AK138" s="79">
        <f>'NHE15'!AP73/1000</f>
        <v>32.377000000000002</v>
      </c>
      <c r="AL138" s="79">
        <f>'NHE15'!AQ73/1000</f>
        <v>34.832000000000001</v>
      </c>
      <c r="AM138" s="79">
        <f>'NHE15'!AR73/1000</f>
        <v>37.457000000000001</v>
      </c>
      <c r="AN138" s="79">
        <f>'NHE15'!AS73/1000</f>
        <v>40.731000000000002</v>
      </c>
      <c r="AO138" s="79">
        <f>'NHE15'!AT73/1000</f>
        <v>43.05</v>
      </c>
      <c r="AP138" s="79">
        <f>'NHE15'!AU73/1000</f>
        <v>46.792000000000002</v>
      </c>
      <c r="AQ138" s="79">
        <f>'NHE15'!AV73/1000</f>
        <v>52.201000000000001</v>
      </c>
      <c r="AR138" s="79">
        <f>'NHE15'!AW73/1000</f>
        <v>54.232999999999997</v>
      </c>
      <c r="AS138" s="79">
        <f>'NHE15'!AX73/1000</f>
        <v>54.914999999999999</v>
      </c>
      <c r="AT138" s="79">
        <f>'NHE15'!AY73/1000</f>
        <v>57.161000000000001</v>
      </c>
      <c r="AU138" s="79">
        <f>'NHE15'!AZ73/1000</f>
        <v>60.802999999999997</v>
      </c>
      <c r="AV138" s="79">
        <f>'NHE15'!BA73/1000</f>
        <v>65.864000000000004</v>
      </c>
      <c r="AW138" s="79">
        <f>'NHE15'!BB73/1000</f>
        <v>71.457999999999998</v>
      </c>
      <c r="AX138" s="79">
        <f>'NHE15'!BC73/1000</f>
        <v>74.055999999999997</v>
      </c>
      <c r="AY138" s="79">
        <f>'NHE15'!BD73/1000</f>
        <v>75.486999999999995</v>
      </c>
      <c r="AZ138" s="79">
        <f>'NHE15'!BE73/1000</f>
        <v>74.156999999999996</v>
      </c>
      <c r="BA138" s="79">
        <f>'NHE15'!BF73/1000</f>
        <v>77.242000000000004</v>
      </c>
      <c r="BB138" s="79">
        <f>'NHE15'!BG73/1000</f>
        <v>77.944999999999993</v>
      </c>
      <c r="BC138" s="79">
        <f>'NHE15'!BH73/1000</f>
        <v>79.004999999999995</v>
      </c>
      <c r="BD138" s="79">
        <f>'NHE15'!BI73/1000</f>
        <v>80.926000000000002</v>
      </c>
    </row>
    <row r="139" spans="1:56" x14ac:dyDescent="0.2">
      <c r="A139" s="296"/>
      <c r="B139" s="297" t="s">
        <v>1102</v>
      </c>
      <c r="C139" s="296"/>
      <c r="K139" s="79">
        <f>'NHE15'!P347/1000</f>
        <v>4.0339999999999998</v>
      </c>
      <c r="L139" s="79">
        <f>'NHE15'!Q347/1000</f>
        <v>4.5510000000000002</v>
      </c>
      <c r="M139" s="79">
        <f>'NHE15'!R347/1000</f>
        <v>5.2270000000000003</v>
      </c>
      <c r="N139" s="79">
        <f>'NHE15'!S347/1000</f>
        <v>5.9740000000000002</v>
      </c>
      <c r="O139" s="79">
        <f>'NHE15'!T347/1000</f>
        <v>6.9279999999999999</v>
      </c>
      <c r="P139" s="79">
        <f>'NHE15'!U347/1000</f>
        <v>8.0220000000000002</v>
      </c>
      <c r="Q139" s="79">
        <f>'NHE15'!V347/1000</f>
        <v>9.0570000000000004</v>
      </c>
      <c r="R139" s="79">
        <f>'NHE15'!W347/1000</f>
        <v>10.259</v>
      </c>
      <c r="S139" s="79">
        <f>'NHE15'!X347/1000</f>
        <v>11.845000000000001</v>
      </c>
      <c r="T139" s="79">
        <f>'NHE15'!Y347/1000</f>
        <v>13.343999999999999</v>
      </c>
      <c r="U139" s="79">
        <f>'NHE15'!Z347/1000</f>
        <v>15.27</v>
      </c>
      <c r="V139" s="79">
        <f>'NHE15'!AA347/1000</f>
        <v>17.335999999999999</v>
      </c>
      <c r="W139" s="79">
        <f>'NHE15'!AB347/1000</f>
        <v>19.478000000000002</v>
      </c>
      <c r="X139" s="79">
        <f>'NHE15'!AC347/1000</f>
        <v>21.675999999999998</v>
      </c>
      <c r="Y139" s="79">
        <f>'NHE15'!AD347/1000</f>
        <v>23.713000000000001</v>
      </c>
      <c r="Z139" s="79">
        <f>'NHE15'!AE347/1000</f>
        <v>26.199000000000002</v>
      </c>
      <c r="AA139" s="302">
        <f>'NHE15'!AF347/1000</f>
        <v>28.641999999999999</v>
      </c>
      <c r="AB139" s="79">
        <f>'NHE15'!AG347/1000</f>
        <v>30.646000000000001</v>
      </c>
      <c r="AC139" s="79">
        <f>'NHE15'!AH347/1000</f>
        <v>34.225000000000001</v>
      </c>
      <c r="AD139" s="79">
        <f>'NHE15'!AI347/1000</f>
        <v>38.552999999999997</v>
      </c>
      <c r="AE139" s="79">
        <f>'NHE15'!AJ347/1000</f>
        <v>44.744999999999997</v>
      </c>
      <c r="AF139" s="79">
        <f>'NHE15'!AK347/1000</f>
        <v>49.212000000000003</v>
      </c>
      <c r="AG139" s="79">
        <f>'NHE15'!AL347/1000</f>
        <v>52.847999999999999</v>
      </c>
      <c r="AH139" s="79">
        <f>'NHE15'!AM347/1000</f>
        <v>55.796999999999997</v>
      </c>
      <c r="AI139" s="79">
        <f>'NHE15'!AN347/1000</f>
        <v>58.384999999999998</v>
      </c>
      <c r="AJ139" s="79">
        <f>'NHE15'!AO347/1000</f>
        <v>64.185000000000002</v>
      </c>
      <c r="AK139" s="79">
        <f>'NHE15'!AP347/1000</f>
        <v>69.234999999999999</v>
      </c>
      <c r="AL139" s="79">
        <f>'NHE15'!AQ347/1000</f>
        <v>74.087999999999994</v>
      </c>
      <c r="AM139" s="79">
        <f>'NHE15'!AR347/1000</f>
        <v>79.105999999999995</v>
      </c>
      <c r="AN139" s="79">
        <f>'NHE15'!AS347/1000</f>
        <v>80.605000000000004</v>
      </c>
      <c r="AO139" s="79">
        <f>'NHE15'!AT347/1000</f>
        <v>85.045000000000002</v>
      </c>
      <c r="AP139" s="79">
        <f>'NHE15'!AU347/1000</f>
        <v>90.778000000000006</v>
      </c>
      <c r="AQ139" s="79">
        <f>'NHE15'!AV347/1000</f>
        <v>94.5</v>
      </c>
      <c r="AR139" s="79">
        <f>'NHE15'!AW347/1000</f>
        <v>100.105</v>
      </c>
      <c r="AS139" s="79">
        <f>'NHE15'!AX347/1000</f>
        <v>105.086</v>
      </c>
      <c r="AT139" s="79">
        <f>'NHE15'!AY347/1000</f>
        <v>111.43600000000001</v>
      </c>
      <c r="AU139" s="79">
        <f>'NHE15'!AZ347/1000</f>
        <v>115.929</v>
      </c>
      <c r="AV139" s="79">
        <f>'NHE15'!BA347/1000</f>
        <v>124.93600000000001</v>
      </c>
      <c r="AW139" s="79">
        <f>'NHE15'!BB347/1000</f>
        <v>130.303</v>
      </c>
      <c r="AX139" s="79">
        <f>'NHE15'!BC347/1000</f>
        <v>134.88499999999999</v>
      </c>
      <c r="AY139" s="79">
        <f>'NHE15'!BD347/1000</f>
        <v>139.97999999999999</v>
      </c>
      <c r="AZ139" s="79">
        <f>'NHE15'!BE347/1000</f>
        <v>145.04599999999999</v>
      </c>
      <c r="BA139" s="79">
        <f>'NHE15'!BF347/1000</f>
        <v>147.37</v>
      </c>
      <c r="BB139" s="79">
        <f>'NHE15'!BG347/1000</f>
        <v>149.21799999999999</v>
      </c>
      <c r="BC139" s="79">
        <f>'NHE15'!BH347/1000</f>
        <v>152.63499999999999</v>
      </c>
      <c r="BD139" s="79">
        <f>'NHE15'!BI347/1000</f>
        <v>156.798</v>
      </c>
    </row>
    <row r="140" spans="1:56" x14ac:dyDescent="0.2">
      <c r="A140" s="301"/>
      <c r="B140" s="296"/>
      <c r="C140" s="298" t="s">
        <v>1104</v>
      </c>
      <c r="I140" s="77" t="s">
        <v>1103</v>
      </c>
      <c r="K140" s="79">
        <f>'NHE15'!P351/1000</f>
        <v>0.14299999999999999</v>
      </c>
      <c r="L140" s="79">
        <f>'NHE15'!Q351/1000</f>
        <v>0.121</v>
      </c>
      <c r="M140" s="79">
        <f>'NHE15'!R351/1000</f>
        <v>0.12</v>
      </c>
      <c r="N140" s="79">
        <f>'NHE15'!S351/1000</f>
        <v>0.16500000000000001</v>
      </c>
      <c r="O140" s="79">
        <f>'NHE15'!T351/1000</f>
        <v>0.2</v>
      </c>
      <c r="P140" s="79">
        <f>'NHE15'!U351/1000</f>
        <v>0.22</v>
      </c>
      <c r="Q140" s="79">
        <f>'NHE15'!V351/1000</f>
        <v>0.26</v>
      </c>
      <c r="R140" s="79">
        <f>'NHE15'!W351/1000</f>
        <v>0.26700000000000002</v>
      </c>
      <c r="S140" s="79">
        <f>'NHE15'!X351/1000</f>
        <v>0.26800000000000002</v>
      </c>
      <c r="T140" s="79">
        <f>'NHE15'!Y351/1000</f>
        <v>0.28299999999999997</v>
      </c>
      <c r="U140" s="79">
        <f>'NHE15'!Z351/1000</f>
        <v>0.307</v>
      </c>
      <c r="V140" s="79">
        <f>'NHE15'!AA351/1000</f>
        <v>0.33700000000000002</v>
      </c>
      <c r="W140" s="79">
        <f>'NHE15'!AB351/1000</f>
        <v>0.36699999999999999</v>
      </c>
      <c r="X140" s="79">
        <f>'NHE15'!AC351/1000</f>
        <v>0.39200000000000002</v>
      </c>
      <c r="Y140" s="79">
        <f>'NHE15'!AD351/1000</f>
        <v>0.42299999999999999</v>
      </c>
      <c r="Z140" s="79">
        <f>'NHE15'!AE351/1000</f>
        <v>0.45400000000000001</v>
      </c>
      <c r="AA140" s="302">
        <f>'NHE15'!AF351/1000</f>
        <v>0.45800000000000002</v>
      </c>
      <c r="AB140" s="79">
        <f>'NHE15'!AG351/1000</f>
        <v>0.499</v>
      </c>
      <c r="AC140" s="79">
        <f>'NHE15'!AH351/1000</f>
        <v>0.73199999999999998</v>
      </c>
      <c r="AD140" s="79">
        <f>'NHE15'!AI351/1000</f>
        <v>2.5030000000000001</v>
      </c>
      <c r="AE140" s="79">
        <f>'NHE15'!AJ351/1000</f>
        <v>1.7</v>
      </c>
      <c r="AF140" s="79">
        <f>'NHE15'!AK351/1000</f>
        <v>1.962</v>
      </c>
      <c r="AG140" s="79">
        <f>'NHE15'!AL351/1000</f>
        <v>2.8879999999999999</v>
      </c>
      <c r="AH140" s="79">
        <f>'NHE15'!AM351/1000</f>
        <v>3.9630000000000001</v>
      </c>
      <c r="AI140" s="79">
        <f>'NHE15'!AN351/1000</f>
        <v>5.6029999999999998</v>
      </c>
      <c r="AJ140" s="79">
        <f>'NHE15'!AO351/1000</f>
        <v>6.69</v>
      </c>
      <c r="AK140" s="79">
        <f>'NHE15'!AP351/1000</f>
        <v>9.4749999999999996</v>
      </c>
      <c r="AL140" s="79">
        <f>'NHE15'!AQ351/1000</f>
        <v>11.234</v>
      </c>
      <c r="AM140" s="79">
        <f>'NHE15'!AR351/1000</f>
        <v>11.401</v>
      </c>
      <c r="AN140" s="79">
        <f>'NHE15'!AS351/1000</f>
        <v>9.4600000000000009</v>
      </c>
      <c r="AO140" s="79">
        <f>'NHE15'!AT351/1000</f>
        <v>10.821999999999999</v>
      </c>
      <c r="AP140" s="79">
        <f>'NHE15'!AU351/1000</f>
        <v>13.337999999999999</v>
      </c>
      <c r="AQ140" s="79">
        <f>'NHE15'!AV351/1000</f>
        <v>15.026</v>
      </c>
      <c r="AR140" s="79">
        <f>'NHE15'!AW351/1000</f>
        <v>15.773</v>
      </c>
      <c r="AS140" s="79">
        <f>'NHE15'!AX351/1000</f>
        <v>18.260000000000002</v>
      </c>
      <c r="AT140" s="79">
        <f>'NHE15'!AY351/1000</f>
        <v>20.536999999999999</v>
      </c>
      <c r="AU140" s="79">
        <f>'NHE15'!AZ351/1000</f>
        <v>22.358000000000001</v>
      </c>
      <c r="AV140" s="79">
        <f>'NHE15'!BA351/1000</f>
        <v>24.838999999999999</v>
      </c>
      <c r="AW140" s="79">
        <f>'NHE15'!BB351/1000</f>
        <v>27.606000000000002</v>
      </c>
      <c r="AX140" s="79">
        <f>'NHE15'!BC351/1000</f>
        <v>30.140999999999998</v>
      </c>
      <c r="AY140" s="79">
        <f>'NHE15'!BD351/1000</f>
        <v>32.290999999999997</v>
      </c>
      <c r="AZ140" s="79">
        <f>'NHE15'!BE351/1000</f>
        <v>35.866</v>
      </c>
      <c r="BA140" s="79">
        <f>'NHE15'!BF351/1000</f>
        <v>33.997999999999998</v>
      </c>
      <c r="BB140" s="79">
        <f>'NHE15'!BG351/1000</f>
        <v>34.741</v>
      </c>
      <c r="BC140" s="79">
        <f>'NHE15'!BH351/1000</f>
        <v>35.624000000000002</v>
      </c>
      <c r="BD140" s="79">
        <f>'NHE15'!BI351/1000</f>
        <v>37.628999999999998</v>
      </c>
    </row>
    <row r="141" spans="1:56" x14ac:dyDescent="0.2">
      <c r="A141" s="298"/>
      <c r="B141" s="296"/>
      <c r="C141" s="298" t="s">
        <v>1106</v>
      </c>
      <c r="I141" s="77" t="s">
        <v>1105</v>
      </c>
      <c r="K141" s="79">
        <f>'NHE15'!P352/1000</f>
        <v>0.94</v>
      </c>
      <c r="L141" s="79">
        <f>'NHE15'!Q352/1000</f>
        <v>1.367</v>
      </c>
      <c r="M141" s="79">
        <f>'NHE15'!R352/1000</f>
        <v>2.0990000000000002</v>
      </c>
      <c r="N141" s="79">
        <f>'NHE15'!S352/1000</f>
        <v>2.3380000000000001</v>
      </c>
      <c r="O141" s="79">
        <f>'NHE15'!T352/1000</f>
        <v>3.149</v>
      </c>
      <c r="P141" s="79">
        <f>'NHE15'!U352/1000</f>
        <v>3.81</v>
      </c>
      <c r="Q141" s="79">
        <f>'NHE15'!V352/1000</f>
        <v>4.1289999999999996</v>
      </c>
      <c r="R141" s="79">
        <f>'NHE15'!W352/1000</f>
        <v>4.6459999999999999</v>
      </c>
      <c r="S141" s="79">
        <f>'NHE15'!X352/1000</f>
        <v>5.4210000000000003</v>
      </c>
      <c r="T141" s="79">
        <f>'NHE15'!Y352/1000</f>
        <v>6.327</v>
      </c>
      <c r="U141" s="79">
        <f>'NHE15'!Z352/1000</f>
        <v>7.0549999999999997</v>
      </c>
      <c r="V141" s="79">
        <f>'NHE15'!AA352/1000</f>
        <v>8.1379999999999999</v>
      </c>
      <c r="W141" s="79">
        <f>'NHE15'!AB352/1000</f>
        <v>8.5670000000000002</v>
      </c>
      <c r="X141" s="79">
        <f>'NHE15'!AC352/1000</f>
        <v>9.2040000000000006</v>
      </c>
      <c r="Y141" s="79">
        <f>'NHE15'!AD352/1000</f>
        <v>10.053000000000001</v>
      </c>
      <c r="Z141" s="79">
        <f>'NHE15'!AE352/1000</f>
        <v>10.695</v>
      </c>
      <c r="AA141" s="302">
        <f>'NHE15'!AF352/1000</f>
        <v>11.538</v>
      </c>
      <c r="AB141" s="79">
        <f>'NHE15'!AG352/1000</f>
        <v>12.656000000000001</v>
      </c>
      <c r="AC141" s="79">
        <f>'NHE15'!AH352/1000</f>
        <v>13.223000000000001</v>
      </c>
      <c r="AD141" s="79">
        <f>'NHE15'!AI352/1000</f>
        <v>14.228999999999999</v>
      </c>
      <c r="AE141" s="79">
        <f>'NHE15'!AJ352/1000</f>
        <v>16.433</v>
      </c>
      <c r="AF141" s="79">
        <f>'NHE15'!AK352/1000</f>
        <v>19.562999999999999</v>
      </c>
      <c r="AG141" s="79">
        <f>'NHE15'!AL352/1000</f>
        <v>21.48</v>
      </c>
      <c r="AH141" s="79">
        <f>'NHE15'!AM352/1000</f>
        <v>22.838000000000001</v>
      </c>
      <c r="AI141" s="79">
        <f>'NHE15'!AN352/1000</f>
        <v>24.038</v>
      </c>
      <c r="AJ141" s="79">
        <f>'NHE15'!AO352/1000</f>
        <v>24.515999999999998</v>
      </c>
      <c r="AK141" s="79">
        <f>'NHE15'!AP352/1000</f>
        <v>25.978000000000002</v>
      </c>
      <c r="AL141" s="79">
        <f>'NHE15'!AQ352/1000</f>
        <v>26.803000000000001</v>
      </c>
      <c r="AM141" s="79">
        <f>'NHE15'!AR352/1000</f>
        <v>27.334</v>
      </c>
      <c r="AN141" s="79">
        <f>'NHE15'!AS352/1000</f>
        <v>29.129000000000001</v>
      </c>
      <c r="AO141" s="79">
        <f>'NHE15'!AT352/1000</f>
        <v>31.882000000000001</v>
      </c>
      <c r="AP141" s="79">
        <f>'NHE15'!AU352/1000</f>
        <v>34.570999999999998</v>
      </c>
      <c r="AQ141" s="79">
        <f>'NHE15'!AV352/1000</f>
        <v>35.561</v>
      </c>
      <c r="AR141" s="79">
        <f>'NHE15'!AW352/1000</f>
        <v>37.872</v>
      </c>
      <c r="AS141" s="79">
        <f>'NHE15'!AX352/1000</f>
        <v>39.76</v>
      </c>
      <c r="AT141" s="79">
        <f>'NHE15'!AY352/1000</f>
        <v>41.341000000000001</v>
      </c>
      <c r="AU141" s="79">
        <f>'NHE15'!AZ352/1000</f>
        <v>41.563000000000002</v>
      </c>
      <c r="AV141" s="79">
        <f>'NHE15'!BA352/1000</f>
        <v>42.341000000000001</v>
      </c>
      <c r="AW141" s="79">
        <f>'NHE15'!BB352/1000</f>
        <v>44.039000000000001</v>
      </c>
      <c r="AX141" s="79">
        <f>'NHE15'!BC352/1000</f>
        <v>45.482999999999997</v>
      </c>
      <c r="AY141" s="79">
        <f>'NHE15'!BD352/1000</f>
        <v>46.307000000000002</v>
      </c>
      <c r="AZ141" s="79">
        <f>'NHE15'!BE352/1000</f>
        <v>47.683</v>
      </c>
      <c r="BA141" s="79">
        <f>'NHE15'!BF352/1000</f>
        <v>47.764000000000003</v>
      </c>
      <c r="BB141" s="79">
        <f>'NHE15'!BG352/1000</f>
        <v>48.128999999999998</v>
      </c>
      <c r="BC141" s="79">
        <f>'NHE15'!BH352/1000</f>
        <v>49.137999999999998</v>
      </c>
      <c r="BD141" s="79">
        <f>'NHE15'!BI352/1000</f>
        <v>49.686</v>
      </c>
    </row>
    <row r="142" spans="1:56" x14ac:dyDescent="0.2">
      <c r="A142" s="299"/>
      <c r="B142" s="296"/>
      <c r="C142" s="298" t="s">
        <v>1108</v>
      </c>
      <c r="I142" s="77" t="s">
        <v>1107</v>
      </c>
      <c r="K142" s="79">
        <f>K139-SUM(K140:K141,K143:K145)</f>
        <v>0.7759999999999998</v>
      </c>
      <c r="L142" s="79">
        <f t="shared" ref="L142:BD142" si="66">L139-SUM(L140:L141,L143:L145)</f>
        <v>0.72500000000000009</v>
      </c>
      <c r="M142" s="79">
        <f t="shared" si="66"/>
        <v>0.27699999999999925</v>
      </c>
      <c r="N142" s="79">
        <f t="shared" si="66"/>
        <v>0.32200000000000006</v>
      </c>
      <c r="O142" s="79">
        <f t="shared" si="66"/>
        <v>0.37300000000000022</v>
      </c>
      <c r="P142" s="79">
        <f t="shared" si="66"/>
        <v>0.42899999999999938</v>
      </c>
      <c r="Q142" s="79">
        <f t="shared" si="66"/>
        <v>0.51100000000000101</v>
      </c>
      <c r="R142" s="79">
        <f t="shared" si="66"/>
        <v>0.55299999999999905</v>
      </c>
      <c r="S142" s="79">
        <f t="shared" si="66"/>
        <v>0.65600000000000058</v>
      </c>
      <c r="T142" s="79">
        <f t="shared" si="66"/>
        <v>0.7159999999999993</v>
      </c>
      <c r="U142" s="79">
        <f t="shared" si="66"/>
        <v>0.82599999999999874</v>
      </c>
      <c r="V142" s="79">
        <f t="shared" si="66"/>
        <v>0.91900000000000048</v>
      </c>
      <c r="W142" s="79">
        <f t="shared" si="66"/>
        <v>1.049000000000003</v>
      </c>
      <c r="X142" s="79">
        <f t="shared" si="66"/>
        <v>1.1729999999999983</v>
      </c>
      <c r="Y142" s="79">
        <f t="shared" si="66"/>
        <v>1.3090000000000011</v>
      </c>
      <c r="Z142" s="79">
        <f t="shared" si="66"/>
        <v>1.4210000000000029</v>
      </c>
      <c r="AA142" s="302">
        <f t="shared" si="66"/>
        <v>1.6269999999999989</v>
      </c>
      <c r="AB142" s="79">
        <f t="shared" si="66"/>
        <v>1.7799999999999976</v>
      </c>
      <c r="AC142" s="79">
        <f t="shared" si="66"/>
        <v>1.9380000000000024</v>
      </c>
      <c r="AD142" s="79">
        <f t="shared" si="66"/>
        <v>2.0329999999999941</v>
      </c>
      <c r="AE142" s="79">
        <f t="shared" si="66"/>
        <v>2.225999999999992</v>
      </c>
      <c r="AF142" s="79">
        <f t="shared" si="66"/>
        <v>2.4470000000000027</v>
      </c>
      <c r="AG142" s="79">
        <f t="shared" si="66"/>
        <v>2.6550000000000011</v>
      </c>
      <c r="AH142" s="79">
        <f t="shared" si="66"/>
        <v>2.8579999999999899</v>
      </c>
      <c r="AI142" s="79">
        <f t="shared" si="66"/>
        <v>3.1159999999999997</v>
      </c>
      <c r="AJ142" s="79">
        <f t="shared" si="66"/>
        <v>3.2290000000000063</v>
      </c>
      <c r="AK142" s="79">
        <f t="shared" si="66"/>
        <v>3.3309999999999889</v>
      </c>
      <c r="AL142" s="79">
        <f t="shared" si="66"/>
        <v>3.7399999999999949</v>
      </c>
      <c r="AM142" s="79">
        <f t="shared" si="66"/>
        <v>3.4739999999999895</v>
      </c>
      <c r="AN142" s="79">
        <f t="shared" si="66"/>
        <v>3.6280000000000143</v>
      </c>
      <c r="AO142" s="79">
        <f t="shared" si="66"/>
        <v>3.4759999999999991</v>
      </c>
      <c r="AP142" s="79">
        <f t="shared" si="66"/>
        <v>3.7310000000000088</v>
      </c>
      <c r="AQ142" s="79">
        <f t="shared" si="66"/>
        <v>4.0510000000000019</v>
      </c>
      <c r="AR142" s="79">
        <f t="shared" si="66"/>
        <v>4.6000000000000085</v>
      </c>
      <c r="AS142" s="79">
        <f t="shared" si="66"/>
        <v>4.8960000000000008</v>
      </c>
      <c r="AT142" s="79">
        <f t="shared" si="66"/>
        <v>5.0970000000000226</v>
      </c>
      <c r="AU142" s="79">
        <f t="shared" si="66"/>
        <v>5.4049999999999869</v>
      </c>
      <c r="AV142" s="79">
        <f t="shared" si="66"/>
        <v>6.092000000000013</v>
      </c>
      <c r="AW142" s="79">
        <f t="shared" si="66"/>
        <v>6.4269999999999783</v>
      </c>
      <c r="AX142" s="79">
        <f t="shared" si="66"/>
        <v>6.8449999999999989</v>
      </c>
      <c r="AY142" s="79">
        <f t="shared" si="66"/>
        <v>7.2569999999999766</v>
      </c>
      <c r="AZ142" s="79">
        <f t="shared" si="66"/>
        <v>7.5480000000000018</v>
      </c>
      <c r="BA142" s="79">
        <f t="shared" si="66"/>
        <v>7.7300000000000182</v>
      </c>
      <c r="BB142" s="79">
        <f t="shared" si="66"/>
        <v>7.8269999999999982</v>
      </c>
      <c r="BC142" s="79">
        <f t="shared" si="66"/>
        <v>8.089999999999975</v>
      </c>
      <c r="BD142" s="79">
        <f t="shared" si="66"/>
        <v>8.3290000000000077</v>
      </c>
    </row>
    <row r="143" spans="1:56" x14ac:dyDescent="0.2">
      <c r="A143" s="299"/>
      <c r="B143" s="296"/>
      <c r="C143" s="298" t="s">
        <v>1097</v>
      </c>
      <c r="I143" s="77" t="s">
        <v>1109</v>
      </c>
      <c r="K143" s="79">
        <f>'NHE15'!P348/1000</f>
        <v>1.984</v>
      </c>
      <c r="L143" s="79">
        <f>'NHE15'!Q348/1000</f>
        <v>2.121</v>
      </c>
      <c r="M143" s="79">
        <f>'NHE15'!R348/1000</f>
        <v>2.476</v>
      </c>
      <c r="N143" s="79">
        <f>'NHE15'!S348/1000</f>
        <v>2.8460000000000001</v>
      </c>
      <c r="O143" s="79">
        <f>'NHE15'!T348/1000</f>
        <v>2.8660000000000001</v>
      </c>
      <c r="P143" s="79">
        <f>'NHE15'!U348/1000</f>
        <v>3.1709999999999998</v>
      </c>
      <c r="Q143" s="79">
        <f>'NHE15'!V348/1000</f>
        <v>3.7080000000000002</v>
      </c>
      <c r="R143" s="79">
        <f>'NHE15'!W348/1000</f>
        <v>4.3070000000000004</v>
      </c>
      <c r="S143" s="79">
        <f>'NHE15'!X348/1000</f>
        <v>4.9020000000000001</v>
      </c>
      <c r="T143" s="79">
        <f>'NHE15'!Y348/1000</f>
        <v>5.3150000000000004</v>
      </c>
      <c r="U143" s="79">
        <f>'NHE15'!Z348/1000</f>
        <v>6.1909999999999998</v>
      </c>
      <c r="V143" s="79">
        <f>'NHE15'!AA348/1000</f>
        <v>6.8609999999999998</v>
      </c>
      <c r="W143" s="79">
        <f>'NHE15'!AB348/1000</f>
        <v>8.0939999999999994</v>
      </c>
      <c r="X143" s="79">
        <f>'NHE15'!AC348/1000</f>
        <v>9.1539999999999999</v>
      </c>
      <c r="Y143" s="79">
        <f>'NHE15'!AD348/1000</f>
        <v>9.8309999999999995</v>
      </c>
      <c r="Z143" s="79">
        <f>'NHE15'!AE348/1000</f>
        <v>10.997999999999999</v>
      </c>
      <c r="AA143" s="302">
        <f>'NHE15'!AF348/1000</f>
        <v>11.914</v>
      </c>
      <c r="AB143" s="79">
        <f>'NHE15'!AG348/1000</f>
        <v>12.169</v>
      </c>
      <c r="AC143" s="79">
        <f>'NHE15'!AH348/1000</f>
        <v>13.976000000000001</v>
      </c>
      <c r="AD143" s="79">
        <f>'NHE15'!AI348/1000</f>
        <v>14.848000000000001</v>
      </c>
      <c r="AE143" s="79">
        <f>'NHE15'!AJ348/1000</f>
        <v>18.010000000000002</v>
      </c>
      <c r="AF143" s="79">
        <f>'NHE15'!AK348/1000</f>
        <v>18.347000000000001</v>
      </c>
      <c r="AG143" s="79">
        <f>'NHE15'!AL348/1000</f>
        <v>18.477</v>
      </c>
      <c r="AH143" s="79">
        <f>'NHE15'!AM348/1000</f>
        <v>18.376000000000001</v>
      </c>
      <c r="AI143" s="79">
        <f>'NHE15'!AN348/1000</f>
        <v>17.652999999999999</v>
      </c>
      <c r="AJ143" s="79">
        <f>'NHE15'!AO348/1000</f>
        <v>19.576000000000001</v>
      </c>
      <c r="AK143" s="79">
        <f>'NHE15'!AP348/1000</f>
        <v>19.32</v>
      </c>
      <c r="AL143" s="79">
        <f>'NHE15'!AQ348/1000</f>
        <v>20.641999999999999</v>
      </c>
      <c r="AM143" s="79">
        <f>'NHE15'!AR348/1000</f>
        <v>24.922999999999998</v>
      </c>
      <c r="AN143" s="79">
        <f>'NHE15'!AS348/1000</f>
        <v>25.966999999999999</v>
      </c>
      <c r="AO143" s="79">
        <f>'NHE15'!AT348/1000</f>
        <v>27.126999999999999</v>
      </c>
      <c r="AP143" s="79">
        <f>'NHE15'!AU348/1000</f>
        <v>27.582999999999998</v>
      </c>
      <c r="AQ143" s="79">
        <f>'NHE15'!AV348/1000</f>
        <v>27.9</v>
      </c>
      <c r="AR143" s="79">
        <f>'NHE15'!AW348/1000</f>
        <v>30.268000000000001</v>
      </c>
      <c r="AS143" s="79">
        <f>'NHE15'!AX348/1000</f>
        <v>31.18</v>
      </c>
      <c r="AT143" s="79">
        <f>'NHE15'!AY348/1000</f>
        <v>32.506999999999998</v>
      </c>
      <c r="AU143" s="79">
        <f>'NHE15'!AZ348/1000</f>
        <v>33.58</v>
      </c>
      <c r="AV143" s="79">
        <f>'NHE15'!BA348/1000</f>
        <v>36.457000000000001</v>
      </c>
      <c r="AW143" s="79">
        <f>'NHE15'!BB348/1000</f>
        <v>37.341000000000001</v>
      </c>
      <c r="AX143" s="79">
        <f>'NHE15'!BC348/1000</f>
        <v>36.771000000000001</v>
      </c>
      <c r="AY143" s="79">
        <f>'NHE15'!BD348/1000</f>
        <v>37.152000000000001</v>
      </c>
      <c r="AZ143" s="79">
        <f>'NHE15'!BE348/1000</f>
        <v>36.805999999999997</v>
      </c>
      <c r="BA143" s="79">
        <f>'NHE15'!BF348/1000</f>
        <v>39.093000000000004</v>
      </c>
      <c r="BB143" s="79">
        <f>'NHE15'!BG348/1000</f>
        <v>39.411000000000001</v>
      </c>
      <c r="BC143" s="79">
        <f>'NHE15'!BH348/1000</f>
        <v>39.671999999999997</v>
      </c>
      <c r="BD143" s="79">
        <f>'NHE15'!BI348/1000</f>
        <v>40.076000000000001</v>
      </c>
    </row>
    <row r="144" spans="1:56" x14ac:dyDescent="0.2">
      <c r="A144" s="299"/>
      <c r="B144" s="296"/>
      <c r="C144" s="298" t="s">
        <v>1098</v>
      </c>
      <c r="I144" s="77" t="s">
        <v>1110</v>
      </c>
      <c r="K144" s="79">
        <f>'NHE15'!P350/1000</f>
        <v>8.9999999999999993E-3</v>
      </c>
      <c r="L144" s="79">
        <f>'NHE15'!Q350/1000</f>
        <v>1.2E-2</v>
      </c>
      <c r="M144" s="79">
        <f>'NHE15'!R350/1000</f>
        <v>1.7000000000000001E-2</v>
      </c>
      <c r="N144" s="79">
        <f>'NHE15'!S350/1000</f>
        <v>2.3E-2</v>
      </c>
      <c r="O144" s="79">
        <f>'NHE15'!T350/1000</f>
        <v>2.8000000000000001E-2</v>
      </c>
      <c r="P144" s="79">
        <f>'NHE15'!U350/1000</f>
        <v>3.7999999999999999E-2</v>
      </c>
      <c r="Q144" s="79">
        <f>'NHE15'!V350/1000</f>
        <v>5.3999999999999999E-2</v>
      </c>
      <c r="R144" s="79">
        <f>'NHE15'!W350/1000</f>
        <v>7.3999999999999996E-2</v>
      </c>
      <c r="S144" s="79">
        <f>'NHE15'!X350/1000</f>
        <v>0.10299999999999999</v>
      </c>
      <c r="T144" s="79">
        <f>'NHE15'!Y350/1000</f>
        <v>0.13600000000000001</v>
      </c>
      <c r="U144" s="79">
        <f>'NHE15'!Z350/1000</f>
        <v>0.192</v>
      </c>
      <c r="V144" s="79">
        <f>'NHE15'!AA350/1000</f>
        <v>0.26</v>
      </c>
      <c r="W144" s="79">
        <f>'NHE15'!AB350/1000</f>
        <v>0.374</v>
      </c>
      <c r="X144" s="79">
        <f>'NHE15'!AC350/1000</f>
        <v>0.51700000000000002</v>
      </c>
      <c r="Y144" s="79">
        <f>'NHE15'!AD350/1000</f>
        <v>0.68200000000000005</v>
      </c>
      <c r="Z144" s="79">
        <f>'NHE15'!AE350/1000</f>
        <v>0.93799999999999994</v>
      </c>
      <c r="AA144" s="302">
        <f>'NHE15'!AF350/1000</f>
        <v>1.246</v>
      </c>
      <c r="AB144" s="79">
        <f>'NHE15'!AG350/1000</f>
        <v>1.57</v>
      </c>
      <c r="AC144" s="79">
        <f>'NHE15'!AH350/1000</f>
        <v>1.929</v>
      </c>
      <c r="AD144" s="79">
        <f>'NHE15'!AI350/1000</f>
        <v>2.1760000000000002</v>
      </c>
      <c r="AE144" s="79">
        <f>'NHE15'!AJ350/1000</f>
        <v>2.7829999999999999</v>
      </c>
      <c r="AF144" s="79">
        <f>'NHE15'!AK350/1000</f>
        <v>2.97</v>
      </c>
      <c r="AG144" s="79">
        <f>'NHE15'!AL350/1000</f>
        <v>3.1139999999999999</v>
      </c>
      <c r="AH144" s="79">
        <f>'NHE15'!AM350/1000</f>
        <v>3.2130000000000001</v>
      </c>
      <c r="AI144" s="79">
        <f>'NHE15'!AN350/1000</f>
        <v>4.085</v>
      </c>
      <c r="AJ144" s="79">
        <f>'NHE15'!AO350/1000</f>
        <v>5.4820000000000002</v>
      </c>
      <c r="AK144" s="79">
        <f>'NHE15'!AP350/1000</f>
        <v>6.383</v>
      </c>
      <c r="AL144" s="79">
        <f>'NHE15'!AQ350/1000</f>
        <v>6.7050000000000001</v>
      </c>
      <c r="AM144" s="79">
        <f>'NHE15'!AR350/1000</f>
        <v>7.367</v>
      </c>
      <c r="AN144" s="79">
        <f>'NHE15'!AS350/1000</f>
        <v>7.72</v>
      </c>
      <c r="AO144" s="79">
        <f>'NHE15'!AT350/1000</f>
        <v>7.4539999999999997</v>
      </c>
      <c r="AP144" s="79">
        <f>'NHE15'!AU350/1000</f>
        <v>7.7270000000000003</v>
      </c>
      <c r="AQ144" s="79">
        <f>'NHE15'!AV350/1000</f>
        <v>8.1679999999999993</v>
      </c>
      <c r="AR144" s="79">
        <f>'NHE15'!AW350/1000</f>
        <v>7.4470000000000001</v>
      </c>
      <c r="AS144" s="79">
        <f>'NHE15'!AX350/1000</f>
        <v>6.7450000000000001</v>
      </c>
      <c r="AT144" s="79">
        <f>'NHE15'!AY350/1000</f>
        <v>7.1390000000000002</v>
      </c>
      <c r="AU144" s="79">
        <f>'NHE15'!AZ350/1000</f>
        <v>7.9889999999999999</v>
      </c>
      <c r="AV144" s="79">
        <f>'NHE15'!BA350/1000</f>
        <v>8.7189999999999994</v>
      </c>
      <c r="AW144" s="79">
        <f>'NHE15'!BB350/1000</f>
        <v>9.282</v>
      </c>
      <c r="AX144" s="79">
        <f>'NHE15'!BC350/1000</f>
        <v>9.8149999999999995</v>
      </c>
      <c r="AY144" s="79">
        <f>'NHE15'!BD350/1000</f>
        <v>10.625999999999999</v>
      </c>
      <c r="AZ144" s="79">
        <f>'NHE15'!BE350/1000</f>
        <v>10.911</v>
      </c>
      <c r="BA144" s="79">
        <f>'NHE15'!BF350/1000</f>
        <v>11.526</v>
      </c>
      <c r="BB144" s="79">
        <f>'NHE15'!BG350/1000</f>
        <v>11.653</v>
      </c>
      <c r="BC144" s="79">
        <f>'NHE15'!BH350/1000</f>
        <v>12.257999999999999</v>
      </c>
      <c r="BD144" s="79">
        <f>'NHE15'!BI350/1000</f>
        <v>13.416</v>
      </c>
    </row>
    <row r="145" spans="1:61" x14ac:dyDescent="0.2">
      <c r="A145" s="299"/>
      <c r="B145" s="296"/>
      <c r="C145" s="298" t="s">
        <v>1099</v>
      </c>
      <c r="I145" s="77" t="s">
        <v>1111</v>
      </c>
      <c r="K145" s="79">
        <f>('NHE15'!P361+'NHE15'!P362)/1000</f>
        <v>0.182</v>
      </c>
      <c r="L145" s="79">
        <f>('NHE15'!Q361+'NHE15'!Q362)/1000</f>
        <v>0.20499999999999999</v>
      </c>
      <c r="M145" s="79">
        <f>('NHE15'!R361+'NHE15'!R362)/1000</f>
        <v>0.23799999999999999</v>
      </c>
      <c r="N145" s="79">
        <f>('NHE15'!S361+'NHE15'!S362)/1000</f>
        <v>0.28000000000000003</v>
      </c>
      <c r="O145" s="79">
        <f>('NHE15'!T361+'NHE15'!T362)/1000</f>
        <v>0.312</v>
      </c>
      <c r="P145" s="79">
        <f>('NHE15'!U361+'NHE15'!U362)/1000</f>
        <v>0.35399999999999998</v>
      </c>
      <c r="Q145" s="79">
        <f>('NHE15'!V361+'NHE15'!V362)/1000</f>
        <v>0.39500000000000002</v>
      </c>
      <c r="R145" s="79">
        <f>('NHE15'!W361+'NHE15'!W362)/1000</f>
        <v>0.41199999999999998</v>
      </c>
      <c r="S145" s="79">
        <f>('NHE15'!X361+'NHE15'!X362)/1000</f>
        <v>0.495</v>
      </c>
      <c r="T145" s="79">
        <f>('NHE15'!Y361+'NHE15'!Y362)/1000</f>
        <v>0.56699999999999995</v>
      </c>
      <c r="U145" s="79">
        <f>('NHE15'!Z361+'NHE15'!Z362)/1000</f>
        <v>0.69899999999999995</v>
      </c>
      <c r="V145" s="79">
        <f>('NHE15'!AA361+'NHE15'!AA362)/1000</f>
        <v>0.82099999999999995</v>
      </c>
      <c r="W145" s="79">
        <f>('NHE15'!AB361+'NHE15'!AB362)/1000</f>
        <v>1.0269999999999999</v>
      </c>
      <c r="X145" s="79">
        <f>('NHE15'!AC361+'NHE15'!AC362)/1000</f>
        <v>1.236</v>
      </c>
      <c r="Y145" s="79">
        <f>('NHE15'!AD361+'NHE15'!AD362)/1000</f>
        <v>1.415</v>
      </c>
      <c r="Z145" s="79">
        <f>('NHE15'!AE361+'NHE15'!AE362)/1000</f>
        <v>1.6930000000000001</v>
      </c>
      <c r="AA145" s="302">
        <f>('NHE15'!AF361+'NHE15'!AF362)/1000</f>
        <v>1.859</v>
      </c>
      <c r="AB145" s="79">
        <f>('NHE15'!AG361+'NHE15'!AG362)/1000</f>
        <v>1.972</v>
      </c>
      <c r="AC145" s="79">
        <f>('NHE15'!AH361+'NHE15'!AH362)/1000</f>
        <v>2.427</v>
      </c>
      <c r="AD145" s="79">
        <f>('NHE15'!AI361+'NHE15'!AI362)/1000</f>
        <v>2.7639999999999998</v>
      </c>
      <c r="AE145" s="79">
        <f>('NHE15'!AJ361+'NHE15'!AJ362)/1000</f>
        <v>3.593</v>
      </c>
      <c r="AF145" s="79">
        <f>('NHE15'!AK361+'NHE15'!AK362)/1000</f>
        <v>3.923</v>
      </c>
      <c r="AG145" s="79">
        <f>('NHE15'!AL361+'NHE15'!AL362)/1000</f>
        <v>4.234</v>
      </c>
      <c r="AH145" s="79">
        <f>('NHE15'!AM361+'NHE15'!AM362)/1000</f>
        <v>4.5490000000000004</v>
      </c>
      <c r="AI145" s="79">
        <f>('NHE15'!AN361+'NHE15'!AN362)/1000</f>
        <v>3.89</v>
      </c>
      <c r="AJ145" s="79">
        <f>('NHE15'!AO361+'NHE15'!AO362)/1000</f>
        <v>4.6920000000000002</v>
      </c>
      <c r="AK145" s="79">
        <f>('NHE15'!AP361+'NHE15'!AP362)/1000</f>
        <v>4.7480000000000002</v>
      </c>
      <c r="AL145" s="79">
        <f>('NHE15'!AQ361+'NHE15'!AQ362)/1000</f>
        <v>4.9640000000000004</v>
      </c>
      <c r="AM145" s="79">
        <f>('NHE15'!AR361+'NHE15'!AR362)/1000</f>
        <v>4.6070000000000002</v>
      </c>
      <c r="AN145" s="79">
        <f>('NHE15'!AS361+'NHE15'!AS362)/1000</f>
        <v>4.7009999999999996</v>
      </c>
      <c r="AO145" s="79">
        <f>('NHE15'!AT361+'NHE15'!AT362)/1000</f>
        <v>4.2839999999999998</v>
      </c>
      <c r="AP145" s="79">
        <f>('NHE15'!AU361+'NHE15'!AU362)/1000</f>
        <v>3.8279999999999998</v>
      </c>
      <c r="AQ145" s="79">
        <f>('NHE15'!AV361+'NHE15'!AV362)/1000</f>
        <v>3.794</v>
      </c>
      <c r="AR145" s="79">
        <f>('NHE15'!AW361+'NHE15'!AW362)/1000</f>
        <v>4.1449999999999996</v>
      </c>
      <c r="AS145" s="79">
        <f>('NHE15'!AX361+'NHE15'!AX362)/1000</f>
        <v>4.2450000000000001</v>
      </c>
      <c r="AT145" s="79">
        <f>('NHE15'!AY361+'NHE15'!AY362)/1000</f>
        <v>4.8150000000000004</v>
      </c>
      <c r="AU145" s="79">
        <f>('NHE15'!AZ361+'NHE15'!AZ362)/1000</f>
        <v>5.0339999999999998</v>
      </c>
      <c r="AV145" s="79">
        <f>('NHE15'!BA361+'NHE15'!BA362)/1000</f>
        <v>6.4880000000000004</v>
      </c>
      <c r="AW145" s="79">
        <f>('NHE15'!BB361+'NHE15'!BB362)/1000</f>
        <v>5.6079999999999997</v>
      </c>
      <c r="AX145" s="79">
        <f>('NHE15'!BC361+'NHE15'!BC362)/1000</f>
        <v>5.83</v>
      </c>
      <c r="AY145" s="79">
        <f>('NHE15'!BD361+'NHE15'!BD362)/1000</f>
        <v>6.3470000000000004</v>
      </c>
      <c r="AZ145" s="79">
        <f>('NHE15'!BE361+'NHE15'!BE362)/1000</f>
        <v>6.2320000000000002</v>
      </c>
      <c r="BA145" s="79">
        <f>('NHE15'!BF361+'NHE15'!BF362)/1000</f>
        <v>7.2590000000000003</v>
      </c>
      <c r="BB145" s="79">
        <f>('NHE15'!BG361+'NHE15'!BG362)/1000</f>
        <v>7.4569999999999999</v>
      </c>
      <c r="BC145" s="79">
        <f>('NHE15'!BH361+'NHE15'!BH362)/1000</f>
        <v>7.8529999999999998</v>
      </c>
      <c r="BD145" s="79">
        <f>('NHE15'!BI361+'NHE15'!BI362)/1000</f>
        <v>7.6619999999999999</v>
      </c>
    </row>
    <row r="146" spans="1:61" x14ac:dyDescent="0.2">
      <c r="A146" s="296"/>
      <c r="B146" s="297" t="s">
        <v>1112</v>
      </c>
      <c r="C146" s="296"/>
      <c r="K146" s="79">
        <f t="shared" ref="K146:BD146" si="67">K130-K139</f>
        <v>59.024999999999999</v>
      </c>
      <c r="L146" s="79">
        <f t="shared" si="67"/>
        <v>64.885999999999996</v>
      </c>
      <c r="M146" s="79">
        <f t="shared" si="67"/>
        <v>71.935000000000002</v>
      </c>
      <c r="N146" s="79">
        <f t="shared" si="67"/>
        <v>80.177999999999997</v>
      </c>
      <c r="O146" s="79">
        <f t="shared" si="67"/>
        <v>91.856000000000009</v>
      </c>
      <c r="P146" s="79">
        <f t="shared" si="67"/>
        <v>105.19499999999999</v>
      </c>
      <c r="Q146" s="79">
        <f t="shared" si="67"/>
        <v>120.25500000000001</v>
      </c>
      <c r="R146" s="79">
        <f t="shared" si="67"/>
        <v>136.41500000000002</v>
      </c>
      <c r="S146" s="79">
        <f t="shared" si="67"/>
        <v>152.39099999999999</v>
      </c>
      <c r="T146" s="79">
        <f t="shared" si="67"/>
        <v>173.78399999999999</v>
      </c>
      <c r="U146" s="79">
        <f t="shared" si="67"/>
        <v>201.70699999999999</v>
      </c>
      <c r="V146" s="79">
        <f t="shared" si="67"/>
        <v>234.45299999999997</v>
      </c>
      <c r="W146" s="79">
        <f t="shared" si="67"/>
        <v>263.59499999999997</v>
      </c>
      <c r="X146" s="79">
        <f t="shared" si="67"/>
        <v>290.00100000000003</v>
      </c>
      <c r="Y146" s="79">
        <f t="shared" si="67"/>
        <v>317.93199999999996</v>
      </c>
      <c r="Z146" s="79">
        <f t="shared" si="67"/>
        <v>350.17699999999996</v>
      </c>
      <c r="AA146" s="302">
        <f t="shared" si="67"/>
        <v>380.19799999999998</v>
      </c>
      <c r="AB146" s="79">
        <f t="shared" si="67"/>
        <v>417.05</v>
      </c>
      <c r="AC146" s="79">
        <f t="shared" si="67"/>
        <v>464.27199999999999</v>
      </c>
      <c r="AD146" s="79">
        <f t="shared" si="67"/>
        <v>511.86099999999999</v>
      </c>
      <c r="AE146" s="79">
        <f t="shared" si="67"/>
        <v>570.58100000000002</v>
      </c>
      <c r="AF146" s="79">
        <f t="shared" si="67"/>
        <v>626.68399999999997</v>
      </c>
      <c r="AG146" s="79">
        <f t="shared" si="67"/>
        <v>678.60700000000008</v>
      </c>
      <c r="AH146" s="79">
        <f t="shared" si="67"/>
        <v>722.88699999999994</v>
      </c>
      <c r="AI146" s="79">
        <f t="shared" si="67"/>
        <v>761.78700000000003</v>
      </c>
      <c r="AJ146" s="79">
        <f t="shared" si="67"/>
        <v>805.39300000000003</v>
      </c>
      <c r="AK146" s="79">
        <f t="shared" si="67"/>
        <v>848.30499999999995</v>
      </c>
      <c r="AL146" s="79">
        <f t="shared" si="67"/>
        <v>895.44299999999998</v>
      </c>
      <c r="AM146" s="79">
        <f t="shared" si="67"/>
        <v>946.99700000000007</v>
      </c>
      <c r="AN146" s="79">
        <f t="shared" si="67"/>
        <v>1005.675</v>
      </c>
      <c r="AO146" s="79">
        <f t="shared" si="67"/>
        <v>1076.99</v>
      </c>
      <c r="AP146" s="79">
        <f t="shared" si="67"/>
        <v>1171.1659999999999</v>
      </c>
      <c r="AQ146" s="79">
        <f t="shared" si="67"/>
        <v>1273.1279999999999</v>
      </c>
      <c r="AR146" s="79">
        <f t="shared" si="67"/>
        <v>1377.5919999999999</v>
      </c>
      <c r="AS146" s="79">
        <f t="shared" si="67"/>
        <v>1482.9079999999999</v>
      </c>
      <c r="AT146" s="79">
        <f t="shared" si="67"/>
        <v>1584.7860000000001</v>
      </c>
      <c r="AU146" s="79">
        <f t="shared" si="67"/>
        <v>1688.7429999999999</v>
      </c>
      <c r="AV146" s="79">
        <f t="shared" si="67"/>
        <v>1793.884</v>
      </c>
      <c r="AW146" s="79">
        <f t="shared" si="67"/>
        <v>1880.3870000000002</v>
      </c>
      <c r="AX146" s="79">
        <f t="shared" si="67"/>
        <v>1979.336</v>
      </c>
      <c r="AY146" s="79">
        <f t="shared" si="67"/>
        <v>2054.645</v>
      </c>
      <c r="AZ146" s="79">
        <f t="shared" si="67"/>
        <v>2127.5360000000001</v>
      </c>
      <c r="BA146" s="79">
        <f t="shared" si="67"/>
        <v>2218.578</v>
      </c>
      <c r="BB146" s="79">
        <f t="shared" si="67"/>
        <v>2286.4059999999999</v>
      </c>
      <c r="BC146" s="79">
        <f t="shared" si="67"/>
        <v>2410.1890000000003</v>
      </c>
      <c r="BD146" s="79">
        <f t="shared" si="67"/>
        <v>2560.4319999999998</v>
      </c>
    </row>
    <row r="147" spans="1:61" x14ac:dyDescent="0.2">
      <c r="A147" s="298"/>
      <c r="B147" s="296"/>
      <c r="C147" s="298" t="s">
        <v>1104</v>
      </c>
      <c r="I147" s="77" t="s">
        <v>1113</v>
      </c>
      <c r="K147" s="79">
        <f t="shared" ref="K147:BD147" si="68">K131-K140</f>
        <v>7.133</v>
      </c>
      <c r="L147" s="79">
        <f t="shared" si="68"/>
        <v>7.9149999999999991</v>
      </c>
      <c r="M147" s="79">
        <f t="shared" si="68"/>
        <v>8.7310000000000016</v>
      </c>
      <c r="N147" s="79">
        <f t="shared" si="68"/>
        <v>10.017000000000001</v>
      </c>
      <c r="O147" s="79">
        <f t="shared" si="68"/>
        <v>12.548</v>
      </c>
      <c r="P147" s="79">
        <f t="shared" si="68"/>
        <v>15.389999999999999</v>
      </c>
      <c r="Q147" s="79">
        <f t="shared" si="68"/>
        <v>18.555</v>
      </c>
      <c r="R147" s="79">
        <f t="shared" si="68"/>
        <v>21.869</v>
      </c>
      <c r="S147" s="79">
        <f t="shared" si="68"/>
        <v>25.398</v>
      </c>
      <c r="T147" s="79">
        <f t="shared" si="68"/>
        <v>29.616999999999997</v>
      </c>
      <c r="U147" s="79">
        <f t="shared" si="68"/>
        <v>35.952999999999996</v>
      </c>
      <c r="V147" s="79">
        <f t="shared" si="68"/>
        <v>43.12</v>
      </c>
      <c r="W147" s="79">
        <f t="shared" si="68"/>
        <v>50.693000000000005</v>
      </c>
      <c r="X147" s="79">
        <f t="shared" si="68"/>
        <v>57.723999999999997</v>
      </c>
      <c r="Y147" s="79">
        <f t="shared" si="68"/>
        <v>64.176000000000002</v>
      </c>
      <c r="Z147" s="79">
        <f t="shared" si="68"/>
        <v>69.341000000000008</v>
      </c>
      <c r="AA147" s="302">
        <f t="shared" si="68"/>
        <v>74.311000000000007</v>
      </c>
      <c r="AB147" s="79">
        <f t="shared" si="68"/>
        <v>80.451999999999998</v>
      </c>
      <c r="AC147" s="79">
        <f t="shared" si="68"/>
        <v>85.671999999999997</v>
      </c>
      <c r="AD147" s="79">
        <f t="shared" si="68"/>
        <v>95.774000000000001</v>
      </c>
      <c r="AE147" s="79">
        <f t="shared" si="68"/>
        <v>105.566</v>
      </c>
      <c r="AF147" s="79">
        <f t="shared" si="68"/>
        <v>115.31099999999999</v>
      </c>
      <c r="AG147" s="79">
        <f t="shared" si="68"/>
        <v>129.47999999999999</v>
      </c>
      <c r="AH147" s="79">
        <f t="shared" si="68"/>
        <v>142.27200000000002</v>
      </c>
      <c r="AI147" s="79">
        <f t="shared" si="68"/>
        <v>157.827</v>
      </c>
      <c r="AJ147" s="79">
        <f t="shared" si="68"/>
        <v>173.16800000000001</v>
      </c>
      <c r="AK147" s="79">
        <f t="shared" si="68"/>
        <v>184.09800000000001</v>
      </c>
      <c r="AL147" s="79">
        <f t="shared" si="68"/>
        <v>192.97</v>
      </c>
      <c r="AM147" s="79">
        <f t="shared" si="68"/>
        <v>191.15799999999999</v>
      </c>
      <c r="AN147" s="79">
        <f t="shared" si="68"/>
        <v>196.57499999999999</v>
      </c>
      <c r="AO147" s="79">
        <f t="shared" si="68"/>
        <v>205.511</v>
      </c>
      <c r="AP147" s="79">
        <f t="shared" si="68"/>
        <v>225.773</v>
      </c>
      <c r="AQ147" s="79">
        <f t="shared" si="68"/>
        <v>241.52499999999998</v>
      </c>
      <c r="AR147" s="79">
        <f t="shared" si="68"/>
        <v>258.22799999999995</v>
      </c>
      <c r="AS147" s="79">
        <f t="shared" si="68"/>
        <v>281.83600000000001</v>
      </c>
      <c r="AT147" s="79">
        <f t="shared" si="68"/>
        <v>305.74100000000004</v>
      </c>
      <c r="AU147" s="79">
        <f t="shared" si="68"/>
        <v>359.93900000000002</v>
      </c>
      <c r="AV147" s="79">
        <f t="shared" si="68"/>
        <v>383.87099999999998</v>
      </c>
      <c r="AW147" s="79">
        <f t="shared" si="68"/>
        <v>414.40800000000002</v>
      </c>
      <c r="AX147" s="79">
        <f t="shared" si="68"/>
        <v>440.18799999999999</v>
      </c>
      <c r="AY147" s="79">
        <f t="shared" si="68"/>
        <v>456.24400000000003</v>
      </c>
      <c r="AZ147" s="79">
        <f t="shared" si="68"/>
        <v>477.654</v>
      </c>
      <c r="BA147" s="79">
        <f t="shared" si="68"/>
        <v>501.10700000000003</v>
      </c>
      <c r="BB147" s="79">
        <f t="shared" si="68"/>
        <v>520.37900000000002</v>
      </c>
      <c r="BC147" s="79">
        <f t="shared" si="68"/>
        <v>544.95899999999995</v>
      </c>
      <c r="BD147" s="79">
        <f t="shared" si="68"/>
        <v>567.39499999999998</v>
      </c>
    </row>
    <row r="148" spans="1:61" x14ac:dyDescent="0.2">
      <c r="A148" s="298"/>
      <c r="B148" s="296"/>
      <c r="C148" s="298" t="s">
        <v>1106</v>
      </c>
      <c r="I148" s="77" t="s">
        <v>1114</v>
      </c>
      <c r="K148" s="79">
        <f t="shared" ref="K148:BD148" si="69">K132-K141</f>
        <v>4.0990000000000002</v>
      </c>
      <c r="L148" s="79">
        <f t="shared" si="69"/>
        <v>5.0439999999999996</v>
      </c>
      <c r="M148" s="79">
        <f t="shared" si="69"/>
        <v>5.8739999999999997</v>
      </c>
      <c r="N148" s="79">
        <f t="shared" si="69"/>
        <v>6.6749999999999998</v>
      </c>
      <c r="O148" s="79">
        <f t="shared" si="69"/>
        <v>7.4409999999999998</v>
      </c>
      <c r="P148" s="79">
        <f t="shared" si="69"/>
        <v>9.0289999999999999</v>
      </c>
      <c r="Q148" s="79">
        <f t="shared" si="69"/>
        <v>10.3</v>
      </c>
      <c r="R148" s="79">
        <f t="shared" si="69"/>
        <v>11.873999999999999</v>
      </c>
      <c r="S148" s="79">
        <f t="shared" si="69"/>
        <v>12.984999999999999</v>
      </c>
      <c r="T148" s="79">
        <f t="shared" si="69"/>
        <v>14.807</v>
      </c>
      <c r="U148" s="79">
        <f t="shared" si="69"/>
        <v>17.641999999999999</v>
      </c>
      <c r="V148" s="79">
        <f t="shared" si="69"/>
        <v>20.657000000000004</v>
      </c>
      <c r="W148" s="79">
        <f t="shared" si="69"/>
        <v>21.850999999999999</v>
      </c>
      <c r="X148" s="79">
        <f t="shared" si="69"/>
        <v>24.281999999999996</v>
      </c>
      <c r="Y148" s="79">
        <f t="shared" si="69"/>
        <v>26.127999999999997</v>
      </c>
      <c r="Z148" s="79">
        <f t="shared" si="69"/>
        <v>28.066000000000003</v>
      </c>
      <c r="AA148" s="302">
        <f t="shared" si="69"/>
        <v>31.480999999999998</v>
      </c>
      <c r="AB148" s="79">
        <f t="shared" si="69"/>
        <v>35.063000000000002</v>
      </c>
      <c r="AC148" s="79">
        <f t="shared" si="69"/>
        <v>38.950000000000003</v>
      </c>
      <c r="AD148" s="79">
        <f t="shared" si="69"/>
        <v>44.422000000000004</v>
      </c>
      <c r="AE148" s="79">
        <f t="shared" si="69"/>
        <v>53.26</v>
      </c>
      <c r="AF148" s="79">
        <f t="shared" si="69"/>
        <v>69.358000000000004</v>
      </c>
      <c r="AG148" s="79">
        <f t="shared" si="69"/>
        <v>81.936999999999998</v>
      </c>
      <c r="AH148" s="79">
        <f t="shared" si="69"/>
        <v>93.615000000000009</v>
      </c>
      <c r="AI148" s="79">
        <f t="shared" si="69"/>
        <v>102.818</v>
      </c>
      <c r="AJ148" s="79">
        <f t="shared" si="69"/>
        <v>111.73400000000001</v>
      </c>
      <c r="AK148" s="79">
        <f t="shared" si="69"/>
        <v>118.53199999999998</v>
      </c>
      <c r="AL148" s="79">
        <f t="shared" si="69"/>
        <v>124.53100000000001</v>
      </c>
      <c r="AM148" s="79">
        <f t="shared" si="69"/>
        <v>130.959</v>
      </c>
      <c r="AN148" s="79">
        <f t="shared" si="69"/>
        <v>142.13</v>
      </c>
      <c r="AO148" s="79">
        <f t="shared" si="69"/>
        <v>155.03799999999998</v>
      </c>
      <c r="AP148" s="79">
        <f t="shared" si="69"/>
        <v>173.834</v>
      </c>
      <c r="AQ148" s="79">
        <f t="shared" si="69"/>
        <v>194.499</v>
      </c>
      <c r="AR148" s="79">
        <f t="shared" si="69"/>
        <v>211.54599999999999</v>
      </c>
      <c r="AS148" s="79">
        <f t="shared" si="69"/>
        <v>230.96899999999999</v>
      </c>
      <c r="AT148" s="79">
        <f t="shared" si="69"/>
        <v>246.21100000000001</v>
      </c>
      <c r="AU148" s="79">
        <f t="shared" si="69"/>
        <v>241.74299999999999</v>
      </c>
      <c r="AV148" s="79">
        <f t="shared" si="69"/>
        <v>258.77299999999997</v>
      </c>
      <c r="AW148" s="79">
        <f t="shared" si="69"/>
        <v>273.81900000000002</v>
      </c>
      <c r="AX148" s="79">
        <f t="shared" si="69"/>
        <v>300.71699999999998</v>
      </c>
      <c r="AY148" s="79">
        <f t="shared" si="69"/>
        <v>319.44899999999996</v>
      </c>
      <c r="AZ148" s="79">
        <f t="shared" si="69"/>
        <v>326.20499999999998</v>
      </c>
      <c r="BA148" s="79">
        <f t="shared" si="69"/>
        <v>340.68599999999998</v>
      </c>
      <c r="BB148" s="79">
        <f t="shared" si="69"/>
        <v>358.29399999999998</v>
      </c>
      <c r="BC148" s="79">
        <f t="shared" si="69"/>
        <v>397.565</v>
      </c>
      <c r="BD148" s="79">
        <f t="shared" si="69"/>
        <v>436.77100000000002</v>
      </c>
    </row>
    <row r="149" spans="1:61" x14ac:dyDescent="0.2">
      <c r="A149" s="298"/>
      <c r="B149" s="296"/>
      <c r="C149" s="299" t="s">
        <v>1147</v>
      </c>
      <c r="I149" s="77" t="s">
        <v>1149</v>
      </c>
      <c r="K149" s="79">
        <f t="shared" ref="K149:BD149" si="70">K133</f>
        <v>0</v>
      </c>
      <c r="L149" s="79">
        <f t="shared" si="70"/>
        <v>0</v>
      </c>
      <c r="M149" s="79">
        <f t="shared" si="70"/>
        <v>0</v>
      </c>
      <c r="N149" s="79">
        <f t="shared" si="70"/>
        <v>0</v>
      </c>
      <c r="O149" s="79">
        <f t="shared" si="70"/>
        <v>0</v>
      </c>
      <c r="P149" s="79">
        <f t="shared" si="70"/>
        <v>0</v>
      </c>
      <c r="Q149" s="79">
        <f t="shared" si="70"/>
        <v>0</v>
      </c>
      <c r="R149" s="79">
        <f t="shared" si="70"/>
        <v>0</v>
      </c>
      <c r="S149" s="79">
        <f t="shared" si="70"/>
        <v>0</v>
      </c>
      <c r="T149" s="79">
        <f t="shared" si="70"/>
        <v>0</v>
      </c>
      <c r="U149" s="79">
        <f t="shared" si="70"/>
        <v>0</v>
      </c>
      <c r="V149" s="79">
        <f t="shared" si="70"/>
        <v>0</v>
      </c>
      <c r="W149" s="79">
        <f t="shared" si="70"/>
        <v>0</v>
      </c>
      <c r="X149" s="79">
        <f t="shared" si="70"/>
        <v>0</v>
      </c>
      <c r="Y149" s="79">
        <f t="shared" si="70"/>
        <v>0</v>
      </c>
      <c r="Z149" s="79">
        <f t="shared" si="70"/>
        <v>0</v>
      </c>
      <c r="AA149" s="302">
        <f t="shared" si="70"/>
        <v>0</v>
      </c>
      <c r="AB149" s="79">
        <f t="shared" si="70"/>
        <v>0</v>
      </c>
      <c r="AC149" s="79">
        <f t="shared" si="70"/>
        <v>0</v>
      </c>
      <c r="AD149" s="79">
        <f t="shared" si="70"/>
        <v>0</v>
      </c>
      <c r="AE149" s="79">
        <f t="shared" si="70"/>
        <v>0</v>
      </c>
      <c r="AF149" s="79">
        <f t="shared" si="70"/>
        <v>0</v>
      </c>
      <c r="AG149" s="79">
        <f t="shared" si="70"/>
        <v>0</v>
      </c>
      <c r="AH149" s="79">
        <f t="shared" si="70"/>
        <v>0</v>
      </c>
      <c r="AI149" s="79">
        <f t="shared" si="70"/>
        <v>0</v>
      </c>
      <c r="AJ149" s="79">
        <f t="shared" si="70"/>
        <v>0</v>
      </c>
      <c r="AK149" s="79">
        <f t="shared" si="70"/>
        <v>0</v>
      </c>
      <c r="AL149" s="79">
        <f t="shared" si="70"/>
        <v>0</v>
      </c>
      <c r="AM149" s="79">
        <f t="shared" si="70"/>
        <v>0.34899999999999998</v>
      </c>
      <c r="AN149" s="79">
        <f t="shared" si="70"/>
        <v>1.4890000000000001</v>
      </c>
      <c r="AO149" s="79">
        <f t="shared" si="70"/>
        <v>2.5299999999999998</v>
      </c>
      <c r="AP149" s="79">
        <f t="shared" si="70"/>
        <v>3.4889999999999999</v>
      </c>
      <c r="AQ149" s="79">
        <f t="shared" si="70"/>
        <v>4.5609999999999999</v>
      </c>
      <c r="AR149" s="79">
        <f t="shared" si="70"/>
        <v>5.3049999999999997</v>
      </c>
      <c r="AS149" s="79">
        <f t="shared" si="70"/>
        <v>6.15</v>
      </c>
      <c r="AT149" s="79">
        <f t="shared" si="70"/>
        <v>6.4489999999999998</v>
      </c>
      <c r="AU149" s="79">
        <f t="shared" si="70"/>
        <v>7.1890000000000001</v>
      </c>
      <c r="AV149" s="79">
        <f t="shared" si="70"/>
        <v>7.766</v>
      </c>
      <c r="AW149" s="79">
        <f t="shared" si="70"/>
        <v>8.6950000000000003</v>
      </c>
      <c r="AX149" s="79">
        <f t="shared" si="70"/>
        <v>9.5329999999999995</v>
      </c>
      <c r="AY149" s="79">
        <f t="shared" si="70"/>
        <v>9.7059999999999995</v>
      </c>
      <c r="AZ149" s="79">
        <f t="shared" si="70"/>
        <v>10.038</v>
      </c>
      <c r="BA149" s="79">
        <f t="shared" si="70"/>
        <v>10.701000000000001</v>
      </c>
      <c r="BB149" s="79">
        <f t="shared" si="70"/>
        <v>11.375999999999999</v>
      </c>
      <c r="BC149" s="79">
        <f t="shared" si="70"/>
        <v>10.837999999999999</v>
      </c>
      <c r="BD149" s="79">
        <f t="shared" si="70"/>
        <v>12.028</v>
      </c>
    </row>
    <row r="150" spans="1:61" x14ac:dyDescent="0.2">
      <c r="A150" s="299"/>
      <c r="B150" s="296"/>
      <c r="C150" s="298" t="s">
        <v>1108</v>
      </c>
      <c r="I150" s="77" t="s">
        <v>1150</v>
      </c>
      <c r="K150" s="79">
        <f t="shared" ref="K150:BD150" si="71">K134-K142</f>
        <v>9.2960000000000029</v>
      </c>
      <c r="L150" s="79">
        <f t="shared" si="71"/>
        <v>10.271999999999993</v>
      </c>
      <c r="M150" s="79">
        <f t="shared" si="71"/>
        <v>11.543000000000008</v>
      </c>
      <c r="N150" s="79">
        <f t="shared" si="71"/>
        <v>12.911000000000005</v>
      </c>
      <c r="O150" s="79">
        <f t="shared" si="71"/>
        <v>14.597000000000012</v>
      </c>
      <c r="P150" s="79">
        <f t="shared" si="71"/>
        <v>16.416</v>
      </c>
      <c r="Q150" s="79">
        <f t="shared" si="71"/>
        <v>17.692000000000014</v>
      </c>
      <c r="R150" s="79">
        <f t="shared" si="71"/>
        <v>19.096000000000018</v>
      </c>
      <c r="S150" s="79">
        <f t="shared" si="71"/>
        <v>21.222000000000016</v>
      </c>
      <c r="T150" s="79">
        <f t="shared" si="71"/>
        <v>23.525999999999989</v>
      </c>
      <c r="U150" s="79">
        <f t="shared" si="71"/>
        <v>26.217000000000006</v>
      </c>
      <c r="V150" s="79">
        <f t="shared" si="71"/>
        <v>29.226999999999958</v>
      </c>
      <c r="W150" s="79">
        <f t="shared" si="71"/>
        <v>31.59799999999996</v>
      </c>
      <c r="X150" s="79">
        <f t="shared" si="71"/>
        <v>33.401999999999987</v>
      </c>
      <c r="Y150" s="79">
        <f t="shared" si="71"/>
        <v>35.629999999999967</v>
      </c>
      <c r="Z150" s="79">
        <f t="shared" si="71"/>
        <v>39.020999999999944</v>
      </c>
      <c r="AA150" s="302">
        <f t="shared" si="71"/>
        <v>43.854999999999976</v>
      </c>
      <c r="AB150" s="79">
        <f t="shared" si="71"/>
        <v>47.84099999999998</v>
      </c>
      <c r="AC150" s="79">
        <f t="shared" si="71"/>
        <v>52.007000000000048</v>
      </c>
      <c r="AD150" s="79">
        <f t="shared" si="71"/>
        <v>55.523999999999965</v>
      </c>
      <c r="AE150" s="79">
        <f t="shared" si="71"/>
        <v>62.07200000000001</v>
      </c>
      <c r="AF150" s="79">
        <f t="shared" si="71"/>
        <v>66.9849999999999</v>
      </c>
      <c r="AG150" s="79">
        <f t="shared" si="71"/>
        <v>69.920000000000044</v>
      </c>
      <c r="AH150" s="79">
        <f t="shared" si="71"/>
        <v>72.704999999999998</v>
      </c>
      <c r="AI150" s="79">
        <f t="shared" si="71"/>
        <v>74.11999999999999</v>
      </c>
      <c r="AJ150" s="79">
        <f t="shared" si="71"/>
        <v>73.6159999999999</v>
      </c>
      <c r="AK150" s="79">
        <f t="shared" si="71"/>
        <v>74.118999999999943</v>
      </c>
      <c r="AL150" s="79">
        <f t="shared" si="71"/>
        <v>75.096999999999881</v>
      </c>
      <c r="AM150" s="79">
        <f t="shared" si="71"/>
        <v>78.829000000000008</v>
      </c>
      <c r="AN150" s="79">
        <f t="shared" si="71"/>
        <v>82.10299999999998</v>
      </c>
      <c r="AO150" s="79">
        <f t="shared" si="71"/>
        <v>86.956999999999994</v>
      </c>
      <c r="AP150" s="79">
        <f t="shared" si="71"/>
        <v>96.502999999999915</v>
      </c>
      <c r="AQ150" s="79">
        <f t="shared" si="71"/>
        <v>104.62599999999991</v>
      </c>
      <c r="AR150" s="79">
        <f t="shared" si="71"/>
        <v>115.75599999999999</v>
      </c>
      <c r="AS150" s="79">
        <f t="shared" si="71"/>
        <v>122.19900000000003</v>
      </c>
      <c r="AT150" s="79">
        <f t="shared" si="71"/>
        <v>127.17799999999984</v>
      </c>
      <c r="AU150" s="79">
        <f t="shared" si="71"/>
        <v>133.09099999999989</v>
      </c>
      <c r="AV150" s="79">
        <f t="shared" si="71"/>
        <v>139.1630000000001</v>
      </c>
      <c r="AW150" s="79">
        <f t="shared" si="71"/>
        <v>149.59300000000002</v>
      </c>
      <c r="AX150" s="79">
        <f t="shared" si="71"/>
        <v>157.59799999999998</v>
      </c>
      <c r="AY150" s="79">
        <f t="shared" si="71"/>
        <v>164.81400000000016</v>
      </c>
      <c r="AZ150" s="79">
        <f t="shared" si="71"/>
        <v>170.04999999999995</v>
      </c>
      <c r="BA150" s="79">
        <f t="shared" si="71"/>
        <v>172.64300000000003</v>
      </c>
      <c r="BB150" s="79">
        <f t="shared" si="71"/>
        <v>175.74099999999976</v>
      </c>
      <c r="BC150" s="79">
        <f t="shared" si="71"/>
        <v>182.95999999999975</v>
      </c>
      <c r="BD150" s="79">
        <f t="shared" si="71"/>
        <v>192.23199999999969</v>
      </c>
    </row>
    <row r="151" spans="1:61" x14ac:dyDescent="0.2">
      <c r="A151" s="299"/>
      <c r="B151" s="296"/>
      <c r="C151" s="298" t="s">
        <v>1097</v>
      </c>
      <c r="I151" s="77" t="s">
        <v>1115</v>
      </c>
      <c r="K151" s="79">
        <f t="shared" ref="K151:BD151" si="72">K135-K143</f>
        <v>22.969000000000001</v>
      </c>
      <c r="L151" s="79">
        <f t="shared" si="72"/>
        <v>24.191000000000003</v>
      </c>
      <c r="M151" s="79">
        <f t="shared" si="72"/>
        <v>26.17</v>
      </c>
      <c r="N151" s="79">
        <f t="shared" si="72"/>
        <v>28.779</v>
      </c>
      <c r="O151" s="79">
        <f t="shared" si="72"/>
        <v>31.506999999999998</v>
      </c>
      <c r="P151" s="79">
        <f t="shared" si="72"/>
        <v>34.091000000000001</v>
      </c>
      <c r="Q151" s="79">
        <f t="shared" si="72"/>
        <v>36.939</v>
      </c>
      <c r="R151" s="79">
        <f t="shared" si="72"/>
        <v>40.545999999999999</v>
      </c>
      <c r="S151" s="79">
        <f t="shared" si="72"/>
        <v>43.113999999999997</v>
      </c>
      <c r="T151" s="79">
        <f t="shared" si="72"/>
        <v>46.997</v>
      </c>
      <c r="U151" s="79">
        <f t="shared" si="72"/>
        <v>51.954999999999998</v>
      </c>
      <c r="V151" s="79">
        <f t="shared" si="72"/>
        <v>58.494000000000007</v>
      </c>
      <c r="W151" s="79">
        <f t="shared" si="72"/>
        <v>64.356000000000009</v>
      </c>
      <c r="X151" s="79">
        <f t="shared" si="72"/>
        <v>69.465000000000003</v>
      </c>
      <c r="Y151" s="79">
        <f t="shared" si="72"/>
        <v>76.668999999999997</v>
      </c>
      <c r="Z151" s="79">
        <f t="shared" si="72"/>
        <v>84.641999999999996</v>
      </c>
      <c r="AA151" s="302">
        <f t="shared" si="72"/>
        <v>91.695999999999998</v>
      </c>
      <c r="AB151" s="79">
        <f t="shared" si="72"/>
        <v>97.483000000000004</v>
      </c>
      <c r="AC151" s="79">
        <f t="shared" si="72"/>
        <v>106.241</v>
      </c>
      <c r="AD151" s="79">
        <f t="shared" si="72"/>
        <v>111.803</v>
      </c>
      <c r="AE151" s="79">
        <f t="shared" si="72"/>
        <v>119.872</v>
      </c>
      <c r="AF151" s="79">
        <f t="shared" si="72"/>
        <v>122.46799999999999</v>
      </c>
      <c r="AG151" s="79">
        <f t="shared" si="72"/>
        <v>124.70099999999999</v>
      </c>
      <c r="AH151" s="79">
        <f t="shared" si="72"/>
        <v>125.72200000000001</v>
      </c>
      <c r="AI151" s="79">
        <f t="shared" si="72"/>
        <v>124.38200000000001</v>
      </c>
      <c r="AJ151" s="79">
        <f t="shared" si="72"/>
        <v>125.24100000000001</v>
      </c>
      <c r="AK151" s="79">
        <f t="shared" si="72"/>
        <v>131.03400000000002</v>
      </c>
      <c r="AL151" s="79">
        <f t="shared" si="72"/>
        <v>140.79</v>
      </c>
      <c r="AM151" s="79">
        <f t="shared" si="72"/>
        <v>151.983</v>
      </c>
      <c r="AN151" s="79">
        <f t="shared" si="72"/>
        <v>161.714</v>
      </c>
      <c r="AO151" s="79">
        <f t="shared" si="72"/>
        <v>171.839</v>
      </c>
      <c r="AP151" s="79">
        <f t="shared" si="72"/>
        <v>178.68899999999999</v>
      </c>
      <c r="AQ151" s="79">
        <f t="shared" si="72"/>
        <v>191.41399999999999</v>
      </c>
      <c r="AR151" s="79">
        <f t="shared" si="72"/>
        <v>205.38</v>
      </c>
      <c r="AS151" s="79">
        <f t="shared" si="72"/>
        <v>217.29900000000001</v>
      </c>
      <c r="AT151" s="79">
        <f t="shared" si="72"/>
        <v>231.29899999999998</v>
      </c>
      <c r="AU151" s="79">
        <f t="shared" si="72"/>
        <v>239.61600000000004</v>
      </c>
      <c r="AV151" s="79">
        <f t="shared" si="72"/>
        <v>253.459</v>
      </c>
      <c r="AW151" s="79">
        <f t="shared" si="72"/>
        <v>257.53999999999996</v>
      </c>
      <c r="AX151" s="79">
        <f t="shared" si="72"/>
        <v>256.35899999999998</v>
      </c>
      <c r="AY151" s="79">
        <f t="shared" si="72"/>
        <v>261.57499999999999</v>
      </c>
      <c r="AZ151" s="79">
        <f t="shared" si="72"/>
        <v>271.71300000000002</v>
      </c>
      <c r="BA151" s="79">
        <f t="shared" si="72"/>
        <v>278.51400000000001</v>
      </c>
      <c r="BB151" s="79">
        <f t="shared" si="72"/>
        <v>285.71899999999999</v>
      </c>
      <c r="BC151" s="79">
        <f t="shared" si="72"/>
        <v>289.98</v>
      </c>
      <c r="BD151" s="79">
        <f t="shared" si="72"/>
        <v>298.07399999999996</v>
      </c>
    </row>
    <row r="152" spans="1:61" x14ac:dyDescent="0.2">
      <c r="A152" s="299"/>
      <c r="B152" s="296"/>
      <c r="C152" s="298" t="s">
        <v>1098</v>
      </c>
      <c r="I152" s="77" t="s">
        <v>1116</v>
      </c>
      <c r="K152" s="79">
        <f t="shared" ref="K152:BD152" si="73">K136-K144</f>
        <v>14.055999999999999</v>
      </c>
      <c r="L152" s="79">
        <f t="shared" si="73"/>
        <v>15.815999999999999</v>
      </c>
      <c r="M152" s="79">
        <f t="shared" si="73"/>
        <v>17.71</v>
      </c>
      <c r="N152" s="79">
        <f t="shared" si="73"/>
        <v>19.780999999999999</v>
      </c>
      <c r="O152" s="79">
        <f t="shared" si="73"/>
        <v>23.427</v>
      </c>
      <c r="P152" s="79">
        <f t="shared" si="73"/>
        <v>27.701999999999998</v>
      </c>
      <c r="Q152" s="79">
        <f t="shared" si="73"/>
        <v>33.065999999999995</v>
      </c>
      <c r="R152" s="79">
        <f t="shared" si="73"/>
        <v>38.862000000000002</v>
      </c>
      <c r="S152" s="79">
        <f t="shared" si="73"/>
        <v>44.503</v>
      </c>
      <c r="T152" s="79">
        <f t="shared" si="73"/>
        <v>52.62</v>
      </c>
      <c r="U152" s="79">
        <f t="shared" si="73"/>
        <v>61.348999999999997</v>
      </c>
      <c r="V152" s="79">
        <f t="shared" si="73"/>
        <v>72.304999999999993</v>
      </c>
      <c r="W152" s="79">
        <f t="shared" si="73"/>
        <v>82.570000000000007</v>
      </c>
      <c r="X152" s="79">
        <f t="shared" si="73"/>
        <v>91.323999999999998</v>
      </c>
      <c r="Y152" s="79">
        <f t="shared" si="73"/>
        <v>100.045</v>
      </c>
      <c r="Z152" s="79">
        <f t="shared" si="73"/>
        <v>111.164</v>
      </c>
      <c r="AA152" s="302">
        <f t="shared" si="73"/>
        <v>118.649</v>
      </c>
      <c r="AB152" s="79">
        <f t="shared" si="73"/>
        <v>133.828</v>
      </c>
      <c r="AC152" s="79">
        <f t="shared" si="73"/>
        <v>155.38499999999999</v>
      </c>
      <c r="AD152" s="79">
        <f t="shared" si="73"/>
        <v>177.16800000000001</v>
      </c>
      <c r="AE152" s="79">
        <f t="shared" si="73"/>
        <v>202.00500000000002</v>
      </c>
      <c r="AF152" s="79">
        <f t="shared" si="73"/>
        <v>222.65899999999999</v>
      </c>
      <c r="AG152" s="79">
        <f t="shared" si="73"/>
        <v>240.44899999999998</v>
      </c>
      <c r="AH152" s="79">
        <f t="shared" si="73"/>
        <v>254.14700000000002</v>
      </c>
      <c r="AI152" s="79">
        <f t="shared" si="73"/>
        <v>265.66000000000003</v>
      </c>
      <c r="AJ152" s="79">
        <f t="shared" si="73"/>
        <v>281.24399999999997</v>
      </c>
      <c r="AK152" s="79">
        <f t="shared" si="73"/>
        <v>296.46300000000002</v>
      </c>
      <c r="AL152" s="79">
        <f t="shared" si="73"/>
        <v>313.54900000000004</v>
      </c>
      <c r="AM152" s="79">
        <f t="shared" si="73"/>
        <v>337.45699999999999</v>
      </c>
      <c r="AN152" s="79">
        <f t="shared" si="73"/>
        <v>363.94099999999997</v>
      </c>
      <c r="AO152" s="79">
        <f t="shared" si="73"/>
        <v>398.63299999999998</v>
      </c>
      <c r="AP152" s="79">
        <f t="shared" si="73"/>
        <v>437.59400000000005</v>
      </c>
      <c r="AQ152" s="79">
        <f t="shared" si="73"/>
        <v>479.97800000000001</v>
      </c>
      <c r="AR152" s="79">
        <f t="shared" si="73"/>
        <v>519.69299999999998</v>
      </c>
      <c r="AS152" s="79">
        <f t="shared" si="73"/>
        <v>558.32100000000003</v>
      </c>
      <c r="AT152" s="79">
        <f t="shared" si="73"/>
        <v>597.726</v>
      </c>
      <c r="AU152" s="79">
        <f t="shared" si="73"/>
        <v>628.24099999999999</v>
      </c>
      <c r="AV152" s="79">
        <f t="shared" si="73"/>
        <v>663.07599999999991</v>
      </c>
      <c r="AW152" s="79">
        <f t="shared" si="73"/>
        <v>691.70099999999991</v>
      </c>
      <c r="AX152" s="79">
        <f t="shared" si="73"/>
        <v>724.60899999999992</v>
      </c>
      <c r="AY152" s="79">
        <f t="shared" si="73"/>
        <v>744.14200000000005</v>
      </c>
      <c r="AZ152" s="79">
        <f t="shared" si="73"/>
        <v>773.18100000000004</v>
      </c>
      <c r="BA152" s="79">
        <f t="shared" si="73"/>
        <v>800.96300000000008</v>
      </c>
      <c r="BB152" s="79">
        <f t="shared" si="73"/>
        <v>817.64</v>
      </c>
      <c r="BC152" s="79">
        <f t="shared" si="73"/>
        <v>862.89599999999996</v>
      </c>
      <c r="BD152" s="79">
        <f t="shared" si="73"/>
        <v>931.27</v>
      </c>
    </row>
    <row r="153" spans="1:61" x14ac:dyDescent="0.2">
      <c r="A153" s="299"/>
      <c r="B153" s="296"/>
      <c r="C153" s="298" t="s">
        <v>1099</v>
      </c>
      <c r="D153" s="296"/>
      <c r="I153" s="77" t="s">
        <v>1117</v>
      </c>
      <c r="K153" s="79">
        <f t="shared" ref="K153:BD153" si="74">K137-K145</f>
        <v>1.472</v>
      </c>
      <c r="L153" s="79">
        <f t="shared" si="74"/>
        <v>1.6479999999999999</v>
      </c>
      <c r="M153" s="79">
        <f t="shared" si="74"/>
        <v>1.907</v>
      </c>
      <c r="N153" s="79">
        <f t="shared" si="74"/>
        <v>2.0149999999999997</v>
      </c>
      <c r="O153" s="79">
        <f t="shared" si="74"/>
        <v>2.3360000000000003</v>
      </c>
      <c r="P153" s="79">
        <f t="shared" si="74"/>
        <v>2.5669999999999997</v>
      </c>
      <c r="Q153" s="79">
        <f t="shared" si="74"/>
        <v>3.7029999999999998</v>
      </c>
      <c r="R153" s="79">
        <f t="shared" si="74"/>
        <v>4.1680000000000001</v>
      </c>
      <c r="S153" s="79">
        <f t="shared" si="74"/>
        <v>5.1689999999999996</v>
      </c>
      <c r="T153" s="79">
        <f t="shared" si="74"/>
        <v>6.2169999999999996</v>
      </c>
      <c r="U153" s="79">
        <f t="shared" si="74"/>
        <v>8.5909999999999993</v>
      </c>
      <c r="V153" s="79">
        <f t="shared" si="74"/>
        <v>10.65</v>
      </c>
      <c r="W153" s="79">
        <f t="shared" si="74"/>
        <v>12.527000000000001</v>
      </c>
      <c r="X153" s="79">
        <f t="shared" si="74"/>
        <v>13.803999999999998</v>
      </c>
      <c r="Y153" s="79">
        <f t="shared" si="74"/>
        <v>15.284000000000002</v>
      </c>
      <c r="Z153" s="79">
        <f t="shared" si="74"/>
        <v>17.942999999999998</v>
      </c>
      <c r="AA153" s="302">
        <f t="shared" si="74"/>
        <v>20.206000000000003</v>
      </c>
      <c r="AB153" s="79">
        <f t="shared" si="74"/>
        <v>22.382999999999999</v>
      </c>
      <c r="AC153" s="79">
        <f t="shared" si="74"/>
        <v>26.016999999999999</v>
      </c>
      <c r="AD153" s="79">
        <f t="shared" si="74"/>
        <v>27.17</v>
      </c>
      <c r="AE153" s="79">
        <f t="shared" si="74"/>
        <v>27.806000000000001</v>
      </c>
      <c r="AF153" s="79">
        <f t="shared" si="74"/>
        <v>29.902999999999999</v>
      </c>
      <c r="AG153" s="79">
        <f t="shared" si="74"/>
        <v>32.119999999999997</v>
      </c>
      <c r="AH153" s="79">
        <f t="shared" si="74"/>
        <v>34.426000000000002</v>
      </c>
      <c r="AI153" s="79">
        <f t="shared" si="74"/>
        <v>36.979999999999997</v>
      </c>
      <c r="AJ153" s="79">
        <f t="shared" si="74"/>
        <v>40.39</v>
      </c>
      <c r="AK153" s="79">
        <f t="shared" si="74"/>
        <v>44.059000000000005</v>
      </c>
      <c r="AL153" s="79">
        <f t="shared" si="74"/>
        <v>48.506</v>
      </c>
      <c r="AM153" s="79">
        <f t="shared" si="74"/>
        <v>56.262</v>
      </c>
      <c r="AN153" s="79">
        <f t="shared" si="74"/>
        <v>57.722999999999999</v>
      </c>
      <c r="AO153" s="79">
        <f t="shared" si="74"/>
        <v>56.481999999999999</v>
      </c>
      <c r="AP153" s="79">
        <f t="shared" si="74"/>
        <v>55.283999999999999</v>
      </c>
      <c r="AQ153" s="79">
        <f t="shared" si="74"/>
        <v>56.525000000000006</v>
      </c>
      <c r="AR153" s="79">
        <f t="shared" si="74"/>
        <v>61.683999999999997</v>
      </c>
      <c r="AS153" s="79">
        <f t="shared" si="74"/>
        <v>66.134</v>
      </c>
      <c r="AT153" s="79">
        <f t="shared" si="74"/>
        <v>70.182000000000002</v>
      </c>
      <c r="AU153" s="79">
        <f t="shared" si="74"/>
        <v>78.923999999999992</v>
      </c>
      <c r="AV153" s="79">
        <f t="shared" si="74"/>
        <v>87.775999999999996</v>
      </c>
      <c r="AW153" s="79">
        <f t="shared" si="74"/>
        <v>84.631</v>
      </c>
      <c r="AX153" s="79">
        <f t="shared" si="74"/>
        <v>90.332000000000008</v>
      </c>
      <c r="AY153" s="79">
        <f t="shared" si="74"/>
        <v>98.715000000000003</v>
      </c>
      <c r="AZ153" s="79">
        <f t="shared" si="74"/>
        <v>98.695000000000007</v>
      </c>
      <c r="BA153" s="79">
        <f t="shared" si="74"/>
        <v>113.964</v>
      </c>
      <c r="BB153" s="79">
        <f t="shared" si="74"/>
        <v>117.25700000000001</v>
      </c>
      <c r="BC153" s="79">
        <f t="shared" si="74"/>
        <v>120.991</v>
      </c>
      <c r="BD153" s="79">
        <f t="shared" si="74"/>
        <v>122.66200000000001</v>
      </c>
    </row>
    <row r="154" spans="1:61" x14ac:dyDescent="0.2">
      <c r="A154" s="299"/>
      <c r="B154" s="296"/>
      <c r="C154" s="298"/>
      <c r="D154" s="296"/>
      <c r="K154" s="79"/>
      <c r="L154" s="79"/>
      <c r="M154" s="79"/>
      <c r="N154" s="79"/>
      <c r="O154" s="79"/>
      <c r="P154" s="79"/>
      <c r="Q154" s="79"/>
      <c r="R154" s="79"/>
      <c r="S154" s="79"/>
      <c r="T154" s="79"/>
      <c r="U154" s="79"/>
      <c r="V154" s="79"/>
      <c r="W154" s="79"/>
      <c r="X154" s="79"/>
      <c r="Y154" s="79"/>
      <c r="Z154" s="79"/>
      <c r="AA154" s="302"/>
      <c r="AB154" s="79"/>
      <c r="AC154" s="79"/>
      <c r="AD154" s="79"/>
      <c r="AE154" s="79"/>
      <c r="AF154" s="79"/>
      <c r="AG154" s="79"/>
      <c r="AH154" s="79"/>
      <c r="AI154" s="79"/>
      <c r="AJ154" s="79"/>
      <c r="AK154" s="79"/>
      <c r="AL154" s="79"/>
      <c r="AM154" s="79"/>
      <c r="AN154" s="79"/>
      <c r="AO154" s="79"/>
      <c r="AP154" s="79"/>
      <c r="AQ154" s="79"/>
      <c r="AR154" s="79"/>
      <c r="AS154" s="79"/>
      <c r="AT154" s="79"/>
      <c r="AU154" s="79"/>
      <c r="AV154" s="79"/>
      <c r="AW154" s="79"/>
      <c r="AX154" s="79"/>
      <c r="AY154" s="79"/>
      <c r="AZ154" s="79"/>
      <c r="BA154" s="79"/>
      <c r="BB154" s="79"/>
      <c r="BC154" s="79"/>
      <c r="BD154" s="79"/>
    </row>
    <row r="156" spans="1:61" x14ac:dyDescent="0.2">
      <c r="A156" s="82"/>
      <c r="B156" s="82" t="s">
        <v>1151</v>
      </c>
      <c r="K156" s="225">
        <f t="shared" ref="K156:BD156" si="75">K116/SUM(K131:K134,K138)</f>
        <v>0.95817721433685699</v>
      </c>
      <c r="L156" s="225">
        <f t="shared" si="75"/>
        <v>0.95917765781710951</v>
      </c>
      <c r="M156" s="225">
        <f t="shared" si="75"/>
        <v>0.98058424768025154</v>
      </c>
      <c r="N156" s="225">
        <f t="shared" si="75"/>
        <v>0.98870389916355528</v>
      </c>
      <c r="O156" s="225">
        <f t="shared" si="75"/>
        <v>0.98842738432945265</v>
      </c>
      <c r="P156" s="225">
        <f t="shared" si="75"/>
        <v>0.99874802345579261</v>
      </c>
      <c r="Q156" s="225">
        <f t="shared" si="75"/>
        <v>0.98084447768020444</v>
      </c>
      <c r="R156" s="225">
        <f t="shared" si="75"/>
        <v>0.9695021632324532</v>
      </c>
      <c r="S156" s="225">
        <f t="shared" si="75"/>
        <v>0.96229378094076934</v>
      </c>
      <c r="T156" s="225">
        <f t="shared" si="75"/>
        <v>0.94329371167127529</v>
      </c>
      <c r="U156" s="225">
        <f t="shared" si="75"/>
        <v>0.94342967727248661</v>
      </c>
      <c r="V156" s="225">
        <f t="shared" si="75"/>
        <v>0.93385566101756601</v>
      </c>
      <c r="W156" s="225">
        <f t="shared" si="75"/>
        <v>0.92969640420054445</v>
      </c>
      <c r="X156" s="225">
        <f t="shared" si="75"/>
        <v>0.93280932931151606</v>
      </c>
      <c r="Y156" s="225">
        <f t="shared" si="75"/>
        <v>0.94163437527531013</v>
      </c>
      <c r="Z156" s="225">
        <f t="shared" si="75"/>
        <v>0.93636588721053637</v>
      </c>
      <c r="AA156" s="307">
        <f t="shared" si="75"/>
        <v>0.91720298581895399</v>
      </c>
      <c r="AB156" s="225">
        <f t="shared" si="75"/>
        <v>0.90877726544461424</v>
      </c>
      <c r="AC156" s="225">
        <f t="shared" si="75"/>
        <v>0.90807856912541063</v>
      </c>
      <c r="AD156" s="225">
        <f t="shared" si="75"/>
        <v>0.91425053935709444</v>
      </c>
      <c r="AE156" s="225">
        <f t="shared" si="75"/>
        <v>0.91725908893260966</v>
      </c>
      <c r="AF156" s="225">
        <f t="shared" si="75"/>
        <v>0.92807306574196935</v>
      </c>
      <c r="AG156" s="225">
        <f t="shared" si="75"/>
        <v>0.94087298105994566</v>
      </c>
      <c r="AH156" s="225">
        <f t="shared" si="75"/>
        <v>0.93358997402953181</v>
      </c>
      <c r="AI156" s="225">
        <f t="shared" si="75"/>
        <v>0.93341513691213662</v>
      </c>
      <c r="AJ156" s="225">
        <f t="shared" si="75"/>
        <v>0.93819817068280686</v>
      </c>
      <c r="AK156" s="225">
        <f t="shared" si="75"/>
        <v>0.93864365499765601</v>
      </c>
      <c r="AL156" s="225">
        <f t="shared" si="75"/>
        <v>0.93266388001457812</v>
      </c>
      <c r="AM156" s="225">
        <f t="shared" si="75"/>
        <v>0.92598608737506782</v>
      </c>
      <c r="AN156" s="225">
        <f t="shared" si="75"/>
        <v>0.92680565850231078</v>
      </c>
      <c r="AO156" s="225">
        <f t="shared" si="75"/>
        <v>0.92779279411273841</v>
      </c>
      <c r="AP156" s="225">
        <f t="shared" si="75"/>
        <v>0.93153087528907397</v>
      </c>
      <c r="AQ156" s="225">
        <f t="shared" si="75"/>
        <v>0.92846736024844745</v>
      </c>
      <c r="AR156" s="225">
        <f t="shared" si="75"/>
        <v>0.91996619526441303</v>
      </c>
      <c r="AS156" s="225">
        <f t="shared" si="75"/>
        <v>0.93046144033149536</v>
      </c>
      <c r="AT156" s="225">
        <f t="shared" si="75"/>
        <v>0.93817252914914517</v>
      </c>
      <c r="AU156" s="225">
        <f t="shared" si="75"/>
        <v>0.94687348131101023</v>
      </c>
      <c r="AV156" s="225">
        <f t="shared" si="75"/>
        <v>0.9625148650330726</v>
      </c>
      <c r="AW156" s="225">
        <f t="shared" si="75"/>
        <v>0.96125288490981831</v>
      </c>
      <c r="AX156" s="225">
        <f t="shared" si="75"/>
        <v>0.96285381109208401</v>
      </c>
      <c r="AY156" s="225">
        <f t="shared" si="75"/>
        <v>0.96805797142741434</v>
      </c>
      <c r="AZ156" s="225">
        <f t="shared" si="75"/>
        <v>0.96953096089369939</v>
      </c>
      <c r="BA156" s="225">
        <f t="shared" si="75"/>
        <v>0.96309694871340934</v>
      </c>
      <c r="BB156" s="225">
        <f t="shared" si="75"/>
        <v>0.96508031081501477</v>
      </c>
      <c r="BC156" s="225">
        <f t="shared" si="75"/>
        <v>0.97344795414083274</v>
      </c>
      <c r="BD156" s="225">
        <f t="shared" si="75"/>
        <v>0.98157464295925778</v>
      </c>
    </row>
    <row r="157" spans="1:61" x14ac:dyDescent="0.2">
      <c r="A157" s="93"/>
      <c r="B157" s="82" t="s">
        <v>1152</v>
      </c>
      <c r="K157" s="225">
        <f t="shared" ref="K157:BD157" si="76">K109/SUM(K135:K137)</f>
        <v>1.0769079464988198</v>
      </c>
      <c r="L157" s="225">
        <f t="shared" si="76"/>
        <v>1.100175027845339</v>
      </c>
      <c r="M157" s="225">
        <f t="shared" si="76"/>
        <v>1.0923780864833668</v>
      </c>
      <c r="N157" s="225">
        <f t="shared" si="76"/>
        <v>1.0888988161715434</v>
      </c>
      <c r="O157" s="225">
        <f t="shared" si="76"/>
        <v>1.0615781467028242</v>
      </c>
      <c r="P157" s="225">
        <f t="shared" si="76"/>
        <v>1.0688573826244423</v>
      </c>
      <c r="Q157" s="225">
        <f t="shared" si="76"/>
        <v>1.0505361844217556</v>
      </c>
      <c r="R157" s="225">
        <f t="shared" si="76"/>
        <v>1.0399574511423688</v>
      </c>
      <c r="S157" s="225">
        <f t="shared" si="76"/>
        <v>1.0611887756140246</v>
      </c>
      <c r="T157" s="225">
        <f t="shared" si="76"/>
        <v>1.0540714515609912</v>
      </c>
      <c r="U157" s="225">
        <f t="shared" si="76"/>
        <v>1.0389449281654868</v>
      </c>
      <c r="V157" s="225">
        <f t="shared" si="76"/>
        <v>1.0429008440936869</v>
      </c>
      <c r="W157" s="225">
        <f t="shared" si="76"/>
        <v>1.0145133413831475</v>
      </c>
      <c r="X157" s="225">
        <f t="shared" si="76"/>
        <v>1.0393530997304585</v>
      </c>
      <c r="Y157" s="225">
        <f t="shared" si="76"/>
        <v>1.0346890538724831</v>
      </c>
      <c r="Z157" s="225">
        <f t="shared" si="76"/>
        <v>1.0220865695010071</v>
      </c>
      <c r="AA157" s="307">
        <f t="shared" si="76"/>
        <v>1.0396221036771591</v>
      </c>
      <c r="AB157" s="225">
        <f t="shared" si="76"/>
        <v>1.0608563315454425</v>
      </c>
      <c r="AC157" s="225">
        <f t="shared" si="76"/>
        <v>1.0664269956695809</v>
      </c>
      <c r="AD157" s="225">
        <f t="shared" si="76"/>
        <v>1.0552825150552645</v>
      </c>
      <c r="AE157" s="225">
        <f t="shared" si="76"/>
        <v>1.0596975424320112</v>
      </c>
      <c r="AF157" s="225">
        <f t="shared" si="76"/>
        <v>1.0420466185324906</v>
      </c>
      <c r="AG157" s="225">
        <f t="shared" si="76"/>
        <v>1.0501187676526549</v>
      </c>
      <c r="AH157" s="225">
        <f t="shared" si="76"/>
        <v>1.0403398473774672</v>
      </c>
      <c r="AI157" s="225">
        <f t="shared" si="76"/>
        <v>1.0365624654810559</v>
      </c>
      <c r="AJ157" s="225">
        <f t="shared" si="76"/>
        <v>1.0255441909257803</v>
      </c>
      <c r="AK157" s="225">
        <f t="shared" si="76"/>
        <v>1.0135316838211417</v>
      </c>
      <c r="AL157" s="225">
        <f t="shared" si="76"/>
        <v>1.0161522995164025</v>
      </c>
      <c r="AM157" s="225">
        <f t="shared" si="76"/>
        <v>1.0260917028693837</v>
      </c>
      <c r="AN157" s="225">
        <f t="shared" si="76"/>
        <v>1.0201587092250139</v>
      </c>
      <c r="AO157" s="225">
        <f t="shared" si="76"/>
        <v>1.0277567927619968</v>
      </c>
      <c r="AP157" s="225">
        <f t="shared" si="76"/>
        <v>1.0284154466339761</v>
      </c>
      <c r="AQ157" s="225">
        <f t="shared" si="76"/>
        <v>1.039231341310455</v>
      </c>
      <c r="AR157" s="225">
        <f t="shared" si="76"/>
        <v>1.036063706151334</v>
      </c>
      <c r="AS157" s="225">
        <f t="shared" si="76"/>
        <v>1.0284820866952362</v>
      </c>
      <c r="AT157" s="225">
        <f t="shared" si="76"/>
        <v>1.0210158657493948</v>
      </c>
      <c r="AU157" s="225">
        <f t="shared" si="76"/>
        <v>1.0097807091718811</v>
      </c>
      <c r="AV157" s="225">
        <f t="shared" si="76"/>
        <v>1.000970666919198</v>
      </c>
      <c r="AW157" s="225">
        <f t="shared" si="76"/>
        <v>1.0083758170265622</v>
      </c>
      <c r="AX157" s="225">
        <f t="shared" si="76"/>
        <v>0.99482431504045499</v>
      </c>
      <c r="AY157" s="225">
        <f t="shared" si="76"/>
        <v>0.99330460219048389</v>
      </c>
      <c r="AZ157" s="225">
        <f t="shared" si="76"/>
        <v>1.0155836390995527</v>
      </c>
      <c r="BA157" s="225">
        <f t="shared" si="76"/>
        <v>1.017406432732181</v>
      </c>
      <c r="BB157" s="225">
        <f t="shared" si="76"/>
        <v>1.0080233782620627</v>
      </c>
      <c r="BC157" s="225">
        <f t="shared" si="76"/>
        <v>1.004761369174821</v>
      </c>
      <c r="BD157" s="225">
        <f t="shared" si="76"/>
        <v>1.0026465509921028</v>
      </c>
    </row>
    <row r="158" spans="1:61" x14ac:dyDescent="0.2">
      <c r="A158" s="93"/>
    </row>
    <row r="159" spans="1:61" x14ac:dyDescent="0.2">
      <c r="B159" s="82" t="s">
        <v>1120</v>
      </c>
      <c r="BF159"/>
      <c r="BG159"/>
      <c r="BH159"/>
      <c r="BI159"/>
    </row>
    <row r="160" spans="1:61" x14ac:dyDescent="0.2">
      <c r="BF160"/>
      <c r="BG160"/>
      <c r="BH160"/>
      <c r="BI160"/>
    </row>
    <row r="161" spans="1:61" x14ac:dyDescent="0.2">
      <c r="A161" s="298" t="s">
        <v>1103</v>
      </c>
      <c r="C161" s="77" t="str">
        <f t="shared" ref="C161:C166" si="77">CONCATENATE("Nursing Home, ",C140)</f>
        <v xml:space="preserve">Nursing Home, Medicare </v>
      </c>
      <c r="K161" s="79">
        <f>K140*K$156</f>
        <v>0.13701934165017055</v>
      </c>
      <c r="L161" s="79">
        <f t="shared" ref="L161:BD161" si="78">L140*L$156</f>
        <v>0.11606049659587024</v>
      </c>
      <c r="M161" s="79">
        <f t="shared" si="78"/>
        <v>0.11767010972163018</v>
      </c>
      <c r="N161" s="79">
        <f t="shared" si="78"/>
        <v>0.16313614336198662</v>
      </c>
      <c r="O161" s="79">
        <f t="shared" si="78"/>
        <v>0.19768547686589055</v>
      </c>
      <c r="P161" s="79">
        <f t="shared" si="78"/>
        <v>0.21972456516027439</v>
      </c>
      <c r="Q161" s="79">
        <f t="shared" si="78"/>
        <v>0.25501956419685318</v>
      </c>
      <c r="R161" s="79">
        <f t="shared" si="78"/>
        <v>0.25885707758306503</v>
      </c>
      <c r="S161" s="79">
        <f t="shared" si="78"/>
        <v>0.2578947332921262</v>
      </c>
      <c r="T161" s="79">
        <f t="shared" si="78"/>
        <v>0.26695212040297089</v>
      </c>
      <c r="U161" s="79">
        <f t="shared" si="78"/>
        <v>0.28963291092265336</v>
      </c>
      <c r="V161" s="79">
        <f t="shared" si="78"/>
        <v>0.31470935776291975</v>
      </c>
      <c r="W161" s="79">
        <f t="shared" si="78"/>
        <v>0.34119858034159978</v>
      </c>
      <c r="X161" s="79">
        <f t="shared" si="78"/>
        <v>0.36566125709011432</v>
      </c>
      <c r="Y161" s="79">
        <f t="shared" si="78"/>
        <v>0.39831134074145619</v>
      </c>
      <c r="Z161" s="79">
        <f t="shared" si="78"/>
        <v>0.42511011279358352</v>
      </c>
      <c r="AA161" s="302">
        <f t="shared" si="78"/>
        <v>0.42007896750508095</v>
      </c>
      <c r="AB161" s="79">
        <f t="shared" si="78"/>
        <v>0.45347985545686248</v>
      </c>
      <c r="AC161" s="79">
        <f t="shared" si="78"/>
        <v>0.6647135125998006</v>
      </c>
      <c r="AD161" s="79">
        <f t="shared" si="78"/>
        <v>2.2883691000108075</v>
      </c>
      <c r="AE161" s="79">
        <f t="shared" si="78"/>
        <v>1.5593404511854363</v>
      </c>
      <c r="AF161" s="79">
        <f t="shared" si="78"/>
        <v>1.8208793549857438</v>
      </c>
      <c r="AG161" s="79">
        <f t="shared" si="78"/>
        <v>2.7172411693011229</v>
      </c>
      <c r="AH161" s="79">
        <f t="shared" si="78"/>
        <v>3.6998170670790347</v>
      </c>
      <c r="AI161" s="79">
        <f t="shared" si="78"/>
        <v>5.2299250121187013</v>
      </c>
      <c r="AJ161" s="79">
        <f t="shared" si="78"/>
        <v>6.2765457618679781</v>
      </c>
      <c r="AK161" s="79">
        <f t="shared" si="78"/>
        <v>8.8936486311027902</v>
      </c>
      <c r="AL161" s="79">
        <f t="shared" si="78"/>
        <v>10.47754602808377</v>
      </c>
      <c r="AM161" s="79">
        <f t="shared" si="78"/>
        <v>10.557167382163149</v>
      </c>
      <c r="AN161" s="79">
        <f t="shared" si="78"/>
        <v>8.76758152943186</v>
      </c>
      <c r="AO161" s="79">
        <f t="shared" si="78"/>
        <v>10.040573617888054</v>
      </c>
      <c r="AP161" s="79">
        <f t="shared" si="78"/>
        <v>12.424758814605667</v>
      </c>
      <c r="AQ161" s="79">
        <f t="shared" si="78"/>
        <v>13.951150555093172</v>
      </c>
      <c r="AR161" s="79">
        <f t="shared" si="78"/>
        <v>14.510626797905587</v>
      </c>
      <c r="AS161" s="79">
        <f t="shared" si="78"/>
        <v>16.990225900453108</v>
      </c>
      <c r="AT161" s="79">
        <f t="shared" si="78"/>
        <v>19.267249231135992</v>
      </c>
      <c r="AU161" s="79">
        <f t="shared" si="78"/>
        <v>21.170197295151567</v>
      </c>
      <c r="AV161" s="79">
        <f t="shared" si="78"/>
        <v>23.907906732556491</v>
      </c>
      <c r="AW161" s="79">
        <f t="shared" si="78"/>
        <v>26.536347140820446</v>
      </c>
      <c r="AX161" s="79">
        <f t="shared" si="78"/>
        <v>29.021376720126501</v>
      </c>
      <c r="AY161" s="79">
        <f t="shared" si="78"/>
        <v>31.259559955362633</v>
      </c>
      <c r="AZ161" s="79">
        <f t="shared" si="78"/>
        <v>34.773197443413423</v>
      </c>
      <c r="BA161" s="79">
        <f t="shared" si="78"/>
        <v>32.743370062358487</v>
      </c>
      <c r="BB161" s="79">
        <f t="shared" si="78"/>
        <v>33.52785507802443</v>
      </c>
      <c r="BC161" s="79">
        <f t="shared" si="78"/>
        <v>34.678109918313027</v>
      </c>
      <c r="BD161" s="79">
        <f t="shared" si="78"/>
        <v>36.935672239913906</v>
      </c>
      <c r="BF161" s="347">
        <f>BD161/SUM($BD$161:$BD$174)</f>
        <v>1.3695389677827179E-2</v>
      </c>
      <c r="BG161"/>
      <c r="BH161"/>
      <c r="BI161"/>
    </row>
    <row r="162" spans="1:61" x14ac:dyDescent="0.2">
      <c r="A162" s="298" t="s">
        <v>1105</v>
      </c>
      <c r="C162" s="77" t="str">
        <f t="shared" si="77"/>
        <v>Nursing Home, Medicaid</v>
      </c>
      <c r="K162" s="79">
        <f>K141*K$156</f>
        <v>0.90068658147664549</v>
      </c>
      <c r="L162" s="79">
        <f t="shared" ref="L162:BD162" si="79">L141*L$156</f>
        <v>1.3111958582359886</v>
      </c>
      <c r="M162" s="79">
        <f t="shared" si="79"/>
        <v>2.058246335880848</v>
      </c>
      <c r="N162" s="79">
        <f t="shared" si="79"/>
        <v>2.3115897162443924</v>
      </c>
      <c r="O162" s="79">
        <f t="shared" si="79"/>
        <v>3.1125578332534465</v>
      </c>
      <c r="P162" s="79">
        <f t="shared" si="79"/>
        <v>3.8052299693665699</v>
      </c>
      <c r="Q162" s="79">
        <f t="shared" si="79"/>
        <v>4.0499068483415641</v>
      </c>
      <c r="R162" s="79">
        <f t="shared" si="79"/>
        <v>4.5043070503779772</v>
      </c>
      <c r="S162" s="79">
        <f t="shared" si="79"/>
        <v>5.2165945864799106</v>
      </c>
      <c r="T162" s="79">
        <f t="shared" si="79"/>
        <v>5.968219313744159</v>
      </c>
      <c r="U162" s="79">
        <f t="shared" si="79"/>
        <v>6.6558963731573924</v>
      </c>
      <c r="V162" s="79">
        <f t="shared" si="79"/>
        <v>7.5997173693609517</v>
      </c>
      <c r="W162" s="79">
        <f t="shared" si="79"/>
        <v>7.9647090947860644</v>
      </c>
      <c r="X162" s="79">
        <f t="shared" si="79"/>
        <v>8.5855770669831948</v>
      </c>
      <c r="Y162" s="79">
        <f t="shared" si="79"/>
        <v>9.4662503746426943</v>
      </c>
      <c r="Z162" s="79">
        <f t="shared" si="79"/>
        <v>10.014433163716687</v>
      </c>
      <c r="AA162" s="302">
        <f t="shared" si="79"/>
        <v>10.582688050379092</v>
      </c>
      <c r="AB162" s="79">
        <f t="shared" si="79"/>
        <v>11.501485071467039</v>
      </c>
      <c r="AC162" s="79">
        <f t="shared" si="79"/>
        <v>12.007522919545305</v>
      </c>
      <c r="AD162" s="79">
        <f t="shared" si="79"/>
        <v>13.008870924512095</v>
      </c>
      <c r="AE162" s="79">
        <f t="shared" si="79"/>
        <v>15.073318608429574</v>
      </c>
      <c r="AF162" s="79">
        <f t="shared" si="79"/>
        <v>18.155893385110144</v>
      </c>
      <c r="AG162" s="79">
        <f t="shared" si="79"/>
        <v>20.209951633167634</v>
      </c>
      <c r="AH162" s="79">
        <f t="shared" si="79"/>
        <v>21.321327826886449</v>
      </c>
      <c r="AI162" s="79">
        <f t="shared" si="79"/>
        <v>22.437433061093941</v>
      </c>
      <c r="AJ162" s="79">
        <f t="shared" si="79"/>
        <v>23.000866352459692</v>
      </c>
      <c r="AK162" s="79">
        <f t="shared" si="79"/>
        <v>24.384084869529108</v>
      </c>
      <c r="AL162" s="79">
        <f t="shared" si="79"/>
        <v>24.998189976030737</v>
      </c>
      <c r="AM162" s="79">
        <f t="shared" si="79"/>
        <v>25.310903712310104</v>
      </c>
      <c r="AN162" s="79">
        <f t="shared" si="79"/>
        <v>26.996922026513811</v>
      </c>
      <c r="AO162" s="79">
        <f t="shared" si="79"/>
        <v>29.579889861902327</v>
      </c>
      <c r="AP162" s="79">
        <f t="shared" si="79"/>
        <v>32.203953889618575</v>
      </c>
      <c r="AQ162" s="79">
        <f t="shared" si="79"/>
        <v>33.017227797795037</v>
      </c>
      <c r="AR162" s="79">
        <f t="shared" si="79"/>
        <v>34.840959747053851</v>
      </c>
      <c r="AS162" s="79">
        <f t="shared" si="79"/>
        <v>36.995146867580253</v>
      </c>
      <c r="AT162" s="79">
        <f t="shared" si="79"/>
        <v>38.784990527554811</v>
      </c>
      <c r="AU162" s="79">
        <f t="shared" si="79"/>
        <v>39.354902503729519</v>
      </c>
      <c r="AV162" s="79">
        <f t="shared" si="79"/>
        <v>40.75384190036533</v>
      </c>
      <c r="AW162" s="79">
        <f t="shared" si="79"/>
        <v>42.332615798543493</v>
      </c>
      <c r="AX162" s="79">
        <f t="shared" si="79"/>
        <v>43.793479889901256</v>
      </c>
      <c r="AY162" s="79">
        <f t="shared" si="79"/>
        <v>44.827860482889278</v>
      </c>
      <c r="AZ162" s="79">
        <f t="shared" si="79"/>
        <v>46.23014480829427</v>
      </c>
      <c r="BA162" s="79">
        <f t="shared" si="79"/>
        <v>46.00136265834729</v>
      </c>
      <c r="BB162" s="79">
        <f t="shared" si="79"/>
        <v>46.448350279215845</v>
      </c>
      <c r="BC162" s="79">
        <f t="shared" si="79"/>
        <v>47.833285570572237</v>
      </c>
      <c r="BD162" s="79">
        <f t="shared" si="79"/>
        <v>48.770517710073683</v>
      </c>
      <c r="BF162" s="347">
        <f t="shared" ref="BF162:BF166" si="80">BD162/SUM($BD$161:$BD$174)</f>
        <v>1.8083635800380592E-2</v>
      </c>
      <c r="BG162"/>
      <c r="BH162"/>
      <c r="BI162"/>
    </row>
    <row r="163" spans="1:61" x14ac:dyDescent="0.2">
      <c r="A163" s="299" t="s">
        <v>1107</v>
      </c>
      <c r="C163" s="77" t="str">
        <f t="shared" si="77"/>
        <v>Nursing Home, Other public</v>
      </c>
      <c r="K163" s="79">
        <f>K142*K$156</f>
        <v>0.74354551832540083</v>
      </c>
      <c r="L163" s="79">
        <f t="shared" ref="L163:BD163" si="81">L142*L$156</f>
        <v>0.69540380191740447</v>
      </c>
      <c r="M163" s="79">
        <f t="shared" si="81"/>
        <v>0.27162183660742895</v>
      </c>
      <c r="N163" s="79">
        <f t="shared" si="81"/>
        <v>0.31836265553066484</v>
      </c>
      <c r="O163" s="79">
        <f t="shared" si="81"/>
        <v>0.36868341435488605</v>
      </c>
      <c r="P163" s="79">
        <f t="shared" si="81"/>
        <v>0.4284629020625344</v>
      </c>
      <c r="Q163" s="79">
        <f t="shared" si="81"/>
        <v>0.50121152809458547</v>
      </c>
      <c r="R163" s="79">
        <f t="shared" si="81"/>
        <v>0.53613469626754573</v>
      </c>
      <c r="S163" s="79">
        <f t="shared" si="81"/>
        <v>0.6312647202971452</v>
      </c>
      <c r="T163" s="79">
        <f t="shared" si="81"/>
        <v>0.6753982975566325</v>
      </c>
      <c r="U163" s="79">
        <f t="shared" si="81"/>
        <v>0.77927291342707272</v>
      </c>
      <c r="V163" s="79">
        <f t="shared" si="81"/>
        <v>0.85821335247514363</v>
      </c>
      <c r="W163" s="79">
        <f t="shared" si="81"/>
        <v>0.97525152800637394</v>
      </c>
      <c r="X163" s="79">
        <f t="shared" si="81"/>
        <v>1.0941853432824067</v>
      </c>
      <c r="Y163" s="79">
        <f t="shared" si="81"/>
        <v>1.2325993972353819</v>
      </c>
      <c r="Z163" s="79">
        <f t="shared" si="81"/>
        <v>1.3305759257261749</v>
      </c>
      <c r="AA163" s="302">
        <f t="shared" si="81"/>
        <v>1.4922892579274372</v>
      </c>
      <c r="AB163" s="79">
        <f t="shared" si="81"/>
        <v>1.6176235324914112</v>
      </c>
      <c r="AC163" s="79">
        <f t="shared" si="81"/>
        <v>1.7598562669650479</v>
      </c>
      <c r="AD163" s="79">
        <f t="shared" si="81"/>
        <v>1.8586713465129676</v>
      </c>
      <c r="AE163" s="79">
        <f t="shared" si="81"/>
        <v>2.0418187319639816</v>
      </c>
      <c r="AF163" s="79">
        <f t="shared" si="81"/>
        <v>2.2709947918706015</v>
      </c>
      <c r="AG163" s="79">
        <f t="shared" si="81"/>
        <v>2.4980177647141568</v>
      </c>
      <c r="AH163" s="79">
        <f t="shared" si="81"/>
        <v>2.6682001457763924</v>
      </c>
      <c r="AI163" s="79">
        <f t="shared" si="81"/>
        <v>2.9085215666182176</v>
      </c>
      <c r="AJ163" s="79">
        <f t="shared" si="81"/>
        <v>3.0294418931347891</v>
      </c>
      <c r="AK163" s="79">
        <f t="shared" si="81"/>
        <v>3.1266220147971815</v>
      </c>
      <c r="AL163" s="79">
        <f t="shared" si="81"/>
        <v>3.4881629112545176</v>
      </c>
      <c r="AM163" s="79">
        <f t="shared" si="81"/>
        <v>3.2168756675409758</v>
      </c>
      <c r="AN163" s="79">
        <f t="shared" si="81"/>
        <v>3.3624509290463966</v>
      </c>
      <c r="AO163" s="79">
        <f t="shared" si="81"/>
        <v>3.2250077523358778</v>
      </c>
      <c r="AP163" s="79">
        <f t="shared" si="81"/>
        <v>3.475541695703543</v>
      </c>
      <c r="AQ163" s="79">
        <f t="shared" si="81"/>
        <v>3.7612212763664625</v>
      </c>
      <c r="AR163" s="79">
        <f t="shared" si="81"/>
        <v>4.2318444982163079</v>
      </c>
      <c r="AS163" s="79">
        <f t="shared" si="81"/>
        <v>4.5555392118630023</v>
      </c>
      <c r="AT163" s="79">
        <f t="shared" si="81"/>
        <v>4.7818653810732146</v>
      </c>
      <c r="AU163" s="79">
        <f t="shared" si="81"/>
        <v>5.1178511664859982</v>
      </c>
      <c r="AV163" s="79">
        <f t="shared" si="81"/>
        <v>5.8636405577814905</v>
      </c>
      <c r="AW163" s="79">
        <f t="shared" si="81"/>
        <v>6.1779722913153812</v>
      </c>
      <c r="AX163" s="79">
        <f t="shared" si="81"/>
        <v>6.5907343369253137</v>
      </c>
      <c r="AY163" s="79">
        <f t="shared" si="81"/>
        <v>7.0251966986487231</v>
      </c>
      <c r="AZ163" s="79">
        <f t="shared" si="81"/>
        <v>7.3180196928256445</v>
      </c>
      <c r="BA163" s="79">
        <f t="shared" si="81"/>
        <v>7.4447394135546716</v>
      </c>
      <c r="BB163" s="79">
        <f t="shared" si="81"/>
        <v>7.5536835927491186</v>
      </c>
      <c r="BC163" s="79">
        <f t="shared" si="81"/>
        <v>7.8751939489993124</v>
      </c>
      <c r="BD163" s="79">
        <f t="shared" si="81"/>
        <v>8.1755352012076656</v>
      </c>
      <c r="BF163" s="347">
        <f t="shared" si="80"/>
        <v>3.0314093020442395E-3</v>
      </c>
      <c r="BG163"/>
      <c r="BH163"/>
      <c r="BI163"/>
    </row>
    <row r="164" spans="1:61" x14ac:dyDescent="0.2">
      <c r="A164" s="299" t="s">
        <v>1109</v>
      </c>
      <c r="C164" s="77" t="str">
        <f t="shared" si="77"/>
        <v>Nursing Home, Out of pocket</v>
      </c>
      <c r="K164" s="79">
        <f>K143*K$157</f>
        <v>2.1365853658536587</v>
      </c>
      <c r="L164" s="79">
        <f t="shared" ref="L164:BD164" si="82">L143*L$157</f>
        <v>2.3334712340599642</v>
      </c>
      <c r="M164" s="79">
        <f t="shared" si="82"/>
        <v>2.704728142132816</v>
      </c>
      <c r="N164" s="79">
        <f t="shared" si="82"/>
        <v>3.0990060308242127</v>
      </c>
      <c r="O164" s="79">
        <f t="shared" si="82"/>
        <v>3.0424829684502943</v>
      </c>
      <c r="P164" s="79">
        <f t="shared" si="82"/>
        <v>3.3893467603021064</v>
      </c>
      <c r="Q164" s="79">
        <f t="shared" si="82"/>
        <v>3.8953881718358696</v>
      </c>
      <c r="R164" s="79">
        <f t="shared" si="82"/>
        <v>4.4790967420701833</v>
      </c>
      <c r="S164" s="79">
        <f t="shared" si="82"/>
        <v>5.2019473780599483</v>
      </c>
      <c r="T164" s="79">
        <f t="shared" si="82"/>
        <v>5.6023897650466692</v>
      </c>
      <c r="U164" s="79">
        <f t="shared" si="82"/>
        <v>6.4321080502725287</v>
      </c>
      <c r="V164" s="79">
        <f t="shared" si="82"/>
        <v>7.1553426913267852</v>
      </c>
      <c r="W164" s="79">
        <f t="shared" si="82"/>
        <v>8.211470985155195</v>
      </c>
      <c r="X164" s="79">
        <f t="shared" si="82"/>
        <v>9.5142382749326178</v>
      </c>
      <c r="Y164" s="79">
        <f t="shared" si="82"/>
        <v>10.172028088620381</v>
      </c>
      <c r="Z164" s="79">
        <f t="shared" si="82"/>
        <v>11.240908091372075</v>
      </c>
      <c r="AA164" s="302">
        <f t="shared" si="82"/>
        <v>12.386057743209674</v>
      </c>
      <c r="AB164" s="79">
        <f t="shared" si="82"/>
        <v>12.90956069857649</v>
      </c>
      <c r="AC164" s="79">
        <f t="shared" si="82"/>
        <v>14.904383691478063</v>
      </c>
      <c r="AD164" s="79">
        <f t="shared" si="82"/>
        <v>15.668834783540568</v>
      </c>
      <c r="AE164" s="79">
        <f t="shared" si="82"/>
        <v>19.085152739200524</v>
      </c>
      <c r="AF164" s="79">
        <f t="shared" si="82"/>
        <v>19.118429310215607</v>
      </c>
      <c r="AG164" s="79">
        <f t="shared" si="82"/>
        <v>19.403044469918104</v>
      </c>
      <c r="AH164" s="79">
        <f t="shared" si="82"/>
        <v>19.11728503540834</v>
      </c>
      <c r="AI164" s="79">
        <f t="shared" si="82"/>
        <v>18.298437203137077</v>
      </c>
      <c r="AJ164" s="79">
        <f t="shared" si="82"/>
        <v>20.076053081563074</v>
      </c>
      <c r="AK164" s="79">
        <f t="shared" si="82"/>
        <v>19.581432131424457</v>
      </c>
      <c r="AL164" s="79">
        <f t="shared" si="82"/>
        <v>20.97541576661758</v>
      </c>
      <c r="AM164" s="79">
        <f t="shared" si="82"/>
        <v>25.573283510613649</v>
      </c>
      <c r="AN164" s="79">
        <f t="shared" si="82"/>
        <v>26.490461202445935</v>
      </c>
      <c r="AO164" s="79">
        <f t="shared" si="82"/>
        <v>27.879958517254686</v>
      </c>
      <c r="AP164" s="79">
        <f t="shared" si="82"/>
        <v>28.36678326450496</v>
      </c>
      <c r="AQ164" s="79">
        <f t="shared" si="82"/>
        <v>28.994554422561695</v>
      </c>
      <c r="AR164" s="79">
        <f t="shared" si="82"/>
        <v>31.359576257788579</v>
      </c>
      <c r="AS164" s="79">
        <f t="shared" si="82"/>
        <v>32.068071463157466</v>
      </c>
      <c r="AT164" s="79">
        <f t="shared" si="82"/>
        <v>33.190162747915579</v>
      </c>
      <c r="AU164" s="79">
        <f t="shared" si="82"/>
        <v>33.908436213991763</v>
      </c>
      <c r="AV164" s="79">
        <f t="shared" si="82"/>
        <v>36.492387603873205</v>
      </c>
      <c r="AW164" s="79">
        <f t="shared" si="82"/>
        <v>37.653761383588858</v>
      </c>
      <c r="AX164" s="79">
        <f t="shared" si="82"/>
        <v>36.580684888352572</v>
      </c>
      <c r="AY164" s="79">
        <f t="shared" si="82"/>
        <v>36.903252580580862</v>
      </c>
      <c r="AZ164" s="79">
        <f t="shared" si="82"/>
        <v>37.379571420698134</v>
      </c>
      <c r="BA164" s="79">
        <f t="shared" si="82"/>
        <v>39.773469674799159</v>
      </c>
      <c r="BB164" s="79">
        <f t="shared" si="82"/>
        <v>39.727209360686153</v>
      </c>
      <c r="BC164" s="79">
        <f t="shared" si="82"/>
        <v>39.860893037903494</v>
      </c>
      <c r="BD164" s="79">
        <f t="shared" si="82"/>
        <v>40.182063177559513</v>
      </c>
      <c r="BF164" s="347">
        <f t="shared" si="80"/>
        <v>1.4899120007921936E-2</v>
      </c>
      <c r="BG164"/>
      <c r="BH164"/>
      <c r="BI164"/>
    </row>
    <row r="165" spans="1:61" x14ac:dyDescent="0.2">
      <c r="A165" s="299" t="s">
        <v>1110</v>
      </c>
      <c r="C165" s="77" t="str">
        <f t="shared" si="77"/>
        <v>Nursing Home, Private insurance</v>
      </c>
      <c r="K165" s="79">
        <f>K144*K$157</f>
        <v>9.6921715184893776E-3</v>
      </c>
      <c r="L165" s="79">
        <f t="shared" ref="L165:BD165" si="83">L144*L$157</f>
        <v>1.320210033414407E-2</v>
      </c>
      <c r="M165" s="79">
        <f t="shared" si="83"/>
        <v>1.8570427470217237E-2</v>
      </c>
      <c r="N165" s="79">
        <f t="shared" si="83"/>
        <v>2.5044672771945498E-2</v>
      </c>
      <c r="O165" s="79">
        <f t="shared" si="83"/>
        <v>2.972418810767908E-2</v>
      </c>
      <c r="P165" s="79">
        <f t="shared" si="83"/>
        <v>4.061658053972881E-2</v>
      </c>
      <c r="Q165" s="79">
        <f t="shared" si="83"/>
        <v>5.6728953958774801E-2</v>
      </c>
      <c r="R165" s="79">
        <f t="shared" si="83"/>
        <v>7.6956851384535285E-2</v>
      </c>
      <c r="S165" s="79">
        <f t="shared" si="83"/>
        <v>0.10930244388824453</v>
      </c>
      <c r="T165" s="79">
        <f t="shared" si="83"/>
        <v>0.14335371741229483</v>
      </c>
      <c r="U165" s="79">
        <f t="shared" si="83"/>
        <v>0.19947742620777348</v>
      </c>
      <c r="V165" s="79">
        <f t="shared" si="83"/>
        <v>0.27115421946435858</v>
      </c>
      <c r="W165" s="79">
        <f t="shared" si="83"/>
        <v>0.37942798967729718</v>
      </c>
      <c r="X165" s="79">
        <f t="shared" si="83"/>
        <v>0.53734555256064709</v>
      </c>
      <c r="Y165" s="79">
        <f t="shared" si="83"/>
        <v>0.70565793474103355</v>
      </c>
      <c r="Z165" s="79">
        <f t="shared" si="83"/>
        <v>0.95871720219194456</v>
      </c>
      <c r="AA165" s="302">
        <f t="shared" si="83"/>
        <v>1.2953691411817403</v>
      </c>
      <c r="AB165" s="79">
        <f t="shared" si="83"/>
        <v>1.6655444405263446</v>
      </c>
      <c r="AC165" s="79">
        <f t="shared" si="83"/>
        <v>2.0571376746466217</v>
      </c>
      <c r="AD165" s="79">
        <f t="shared" si="83"/>
        <v>2.2962947527602555</v>
      </c>
      <c r="AE165" s="79">
        <f t="shared" si="83"/>
        <v>2.949138260588287</v>
      </c>
      <c r="AF165" s="79">
        <f t="shared" si="83"/>
        <v>3.0948784570414971</v>
      </c>
      <c r="AG165" s="79">
        <f t="shared" si="83"/>
        <v>3.2700698424703671</v>
      </c>
      <c r="AH165" s="79">
        <f t="shared" si="83"/>
        <v>3.3426119296238022</v>
      </c>
      <c r="AI165" s="79">
        <f t="shared" si="83"/>
        <v>4.2343576714901134</v>
      </c>
      <c r="AJ165" s="79">
        <f t="shared" si="83"/>
        <v>5.6220332546551282</v>
      </c>
      <c r="AK165" s="79">
        <f t="shared" si="83"/>
        <v>6.4693727378303469</v>
      </c>
      <c r="AL165" s="79">
        <f t="shared" si="83"/>
        <v>6.8133011682574791</v>
      </c>
      <c r="AM165" s="79">
        <f t="shared" si="83"/>
        <v>7.5592175750387494</v>
      </c>
      <c r="AN165" s="79">
        <f t="shared" si="83"/>
        <v>7.8756252352171074</v>
      </c>
      <c r="AO165" s="79">
        <f t="shared" si="83"/>
        <v>7.6608991332479244</v>
      </c>
      <c r="AP165" s="79">
        <f t="shared" si="83"/>
        <v>7.9465661561407339</v>
      </c>
      <c r="AQ165" s="79">
        <f t="shared" si="83"/>
        <v>8.4884415958237955</v>
      </c>
      <c r="AR165" s="79">
        <f t="shared" si="83"/>
        <v>7.7155664197089848</v>
      </c>
      <c r="AS165" s="79">
        <f t="shared" si="83"/>
        <v>6.9371116747593682</v>
      </c>
      <c r="AT165" s="79">
        <f t="shared" si="83"/>
        <v>7.2890322655849298</v>
      </c>
      <c r="AU165" s="79">
        <f t="shared" si="83"/>
        <v>8.0671380855741575</v>
      </c>
      <c r="AV165" s="79">
        <f t="shared" si="83"/>
        <v>8.7274632448684866</v>
      </c>
      <c r="AW165" s="79">
        <f t="shared" si="83"/>
        <v>9.3597443336405508</v>
      </c>
      <c r="AX165" s="79">
        <f t="shared" si="83"/>
        <v>9.7642006521220654</v>
      </c>
      <c r="AY165" s="79">
        <f t="shared" si="83"/>
        <v>10.554854702876082</v>
      </c>
      <c r="AZ165" s="79">
        <f t="shared" si="83"/>
        <v>11.08103308621522</v>
      </c>
      <c r="BA165" s="79">
        <f t="shared" si="83"/>
        <v>11.726626543671118</v>
      </c>
      <c r="BB165" s="79">
        <f t="shared" si="83"/>
        <v>11.746496426887816</v>
      </c>
      <c r="BC165" s="79">
        <f t="shared" si="83"/>
        <v>12.316364863344955</v>
      </c>
      <c r="BD165" s="79">
        <f t="shared" si="83"/>
        <v>13.451506128110051</v>
      </c>
      <c r="BF165" s="347">
        <f t="shared" si="80"/>
        <v>4.9876882429953258E-3</v>
      </c>
      <c r="BG165"/>
      <c r="BH165"/>
      <c r="BI165"/>
    </row>
    <row r="166" spans="1:61" x14ac:dyDescent="0.2">
      <c r="A166" s="299" t="s">
        <v>1111</v>
      </c>
      <c r="C166" s="77" t="str">
        <f t="shared" si="77"/>
        <v>Nursing Home, Other private</v>
      </c>
      <c r="K166" s="79">
        <f>K145*K$157</f>
        <v>0.1959972462627852</v>
      </c>
      <c r="L166" s="79">
        <f t="shared" ref="L166:BD166" si="84">L145*L$157</f>
        <v>0.2255358807082945</v>
      </c>
      <c r="M166" s="79">
        <f t="shared" si="84"/>
        <v>0.25998598458304129</v>
      </c>
      <c r="N166" s="79">
        <f t="shared" si="84"/>
        <v>0.30489166852803218</v>
      </c>
      <c r="O166" s="79">
        <f t="shared" si="84"/>
        <v>0.33121238177128115</v>
      </c>
      <c r="P166" s="79">
        <f t="shared" si="84"/>
        <v>0.37837551344905257</v>
      </c>
      <c r="Q166" s="79">
        <f t="shared" si="84"/>
        <v>0.41496179284659346</v>
      </c>
      <c r="R166" s="79">
        <f t="shared" si="84"/>
        <v>0.42846246987065595</v>
      </c>
      <c r="S166" s="79">
        <f t="shared" si="84"/>
        <v>0.52528844392894214</v>
      </c>
      <c r="T166" s="79">
        <f t="shared" si="84"/>
        <v>0.597658513035082</v>
      </c>
      <c r="U166" s="79">
        <f t="shared" si="84"/>
        <v>0.72622250478767525</v>
      </c>
      <c r="V166" s="79">
        <f t="shared" si="84"/>
        <v>0.85622159300091694</v>
      </c>
      <c r="W166" s="79">
        <f t="shared" si="84"/>
        <v>1.0419052016004924</v>
      </c>
      <c r="X166" s="79">
        <f t="shared" si="84"/>
        <v>1.2846404312668467</v>
      </c>
      <c r="Y166" s="79">
        <f t="shared" si="84"/>
        <v>1.4640850112295636</v>
      </c>
      <c r="Z166" s="79">
        <f t="shared" si="84"/>
        <v>1.730392562165205</v>
      </c>
      <c r="AA166" s="302">
        <f t="shared" si="84"/>
        <v>1.9326574907358387</v>
      </c>
      <c r="AB166" s="79">
        <f t="shared" si="84"/>
        <v>2.0920086858076123</v>
      </c>
      <c r="AC166" s="79">
        <f t="shared" si="84"/>
        <v>2.5882183184900729</v>
      </c>
      <c r="AD166" s="79">
        <f t="shared" si="84"/>
        <v>2.9168008716127507</v>
      </c>
      <c r="AE166" s="79">
        <f t="shared" si="84"/>
        <v>3.8074932699582162</v>
      </c>
      <c r="AF166" s="79">
        <f t="shared" si="84"/>
        <v>4.0879488845029606</v>
      </c>
      <c r="AG166" s="79">
        <f t="shared" si="84"/>
        <v>4.446202862241341</v>
      </c>
      <c r="AH166" s="79">
        <f t="shared" si="84"/>
        <v>4.7325059657200983</v>
      </c>
      <c r="AI166" s="79">
        <f t="shared" si="84"/>
        <v>4.0322279907213074</v>
      </c>
      <c r="AJ166" s="79">
        <f t="shared" si="84"/>
        <v>4.8118533438237616</v>
      </c>
      <c r="AK166" s="79">
        <f t="shared" si="84"/>
        <v>4.8122484347827807</v>
      </c>
      <c r="AL166" s="79">
        <f t="shared" si="84"/>
        <v>5.0441800147994229</v>
      </c>
      <c r="AM166" s="79">
        <f t="shared" si="84"/>
        <v>4.727204475119251</v>
      </c>
      <c r="AN166" s="79">
        <f t="shared" si="84"/>
        <v>4.7957660920667902</v>
      </c>
      <c r="AO166" s="79">
        <f t="shared" si="84"/>
        <v>4.4029101001923943</v>
      </c>
      <c r="AP166" s="79">
        <f t="shared" si="84"/>
        <v>3.9367743297148605</v>
      </c>
      <c r="AQ166" s="79">
        <f t="shared" si="84"/>
        <v>3.9428437089318664</v>
      </c>
      <c r="AR166" s="79">
        <f t="shared" si="84"/>
        <v>4.2944840619972791</v>
      </c>
      <c r="AS166" s="79">
        <f t="shared" si="84"/>
        <v>4.3659064580212776</v>
      </c>
      <c r="AT166" s="79">
        <f t="shared" si="84"/>
        <v>4.916191393583337</v>
      </c>
      <c r="AU166" s="79">
        <f t="shared" si="84"/>
        <v>5.0832360899712494</v>
      </c>
      <c r="AV166" s="79">
        <f t="shared" si="84"/>
        <v>6.4942976869717572</v>
      </c>
      <c r="AW166" s="79">
        <f t="shared" si="84"/>
        <v>5.6549715818849604</v>
      </c>
      <c r="AX166" s="79">
        <f t="shared" si="84"/>
        <v>5.7998257566858529</v>
      </c>
      <c r="AY166" s="79">
        <f t="shared" si="84"/>
        <v>6.3045043101030016</v>
      </c>
      <c r="AZ166" s="79">
        <f t="shared" si="84"/>
        <v>6.3291172388684132</v>
      </c>
      <c r="BA166" s="79">
        <f t="shared" si="84"/>
        <v>7.3853532952029024</v>
      </c>
      <c r="BB166" s="79">
        <f t="shared" si="84"/>
        <v>7.5168303317002012</v>
      </c>
      <c r="BC166" s="79">
        <f t="shared" si="84"/>
        <v>7.8903910321298687</v>
      </c>
      <c r="BD166" s="79">
        <f t="shared" si="84"/>
        <v>7.6822778737014916</v>
      </c>
      <c r="BF166" s="347">
        <f t="shared" si="80"/>
        <v>2.8485142604226439E-3</v>
      </c>
      <c r="BG166"/>
      <c r="BH166"/>
      <c r="BI166"/>
    </row>
    <row r="167" spans="1:61" x14ac:dyDescent="0.2">
      <c r="A167" s="296"/>
      <c r="K167" s="79"/>
      <c r="L167" s="79"/>
      <c r="M167" s="79"/>
      <c r="N167" s="79"/>
      <c r="O167" s="79"/>
      <c r="P167" s="79"/>
      <c r="Q167" s="79"/>
      <c r="R167" s="79"/>
      <c r="S167" s="79"/>
      <c r="T167" s="79"/>
      <c r="U167" s="79"/>
      <c r="V167" s="79"/>
      <c r="W167" s="79"/>
      <c r="X167" s="79"/>
      <c r="Y167" s="79"/>
      <c r="Z167" s="79"/>
      <c r="AA167" s="302"/>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F167"/>
      <c r="BG167"/>
      <c r="BH167"/>
      <c r="BI167"/>
    </row>
    <row r="168" spans="1:61" x14ac:dyDescent="0.2">
      <c r="A168" s="298" t="s">
        <v>1113</v>
      </c>
      <c r="C168" s="77" t="str">
        <f>CONCATENATE("Non-nursing Home, ",C147)</f>
        <v xml:space="preserve">Non-nursing Home, Medicare </v>
      </c>
      <c r="K168" s="79">
        <f>K147*K$156</f>
        <v>6.8346780698648013</v>
      </c>
      <c r="L168" s="79">
        <f t="shared" ref="L168:BD168" si="85">L147*L$156</f>
        <v>7.5918911616224207</v>
      </c>
      <c r="M168" s="79">
        <f t="shared" si="85"/>
        <v>8.5614810664962775</v>
      </c>
      <c r="N168" s="79">
        <f t="shared" si="85"/>
        <v>9.9038469579213348</v>
      </c>
      <c r="O168" s="79">
        <f t="shared" si="85"/>
        <v>12.402786818565971</v>
      </c>
      <c r="P168" s="79">
        <f t="shared" si="85"/>
        <v>15.370732080984647</v>
      </c>
      <c r="Q168" s="79">
        <f t="shared" si="85"/>
        <v>18.199569283356194</v>
      </c>
      <c r="R168" s="79">
        <f t="shared" si="85"/>
        <v>21.202042807730518</v>
      </c>
      <c r="S168" s="79">
        <f t="shared" si="85"/>
        <v>24.440337448333658</v>
      </c>
      <c r="T168" s="79">
        <f t="shared" si="85"/>
        <v>27.937529858568158</v>
      </c>
      <c r="U168" s="79">
        <f t="shared" si="85"/>
        <v>33.919127186977704</v>
      </c>
      <c r="V168" s="79">
        <f t="shared" si="85"/>
        <v>40.267856103077442</v>
      </c>
      <c r="W168" s="79">
        <f t="shared" si="85"/>
        <v>47.129099818138201</v>
      </c>
      <c r="X168" s="79">
        <f t="shared" si="85"/>
        <v>53.845485725177952</v>
      </c>
      <c r="Y168" s="79">
        <f t="shared" si="85"/>
        <v>60.430327667668308</v>
      </c>
      <c r="Z168" s="79">
        <f t="shared" si="85"/>
        <v>64.928546985065807</v>
      </c>
      <c r="AA168" s="302">
        <f t="shared" si="85"/>
        <v>68.158271079192289</v>
      </c>
      <c r="AB168" s="79">
        <f t="shared" si="85"/>
        <v>73.112948559550105</v>
      </c>
      <c r="AC168" s="79">
        <f t="shared" si="85"/>
        <v>77.796907174112178</v>
      </c>
      <c r="AD168" s="79">
        <f t="shared" si="85"/>
        <v>87.561431156386362</v>
      </c>
      <c r="AE168" s="79">
        <f t="shared" si="85"/>
        <v>96.831372982259879</v>
      </c>
      <c r="AF168" s="79">
        <f t="shared" si="85"/>
        <v>107.01703328377222</v>
      </c>
      <c r="AG168" s="79">
        <f t="shared" si="85"/>
        <v>121.82423358764176</v>
      </c>
      <c r="AH168" s="79">
        <f t="shared" si="85"/>
        <v>132.82371278512957</v>
      </c>
      <c r="AI168" s="79">
        <f t="shared" si="85"/>
        <v>147.31811081343179</v>
      </c>
      <c r="AJ168" s="79">
        <f t="shared" si="85"/>
        <v>162.4659008208003</v>
      </c>
      <c r="AK168" s="79">
        <f t="shared" si="85"/>
        <v>172.8024195977585</v>
      </c>
      <c r="AL168" s="79">
        <f t="shared" si="85"/>
        <v>179.97614892641315</v>
      </c>
      <c r="AM168" s="79">
        <f t="shared" si="85"/>
        <v>177.0096484904432</v>
      </c>
      <c r="AN168" s="79">
        <f t="shared" si="85"/>
        <v>182.18682232009172</v>
      </c>
      <c r="AO168" s="79">
        <f t="shared" si="85"/>
        <v>190.67162491090298</v>
      </c>
      <c r="AP168" s="79">
        <f t="shared" si="85"/>
        <v>210.31452030664011</v>
      </c>
      <c r="AQ168" s="79">
        <f t="shared" si="85"/>
        <v>224.24807918400626</v>
      </c>
      <c r="AR168" s="79">
        <f t="shared" si="85"/>
        <v>237.5610306707388</v>
      </c>
      <c r="AS168" s="79">
        <f t="shared" si="85"/>
        <v>262.23753049726736</v>
      </c>
      <c r="AT168" s="79">
        <f t="shared" si="85"/>
        <v>286.83780723458881</v>
      </c>
      <c r="AU168" s="79">
        <f t="shared" si="85"/>
        <v>340.81669398960372</v>
      </c>
      <c r="AV168" s="79">
        <f t="shared" si="85"/>
        <v>369.48154375511058</v>
      </c>
      <c r="AW168" s="79">
        <f t="shared" si="85"/>
        <v>398.35088552970802</v>
      </c>
      <c r="AX168" s="79">
        <f t="shared" si="85"/>
        <v>423.83669339700225</v>
      </c>
      <c r="AY168" s="79">
        <f t="shared" si="85"/>
        <v>441.67064111592924</v>
      </c>
      <c r="AZ168" s="79">
        <f t="shared" si="85"/>
        <v>463.10034159471911</v>
      </c>
      <c r="BA168" s="79">
        <f t="shared" si="85"/>
        <v>482.61462267893046</v>
      </c>
      <c r="BB168" s="79">
        <f t="shared" si="85"/>
        <v>502.20752706160658</v>
      </c>
      <c r="BC168" s="79">
        <f t="shared" si="85"/>
        <v>530.48922364063401</v>
      </c>
      <c r="BD168" s="79">
        <f t="shared" si="85"/>
        <v>556.94054454186801</v>
      </c>
      <c r="BF168" s="347">
        <f t="shared" ref="BF168:BF174" si="86">BD168/SUM($BD$161:$BD$174)</f>
        <v>0.20650816195622398</v>
      </c>
      <c r="BG168"/>
      <c r="BH168"/>
      <c r="BI168"/>
    </row>
    <row r="169" spans="1:61" x14ac:dyDescent="0.2">
      <c r="A169" s="298" t="s">
        <v>1114</v>
      </c>
      <c r="C169" s="77" t="str">
        <f>CONCATENATE("Non-nursing Home, ",C148)</f>
        <v>Non-nursing Home, Medicaid</v>
      </c>
      <c r="K169" s="79">
        <f>K148*K$156</f>
        <v>3.9275684015667771</v>
      </c>
      <c r="L169" s="79">
        <f t="shared" ref="L169:BD169" si="87">L148*L$156</f>
        <v>4.8380921060295003</v>
      </c>
      <c r="M169" s="79">
        <f t="shared" si="87"/>
        <v>5.7599518708737971</v>
      </c>
      <c r="N169" s="79">
        <f t="shared" si="87"/>
        <v>6.599598526916731</v>
      </c>
      <c r="O169" s="79">
        <f t="shared" si="87"/>
        <v>7.3548881667954573</v>
      </c>
      <c r="P169" s="79">
        <f t="shared" si="87"/>
        <v>9.0176959037823519</v>
      </c>
      <c r="Q169" s="79">
        <f t="shared" si="87"/>
        <v>10.102698120106107</v>
      </c>
      <c r="R169" s="79">
        <f t="shared" si="87"/>
        <v>11.511868686222147</v>
      </c>
      <c r="S169" s="79">
        <f t="shared" si="87"/>
        <v>12.495384745515889</v>
      </c>
      <c r="T169" s="79">
        <f t="shared" si="87"/>
        <v>13.967349988716574</v>
      </c>
      <c r="U169" s="79">
        <f t="shared" si="87"/>
        <v>16.643986366441208</v>
      </c>
      <c r="V169" s="79">
        <f t="shared" si="87"/>
        <v>19.290656389639864</v>
      </c>
      <c r="W169" s="79">
        <f t="shared" si="87"/>
        <v>20.314796128186096</v>
      </c>
      <c r="X169" s="79">
        <f t="shared" si="87"/>
        <v>22.650476134342231</v>
      </c>
      <c r="Y169" s="79">
        <f t="shared" si="87"/>
        <v>24.6030229571933</v>
      </c>
      <c r="Z169" s="79">
        <f t="shared" si="87"/>
        <v>26.280044990450918</v>
      </c>
      <c r="AA169" s="302">
        <f t="shared" si="87"/>
        <v>28.874467196566489</v>
      </c>
      <c r="AB169" s="79">
        <f t="shared" si="87"/>
        <v>31.86445725828451</v>
      </c>
      <c r="AC169" s="79">
        <f t="shared" si="87"/>
        <v>35.369660267434746</v>
      </c>
      <c r="AD169" s="79">
        <f t="shared" si="87"/>
        <v>40.612837459320851</v>
      </c>
      <c r="AE169" s="79">
        <f t="shared" si="87"/>
        <v>48.853219076550786</v>
      </c>
      <c r="AF169" s="79">
        <f t="shared" si="87"/>
        <v>64.369291693731512</v>
      </c>
      <c r="AG169" s="79">
        <f t="shared" si="87"/>
        <v>77.092309449108768</v>
      </c>
      <c r="AH169" s="79">
        <f t="shared" si="87"/>
        <v>87.398025418774623</v>
      </c>
      <c r="AI169" s="79">
        <f t="shared" si="87"/>
        <v>95.971877547032065</v>
      </c>
      <c r="AJ169" s="79">
        <f t="shared" si="87"/>
        <v>104.82863440307275</v>
      </c>
      <c r="AK169" s="79">
        <f t="shared" si="87"/>
        <v>111.25930971418215</v>
      </c>
      <c r="AL169" s="79">
        <f t="shared" si="87"/>
        <v>116.14556564209543</v>
      </c>
      <c r="AM169" s="79">
        <f t="shared" si="87"/>
        <v>121.26621201655151</v>
      </c>
      <c r="AN169" s="79">
        <f t="shared" si="87"/>
        <v>131.72688824293343</v>
      </c>
      <c r="AO169" s="79">
        <f t="shared" si="87"/>
        <v>143.84313921365072</v>
      </c>
      <c r="AP169" s="79">
        <f t="shared" si="87"/>
        <v>161.93173817500087</v>
      </c>
      <c r="AQ169" s="79">
        <f t="shared" si="87"/>
        <v>180.58597310096278</v>
      </c>
      <c r="AR169" s="79">
        <f t="shared" si="87"/>
        <v>194.61516874340552</v>
      </c>
      <c r="AS169" s="79">
        <f t="shared" si="87"/>
        <v>214.90774841192516</v>
      </c>
      <c r="AT169" s="79">
        <f t="shared" si="87"/>
        <v>230.98839657434019</v>
      </c>
      <c r="AU169" s="79">
        <f t="shared" si="87"/>
        <v>228.90003599256755</v>
      </c>
      <c r="AV169" s="79">
        <f t="shared" si="87"/>
        <v>249.07285916920327</v>
      </c>
      <c r="AW169" s="79">
        <f t="shared" si="87"/>
        <v>263.20930369312157</v>
      </c>
      <c r="AX169" s="79">
        <f t="shared" si="87"/>
        <v>289.54650951017823</v>
      </c>
      <c r="AY169" s="79">
        <f t="shared" si="87"/>
        <v>309.24515091451605</v>
      </c>
      <c r="AZ169" s="79">
        <f t="shared" si="87"/>
        <v>316.26584709832917</v>
      </c>
      <c r="BA169" s="79">
        <f t="shared" si="87"/>
        <v>328.11364706937655</v>
      </c>
      <c r="BB169" s="79">
        <f t="shared" si="87"/>
        <v>345.78248488315489</v>
      </c>
      <c r="BC169" s="79">
        <f t="shared" si="87"/>
        <v>387.00883588800019</v>
      </c>
      <c r="BD169" s="79">
        <f t="shared" si="87"/>
        <v>428.72333837995802</v>
      </c>
      <c r="BF169" s="347">
        <f t="shared" si="86"/>
        <v>0.1589664632324605</v>
      </c>
      <c r="BG169"/>
      <c r="BH169"/>
      <c r="BI169"/>
    </row>
    <row r="170" spans="1:61" x14ac:dyDescent="0.2">
      <c r="A170" s="299" t="s">
        <v>1149</v>
      </c>
      <c r="C170" s="82" t="s">
        <v>1153</v>
      </c>
      <c r="K170" s="79">
        <f>K149*K$156</f>
        <v>0</v>
      </c>
      <c r="L170" s="79">
        <f t="shared" ref="L170:BD170" si="88">L149*L$156</f>
        <v>0</v>
      </c>
      <c r="M170" s="79">
        <f t="shared" si="88"/>
        <v>0</v>
      </c>
      <c r="N170" s="79">
        <f t="shared" si="88"/>
        <v>0</v>
      </c>
      <c r="O170" s="79">
        <f t="shared" si="88"/>
        <v>0</v>
      </c>
      <c r="P170" s="79">
        <f t="shared" si="88"/>
        <v>0</v>
      </c>
      <c r="Q170" s="79">
        <f t="shared" si="88"/>
        <v>0</v>
      </c>
      <c r="R170" s="79">
        <f t="shared" si="88"/>
        <v>0</v>
      </c>
      <c r="S170" s="79">
        <f t="shared" si="88"/>
        <v>0</v>
      </c>
      <c r="T170" s="79">
        <f t="shared" si="88"/>
        <v>0</v>
      </c>
      <c r="U170" s="79">
        <f t="shared" si="88"/>
        <v>0</v>
      </c>
      <c r="V170" s="79">
        <f t="shared" si="88"/>
        <v>0</v>
      </c>
      <c r="W170" s="79">
        <f t="shared" si="88"/>
        <v>0</v>
      </c>
      <c r="X170" s="79">
        <f t="shared" si="88"/>
        <v>0</v>
      </c>
      <c r="Y170" s="79">
        <f t="shared" si="88"/>
        <v>0</v>
      </c>
      <c r="Z170" s="79">
        <f t="shared" si="88"/>
        <v>0</v>
      </c>
      <c r="AA170" s="302">
        <f t="shared" si="88"/>
        <v>0</v>
      </c>
      <c r="AB170" s="79">
        <f t="shared" si="88"/>
        <v>0</v>
      </c>
      <c r="AC170" s="79">
        <f t="shared" si="88"/>
        <v>0</v>
      </c>
      <c r="AD170" s="79">
        <f t="shared" si="88"/>
        <v>0</v>
      </c>
      <c r="AE170" s="79">
        <f t="shared" si="88"/>
        <v>0</v>
      </c>
      <c r="AF170" s="79">
        <f t="shared" si="88"/>
        <v>0</v>
      </c>
      <c r="AG170" s="79">
        <f t="shared" si="88"/>
        <v>0</v>
      </c>
      <c r="AH170" s="79">
        <f t="shared" si="88"/>
        <v>0</v>
      </c>
      <c r="AI170" s="79">
        <f t="shared" si="88"/>
        <v>0</v>
      </c>
      <c r="AJ170" s="79">
        <f t="shared" si="88"/>
        <v>0</v>
      </c>
      <c r="AK170" s="79">
        <f t="shared" si="88"/>
        <v>0</v>
      </c>
      <c r="AL170" s="79">
        <f t="shared" si="88"/>
        <v>0</v>
      </c>
      <c r="AM170" s="79">
        <f t="shared" si="88"/>
        <v>0.32316914449389866</v>
      </c>
      <c r="AN170" s="79">
        <f t="shared" si="88"/>
        <v>1.3800136255099409</v>
      </c>
      <c r="AO170" s="79">
        <f t="shared" si="88"/>
        <v>2.347315769105228</v>
      </c>
      <c r="AP170" s="79">
        <f t="shared" si="88"/>
        <v>3.2501112238835788</v>
      </c>
      <c r="AQ170" s="79">
        <f t="shared" si="88"/>
        <v>4.234739630093169</v>
      </c>
      <c r="AR170" s="79">
        <f t="shared" si="88"/>
        <v>4.8804206658777112</v>
      </c>
      <c r="AS170" s="79">
        <f t="shared" si="88"/>
        <v>5.7223378580386965</v>
      </c>
      <c r="AT170" s="79">
        <f t="shared" si="88"/>
        <v>6.0502746404828374</v>
      </c>
      <c r="AU170" s="79">
        <f t="shared" si="88"/>
        <v>6.8070734571448526</v>
      </c>
      <c r="AV170" s="79">
        <f t="shared" si="88"/>
        <v>7.474890441846842</v>
      </c>
      <c r="AW170" s="79">
        <f t="shared" si="88"/>
        <v>8.3580938342908713</v>
      </c>
      <c r="AX170" s="79">
        <f t="shared" si="88"/>
        <v>9.1788853811408355</v>
      </c>
      <c r="AY170" s="79">
        <f t="shared" si="88"/>
        <v>9.3959706706744832</v>
      </c>
      <c r="AZ170" s="79">
        <f t="shared" si="88"/>
        <v>9.7321517854509541</v>
      </c>
      <c r="BA170" s="79">
        <f t="shared" si="88"/>
        <v>10.306100448182194</v>
      </c>
      <c r="BB170" s="79">
        <f t="shared" si="88"/>
        <v>10.978753615831607</v>
      </c>
      <c r="BC170" s="79">
        <f t="shared" si="88"/>
        <v>10.550228926978344</v>
      </c>
      <c r="BD170" s="79">
        <f t="shared" si="88"/>
        <v>11.806379805513954</v>
      </c>
      <c r="BF170" s="347">
        <f t="shared" si="86"/>
        <v>4.3776913296900092E-3</v>
      </c>
      <c r="BG170"/>
      <c r="BH170"/>
      <c r="BI170"/>
    </row>
    <row r="171" spans="1:61" x14ac:dyDescent="0.2">
      <c r="A171" s="299" t="s">
        <v>1150</v>
      </c>
      <c r="C171" s="82" t="s">
        <v>1154</v>
      </c>
      <c r="K171" s="79">
        <f>K150*K$156</f>
        <v>8.9072153844754247</v>
      </c>
      <c r="L171" s="79">
        <f t="shared" ref="L171:BD171" si="89">L150*L$156</f>
        <v>9.8526729010973426</v>
      </c>
      <c r="M171" s="79">
        <f t="shared" si="89"/>
        <v>11.318883970973152</v>
      </c>
      <c r="N171" s="79">
        <f t="shared" si="89"/>
        <v>12.765156042100667</v>
      </c>
      <c r="O171" s="79">
        <f t="shared" si="89"/>
        <v>14.428074529057032</v>
      </c>
      <c r="P171" s="79">
        <f t="shared" si="89"/>
        <v>16.395447553050293</v>
      </c>
      <c r="Q171" s="79">
        <f t="shared" si="89"/>
        <v>17.353100499118192</v>
      </c>
      <c r="R171" s="79">
        <f t="shared" si="89"/>
        <v>18.513613309086942</v>
      </c>
      <c r="S171" s="79">
        <f t="shared" si="89"/>
        <v>20.42179861912502</v>
      </c>
      <c r="T171" s="79">
        <f t="shared" si="89"/>
        <v>22.191927860778414</v>
      </c>
      <c r="U171" s="79">
        <f t="shared" si="89"/>
        <v>24.733895849052786</v>
      </c>
      <c r="V171" s="79">
        <f t="shared" si="89"/>
        <v>27.293799404560364</v>
      </c>
      <c r="W171" s="79">
        <f t="shared" si="89"/>
        <v>29.376546979928765</v>
      </c>
      <c r="X171" s="79">
        <f t="shared" si="89"/>
        <v>31.157697217663248</v>
      </c>
      <c r="Y171" s="79">
        <f t="shared" si="89"/>
        <v>33.550432791059272</v>
      </c>
      <c r="Z171" s="79">
        <f t="shared" si="89"/>
        <v>36.537933284842289</v>
      </c>
      <c r="AA171" s="302">
        <f t="shared" si="89"/>
        <v>40.223936943090202</v>
      </c>
      <c r="AB171" s="79">
        <f t="shared" si="89"/>
        <v>43.476813156135769</v>
      </c>
      <c r="AC171" s="79">
        <f t="shared" si="89"/>
        <v>47.22644214450527</v>
      </c>
      <c r="AD171" s="79">
        <f t="shared" si="89"/>
        <v>50.762846947263277</v>
      </c>
      <c r="AE171" s="79">
        <f t="shared" si="89"/>
        <v>56.936106168224953</v>
      </c>
      <c r="AF171" s="79">
        <f t="shared" si="89"/>
        <v>62.166974308725727</v>
      </c>
      <c r="AG171" s="79">
        <f t="shared" si="89"/>
        <v>65.785838835711445</v>
      </c>
      <c r="AH171" s="79">
        <f t="shared" si="89"/>
        <v>67.876659061817108</v>
      </c>
      <c r="AI171" s="79">
        <f t="shared" si="89"/>
        <v>69.184729947927551</v>
      </c>
      <c r="AJ171" s="79">
        <f t="shared" si="89"/>
        <v>69.066396532985422</v>
      </c>
      <c r="AK171" s="79">
        <f t="shared" si="89"/>
        <v>69.571329064771206</v>
      </c>
      <c r="AL171" s="79">
        <f t="shared" si="89"/>
        <v>70.040259397454662</v>
      </c>
      <c r="AM171" s="79">
        <f t="shared" si="89"/>
        <v>72.994557281689225</v>
      </c>
      <c r="AN171" s="79">
        <f t="shared" si="89"/>
        <v>76.093524980015204</v>
      </c>
      <c r="AO171" s="79">
        <f t="shared" si="89"/>
        <v>80.67807799766139</v>
      </c>
      <c r="AP171" s="79">
        <f t="shared" si="89"/>
        <v>89.895524058021422</v>
      </c>
      <c r="AQ171" s="79">
        <f t="shared" si="89"/>
        <v>97.141826033353979</v>
      </c>
      <c r="AR171" s="79">
        <f t="shared" si="89"/>
        <v>106.49160689902739</v>
      </c>
      <c r="AS171" s="79">
        <f t="shared" si="89"/>
        <v>113.70145754706843</v>
      </c>
      <c r="AT171" s="79">
        <f t="shared" si="89"/>
        <v>119.31490591212983</v>
      </c>
      <c r="AU171" s="79">
        <f t="shared" si="89"/>
        <v>126.02033850116356</v>
      </c>
      <c r="AV171" s="79">
        <f t="shared" si="89"/>
        <v>133.94645616259757</v>
      </c>
      <c r="AW171" s="79">
        <f t="shared" si="89"/>
        <v>143.79670281231446</v>
      </c>
      <c r="AX171" s="79">
        <f t="shared" si="89"/>
        <v>151.74383492049023</v>
      </c>
      <c r="AY171" s="79">
        <f t="shared" si="89"/>
        <v>159.54950650283803</v>
      </c>
      <c r="AZ171" s="79">
        <f t="shared" si="89"/>
        <v>164.86873989997355</v>
      </c>
      <c r="BA171" s="79">
        <f t="shared" si="89"/>
        <v>166.27194651672914</v>
      </c>
      <c r="BB171" s="79">
        <f t="shared" si="89"/>
        <v>169.60417890294127</v>
      </c>
      <c r="BC171" s="79">
        <f t="shared" si="89"/>
        <v>178.1020376896065</v>
      </c>
      <c r="BD171" s="79">
        <f t="shared" si="89"/>
        <v>188.69005676534374</v>
      </c>
      <c r="BF171" s="347">
        <f t="shared" si="86"/>
        <v>6.9964446266126398E-2</v>
      </c>
    </row>
    <row r="172" spans="1:61" x14ac:dyDescent="0.2">
      <c r="A172" s="299" t="s">
        <v>1115</v>
      </c>
      <c r="C172" s="77" t="str">
        <f>CONCATENATE("Non-nursing Home, ",C151)</f>
        <v>Non-nursing Home, Out of pocket</v>
      </c>
      <c r="K172" s="79">
        <f>K151*K$157</f>
        <v>24.735498623131395</v>
      </c>
      <c r="L172" s="79">
        <f t="shared" ref="L172:BD172" si="90">L151*L$157</f>
        <v>26.614334098606598</v>
      </c>
      <c r="M172" s="79">
        <f t="shared" si="90"/>
        <v>28.58753452326971</v>
      </c>
      <c r="N172" s="79">
        <f t="shared" si="90"/>
        <v>31.337419030600849</v>
      </c>
      <c r="O172" s="79">
        <f t="shared" si="90"/>
        <v>33.447142668165881</v>
      </c>
      <c r="P172" s="79">
        <f t="shared" si="90"/>
        <v>36.438417031049866</v>
      </c>
      <c r="Q172" s="79">
        <f t="shared" si="90"/>
        <v>38.805756116355226</v>
      </c>
      <c r="R172" s="79">
        <f t="shared" si="90"/>
        <v>42.166114814018485</v>
      </c>
      <c r="S172" s="79">
        <f t="shared" si="90"/>
        <v>45.752092871823052</v>
      </c>
      <c r="T172" s="79">
        <f t="shared" si="90"/>
        <v>49.538196009011905</v>
      </c>
      <c r="U172" s="79">
        <f t="shared" si="90"/>
        <v>53.978383742837863</v>
      </c>
      <c r="V172" s="79">
        <f t="shared" si="90"/>
        <v>61.003441974416127</v>
      </c>
      <c r="W172" s="79">
        <f t="shared" si="90"/>
        <v>65.290020598053857</v>
      </c>
      <c r="X172" s="79">
        <f t="shared" si="90"/>
        <v>72.198663072776299</v>
      </c>
      <c r="Y172" s="79">
        <f t="shared" si="90"/>
        <v>79.328575071349405</v>
      </c>
      <c r="Z172" s="79">
        <f t="shared" si="90"/>
        <v>86.511451415704229</v>
      </c>
      <c r="AA172" s="302">
        <f t="shared" si="90"/>
        <v>95.329188418780788</v>
      </c>
      <c r="AB172" s="79">
        <f t="shared" si="90"/>
        <v>103.41545776804438</v>
      </c>
      <c r="AC172" s="79">
        <f t="shared" si="90"/>
        <v>113.29827044693194</v>
      </c>
      <c r="AD172" s="79">
        <f t="shared" si="90"/>
        <v>117.98375103072374</v>
      </c>
      <c r="AE172" s="79">
        <f t="shared" si="90"/>
        <v>127.02806380641005</v>
      </c>
      <c r="AF172" s="79">
        <f t="shared" si="90"/>
        <v>127.61736527843705</v>
      </c>
      <c r="AG172" s="79">
        <f t="shared" si="90"/>
        <v>130.95086044505371</v>
      </c>
      <c r="AH172" s="79">
        <f t="shared" si="90"/>
        <v>130.79360629198993</v>
      </c>
      <c r="AI172" s="79">
        <f t="shared" si="90"/>
        <v>128.92971258146471</v>
      </c>
      <c r="AJ172" s="79">
        <f t="shared" si="90"/>
        <v>128.44018001573568</v>
      </c>
      <c r="AK172" s="79">
        <f t="shared" si="90"/>
        <v>132.80711065781949</v>
      </c>
      <c r="AL172" s="79">
        <f t="shared" si="90"/>
        <v>143.0640822489143</v>
      </c>
      <c r="AM172" s="79">
        <f t="shared" si="90"/>
        <v>155.94849527719754</v>
      </c>
      <c r="AN172" s="79">
        <f t="shared" si="90"/>
        <v>164.97394550361389</v>
      </c>
      <c r="AO172" s="79">
        <f t="shared" si="90"/>
        <v>176.60869951142877</v>
      </c>
      <c r="AP172" s="79">
        <f t="shared" si="90"/>
        <v>183.76652774357854</v>
      </c>
      <c r="AQ172" s="79">
        <f t="shared" si="90"/>
        <v>198.92342796559942</v>
      </c>
      <c r="AR172" s="79">
        <f t="shared" si="90"/>
        <v>212.78676396936098</v>
      </c>
      <c r="AS172" s="79">
        <f t="shared" si="90"/>
        <v>223.48812895678813</v>
      </c>
      <c r="AT172" s="79">
        <f t="shared" si="90"/>
        <v>236.15994873196925</v>
      </c>
      <c r="AU172" s="79">
        <f t="shared" si="90"/>
        <v>241.9596144089295</v>
      </c>
      <c r="AV172" s="79">
        <f t="shared" si="90"/>
        <v>253.70502426667301</v>
      </c>
      <c r="AW172" s="79">
        <f t="shared" si="90"/>
        <v>259.69710791702079</v>
      </c>
      <c r="AX172" s="79">
        <f t="shared" si="90"/>
        <v>255.03216657945597</v>
      </c>
      <c r="AY172" s="79">
        <f t="shared" si="90"/>
        <v>259.82365131797582</v>
      </c>
      <c r="AZ172" s="79">
        <f t="shared" si="90"/>
        <v>275.94727733065679</v>
      </c>
      <c r="BA172" s="79">
        <f t="shared" si="90"/>
        <v>283.36193520597067</v>
      </c>
      <c r="BB172" s="79">
        <f t="shared" si="90"/>
        <v>288.01143161365826</v>
      </c>
      <c r="BC172" s="79">
        <f t="shared" si="90"/>
        <v>291.36070183331458</v>
      </c>
      <c r="BD172" s="79">
        <f t="shared" si="90"/>
        <v>298.86286804041998</v>
      </c>
      <c r="BF172" s="347">
        <f t="shared" si="86"/>
        <v>0.11081545806071769</v>
      </c>
    </row>
    <row r="173" spans="1:61" x14ac:dyDescent="0.2">
      <c r="A173" s="299" t="s">
        <v>1116</v>
      </c>
      <c r="C173" s="77" t="str">
        <f>CONCATENATE("Non-nursing Home, ",C152)</f>
        <v>Non-nursing Home, Private insurance</v>
      </c>
      <c r="K173" s="79">
        <f>K152*K$157</f>
        <v>15.137018095987411</v>
      </c>
      <c r="L173" s="79">
        <f t="shared" ref="L173:BD173" si="91">L152*L$157</f>
        <v>17.400368240401882</v>
      </c>
      <c r="M173" s="79">
        <f t="shared" si="91"/>
        <v>19.346015911620427</v>
      </c>
      <c r="N173" s="79">
        <f t="shared" si="91"/>
        <v>21.539507482689299</v>
      </c>
      <c r="O173" s="79">
        <f t="shared" si="91"/>
        <v>24.869591242807065</v>
      </c>
      <c r="P173" s="79">
        <f t="shared" si="91"/>
        <v>29.609487213462298</v>
      </c>
      <c r="Q173" s="79">
        <f t="shared" si="91"/>
        <v>34.737029474089766</v>
      </c>
      <c r="R173" s="79">
        <f t="shared" si="91"/>
        <v>40.414826466294741</v>
      </c>
      <c r="S173" s="79">
        <f t="shared" si="91"/>
        <v>47.226084081150937</v>
      </c>
      <c r="T173" s="79">
        <f t="shared" si="91"/>
        <v>55.46523978113936</v>
      </c>
      <c r="U173" s="79">
        <f t="shared" si="91"/>
        <v>63.738232398024444</v>
      </c>
      <c r="V173" s="79">
        <f t="shared" si="91"/>
        <v>75.406945532194015</v>
      </c>
      <c r="W173" s="79">
        <f t="shared" si="91"/>
        <v>83.768366598006494</v>
      </c>
      <c r="X173" s="79">
        <f t="shared" si="91"/>
        <v>94.917882479784396</v>
      </c>
      <c r="Y173" s="79">
        <f t="shared" si="91"/>
        <v>103.51546639467257</v>
      </c>
      <c r="Z173" s="79">
        <f t="shared" si="91"/>
        <v>113.61923141200995</v>
      </c>
      <c r="AA173" s="302">
        <f t="shared" si="91"/>
        <v>123.35012297919126</v>
      </c>
      <c r="AB173" s="79">
        <f t="shared" si="91"/>
        <v>141.97228113806347</v>
      </c>
      <c r="AC173" s="79">
        <f t="shared" si="91"/>
        <v>165.70675872211783</v>
      </c>
      <c r="AD173" s="79">
        <f t="shared" si="91"/>
        <v>186.96229262731111</v>
      </c>
      <c r="AE173" s="79">
        <f t="shared" si="91"/>
        <v>214.06420205897845</v>
      </c>
      <c r="AF173" s="79">
        <f t="shared" si="91"/>
        <v>232.0210580358258</v>
      </c>
      <c r="AG173" s="79">
        <f t="shared" si="91"/>
        <v>252.5000075633132</v>
      </c>
      <c r="AH173" s="79">
        <f t="shared" si="91"/>
        <v>264.39925119144118</v>
      </c>
      <c r="AI173" s="79">
        <f t="shared" si="91"/>
        <v>275.37318457969735</v>
      </c>
      <c r="AJ173" s="79">
        <f t="shared" si="91"/>
        <v>288.42815043273015</v>
      </c>
      <c r="AK173" s="79">
        <f t="shared" si="91"/>
        <v>300.47464358066713</v>
      </c>
      <c r="AL173" s="79">
        <f t="shared" si="91"/>
        <v>318.61353736106855</v>
      </c>
      <c r="AM173" s="79">
        <f t="shared" si="91"/>
        <v>346.26182777519358</v>
      </c>
      <c r="AN173" s="79">
        <f t="shared" si="91"/>
        <v>371.27758079406078</v>
      </c>
      <c r="AO173" s="79">
        <f t="shared" si="91"/>
        <v>409.69777356909304</v>
      </c>
      <c r="AP173" s="79">
        <f t="shared" si="91"/>
        <v>450.02842895434821</v>
      </c>
      <c r="AQ173" s="79">
        <f t="shared" si="91"/>
        <v>498.80818073950957</v>
      </c>
      <c r="AR173" s="79">
        <f t="shared" si="91"/>
        <v>538.43505564090526</v>
      </c>
      <c r="AS173" s="79">
        <f t="shared" si="91"/>
        <v>574.22314712577099</v>
      </c>
      <c r="AT173" s="79">
        <f t="shared" si="91"/>
        <v>610.28772937092276</v>
      </c>
      <c r="AU173" s="79">
        <f t="shared" si="91"/>
        <v>634.38564251085177</v>
      </c>
      <c r="AV173" s="79">
        <f t="shared" si="91"/>
        <v>663.71962593811406</v>
      </c>
      <c r="AW173" s="79">
        <f t="shared" si="91"/>
        <v>697.49456101308999</v>
      </c>
      <c r="AX173" s="79">
        <f t="shared" si="91"/>
        <v>720.85865209714893</v>
      </c>
      <c r="AY173" s="79">
        <f t="shared" si="91"/>
        <v>739.15967328323109</v>
      </c>
      <c r="AZ173" s="79">
        <f t="shared" si="91"/>
        <v>785.22997366263132</v>
      </c>
      <c r="BA173" s="79">
        <f t="shared" si="91"/>
        <v>814.90490858046599</v>
      </c>
      <c r="BB173" s="79">
        <f t="shared" si="91"/>
        <v>824.20023500219293</v>
      </c>
      <c r="BC173" s="79">
        <f t="shared" si="91"/>
        <v>867.00456641547623</v>
      </c>
      <c r="BD173" s="79">
        <f t="shared" si="91"/>
        <v>933.73465354241557</v>
      </c>
      <c r="BF173" s="347">
        <f t="shared" si="86"/>
        <v>0.34621976968204066</v>
      </c>
    </row>
    <row r="174" spans="1:61" x14ac:dyDescent="0.2">
      <c r="A174" s="299" t="s">
        <v>1117</v>
      </c>
      <c r="C174" s="77" t="str">
        <f>CONCATENATE("Non-nursing Home, ",C153)</f>
        <v>Non-nursing Home, Other private</v>
      </c>
      <c r="K174" s="79">
        <f>K153*K$157</f>
        <v>1.5852084972462628</v>
      </c>
      <c r="L174" s="79">
        <f t="shared" ref="L174:BD174" si="92">L153*L$157</f>
        <v>1.8130884458891185</v>
      </c>
      <c r="M174" s="79">
        <f t="shared" si="92"/>
        <v>2.0831650109237803</v>
      </c>
      <c r="N174" s="79">
        <f t="shared" si="92"/>
        <v>2.1941311145856597</v>
      </c>
      <c r="O174" s="79">
        <f t="shared" si="92"/>
        <v>2.4798465506977978</v>
      </c>
      <c r="P174" s="79">
        <f t="shared" si="92"/>
        <v>2.7437569011969432</v>
      </c>
      <c r="Q174" s="79">
        <f t="shared" si="92"/>
        <v>3.8901354909137607</v>
      </c>
      <c r="R174" s="79">
        <f t="shared" si="92"/>
        <v>4.3345426563613936</v>
      </c>
      <c r="S174" s="79">
        <f t="shared" si="92"/>
        <v>5.4852847811488923</v>
      </c>
      <c r="T174" s="79">
        <f t="shared" si="92"/>
        <v>6.5531622143546819</v>
      </c>
      <c r="U174" s="79">
        <f t="shared" si="92"/>
        <v>8.9255758778696954</v>
      </c>
      <c r="V174" s="79">
        <f t="shared" si="92"/>
        <v>11.106893989597765</v>
      </c>
      <c r="W174" s="79">
        <f t="shared" si="92"/>
        <v>12.70880862750669</v>
      </c>
      <c r="X174" s="79">
        <f t="shared" si="92"/>
        <v>14.347230188679248</v>
      </c>
      <c r="Y174" s="79">
        <f t="shared" si="92"/>
        <v>15.814187499387035</v>
      </c>
      <c r="Z174" s="79">
        <f t="shared" si="92"/>
        <v>18.339299316556566</v>
      </c>
      <c r="AA174" s="302">
        <f t="shared" si="92"/>
        <v>21.006604226900681</v>
      </c>
      <c r="AB174" s="79">
        <f t="shared" si="92"/>
        <v>23.745147268981636</v>
      </c>
      <c r="AC174" s="79">
        <f t="shared" si="92"/>
        <v>27.745231146335485</v>
      </c>
      <c r="AD174" s="79">
        <f t="shared" si="92"/>
        <v>28.67202593405154</v>
      </c>
      <c r="AE174" s="79">
        <f t="shared" si="92"/>
        <v>29.465949864864506</v>
      </c>
      <c r="AF174" s="79">
        <f t="shared" si="92"/>
        <v>31.160320033977065</v>
      </c>
      <c r="AG174" s="79">
        <f t="shared" si="92"/>
        <v>33.729814817003273</v>
      </c>
      <c r="AH174" s="79">
        <f t="shared" si="92"/>
        <v>35.814739585816689</v>
      </c>
      <c r="AI174" s="79">
        <f t="shared" si="92"/>
        <v>38.332079973489442</v>
      </c>
      <c r="AJ174" s="79">
        <f t="shared" si="92"/>
        <v>41.421729871492268</v>
      </c>
      <c r="AK174" s="79">
        <f t="shared" si="92"/>
        <v>44.655192457475685</v>
      </c>
      <c r="AL174" s="79">
        <f t="shared" si="92"/>
        <v>49.289483440342622</v>
      </c>
      <c r="AM174" s="79">
        <f t="shared" si="92"/>
        <v>57.729971386837263</v>
      </c>
      <c r="AN174" s="79">
        <f t="shared" si="92"/>
        <v>58.886621172595483</v>
      </c>
      <c r="AO174" s="79">
        <f t="shared" si="92"/>
        <v>58.049759168783105</v>
      </c>
      <c r="AP174" s="79">
        <f t="shared" si="92"/>
        <v>56.854919551712733</v>
      </c>
      <c r="AQ174" s="79">
        <f t="shared" si="92"/>
        <v>58.742551567573479</v>
      </c>
      <c r="AR174" s="79">
        <f t="shared" si="92"/>
        <v>63.908553650238886</v>
      </c>
      <c r="AS174" s="79">
        <f t="shared" si="92"/>
        <v>68.017634321502754</v>
      </c>
      <c r="AT174" s="79">
        <f t="shared" si="92"/>
        <v>71.656935490024026</v>
      </c>
      <c r="AU174" s="79">
        <f t="shared" si="92"/>
        <v>79.695932690681545</v>
      </c>
      <c r="AV174" s="79">
        <f t="shared" si="92"/>
        <v>87.861201259499524</v>
      </c>
      <c r="AW174" s="79">
        <f t="shared" si="92"/>
        <v>85.33985377077498</v>
      </c>
      <c r="AX174" s="79">
        <f t="shared" si="92"/>
        <v>89.864470026234386</v>
      </c>
      <c r="AY174" s="79">
        <f t="shared" si="92"/>
        <v>98.054063805233625</v>
      </c>
      <c r="AZ174" s="79">
        <f t="shared" si="92"/>
        <v>100.23302726093037</v>
      </c>
      <c r="BA174" s="79">
        <f t="shared" si="92"/>
        <v>115.94770669989028</v>
      </c>
      <c r="BB174" s="79">
        <f t="shared" si="92"/>
        <v>118.19779726487469</v>
      </c>
      <c r="BC174" s="79">
        <f t="shared" si="92"/>
        <v>121.56708281783077</v>
      </c>
      <c r="BD174" s="79">
        <f t="shared" si="92"/>
        <v>122.98663123779332</v>
      </c>
      <c r="BF174" s="347">
        <f t="shared" si="86"/>
        <v>4.5602252181148835E-2</v>
      </c>
    </row>
    <row r="176" spans="1:61" x14ac:dyDescent="0.2">
      <c r="A176" s="298" t="s">
        <v>1100</v>
      </c>
      <c r="C176" s="82" t="s">
        <v>1121</v>
      </c>
      <c r="K176" s="79">
        <f>K138*K156</f>
        <v>1.2992883026407782</v>
      </c>
      <c r="L176" s="79">
        <f t="shared" ref="L176:BD176" si="93">L138*L156</f>
        <v>1.6075817545014754</v>
      </c>
      <c r="M176" s="79">
        <f t="shared" si="93"/>
        <v>1.8189837794468666</v>
      </c>
      <c r="N176" s="79">
        <f t="shared" si="93"/>
        <v>2.099018377924228</v>
      </c>
      <c r="O176" s="79">
        <f t="shared" si="93"/>
        <v>2.5540963611073058</v>
      </c>
      <c r="P176" s="79">
        <f t="shared" si="93"/>
        <v>2.9632853855933368</v>
      </c>
      <c r="Q176" s="79">
        <f t="shared" si="93"/>
        <v>3.1514533067864972</v>
      </c>
      <c r="R176" s="79">
        <f t="shared" si="93"/>
        <v>3.6986507527318091</v>
      </c>
      <c r="S176" s="79">
        <f t="shared" si="93"/>
        <v>4.4150038669562495</v>
      </c>
      <c r="T176" s="79">
        <f t="shared" si="93"/>
        <v>5.0702037002331046</v>
      </c>
      <c r="U176" s="79">
        <f t="shared" si="93"/>
        <v>6.0804042700211767</v>
      </c>
      <c r="V176" s="79">
        <f t="shared" si="93"/>
        <v>7.0328669831232897</v>
      </c>
      <c r="W176" s="79">
        <f t="shared" si="93"/>
        <v>8.0149127006128946</v>
      </c>
      <c r="X176" s="79">
        <f t="shared" si="93"/>
        <v>8.6294191054608351</v>
      </c>
      <c r="Y176" s="79">
        <f t="shared" si="93"/>
        <v>9.267565521459602</v>
      </c>
      <c r="Z176" s="79">
        <f t="shared" si="93"/>
        <v>10.498534327404533</v>
      </c>
      <c r="AA176" s="302">
        <f t="shared" si="93"/>
        <v>11.361393385339383</v>
      </c>
      <c r="AB176" s="79">
        <f t="shared" si="93"/>
        <v>12.333925046614304</v>
      </c>
      <c r="AC176" s="79">
        <f t="shared" si="93"/>
        <v>13.863635514837643</v>
      </c>
      <c r="AD176" s="79">
        <f t="shared" si="93"/>
        <v>16.248974835993639</v>
      </c>
      <c r="AE176" s="79">
        <f t="shared" si="93"/>
        <v>18.342430001385395</v>
      </c>
      <c r="AF176" s="79">
        <f t="shared" si="93"/>
        <v>20.537328871804039</v>
      </c>
      <c r="AG176" s="79">
        <f t="shared" si="93"/>
        <v>22.932838040355115</v>
      </c>
      <c r="AH176" s="79">
        <f t="shared" si="93"/>
        <v>25.000605914536834</v>
      </c>
      <c r="AI176" s="79">
        <f t="shared" si="93"/>
        <v>27.623487561777772</v>
      </c>
      <c r="AJ176" s="79">
        <f t="shared" si="93"/>
        <v>29.086957885679062</v>
      </c>
      <c r="AK176" s="79">
        <f t="shared" si="93"/>
        <v>30.39046561785911</v>
      </c>
      <c r="AL176" s="79">
        <f t="shared" si="93"/>
        <v>32.486548268667782</v>
      </c>
      <c r="AM176" s="79">
        <f t="shared" si="93"/>
        <v>34.684660874807918</v>
      </c>
      <c r="AN176" s="79">
        <f t="shared" si="93"/>
        <v>37.74972127645762</v>
      </c>
      <c r="AO176" s="79">
        <f t="shared" si="93"/>
        <v>39.941479786553387</v>
      </c>
      <c r="AP176" s="79">
        <f t="shared" si="93"/>
        <v>43.588192716526351</v>
      </c>
      <c r="AQ176" s="79">
        <f t="shared" si="93"/>
        <v>48.466924672329206</v>
      </c>
      <c r="AR176" s="79">
        <f t="shared" si="93"/>
        <v>49.892526667774909</v>
      </c>
      <c r="AS176" s="79">
        <f t="shared" si="93"/>
        <v>51.096289995804064</v>
      </c>
      <c r="AT176" s="79">
        <f t="shared" si="93"/>
        <v>53.626879938694287</v>
      </c>
      <c r="AU176" s="79">
        <f t="shared" si="93"/>
        <v>57.572748284153356</v>
      </c>
      <c r="AV176" s="79">
        <f t="shared" si="93"/>
        <v>63.395079070538294</v>
      </c>
      <c r="AW176" s="79">
        <f t="shared" si="93"/>
        <v>68.689208649885799</v>
      </c>
      <c r="AX176" s="79">
        <f t="shared" si="93"/>
        <v>71.305101834235373</v>
      </c>
      <c r="AY176" s="79">
        <f t="shared" si="93"/>
        <v>73.075792089141217</v>
      </c>
      <c r="AZ176" s="79">
        <f t="shared" si="93"/>
        <v>71.897507466994057</v>
      </c>
      <c r="BA176" s="79">
        <f t="shared" si="93"/>
        <v>74.391534512521162</v>
      </c>
      <c r="BB176" s="79">
        <f t="shared" si="93"/>
        <v>75.223184826476313</v>
      </c>
      <c r="BC176" s="79">
        <f t="shared" si="93"/>
        <v>76.907255616896492</v>
      </c>
      <c r="BD176" s="79">
        <f t="shared" si="93"/>
        <v>79.4349095561209</v>
      </c>
      <c r="BF176" s="347">
        <f>SUM(BF161:BF174)</f>
        <v>1</v>
      </c>
    </row>
    <row r="177" spans="1:56" x14ac:dyDescent="0.2">
      <c r="A177" s="298"/>
      <c r="C177" s="82"/>
      <c r="K177" s="79"/>
      <c r="L177" s="79"/>
      <c r="M177" s="79"/>
      <c r="N177" s="79"/>
      <c r="O177" s="79"/>
      <c r="P177" s="79"/>
      <c r="Q177" s="79"/>
      <c r="R177" s="79"/>
      <c r="S177" s="79"/>
      <c r="T177" s="79"/>
      <c r="U177" s="79"/>
      <c r="V177" s="79"/>
      <c r="W177" s="79"/>
      <c r="X177" s="79"/>
      <c r="Y177" s="79"/>
      <c r="Z177" s="79"/>
      <c r="AA177" s="302"/>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row>
    <row r="178" spans="1:56" x14ac:dyDescent="0.2">
      <c r="J178" s="77" t="s">
        <v>1155</v>
      </c>
      <c r="K178" s="79">
        <f t="shared" ref="K178:BD178" si="94">SUM(K176,K168:K171,K161:K163)-K116</f>
        <v>0</v>
      </c>
      <c r="L178" s="79">
        <f t="shared" si="94"/>
        <v>0</v>
      </c>
      <c r="M178" s="79">
        <f t="shared" si="94"/>
        <v>0</v>
      </c>
      <c r="N178" s="79">
        <f t="shared" si="94"/>
        <v>0</v>
      </c>
      <c r="O178" s="79">
        <f t="shared" si="94"/>
        <v>0</v>
      </c>
      <c r="P178" s="79">
        <f t="shared" si="94"/>
        <v>0</v>
      </c>
      <c r="Q178" s="79">
        <f t="shared" si="94"/>
        <v>0</v>
      </c>
      <c r="R178" s="79">
        <f t="shared" si="94"/>
        <v>0</v>
      </c>
      <c r="S178" s="79">
        <f t="shared" si="94"/>
        <v>0</v>
      </c>
      <c r="T178" s="79">
        <f t="shared" si="94"/>
        <v>0</v>
      </c>
      <c r="U178" s="79">
        <f t="shared" si="94"/>
        <v>0</v>
      </c>
      <c r="V178" s="79">
        <f t="shared" si="94"/>
        <v>0</v>
      </c>
      <c r="W178" s="79">
        <f t="shared" si="94"/>
        <v>0</v>
      </c>
      <c r="X178" s="79">
        <f t="shared" si="94"/>
        <v>0</v>
      </c>
      <c r="Y178" s="79">
        <f t="shared" si="94"/>
        <v>0</v>
      </c>
      <c r="Z178" s="79">
        <f t="shared" si="94"/>
        <v>0</v>
      </c>
      <c r="AA178" s="302">
        <f t="shared" si="94"/>
        <v>0</v>
      </c>
      <c r="AB178" s="79">
        <f t="shared" si="94"/>
        <v>0</v>
      </c>
      <c r="AC178" s="79">
        <f t="shared" si="94"/>
        <v>0</v>
      </c>
      <c r="AD178" s="79">
        <f t="shared" si="94"/>
        <v>0</v>
      </c>
      <c r="AE178" s="79">
        <f t="shared" si="94"/>
        <v>0</v>
      </c>
      <c r="AF178" s="79">
        <f t="shared" si="94"/>
        <v>0</v>
      </c>
      <c r="AG178" s="79">
        <f t="shared" si="94"/>
        <v>0</v>
      </c>
      <c r="AH178" s="79">
        <f t="shared" si="94"/>
        <v>0</v>
      </c>
      <c r="AI178" s="79">
        <f t="shared" si="94"/>
        <v>0</v>
      </c>
      <c r="AJ178" s="79">
        <f t="shared" si="94"/>
        <v>0</v>
      </c>
      <c r="AK178" s="79">
        <f t="shared" si="94"/>
        <v>0</v>
      </c>
      <c r="AL178" s="79">
        <f t="shared" si="94"/>
        <v>0</v>
      </c>
      <c r="AM178" s="79">
        <f t="shared" si="94"/>
        <v>0</v>
      </c>
      <c r="AN178" s="79">
        <f t="shared" si="94"/>
        <v>0</v>
      </c>
      <c r="AO178" s="79">
        <f t="shared" si="94"/>
        <v>0</v>
      </c>
      <c r="AP178" s="79">
        <f t="shared" si="94"/>
        <v>0</v>
      </c>
      <c r="AQ178" s="79">
        <f t="shared" si="94"/>
        <v>0</v>
      </c>
      <c r="AR178" s="79">
        <f t="shared" si="94"/>
        <v>0</v>
      </c>
      <c r="AS178" s="79">
        <f t="shared" si="94"/>
        <v>0</v>
      </c>
      <c r="AT178" s="79">
        <f t="shared" si="94"/>
        <v>0</v>
      </c>
      <c r="AU178" s="79">
        <f t="shared" si="94"/>
        <v>0</v>
      </c>
      <c r="AV178" s="79">
        <f t="shared" si="94"/>
        <v>0</v>
      </c>
      <c r="AW178" s="79">
        <f t="shared" si="94"/>
        <v>0</v>
      </c>
      <c r="AX178" s="79">
        <f t="shared" si="94"/>
        <v>0</v>
      </c>
      <c r="AY178" s="79">
        <f t="shared" si="94"/>
        <v>0</v>
      </c>
      <c r="AZ178" s="79">
        <f t="shared" si="94"/>
        <v>0</v>
      </c>
      <c r="BA178" s="79">
        <f t="shared" si="94"/>
        <v>0</v>
      </c>
      <c r="BB178" s="79">
        <f t="shared" si="94"/>
        <v>0</v>
      </c>
      <c r="BC178" s="79">
        <f t="shared" si="94"/>
        <v>0</v>
      </c>
      <c r="BD178" s="79">
        <f t="shared" si="94"/>
        <v>0</v>
      </c>
    </row>
    <row r="179" spans="1:56" x14ac:dyDescent="0.2">
      <c r="J179" s="77" t="s">
        <v>1156</v>
      </c>
      <c r="K179" s="79">
        <f t="shared" ref="K179:BD179" si="95">SUM(K172:K174,K164:K166)-K109</f>
        <v>0</v>
      </c>
      <c r="L179" s="79">
        <f t="shared" si="95"/>
        <v>0</v>
      </c>
      <c r="M179" s="79">
        <f t="shared" si="95"/>
        <v>0</v>
      </c>
      <c r="N179" s="79">
        <f t="shared" si="95"/>
        <v>0</v>
      </c>
      <c r="O179" s="79">
        <f t="shared" si="95"/>
        <v>0</v>
      </c>
      <c r="P179" s="79">
        <f t="shared" si="95"/>
        <v>0</v>
      </c>
      <c r="Q179" s="79">
        <f t="shared" si="95"/>
        <v>0</v>
      </c>
      <c r="R179" s="79">
        <f t="shared" si="95"/>
        <v>0</v>
      </c>
      <c r="S179" s="79">
        <f t="shared" si="95"/>
        <v>0</v>
      </c>
      <c r="T179" s="79">
        <f t="shared" si="95"/>
        <v>0</v>
      </c>
      <c r="U179" s="79">
        <f t="shared" si="95"/>
        <v>0</v>
      </c>
      <c r="V179" s="79">
        <f t="shared" si="95"/>
        <v>0</v>
      </c>
      <c r="W179" s="79">
        <f t="shared" si="95"/>
        <v>0</v>
      </c>
      <c r="X179" s="79">
        <f t="shared" si="95"/>
        <v>0</v>
      </c>
      <c r="Y179" s="79">
        <f t="shared" si="95"/>
        <v>0</v>
      </c>
      <c r="Z179" s="79">
        <f t="shared" si="95"/>
        <v>0</v>
      </c>
      <c r="AA179" s="302">
        <f t="shared" si="95"/>
        <v>0</v>
      </c>
      <c r="AB179" s="79">
        <f t="shared" si="95"/>
        <v>0</v>
      </c>
      <c r="AC179" s="79">
        <f t="shared" si="95"/>
        <v>0</v>
      </c>
      <c r="AD179" s="79">
        <f t="shared" si="95"/>
        <v>0</v>
      </c>
      <c r="AE179" s="79">
        <f t="shared" si="95"/>
        <v>0</v>
      </c>
      <c r="AF179" s="79">
        <f t="shared" si="95"/>
        <v>0</v>
      </c>
      <c r="AG179" s="79">
        <f t="shared" si="95"/>
        <v>0</v>
      </c>
      <c r="AH179" s="79">
        <f t="shared" si="95"/>
        <v>0</v>
      </c>
      <c r="AI179" s="79">
        <f t="shared" si="95"/>
        <v>0</v>
      </c>
      <c r="AJ179" s="79">
        <f t="shared" si="95"/>
        <v>0</v>
      </c>
      <c r="AK179" s="79">
        <f t="shared" si="95"/>
        <v>0</v>
      </c>
      <c r="AL179" s="79">
        <f t="shared" si="95"/>
        <v>0</v>
      </c>
      <c r="AM179" s="79">
        <f t="shared" si="95"/>
        <v>0</v>
      </c>
      <c r="AN179" s="79">
        <f t="shared" si="95"/>
        <v>0</v>
      </c>
      <c r="AO179" s="79">
        <f t="shared" si="95"/>
        <v>0</v>
      </c>
      <c r="AP179" s="79">
        <f t="shared" si="95"/>
        <v>0</v>
      </c>
      <c r="AQ179" s="79">
        <f t="shared" si="95"/>
        <v>0</v>
      </c>
      <c r="AR179" s="79">
        <f t="shared" si="95"/>
        <v>0</v>
      </c>
      <c r="AS179" s="79">
        <f t="shared" si="95"/>
        <v>0</v>
      </c>
      <c r="AT179" s="79">
        <f t="shared" si="95"/>
        <v>0</v>
      </c>
      <c r="AU179" s="79">
        <f t="shared" si="95"/>
        <v>0</v>
      </c>
      <c r="AV179" s="79">
        <f t="shared" si="95"/>
        <v>0</v>
      </c>
      <c r="AW179" s="79">
        <f t="shared" si="95"/>
        <v>0</v>
      </c>
      <c r="AX179" s="79">
        <f t="shared" si="95"/>
        <v>0</v>
      </c>
      <c r="AY179" s="79">
        <f t="shared" si="95"/>
        <v>0</v>
      </c>
      <c r="AZ179" s="79">
        <f t="shared" si="95"/>
        <v>0</v>
      </c>
      <c r="BA179" s="79">
        <f t="shared" si="95"/>
        <v>0</v>
      </c>
      <c r="BB179" s="79">
        <f t="shared" si="95"/>
        <v>0</v>
      </c>
      <c r="BC179" s="79">
        <f t="shared" si="95"/>
        <v>0</v>
      </c>
      <c r="BD179" s="79">
        <f t="shared" si="95"/>
        <v>0</v>
      </c>
    </row>
    <row r="180" spans="1:56" x14ac:dyDescent="0.2">
      <c r="A180" s="295"/>
    </row>
    <row r="181" spans="1:56" s="319" customFormat="1" x14ac:dyDescent="0.2">
      <c r="A181" s="295"/>
      <c r="AA181" s="141"/>
    </row>
    <row r="182" spans="1:56" s="319" customFormat="1" x14ac:dyDescent="0.2">
      <c r="A182" s="295" t="s">
        <v>2051</v>
      </c>
      <c r="AA182" s="141"/>
    </row>
    <row r="183" spans="1:56" s="319" customFormat="1" x14ac:dyDescent="0.2"/>
    <row r="184" spans="1:56" s="319" customFormat="1" x14ac:dyDescent="0.2">
      <c r="B184" s="82" t="s">
        <v>1238</v>
      </c>
      <c r="C184" s="77"/>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row>
    <row r="185" spans="1:56" s="319" customFormat="1" x14ac:dyDescent="0.2">
      <c r="A185" s="141"/>
      <c r="B185" s="141"/>
      <c r="C185" s="141" t="s">
        <v>1239</v>
      </c>
      <c r="D185" s="141"/>
      <c r="E185" s="141"/>
      <c r="F185" s="141"/>
      <c r="G185" s="141"/>
      <c r="H185" s="141"/>
      <c r="I185" s="141"/>
      <c r="J185" s="141"/>
      <c r="K185" s="141">
        <f>'NIPA 3.2'!AR9</f>
        <v>88.9</v>
      </c>
      <c r="L185" s="141">
        <f>'NIPA 3.2'!AS9</f>
        <v>85.8</v>
      </c>
      <c r="M185" s="141">
        <f>'NIPA 3.2'!AT9</f>
        <v>102.8</v>
      </c>
      <c r="N185" s="141">
        <f>'NIPA 3.2'!AU9</f>
        <v>109.6</v>
      </c>
      <c r="O185" s="141">
        <f>'NIPA 3.2'!AV9</f>
        <v>126.5</v>
      </c>
      <c r="P185" s="141">
        <f>'NIPA 3.2'!AW9</f>
        <v>120.7</v>
      </c>
      <c r="Q185" s="141">
        <f>'NIPA 3.2'!AX9</f>
        <v>141.6</v>
      </c>
      <c r="R185" s="141">
        <f>'NIPA 3.2'!AY9</f>
        <v>162.5</v>
      </c>
      <c r="S185" s="141">
        <f>'NIPA 3.2'!AZ9</f>
        <v>189.2</v>
      </c>
      <c r="T185" s="141">
        <f>'NIPA 3.2'!BA9</f>
        <v>224.9</v>
      </c>
      <c r="U185" s="141">
        <f>'NIPA 3.2'!BB9</f>
        <v>250.6</v>
      </c>
      <c r="V185" s="141">
        <f>'NIPA 3.2'!BC9</f>
        <v>291.2</v>
      </c>
      <c r="W185" s="141">
        <f>'NIPA 3.2'!BD9</f>
        <v>295.60000000000002</v>
      </c>
      <c r="X185" s="141">
        <f>'NIPA 3.2'!BE9</f>
        <v>286.8</v>
      </c>
      <c r="Y185" s="141">
        <f>'NIPA 3.2'!BF9</f>
        <v>301.89999999999998</v>
      </c>
      <c r="Z185" s="141">
        <f>'NIPA 3.2'!BG9</f>
        <v>336.5</v>
      </c>
      <c r="AA185" s="141">
        <f>'NIPA 3.2'!BH9</f>
        <v>350.6</v>
      </c>
      <c r="AB185" s="141">
        <f>'NIPA 3.2'!BI9</f>
        <v>393</v>
      </c>
      <c r="AC185" s="141">
        <f>'NIPA 3.2'!BJ9</f>
        <v>403.8</v>
      </c>
      <c r="AD185" s="141">
        <f>'NIPA 3.2'!BK9</f>
        <v>453.1</v>
      </c>
      <c r="AE185" s="141">
        <f>'NIPA 3.2'!BL9</f>
        <v>472.1</v>
      </c>
      <c r="AF185" s="141">
        <f>'NIPA 3.2'!BM9</f>
        <v>463.6</v>
      </c>
      <c r="AG185" s="141">
        <f>'NIPA 3.2'!BN9</f>
        <v>477.5</v>
      </c>
      <c r="AH185" s="141">
        <f>'NIPA 3.2'!BO9</f>
        <v>507.7</v>
      </c>
      <c r="AI185" s="141">
        <f>'NIPA 3.2'!BP9</f>
        <v>545.1</v>
      </c>
      <c r="AJ185" s="141">
        <f>'NIPA 3.2'!BQ9</f>
        <v>590.29999999999995</v>
      </c>
      <c r="AK185" s="141">
        <f>'NIPA 3.2'!BR9</f>
        <v>668.4</v>
      </c>
      <c r="AL185" s="141">
        <f>'NIPA 3.2'!BS9</f>
        <v>749.8</v>
      </c>
      <c r="AM185" s="141">
        <f>'NIPA 3.2'!BT9</f>
        <v>831.2</v>
      </c>
      <c r="AN185" s="141">
        <f>'NIPA 3.2'!BU9</f>
        <v>897.6</v>
      </c>
      <c r="AO185" s="141">
        <f>'NIPA 3.2'!BV9</f>
        <v>999.8</v>
      </c>
      <c r="AP185" s="141">
        <f>'NIPA 3.2'!BW9</f>
        <v>996.3</v>
      </c>
      <c r="AQ185" s="141">
        <f>'NIPA 3.2'!BX9</f>
        <v>832.8</v>
      </c>
      <c r="AR185" s="141">
        <f>'NIPA 3.2'!BY9</f>
        <v>778.5</v>
      </c>
      <c r="AS185" s="141">
        <f>'NIPA 3.2'!BZ9</f>
        <v>803.2</v>
      </c>
      <c r="AT185" s="141">
        <f>'NIPA 3.2'!CA9</f>
        <v>936.8</v>
      </c>
      <c r="AU185" s="141">
        <f>'NIPA 3.2'!CB9</f>
        <v>1054.5999999999999</v>
      </c>
      <c r="AV185" s="141">
        <f>'NIPA 3.2'!CC9</f>
        <v>1169.7</v>
      </c>
      <c r="AW185" s="141">
        <f>'NIPA 3.2'!CD9</f>
        <v>1174.3</v>
      </c>
      <c r="AX185" s="141">
        <f>'NIPA 3.2'!CE9</f>
        <v>864.5</v>
      </c>
      <c r="AY185" s="141">
        <f>'NIPA 3.2'!CF9</f>
        <v>941.6</v>
      </c>
      <c r="AZ185" s="141">
        <f>'NIPA 3.2'!CG9</f>
        <v>1129.0999999999999</v>
      </c>
      <c r="BA185" s="141">
        <f>'NIPA 3.2'!CH9</f>
        <v>1164.7</v>
      </c>
      <c r="BB185" s="141">
        <f>'NIPA 3.2'!CI9</f>
        <v>1302</v>
      </c>
      <c r="BC185" s="141">
        <f>'NIPA 3.2'!CJ9</f>
        <v>1402.3</v>
      </c>
      <c r="BD185" s="141">
        <f>'NIPA 3.2'!CK9</f>
        <v>1532.7</v>
      </c>
    </row>
    <row r="186" spans="1:56" s="319" customFormat="1" x14ac:dyDescent="0.2">
      <c r="A186" s="141"/>
      <c r="B186" s="141"/>
      <c r="C186" s="141" t="s">
        <v>1807</v>
      </c>
      <c r="D186" s="141"/>
      <c r="E186" s="141"/>
      <c r="F186" s="141"/>
      <c r="G186" s="141"/>
      <c r="H186" s="141"/>
      <c r="I186" s="141"/>
      <c r="J186" s="141"/>
      <c r="K186" s="302">
        <f>'NIPA 3.2'!AR16</f>
        <v>0.4</v>
      </c>
      <c r="L186" s="302">
        <f>'NIPA 3.2'!AS16</f>
        <v>0.4</v>
      </c>
      <c r="M186" s="302">
        <f>'NIPA 3.2'!AT16</f>
        <v>0.4</v>
      </c>
      <c r="N186" s="302">
        <f>'NIPA 3.2'!AU16</f>
        <v>0.4</v>
      </c>
      <c r="O186" s="302">
        <f>'NIPA 3.2'!AV16</f>
        <v>0.4</v>
      </c>
      <c r="P186" s="302">
        <f>'NIPA 3.2'!AW16</f>
        <v>0.5</v>
      </c>
      <c r="Q186" s="302">
        <f>'NIPA 3.2'!AX16</f>
        <v>0.7</v>
      </c>
      <c r="R186" s="302">
        <f>'NIPA 3.2'!AY16</f>
        <v>0.7</v>
      </c>
      <c r="S186" s="302">
        <f>'NIPA 3.2'!AZ16</f>
        <v>1</v>
      </c>
      <c r="T186" s="302">
        <f>'NIPA 3.2'!BA16</f>
        <v>1.1000000000000001</v>
      </c>
      <c r="U186" s="302">
        <f>'NIPA 3.2'!BB16</f>
        <v>1.6</v>
      </c>
      <c r="V186" s="302">
        <f>'NIPA 3.2'!BC16</f>
        <v>1.5</v>
      </c>
      <c r="W186" s="302">
        <f>'NIPA 3.2'!BD16</f>
        <v>1.4</v>
      </c>
      <c r="X186" s="302">
        <f>'NIPA 3.2'!BE16</f>
        <v>1.2</v>
      </c>
      <c r="Y186" s="302">
        <f>'NIPA 3.2'!BF16</f>
        <v>1.3</v>
      </c>
      <c r="Z186" s="302">
        <f>'NIPA 3.2'!BG16</f>
        <v>1.9</v>
      </c>
      <c r="AA186" s="302">
        <f>'NIPA 3.2'!BH16</f>
        <v>1.7</v>
      </c>
      <c r="AB186" s="302">
        <f>'NIPA 3.2'!BI16</f>
        <v>2</v>
      </c>
      <c r="AC186" s="302">
        <f>'NIPA 3.2'!BJ16</f>
        <v>2.4</v>
      </c>
      <c r="AD186" s="302">
        <f>'NIPA 3.2'!BK16</f>
        <v>2.7</v>
      </c>
      <c r="AE186" s="302">
        <f>'NIPA 3.2'!BL16</f>
        <v>3</v>
      </c>
      <c r="AF186" s="302">
        <f>'NIPA 3.2'!BM16</f>
        <v>2.6</v>
      </c>
      <c r="AG186" s="302">
        <f>'NIPA 3.2'!BN16</f>
        <v>2.6</v>
      </c>
      <c r="AH186" s="302">
        <f>'NIPA 3.2'!BO16</f>
        <v>2.7</v>
      </c>
      <c r="AI186" s="302">
        <f>'NIPA 3.2'!BP16</f>
        <v>3.1</v>
      </c>
      <c r="AJ186" s="302">
        <f>'NIPA 3.2'!BQ16</f>
        <v>3.9</v>
      </c>
      <c r="AK186" s="302">
        <f>'NIPA 3.2'!BR16</f>
        <v>5.2</v>
      </c>
      <c r="AL186" s="302">
        <f>'NIPA 3.2'!BS16</f>
        <v>5.0999999999999996</v>
      </c>
      <c r="AM186" s="302">
        <f>'NIPA 3.2'!BT16</f>
        <v>5.7</v>
      </c>
      <c r="AN186" s="302">
        <f>'NIPA 3.2'!BU16</f>
        <v>5.9</v>
      </c>
      <c r="AO186" s="302">
        <f>'NIPA 3.2'!BV16</f>
        <v>7.3</v>
      </c>
      <c r="AP186" s="302">
        <f>'NIPA 3.2'!BW16</f>
        <v>7.7</v>
      </c>
      <c r="AQ186" s="302">
        <f>'NIPA 3.2'!BX16</f>
        <v>7.6</v>
      </c>
      <c r="AR186" s="302">
        <f>'NIPA 3.2'!BY16</f>
        <v>9</v>
      </c>
      <c r="AS186" s="302">
        <f>'NIPA 3.2'!BZ16</f>
        <v>10</v>
      </c>
      <c r="AT186" s="302">
        <f>'NIPA 3.2'!CA16</f>
        <v>12.1</v>
      </c>
      <c r="AU186" s="302">
        <f>'NIPA 3.2'!CB16</f>
        <v>14.6</v>
      </c>
      <c r="AV186" s="302">
        <f>'NIPA 3.2'!CC16</f>
        <v>15.3</v>
      </c>
      <c r="AW186" s="302">
        <f>'NIPA 3.2'!CD16</f>
        <v>18.8</v>
      </c>
      <c r="AX186" s="302">
        <f>'NIPA 3.2'!CE16</f>
        <v>14.8</v>
      </c>
      <c r="AY186" s="302">
        <f>'NIPA 3.2'!CF16</f>
        <v>15.7</v>
      </c>
      <c r="AZ186" s="302">
        <f>'NIPA 3.2'!CG16</f>
        <v>16.7</v>
      </c>
      <c r="BA186" s="302">
        <f>'NIPA 3.2'!CH16</f>
        <v>18.2</v>
      </c>
      <c r="BB186" s="302">
        <f>'NIPA 3.2'!CI16</f>
        <v>19.399999999999999</v>
      </c>
      <c r="BC186" s="302">
        <f>'NIPA 3.2'!CJ16</f>
        <v>21.5</v>
      </c>
      <c r="BD186" s="302">
        <f>'NIPA 3.2'!CK16</f>
        <v>22.1</v>
      </c>
    </row>
    <row r="187" spans="1:56" s="319" customFormat="1" x14ac:dyDescent="0.2">
      <c r="A187" s="142"/>
      <c r="B187" s="141"/>
      <c r="C187" s="142" t="s">
        <v>1240</v>
      </c>
      <c r="D187" s="142"/>
      <c r="E187" s="142"/>
      <c r="F187" s="142"/>
      <c r="G187" s="142"/>
      <c r="H187" s="142"/>
      <c r="I187" s="142"/>
      <c r="J187" s="142"/>
      <c r="K187" s="141">
        <f>'NIPA 3.2'!AR13</f>
        <v>30.6</v>
      </c>
      <c r="L187" s="141">
        <f>'NIPA 3.2'!AS13</f>
        <v>33.5</v>
      </c>
      <c r="M187" s="141">
        <f>'NIPA 3.2'!AT13</f>
        <v>36.6</v>
      </c>
      <c r="N187" s="141">
        <f>'NIPA 3.2'!AU13</f>
        <v>43.3</v>
      </c>
      <c r="O187" s="141">
        <f>'NIPA 3.2'!AV13</f>
        <v>45.1</v>
      </c>
      <c r="P187" s="141">
        <f>'NIPA 3.2'!AW13</f>
        <v>43.6</v>
      </c>
      <c r="Q187" s="141">
        <f>'NIPA 3.2'!AX13</f>
        <v>54.6</v>
      </c>
      <c r="R187" s="141">
        <f>'NIPA 3.2'!AY13</f>
        <v>61.6</v>
      </c>
      <c r="S187" s="141">
        <f>'NIPA 3.2'!AZ13</f>
        <v>71.400000000000006</v>
      </c>
      <c r="T187" s="141">
        <f>'NIPA 3.2'!BA13</f>
        <v>74.400000000000006</v>
      </c>
      <c r="U187" s="141">
        <f>'NIPA 3.2'!BB13</f>
        <v>70.3</v>
      </c>
      <c r="V187" s="141">
        <f>'NIPA 3.2'!BC13</f>
        <v>65.7</v>
      </c>
      <c r="W187" s="141">
        <f>'NIPA 3.2'!BD13</f>
        <v>49</v>
      </c>
      <c r="X187" s="141">
        <f>'NIPA 3.2'!BE13</f>
        <v>61.3</v>
      </c>
      <c r="Y187" s="141">
        <f>'NIPA 3.2'!BF13</f>
        <v>75.2</v>
      </c>
      <c r="Z187" s="141">
        <f>'NIPA 3.2'!BG13</f>
        <v>76.3</v>
      </c>
      <c r="AA187" s="141">
        <f>'NIPA 3.2'!BH13</f>
        <v>83.8</v>
      </c>
      <c r="AB187" s="141">
        <f>'NIPA 3.2'!BI13</f>
        <v>103.2</v>
      </c>
      <c r="AC187" s="141">
        <f>'NIPA 3.2'!BJ13</f>
        <v>111.1</v>
      </c>
      <c r="AD187" s="141">
        <f>'NIPA 3.2'!BK13</f>
        <v>117.2</v>
      </c>
      <c r="AE187" s="141">
        <f>'NIPA 3.2'!BL13</f>
        <v>118.1</v>
      </c>
      <c r="AF187" s="141">
        <f>'NIPA 3.2'!BM13</f>
        <v>109.9</v>
      </c>
      <c r="AG187" s="141">
        <f>'NIPA 3.2'!BN13</f>
        <v>118.8</v>
      </c>
      <c r="AH187" s="141">
        <f>'NIPA 3.2'!BO13</f>
        <v>138.5</v>
      </c>
      <c r="AI187" s="141">
        <f>'NIPA 3.2'!BP13</f>
        <v>156.69999999999999</v>
      </c>
      <c r="AJ187" s="141">
        <f>'NIPA 3.2'!BQ13</f>
        <v>179.3</v>
      </c>
      <c r="AK187" s="141">
        <f>'NIPA 3.2'!BR13</f>
        <v>190.6</v>
      </c>
      <c r="AL187" s="141">
        <f>'NIPA 3.2'!BS13</f>
        <v>203</v>
      </c>
      <c r="AM187" s="141">
        <f>'NIPA 3.2'!BT13</f>
        <v>204.2</v>
      </c>
      <c r="AN187" s="141">
        <f>'NIPA 3.2'!BU13</f>
        <v>213</v>
      </c>
      <c r="AO187" s="141">
        <f>'NIPA 3.2'!BV13</f>
        <v>219.4</v>
      </c>
      <c r="AP187" s="141">
        <f>'NIPA 3.2'!BW13</f>
        <v>164.7</v>
      </c>
      <c r="AQ187" s="141">
        <f>'NIPA 3.2'!BX13</f>
        <v>150.5</v>
      </c>
      <c r="AR187" s="141">
        <f>'NIPA 3.2'!BY13</f>
        <v>197.8</v>
      </c>
      <c r="AS187" s="141">
        <f>'NIPA 3.2'!BZ13</f>
        <v>250.3</v>
      </c>
      <c r="AT187" s="141">
        <f>'NIPA 3.2'!CA13</f>
        <v>341</v>
      </c>
      <c r="AU187" s="141">
        <f>'NIPA 3.2'!CB13</f>
        <v>395</v>
      </c>
      <c r="AV187" s="141">
        <f>'NIPA 3.2'!CC13</f>
        <v>362.8</v>
      </c>
      <c r="AW187" s="141">
        <f>'NIPA 3.2'!CD13</f>
        <v>233.7</v>
      </c>
      <c r="AX187" s="141">
        <f>'NIPA 3.2'!CE13</f>
        <v>200.4</v>
      </c>
      <c r="AY187" s="141">
        <f>'NIPA 3.2'!CF13</f>
        <v>298.7</v>
      </c>
      <c r="AZ187" s="141">
        <f>'NIPA 3.2'!CG13</f>
        <v>299.39999999999998</v>
      </c>
      <c r="BA187" s="141">
        <f>'NIPA 3.2'!CH13</f>
        <v>363.1</v>
      </c>
      <c r="BB187" s="141">
        <f>'NIPA 3.2'!CI13</f>
        <v>378.1</v>
      </c>
      <c r="BC187" s="141">
        <f>'NIPA 3.2'!CJ13</f>
        <v>436.6</v>
      </c>
      <c r="BD187" s="141">
        <f>'NIPA 3.2'!CK13</f>
        <v>455.1</v>
      </c>
    </row>
    <row r="188" spans="1:56" s="319" customFormat="1" x14ac:dyDescent="0.2">
      <c r="A188" s="141"/>
      <c r="B188" s="141"/>
      <c r="C188" s="142" t="s">
        <v>1241</v>
      </c>
      <c r="D188" s="142"/>
      <c r="E188" s="142"/>
      <c r="F188" s="142"/>
      <c r="G188" s="142"/>
      <c r="H188" s="142"/>
      <c r="I188" s="142"/>
      <c r="J188" s="142"/>
      <c r="K188" s="141">
        <f>'NIPA 3.2'!AR10</f>
        <v>18.100000000000001</v>
      </c>
      <c r="L188" s="141">
        <f>'NIPA 3.2'!AS10</f>
        <v>19</v>
      </c>
      <c r="M188" s="141">
        <f>'NIPA 3.2'!AT10</f>
        <v>18.5</v>
      </c>
      <c r="N188" s="141">
        <f>'NIPA 3.2'!AU10</f>
        <v>19.8</v>
      </c>
      <c r="O188" s="141">
        <f>'NIPA 3.2'!AV10</f>
        <v>20.100000000000001</v>
      </c>
      <c r="P188" s="141">
        <f>'NIPA 3.2'!AW10</f>
        <v>22.1</v>
      </c>
      <c r="Q188" s="141">
        <f>'NIPA 3.2'!AX10</f>
        <v>21.4</v>
      </c>
      <c r="R188" s="141">
        <f>'NIPA 3.2'!AY10</f>
        <v>22.7</v>
      </c>
      <c r="S188" s="141">
        <f>'NIPA 3.2'!AZ10</f>
        <v>25.3</v>
      </c>
      <c r="T188" s="141">
        <f>'NIPA 3.2'!BA10</f>
        <v>25.7</v>
      </c>
      <c r="U188" s="141">
        <f>'NIPA 3.2'!BB10</f>
        <v>33.700000000000003</v>
      </c>
      <c r="V188" s="141">
        <f>'NIPA 3.2'!BC10</f>
        <v>49.9</v>
      </c>
      <c r="W188" s="141">
        <f>'NIPA 3.2'!BD10</f>
        <v>41</v>
      </c>
      <c r="X188" s="141">
        <f>'NIPA 3.2'!BE10</f>
        <v>44.4</v>
      </c>
      <c r="Y188" s="141">
        <f>'NIPA 3.2'!BF10</f>
        <v>47.3</v>
      </c>
      <c r="Z188" s="141">
        <f>'NIPA 3.2'!BG10</f>
        <v>46.1</v>
      </c>
      <c r="AA188" s="141">
        <f>'NIPA 3.2'!BH10</f>
        <v>43.7</v>
      </c>
      <c r="AB188" s="141">
        <f>'NIPA 3.2'!BI10</f>
        <v>45.9</v>
      </c>
      <c r="AC188" s="141">
        <f>'NIPA 3.2'!BJ10</f>
        <v>49.8</v>
      </c>
      <c r="AD188" s="141">
        <f>'NIPA 3.2'!BK10</f>
        <v>49.7</v>
      </c>
      <c r="AE188" s="141">
        <f>'NIPA 3.2'!BL10</f>
        <v>50.9</v>
      </c>
      <c r="AF188" s="141">
        <f>'NIPA 3.2'!BM10</f>
        <v>61.8</v>
      </c>
      <c r="AG188" s="141">
        <f>'NIPA 3.2'!BN10</f>
        <v>63.3</v>
      </c>
      <c r="AH188" s="141">
        <f>'NIPA 3.2'!BO10</f>
        <v>66.400000000000006</v>
      </c>
      <c r="AI188" s="141">
        <f>'NIPA 3.2'!BP10</f>
        <v>79</v>
      </c>
      <c r="AJ188" s="141">
        <f>'NIPA 3.2'!BQ10</f>
        <v>75.599999999999994</v>
      </c>
      <c r="AK188" s="141">
        <f>'NIPA 3.2'!BR10</f>
        <v>72.900000000000006</v>
      </c>
      <c r="AL188" s="141">
        <f>'NIPA 3.2'!BS10</f>
        <v>77.8</v>
      </c>
      <c r="AM188" s="141">
        <f>'NIPA 3.2'!BT10</f>
        <v>80.7</v>
      </c>
      <c r="AN188" s="141">
        <f>'NIPA 3.2'!BU10</f>
        <v>83.4</v>
      </c>
      <c r="AO188" s="141">
        <f>'NIPA 3.2'!BV10</f>
        <v>87.3</v>
      </c>
      <c r="AP188" s="141">
        <f>'NIPA 3.2'!BW10</f>
        <v>85.3</v>
      </c>
      <c r="AQ188" s="141">
        <f>'NIPA 3.2'!BX10</f>
        <v>86.8</v>
      </c>
      <c r="AR188" s="141">
        <f>'NIPA 3.2'!BY10</f>
        <v>90.2</v>
      </c>
      <c r="AS188" s="141">
        <f>'NIPA 3.2'!BZ10</f>
        <v>95.2</v>
      </c>
      <c r="AT188" s="141">
        <f>'NIPA 3.2'!CA10</f>
        <v>99.4</v>
      </c>
      <c r="AU188" s="141">
        <f>'NIPA 3.2'!CB10</f>
        <v>99.2</v>
      </c>
      <c r="AV188" s="141">
        <f>'NIPA 3.2'!CC10</f>
        <v>94.6</v>
      </c>
      <c r="AW188" s="141">
        <f>'NIPA 3.2'!CD10</f>
        <v>94</v>
      </c>
      <c r="AX188" s="141">
        <f>'NIPA 3.2'!CE10</f>
        <v>91.4</v>
      </c>
      <c r="AY188" s="141">
        <f>'NIPA 3.2'!CF10</f>
        <v>96.8</v>
      </c>
      <c r="AZ188" s="141">
        <f>'NIPA 3.2'!CG10</f>
        <v>108.6</v>
      </c>
      <c r="BA188" s="141">
        <f>'NIPA 3.2'!CH10</f>
        <v>115.1</v>
      </c>
      <c r="BB188" s="141">
        <f>'NIPA 3.2'!CI10</f>
        <v>124.8</v>
      </c>
      <c r="BC188" s="141">
        <f>'NIPA 3.2'!CJ10</f>
        <v>134.6</v>
      </c>
      <c r="BD188" s="141">
        <f>'NIPA 3.2'!CK10</f>
        <v>139.4</v>
      </c>
    </row>
    <row r="189" spans="1:56" s="319" customFormat="1" x14ac:dyDescent="0.2">
      <c r="A189" s="141"/>
      <c r="B189" s="141"/>
      <c r="C189" s="142" t="s">
        <v>1242</v>
      </c>
      <c r="D189" s="142"/>
      <c r="E189" s="142"/>
      <c r="F189" s="142"/>
      <c r="G189" s="142"/>
      <c r="H189" s="142"/>
      <c r="I189" s="142"/>
      <c r="J189" s="142"/>
      <c r="K189" s="141">
        <f>'NIPA 3.6'!AR10+'NIPA 3.6'!AR28</f>
        <v>38.5</v>
      </c>
      <c r="L189" s="141">
        <f>'NIPA 3.6'!AS10+'NIPA 3.6'!AS28</f>
        <v>42.6</v>
      </c>
      <c r="M189" s="141">
        <f>'NIPA 3.6'!AT10+'NIPA 3.6'!AT28</f>
        <v>48.3</v>
      </c>
      <c r="N189" s="141">
        <f>'NIPA 3.6'!AU10+'NIPA 3.6'!AU28</f>
        <v>62.9</v>
      </c>
      <c r="O189" s="141">
        <f>'NIPA 3.6'!AV10+'NIPA 3.6'!AV28</f>
        <v>71.800000000000011</v>
      </c>
      <c r="P189" s="141">
        <f>'NIPA 3.6'!AW10+'NIPA 3.6'!AW28</f>
        <v>75.2</v>
      </c>
      <c r="Q189" s="141">
        <f>'NIPA 3.6'!AX10+'NIPA 3.6'!AX28</f>
        <v>83.300000000000011</v>
      </c>
      <c r="R189" s="141">
        <f>'NIPA 3.6'!AY10+'NIPA 3.6'!AY28</f>
        <v>92.3</v>
      </c>
      <c r="S189" s="141">
        <f>'NIPA 3.6'!AZ10+'NIPA 3.6'!AZ28</f>
        <v>106.8</v>
      </c>
      <c r="T189" s="141">
        <f>'NIPA 3.6'!BA10+'NIPA 3.6'!BA28</f>
        <v>126.19999999999999</v>
      </c>
      <c r="U189" s="141">
        <f>'NIPA 3.6'!BB10+'NIPA 3.6'!BB28</f>
        <v>139.60000000000002</v>
      </c>
      <c r="V189" s="141">
        <f>'NIPA 3.6'!BC10+'NIPA 3.6'!BC28</f>
        <v>167.3</v>
      </c>
      <c r="W189" s="141">
        <f>'NIPA 3.6'!BD10+'NIPA 3.6'!BD28</f>
        <v>178.6</v>
      </c>
      <c r="X189" s="141">
        <f>'NIPA 3.6'!BE10+'NIPA 3.6'!BE28</f>
        <v>191.2</v>
      </c>
      <c r="Y189" s="141">
        <f>'NIPA 3.6'!BF10+'NIPA 3.6'!BF28</f>
        <v>216.3</v>
      </c>
      <c r="Z189" s="141">
        <f>'NIPA 3.6'!BG10+'NIPA 3.6'!BG28</f>
        <v>239.1</v>
      </c>
      <c r="AA189" s="141">
        <f>'NIPA 3.6'!BH10+'NIPA 3.6'!BH28</f>
        <v>260.3</v>
      </c>
      <c r="AB189" s="141">
        <f>'NIPA 3.6'!BI10+'NIPA 3.6'!BI28</f>
        <v>277.70000000000005</v>
      </c>
      <c r="AC189" s="141">
        <f>'NIPA 3.6'!BJ10+'NIPA 3.6'!BJ28</f>
        <v>310.70000000000005</v>
      </c>
      <c r="AD189" s="141">
        <f>'NIPA 3.6'!BK10+'NIPA 3.6'!BK28</f>
        <v>332.79999999999995</v>
      </c>
      <c r="AE189" s="141">
        <f>'NIPA 3.6'!BL10+'NIPA 3.6'!BL28</f>
        <v>359.5</v>
      </c>
      <c r="AF189" s="141">
        <f>'NIPA 3.6'!BM10+'NIPA 3.6'!BM28</f>
        <v>376.3</v>
      </c>
      <c r="AG189" s="141">
        <f>'NIPA 3.6'!BN10+'NIPA 3.6'!BN28</f>
        <v>394.1</v>
      </c>
      <c r="AH189" s="141">
        <f>'NIPA 3.6'!BO10+'NIPA 3.6'!BO28</f>
        <v>410.9</v>
      </c>
      <c r="AI189" s="141">
        <f>'NIPA 3.6'!BP10+'NIPA 3.6'!BP28</f>
        <v>438.1</v>
      </c>
      <c r="AJ189" s="141">
        <f>'NIPA 3.6'!BQ10+'NIPA 3.6'!BQ28</f>
        <v>461.9</v>
      </c>
      <c r="AK189" s="141">
        <f>'NIPA 3.6'!BR10+'NIPA 3.6'!BR28</f>
        <v>486.5</v>
      </c>
      <c r="AL189" s="141">
        <f>'NIPA 3.6'!BS10+'NIPA 3.6'!BS28</f>
        <v>520.5</v>
      </c>
      <c r="AM189" s="141">
        <f>'NIPA 3.6'!BT10+'NIPA 3.6'!BT28</f>
        <v>558.59999999999991</v>
      </c>
      <c r="AN189" s="141">
        <f>'NIPA 3.6'!BU10+'NIPA 3.6'!BU28</f>
        <v>595.09999999999991</v>
      </c>
      <c r="AO189" s="141">
        <f>'NIPA 3.6'!BV10+'NIPA 3.6'!BV28</f>
        <v>637.4</v>
      </c>
      <c r="AP189" s="141">
        <f>'NIPA 3.6'!BW10+'NIPA 3.6'!BW28</f>
        <v>659.8</v>
      </c>
      <c r="AQ189" s="141">
        <f>'NIPA 3.6'!BX10+'NIPA 3.6'!BX28</f>
        <v>672.5</v>
      </c>
      <c r="AR189" s="141">
        <f>'NIPA 3.6'!BY10+'NIPA 3.6'!BY28</f>
        <v>688.40000000000009</v>
      </c>
      <c r="AS189" s="141">
        <f>'NIPA 3.6'!BZ10+'NIPA 3.6'!BZ28</f>
        <v>721.8</v>
      </c>
      <c r="AT189" s="141">
        <f>'NIPA 3.6'!CA10+'NIPA 3.6'!CA28</f>
        <v>756.09999999999991</v>
      </c>
      <c r="AU189" s="141">
        <f>'NIPA 3.6'!CB10+'NIPA 3.6'!CB28</f>
        <v>801.7</v>
      </c>
      <c r="AV189" s="141">
        <f>'NIPA 3.6'!CC10+'NIPA 3.6'!CC28</f>
        <v>841.1</v>
      </c>
      <c r="AW189" s="141">
        <f>'NIPA 3.6'!CD10+'NIPA 3.6'!CD28</f>
        <v>866</v>
      </c>
      <c r="AX189" s="141">
        <f>'NIPA 3.6'!CE10+'NIPA 3.6'!CE28</f>
        <v>837.8</v>
      </c>
      <c r="AY189" s="141">
        <f>'NIPA 3.6'!CF10+'NIPA 3.6'!CF28</f>
        <v>844</v>
      </c>
      <c r="AZ189" s="141">
        <f>'NIPA 3.6'!CG10+'NIPA 3.6'!CG28</f>
        <v>766.8</v>
      </c>
      <c r="BA189" s="141">
        <f>'NIPA 3.6'!CH10+'NIPA 3.6'!CH28</f>
        <v>796.59999999999991</v>
      </c>
      <c r="BB189" s="141">
        <f>'NIPA 3.6'!CI10+'NIPA 3.6'!CI28</f>
        <v>945.8</v>
      </c>
      <c r="BC189" s="141">
        <f>'NIPA 3.6'!CJ10+'NIPA 3.6'!CJ28</f>
        <v>993.8</v>
      </c>
      <c r="BD189" s="141">
        <f>'NIPA 3.6'!CK10+'NIPA 3.6'!CK28</f>
        <v>1042.5</v>
      </c>
    </row>
    <row r="190" spans="1:56" s="319" customFormat="1" x14ac:dyDescent="0.2">
      <c r="A190" s="141"/>
      <c r="B190" s="141"/>
      <c r="C190" s="142" t="s">
        <v>1243</v>
      </c>
      <c r="D190" s="142"/>
      <c r="E190" s="142"/>
      <c r="F190" s="142"/>
      <c r="G190" s="142"/>
      <c r="H190" s="142"/>
      <c r="I190" s="142"/>
      <c r="J190" s="142"/>
      <c r="K190" s="141">
        <f>'NIPA 3.6'!AR33</f>
        <v>1.1000000000000001</v>
      </c>
      <c r="L190" s="141">
        <f>'NIPA 3.6'!AS33</f>
        <v>1.3</v>
      </c>
      <c r="M190" s="141">
        <f>'NIPA 3.6'!AT33</f>
        <v>1.4</v>
      </c>
      <c r="N190" s="141">
        <f>'NIPA 3.6'!AU33</f>
        <v>1.5</v>
      </c>
      <c r="O190" s="141">
        <f>'NIPA 3.6'!AV33</f>
        <v>1.8</v>
      </c>
      <c r="P190" s="141">
        <f>'NIPA 3.6'!AW33</f>
        <v>1.9</v>
      </c>
      <c r="Q190" s="141">
        <f>'NIPA 3.6'!AX33</f>
        <v>2</v>
      </c>
      <c r="R190" s="141">
        <f>'NIPA 3.6'!AY33</f>
        <v>2.2000000000000002</v>
      </c>
      <c r="S190" s="141">
        <f>'NIPA 3.6'!AZ33</f>
        <v>2.5</v>
      </c>
      <c r="T190" s="141">
        <f>'NIPA 3.6'!BA33</f>
        <v>2.7</v>
      </c>
      <c r="U190" s="141">
        <f>'NIPA 3.6'!BB33</f>
        <v>3</v>
      </c>
      <c r="V190" s="141">
        <f>'NIPA 3.6'!BC33</f>
        <v>3.4</v>
      </c>
      <c r="W190" s="141">
        <f>'NIPA 3.6'!BD33</f>
        <v>3.9</v>
      </c>
      <c r="X190" s="141">
        <f>'NIPA 3.6'!BE33</f>
        <v>4.2</v>
      </c>
      <c r="Y190" s="141">
        <f>'NIPA 3.6'!BF33</f>
        <v>5.0999999999999996</v>
      </c>
      <c r="Z190" s="141">
        <f>'NIPA 3.6'!BG33</f>
        <v>5.6</v>
      </c>
      <c r="AA190" s="141">
        <f>'NIPA 3.6'!BH33</f>
        <v>5.7</v>
      </c>
      <c r="AB190" s="141">
        <f>'NIPA 3.6'!BI33</f>
        <v>6.7</v>
      </c>
      <c r="AC190" s="141">
        <f>'NIPA 3.6'!BJ33</f>
        <v>9.4</v>
      </c>
      <c r="AD190" s="141">
        <f>'NIPA 3.6'!BK33</f>
        <v>12.7</v>
      </c>
      <c r="AE190" s="141">
        <f>'NIPA 3.6'!BL33</f>
        <v>10.7</v>
      </c>
      <c r="AF190" s="141">
        <f>'NIPA 3.6'!BM33</f>
        <v>11.9</v>
      </c>
      <c r="AG190" s="141">
        <f>'NIPA 3.6'!BN33</f>
        <v>12.9</v>
      </c>
      <c r="AH190" s="141">
        <f>'NIPA 3.6'!BO33</f>
        <v>15.2</v>
      </c>
      <c r="AI190" s="141">
        <f>'NIPA 3.6'!BP33</f>
        <v>17.3</v>
      </c>
      <c r="AJ190" s="141">
        <f>'NIPA 3.6'!BQ33</f>
        <v>19.5</v>
      </c>
      <c r="AK190" s="141">
        <f>'NIPA 3.6'!BR33</f>
        <v>18.600000000000001</v>
      </c>
      <c r="AL190" s="141">
        <f>'NIPA 3.6'!BS33</f>
        <v>19.100000000000001</v>
      </c>
      <c r="AM190" s="141">
        <f>'NIPA 3.6'!BT33</f>
        <v>19.2</v>
      </c>
      <c r="AN190" s="141">
        <f>'NIPA 3.6'!BU33</f>
        <v>20.3</v>
      </c>
      <c r="AO190" s="141">
        <f>'NIPA 3.6'!BV33</f>
        <v>20.3</v>
      </c>
      <c r="AP190" s="141">
        <f>'NIPA 3.6'!BW33</f>
        <v>22.6</v>
      </c>
      <c r="AQ190" s="141">
        <f>'NIPA 3.6'!BX33</f>
        <v>24.7</v>
      </c>
      <c r="AR190" s="141">
        <f>'NIPA 3.6'!BY33</f>
        <v>27.1</v>
      </c>
      <c r="AS190" s="141">
        <f>'NIPA 3.6'!BZ33</f>
        <v>31</v>
      </c>
      <c r="AT190" s="141">
        <f>'NIPA 3.6'!CA33</f>
        <v>37.1</v>
      </c>
      <c r="AU190" s="141">
        <f>'NIPA 3.6'!CB33</f>
        <v>43.6</v>
      </c>
      <c r="AV190" s="141">
        <f>'NIPA 3.6'!CC33</f>
        <v>47.9</v>
      </c>
      <c r="AW190" s="141">
        <f>'NIPA 3.6'!CD33</f>
        <v>51.6</v>
      </c>
      <c r="AX190" s="141">
        <f>'NIPA 3.6'!CE33</f>
        <v>54.2</v>
      </c>
      <c r="AY190" s="141">
        <f>'NIPA 3.6'!CF33</f>
        <v>57.7</v>
      </c>
      <c r="AZ190" s="141">
        <f>'NIPA 3.6'!CG33</f>
        <v>59.7</v>
      </c>
      <c r="BA190" s="141">
        <f>'NIPA 3.6'!CH33</f>
        <v>60.4</v>
      </c>
      <c r="BB190" s="141">
        <f>'NIPA 3.6'!CI33</f>
        <v>65.7</v>
      </c>
      <c r="BC190" s="141">
        <f>'NIPA 3.6'!CJ33</f>
        <v>68.400000000000006</v>
      </c>
      <c r="BD190" s="141">
        <f>'NIPA 3.6'!CK33</f>
        <v>71</v>
      </c>
    </row>
    <row r="191" spans="1:56" s="319" customFormat="1" x14ac:dyDescent="0.2">
      <c r="A191" s="142"/>
      <c r="B191" s="311"/>
      <c r="C191" s="142" t="s">
        <v>1244</v>
      </c>
      <c r="D191" s="142"/>
      <c r="E191" s="142"/>
      <c r="F191" s="142"/>
      <c r="G191" s="142"/>
      <c r="H191" s="142"/>
      <c r="I191" s="142"/>
      <c r="J191" s="142"/>
      <c r="K191" s="141">
        <f>'NIPA 3.6'!AR13+'NIPA 3.6'!AR34</f>
        <v>3.7</v>
      </c>
      <c r="L191" s="141">
        <f>'NIPA 3.6'!AS13+'NIPA 3.6'!AS34</f>
        <v>4</v>
      </c>
      <c r="M191" s="141">
        <f>'NIPA 3.6'!AT13+'NIPA 3.6'!AT34</f>
        <v>5.9</v>
      </c>
      <c r="N191" s="141">
        <f>'NIPA 3.6'!AU13+'NIPA 3.6'!AU34</f>
        <v>7</v>
      </c>
      <c r="O191" s="141">
        <f>'NIPA 3.6'!AV13+'NIPA 3.6'!AV34</f>
        <v>7.2</v>
      </c>
      <c r="P191" s="141">
        <f>'NIPA 3.6'!AW13+'NIPA 3.6'!AW34</f>
        <v>7.5</v>
      </c>
      <c r="Q191" s="141">
        <f>'NIPA 3.6'!AX13+'NIPA 3.6'!AX34</f>
        <v>10.7</v>
      </c>
      <c r="R191" s="141">
        <f>'NIPA 3.6'!AY13+'NIPA 3.6'!AY34</f>
        <v>12.4</v>
      </c>
      <c r="S191" s="141">
        <f>'NIPA 3.6'!AZ13+'NIPA 3.6'!AZ34</f>
        <v>15</v>
      </c>
      <c r="T191" s="141">
        <f>'NIPA 3.6'!BA13+'NIPA 3.6'!BA34</f>
        <v>15.9</v>
      </c>
      <c r="U191" s="141">
        <f>'NIPA 3.6'!BB13+'NIPA 3.6'!BB34</f>
        <v>15.799999999999999</v>
      </c>
      <c r="V191" s="141">
        <f>'NIPA 3.6'!BC13+'NIPA 3.6'!BC34</f>
        <v>16.400000000000002</v>
      </c>
      <c r="W191" s="141">
        <f>'NIPA 3.6'!BD13+'NIPA 3.6'!BD34</f>
        <v>17.100000000000001</v>
      </c>
      <c r="X191" s="141">
        <f>'NIPA 3.6'!BE13+'NIPA 3.6'!BE34</f>
        <v>21.2</v>
      </c>
      <c r="Y191" s="141">
        <f>'NIPA 3.6'!BF13+'NIPA 3.6'!BF34</f>
        <v>25.7</v>
      </c>
      <c r="Z191" s="141">
        <f>'NIPA 3.6'!BG13+'NIPA 3.6'!BG34</f>
        <v>25.8</v>
      </c>
      <c r="AA191" s="141">
        <f>'NIPA 3.6'!BH13+'NIPA 3.6'!BH34</f>
        <v>24.7</v>
      </c>
      <c r="AB191" s="141">
        <f>'NIPA 3.6'!BI13+'NIPA 3.6'!BI34</f>
        <v>24.5</v>
      </c>
      <c r="AC191" s="141">
        <f>'NIPA 3.6'!BJ13+'NIPA 3.6'!BJ34</f>
        <v>25.299999999999997</v>
      </c>
      <c r="AD191" s="141">
        <f>'NIPA 3.6'!BK13+'NIPA 3.6'!BK34</f>
        <v>22.599999999999998</v>
      </c>
      <c r="AE191" s="141">
        <f>'NIPA 3.6'!BL13+'NIPA 3.6'!BL34</f>
        <v>21.5</v>
      </c>
      <c r="AF191" s="141">
        <f>'NIPA 3.6'!BM13+'NIPA 3.6'!BM34</f>
        <v>21.5</v>
      </c>
      <c r="AG191" s="141">
        <f>'NIPA 3.6'!BN13+'NIPA 3.6'!BN34</f>
        <v>25.3</v>
      </c>
      <c r="AH191" s="141">
        <f>'NIPA 3.6'!BO13+'NIPA 3.6'!BO34</f>
        <v>28.2</v>
      </c>
      <c r="AI191" s="141">
        <f>'NIPA 3.6'!BP13+'NIPA 3.6'!BP34</f>
        <v>29.5</v>
      </c>
      <c r="AJ191" s="141">
        <f>'NIPA 3.6'!BQ13+'NIPA 3.6'!BQ34</f>
        <v>29.4</v>
      </c>
      <c r="AK191" s="141">
        <f>'NIPA 3.6'!BR13+'NIPA 3.6'!BR34</f>
        <v>28.9</v>
      </c>
      <c r="AL191" s="141">
        <f>'NIPA 3.6'!BS13+'NIPA 3.6'!BS34</f>
        <v>28.1</v>
      </c>
      <c r="AM191" s="141">
        <f>'NIPA 3.6'!BT13+'NIPA 3.6'!BT34</f>
        <v>27.6</v>
      </c>
      <c r="AN191" s="141">
        <f>'NIPA 3.6'!BU13+'NIPA 3.6'!BU34</f>
        <v>27.200000000000003</v>
      </c>
      <c r="AO191" s="141">
        <f>'NIPA 3.6'!BV13+'NIPA 3.6'!BV34</f>
        <v>28.1</v>
      </c>
      <c r="AP191" s="141">
        <f>'NIPA 3.6'!BW13+'NIPA 3.6'!BW34</f>
        <v>27.8</v>
      </c>
      <c r="AQ191" s="141">
        <f>'NIPA 3.6'!BX13+'NIPA 3.6'!BX34</f>
        <v>29.1</v>
      </c>
      <c r="AR191" s="141">
        <f>'NIPA 3.6'!BY13+'NIPA 3.6'!BY34</f>
        <v>33.800000000000004</v>
      </c>
      <c r="AS191" s="141">
        <f>'NIPA 3.6'!BZ13+'NIPA 3.6'!BZ34</f>
        <v>40.699999999999996</v>
      </c>
      <c r="AT191" s="141">
        <f>'NIPA 3.6'!CA13+'NIPA 3.6'!CA34</f>
        <v>44.3</v>
      </c>
      <c r="AU191" s="141">
        <f>'NIPA 3.6'!CB13+'NIPA 3.6'!CB34</f>
        <v>43.300000000000004</v>
      </c>
      <c r="AV191" s="141">
        <f>'NIPA 3.6'!CC13+'NIPA 3.6'!CC34</f>
        <v>41.1</v>
      </c>
      <c r="AW191" s="141">
        <f>'NIPA 3.6'!CD13+'NIPA 3.6'!CD34</f>
        <v>38.799999999999997</v>
      </c>
      <c r="AX191" s="141">
        <f>'NIPA 3.6'!CE13+'NIPA 3.6'!CE34</f>
        <v>39.4</v>
      </c>
      <c r="AY191" s="141">
        <f>'NIPA 3.6'!CF13+'NIPA 3.6'!CF34</f>
        <v>49.3</v>
      </c>
      <c r="AZ191" s="141">
        <f>'NIPA 3.6'!CG13+'NIPA 3.6'!CG34</f>
        <v>58.2</v>
      </c>
      <c r="BA191" s="141">
        <f>'NIPA 3.6'!CH13+'NIPA 3.6'!CH34</f>
        <v>60.300000000000004</v>
      </c>
      <c r="BB191" s="141">
        <f>'NIPA 3.6'!CI13+'NIPA 3.6'!CI34</f>
        <v>58.1</v>
      </c>
      <c r="BC191" s="141">
        <f>'NIPA 3.6'!CJ13+'NIPA 3.6'!CJ34</f>
        <v>55.800000000000004</v>
      </c>
      <c r="BD191" s="141">
        <f>'NIPA 3.6'!CK13+'NIPA 3.6'!CK34</f>
        <v>52.300000000000004</v>
      </c>
    </row>
    <row r="192" spans="1:56" s="319" customFormat="1" x14ac:dyDescent="0.2">
      <c r="A192" s="141"/>
      <c r="B192" s="141"/>
      <c r="C192" s="141" t="s">
        <v>1245</v>
      </c>
      <c r="D192" s="141"/>
      <c r="E192" s="141"/>
      <c r="F192" s="141"/>
      <c r="G192" s="141"/>
      <c r="H192" s="141"/>
      <c r="I192" s="141"/>
      <c r="J192" s="141"/>
      <c r="K192" s="141">
        <f>SUM('NIPA 3.6'!AR18:AR22,'NIPA 3.6'!AR35:AR36)</f>
        <v>1.8000000000000003</v>
      </c>
      <c r="L192" s="141">
        <f>SUM('NIPA 3.6'!AS18:AS22,'NIPA 3.6'!AS35:AS36)</f>
        <v>2</v>
      </c>
      <c r="M192" s="141">
        <f>SUM('NIPA 3.6'!AT18:AT22,'NIPA 3.6'!AT35:AT36)</f>
        <v>2.2999999999999998</v>
      </c>
      <c r="N192" s="141">
        <f>SUM('NIPA 3.6'!AU18:AU22,'NIPA 3.6'!AU35:AU36)</f>
        <v>2.4</v>
      </c>
      <c r="O192" s="141">
        <f>SUM('NIPA 3.6'!AV18:AV22,'NIPA 3.6'!AV35:AV36)</f>
        <v>2.8</v>
      </c>
      <c r="P192" s="141">
        <f>SUM('NIPA 3.6'!AW18:AW22,'NIPA 3.6'!AW35:AW36)</f>
        <v>2.9000000000000004</v>
      </c>
      <c r="Q192" s="141">
        <f>SUM('NIPA 3.6'!AX18:AX22,'NIPA 3.6'!AX35:AX36)</f>
        <v>3.2</v>
      </c>
      <c r="R192" s="141">
        <f>SUM('NIPA 3.6'!AY18:AY22,'NIPA 3.6'!AY35:AY36)</f>
        <v>3.3999999999999995</v>
      </c>
      <c r="S192" s="141">
        <f>SUM('NIPA 3.6'!AZ18:AZ22,'NIPA 3.6'!AZ35:AZ36)</f>
        <v>3.7</v>
      </c>
      <c r="T192" s="141">
        <f>SUM('NIPA 3.6'!BA18:BA22,'NIPA 3.6'!BA35:BA36)</f>
        <v>4.0999999999999996</v>
      </c>
      <c r="U192" s="141">
        <f>SUM('NIPA 3.6'!BB18:BB22,'NIPA 3.6'!BB35:BB36)</f>
        <v>4.3</v>
      </c>
      <c r="V192" s="141">
        <f>SUM('NIPA 3.6'!BC18:BC22,'NIPA 3.6'!BC35:BC36)</f>
        <v>4.7</v>
      </c>
      <c r="W192" s="141">
        <f>SUM('NIPA 3.6'!BD18:BD22,'NIPA 3.6'!BD35:BD36)</f>
        <v>5</v>
      </c>
      <c r="X192" s="141">
        <f>SUM('NIPA 3.6'!BE18:BE22,'NIPA 3.6'!BE35:BE36)</f>
        <v>5</v>
      </c>
      <c r="Y192" s="141">
        <f>SUM('NIPA 3.6'!BF18:BF22,'NIPA 3.6'!BF35:BF36)</f>
        <v>5.7</v>
      </c>
      <c r="Z192" s="141">
        <f>SUM('NIPA 3.6'!BG18:BG22,'NIPA 3.6'!BG35:BG36)</f>
        <v>6.2</v>
      </c>
      <c r="AA192" s="141">
        <f>SUM('NIPA 3.6'!BH18:BH22,'NIPA 3.6'!BH35:BH36)</f>
        <v>6.7</v>
      </c>
      <c r="AB192" s="141">
        <f>SUM('NIPA 3.6'!BI18:BI22,'NIPA 3.6'!BI35:BI36)</f>
        <v>6.9999999999999991</v>
      </c>
      <c r="AC192" s="141">
        <f>SUM('NIPA 3.6'!BJ18:BJ22,'NIPA 3.6'!BJ35:BJ36)</f>
        <v>7.8</v>
      </c>
      <c r="AD192" s="141">
        <f>SUM('NIPA 3.6'!BK18:BK22,'NIPA 3.6'!BK35:BK36)</f>
        <v>7.8999999999999995</v>
      </c>
      <c r="AE192" s="141">
        <f>SUM('NIPA 3.6'!BL18:BL22,'NIPA 3.6'!BL35:BL36)</f>
        <v>8.3000000000000007</v>
      </c>
      <c r="AF192" s="141">
        <f>SUM('NIPA 3.6'!BM18:BM22,'NIPA 3.6'!BM35:BM36)</f>
        <v>8.7000000000000011</v>
      </c>
      <c r="AG192" s="141">
        <f>SUM('NIPA 3.6'!BN18:BN22,'NIPA 3.6'!BN35:BN36)</f>
        <v>9.4</v>
      </c>
      <c r="AH192" s="141">
        <f>SUM('NIPA 3.6'!BO18:BO22,'NIPA 3.6'!BO35:BO36)</f>
        <v>8.9</v>
      </c>
      <c r="AI192" s="141">
        <f>SUM('NIPA 3.6'!BP18:BP22,'NIPA 3.6'!BP35:BP36)</f>
        <v>9.0000000000000018</v>
      </c>
      <c r="AJ192" s="141">
        <f>SUM('NIPA 3.6'!BQ18:BQ22,'NIPA 3.6'!BQ35:BQ36)</f>
        <v>8.5</v>
      </c>
      <c r="AK192" s="141">
        <f>SUM('NIPA 3.6'!BR18:BR22,'NIPA 3.6'!BR35:BR36)</f>
        <v>8.6999999999999993</v>
      </c>
      <c r="AL192" s="141">
        <f>SUM('NIPA 3.6'!BS18:BS22,'NIPA 3.6'!BS35:BS36)</f>
        <v>8.6</v>
      </c>
      <c r="AM192" s="141">
        <f>SUM('NIPA 3.6'!BT18:BT22,'NIPA 3.6'!BT35:BT36)</f>
        <v>8.8999999999999986</v>
      </c>
      <c r="AN192" s="141">
        <f>SUM('NIPA 3.6'!BU18:BU22,'NIPA 3.6'!BU35:BU36)</f>
        <v>8.7999999999999989</v>
      </c>
      <c r="AO192" s="141">
        <f>SUM('NIPA 3.6'!BV18:BV22,'NIPA 3.6'!BV35:BV36)</f>
        <v>9.1</v>
      </c>
      <c r="AP192" s="141">
        <f>SUM('NIPA 3.6'!BW18:BW22,'NIPA 3.6'!BW35:BW36)</f>
        <v>9.2999999999999989</v>
      </c>
      <c r="AQ192" s="141">
        <f>SUM('NIPA 3.6'!BX18:BX22,'NIPA 3.6'!BX35:BX36)</f>
        <v>9.2999999999999989</v>
      </c>
      <c r="AR192" s="141">
        <f>SUM('NIPA 3.6'!BY18:BY22,'NIPA 3.6'!BY35:BY36)</f>
        <v>9.9</v>
      </c>
      <c r="AS192" s="141">
        <f>SUM('NIPA 3.6'!BZ18:BZ22,'NIPA 3.6'!BZ35:BZ36)</f>
        <v>11.1</v>
      </c>
      <c r="AT192" s="141">
        <f>SUM('NIPA 3.6'!CA18:CA22,'NIPA 3.6'!CA35:CA36)</f>
        <v>11.3</v>
      </c>
      <c r="AU192" s="141">
        <f>SUM('NIPA 3.6'!CB18:CB22,'NIPA 3.6'!CB35:CB36)</f>
        <v>12.500000000000002</v>
      </c>
      <c r="AV192" s="141">
        <f>SUM('NIPA 3.6'!CC18:CC22,'NIPA 3.6'!CC35:CC36)</f>
        <v>12.3</v>
      </c>
      <c r="AW192" s="141">
        <f>SUM('NIPA 3.6'!CD18:CD22,'NIPA 3.6'!CD35:CD36)</f>
        <v>13.4</v>
      </c>
      <c r="AX192" s="141">
        <f>SUM('NIPA 3.6'!CE18:CE22,'NIPA 3.6'!CE35:CE36)</f>
        <v>14.4</v>
      </c>
      <c r="AY192" s="141">
        <f>SUM('NIPA 3.6'!CF18:CF22,'NIPA 3.6'!CF35:CF36)</f>
        <v>14.900000000000002</v>
      </c>
      <c r="AZ192" s="141">
        <f>SUM('NIPA 3.6'!CG18:CG22,'NIPA 3.6'!CG35:CG36)</f>
        <v>15</v>
      </c>
      <c r="BA192" s="141">
        <f>SUM('NIPA 3.6'!CH18:CH22,'NIPA 3.6'!CH35:CH36)</f>
        <v>16.100000000000001</v>
      </c>
      <c r="BB192" s="141">
        <f>SUM('NIPA 3.6'!CI18:CI22,'NIPA 3.6'!CI35:CI36)</f>
        <v>16.599999999999998</v>
      </c>
      <c r="BC192" s="141">
        <f>SUM('NIPA 3.6'!CJ18:CJ22,'NIPA 3.6'!CJ35:CJ36)</f>
        <v>17.899999999999999</v>
      </c>
      <c r="BD192" s="141">
        <f>SUM('NIPA 3.6'!CK18:CK22,'NIPA 3.6'!CK35:CK36)</f>
        <v>18.7</v>
      </c>
    </row>
    <row r="193" spans="1:56" s="319" customFormat="1" x14ac:dyDescent="0.2">
      <c r="A193" s="141"/>
      <c r="B193" s="141"/>
      <c r="C193" s="141" t="s">
        <v>1818</v>
      </c>
      <c r="D193" s="141"/>
      <c r="E193" s="141"/>
      <c r="F193" s="141"/>
      <c r="G193" s="141"/>
      <c r="H193" s="141"/>
      <c r="I193" s="141"/>
      <c r="J193" s="141"/>
      <c r="K193" s="141">
        <f>'NIPA 3.6'!AR38</f>
        <v>0.2</v>
      </c>
      <c r="L193" s="141">
        <f>'NIPA 3.6'!AS38</f>
        <v>0.3</v>
      </c>
      <c r="M193" s="141">
        <f>'NIPA 3.6'!AT38</f>
        <v>0.4</v>
      </c>
      <c r="N193" s="141">
        <f>'NIPA 3.6'!AU38</f>
        <v>0.5</v>
      </c>
      <c r="O193" s="141">
        <f>'NIPA 3.6'!AV38</f>
        <v>0.6</v>
      </c>
      <c r="P193" s="141">
        <f>'NIPA 3.6'!AW38</f>
        <v>0.6</v>
      </c>
      <c r="Q193" s="141">
        <f>'NIPA 3.6'!AX38</f>
        <v>0.6</v>
      </c>
      <c r="R193" s="141">
        <f>'NIPA 3.6'!AY38</f>
        <v>0.8</v>
      </c>
      <c r="S193" s="141">
        <f>'NIPA 3.6'!AZ38</f>
        <v>0.9</v>
      </c>
      <c r="T193" s="141">
        <f>'NIPA 3.6'!BA38</f>
        <v>0.9</v>
      </c>
      <c r="U193" s="141">
        <f>'NIPA 3.6'!BB38</f>
        <v>1</v>
      </c>
      <c r="V193" s="141">
        <f>'NIPA 3.6'!BC38</f>
        <v>1.2</v>
      </c>
      <c r="W193" s="141">
        <f>'NIPA 3.6'!BD38</f>
        <v>1.2</v>
      </c>
      <c r="X193" s="141">
        <f>'NIPA 3.6'!BE38</f>
        <v>1.3</v>
      </c>
      <c r="Y193" s="141">
        <f>'NIPA 3.6'!BF38</f>
        <v>1.3</v>
      </c>
      <c r="Z193" s="141">
        <f>'NIPA 3.6'!BG38</f>
        <v>1.4</v>
      </c>
      <c r="AA193" s="141">
        <f>'NIPA 3.6'!BH38</f>
        <v>1.5</v>
      </c>
      <c r="AB193" s="141">
        <f>'NIPA 3.6'!BI38</f>
        <v>1.5</v>
      </c>
      <c r="AC193" s="141">
        <f>'NIPA 3.6'!BJ38</f>
        <v>1.7</v>
      </c>
      <c r="AD193" s="141">
        <f>'NIPA 3.6'!BK38</f>
        <v>1.7</v>
      </c>
      <c r="AE193" s="141">
        <f>'NIPA 3.6'!BL38</f>
        <v>2</v>
      </c>
      <c r="AF193" s="141">
        <f>'NIPA 3.6'!BM38</f>
        <v>2.1</v>
      </c>
      <c r="AG193" s="141">
        <f>'NIPA 3.6'!BN38</f>
        <v>2.1</v>
      </c>
      <c r="AH193" s="141">
        <f>'NIPA 3.6'!BO38</f>
        <v>2.2000000000000002</v>
      </c>
      <c r="AI193" s="141">
        <f>'NIPA 3.6'!BP38</f>
        <v>2.5</v>
      </c>
      <c r="AJ193" s="141">
        <f>'NIPA 3.6'!BQ38</f>
        <v>2.7</v>
      </c>
      <c r="AK193" s="141">
        <f>'NIPA 3.6'!BR38</f>
        <v>2.8</v>
      </c>
      <c r="AL193" s="141">
        <f>'NIPA 3.6'!BS38</f>
        <v>3</v>
      </c>
      <c r="AM193" s="141">
        <f>'NIPA 3.6'!BT38</f>
        <v>3.1</v>
      </c>
      <c r="AN193" s="141">
        <f>'NIPA 3.6'!BU38</f>
        <v>3.3</v>
      </c>
      <c r="AO193" s="141">
        <f>'NIPA 3.6'!BV38</f>
        <v>3.6</v>
      </c>
      <c r="AP193" s="141">
        <f>'NIPA 3.6'!BW38</f>
        <v>3.7</v>
      </c>
      <c r="AQ193" s="141">
        <f>'NIPA 3.6'!BX38</f>
        <v>3.8</v>
      </c>
      <c r="AR193" s="141">
        <f>'NIPA 3.6'!BY38</f>
        <v>3.9</v>
      </c>
      <c r="AS193" s="141">
        <f>'NIPA 3.6'!BZ38</f>
        <v>4.4000000000000004</v>
      </c>
      <c r="AT193" s="141">
        <f>'NIPA 3.6'!CA38</f>
        <v>4.7</v>
      </c>
      <c r="AU193" s="141">
        <f>'NIPA 3.6'!CB38</f>
        <v>4.5999999999999996</v>
      </c>
      <c r="AV193" s="141">
        <f>'NIPA 3.6'!CC38</f>
        <v>4.7</v>
      </c>
      <c r="AW193" s="141">
        <f>'NIPA 3.6'!CD38</f>
        <v>4.8</v>
      </c>
      <c r="AX193" s="141">
        <f>'NIPA 3.6'!CE38</f>
        <v>5</v>
      </c>
      <c r="AY193" s="141">
        <f>'NIPA 3.6'!CF38</f>
        <v>4.9000000000000004</v>
      </c>
      <c r="AZ193" s="141">
        <f>'NIPA 3.6'!CG38</f>
        <v>4.4000000000000004</v>
      </c>
      <c r="BA193" s="141">
        <f>'NIPA 3.6'!CH38</f>
        <v>4.5999999999999996</v>
      </c>
      <c r="BB193" s="141">
        <f>'NIPA 3.6'!CI38</f>
        <v>5.2</v>
      </c>
      <c r="BC193" s="141">
        <f>'NIPA 3.6'!CJ38</f>
        <v>5.0999999999999996</v>
      </c>
      <c r="BD193" s="141">
        <f>'NIPA 3.6'!CK38</f>
        <v>5.0999999999999996</v>
      </c>
    </row>
    <row r="194" spans="1:56" s="319" customFormat="1" x14ac:dyDescent="0.2">
      <c r="A194" s="141"/>
      <c r="B194" s="141"/>
      <c r="C194" s="142" t="s">
        <v>2049</v>
      </c>
      <c r="D194" s="141"/>
      <c r="E194" s="141"/>
      <c r="F194" s="141"/>
      <c r="G194" s="141"/>
      <c r="H194" s="141"/>
      <c r="I194" s="141"/>
      <c r="J194" s="141"/>
      <c r="K194" s="302">
        <f>SUM(K185:K192)-K186</f>
        <v>182.7</v>
      </c>
      <c r="L194" s="302">
        <f t="shared" ref="L194:BC194" si="96">SUM(L185:L192)-L186</f>
        <v>188.2</v>
      </c>
      <c r="M194" s="302">
        <f t="shared" si="96"/>
        <v>215.80000000000004</v>
      </c>
      <c r="N194" s="302">
        <f t="shared" si="96"/>
        <v>246.50000000000003</v>
      </c>
      <c r="O194" s="302">
        <f t="shared" si="96"/>
        <v>275.3</v>
      </c>
      <c r="P194" s="302">
        <f t="shared" si="96"/>
        <v>273.89999999999998</v>
      </c>
      <c r="Q194" s="302">
        <f t="shared" si="96"/>
        <v>316.8</v>
      </c>
      <c r="R194" s="302">
        <f t="shared" si="96"/>
        <v>357.09999999999991</v>
      </c>
      <c r="S194" s="302">
        <f t="shared" si="96"/>
        <v>413.90000000000003</v>
      </c>
      <c r="T194" s="302">
        <f t="shared" si="96"/>
        <v>473.89999999999992</v>
      </c>
      <c r="U194" s="302">
        <f t="shared" si="96"/>
        <v>517.29999999999995</v>
      </c>
      <c r="V194" s="302">
        <f t="shared" si="96"/>
        <v>598.59999999999991</v>
      </c>
      <c r="W194" s="302">
        <f t="shared" si="96"/>
        <v>590.20000000000005</v>
      </c>
      <c r="X194" s="302">
        <f t="shared" si="96"/>
        <v>614.1</v>
      </c>
      <c r="Y194" s="302">
        <f t="shared" si="96"/>
        <v>677.20000000000016</v>
      </c>
      <c r="Z194" s="302">
        <f t="shared" si="96"/>
        <v>735.6</v>
      </c>
      <c r="AA194" s="302">
        <f t="shared" si="96"/>
        <v>775.50000000000011</v>
      </c>
      <c r="AB194" s="302">
        <f t="shared" si="96"/>
        <v>858.00000000000011</v>
      </c>
      <c r="AC194" s="302">
        <f t="shared" si="96"/>
        <v>917.89999999999986</v>
      </c>
      <c r="AD194" s="302">
        <f t="shared" si="96"/>
        <v>996</v>
      </c>
      <c r="AE194" s="302">
        <f t="shared" si="96"/>
        <v>1041.1000000000001</v>
      </c>
      <c r="AF194" s="302">
        <f t="shared" si="96"/>
        <v>1053.7000000000003</v>
      </c>
      <c r="AG194" s="302">
        <f t="shared" si="96"/>
        <v>1101.3000000000002</v>
      </c>
      <c r="AH194" s="302">
        <f t="shared" si="96"/>
        <v>1175.8</v>
      </c>
      <c r="AI194" s="302">
        <f t="shared" si="96"/>
        <v>1274.7</v>
      </c>
      <c r="AJ194" s="302">
        <f t="shared" si="96"/>
        <v>1364.5</v>
      </c>
      <c r="AK194" s="302">
        <f t="shared" si="96"/>
        <v>1474.6</v>
      </c>
      <c r="AL194" s="302">
        <f t="shared" si="96"/>
        <v>1606.8999999999999</v>
      </c>
      <c r="AM194" s="302">
        <f t="shared" si="96"/>
        <v>1730.4</v>
      </c>
      <c r="AN194" s="302">
        <f t="shared" si="96"/>
        <v>1845.3999999999999</v>
      </c>
      <c r="AO194" s="302">
        <f t="shared" si="96"/>
        <v>2001.3999999999996</v>
      </c>
      <c r="AP194" s="302">
        <f t="shared" si="96"/>
        <v>1965.7999999999997</v>
      </c>
      <c r="AQ194" s="302">
        <f t="shared" si="96"/>
        <v>1805.7</v>
      </c>
      <c r="AR194" s="302">
        <f t="shared" si="96"/>
        <v>1825.7</v>
      </c>
      <c r="AS194" s="302">
        <f t="shared" si="96"/>
        <v>1953.3</v>
      </c>
      <c r="AT194" s="302">
        <f t="shared" si="96"/>
        <v>2226.0000000000005</v>
      </c>
      <c r="AU194" s="302">
        <f t="shared" si="96"/>
        <v>2449.9</v>
      </c>
      <c r="AV194" s="302">
        <f t="shared" si="96"/>
        <v>2569.5</v>
      </c>
      <c r="AW194" s="302">
        <f t="shared" si="96"/>
        <v>2471.8000000000002</v>
      </c>
      <c r="AX194" s="302">
        <f t="shared" si="96"/>
        <v>2102.1</v>
      </c>
      <c r="AY194" s="302">
        <f t="shared" si="96"/>
        <v>2303.0000000000005</v>
      </c>
      <c r="AZ194" s="302">
        <f t="shared" si="96"/>
        <v>2436.7999999999993</v>
      </c>
      <c r="BA194" s="302">
        <f t="shared" si="96"/>
        <v>2576.3000000000002</v>
      </c>
      <c r="BB194" s="302">
        <f t="shared" si="96"/>
        <v>2891.0999999999995</v>
      </c>
      <c r="BC194" s="302">
        <f t="shared" si="96"/>
        <v>3109.4000000000005</v>
      </c>
      <c r="BD194" s="302">
        <f>SUM(BD185,BD187:BD192)</f>
        <v>3311.7000000000003</v>
      </c>
    </row>
    <row r="195" spans="1:56" x14ac:dyDescent="0.2">
      <c r="D195" s="322"/>
      <c r="E195" s="322"/>
      <c r="F195" s="322"/>
      <c r="G195" s="322"/>
      <c r="H195" s="322"/>
      <c r="I195" s="322"/>
      <c r="J195" s="322"/>
      <c r="K195" s="322"/>
      <c r="L195" s="322"/>
      <c r="M195" s="322"/>
      <c r="N195" s="322"/>
      <c r="O195" s="322"/>
      <c r="P195" s="322"/>
      <c r="Q195" s="322"/>
      <c r="R195" s="322"/>
      <c r="S195" s="322"/>
      <c r="T195" s="322"/>
      <c r="U195" s="322"/>
      <c r="V195" s="322"/>
      <c r="W195" s="322"/>
      <c r="X195" s="322"/>
      <c r="Y195" s="322"/>
      <c r="Z195" s="322"/>
      <c r="AA195" s="322"/>
      <c r="AB195" s="322"/>
      <c r="AC195" s="322"/>
      <c r="AD195" s="322"/>
      <c r="BC195" s="322"/>
      <c r="BD195" s="322"/>
    </row>
    <row r="196" spans="1:56" x14ac:dyDescent="0.2">
      <c r="B196" s="82" t="s">
        <v>2048</v>
      </c>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322"/>
      <c r="BC196" s="322"/>
      <c r="BD196" s="322"/>
    </row>
    <row r="197" spans="1:56" x14ac:dyDescent="0.2">
      <c r="A197" s="141"/>
      <c r="B197" s="141"/>
      <c r="C197" s="142" t="s">
        <v>1246</v>
      </c>
      <c r="D197" s="142"/>
      <c r="E197" s="142"/>
      <c r="F197" s="142"/>
      <c r="G197" s="142"/>
      <c r="H197" s="142"/>
      <c r="I197" s="142"/>
      <c r="J197" s="142"/>
      <c r="K197" s="141">
        <f>'NIPA 3.3'!AR10</f>
        <v>10.9</v>
      </c>
      <c r="L197" s="141">
        <f>'NIPA 3.3'!AS10</f>
        <v>12.4</v>
      </c>
      <c r="M197" s="141">
        <f>'NIPA 3.3'!AT10</f>
        <v>17.2</v>
      </c>
      <c r="N197" s="141">
        <f>'NIPA 3.3'!AU10</f>
        <v>18.899999999999999</v>
      </c>
      <c r="O197" s="141">
        <f>'NIPA 3.3'!AV10</f>
        <v>20.399999999999999</v>
      </c>
      <c r="P197" s="141">
        <f>'NIPA 3.3'!AW10</f>
        <v>22.5</v>
      </c>
      <c r="Q197" s="141">
        <f>'NIPA 3.3'!AX10</f>
        <v>26.3</v>
      </c>
      <c r="R197" s="141">
        <f>'NIPA 3.3'!AY10</f>
        <v>30.4</v>
      </c>
      <c r="S197" s="141">
        <f>'NIPA 3.3'!AZ10</f>
        <v>35</v>
      </c>
      <c r="T197" s="141">
        <f>'NIPA 3.3'!BA10</f>
        <v>38.200000000000003</v>
      </c>
      <c r="U197" s="141">
        <f>'NIPA 3.3'!BB10</f>
        <v>42.6</v>
      </c>
      <c r="V197" s="141">
        <f>'NIPA 3.3'!BC10</f>
        <v>47.9</v>
      </c>
      <c r="W197" s="141">
        <f>'NIPA 3.3'!BD10</f>
        <v>51.9</v>
      </c>
      <c r="X197" s="141">
        <f>'NIPA 3.3'!BE10</f>
        <v>58.3</v>
      </c>
      <c r="Y197" s="141">
        <f>'NIPA 3.3'!BF10</f>
        <v>67.5</v>
      </c>
      <c r="Z197" s="141">
        <f>'NIPA 3.3'!BG10</f>
        <v>72.099999999999994</v>
      </c>
      <c r="AA197" s="141">
        <f>'NIPA 3.3'!BH10</f>
        <v>77.400000000000006</v>
      </c>
      <c r="AB197" s="141">
        <f>'NIPA 3.3'!BI10</f>
        <v>86</v>
      </c>
      <c r="AC197" s="141">
        <f>'NIPA 3.3'!BJ10</f>
        <v>90.6</v>
      </c>
      <c r="AD197" s="141">
        <f>'NIPA 3.3'!BK10</f>
        <v>102.3</v>
      </c>
      <c r="AE197" s="141">
        <f>'NIPA 3.3'!BL10</f>
        <v>109.6</v>
      </c>
      <c r="AF197" s="141">
        <f>'NIPA 3.3'!BM10</f>
        <v>111.7</v>
      </c>
      <c r="AG197" s="141">
        <f>'NIPA 3.3'!BN10</f>
        <v>120.4</v>
      </c>
      <c r="AH197" s="141">
        <f>'NIPA 3.3'!BO10</f>
        <v>126.2</v>
      </c>
      <c r="AI197" s="141">
        <f>'NIPA 3.3'!BP10</f>
        <v>132.19999999999999</v>
      </c>
      <c r="AJ197" s="141">
        <f>'NIPA 3.3'!BQ10</f>
        <v>141.69999999999999</v>
      </c>
      <c r="AK197" s="141">
        <f>'NIPA 3.3'!BR10</f>
        <v>152.30000000000001</v>
      </c>
      <c r="AL197" s="141">
        <f>'NIPA 3.3'!BS10</f>
        <v>164.7</v>
      </c>
      <c r="AM197" s="141">
        <f>'NIPA 3.3'!BT10</f>
        <v>183</v>
      </c>
      <c r="AN197" s="141">
        <f>'NIPA 3.3'!BU10</f>
        <v>195.5</v>
      </c>
      <c r="AO197" s="141">
        <f>'NIPA 3.3'!BV10</f>
        <v>217.4</v>
      </c>
      <c r="AP197" s="141">
        <f>'NIPA 3.3'!BW10</f>
        <v>223.3</v>
      </c>
      <c r="AQ197" s="141">
        <f>'NIPA 3.3'!BX10</f>
        <v>201.3</v>
      </c>
      <c r="AR197" s="141">
        <f>'NIPA 3.3'!BY10</f>
        <v>204.7</v>
      </c>
      <c r="AS197" s="141">
        <f>'NIPA 3.3'!BZ10</f>
        <v>223.6</v>
      </c>
      <c r="AT197" s="141">
        <f>'NIPA 3.3'!CA10</f>
        <v>251.5</v>
      </c>
      <c r="AU197" s="141">
        <f>'NIPA 3.3'!CB10</f>
        <v>276.2</v>
      </c>
      <c r="AV197" s="141">
        <f>'NIPA 3.3'!CC10</f>
        <v>296.39999999999998</v>
      </c>
      <c r="AW197" s="141">
        <f>'NIPA 3.3'!CD10</f>
        <v>307</v>
      </c>
      <c r="AX197" s="141">
        <f>'NIPA 3.3'!CE10</f>
        <v>259.5</v>
      </c>
      <c r="AY197" s="141">
        <f>'NIPA 3.3'!CF10</f>
        <v>267.10000000000002</v>
      </c>
      <c r="AZ197" s="141">
        <f>'NIPA 3.3'!CG10</f>
        <v>292.89999999999998</v>
      </c>
      <c r="BA197" s="141">
        <f>'NIPA 3.3'!CH10</f>
        <v>314.3</v>
      </c>
      <c r="BB197" s="141">
        <f>'NIPA 3.3'!CI10</f>
        <v>342.8</v>
      </c>
      <c r="BC197" s="141">
        <f>'NIPA 3.3'!CJ10</f>
        <v>350.9</v>
      </c>
      <c r="BD197" s="141">
        <f>'NIPA 3.3'!CK10</f>
        <v>371.4</v>
      </c>
    </row>
    <row r="198" spans="1:56" x14ac:dyDescent="0.2">
      <c r="B198" s="141"/>
      <c r="D198" s="326" t="s">
        <v>1247</v>
      </c>
      <c r="E198" s="312"/>
      <c r="F198" s="312"/>
      <c r="G198" s="312"/>
      <c r="H198" s="312"/>
      <c r="I198" s="312"/>
      <c r="J198" s="312"/>
      <c r="K198" s="318">
        <f>'NIPA 2.4.5'!AR57/('NIPA 2.4.5'!AR57+'NIPA 2.4.5'!AR58)</f>
        <v>0.29782359679266895</v>
      </c>
      <c r="L198" s="318">
        <f>'NIPA 2.4.5'!AS57/('NIPA 2.4.5'!AS57+'NIPA 2.4.5'!AS58)</f>
        <v>0.29676071055381403</v>
      </c>
      <c r="M198" s="318">
        <f>'NIPA 2.4.5'!AT57/('NIPA 2.4.5'!AT57+'NIPA 2.4.5'!AT58)</f>
        <v>0.29473684210526319</v>
      </c>
      <c r="N198" s="318">
        <f>'NIPA 2.4.5'!AU57/('NIPA 2.4.5'!AU57+'NIPA 2.4.5'!AU58)</f>
        <v>0.29380993897122931</v>
      </c>
      <c r="O198" s="318">
        <f>'NIPA 2.4.5'!AV57/('NIPA 2.4.5'!AV57+'NIPA 2.4.5'!AV58)</f>
        <v>0.28525896414342627</v>
      </c>
      <c r="P198" s="318">
        <f>'NIPA 2.4.5'!AW57/('NIPA 2.4.5'!AW57+'NIPA 2.4.5'!AW58)</f>
        <v>0.28301886792452829</v>
      </c>
      <c r="Q198" s="318">
        <f>'NIPA 2.4.5'!AX57/('NIPA 2.4.5'!AX57+'NIPA 2.4.5'!AX58)</f>
        <v>0.28155981493721083</v>
      </c>
      <c r="R198" s="318">
        <f>'NIPA 2.4.5'!AY57/('NIPA 2.4.5'!AY57+'NIPA 2.4.5'!AY58)</f>
        <v>0.27926322043969098</v>
      </c>
      <c r="S198" s="318">
        <f>'NIPA 2.4.5'!AZ57/('NIPA 2.4.5'!AZ57+'NIPA 2.4.5'!AZ58)</f>
        <v>0.27008456659619451</v>
      </c>
      <c r="T198" s="318">
        <f>'NIPA 2.4.5'!BA57/('NIPA 2.4.5'!BA57+'NIPA 2.4.5'!BA58)</f>
        <v>0.26199435559736595</v>
      </c>
      <c r="U198" s="318">
        <f>'NIPA 2.4.5'!BB57/('NIPA 2.4.5'!BB57+'NIPA 2.4.5'!BB58)</f>
        <v>0.25944375259443753</v>
      </c>
      <c r="V198" s="318">
        <f>'NIPA 2.4.5'!BC57/('NIPA 2.4.5'!BC57+'NIPA 2.4.5'!BC58)</f>
        <v>0.26130099228224912</v>
      </c>
      <c r="W198" s="318">
        <f>'NIPA 2.4.5'!BD57/('NIPA 2.4.5'!BD57+'NIPA 2.4.5'!BD58)</f>
        <v>0.26538849646821394</v>
      </c>
      <c r="X198" s="318">
        <f>'NIPA 2.4.5'!BE57/('NIPA 2.4.5'!BE57+'NIPA 2.4.5'!BE58)</f>
        <v>0.26648009950248758</v>
      </c>
      <c r="Y198" s="318">
        <f>'NIPA 2.4.5'!BF57/('NIPA 2.4.5'!BF57+'NIPA 2.4.5'!BF58)</f>
        <v>0.26854219948849106</v>
      </c>
      <c r="Z198" s="318">
        <f>'NIPA 2.4.5'!BG57/('NIPA 2.4.5'!BG57+'NIPA 2.4.5'!BG58)</f>
        <v>0.27866323907455015</v>
      </c>
      <c r="AA198" s="318">
        <f>'NIPA 2.4.5'!BH57/('NIPA 2.4.5'!BH57+'NIPA 2.4.5'!BH58)</f>
        <v>0.28188235294117647</v>
      </c>
      <c r="AB198" s="318">
        <f>'NIPA 2.4.5'!BI57/('NIPA 2.4.5'!BI57+'NIPA 2.4.5'!BI58)</f>
        <v>0.27828947368421053</v>
      </c>
      <c r="AC198" s="318">
        <f>'NIPA 2.4.5'!BJ57/('NIPA 2.4.5'!BJ57+'NIPA 2.4.5'!BJ58)</f>
        <v>0.2724867724867725</v>
      </c>
      <c r="AD198" s="318">
        <f>'NIPA 2.4.5'!BK57/('NIPA 2.4.5'!BK57+'NIPA 2.4.5'!BK58)</f>
        <v>0.2671115347950429</v>
      </c>
      <c r="AE198" s="318">
        <f>'NIPA 2.4.5'!BL57/('NIPA 2.4.5'!BL57+'NIPA 2.4.5'!BL58)</f>
        <v>0.26756564939673527</v>
      </c>
      <c r="AF198" s="318">
        <f>'NIPA 2.4.5'!BM57/('NIPA 2.4.5'!BM57+'NIPA 2.4.5'!BM58)</f>
        <v>0.2654882154882155</v>
      </c>
      <c r="AG198" s="318">
        <f>'NIPA 2.4.5'!BN57/('NIPA 2.4.5'!BN57+'NIPA 2.4.5'!BN58)</f>
        <v>0.26172997127353975</v>
      </c>
      <c r="AH198" s="318">
        <f>'NIPA 2.4.5'!BO57/('NIPA 2.4.5'!BO57+'NIPA 2.4.5'!BO58)</f>
        <v>0.257147201946472</v>
      </c>
      <c r="AI198" s="318">
        <f>'NIPA 2.4.5'!BP57/('NIPA 2.4.5'!BP57+'NIPA 2.4.5'!BP58)</f>
        <v>0.2516433266647613</v>
      </c>
      <c r="AJ198" s="318">
        <f>'NIPA 2.4.5'!BQ57/('NIPA 2.4.5'!BQ57+'NIPA 2.4.5'!BQ58)</f>
        <v>0.25013404825737262</v>
      </c>
      <c r="AK198" s="318">
        <f>'NIPA 2.4.5'!BR57/('NIPA 2.4.5'!BR57+'NIPA 2.4.5'!BR58)</f>
        <v>0.2446171486813607</v>
      </c>
      <c r="AL198" s="318">
        <f>'NIPA 2.4.5'!BS57/('NIPA 2.4.5'!BS57+'NIPA 2.4.5'!BS58)</f>
        <v>0.24037649330276334</v>
      </c>
      <c r="AM198" s="318">
        <f>'NIPA 2.4.5'!BT57/('NIPA 2.4.5'!BT57+'NIPA 2.4.5'!BT58)</f>
        <v>0.23661270236612703</v>
      </c>
      <c r="AN198" s="318">
        <f>'NIPA 2.4.5'!BU57/('NIPA 2.4.5'!BU57+'NIPA 2.4.5'!BU58)</f>
        <v>0.23284601429943444</v>
      </c>
      <c r="AO198" s="318">
        <f>'NIPA 2.4.5'!BV57/('NIPA 2.4.5'!BV57+'NIPA 2.4.5'!BV58)</f>
        <v>0.22863162118780098</v>
      </c>
      <c r="AP198" s="318">
        <f>'NIPA 2.4.5'!BW57/('NIPA 2.4.5'!BW57+'NIPA 2.4.5'!BW58)</f>
        <v>0.22613159122725152</v>
      </c>
      <c r="AQ198" s="318">
        <f>'NIPA 2.4.5'!BX57/('NIPA 2.4.5'!BX57+'NIPA 2.4.5'!BX58)</f>
        <v>0.22309617447264926</v>
      </c>
      <c r="AR198" s="318">
        <f>'NIPA 2.4.5'!BY57/('NIPA 2.4.5'!BY57+'NIPA 2.4.5'!BY58)</f>
        <v>0.2140275387263339</v>
      </c>
      <c r="AS198" s="318">
        <f>'NIPA 2.4.5'!BZ57/('NIPA 2.4.5'!BZ57+'NIPA 2.4.5'!BZ58)</f>
        <v>0.20906492445896285</v>
      </c>
      <c r="AT198" s="318">
        <f>'NIPA 2.4.5'!CA57/('NIPA 2.4.5'!CA57+'NIPA 2.4.5'!CA58)</f>
        <v>0.20440347402102699</v>
      </c>
      <c r="AU198" s="318">
        <f>'NIPA 2.4.5'!CB57/('NIPA 2.4.5'!CB57+'NIPA 2.4.5'!CB58)</f>
        <v>0.20550300945829753</v>
      </c>
      <c r="AV198" s="318">
        <f>'NIPA 2.4.5'!CC57/('NIPA 2.4.5'!CC57+'NIPA 2.4.5'!CC58)</f>
        <v>0.21669066721525065</v>
      </c>
      <c r="AW198" s="318">
        <f>'NIPA 2.4.5'!CD57/('NIPA 2.4.5'!CD57+'NIPA 2.4.5'!CD58)</f>
        <v>0.22103949011104537</v>
      </c>
      <c r="AX198" s="318">
        <f>'NIPA 2.4.5'!CE57/('NIPA 2.4.5'!CE57+'NIPA 2.4.5'!CE58)</f>
        <v>0.22916666666666663</v>
      </c>
      <c r="AY198" s="318">
        <f>'NIPA 2.4.5'!CF57/('NIPA 2.4.5'!CF57+'NIPA 2.4.5'!CF58)</f>
        <v>0.23476781551257012</v>
      </c>
      <c r="AZ198" s="318">
        <f>'NIPA 2.4.5'!CG57/('NIPA 2.4.5'!CG57+'NIPA 2.4.5'!CG58)</f>
        <v>0.24575235301307913</v>
      </c>
      <c r="BA198" s="318">
        <f>'NIPA 2.4.5'!CH57/('NIPA 2.4.5'!CH57+'NIPA 2.4.5'!CH58)</f>
        <v>0.24815826996197718</v>
      </c>
      <c r="BB198" s="318">
        <f>'NIPA 2.4.5'!CI57/('NIPA 2.4.5'!CI57+'NIPA 2.4.5'!CI58)</f>
        <v>0.24563129267445896</v>
      </c>
      <c r="BC198" s="318">
        <f>'NIPA 2.4.5'!CJ57/('NIPA 2.4.5'!CJ57+'NIPA 2.4.5'!CJ58)</f>
        <v>0.25036035037143806</v>
      </c>
      <c r="BD198" s="318">
        <f>'NIPA 2.4.5'!CK57/('NIPA 2.4.5'!CK57+'NIPA 2.4.5'!CK58)</f>
        <v>0.25699088946232029</v>
      </c>
    </row>
    <row r="199" spans="1:56" x14ac:dyDescent="0.2">
      <c r="B199" s="141"/>
      <c r="D199" s="326" t="s">
        <v>1248</v>
      </c>
      <c r="E199" s="312"/>
      <c r="F199" s="312"/>
      <c r="G199" s="312"/>
      <c r="H199" s="312"/>
      <c r="I199" s="312"/>
      <c r="J199" s="312"/>
      <c r="K199" s="141">
        <f>'NIPA 3.3'!AR14</f>
        <v>36.700000000000003</v>
      </c>
      <c r="L199" s="141">
        <f>'NIPA 3.3'!AS14</f>
        <v>40.4</v>
      </c>
      <c r="M199" s="141">
        <f>'NIPA 3.3'!AT14</f>
        <v>43.2</v>
      </c>
      <c r="N199" s="141">
        <f>'NIPA 3.3'!AU14</f>
        <v>46.4</v>
      </c>
      <c r="O199" s="141">
        <f>'NIPA 3.3'!AV14</f>
        <v>49</v>
      </c>
      <c r="P199" s="141">
        <f>'NIPA 3.3'!AW14</f>
        <v>53.4</v>
      </c>
      <c r="Q199" s="141">
        <f>'NIPA 3.3'!AX14</f>
        <v>58.2</v>
      </c>
      <c r="R199" s="141">
        <f>'NIPA 3.3'!AY14</f>
        <v>63.2</v>
      </c>
      <c r="S199" s="141">
        <f>'NIPA 3.3'!AZ14</f>
        <v>63.7</v>
      </c>
      <c r="T199" s="141">
        <f>'NIPA 3.3'!BA14</f>
        <v>64.400000000000006</v>
      </c>
      <c r="U199" s="141">
        <f>'NIPA 3.3'!BB14</f>
        <v>68.8</v>
      </c>
      <c r="V199" s="141">
        <f>'NIPA 3.3'!BC14</f>
        <v>77.099999999999994</v>
      </c>
      <c r="W199" s="141">
        <f>'NIPA 3.3'!BD14</f>
        <v>85.3</v>
      </c>
      <c r="X199" s="141">
        <f>'NIPA 3.3'!BE14</f>
        <v>91.9</v>
      </c>
      <c r="Y199" s="141">
        <f>'NIPA 3.3'!BF14</f>
        <v>99.7</v>
      </c>
      <c r="Z199" s="141">
        <f>'NIPA 3.3'!BG14</f>
        <v>107.5</v>
      </c>
      <c r="AA199" s="141">
        <f>'NIPA 3.3'!BH14</f>
        <v>116.2</v>
      </c>
      <c r="AB199" s="141">
        <f>'NIPA 3.3'!BI14</f>
        <v>126.4</v>
      </c>
      <c r="AC199" s="141">
        <f>'NIPA 3.3'!BJ14</f>
        <v>136.5</v>
      </c>
      <c r="AD199" s="141">
        <f>'NIPA 3.3'!BK14</f>
        <v>149.9</v>
      </c>
      <c r="AE199" s="141">
        <f>'NIPA 3.3'!BL14</f>
        <v>161.5</v>
      </c>
      <c r="AF199" s="141">
        <f>'NIPA 3.3'!BM14</f>
        <v>176.1</v>
      </c>
      <c r="AG199" s="141">
        <f>'NIPA 3.3'!BN14</f>
        <v>184.7</v>
      </c>
      <c r="AH199" s="141">
        <f>'NIPA 3.3'!BO14</f>
        <v>187.3</v>
      </c>
      <c r="AI199" s="141">
        <f>'NIPA 3.3'!BP14</f>
        <v>199.4</v>
      </c>
      <c r="AJ199" s="141">
        <f>'NIPA 3.3'!BQ14</f>
        <v>202.6</v>
      </c>
      <c r="AK199" s="141">
        <f>'NIPA 3.3'!BR14</f>
        <v>212.4</v>
      </c>
      <c r="AL199" s="141">
        <f>'NIPA 3.3'!BS14</f>
        <v>223.5</v>
      </c>
      <c r="AM199" s="141">
        <f>'NIPA 3.3'!BT14</f>
        <v>231</v>
      </c>
      <c r="AN199" s="141">
        <f>'NIPA 3.3'!BU14</f>
        <v>242.8</v>
      </c>
      <c r="AO199" s="141">
        <f>'NIPA 3.3'!BV14</f>
        <v>254.7</v>
      </c>
      <c r="AP199" s="141">
        <f>'NIPA 3.3'!BW14</f>
        <v>268</v>
      </c>
      <c r="AQ199" s="141">
        <f>'NIPA 3.3'!BX14</f>
        <v>289.3</v>
      </c>
      <c r="AR199" s="141">
        <f>'NIPA 3.3'!BY14</f>
        <v>307</v>
      </c>
      <c r="AS199" s="141">
        <f>'NIPA 3.3'!BZ14</f>
        <v>326.2</v>
      </c>
      <c r="AT199" s="141">
        <f>'NIPA 3.3'!CA14</f>
        <v>351.3</v>
      </c>
      <c r="AU199" s="141">
        <f>'NIPA 3.3'!CB14</f>
        <v>375</v>
      </c>
      <c r="AV199" s="141">
        <f>'NIPA 3.3'!CC14</f>
        <v>403.8</v>
      </c>
      <c r="AW199" s="141">
        <f>'NIPA 3.3'!CD14</f>
        <v>413.8</v>
      </c>
      <c r="AX199" s="141">
        <f>'NIPA 3.3'!CE14</f>
        <v>435.1</v>
      </c>
      <c r="AY199" s="141">
        <f>'NIPA 3.3'!CF14</f>
        <v>435</v>
      </c>
      <c r="AZ199" s="141">
        <f>'NIPA 3.3'!CG14</f>
        <v>439.2</v>
      </c>
      <c r="BA199" s="141">
        <f>'NIPA 3.3'!CH14</f>
        <v>442.2</v>
      </c>
      <c r="BB199" s="141">
        <f>'NIPA 3.3'!CI14</f>
        <v>448.8</v>
      </c>
      <c r="BC199" s="141">
        <f>'NIPA 3.3'!CJ14</f>
        <v>453.6</v>
      </c>
      <c r="BD199" s="141">
        <f>'NIPA 3.3'!CK14</f>
        <v>456.6</v>
      </c>
    </row>
    <row r="200" spans="1:56" x14ac:dyDescent="0.2">
      <c r="B200" s="141"/>
      <c r="C200" s="142" t="s">
        <v>1249</v>
      </c>
      <c r="D200" s="142"/>
      <c r="E200" s="142"/>
      <c r="F200" s="141"/>
      <c r="G200" s="142"/>
      <c r="H200" s="142"/>
      <c r="I200" s="142"/>
      <c r="J200" s="142"/>
      <c r="K200" s="302">
        <f t="shared" ref="K200:BD200" si="97">K199-K201</f>
        <v>29.04891179839634</v>
      </c>
      <c r="L200" s="302">
        <f t="shared" si="97"/>
        <v>32.007607105538142</v>
      </c>
      <c r="M200" s="302">
        <f t="shared" si="97"/>
        <v>34.287157894736843</v>
      </c>
      <c r="N200" s="302">
        <f t="shared" si="97"/>
        <v>36.857053182214472</v>
      </c>
      <c r="O200" s="302">
        <f t="shared" si="97"/>
        <v>39.215617529880475</v>
      </c>
      <c r="P200" s="302">
        <f t="shared" si="97"/>
        <v>42.820754716981128</v>
      </c>
      <c r="Q200" s="302">
        <f t="shared" si="97"/>
        <v>46.729253139458031</v>
      </c>
      <c r="R200" s="302">
        <f t="shared" si="97"/>
        <v>50.845395127748077</v>
      </c>
      <c r="S200" s="302">
        <f t="shared" si="97"/>
        <v>51.656929175475689</v>
      </c>
      <c r="T200" s="302">
        <f t="shared" si="97"/>
        <v>52.589294449670746</v>
      </c>
      <c r="U200" s="302">
        <f t="shared" si="97"/>
        <v>56.30518887505189</v>
      </c>
      <c r="V200" s="302">
        <f t="shared" si="97"/>
        <v>62.997585446527012</v>
      </c>
      <c r="W200" s="302">
        <f t="shared" si="97"/>
        <v>69.453652875882938</v>
      </c>
      <c r="X200" s="302">
        <f t="shared" si="97"/>
        <v>74.757335199004984</v>
      </c>
      <c r="Y200" s="302">
        <f t="shared" si="97"/>
        <v>80.958439897698213</v>
      </c>
      <c r="Z200" s="302">
        <f t="shared" si="97"/>
        <v>86.530591259640104</v>
      </c>
      <c r="AA200" s="302">
        <f t="shared" si="97"/>
        <v>93.271689411764712</v>
      </c>
      <c r="AB200" s="302">
        <f t="shared" si="97"/>
        <v>101.77694736842106</v>
      </c>
      <c r="AC200" s="302">
        <f t="shared" si="97"/>
        <v>110.46388888888889</v>
      </c>
      <c r="AD200" s="302">
        <f t="shared" si="97"/>
        <v>121.87198665395616</v>
      </c>
      <c r="AE200" s="302">
        <f t="shared" si="97"/>
        <v>131.25170333569909</v>
      </c>
      <c r="AF200" s="302">
        <f t="shared" si="97"/>
        <v>143.37326767676768</v>
      </c>
      <c r="AG200" s="302">
        <f t="shared" si="97"/>
        <v>150.86093201404404</v>
      </c>
      <c r="AH200" s="302">
        <f t="shared" si="97"/>
        <v>153.58543035279806</v>
      </c>
      <c r="AI200" s="302">
        <f t="shared" si="97"/>
        <v>164.27562446413262</v>
      </c>
      <c r="AJ200" s="302">
        <f t="shared" si="97"/>
        <v>167.12598927613942</v>
      </c>
      <c r="AK200" s="302">
        <f t="shared" si="97"/>
        <v>176.03032233405531</v>
      </c>
      <c r="AL200" s="302">
        <f t="shared" si="97"/>
        <v>185.89309762278268</v>
      </c>
      <c r="AM200" s="302">
        <f t="shared" si="97"/>
        <v>192.73972602739727</v>
      </c>
      <c r="AN200" s="302">
        <f t="shared" si="97"/>
        <v>203.22549140966814</v>
      </c>
      <c r="AO200" s="302">
        <f t="shared" si="97"/>
        <v>213.93726825842697</v>
      </c>
      <c r="AP200" s="302">
        <f t="shared" si="97"/>
        <v>225.57771348576762</v>
      </c>
      <c r="AQ200" s="302">
        <f t="shared" si="97"/>
        <v>244.12079370754381</v>
      </c>
      <c r="AR200" s="302">
        <f t="shared" si="97"/>
        <v>261.00548192771083</v>
      </c>
      <c r="AS200" s="302">
        <f t="shared" si="97"/>
        <v>278.46211514904041</v>
      </c>
      <c r="AT200" s="302">
        <f t="shared" si="97"/>
        <v>301.03514170348927</v>
      </c>
      <c r="AU200" s="302">
        <f t="shared" si="97"/>
        <v>321.05546001719688</v>
      </c>
      <c r="AV200" s="302">
        <f t="shared" si="97"/>
        <v>342.55021600493728</v>
      </c>
      <c r="AW200" s="302">
        <f t="shared" si="97"/>
        <v>349.7737012944346</v>
      </c>
      <c r="AX200" s="302">
        <f t="shared" si="97"/>
        <v>365.30270833333338</v>
      </c>
      <c r="AY200" s="302">
        <f t="shared" si="97"/>
        <v>363.5132001764224</v>
      </c>
      <c r="AZ200" s="302">
        <f t="shared" si="97"/>
        <v>363.64589658965895</v>
      </c>
      <c r="BA200" s="302">
        <f t="shared" si="97"/>
        <v>365.38508911596955</v>
      </c>
      <c r="BB200" s="302">
        <f t="shared" si="97"/>
        <v>371.63247309339198</v>
      </c>
      <c r="BC200" s="302">
        <f t="shared" si="97"/>
        <v>374.105581550061</v>
      </c>
      <c r="BD200" s="302">
        <f t="shared" si="97"/>
        <v>374.4605719100532</v>
      </c>
    </row>
    <row r="201" spans="1:56" x14ac:dyDescent="0.2">
      <c r="A201" s="141"/>
      <c r="B201" s="141"/>
      <c r="C201" s="142" t="s">
        <v>1250</v>
      </c>
      <c r="D201" s="142"/>
      <c r="E201" s="142"/>
      <c r="F201" s="142"/>
      <c r="G201" s="142"/>
      <c r="H201" s="142"/>
      <c r="I201" s="142"/>
      <c r="J201" s="142"/>
      <c r="K201" s="302">
        <f t="shared" ref="K201:BD201" si="98">K199*K198*0.7</f>
        <v>7.651088201603665</v>
      </c>
      <c r="L201" s="302">
        <f t="shared" si="98"/>
        <v>8.3923928944618602</v>
      </c>
      <c r="M201" s="302">
        <f t="shared" si="98"/>
        <v>8.9128421052631577</v>
      </c>
      <c r="N201" s="302">
        <f t="shared" si="98"/>
        <v>9.542946817785527</v>
      </c>
      <c r="O201" s="302">
        <f t="shared" si="98"/>
        <v>9.784382470119521</v>
      </c>
      <c r="P201" s="302">
        <f t="shared" si="98"/>
        <v>10.579245283018867</v>
      </c>
      <c r="Q201" s="302">
        <f t="shared" si="98"/>
        <v>11.47074686054197</v>
      </c>
      <c r="R201" s="302">
        <f t="shared" si="98"/>
        <v>12.354604872251928</v>
      </c>
      <c r="S201" s="302">
        <f t="shared" si="98"/>
        <v>12.043070824524314</v>
      </c>
      <c r="T201" s="302">
        <f>T199*T198*0.7</f>
        <v>11.810705550329256</v>
      </c>
      <c r="U201" s="302">
        <f t="shared" si="98"/>
        <v>12.494811124948109</v>
      </c>
      <c r="V201" s="302">
        <f t="shared" si="98"/>
        <v>14.102414553472983</v>
      </c>
      <c r="W201" s="302">
        <f t="shared" si="98"/>
        <v>15.846347124117052</v>
      </c>
      <c r="X201" s="302">
        <f t="shared" si="98"/>
        <v>17.142664800995025</v>
      </c>
      <c r="Y201" s="302">
        <f t="shared" si="98"/>
        <v>18.74156010230179</v>
      </c>
      <c r="Z201" s="302">
        <f t="shared" si="98"/>
        <v>20.969408740359896</v>
      </c>
      <c r="AA201" s="302">
        <f t="shared" si="98"/>
        <v>22.928310588235295</v>
      </c>
      <c r="AB201" s="302">
        <f t="shared" si="98"/>
        <v>24.623052631578947</v>
      </c>
      <c r="AC201" s="302">
        <f t="shared" si="98"/>
        <v>26.036111111111108</v>
      </c>
      <c r="AD201" s="302">
        <f t="shared" si="98"/>
        <v>28.028013346043849</v>
      </c>
      <c r="AE201" s="302">
        <f t="shared" si="98"/>
        <v>30.24829666430092</v>
      </c>
      <c r="AF201" s="302">
        <f t="shared" si="98"/>
        <v>32.726732323232326</v>
      </c>
      <c r="AG201" s="302">
        <f t="shared" si="98"/>
        <v>33.83906798595595</v>
      </c>
      <c r="AH201" s="302">
        <f t="shared" si="98"/>
        <v>33.714569647201948</v>
      </c>
      <c r="AI201" s="302">
        <f t="shared" si="98"/>
        <v>35.124375535867379</v>
      </c>
      <c r="AJ201" s="302">
        <f t="shared" si="98"/>
        <v>35.47401072386058</v>
      </c>
      <c r="AK201" s="302">
        <f t="shared" si="98"/>
        <v>36.369677665944707</v>
      </c>
      <c r="AL201" s="302">
        <f t="shared" si="98"/>
        <v>37.606902377217317</v>
      </c>
      <c r="AM201" s="302">
        <f t="shared" si="98"/>
        <v>38.260273972602739</v>
      </c>
      <c r="AN201" s="302">
        <f t="shared" si="98"/>
        <v>39.574508590331881</v>
      </c>
      <c r="AO201" s="302">
        <f t="shared" si="98"/>
        <v>40.762731741573027</v>
      </c>
      <c r="AP201" s="302">
        <f t="shared" si="98"/>
        <v>42.422286514232383</v>
      </c>
      <c r="AQ201" s="302">
        <f t="shared" si="98"/>
        <v>45.179206292456207</v>
      </c>
      <c r="AR201" s="302">
        <f t="shared" si="98"/>
        <v>45.994518072289154</v>
      </c>
      <c r="AS201" s="302">
        <f t="shared" si="98"/>
        <v>47.737884850959567</v>
      </c>
      <c r="AT201" s="302">
        <f t="shared" si="98"/>
        <v>50.264858296510745</v>
      </c>
      <c r="AU201" s="302">
        <f t="shared" si="98"/>
        <v>53.944539982803093</v>
      </c>
      <c r="AV201" s="302">
        <f t="shared" si="98"/>
        <v>61.249783995062749</v>
      </c>
      <c r="AW201" s="302">
        <f t="shared" si="98"/>
        <v>64.026298705565409</v>
      </c>
      <c r="AX201" s="302">
        <f t="shared" si="98"/>
        <v>69.797291666666652</v>
      </c>
      <c r="AY201" s="302">
        <f t="shared" si="98"/>
        <v>71.486799823577599</v>
      </c>
      <c r="AZ201" s="302">
        <f t="shared" si="98"/>
        <v>75.554103410341042</v>
      </c>
      <c r="BA201" s="302">
        <f t="shared" si="98"/>
        <v>76.814910884030411</v>
      </c>
      <c r="BB201" s="302">
        <f t="shared" si="98"/>
        <v>77.167526906608032</v>
      </c>
      <c r="BC201" s="302">
        <f t="shared" si="98"/>
        <v>79.494418449939005</v>
      </c>
      <c r="BD201" s="302">
        <f t="shared" si="98"/>
        <v>82.139428089946819</v>
      </c>
    </row>
    <row r="202" spans="1:56" x14ac:dyDescent="0.2">
      <c r="A202" s="141"/>
      <c r="B202" s="141"/>
      <c r="C202" s="142" t="s">
        <v>1251</v>
      </c>
      <c r="D202" s="142"/>
      <c r="E202" s="142"/>
      <c r="F202" s="142"/>
      <c r="G202" s="142"/>
      <c r="H202" s="142"/>
      <c r="I202" s="142"/>
      <c r="J202" s="142"/>
      <c r="K202" s="141">
        <f>'NIPA 3.3'!AR13+'NIPA 3.3'!AR16</f>
        <v>35.300000000000004</v>
      </c>
      <c r="L202" s="141">
        <f>'NIPA 3.3'!AS13+'NIPA 3.3'!AS16</f>
        <v>39.699999999999996</v>
      </c>
      <c r="M202" s="141">
        <f>'NIPA 3.3'!AT13+'NIPA 3.3'!AT16</f>
        <v>45.099999999999994</v>
      </c>
      <c r="N202" s="141">
        <f>'NIPA 3.3'!AU13+'NIPA 3.3'!AU16</f>
        <v>50.1</v>
      </c>
      <c r="O202" s="141">
        <f>'NIPA 3.3'!AV13+'NIPA 3.3'!AV16</f>
        <v>54.900000000000006</v>
      </c>
      <c r="P202" s="141">
        <f>'NIPA 3.3'!AW13+'NIPA 3.3'!AW16</f>
        <v>59</v>
      </c>
      <c r="Q202" s="141">
        <f>'NIPA 3.3'!AX13+'NIPA 3.3'!AX16</f>
        <v>67.399999999999991</v>
      </c>
      <c r="R202" s="141">
        <f>'NIPA 3.3'!AY13+'NIPA 3.3'!AY16</f>
        <v>75.400000000000006</v>
      </c>
      <c r="S202" s="141">
        <f>'NIPA 3.3'!AZ13+'NIPA 3.3'!AZ16</f>
        <v>83.1</v>
      </c>
      <c r="T202" s="141">
        <f>'NIPA 3.3'!BA13+'NIPA 3.3'!BA16</f>
        <v>90.899999999999991</v>
      </c>
      <c r="U202" s="141">
        <f>'NIPA 3.3'!BB13+'NIPA 3.3'!BB16</f>
        <v>97.4</v>
      </c>
      <c r="V202" s="141">
        <f>'NIPA 3.3'!BC13+'NIPA 3.3'!BC16</f>
        <v>106.10000000000001</v>
      </c>
      <c r="W202" s="141">
        <f>'NIPA 3.3'!BD13+'NIPA 3.3'!BD16</f>
        <v>110.2</v>
      </c>
      <c r="X202" s="141">
        <f>'NIPA 3.3'!BE13+'NIPA 3.3'!BE16</f>
        <v>123.60000000000001</v>
      </c>
      <c r="Y202" s="141">
        <f>'NIPA 3.3'!BF13+'NIPA 3.3'!BF16</f>
        <v>139.80000000000001</v>
      </c>
      <c r="Z202" s="141">
        <f>'NIPA 3.3'!BG13+'NIPA 3.3'!BG16</f>
        <v>151.29999999999998</v>
      </c>
      <c r="AA202" s="141">
        <f>'NIPA 3.3'!BH13+'NIPA 3.3'!BH16</f>
        <v>162.6</v>
      </c>
      <c r="AB202" s="141">
        <f>'NIPA 3.3'!BI13+'NIPA 3.3'!BI16</f>
        <v>174.20000000000002</v>
      </c>
      <c r="AC202" s="141">
        <f>'NIPA 3.3'!BJ13+'NIPA 3.3'!BJ16</f>
        <v>188.4</v>
      </c>
      <c r="AD202" s="141">
        <f>'NIPA 3.3'!BK13+'NIPA 3.3'!BK16</f>
        <v>196.5</v>
      </c>
      <c r="AE202" s="141">
        <f>'NIPA 3.3'!BL13+'NIPA 3.3'!BL16</f>
        <v>206.8</v>
      </c>
      <c r="AF202" s="141">
        <f>'NIPA 3.3'!BM13+'NIPA 3.3'!BM16</f>
        <v>214.29999999999998</v>
      </c>
      <c r="AG202" s="141">
        <f>'NIPA 3.3'!BN13+'NIPA 3.3'!BN16</f>
        <v>228.70000000000002</v>
      </c>
      <c r="AH202" s="141">
        <f>'NIPA 3.3'!BO13+'NIPA 3.3'!BO16</f>
        <v>243.3</v>
      </c>
      <c r="AI202" s="141">
        <f>'NIPA 3.3'!BP13+'NIPA 3.3'!BP16</f>
        <v>261.39999999999998</v>
      </c>
      <c r="AJ202" s="141">
        <f>'NIPA 3.3'!BQ13+'NIPA 3.3'!BQ16</f>
        <v>274.39999999999998</v>
      </c>
      <c r="AK202" s="141">
        <f>'NIPA 3.3'!BR13+'NIPA 3.3'!BR16</f>
        <v>289.2</v>
      </c>
      <c r="AL202" s="141">
        <f>'NIPA 3.3'!BS13+'NIPA 3.3'!BS16</f>
        <v>302.8</v>
      </c>
      <c r="AM202" s="141">
        <f>'NIPA 3.3'!BT13+'NIPA 3.3'!BT16</f>
        <v>318.79999999999995</v>
      </c>
      <c r="AN202" s="141">
        <f>'NIPA 3.3'!BU13+'NIPA 3.3'!BU16</f>
        <v>337.40000000000003</v>
      </c>
      <c r="AO202" s="141">
        <f>'NIPA 3.3'!BV13+'NIPA 3.3'!BV16</f>
        <v>352</v>
      </c>
      <c r="AP202" s="141">
        <f>'NIPA 3.3'!BW13+'NIPA 3.3'!BW16</f>
        <v>350.7</v>
      </c>
      <c r="AQ202" s="141">
        <f>'NIPA 3.3'!BX13+'NIPA 3.3'!BX16</f>
        <v>362</v>
      </c>
      <c r="AR202" s="141">
        <f>'NIPA 3.3'!BY13+'NIPA 3.3'!BY16</f>
        <v>382.9</v>
      </c>
      <c r="AS202" s="141">
        <f>'NIPA 3.3'!BZ13+'NIPA 3.3'!BZ16</f>
        <v>412.8</v>
      </c>
      <c r="AT202" s="141">
        <f>'NIPA 3.3'!CA13+'NIPA 3.3'!CA16</f>
        <v>457.4</v>
      </c>
      <c r="AU202" s="141">
        <f>'NIPA 3.3'!CB13+'NIPA 3.3'!CB16</f>
        <v>491</v>
      </c>
      <c r="AV202" s="141">
        <f>'NIPA 3.3'!CC13+'NIPA 3.3'!CC16</f>
        <v>506.79999999999995</v>
      </c>
      <c r="AW202" s="141">
        <f>'NIPA 3.3'!CD13+'NIPA 3.3'!CD16</f>
        <v>492.2</v>
      </c>
      <c r="AX202" s="141">
        <f>'NIPA 3.3'!CE13+'NIPA 3.3'!CE16</f>
        <v>469.5</v>
      </c>
      <c r="AY202" s="141">
        <f>'NIPA 3.3'!CF13+'NIPA 3.3'!CF16</f>
        <v>493.7</v>
      </c>
      <c r="AZ202" s="141">
        <f>'NIPA 3.3'!CG13+'NIPA 3.3'!CG16</f>
        <v>516.9</v>
      </c>
      <c r="BA202" s="141">
        <f>'NIPA 3.3'!CH13+'NIPA 3.3'!CH16</f>
        <v>535.29999999999995</v>
      </c>
      <c r="BB202" s="141">
        <f>'NIPA 3.3'!CI13+'NIPA 3.3'!CI16</f>
        <v>560.6</v>
      </c>
      <c r="BC202" s="141">
        <f>'NIPA 3.3'!CJ13+'NIPA 3.3'!CJ16</f>
        <v>582.4</v>
      </c>
      <c r="BD202" s="141">
        <f>'NIPA 3.3'!CK13+'NIPA 3.3'!CK16</f>
        <v>603</v>
      </c>
    </row>
    <row r="203" spans="1:56" x14ac:dyDescent="0.2">
      <c r="A203" s="141"/>
      <c r="B203" s="141"/>
      <c r="C203" s="142" t="s">
        <v>1252</v>
      </c>
      <c r="D203" s="142"/>
      <c r="E203" s="142"/>
      <c r="F203" s="142"/>
      <c r="G203" s="142"/>
      <c r="H203" s="142"/>
      <c r="I203" s="142"/>
      <c r="J203" s="142"/>
      <c r="K203" s="141">
        <f>'NIPA 3.3'!AR15+'NIPA 3.3'!AR17+'NIPA 3.3'!AR11</f>
        <v>9.3999999999999986</v>
      </c>
      <c r="L203" s="141">
        <f>'NIPA 3.3'!AS15+'NIPA 3.3'!AS17+'NIPA 3.3'!AS11</f>
        <v>10.4</v>
      </c>
      <c r="M203" s="141">
        <f>'NIPA 3.3'!AT15+'NIPA 3.3'!AT17+'NIPA 3.3'!AT11</f>
        <v>11.4</v>
      </c>
      <c r="N203" s="141">
        <f>'NIPA 3.3'!AU15+'NIPA 3.3'!AU17+'NIPA 3.3'!AU11</f>
        <v>12.5</v>
      </c>
      <c r="O203" s="141">
        <f>'NIPA 3.3'!AV15+'NIPA 3.3'!AV17+'NIPA 3.3'!AV11</f>
        <v>13.600000000000001</v>
      </c>
      <c r="P203" s="141">
        <f>'NIPA 3.3'!AW15+'NIPA 3.3'!AW17+'NIPA 3.3'!AW11</f>
        <v>14.3</v>
      </c>
      <c r="Q203" s="141">
        <f>'NIPA 3.3'!AX15+'NIPA 3.3'!AX17+'NIPA 3.3'!AX11</f>
        <v>16</v>
      </c>
      <c r="R203" s="141">
        <f>'NIPA 3.3'!AY15+'NIPA 3.3'!AY17+'NIPA 3.3'!AY11</f>
        <v>17.5</v>
      </c>
      <c r="S203" s="141">
        <f>'NIPA 3.3'!AZ15+'NIPA 3.3'!AZ17+'NIPA 3.3'!AZ11</f>
        <v>19.8</v>
      </c>
      <c r="T203" s="141">
        <f>'NIPA 3.3'!BA15+'NIPA 3.3'!BA17+'NIPA 3.3'!BA11</f>
        <v>22.4</v>
      </c>
      <c r="U203" s="141">
        <f>'NIPA 3.3'!BB15+'NIPA 3.3'!BB17+'NIPA 3.3'!BB11</f>
        <v>24.900000000000002</v>
      </c>
      <c r="V203" s="141">
        <f>'NIPA 3.3'!BC15+'NIPA 3.3'!BC17+'NIPA 3.3'!BC11</f>
        <v>28.499999999999996</v>
      </c>
      <c r="W203" s="141">
        <f>'NIPA 3.3'!BD15+'NIPA 3.3'!BD17+'NIPA 3.3'!BD11</f>
        <v>29.8</v>
      </c>
      <c r="X203" s="141">
        <f>'NIPA 3.3'!BE15+'NIPA 3.3'!BE17+'NIPA 3.3'!BE11</f>
        <v>31.3</v>
      </c>
      <c r="Y203" s="141">
        <f>'NIPA 3.3'!BF15+'NIPA 3.3'!BF17+'NIPA 3.3'!BF11</f>
        <v>35.1</v>
      </c>
      <c r="Z203" s="141">
        <f>'NIPA 3.3'!BG15+'NIPA 3.3'!BG17+'NIPA 3.3'!BG11</f>
        <v>37.599999999999994</v>
      </c>
      <c r="AA203" s="141">
        <f>'NIPA 3.3'!BH15+'NIPA 3.3'!BH17+'NIPA 3.3'!BH11</f>
        <v>39.5</v>
      </c>
      <c r="AB203" s="141">
        <f>'NIPA 3.3'!BI15+'NIPA 3.3'!BI17+'NIPA 3.3'!BI11</f>
        <v>42.7</v>
      </c>
      <c r="AC203" s="141">
        <f>'NIPA 3.3'!BJ15+'NIPA 3.3'!BJ17+'NIPA 3.3'!BJ11</f>
        <v>45.6</v>
      </c>
      <c r="AD203" s="141">
        <f>'NIPA 3.3'!BK15+'NIPA 3.3'!BK17+'NIPA 3.3'!BK11</f>
        <v>48.3</v>
      </c>
      <c r="AE203" s="141">
        <f>'NIPA 3.3'!BL15+'NIPA 3.3'!BL17+'NIPA 3.3'!BL11</f>
        <v>51.3</v>
      </c>
      <c r="AF203" s="141">
        <f>'NIPA 3.3'!BM15+'NIPA 3.3'!BM17+'NIPA 3.3'!BM11</f>
        <v>53.800000000000004</v>
      </c>
      <c r="AG203" s="141">
        <f>'NIPA 3.3'!BN15+'NIPA 3.3'!BN17+'NIPA 3.3'!BN11</f>
        <v>59.1</v>
      </c>
      <c r="AH203" s="141">
        <f>'NIPA 3.3'!BO15+'NIPA 3.3'!BO17+'NIPA 3.3'!BO11</f>
        <v>62</v>
      </c>
      <c r="AI203" s="141">
        <f>'NIPA 3.3'!BP15+'NIPA 3.3'!BP17+'NIPA 3.3'!BP11</f>
        <v>65.7</v>
      </c>
      <c r="AJ203" s="141">
        <f>'NIPA 3.3'!BQ15+'NIPA 3.3'!BQ17+'NIPA 3.3'!BQ11</f>
        <v>67</v>
      </c>
      <c r="AK203" s="141">
        <f>'NIPA 3.3'!BR15+'NIPA 3.3'!BR17+'NIPA 3.3'!BR11</f>
        <v>68.2</v>
      </c>
      <c r="AL203" s="141">
        <f>'NIPA 3.3'!BS15+'NIPA 3.3'!BS17+'NIPA 3.3'!BS11</f>
        <v>69.7</v>
      </c>
      <c r="AM203" s="141">
        <f>'NIPA 3.3'!BT15+'NIPA 3.3'!BT17+'NIPA 3.3'!BT11</f>
        <v>72.5</v>
      </c>
      <c r="AN203" s="141">
        <f>'NIPA 3.3'!BU15+'NIPA 3.3'!BU17+'NIPA 3.3'!BU11</f>
        <v>74.599999999999994</v>
      </c>
      <c r="AO203" s="141">
        <f>'NIPA 3.3'!BV15+'NIPA 3.3'!BV17+'NIPA 3.3'!BV11</f>
        <v>80</v>
      </c>
      <c r="AP203" s="141">
        <f>'NIPA 3.3'!BW15+'NIPA 3.3'!BW17+'NIPA 3.3'!BW11</f>
        <v>86</v>
      </c>
      <c r="AQ203" s="141">
        <f>'NIPA 3.3'!BX15+'NIPA 3.3'!BX17+'NIPA 3.3'!BX11</f>
        <v>91.7</v>
      </c>
      <c r="AR203" s="141">
        <f>'NIPA 3.3'!BY15+'NIPA 3.3'!BY17+'NIPA 3.3'!BY11</f>
        <v>104</v>
      </c>
      <c r="AS203" s="141">
        <f>'NIPA 3.3'!BZ15+'NIPA 3.3'!BZ17+'NIPA 3.3'!BZ11</f>
        <v>120</v>
      </c>
      <c r="AT203" s="141">
        <f>'NIPA 3.3'!CA15+'NIPA 3.3'!CA17+'NIPA 3.3'!CA11</f>
        <v>130.9</v>
      </c>
      <c r="AU203" s="141">
        <f>'NIPA 3.3'!CB15+'NIPA 3.3'!CB17+'NIPA 3.3'!CB11</f>
        <v>133.70000000000002</v>
      </c>
      <c r="AV203" s="141">
        <f>'NIPA 3.3'!CC15+'NIPA 3.3'!CC17+'NIPA 3.3'!CC11</f>
        <v>133.19999999999999</v>
      </c>
      <c r="AW203" s="141">
        <f>'NIPA 3.3'!CD15+'NIPA 3.3'!CD17+'NIPA 3.3'!CD11</f>
        <v>134.60000000000002</v>
      </c>
      <c r="AX203" s="141">
        <f>'NIPA 3.3'!CE15+'NIPA 3.3'!CE17+'NIPA 3.3'!CE11</f>
        <v>122.7</v>
      </c>
      <c r="AY203" s="141">
        <f>'NIPA 3.3'!CF15+'NIPA 3.3'!CF17+'NIPA 3.3'!CF11</f>
        <v>128</v>
      </c>
      <c r="AZ203" s="141">
        <f>'NIPA 3.3'!CG15+'NIPA 3.3'!CG17+'NIPA 3.3'!CG11</f>
        <v>137.5</v>
      </c>
      <c r="BA203" s="141">
        <f>'NIPA 3.3'!CH15+'NIPA 3.3'!CH17+'NIPA 3.3'!CH11</f>
        <v>142.4</v>
      </c>
      <c r="BB203" s="141">
        <f>'NIPA 3.3'!CI15+'NIPA 3.3'!CI17+'NIPA 3.3'!CI11</f>
        <v>147.69999999999999</v>
      </c>
      <c r="BC203" s="141">
        <f>'NIPA 3.3'!CJ15+'NIPA 3.3'!CJ17+'NIPA 3.3'!CJ11</f>
        <v>151.10000000000002</v>
      </c>
      <c r="BD203" s="141">
        <f>'NIPA 3.3'!CK15+'NIPA 3.3'!CK17+'NIPA 3.3'!CK11</f>
        <v>152.5</v>
      </c>
    </row>
    <row r="204" spans="1:56" x14ac:dyDescent="0.2">
      <c r="A204" s="141"/>
      <c r="B204" s="141"/>
      <c r="C204" s="142" t="s">
        <v>2047</v>
      </c>
      <c r="D204" s="142"/>
      <c r="E204" s="142"/>
      <c r="F204" s="142"/>
      <c r="G204" s="142"/>
      <c r="H204" s="142"/>
      <c r="I204" s="142"/>
      <c r="J204" s="142"/>
      <c r="K204" s="141">
        <f t="shared" ref="K204:BD204" si="99">SUM(K200:K203,K197)</f>
        <v>92.300000000000011</v>
      </c>
      <c r="L204" s="141">
        <f t="shared" si="99"/>
        <v>102.9</v>
      </c>
      <c r="M204" s="141">
        <f t="shared" si="99"/>
        <v>116.9</v>
      </c>
      <c r="N204" s="141">
        <f t="shared" si="99"/>
        <v>127.9</v>
      </c>
      <c r="O204" s="141">
        <f t="shared" si="99"/>
        <v>137.9</v>
      </c>
      <c r="P204" s="141">
        <f t="shared" si="99"/>
        <v>149.19999999999999</v>
      </c>
      <c r="Q204" s="141">
        <f t="shared" si="99"/>
        <v>167.9</v>
      </c>
      <c r="R204" s="141">
        <f t="shared" si="99"/>
        <v>186.50000000000003</v>
      </c>
      <c r="S204" s="141">
        <f t="shared" si="99"/>
        <v>201.60000000000002</v>
      </c>
      <c r="T204" s="141">
        <f t="shared" si="99"/>
        <v>215.90000000000003</v>
      </c>
      <c r="U204" s="141">
        <f t="shared" si="99"/>
        <v>233.7</v>
      </c>
      <c r="V204" s="141">
        <f t="shared" si="99"/>
        <v>259.59999999999997</v>
      </c>
      <c r="W204" s="141">
        <f t="shared" si="99"/>
        <v>277.2</v>
      </c>
      <c r="X204" s="141">
        <f t="shared" si="99"/>
        <v>305.10000000000002</v>
      </c>
      <c r="Y204" s="141">
        <f t="shared" si="99"/>
        <v>342.1</v>
      </c>
      <c r="Z204" s="141">
        <f t="shared" si="99"/>
        <v>368.5</v>
      </c>
      <c r="AA204" s="141">
        <f t="shared" si="99"/>
        <v>395.70000000000005</v>
      </c>
      <c r="AB204" s="141">
        <f t="shared" si="99"/>
        <v>429.3</v>
      </c>
      <c r="AC204" s="141">
        <f t="shared" si="99"/>
        <v>461.1</v>
      </c>
      <c r="AD204" s="141">
        <f t="shared" si="99"/>
        <v>497</v>
      </c>
      <c r="AE204" s="141">
        <f t="shared" si="99"/>
        <v>529.20000000000005</v>
      </c>
      <c r="AF204" s="141">
        <f t="shared" si="99"/>
        <v>555.9</v>
      </c>
      <c r="AG204" s="141">
        <f t="shared" si="99"/>
        <v>592.9</v>
      </c>
      <c r="AH204" s="141">
        <f t="shared" si="99"/>
        <v>618.80000000000007</v>
      </c>
      <c r="AI204" s="141">
        <f t="shared" si="99"/>
        <v>658.7</v>
      </c>
      <c r="AJ204" s="141">
        <f t="shared" si="99"/>
        <v>685.7</v>
      </c>
      <c r="AK204" s="141">
        <f t="shared" si="99"/>
        <v>722.10000000000014</v>
      </c>
      <c r="AL204" s="141">
        <f t="shared" si="99"/>
        <v>760.7</v>
      </c>
      <c r="AM204" s="141">
        <f t="shared" si="99"/>
        <v>805.3</v>
      </c>
      <c r="AN204" s="141">
        <f t="shared" si="99"/>
        <v>850.30000000000007</v>
      </c>
      <c r="AO204" s="141">
        <f t="shared" si="99"/>
        <v>904.1</v>
      </c>
      <c r="AP204" s="141">
        <f t="shared" si="99"/>
        <v>928</v>
      </c>
      <c r="AQ204" s="141">
        <f t="shared" si="99"/>
        <v>944.3</v>
      </c>
      <c r="AR204" s="141">
        <f t="shared" si="99"/>
        <v>998.59999999999991</v>
      </c>
      <c r="AS204" s="141">
        <f t="shared" si="99"/>
        <v>1082.5999999999999</v>
      </c>
      <c r="AT204" s="141">
        <f t="shared" si="99"/>
        <v>1191.0999999999999</v>
      </c>
      <c r="AU204" s="141">
        <f t="shared" si="99"/>
        <v>1275.9000000000001</v>
      </c>
      <c r="AV204" s="141">
        <f t="shared" si="99"/>
        <v>1340.1999999999998</v>
      </c>
      <c r="AW204" s="141">
        <f t="shared" si="99"/>
        <v>1347.6</v>
      </c>
      <c r="AX204" s="141">
        <f t="shared" si="99"/>
        <v>1286.8</v>
      </c>
      <c r="AY204" s="141">
        <f t="shared" si="99"/>
        <v>1323.8000000000002</v>
      </c>
      <c r="AZ204" s="141">
        <f t="shared" si="99"/>
        <v>1386.5</v>
      </c>
      <c r="BA204" s="141">
        <f t="shared" si="99"/>
        <v>1434.1999999999998</v>
      </c>
      <c r="BB204" s="141">
        <f t="shared" si="99"/>
        <v>1499.9</v>
      </c>
      <c r="BC204" s="141">
        <f t="shared" si="99"/>
        <v>1538</v>
      </c>
      <c r="BD204" s="141">
        <f t="shared" si="99"/>
        <v>1583.5</v>
      </c>
    </row>
    <row r="205" spans="1:56" x14ac:dyDescent="0.2">
      <c r="A205" s="141"/>
      <c r="B205" s="141"/>
      <c r="C205" s="142"/>
      <c r="D205" s="142"/>
      <c r="E205" s="142"/>
      <c r="F205" s="142"/>
      <c r="G205" s="142"/>
      <c r="H205" s="142"/>
      <c r="I205" s="142"/>
      <c r="J205" s="142"/>
      <c r="K205" s="141"/>
      <c r="L205" s="141"/>
      <c r="M205" s="141"/>
      <c r="N205" s="141"/>
      <c r="O205" s="141"/>
      <c r="P205" s="141"/>
      <c r="Q205" s="141"/>
      <c r="R205" s="141"/>
      <c r="S205" s="141"/>
      <c r="T205" s="141"/>
      <c r="U205" s="141"/>
      <c r="V205" s="141"/>
      <c r="W205" s="141"/>
      <c r="X205" s="141"/>
      <c r="Y205" s="141"/>
      <c r="Z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row>
    <row r="206" spans="1:56" s="322" customFormat="1" x14ac:dyDescent="0.2">
      <c r="B206" s="158" t="s">
        <v>2046</v>
      </c>
      <c r="C206" s="142"/>
      <c r="D206" s="142"/>
      <c r="E206" s="142"/>
      <c r="F206" s="142"/>
      <c r="G206" s="142"/>
      <c r="H206" s="142"/>
      <c r="I206" s="142"/>
      <c r="J206" s="142"/>
      <c r="K206" s="141"/>
      <c r="L206" s="141"/>
      <c r="M206" s="141"/>
      <c r="N206" s="141"/>
      <c r="O206" s="141"/>
      <c r="P206" s="141"/>
      <c r="Q206" s="141"/>
      <c r="R206" s="141"/>
      <c r="S206" s="141"/>
      <c r="T206" s="141"/>
      <c r="U206" s="141"/>
      <c r="V206" s="141"/>
      <c r="W206" s="141"/>
      <c r="X206" s="141"/>
      <c r="Y206" s="141"/>
      <c r="Z206" s="141"/>
      <c r="AA206" s="141"/>
      <c r="AB206" s="141"/>
      <c r="AC206" s="141"/>
      <c r="AD206" s="141"/>
      <c r="AE206" s="141"/>
      <c r="AF206" s="141"/>
      <c r="AG206" s="141"/>
      <c r="AH206" s="141"/>
      <c r="AI206" s="141"/>
      <c r="AJ206" s="141"/>
      <c r="AK206" s="141"/>
      <c r="AL206" s="141"/>
      <c r="AM206" s="141"/>
      <c r="AN206" s="141"/>
      <c r="AO206" s="141"/>
      <c r="AP206" s="141"/>
      <c r="AQ206" s="141"/>
      <c r="AR206" s="141"/>
      <c r="AS206" s="141"/>
      <c r="AT206" s="141"/>
      <c r="AU206" s="141"/>
      <c r="AV206" s="141"/>
      <c r="AW206" s="141"/>
      <c r="AX206" s="141"/>
      <c r="AY206" s="141"/>
      <c r="AZ206" s="141"/>
      <c r="BA206" s="141"/>
      <c r="BB206" s="141"/>
      <c r="BC206" s="141"/>
      <c r="BD206" s="141"/>
    </row>
    <row r="207" spans="1:56" x14ac:dyDescent="0.2">
      <c r="A207" s="141" t="s">
        <v>1812</v>
      </c>
      <c r="D207" s="141"/>
      <c r="E207" s="142" t="s">
        <v>1804</v>
      </c>
      <c r="F207" s="141"/>
      <c r="G207" s="141"/>
      <c r="H207" s="141"/>
      <c r="I207" s="141"/>
      <c r="J207" s="141"/>
      <c r="K207" s="141">
        <f t="shared" ref="K207:BD207" si="100">K185</f>
        <v>88.9</v>
      </c>
      <c r="L207" s="141">
        <f t="shared" si="100"/>
        <v>85.8</v>
      </c>
      <c r="M207" s="141">
        <f t="shared" si="100"/>
        <v>102.8</v>
      </c>
      <c r="N207" s="141">
        <f t="shared" si="100"/>
        <v>109.6</v>
      </c>
      <c r="O207" s="141">
        <f t="shared" si="100"/>
        <v>126.5</v>
      </c>
      <c r="P207" s="141">
        <f t="shared" si="100"/>
        <v>120.7</v>
      </c>
      <c r="Q207" s="141">
        <f t="shared" si="100"/>
        <v>141.6</v>
      </c>
      <c r="R207" s="141">
        <f t="shared" si="100"/>
        <v>162.5</v>
      </c>
      <c r="S207" s="141">
        <f t="shared" si="100"/>
        <v>189.2</v>
      </c>
      <c r="T207" s="141">
        <f t="shared" si="100"/>
        <v>224.9</v>
      </c>
      <c r="U207" s="141">
        <f t="shared" si="100"/>
        <v>250.6</v>
      </c>
      <c r="V207" s="141">
        <f t="shared" si="100"/>
        <v>291.2</v>
      </c>
      <c r="W207" s="141">
        <f t="shared" si="100"/>
        <v>295.60000000000002</v>
      </c>
      <c r="X207" s="141">
        <f t="shared" si="100"/>
        <v>286.8</v>
      </c>
      <c r="Y207" s="141">
        <f t="shared" si="100"/>
        <v>301.89999999999998</v>
      </c>
      <c r="Z207" s="141">
        <f t="shared" si="100"/>
        <v>336.5</v>
      </c>
      <c r="AA207" s="141">
        <f t="shared" si="100"/>
        <v>350.6</v>
      </c>
      <c r="AB207" s="141">
        <f t="shared" si="100"/>
        <v>393</v>
      </c>
      <c r="AC207" s="141">
        <f t="shared" si="100"/>
        <v>403.8</v>
      </c>
      <c r="AD207" s="141">
        <f t="shared" si="100"/>
        <v>453.1</v>
      </c>
      <c r="AE207" s="141">
        <f t="shared" si="100"/>
        <v>472.1</v>
      </c>
      <c r="AF207" s="141">
        <f t="shared" si="100"/>
        <v>463.6</v>
      </c>
      <c r="AG207" s="141">
        <f t="shared" si="100"/>
        <v>477.5</v>
      </c>
      <c r="AH207" s="141">
        <f t="shared" si="100"/>
        <v>507.7</v>
      </c>
      <c r="AI207" s="141">
        <f t="shared" si="100"/>
        <v>545.1</v>
      </c>
      <c r="AJ207" s="141">
        <f t="shared" si="100"/>
        <v>590.29999999999995</v>
      </c>
      <c r="AK207" s="141">
        <f t="shared" si="100"/>
        <v>668.4</v>
      </c>
      <c r="AL207" s="141">
        <f t="shared" si="100"/>
        <v>749.8</v>
      </c>
      <c r="AM207" s="141">
        <f t="shared" si="100"/>
        <v>831.2</v>
      </c>
      <c r="AN207" s="141">
        <f t="shared" si="100"/>
        <v>897.6</v>
      </c>
      <c r="AO207" s="141">
        <f t="shared" si="100"/>
        <v>999.8</v>
      </c>
      <c r="AP207" s="141">
        <f t="shared" si="100"/>
        <v>996.3</v>
      </c>
      <c r="AQ207" s="141">
        <f t="shared" si="100"/>
        <v>832.8</v>
      </c>
      <c r="AR207" s="141">
        <f t="shared" si="100"/>
        <v>778.5</v>
      </c>
      <c r="AS207" s="141">
        <f t="shared" si="100"/>
        <v>803.2</v>
      </c>
      <c r="AT207" s="141">
        <f t="shared" si="100"/>
        <v>936.8</v>
      </c>
      <c r="AU207" s="141">
        <f t="shared" si="100"/>
        <v>1054.5999999999999</v>
      </c>
      <c r="AV207" s="141">
        <f t="shared" si="100"/>
        <v>1169.7</v>
      </c>
      <c r="AW207" s="141">
        <f t="shared" si="100"/>
        <v>1174.3</v>
      </c>
      <c r="AX207" s="141">
        <f t="shared" si="100"/>
        <v>864.5</v>
      </c>
      <c r="AY207" s="141">
        <f t="shared" si="100"/>
        <v>941.6</v>
      </c>
      <c r="AZ207" s="141">
        <f t="shared" si="100"/>
        <v>1129.0999999999999</v>
      </c>
      <c r="BA207" s="141">
        <f t="shared" si="100"/>
        <v>1164.7</v>
      </c>
      <c r="BB207" s="141">
        <f t="shared" si="100"/>
        <v>1302</v>
      </c>
      <c r="BC207" s="141">
        <f t="shared" si="100"/>
        <v>1402.3</v>
      </c>
      <c r="BD207" s="141">
        <f t="shared" si="100"/>
        <v>1532.7</v>
      </c>
    </row>
    <row r="208" spans="1:56" x14ac:dyDescent="0.2">
      <c r="A208" s="141" t="s">
        <v>1813</v>
      </c>
      <c r="D208" s="141"/>
      <c r="E208" s="142" t="s">
        <v>1805</v>
      </c>
      <c r="F208" s="141"/>
      <c r="G208" s="141"/>
      <c r="H208" s="141"/>
      <c r="I208" s="141"/>
      <c r="J208" s="141"/>
      <c r="K208" s="141">
        <f t="shared" ref="K208:BD208" si="101">K197</f>
        <v>10.9</v>
      </c>
      <c r="L208" s="141">
        <f t="shared" si="101"/>
        <v>12.4</v>
      </c>
      <c r="M208" s="141">
        <f t="shared" si="101"/>
        <v>17.2</v>
      </c>
      <c r="N208" s="141">
        <f t="shared" si="101"/>
        <v>18.899999999999999</v>
      </c>
      <c r="O208" s="141">
        <f t="shared" si="101"/>
        <v>20.399999999999999</v>
      </c>
      <c r="P208" s="141">
        <f t="shared" si="101"/>
        <v>22.5</v>
      </c>
      <c r="Q208" s="141">
        <f t="shared" si="101"/>
        <v>26.3</v>
      </c>
      <c r="R208" s="141">
        <f t="shared" si="101"/>
        <v>30.4</v>
      </c>
      <c r="S208" s="141">
        <f t="shared" si="101"/>
        <v>35</v>
      </c>
      <c r="T208" s="141">
        <f t="shared" si="101"/>
        <v>38.200000000000003</v>
      </c>
      <c r="U208" s="141">
        <f t="shared" si="101"/>
        <v>42.6</v>
      </c>
      <c r="V208" s="141">
        <f t="shared" si="101"/>
        <v>47.9</v>
      </c>
      <c r="W208" s="141">
        <f t="shared" si="101"/>
        <v>51.9</v>
      </c>
      <c r="X208" s="141">
        <f t="shared" si="101"/>
        <v>58.3</v>
      </c>
      <c r="Y208" s="141">
        <f t="shared" si="101"/>
        <v>67.5</v>
      </c>
      <c r="Z208" s="141">
        <f t="shared" si="101"/>
        <v>72.099999999999994</v>
      </c>
      <c r="AA208" s="141">
        <f t="shared" si="101"/>
        <v>77.400000000000006</v>
      </c>
      <c r="AB208" s="141">
        <f t="shared" si="101"/>
        <v>86</v>
      </c>
      <c r="AC208" s="141">
        <f t="shared" si="101"/>
        <v>90.6</v>
      </c>
      <c r="AD208" s="141">
        <f t="shared" si="101"/>
        <v>102.3</v>
      </c>
      <c r="AE208" s="141">
        <f t="shared" si="101"/>
        <v>109.6</v>
      </c>
      <c r="AF208" s="141">
        <f t="shared" si="101"/>
        <v>111.7</v>
      </c>
      <c r="AG208" s="141">
        <f t="shared" si="101"/>
        <v>120.4</v>
      </c>
      <c r="AH208" s="141">
        <f t="shared" si="101"/>
        <v>126.2</v>
      </c>
      <c r="AI208" s="141">
        <f t="shared" si="101"/>
        <v>132.19999999999999</v>
      </c>
      <c r="AJ208" s="141">
        <f t="shared" si="101"/>
        <v>141.69999999999999</v>
      </c>
      <c r="AK208" s="141">
        <f t="shared" si="101"/>
        <v>152.30000000000001</v>
      </c>
      <c r="AL208" s="141">
        <f t="shared" si="101"/>
        <v>164.7</v>
      </c>
      <c r="AM208" s="141">
        <f t="shared" si="101"/>
        <v>183</v>
      </c>
      <c r="AN208" s="141">
        <f t="shared" si="101"/>
        <v>195.5</v>
      </c>
      <c r="AO208" s="141">
        <f t="shared" si="101"/>
        <v>217.4</v>
      </c>
      <c r="AP208" s="141">
        <f t="shared" si="101"/>
        <v>223.3</v>
      </c>
      <c r="AQ208" s="141">
        <f t="shared" si="101"/>
        <v>201.3</v>
      </c>
      <c r="AR208" s="141">
        <f t="shared" si="101"/>
        <v>204.7</v>
      </c>
      <c r="AS208" s="141">
        <f t="shared" si="101"/>
        <v>223.6</v>
      </c>
      <c r="AT208" s="141">
        <f t="shared" si="101"/>
        <v>251.5</v>
      </c>
      <c r="AU208" s="141">
        <f t="shared" si="101"/>
        <v>276.2</v>
      </c>
      <c r="AV208" s="141">
        <f t="shared" si="101"/>
        <v>296.39999999999998</v>
      </c>
      <c r="AW208" s="141">
        <f t="shared" si="101"/>
        <v>307</v>
      </c>
      <c r="AX208" s="141">
        <f t="shared" si="101"/>
        <v>259.5</v>
      </c>
      <c r="AY208" s="141">
        <f t="shared" si="101"/>
        <v>267.10000000000002</v>
      </c>
      <c r="AZ208" s="141">
        <f t="shared" si="101"/>
        <v>292.89999999999998</v>
      </c>
      <c r="BA208" s="141">
        <f t="shared" si="101"/>
        <v>314.3</v>
      </c>
      <c r="BB208" s="141">
        <f t="shared" si="101"/>
        <v>342.8</v>
      </c>
      <c r="BC208" s="141">
        <f t="shared" si="101"/>
        <v>350.9</v>
      </c>
      <c r="BD208" s="141">
        <f t="shared" si="101"/>
        <v>371.4</v>
      </c>
    </row>
    <row r="209" spans="1:57" x14ac:dyDescent="0.2">
      <c r="A209" s="141" t="s">
        <v>1134</v>
      </c>
      <c r="D209" s="141"/>
      <c r="E209" s="142" t="s">
        <v>1806</v>
      </c>
      <c r="F209" s="141"/>
      <c r="G209" s="141"/>
      <c r="H209" s="141"/>
      <c r="I209" s="141"/>
      <c r="J209" s="141"/>
      <c r="K209" s="302">
        <f t="shared" ref="K209:BD209" si="102">K186</f>
        <v>0.4</v>
      </c>
      <c r="L209" s="302">
        <f t="shared" si="102"/>
        <v>0.4</v>
      </c>
      <c r="M209" s="302">
        <f t="shared" si="102"/>
        <v>0.4</v>
      </c>
      <c r="N209" s="302">
        <f t="shared" si="102"/>
        <v>0.4</v>
      </c>
      <c r="O209" s="302">
        <f t="shared" si="102"/>
        <v>0.4</v>
      </c>
      <c r="P209" s="302">
        <f t="shared" si="102"/>
        <v>0.5</v>
      </c>
      <c r="Q209" s="302">
        <f t="shared" si="102"/>
        <v>0.7</v>
      </c>
      <c r="R209" s="302">
        <f t="shared" si="102"/>
        <v>0.7</v>
      </c>
      <c r="S209" s="302">
        <f t="shared" si="102"/>
        <v>1</v>
      </c>
      <c r="T209" s="302">
        <f t="shared" si="102"/>
        <v>1.1000000000000001</v>
      </c>
      <c r="U209" s="302">
        <f t="shared" si="102"/>
        <v>1.6</v>
      </c>
      <c r="V209" s="302">
        <f t="shared" si="102"/>
        <v>1.5</v>
      </c>
      <c r="W209" s="302">
        <f t="shared" si="102"/>
        <v>1.4</v>
      </c>
      <c r="X209" s="302">
        <f t="shared" si="102"/>
        <v>1.2</v>
      </c>
      <c r="Y209" s="302">
        <f t="shared" si="102"/>
        <v>1.3</v>
      </c>
      <c r="Z209" s="302">
        <f t="shared" si="102"/>
        <v>1.9</v>
      </c>
      <c r="AA209" s="302">
        <f t="shared" si="102"/>
        <v>1.7</v>
      </c>
      <c r="AB209" s="302">
        <f t="shared" si="102"/>
        <v>2</v>
      </c>
      <c r="AC209" s="302">
        <f t="shared" si="102"/>
        <v>2.4</v>
      </c>
      <c r="AD209" s="302">
        <f t="shared" si="102"/>
        <v>2.7</v>
      </c>
      <c r="AE209" s="302">
        <f t="shared" si="102"/>
        <v>3</v>
      </c>
      <c r="AF209" s="302">
        <f t="shared" si="102"/>
        <v>2.6</v>
      </c>
      <c r="AG209" s="302">
        <f t="shared" si="102"/>
        <v>2.6</v>
      </c>
      <c r="AH209" s="302">
        <f t="shared" si="102"/>
        <v>2.7</v>
      </c>
      <c r="AI209" s="302">
        <f t="shared" si="102"/>
        <v>3.1</v>
      </c>
      <c r="AJ209" s="302">
        <f t="shared" si="102"/>
        <v>3.9</v>
      </c>
      <c r="AK209" s="302">
        <f t="shared" si="102"/>
        <v>5.2</v>
      </c>
      <c r="AL209" s="302">
        <f t="shared" si="102"/>
        <v>5.0999999999999996</v>
      </c>
      <c r="AM209" s="302">
        <f t="shared" si="102"/>
        <v>5.7</v>
      </c>
      <c r="AN209" s="302">
        <f t="shared" si="102"/>
        <v>5.9</v>
      </c>
      <c r="AO209" s="302">
        <f t="shared" si="102"/>
        <v>7.3</v>
      </c>
      <c r="AP209" s="302">
        <f t="shared" si="102"/>
        <v>7.7</v>
      </c>
      <c r="AQ209" s="302">
        <f t="shared" si="102"/>
        <v>7.6</v>
      </c>
      <c r="AR209" s="302">
        <f t="shared" si="102"/>
        <v>9</v>
      </c>
      <c r="AS209" s="302">
        <f t="shared" si="102"/>
        <v>10</v>
      </c>
      <c r="AT209" s="302">
        <f t="shared" si="102"/>
        <v>12.1</v>
      </c>
      <c r="AU209" s="302">
        <f t="shared" si="102"/>
        <v>14.6</v>
      </c>
      <c r="AV209" s="302">
        <f t="shared" si="102"/>
        <v>15.3</v>
      </c>
      <c r="AW209" s="302">
        <f t="shared" si="102"/>
        <v>18.8</v>
      </c>
      <c r="AX209" s="302">
        <f t="shared" si="102"/>
        <v>14.8</v>
      </c>
      <c r="AY209" s="302">
        <f t="shared" si="102"/>
        <v>15.7</v>
      </c>
      <c r="AZ209" s="302">
        <f t="shared" si="102"/>
        <v>16.7</v>
      </c>
      <c r="BA209" s="302">
        <f t="shared" si="102"/>
        <v>18.2</v>
      </c>
      <c r="BB209" s="302">
        <f t="shared" si="102"/>
        <v>19.399999999999999</v>
      </c>
      <c r="BC209" s="302">
        <f t="shared" si="102"/>
        <v>21.5</v>
      </c>
      <c r="BD209" s="302">
        <f t="shared" si="102"/>
        <v>22.1</v>
      </c>
    </row>
    <row r="210" spans="1:57" x14ac:dyDescent="0.2">
      <c r="A210" s="142" t="s">
        <v>2391</v>
      </c>
      <c r="D210" s="141"/>
      <c r="E210" s="142" t="s">
        <v>1135</v>
      </c>
      <c r="F210" s="141"/>
      <c r="G210" s="141"/>
      <c r="H210" s="141"/>
      <c r="I210" s="141"/>
      <c r="J210" s="141"/>
      <c r="K210" s="141">
        <f t="shared" ref="K210:BD210" si="103">K189</f>
        <v>38.5</v>
      </c>
      <c r="L210" s="141">
        <f t="shared" si="103"/>
        <v>42.6</v>
      </c>
      <c r="M210" s="141">
        <f t="shared" si="103"/>
        <v>48.3</v>
      </c>
      <c r="N210" s="141">
        <f t="shared" si="103"/>
        <v>62.9</v>
      </c>
      <c r="O210" s="141">
        <f t="shared" si="103"/>
        <v>71.800000000000011</v>
      </c>
      <c r="P210" s="141">
        <f t="shared" si="103"/>
        <v>75.2</v>
      </c>
      <c r="Q210" s="141">
        <f t="shared" si="103"/>
        <v>83.300000000000011</v>
      </c>
      <c r="R210" s="141">
        <f t="shared" si="103"/>
        <v>92.3</v>
      </c>
      <c r="S210" s="141">
        <f t="shared" si="103"/>
        <v>106.8</v>
      </c>
      <c r="T210" s="141">
        <f t="shared" si="103"/>
        <v>126.19999999999999</v>
      </c>
      <c r="U210" s="141">
        <f t="shared" si="103"/>
        <v>139.60000000000002</v>
      </c>
      <c r="V210" s="141">
        <f t="shared" si="103"/>
        <v>167.3</v>
      </c>
      <c r="W210" s="141">
        <f t="shared" si="103"/>
        <v>178.6</v>
      </c>
      <c r="X210" s="141">
        <f t="shared" si="103"/>
        <v>191.2</v>
      </c>
      <c r="Y210" s="141">
        <f t="shared" si="103"/>
        <v>216.3</v>
      </c>
      <c r="Z210" s="141">
        <f t="shared" si="103"/>
        <v>239.1</v>
      </c>
      <c r="AA210" s="141">
        <f t="shared" si="103"/>
        <v>260.3</v>
      </c>
      <c r="AB210" s="141">
        <f t="shared" si="103"/>
        <v>277.70000000000005</v>
      </c>
      <c r="AC210" s="141">
        <f t="shared" si="103"/>
        <v>310.70000000000005</v>
      </c>
      <c r="AD210" s="141">
        <f t="shared" si="103"/>
        <v>332.79999999999995</v>
      </c>
      <c r="AE210" s="141">
        <f t="shared" si="103"/>
        <v>359.5</v>
      </c>
      <c r="AF210" s="141">
        <f t="shared" si="103"/>
        <v>376.3</v>
      </c>
      <c r="AG210" s="141">
        <f t="shared" si="103"/>
        <v>394.1</v>
      </c>
      <c r="AH210" s="141">
        <f t="shared" si="103"/>
        <v>410.9</v>
      </c>
      <c r="AI210" s="141">
        <f t="shared" si="103"/>
        <v>438.1</v>
      </c>
      <c r="AJ210" s="141">
        <f t="shared" si="103"/>
        <v>461.9</v>
      </c>
      <c r="AK210" s="141">
        <f t="shared" si="103"/>
        <v>486.5</v>
      </c>
      <c r="AL210" s="141">
        <f t="shared" si="103"/>
        <v>520.5</v>
      </c>
      <c r="AM210" s="141">
        <f t="shared" si="103"/>
        <v>558.59999999999991</v>
      </c>
      <c r="AN210" s="141">
        <f t="shared" si="103"/>
        <v>595.09999999999991</v>
      </c>
      <c r="AO210" s="141">
        <f t="shared" si="103"/>
        <v>637.4</v>
      </c>
      <c r="AP210" s="141">
        <f t="shared" si="103"/>
        <v>659.8</v>
      </c>
      <c r="AQ210" s="141">
        <f t="shared" si="103"/>
        <v>672.5</v>
      </c>
      <c r="AR210" s="141">
        <f t="shared" si="103"/>
        <v>688.40000000000009</v>
      </c>
      <c r="AS210" s="141">
        <f t="shared" si="103"/>
        <v>721.8</v>
      </c>
      <c r="AT210" s="141">
        <f t="shared" si="103"/>
        <v>756.09999999999991</v>
      </c>
      <c r="AU210" s="141">
        <f t="shared" si="103"/>
        <v>801.7</v>
      </c>
      <c r="AV210" s="141">
        <f t="shared" si="103"/>
        <v>841.1</v>
      </c>
      <c r="AW210" s="141">
        <f t="shared" si="103"/>
        <v>866</v>
      </c>
      <c r="AX210" s="141">
        <f t="shared" si="103"/>
        <v>837.8</v>
      </c>
      <c r="AY210" s="141">
        <f t="shared" si="103"/>
        <v>844</v>
      </c>
      <c r="AZ210" s="141">
        <f t="shared" si="103"/>
        <v>766.8</v>
      </c>
      <c r="BA210" s="141">
        <f t="shared" si="103"/>
        <v>796.59999999999991</v>
      </c>
      <c r="BB210" s="141">
        <f t="shared" si="103"/>
        <v>945.8</v>
      </c>
      <c r="BC210" s="141">
        <f t="shared" si="103"/>
        <v>993.8</v>
      </c>
      <c r="BD210" s="141">
        <f t="shared" si="103"/>
        <v>1042.5</v>
      </c>
    </row>
    <row r="211" spans="1:57" x14ac:dyDescent="0.2">
      <c r="A211" s="142" t="s">
        <v>2515</v>
      </c>
      <c r="D211" s="141"/>
      <c r="E211" s="142" t="s">
        <v>1136</v>
      </c>
      <c r="F211" s="141"/>
      <c r="G211" s="141"/>
      <c r="H211" s="141"/>
      <c r="I211" s="141"/>
      <c r="J211" s="141"/>
      <c r="K211" s="141">
        <f>'NIPA 3.6'!AR38</f>
        <v>0.2</v>
      </c>
      <c r="L211" s="141">
        <f>'NIPA 3.6'!AS38</f>
        <v>0.3</v>
      </c>
      <c r="M211" s="141">
        <f>'NIPA 3.6'!AT38</f>
        <v>0.4</v>
      </c>
      <c r="N211" s="141">
        <f>'NIPA 3.6'!AU38</f>
        <v>0.5</v>
      </c>
      <c r="O211" s="141">
        <f>'NIPA 3.6'!AV38</f>
        <v>0.6</v>
      </c>
      <c r="P211" s="141">
        <f>'NIPA 3.6'!AW38</f>
        <v>0.6</v>
      </c>
      <c r="Q211" s="141">
        <f>'NIPA 3.6'!AX38</f>
        <v>0.6</v>
      </c>
      <c r="R211" s="141">
        <f>'NIPA 3.6'!AY38</f>
        <v>0.8</v>
      </c>
      <c r="S211" s="141">
        <f>'NIPA 3.6'!AZ38</f>
        <v>0.9</v>
      </c>
      <c r="T211" s="141">
        <f>'NIPA 3.6'!BA38</f>
        <v>0.9</v>
      </c>
      <c r="U211" s="141">
        <f>'NIPA 3.6'!BB38</f>
        <v>1</v>
      </c>
      <c r="V211" s="141">
        <f>'NIPA 3.6'!BC38</f>
        <v>1.2</v>
      </c>
      <c r="W211" s="141">
        <f>'NIPA 3.6'!BD38</f>
        <v>1.2</v>
      </c>
      <c r="X211" s="141">
        <f>'NIPA 3.6'!BE38</f>
        <v>1.3</v>
      </c>
      <c r="Y211" s="141">
        <f>'NIPA 3.6'!BF38</f>
        <v>1.3</v>
      </c>
      <c r="Z211" s="141">
        <f>'NIPA 3.6'!BG38</f>
        <v>1.4</v>
      </c>
      <c r="AA211" s="141">
        <f>'NIPA 3.6'!BH38</f>
        <v>1.5</v>
      </c>
      <c r="AB211" s="141">
        <f>'NIPA 3.6'!BI38</f>
        <v>1.5</v>
      </c>
      <c r="AC211" s="141">
        <f>'NIPA 3.6'!BJ38</f>
        <v>1.7</v>
      </c>
      <c r="AD211" s="141">
        <f>'NIPA 3.6'!BK38</f>
        <v>1.7</v>
      </c>
      <c r="AE211" s="141">
        <f>'NIPA 3.6'!BL38</f>
        <v>2</v>
      </c>
      <c r="AF211" s="141">
        <f>'NIPA 3.6'!BM38</f>
        <v>2.1</v>
      </c>
      <c r="AG211" s="141">
        <f>'NIPA 3.6'!BN38</f>
        <v>2.1</v>
      </c>
      <c r="AH211" s="141">
        <f>'NIPA 3.6'!BO38</f>
        <v>2.2000000000000002</v>
      </c>
      <c r="AI211" s="141">
        <f>'NIPA 3.6'!BP38</f>
        <v>2.5</v>
      </c>
      <c r="AJ211" s="141">
        <f>'NIPA 3.6'!BQ38</f>
        <v>2.7</v>
      </c>
      <c r="AK211" s="141">
        <f>'NIPA 3.6'!BR38</f>
        <v>2.8</v>
      </c>
      <c r="AL211" s="141">
        <f>'NIPA 3.6'!BS38</f>
        <v>3</v>
      </c>
      <c r="AM211" s="141">
        <f>'NIPA 3.6'!BT38</f>
        <v>3.1</v>
      </c>
      <c r="AN211" s="141">
        <f>'NIPA 3.6'!BU38</f>
        <v>3.3</v>
      </c>
      <c r="AO211" s="141">
        <f>'NIPA 3.6'!BV38</f>
        <v>3.6</v>
      </c>
      <c r="AP211" s="141">
        <f>'NIPA 3.6'!BW38</f>
        <v>3.7</v>
      </c>
      <c r="AQ211" s="141">
        <f>'NIPA 3.6'!BX38</f>
        <v>3.8</v>
      </c>
      <c r="AR211" s="141">
        <f>'NIPA 3.6'!BY38</f>
        <v>3.9</v>
      </c>
      <c r="AS211" s="141">
        <f>'NIPA 3.6'!BZ38</f>
        <v>4.4000000000000004</v>
      </c>
      <c r="AT211" s="141">
        <f>'NIPA 3.6'!CA38</f>
        <v>4.7</v>
      </c>
      <c r="AU211" s="141">
        <f>'NIPA 3.6'!CB38</f>
        <v>4.5999999999999996</v>
      </c>
      <c r="AV211" s="141">
        <f>'NIPA 3.6'!CC38</f>
        <v>4.7</v>
      </c>
      <c r="AW211" s="141">
        <f>'NIPA 3.6'!CD38</f>
        <v>4.8</v>
      </c>
      <c r="AX211" s="141">
        <f>'NIPA 3.6'!CE38</f>
        <v>5</v>
      </c>
      <c r="AY211" s="141">
        <f>'NIPA 3.6'!CF38</f>
        <v>4.9000000000000004</v>
      </c>
      <c r="AZ211" s="141">
        <f>'NIPA 3.6'!CG38</f>
        <v>4.4000000000000004</v>
      </c>
      <c r="BA211" s="141">
        <f>'NIPA 3.6'!CH38</f>
        <v>4.5999999999999996</v>
      </c>
      <c r="BB211" s="141">
        <f>'NIPA 3.6'!CI38</f>
        <v>5.2</v>
      </c>
      <c r="BC211" s="141">
        <f>'NIPA 3.6'!CJ38</f>
        <v>5.0999999999999996</v>
      </c>
      <c r="BD211" s="141">
        <f>'NIPA 3.6'!CK38</f>
        <v>5.0999999999999996</v>
      </c>
    </row>
    <row r="212" spans="1:57" x14ac:dyDescent="0.2">
      <c r="A212" s="142" t="s">
        <v>2393</v>
      </c>
      <c r="D212" s="141"/>
      <c r="E212" s="142" t="s">
        <v>1816</v>
      </c>
      <c r="F212" s="141"/>
      <c r="G212" s="141"/>
      <c r="H212" s="141"/>
      <c r="I212" s="141"/>
      <c r="J212" s="141"/>
      <c r="K212" s="141">
        <f t="shared" ref="K212:BD212" si="104">K190</f>
        <v>1.1000000000000001</v>
      </c>
      <c r="L212" s="141">
        <f t="shared" si="104"/>
        <v>1.3</v>
      </c>
      <c r="M212" s="141">
        <f t="shared" si="104"/>
        <v>1.4</v>
      </c>
      <c r="N212" s="141">
        <f t="shared" si="104"/>
        <v>1.5</v>
      </c>
      <c r="O212" s="141">
        <f t="shared" si="104"/>
        <v>1.8</v>
      </c>
      <c r="P212" s="141">
        <f t="shared" si="104"/>
        <v>1.9</v>
      </c>
      <c r="Q212" s="141">
        <f t="shared" si="104"/>
        <v>2</v>
      </c>
      <c r="R212" s="141">
        <f t="shared" si="104"/>
        <v>2.2000000000000002</v>
      </c>
      <c r="S212" s="141">
        <f t="shared" si="104"/>
        <v>2.5</v>
      </c>
      <c r="T212" s="141">
        <f t="shared" si="104"/>
        <v>2.7</v>
      </c>
      <c r="U212" s="141">
        <f t="shared" si="104"/>
        <v>3</v>
      </c>
      <c r="V212" s="141">
        <f t="shared" si="104"/>
        <v>3.4</v>
      </c>
      <c r="W212" s="141">
        <f t="shared" si="104"/>
        <v>3.9</v>
      </c>
      <c r="X212" s="141">
        <f t="shared" si="104"/>
        <v>4.2</v>
      </c>
      <c r="Y212" s="141">
        <f t="shared" si="104"/>
        <v>5.0999999999999996</v>
      </c>
      <c r="Z212" s="141">
        <f t="shared" si="104"/>
        <v>5.6</v>
      </c>
      <c r="AA212" s="141">
        <f t="shared" si="104"/>
        <v>5.7</v>
      </c>
      <c r="AB212" s="141">
        <f t="shared" si="104"/>
        <v>6.7</v>
      </c>
      <c r="AC212" s="141">
        <f t="shared" si="104"/>
        <v>9.4</v>
      </c>
      <c r="AD212" s="141">
        <f t="shared" si="104"/>
        <v>12.7</v>
      </c>
      <c r="AE212" s="141">
        <f t="shared" si="104"/>
        <v>10.7</v>
      </c>
      <c r="AF212" s="141">
        <f t="shared" si="104"/>
        <v>11.9</v>
      </c>
      <c r="AG212" s="141">
        <f t="shared" si="104"/>
        <v>12.9</v>
      </c>
      <c r="AH212" s="141">
        <f t="shared" si="104"/>
        <v>15.2</v>
      </c>
      <c r="AI212" s="141">
        <f t="shared" si="104"/>
        <v>17.3</v>
      </c>
      <c r="AJ212" s="141">
        <f t="shared" si="104"/>
        <v>19.5</v>
      </c>
      <c r="AK212" s="141">
        <f t="shared" si="104"/>
        <v>18.600000000000001</v>
      </c>
      <c r="AL212" s="141">
        <f t="shared" si="104"/>
        <v>19.100000000000001</v>
      </c>
      <c r="AM212" s="141">
        <f t="shared" si="104"/>
        <v>19.2</v>
      </c>
      <c r="AN212" s="141">
        <f t="shared" si="104"/>
        <v>20.3</v>
      </c>
      <c r="AO212" s="141">
        <f t="shared" si="104"/>
        <v>20.3</v>
      </c>
      <c r="AP212" s="141">
        <f t="shared" si="104"/>
        <v>22.6</v>
      </c>
      <c r="AQ212" s="141">
        <f t="shared" si="104"/>
        <v>24.7</v>
      </c>
      <c r="AR212" s="141">
        <f t="shared" si="104"/>
        <v>27.1</v>
      </c>
      <c r="AS212" s="141">
        <f t="shared" si="104"/>
        <v>31</v>
      </c>
      <c r="AT212" s="141">
        <f t="shared" si="104"/>
        <v>37.1</v>
      </c>
      <c r="AU212" s="141">
        <f t="shared" si="104"/>
        <v>43.6</v>
      </c>
      <c r="AV212" s="141">
        <f t="shared" si="104"/>
        <v>47.9</v>
      </c>
      <c r="AW212" s="141">
        <f t="shared" si="104"/>
        <v>51.6</v>
      </c>
      <c r="AX212" s="141">
        <f t="shared" si="104"/>
        <v>54.2</v>
      </c>
      <c r="AY212" s="141">
        <f t="shared" si="104"/>
        <v>57.7</v>
      </c>
      <c r="AZ212" s="141">
        <f t="shared" si="104"/>
        <v>59.7</v>
      </c>
      <c r="BA212" s="141">
        <f t="shared" si="104"/>
        <v>60.4</v>
      </c>
      <c r="BB212" s="141">
        <f t="shared" si="104"/>
        <v>65.7</v>
      </c>
      <c r="BC212" s="141">
        <f t="shared" si="104"/>
        <v>68.400000000000006</v>
      </c>
      <c r="BD212" s="141">
        <f t="shared" si="104"/>
        <v>71</v>
      </c>
    </row>
    <row r="213" spans="1:57" x14ac:dyDescent="0.2">
      <c r="A213" s="142" t="s">
        <v>2394</v>
      </c>
      <c r="D213" s="141"/>
      <c r="E213" s="142" t="s">
        <v>1817</v>
      </c>
      <c r="F213" s="141"/>
      <c r="G213" s="141"/>
      <c r="H213" s="141"/>
      <c r="I213" s="141"/>
      <c r="J213" s="141"/>
      <c r="K213" s="141">
        <f t="shared" ref="K213:BD213" si="105">K191</f>
        <v>3.7</v>
      </c>
      <c r="L213" s="141">
        <f t="shared" si="105"/>
        <v>4</v>
      </c>
      <c r="M213" s="141">
        <f t="shared" si="105"/>
        <v>5.9</v>
      </c>
      <c r="N213" s="141">
        <f t="shared" si="105"/>
        <v>7</v>
      </c>
      <c r="O213" s="141">
        <f t="shared" si="105"/>
        <v>7.2</v>
      </c>
      <c r="P213" s="141">
        <f t="shared" si="105"/>
        <v>7.5</v>
      </c>
      <c r="Q213" s="141">
        <f t="shared" si="105"/>
        <v>10.7</v>
      </c>
      <c r="R213" s="141">
        <f t="shared" si="105"/>
        <v>12.4</v>
      </c>
      <c r="S213" s="141">
        <f t="shared" si="105"/>
        <v>15</v>
      </c>
      <c r="T213" s="141">
        <f t="shared" si="105"/>
        <v>15.9</v>
      </c>
      <c r="U213" s="141">
        <f t="shared" si="105"/>
        <v>15.799999999999999</v>
      </c>
      <c r="V213" s="141">
        <f t="shared" si="105"/>
        <v>16.400000000000002</v>
      </c>
      <c r="W213" s="141">
        <f t="shared" si="105"/>
        <v>17.100000000000001</v>
      </c>
      <c r="X213" s="141">
        <f t="shared" si="105"/>
        <v>21.2</v>
      </c>
      <c r="Y213" s="141">
        <f t="shared" si="105"/>
        <v>25.7</v>
      </c>
      <c r="Z213" s="141">
        <f t="shared" si="105"/>
        <v>25.8</v>
      </c>
      <c r="AA213" s="141">
        <f t="shared" si="105"/>
        <v>24.7</v>
      </c>
      <c r="AB213" s="141">
        <f t="shared" si="105"/>
        <v>24.5</v>
      </c>
      <c r="AC213" s="141">
        <f t="shared" si="105"/>
        <v>25.299999999999997</v>
      </c>
      <c r="AD213" s="141">
        <f t="shared" si="105"/>
        <v>22.599999999999998</v>
      </c>
      <c r="AE213" s="141">
        <f t="shared" si="105"/>
        <v>21.5</v>
      </c>
      <c r="AF213" s="141">
        <f t="shared" si="105"/>
        <v>21.5</v>
      </c>
      <c r="AG213" s="141">
        <f t="shared" si="105"/>
        <v>25.3</v>
      </c>
      <c r="AH213" s="141">
        <f t="shared" si="105"/>
        <v>28.2</v>
      </c>
      <c r="AI213" s="141">
        <f t="shared" si="105"/>
        <v>29.5</v>
      </c>
      <c r="AJ213" s="141">
        <f t="shared" si="105"/>
        <v>29.4</v>
      </c>
      <c r="AK213" s="141">
        <f t="shared" si="105"/>
        <v>28.9</v>
      </c>
      <c r="AL213" s="141">
        <f t="shared" si="105"/>
        <v>28.1</v>
      </c>
      <c r="AM213" s="141">
        <f t="shared" si="105"/>
        <v>27.6</v>
      </c>
      <c r="AN213" s="141">
        <f t="shared" si="105"/>
        <v>27.200000000000003</v>
      </c>
      <c r="AO213" s="141">
        <f t="shared" si="105"/>
        <v>28.1</v>
      </c>
      <c r="AP213" s="141">
        <f t="shared" si="105"/>
        <v>27.8</v>
      </c>
      <c r="AQ213" s="141">
        <f t="shared" si="105"/>
        <v>29.1</v>
      </c>
      <c r="AR213" s="141">
        <f t="shared" si="105"/>
        <v>33.800000000000004</v>
      </c>
      <c r="AS213" s="141">
        <f t="shared" si="105"/>
        <v>40.699999999999996</v>
      </c>
      <c r="AT213" s="141">
        <f t="shared" si="105"/>
        <v>44.3</v>
      </c>
      <c r="AU213" s="141">
        <f t="shared" si="105"/>
        <v>43.300000000000004</v>
      </c>
      <c r="AV213" s="141">
        <f t="shared" si="105"/>
        <v>41.1</v>
      </c>
      <c r="AW213" s="141">
        <f t="shared" si="105"/>
        <v>38.799999999999997</v>
      </c>
      <c r="AX213" s="141">
        <f t="shared" si="105"/>
        <v>39.4</v>
      </c>
      <c r="AY213" s="141">
        <f t="shared" si="105"/>
        <v>49.3</v>
      </c>
      <c r="AZ213" s="141">
        <f t="shared" si="105"/>
        <v>58.2</v>
      </c>
      <c r="BA213" s="141">
        <f t="shared" si="105"/>
        <v>60.300000000000004</v>
      </c>
      <c r="BB213" s="141">
        <f t="shared" si="105"/>
        <v>58.1</v>
      </c>
      <c r="BC213" s="141">
        <f t="shared" si="105"/>
        <v>55.800000000000004</v>
      </c>
      <c r="BD213" s="141">
        <f t="shared" si="105"/>
        <v>52.300000000000004</v>
      </c>
    </row>
    <row r="214" spans="1:57" x14ac:dyDescent="0.2">
      <c r="A214" s="141" t="s">
        <v>1137</v>
      </c>
      <c r="D214" s="141"/>
      <c r="E214" s="142" t="s">
        <v>1138</v>
      </c>
      <c r="F214" s="141"/>
      <c r="G214" s="141"/>
      <c r="H214" s="141"/>
      <c r="I214" s="141"/>
      <c r="J214" s="141"/>
      <c r="K214" s="141">
        <f>'control totals'!K7</f>
        <v>6.1</v>
      </c>
      <c r="L214" s="141">
        <f>'control totals'!L7</f>
        <v>6.3000000000000007</v>
      </c>
      <c r="M214" s="141">
        <f>'control totals'!M7</f>
        <v>6.6000000000000005</v>
      </c>
      <c r="N214" s="141">
        <f>'control totals'!N7</f>
        <v>6.9</v>
      </c>
      <c r="O214" s="141">
        <f>'control totals'!O7</f>
        <v>7.1</v>
      </c>
      <c r="P214" s="141">
        <f>'control totals'!P7</f>
        <v>7.2</v>
      </c>
      <c r="Q214" s="141">
        <f>'control totals'!Q7</f>
        <v>7.1999999999999993</v>
      </c>
      <c r="R214" s="141">
        <f>'control totals'!R7</f>
        <v>7.3</v>
      </c>
      <c r="S214" s="141">
        <f>'control totals'!S7</f>
        <v>7.6</v>
      </c>
      <c r="T214" s="141">
        <f>'control totals'!T7</f>
        <v>7.6999999999999993</v>
      </c>
      <c r="U214" s="141">
        <f>'control totals'!U7</f>
        <v>7.7</v>
      </c>
      <c r="V214" s="141">
        <f>'control totals'!V7</f>
        <v>7.9</v>
      </c>
      <c r="W214" s="141">
        <f>'control totals'!W7</f>
        <v>7.7</v>
      </c>
      <c r="X214" s="141">
        <f>'control totals'!X7</f>
        <v>7.8999999999999995</v>
      </c>
      <c r="Y214" s="141">
        <f>'control totals'!Y7</f>
        <v>7.7</v>
      </c>
      <c r="Z214" s="141">
        <f>'control totals'!Z7</f>
        <v>7.9</v>
      </c>
      <c r="AA214" s="141">
        <f>'control totals'!AA7</f>
        <v>8.4</v>
      </c>
      <c r="AB214" s="141">
        <f>'control totals'!AB7</f>
        <v>8.6000000000000014</v>
      </c>
      <c r="AC214" s="141">
        <f>'control totals'!AC7</f>
        <v>8.3000000000000007</v>
      </c>
      <c r="AD214" s="141">
        <f>'control totals'!AD7</f>
        <v>8.3000000000000007</v>
      </c>
      <c r="AE214" s="141">
        <f>'control totals'!AE7</f>
        <v>8.5</v>
      </c>
      <c r="AF214" s="141">
        <f>'control totals'!AF7</f>
        <v>10.5</v>
      </c>
      <c r="AG214" s="141">
        <f>'control totals'!AG7</f>
        <v>10.8</v>
      </c>
      <c r="AH214" s="141">
        <f>'control totals'!AH7</f>
        <v>10.8</v>
      </c>
      <c r="AI214" s="141">
        <f>'control totals'!AI7</f>
        <v>10.199999999999999</v>
      </c>
      <c r="AJ214" s="141">
        <f>'control totals'!AJ7</f>
        <v>10.6</v>
      </c>
      <c r="AK214" s="141">
        <f>'control totals'!AK7</f>
        <v>10.8</v>
      </c>
      <c r="AL214" s="141">
        <f>'control totals'!AL7</f>
        <v>10.7</v>
      </c>
      <c r="AM214" s="141">
        <f>'control totals'!AM7</f>
        <v>10.8</v>
      </c>
      <c r="AN214" s="141">
        <f>'control totals'!AN7</f>
        <v>11.3</v>
      </c>
      <c r="AO214" s="141">
        <f>'control totals'!AO7</f>
        <v>11.399999999999999</v>
      </c>
      <c r="AP214" s="141">
        <f>'control totals'!AP7</f>
        <v>11.5</v>
      </c>
      <c r="AQ214" s="141">
        <f>'control totals'!AQ7</f>
        <v>11.899999999999999</v>
      </c>
      <c r="AR214" s="141">
        <f>'control totals'!AR7</f>
        <v>12.4</v>
      </c>
      <c r="AS214" s="141">
        <f>'control totals'!AS7</f>
        <v>12.7</v>
      </c>
      <c r="AT214" s="141">
        <f>'control totals'!AT7</f>
        <v>12.899999999999999</v>
      </c>
      <c r="AU214" s="141">
        <f>'control totals'!AU7</f>
        <v>13.6</v>
      </c>
      <c r="AV214" s="141">
        <f>'control totals'!AV7</f>
        <v>13.8</v>
      </c>
      <c r="AW214" s="141">
        <f>'control totals'!AW7</f>
        <v>14</v>
      </c>
      <c r="AX214" s="141">
        <f>'control totals'!AX7</f>
        <v>14</v>
      </c>
      <c r="AY214" s="141">
        <f>'control totals'!AY7</f>
        <v>14.5</v>
      </c>
      <c r="AZ214" s="141">
        <f>'control totals'!AZ7</f>
        <v>14.7</v>
      </c>
      <c r="BA214" s="141">
        <f>'control totals'!BA7</f>
        <v>15.4</v>
      </c>
      <c r="BB214" s="141">
        <f>'control totals'!BB7</f>
        <v>15.1</v>
      </c>
      <c r="BC214" s="141">
        <f>'control totals'!BC7</f>
        <v>16.3</v>
      </c>
      <c r="BD214" s="141">
        <f>'control totals'!BD7</f>
        <v>15.9</v>
      </c>
    </row>
    <row r="215" spans="1:57" x14ac:dyDescent="0.2">
      <c r="A215" s="141" t="s">
        <v>1139</v>
      </c>
      <c r="D215" s="141"/>
      <c r="E215" s="142" t="s">
        <v>1140</v>
      </c>
      <c r="F215" s="141"/>
      <c r="G215" s="141"/>
      <c r="H215" s="141"/>
      <c r="I215" s="141"/>
      <c r="J215" s="141"/>
      <c r="K215" s="141">
        <f>'control totals'!K8</f>
        <v>4.5999999999999996</v>
      </c>
      <c r="L215" s="141">
        <f>'control totals'!L8</f>
        <v>4.8000000000000007</v>
      </c>
      <c r="M215" s="141">
        <f>'control totals'!M8</f>
        <v>5.2</v>
      </c>
      <c r="N215" s="141">
        <f>'control totals'!N8</f>
        <v>5.6</v>
      </c>
      <c r="O215" s="141">
        <f>'control totals'!O8</f>
        <v>5.6</v>
      </c>
      <c r="P215" s="141">
        <f>'control totals'!P8</f>
        <v>5.6999999999999993</v>
      </c>
      <c r="Q215" s="141">
        <f>'control totals'!Q8</f>
        <v>6</v>
      </c>
      <c r="R215" s="141">
        <f>'control totals'!R8</f>
        <v>6</v>
      </c>
      <c r="S215" s="141">
        <f>'control totals'!S8</f>
        <v>6.2</v>
      </c>
      <c r="T215" s="141">
        <f>'control totals'!T8</f>
        <v>6.2</v>
      </c>
      <c r="U215" s="141">
        <f>'control totals'!U8</f>
        <v>6.3</v>
      </c>
      <c r="V215" s="141">
        <f>'control totals'!V8</f>
        <v>6.5</v>
      </c>
      <c r="W215" s="141">
        <f>'control totals'!W8</f>
        <v>6.6</v>
      </c>
      <c r="X215" s="141">
        <f>'control totals'!X8</f>
        <v>9</v>
      </c>
      <c r="Y215" s="141">
        <f>'control totals'!Y8</f>
        <v>8.8000000000000007</v>
      </c>
      <c r="Z215" s="141">
        <f>'control totals'!Z8</f>
        <v>8.9</v>
      </c>
      <c r="AA215" s="141">
        <f>'control totals'!AA8</f>
        <v>9.1999999999999993</v>
      </c>
      <c r="AB215" s="141">
        <f>'control totals'!AB8</f>
        <v>9.3000000000000007</v>
      </c>
      <c r="AC215" s="141">
        <f>'control totals'!AC8</f>
        <v>9.1999999999999993</v>
      </c>
      <c r="AD215" s="141">
        <f>'control totals'!AD8</f>
        <v>9.6999999999999993</v>
      </c>
      <c r="AE215" s="141">
        <f>'control totals'!AE8</f>
        <v>10</v>
      </c>
      <c r="AF215" s="141">
        <f>'control totals'!AF8</f>
        <v>11.1</v>
      </c>
      <c r="AG215" s="141">
        <f>'control totals'!AG8</f>
        <v>11.5</v>
      </c>
      <c r="AH215" s="141">
        <f>'control totals'!AH8</f>
        <v>12.2</v>
      </c>
      <c r="AI215" s="141">
        <f>'control totals'!AI8</f>
        <v>12.8</v>
      </c>
      <c r="AJ215" s="141">
        <f>'control totals'!AJ8</f>
        <v>13.2</v>
      </c>
      <c r="AK215" s="141">
        <f>'control totals'!AK8</f>
        <v>13.3</v>
      </c>
      <c r="AL215" s="141">
        <f>'control totals'!AL8</f>
        <v>13.4</v>
      </c>
      <c r="AM215" s="141">
        <f>'control totals'!AM8</f>
        <v>13.7</v>
      </c>
      <c r="AN215" s="141">
        <f>'control totals'!AN8</f>
        <v>13.799999999999999</v>
      </c>
      <c r="AO215" s="141">
        <f>'control totals'!AO8</f>
        <v>15.2</v>
      </c>
      <c r="AP215" s="141">
        <f>'control totals'!AP8</f>
        <v>15.7</v>
      </c>
      <c r="AQ215" s="141">
        <f>'control totals'!AQ8</f>
        <v>17.8</v>
      </c>
      <c r="AR215" s="141">
        <f>'control totals'!AR8</f>
        <v>19.8</v>
      </c>
      <c r="AS215" s="141">
        <f>'control totals'!AS8</f>
        <v>20.7</v>
      </c>
      <c r="AT215" s="141">
        <f>'control totals'!AT8</f>
        <v>22.6</v>
      </c>
      <c r="AU215" s="141">
        <f>'control totals'!AU8</f>
        <v>23.5</v>
      </c>
      <c r="AV215" s="141">
        <f>'control totals'!AV8</f>
        <v>24.3</v>
      </c>
      <c r="AW215" s="141">
        <f>'control totals'!AW8</f>
        <v>24.5</v>
      </c>
      <c r="AX215" s="141">
        <f>'control totals'!AX8</f>
        <v>32.799999999999997</v>
      </c>
      <c r="AY215" s="141">
        <f>'control totals'!AY8</f>
        <v>34.700000000000003</v>
      </c>
      <c r="AZ215" s="141">
        <f>'control totals'!AZ8</f>
        <v>34.200000000000003</v>
      </c>
      <c r="BA215" s="141">
        <f>'control totals'!BA8</f>
        <v>33.799999999999997</v>
      </c>
      <c r="BB215" s="141">
        <f>'control totals'!BB8</f>
        <v>32.799999999999997</v>
      </c>
      <c r="BC215" s="141">
        <f>'control totals'!BC8</f>
        <v>31.9</v>
      </c>
      <c r="BD215" s="141">
        <f>'control totals'!BD8</f>
        <v>30.700000000000003</v>
      </c>
    </row>
    <row r="216" spans="1:57" x14ac:dyDescent="0.2">
      <c r="A216" s="141" t="s">
        <v>1141</v>
      </c>
      <c r="D216" s="141"/>
      <c r="E216" s="142" t="s">
        <v>1142</v>
      </c>
      <c r="F216" s="141"/>
      <c r="G216" s="141"/>
      <c r="H216" s="141"/>
      <c r="I216" s="141"/>
      <c r="J216" s="141"/>
      <c r="K216" s="141">
        <f>'control totals'!K188+'control totals'!K202-'control totals'!K214-'control totals'!K215</f>
        <v>42.7</v>
      </c>
      <c r="L216" s="141">
        <f>'control totals'!L188+'control totals'!L202-'control totals'!L214-'control totals'!L215</f>
        <v>47.599999999999994</v>
      </c>
      <c r="M216" s="141">
        <f>'control totals'!M188+'control totals'!M202-'control totals'!M214-'control totals'!M215</f>
        <v>51.79999999999999</v>
      </c>
      <c r="N216" s="141">
        <f>'control totals'!N188+'control totals'!N202-'control totals'!N214-'control totals'!N215</f>
        <v>57.400000000000006</v>
      </c>
      <c r="O216" s="141">
        <f>'control totals'!O188+'control totals'!O202-'control totals'!O214-'control totals'!O215</f>
        <v>62.300000000000004</v>
      </c>
      <c r="P216" s="141">
        <f>'control totals'!P188+'control totals'!P202-'control totals'!P214-'control totals'!P215</f>
        <v>68.199999999999989</v>
      </c>
      <c r="Q216" s="141">
        <f>'control totals'!Q188+'control totals'!Q202-'control totals'!Q214-'control totals'!Q215</f>
        <v>75.59999999999998</v>
      </c>
      <c r="R216" s="141">
        <f>'control totals'!R188+'control totals'!R202-'control totals'!R214-'control totals'!R215</f>
        <v>84.800000000000011</v>
      </c>
      <c r="S216" s="141">
        <f>'control totals'!S188+'control totals'!S202-'control totals'!S214-'control totals'!S215</f>
        <v>94.6</v>
      </c>
      <c r="T216" s="141">
        <f>'control totals'!T188+'control totals'!T202-'control totals'!T214-'control totals'!T215</f>
        <v>102.69999999999999</v>
      </c>
      <c r="U216" s="141">
        <f>'control totals'!U188+'control totals'!U202-'control totals'!U214-'control totals'!U215</f>
        <v>117.10000000000002</v>
      </c>
      <c r="V216" s="141">
        <f>'control totals'!V188+'control totals'!V202-'control totals'!V214-'control totals'!V215</f>
        <v>141.6</v>
      </c>
      <c r="W216" s="141">
        <f>'control totals'!W188+'control totals'!W202-'control totals'!W214-'control totals'!W215</f>
        <v>136.9</v>
      </c>
      <c r="X216" s="141">
        <f>'control totals'!X188+'control totals'!X202-'control totals'!X214-'control totals'!X215</f>
        <v>151.1</v>
      </c>
      <c r="Y216" s="141">
        <f>'control totals'!Y188+'control totals'!Y202-'control totals'!Y214-'control totals'!Y215</f>
        <v>170.60000000000002</v>
      </c>
      <c r="Z216" s="141">
        <f>'control totals'!Z188+'control totals'!Z202-'control totals'!Z214-'control totals'!Z215</f>
        <v>180.59999999999997</v>
      </c>
      <c r="AA216" s="141">
        <f>'control totals'!AA188+'control totals'!AA202-'control totals'!AA214-'control totals'!AA215</f>
        <v>188.70000000000002</v>
      </c>
      <c r="AB216" s="141">
        <f>'control totals'!AB188+'control totals'!AB202-'control totals'!AB214-'control totals'!AB215</f>
        <v>202.20000000000002</v>
      </c>
      <c r="AC216" s="141">
        <f>'control totals'!AC188+'control totals'!AC202-'control totals'!AC214-'control totals'!AC215</f>
        <v>220.7</v>
      </c>
      <c r="AD216" s="141">
        <f>'control totals'!AD188+'control totals'!AD202-'control totals'!AD214-'control totals'!AD215</f>
        <v>228.2</v>
      </c>
      <c r="AE216" s="141">
        <f>'control totals'!AE188+'control totals'!AE202-'control totals'!AE214-'control totals'!AE215</f>
        <v>239.2</v>
      </c>
      <c r="AF216" s="141">
        <f>'control totals'!AF188+'control totals'!AF202-'control totals'!AF214-'control totals'!AF215</f>
        <v>254.49999999999997</v>
      </c>
      <c r="AG216" s="141">
        <f>'control totals'!AG188+'control totals'!AG202-'control totals'!AG214-'control totals'!AG215</f>
        <v>269.7</v>
      </c>
      <c r="AH216" s="141">
        <f>'control totals'!AH188+'control totals'!AH202-'control totals'!AH214-'control totals'!AH215</f>
        <v>286.70000000000005</v>
      </c>
      <c r="AI216" s="141">
        <f>'control totals'!AI188+'control totals'!AI202-'control totals'!AI214-'control totals'!AI215</f>
        <v>317.39999999999998</v>
      </c>
      <c r="AJ216" s="141">
        <f>'control totals'!AJ188+'control totals'!AJ202-'control totals'!AJ214-'control totals'!AJ215</f>
        <v>326.2</v>
      </c>
      <c r="AK216" s="141">
        <f>'control totals'!AK188+'control totals'!AK202-'control totals'!AK214-'control totals'!AK215</f>
        <v>338</v>
      </c>
      <c r="AL216" s="141">
        <f>'control totals'!AL188+'control totals'!AL202-'control totals'!AL214-'control totals'!AL215</f>
        <v>356.50000000000006</v>
      </c>
      <c r="AM216" s="141">
        <f>'control totals'!AM188+'control totals'!AM202-'control totals'!AM214-'control totals'!AM215</f>
        <v>374.99999999999994</v>
      </c>
      <c r="AN216" s="141">
        <f>'control totals'!AN188+'control totals'!AN202-'control totals'!AN214-'control totals'!AN215</f>
        <v>395.70000000000005</v>
      </c>
      <c r="AO216" s="141">
        <f>'control totals'!AO188+'control totals'!AO202-'control totals'!AO214-'control totals'!AO215</f>
        <v>412.70000000000005</v>
      </c>
      <c r="AP216" s="141">
        <f>'control totals'!AP188+'control totals'!AP202-'control totals'!AP214-'control totals'!AP215</f>
        <v>408.8</v>
      </c>
      <c r="AQ216" s="141">
        <f>'control totals'!AQ188+'control totals'!AQ202-'control totals'!AQ214-'control totals'!AQ215</f>
        <v>419.1</v>
      </c>
      <c r="AR216" s="141">
        <f>'control totals'!AR188+'control totals'!AR202-'control totals'!AR214-'control totals'!AR215</f>
        <v>440.9</v>
      </c>
      <c r="AS216" s="141">
        <f>'control totals'!AS188+'control totals'!AS202-'control totals'!AS214-'control totals'!AS215</f>
        <v>474.6</v>
      </c>
      <c r="AT216" s="141">
        <f>'control totals'!AT188+'control totals'!AT202-'control totals'!AT214-'control totals'!AT215</f>
        <v>521.29999999999995</v>
      </c>
      <c r="AU216" s="141">
        <f>'control totals'!AU188+'control totals'!AU202-'control totals'!AU214-'control totals'!AU215</f>
        <v>553.1</v>
      </c>
      <c r="AV216" s="141">
        <f>'control totals'!AV188+'control totals'!AV202-'control totals'!AV214-'control totals'!AV215</f>
        <v>563.30000000000007</v>
      </c>
      <c r="AW216" s="141">
        <f>'control totals'!AW188+'control totals'!AW202-'control totals'!AW214-'control totals'!AW215</f>
        <v>547.70000000000005</v>
      </c>
      <c r="AX216" s="141">
        <f>'control totals'!AX188+'control totals'!AX202-'control totals'!AX214-'control totals'!AX215</f>
        <v>514.1</v>
      </c>
      <c r="AY216" s="141">
        <f>'control totals'!AY188+'control totals'!AY202-'control totals'!AY214-'control totals'!AY215</f>
        <v>541.29999999999995</v>
      </c>
      <c r="AZ216" s="141">
        <f>'control totals'!AZ188+'control totals'!AZ202-'control totals'!AZ214-'control totals'!AZ215</f>
        <v>576.59999999999991</v>
      </c>
      <c r="BA216" s="141">
        <f>'control totals'!BA188+'control totals'!BA202-'control totals'!BA214-'control totals'!BA215</f>
        <v>601.20000000000005</v>
      </c>
      <c r="BB216" s="141">
        <f>'control totals'!BB188+'control totals'!BB202-'control totals'!BB214-'control totals'!BB215</f>
        <v>637.5</v>
      </c>
      <c r="BC216" s="141">
        <f>'control totals'!BC188+'control totals'!BC202-'control totals'!BC214-'control totals'!BC215</f>
        <v>668.80000000000007</v>
      </c>
      <c r="BD216" s="141">
        <f>'control totals'!BD188+'control totals'!BD202-'control totals'!BD214-'control totals'!BD215</f>
        <v>695.8</v>
      </c>
    </row>
    <row r="217" spans="1:57" x14ac:dyDescent="0.2">
      <c r="A217" s="141" t="s">
        <v>1143</v>
      </c>
      <c r="D217" s="141"/>
      <c r="E217" s="142" t="s">
        <v>1144</v>
      </c>
      <c r="F217" s="141"/>
      <c r="G217" s="141"/>
      <c r="H217" s="141"/>
      <c r="I217" s="141"/>
      <c r="J217" s="141"/>
      <c r="K217" s="141">
        <f t="shared" ref="K217:BD217" si="106">K187</f>
        <v>30.6</v>
      </c>
      <c r="L217" s="141">
        <f t="shared" si="106"/>
        <v>33.5</v>
      </c>
      <c r="M217" s="141">
        <f t="shared" si="106"/>
        <v>36.6</v>
      </c>
      <c r="N217" s="141">
        <f t="shared" si="106"/>
        <v>43.3</v>
      </c>
      <c r="O217" s="141">
        <f t="shared" si="106"/>
        <v>45.1</v>
      </c>
      <c r="P217" s="141">
        <f t="shared" si="106"/>
        <v>43.6</v>
      </c>
      <c r="Q217" s="141">
        <f t="shared" si="106"/>
        <v>54.6</v>
      </c>
      <c r="R217" s="141">
        <f t="shared" si="106"/>
        <v>61.6</v>
      </c>
      <c r="S217" s="141">
        <f t="shared" si="106"/>
        <v>71.400000000000006</v>
      </c>
      <c r="T217" s="141">
        <f t="shared" si="106"/>
        <v>74.400000000000006</v>
      </c>
      <c r="U217" s="141">
        <f t="shared" si="106"/>
        <v>70.3</v>
      </c>
      <c r="V217" s="141">
        <f t="shared" si="106"/>
        <v>65.7</v>
      </c>
      <c r="W217" s="141">
        <f t="shared" si="106"/>
        <v>49</v>
      </c>
      <c r="X217" s="141">
        <f t="shared" si="106"/>
        <v>61.3</v>
      </c>
      <c r="Y217" s="141">
        <f t="shared" si="106"/>
        <v>75.2</v>
      </c>
      <c r="Z217" s="141">
        <f t="shared" si="106"/>
        <v>76.3</v>
      </c>
      <c r="AA217" s="141">
        <f t="shared" si="106"/>
        <v>83.8</v>
      </c>
      <c r="AB217" s="141">
        <f t="shared" si="106"/>
        <v>103.2</v>
      </c>
      <c r="AC217" s="141">
        <f t="shared" si="106"/>
        <v>111.1</v>
      </c>
      <c r="AD217" s="141">
        <f t="shared" si="106"/>
        <v>117.2</v>
      </c>
      <c r="AE217" s="141">
        <f t="shared" si="106"/>
        <v>118.1</v>
      </c>
      <c r="AF217" s="141">
        <f t="shared" si="106"/>
        <v>109.9</v>
      </c>
      <c r="AG217" s="141">
        <f t="shared" si="106"/>
        <v>118.8</v>
      </c>
      <c r="AH217" s="141">
        <f t="shared" si="106"/>
        <v>138.5</v>
      </c>
      <c r="AI217" s="141">
        <f t="shared" si="106"/>
        <v>156.69999999999999</v>
      </c>
      <c r="AJ217" s="141">
        <f t="shared" si="106"/>
        <v>179.3</v>
      </c>
      <c r="AK217" s="141">
        <f t="shared" si="106"/>
        <v>190.6</v>
      </c>
      <c r="AL217" s="141">
        <f t="shared" si="106"/>
        <v>203</v>
      </c>
      <c r="AM217" s="141">
        <f t="shared" si="106"/>
        <v>204.2</v>
      </c>
      <c r="AN217" s="141">
        <f t="shared" si="106"/>
        <v>213</v>
      </c>
      <c r="AO217" s="141">
        <f t="shared" si="106"/>
        <v>219.4</v>
      </c>
      <c r="AP217" s="141">
        <f t="shared" si="106"/>
        <v>164.7</v>
      </c>
      <c r="AQ217" s="141">
        <f t="shared" si="106"/>
        <v>150.5</v>
      </c>
      <c r="AR217" s="141">
        <f t="shared" si="106"/>
        <v>197.8</v>
      </c>
      <c r="AS217" s="141">
        <f t="shared" si="106"/>
        <v>250.3</v>
      </c>
      <c r="AT217" s="141">
        <f t="shared" si="106"/>
        <v>341</v>
      </c>
      <c r="AU217" s="141">
        <f t="shared" si="106"/>
        <v>395</v>
      </c>
      <c r="AV217" s="141">
        <f t="shared" si="106"/>
        <v>362.8</v>
      </c>
      <c r="AW217" s="141">
        <f t="shared" si="106"/>
        <v>233.7</v>
      </c>
      <c r="AX217" s="141">
        <f t="shared" si="106"/>
        <v>200.4</v>
      </c>
      <c r="AY217" s="141">
        <f t="shared" si="106"/>
        <v>298.7</v>
      </c>
      <c r="AZ217" s="141">
        <f t="shared" si="106"/>
        <v>299.39999999999998</v>
      </c>
      <c r="BA217" s="141">
        <f t="shared" si="106"/>
        <v>363.1</v>
      </c>
      <c r="BB217" s="141">
        <f t="shared" si="106"/>
        <v>378.1</v>
      </c>
      <c r="BC217" s="141">
        <f t="shared" si="106"/>
        <v>436.6</v>
      </c>
      <c r="BD217" s="141">
        <f t="shared" si="106"/>
        <v>455.1</v>
      </c>
    </row>
    <row r="218" spans="1:57" x14ac:dyDescent="0.2">
      <c r="A218" s="141" t="s">
        <v>1808</v>
      </c>
      <c r="D218" s="141"/>
      <c r="E218" s="142" t="s">
        <v>1810</v>
      </c>
      <c r="F218" s="141"/>
      <c r="G218" s="141"/>
      <c r="H218" s="141"/>
      <c r="I218" s="141"/>
      <c r="J218" s="141"/>
      <c r="K218" s="302">
        <f t="shared" ref="K218:BD218" si="107">K200</f>
        <v>29.04891179839634</v>
      </c>
      <c r="L218" s="302">
        <f t="shared" si="107"/>
        <v>32.007607105538142</v>
      </c>
      <c r="M218" s="302">
        <f t="shared" si="107"/>
        <v>34.287157894736843</v>
      </c>
      <c r="N218" s="302">
        <f t="shared" si="107"/>
        <v>36.857053182214472</v>
      </c>
      <c r="O218" s="302">
        <f t="shared" si="107"/>
        <v>39.215617529880475</v>
      </c>
      <c r="P218" s="302">
        <f t="shared" si="107"/>
        <v>42.820754716981128</v>
      </c>
      <c r="Q218" s="302">
        <f t="shared" si="107"/>
        <v>46.729253139458031</v>
      </c>
      <c r="R218" s="302">
        <f t="shared" si="107"/>
        <v>50.845395127748077</v>
      </c>
      <c r="S218" s="302">
        <f t="shared" si="107"/>
        <v>51.656929175475689</v>
      </c>
      <c r="T218" s="302">
        <f t="shared" si="107"/>
        <v>52.589294449670746</v>
      </c>
      <c r="U218" s="302">
        <f t="shared" si="107"/>
        <v>56.30518887505189</v>
      </c>
      <c r="V218" s="302">
        <f t="shared" si="107"/>
        <v>62.997585446527012</v>
      </c>
      <c r="W218" s="302">
        <f t="shared" si="107"/>
        <v>69.453652875882938</v>
      </c>
      <c r="X218" s="302">
        <f t="shared" si="107"/>
        <v>74.757335199004984</v>
      </c>
      <c r="Y218" s="302">
        <f t="shared" si="107"/>
        <v>80.958439897698213</v>
      </c>
      <c r="Z218" s="302">
        <f t="shared" si="107"/>
        <v>86.530591259640104</v>
      </c>
      <c r="AA218" s="302">
        <f t="shared" si="107"/>
        <v>93.271689411764712</v>
      </c>
      <c r="AB218" s="302">
        <f t="shared" si="107"/>
        <v>101.77694736842106</v>
      </c>
      <c r="AC218" s="302">
        <f t="shared" si="107"/>
        <v>110.46388888888889</v>
      </c>
      <c r="AD218" s="302">
        <f t="shared" si="107"/>
        <v>121.87198665395616</v>
      </c>
      <c r="AE218" s="302">
        <f t="shared" si="107"/>
        <v>131.25170333569909</v>
      </c>
      <c r="AF218" s="302">
        <f t="shared" si="107"/>
        <v>143.37326767676768</v>
      </c>
      <c r="AG218" s="302">
        <f t="shared" si="107"/>
        <v>150.86093201404404</v>
      </c>
      <c r="AH218" s="302">
        <f t="shared" si="107"/>
        <v>153.58543035279806</v>
      </c>
      <c r="AI218" s="302">
        <f t="shared" si="107"/>
        <v>164.27562446413262</v>
      </c>
      <c r="AJ218" s="302">
        <f t="shared" si="107"/>
        <v>167.12598927613942</v>
      </c>
      <c r="AK218" s="302">
        <f t="shared" si="107"/>
        <v>176.03032233405531</v>
      </c>
      <c r="AL218" s="302">
        <f t="shared" si="107"/>
        <v>185.89309762278268</v>
      </c>
      <c r="AM218" s="302">
        <f t="shared" si="107"/>
        <v>192.73972602739727</v>
      </c>
      <c r="AN218" s="302">
        <f t="shared" si="107"/>
        <v>203.22549140966814</v>
      </c>
      <c r="AO218" s="302">
        <f t="shared" si="107"/>
        <v>213.93726825842697</v>
      </c>
      <c r="AP218" s="302">
        <f t="shared" si="107"/>
        <v>225.57771348576762</v>
      </c>
      <c r="AQ218" s="302">
        <f t="shared" si="107"/>
        <v>244.12079370754381</v>
      </c>
      <c r="AR218" s="302">
        <f t="shared" si="107"/>
        <v>261.00548192771083</v>
      </c>
      <c r="AS218" s="302">
        <f t="shared" si="107"/>
        <v>278.46211514904041</v>
      </c>
      <c r="AT218" s="302">
        <f t="shared" si="107"/>
        <v>301.03514170348927</v>
      </c>
      <c r="AU218" s="302">
        <f t="shared" si="107"/>
        <v>321.05546001719688</v>
      </c>
      <c r="AV218" s="302">
        <f t="shared" si="107"/>
        <v>342.55021600493728</v>
      </c>
      <c r="AW218" s="302">
        <f t="shared" si="107"/>
        <v>349.7737012944346</v>
      </c>
      <c r="AX218" s="302">
        <f t="shared" si="107"/>
        <v>365.30270833333338</v>
      </c>
      <c r="AY218" s="302">
        <f t="shared" si="107"/>
        <v>363.5132001764224</v>
      </c>
      <c r="AZ218" s="302">
        <f t="shared" si="107"/>
        <v>363.64589658965895</v>
      </c>
      <c r="BA218" s="302">
        <f t="shared" si="107"/>
        <v>365.38508911596955</v>
      </c>
      <c r="BB218" s="302">
        <f t="shared" si="107"/>
        <v>371.63247309339198</v>
      </c>
      <c r="BC218" s="302">
        <f t="shared" si="107"/>
        <v>374.105581550061</v>
      </c>
      <c r="BD218" s="302">
        <f t="shared" si="107"/>
        <v>374.4605719100532</v>
      </c>
    </row>
    <row r="219" spans="1:57" x14ac:dyDescent="0.2">
      <c r="A219" s="141" t="s">
        <v>1809</v>
      </c>
      <c r="D219" s="141"/>
      <c r="E219" s="142" t="s">
        <v>1811</v>
      </c>
      <c r="F219" s="141"/>
      <c r="G219" s="141"/>
      <c r="H219" s="141"/>
      <c r="I219" s="141"/>
      <c r="J219" s="141"/>
      <c r="K219" s="302">
        <f t="shared" ref="K219:BD219" si="108">K201</f>
        <v>7.651088201603665</v>
      </c>
      <c r="L219" s="302">
        <f t="shared" si="108"/>
        <v>8.3923928944618602</v>
      </c>
      <c r="M219" s="302">
        <f t="shared" si="108"/>
        <v>8.9128421052631577</v>
      </c>
      <c r="N219" s="302">
        <f t="shared" si="108"/>
        <v>9.542946817785527</v>
      </c>
      <c r="O219" s="302">
        <f t="shared" si="108"/>
        <v>9.784382470119521</v>
      </c>
      <c r="P219" s="302">
        <f t="shared" si="108"/>
        <v>10.579245283018867</v>
      </c>
      <c r="Q219" s="302">
        <f t="shared" si="108"/>
        <v>11.47074686054197</v>
      </c>
      <c r="R219" s="302">
        <f t="shared" si="108"/>
        <v>12.354604872251928</v>
      </c>
      <c r="S219" s="302">
        <f t="shared" si="108"/>
        <v>12.043070824524314</v>
      </c>
      <c r="T219" s="302">
        <f t="shared" si="108"/>
        <v>11.810705550329256</v>
      </c>
      <c r="U219" s="302">
        <f t="shared" si="108"/>
        <v>12.494811124948109</v>
      </c>
      <c r="V219" s="302">
        <f t="shared" si="108"/>
        <v>14.102414553472983</v>
      </c>
      <c r="W219" s="302">
        <f t="shared" si="108"/>
        <v>15.846347124117052</v>
      </c>
      <c r="X219" s="302">
        <f t="shared" si="108"/>
        <v>17.142664800995025</v>
      </c>
      <c r="Y219" s="302">
        <f t="shared" si="108"/>
        <v>18.74156010230179</v>
      </c>
      <c r="Z219" s="302">
        <f t="shared" si="108"/>
        <v>20.969408740359896</v>
      </c>
      <c r="AA219" s="302">
        <f t="shared" si="108"/>
        <v>22.928310588235295</v>
      </c>
      <c r="AB219" s="302">
        <f t="shared" si="108"/>
        <v>24.623052631578947</v>
      </c>
      <c r="AC219" s="302">
        <f t="shared" si="108"/>
        <v>26.036111111111108</v>
      </c>
      <c r="AD219" s="302">
        <f t="shared" si="108"/>
        <v>28.028013346043849</v>
      </c>
      <c r="AE219" s="302">
        <f t="shared" si="108"/>
        <v>30.24829666430092</v>
      </c>
      <c r="AF219" s="302">
        <f t="shared" si="108"/>
        <v>32.726732323232326</v>
      </c>
      <c r="AG219" s="302">
        <f t="shared" si="108"/>
        <v>33.83906798595595</v>
      </c>
      <c r="AH219" s="302">
        <f t="shared" si="108"/>
        <v>33.714569647201948</v>
      </c>
      <c r="AI219" s="302">
        <f t="shared" si="108"/>
        <v>35.124375535867379</v>
      </c>
      <c r="AJ219" s="302">
        <f t="shared" si="108"/>
        <v>35.47401072386058</v>
      </c>
      <c r="AK219" s="302">
        <f t="shared" si="108"/>
        <v>36.369677665944707</v>
      </c>
      <c r="AL219" s="302">
        <f t="shared" si="108"/>
        <v>37.606902377217317</v>
      </c>
      <c r="AM219" s="302">
        <f t="shared" si="108"/>
        <v>38.260273972602739</v>
      </c>
      <c r="AN219" s="302">
        <f t="shared" si="108"/>
        <v>39.574508590331881</v>
      </c>
      <c r="AO219" s="302">
        <f t="shared" si="108"/>
        <v>40.762731741573027</v>
      </c>
      <c r="AP219" s="302">
        <f t="shared" si="108"/>
        <v>42.422286514232383</v>
      </c>
      <c r="AQ219" s="302">
        <f t="shared" si="108"/>
        <v>45.179206292456207</v>
      </c>
      <c r="AR219" s="302">
        <f t="shared" si="108"/>
        <v>45.994518072289154</v>
      </c>
      <c r="AS219" s="302">
        <f t="shared" si="108"/>
        <v>47.737884850959567</v>
      </c>
      <c r="AT219" s="302">
        <f t="shared" si="108"/>
        <v>50.264858296510745</v>
      </c>
      <c r="AU219" s="302">
        <f t="shared" si="108"/>
        <v>53.944539982803093</v>
      </c>
      <c r="AV219" s="302">
        <f t="shared" si="108"/>
        <v>61.249783995062749</v>
      </c>
      <c r="AW219" s="302">
        <f t="shared" si="108"/>
        <v>64.026298705565409</v>
      </c>
      <c r="AX219" s="302">
        <f t="shared" si="108"/>
        <v>69.797291666666652</v>
      </c>
      <c r="AY219" s="302">
        <f t="shared" si="108"/>
        <v>71.486799823577599</v>
      </c>
      <c r="AZ219" s="302">
        <f t="shared" si="108"/>
        <v>75.554103410341042</v>
      </c>
      <c r="BA219" s="302">
        <f t="shared" si="108"/>
        <v>76.814910884030411</v>
      </c>
      <c r="BB219" s="302">
        <f t="shared" si="108"/>
        <v>77.167526906608032</v>
      </c>
      <c r="BC219" s="302">
        <f t="shared" si="108"/>
        <v>79.494418449939005</v>
      </c>
      <c r="BD219" s="302">
        <f t="shared" si="108"/>
        <v>82.139428089946819</v>
      </c>
    </row>
    <row r="220" spans="1:57" x14ac:dyDescent="0.2">
      <c r="A220" s="142" t="s">
        <v>2396</v>
      </c>
      <c r="D220" s="141"/>
      <c r="E220" s="142" t="s">
        <v>1814</v>
      </c>
      <c r="F220" s="141"/>
      <c r="G220" s="141"/>
      <c r="H220" s="141"/>
      <c r="I220" s="141"/>
      <c r="J220" s="141"/>
      <c r="K220" s="302">
        <f t="shared" ref="K220:BD220" si="109">K192</f>
        <v>1.8000000000000003</v>
      </c>
      <c r="L220" s="302">
        <f t="shared" si="109"/>
        <v>2</v>
      </c>
      <c r="M220" s="302">
        <f t="shared" si="109"/>
        <v>2.2999999999999998</v>
      </c>
      <c r="N220" s="302">
        <f t="shared" si="109"/>
        <v>2.4</v>
      </c>
      <c r="O220" s="302">
        <f t="shared" si="109"/>
        <v>2.8</v>
      </c>
      <c r="P220" s="302">
        <f t="shared" si="109"/>
        <v>2.9000000000000004</v>
      </c>
      <c r="Q220" s="302">
        <f t="shared" si="109"/>
        <v>3.2</v>
      </c>
      <c r="R220" s="302">
        <f t="shared" si="109"/>
        <v>3.3999999999999995</v>
      </c>
      <c r="S220" s="302">
        <f t="shared" si="109"/>
        <v>3.7</v>
      </c>
      <c r="T220" s="302">
        <f t="shared" si="109"/>
        <v>4.0999999999999996</v>
      </c>
      <c r="U220" s="302">
        <f t="shared" si="109"/>
        <v>4.3</v>
      </c>
      <c r="V220" s="302">
        <f t="shared" si="109"/>
        <v>4.7</v>
      </c>
      <c r="W220" s="302">
        <f t="shared" si="109"/>
        <v>5</v>
      </c>
      <c r="X220" s="302">
        <f t="shared" si="109"/>
        <v>5</v>
      </c>
      <c r="Y220" s="302">
        <f t="shared" si="109"/>
        <v>5.7</v>
      </c>
      <c r="Z220" s="302">
        <f t="shared" si="109"/>
        <v>6.2</v>
      </c>
      <c r="AA220" s="302">
        <f t="shared" si="109"/>
        <v>6.7</v>
      </c>
      <c r="AB220" s="302">
        <f t="shared" si="109"/>
        <v>6.9999999999999991</v>
      </c>
      <c r="AC220" s="302">
        <f t="shared" si="109"/>
        <v>7.8</v>
      </c>
      <c r="AD220" s="302">
        <f t="shared" si="109"/>
        <v>7.8999999999999995</v>
      </c>
      <c r="AE220" s="302">
        <f t="shared" si="109"/>
        <v>8.3000000000000007</v>
      </c>
      <c r="AF220" s="302">
        <f t="shared" si="109"/>
        <v>8.7000000000000011</v>
      </c>
      <c r="AG220" s="302">
        <f t="shared" si="109"/>
        <v>9.4</v>
      </c>
      <c r="AH220" s="302">
        <f t="shared" si="109"/>
        <v>8.9</v>
      </c>
      <c r="AI220" s="302">
        <f t="shared" si="109"/>
        <v>9.0000000000000018</v>
      </c>
      <c r="AJ220" s="302">
        <f t="shared" si="109"/>
        <v>8.5</v>
      </c>
      <c r="AK220" s="302">
        <f t="shared" si="109"/>
        <v>8.6999999999999993</v>
      </c>
      <c r="AL220" s="302">
        <f t="shared" si="109"/>
        <v>8.6</v>
      </c>
      <c r="AM220" s="302">
        <f t="shared" si="109"/>
        <v>8.8999999999999986</v>
      </c>
      <c r="AN220" s="302">
        <f t="shared" si="109"/>
        <v>8.7999999999999989</v>
      </c>
      <c r="AO220" s="302">
        <f t="shared" si="109"/>
        <v>9.1</v>
      </c>
      <c r="AP220" s="302">
        <f t="shared" si="109"/>
        <v>9.2999999999999989</v>
      </c>
      <c r="AQ220" s="302">
        <f t="shared" si="109"/>
        <v>9.2999999999999989</v>
      </c>
      <c r="AR220" s="302">
        <f t="shared" si="109"/>
        <v>9.9</v>
      </c>
      <c r="AS220" s="302">
        <f t="shared" si="109"/>
        <v>11.1</v>
      </c>
      <c r="AT220" s="302">
        <f t="shared" si="109"/>
        <v>11.3</v>
      </c>
      <c r="AU220" s="302">
        <f t="shared" si="109"/>
        <v>12.500000000000002</v>
      </c>
      <c r="AV220" s="302">
        <f t="shared" si="109"/>
        <v>12.3</v>
      </c>
      <c r="AW220" s="302">
        <f t="shared" si="109"/>
        <v>13.4</v>
      </c>
      <c r="AX220" s="302">
        <f t="shared" si="109"/>
        <v>14.4</v>
      </c>
      <c r="AY220" s="302">
        <f t="shared" si="109"/>
        <v>14.900000000000002</v>
      </c>
      <c r="AZ220" s="302">
        <f t="shared" si="109"/>
        <v>15</v>
      </c>
      <c r="BA220" s="302">
        <f t="shared" si="109"/>
        <v>16.100000000000001</v>
      </c>
      <c r="BB220" s="302">
        <f t="shared" si="109"/>
        <v>16.599999999999998</v>
      </c>
      <c r="BC220" s="302">
        <f t="shared" si="109"/>
        <v>17.899999999999999</v>
      </c>
      <c r="BD220" s="302">
        <f t="shared" si="109"/>
        <v>18.7</v>
      </c>
    </row>
    <row r="221" spans="1:57" x14ac:dyDescent="0.2">
      <c r="A221" s="142" t="s">
        <v>2397</v>
      </c>
      <c r="D221" s="141"/>
      <c r="E221" s="142" t="s">
        <v>1815</v>
      </c>
      <c r="F221" s="141"/>
      <c r="G221" s="141"/>
      <c r="H221" s="141"/>
      <c r="I221" s="141"/>
      <c r="J221" s="141"/>
      <c r="K221" s="302">
        <f t="shared" ref="K221:BD221" si="110">K203</f>
        <v>9.3999999999999986</v>
      </c>
      <c r="L221" s="302">
        <f t="shared" si="110"/>
        <v>10.4</v>
      </c>
      <c r="M221" s="302">
        <f t="shared" si="110"/>
        <v>11.4</v>
      </c>
      <c r="N221" s="302">
        <f t="shared" si="110"/>
        <v>12.5</v>
      </c>
      <c r="O221" s="302">
        <f t="shared" si="110"/>
        <v>13.600000000000001</v>
      </c>
      <c r="P221" s="302">
        <f t="shared" si="110"/>
        <v>14.3</v>
      </c>
      <c r="Q221" s="302">
        <f t="shared" si="110"/>
        <v>16</v>
      </c>
      <c r="R221" s="302">
        <f t="shared" si="110"/>
        <v>17.5</v>
      </c>
      <c r="S221" s="302">
        <f t="shared" si="110"/>
        <v>19.8</v>
      </c>
      <c r="T221" s="302">
        <f t="shared" si="110"/>
        <v>22.4</v>
      </c>
      <c r="U221" s="302">
        <f t="shared" si="110"/>
        <v>24.900000000000002</v>
      </c>
      <c r="V221" s="302">
        <f t="shared" si="110"/>
        <v>28.499999999999996</v>
      </c>
      <c r="W221" s="302">
        <f t="shared" si="110"/>
        <v>29.8</v>
      </c>
      <c r="X221" s="302">
        <f t="shared" si="110"/>
        <v>31.3</v>
      </c>
      <c r="Y221" s="302">
        <f t="shared" si="110"/>
        <v>35.1</v>
      </c>
      <c r="Z221" s="302">
        <f t="shared" si="110"/>
        <v>37.599999999999994</v>
      </c>
      <c r="AA221" s="302">
        <f t="shared" si="110"/>
        <v>39.5</v>
      </c>
      <c r="AB221" s="302">
        <f t="shared" si="110"/>
        <v>42.7</v>
      </c>
      <c r="AC221" s="302">
        <f t="shared" si="110"/>
        <v>45.6</v>
      </c>
      <c r="AD221" s="302">
        <f t="shared" si="110"/>
        <v>48.3</v>
      </c>
      <c r="AE221" s="302">
        <f t="shared" si="110"/>
        <v>51.3</v>
      </c>
      <c r="AF221" s="302">
        <f t="shared" si="110"/>
        <v>53.800000000000004</v>
      </c>
      <c r="AG221" s="302">
        <f t="shared" si="110"/>
        <v>59.1</v>
      </c>
      <c r="AH221" s="302">
        <f t="shared" si="110"/>
        <v>62</v>
      </c>
      <c r="AI221" s="302">
        <f t="shared" si="110"/>
        <v>65.7</v>
      </c>
      <c r="AJ221" s="302">
        <f t="shared" si="110"/>
        <v>67</v>
      </c>
      <c r="AK221" s="302">
        <f t="shared" si="110"/>
        <v>68.2</v>
      </c>
      <c r="AL221" s="302">
        <f t="shared" si="110"/>
        <v>69.7</v>
      </c>
      <c r="AM221" s="302">
        <f t="shared" si="110"/>
        <v>72.5</v>
      </c>
      <c r="AN221" s="302">
        <f t="shared" si="110"/>
        <v>74.599999999999994</v>
      </c>
      <c r="AO221" s="302">
        <f t="shared" si="110"/>
        <v>80</v>
      </c>
      <c r="AP221" s="302">
        <f t="shared" si="110"/>
        <v>86</v>
      </c>
      <c r="AQ221" s="302">
        <f t="shared" si="110"/>
        <v>91.7</v>
      </c>
      <c r="AR221" s="302">
        <f t="shared" si="110"/>
        <v>104</v>
      </c>
      <c r="AS221" s="302">
        <f t="shared" si="110"/>
        <v>120</v>
      </c>
      <c r="AT221" s="302">
        <f t="shared" si="110"/>
        <v>130.9</v>
      </c>
      <c r="AU221" s="302">
        <f t="shared" si="110"/>
        <v>133.70000000000002</v>
      </c>
      <c r="AV221" s="302">
        <f t="shared" si="110"/>
        <v>133.19999999999999</v>
      </c>
      <c r="AW221" s="302">
        <f t="shared" si="110"/>
        <v>134.60000000000002</v>
      </c>
      <c r="AX221" s="302">
        <f t="shared" si="110"/>
        <v>122.7</v>
      </c>
      <c r="AY221" s="302">
        <f t="shared" si="110"/>
        <v>128</v>
      </c>
      <c r="AZ221" s="302">
        <f t="shared" si="110"/>
        <v>137.5</v>
      </c>
      <c r="BA221" s="302">
        <f t="shared" si="110"/>
        <v>142.4</v>
      </c>
      <c r="BB221" s="302">
        <f t="shared" si="110"/>
        <v>147.69999999999999</v>
      </c>
      <c r="BC221" s="302">
        <f t="shared" si="110"/>
        <v>151.10000000000002</v>
      </c>
      <c r="BD221" s="302">
        <f t="shared" si="110"/>
        <v>152.5</v>
      </c>
    </row>
    <row r="222" spans="1:57" s="322" customFormat="1" x14ac:dyDescent="0.2">
      <c r="A222" s="141"/>
      <c r="D222" s="141"/>
      <c r="E222" s="142"/>
      <c r="F222" s="141"/>
      <c r="G222" s="141"/>
      <c r="H222" s="141"/>
      <c r="I222" s="141"/>
      <c r="J222" s="141"/>
      <c r="K222" s="302"/>
      <c r="L222" s="302"/>
      <c r="M222" s="302"/>
      <c r="N222" s="302"/>
      <c r="O222" s="302"/>
      <c r="P222" s="302"/>
      <c r="Q222" s="302"/>
      <c r="R222" s="302"/>
      <c r="S222" s="302"/>
      <c r="T222" s="302"/>
      <c r="U222" s="302"/>
      <c r="V222" s="302"/>
      <c r="W222" s="302"/>
      <c r="X222" s="302"/>
      <c r="Y222" s="302"/>
      <c r="Z222" s="302"/>
      <c r="AA222" s="302"/>
      <c r="AB222" s="302"/>
      <c r="AC222" s="302"/>
      <c r="AD222" s="302"/>
      <c r="AE222" s="302"/>
      <c r="AF222" s="302"/>
      <c r="AG222" s="302"/>
      <c r="AH222" s="302"/>
      <c r="AI222" s="302"/>
      <c r="AJ222" s="302"/>
      <c r="AK222" s="302"/>
      <c r="AL222" s="302"/>
      <c r="AM222" s="302"/>
      <c r="AN222" s="302"/>
      <c r="AO222" s="302"/>
      <c r="AP222" s="302"/>
      <c r="AQ222" s="302"/>
      <c r="AR222" s="302"/>
      <c r="AS222" s="302"/>
      <c r="AT222" s="302"/>
      <c r="AU222" s="302"/>
      <c r="AV222" s="302"/>
      <c r="AW222" s="302"/>
      <c r="AX222" s="302"/>
      <c r="AY222" s="302"/>
      <c r="AZ222" s="302"/>
      <c r="BA222" s="302"/>
      <c r="BB222" s="302"/>
      <c r="BC222" s="302"/>
      <c r="BD222" s="302"/>
    </row>
    <row r="223" spans="1:57" x14ac:dyDescent="0.2">
      <c r="A223" s="141" t="s">
        <v>1145</v>
      </c>
      <c r="D223" s="141"/>
      <c r="E223" s="142" t="s">
        <v>1146</v>
      </c>
      <c r="F223" s="141"/>
      <c r="G223" s="141"/>
      <c r="H223" s="141"/>
      <c r="I223" s="141"/>
      <c r="J223" s="141"/>
      <c r="K223" s="141">
        <f t="shared" ref="K223:BD223" si="111">SUM(K207:K208,K210,K212:K221)</f>
        <v>275</v>
      </c>
      <c r="L223" s="141">
        <f t="shared" si="111"/>
        <v>291.10000000000002</v>
      </c>
      <c r="M223" s="141">
        <f t="shared" si="111"/>
        <v>332.7</v>
      </c>
      <c r="N223" s="141">
        <f t="shared" si="111"/>
        <v>374.40000000000003</v>
      </c>
      <c r="O223" s="141">
        <f t="shared" si="111"/>
        <v>413.20000000000005</v>
      </c>
      <c r="P223" s="141">
        <f t="shared" si="111"/>
        <v>423.09999999999997</v>
      </c>
      <c r="Q223" s="141">
        <f t="shared" si="111"/>
        <v>484.7</v>
      </c>
      <c r="R223" s="141">
        <f t="shared" si="111"/>
        <v>543.6</v>
      </c>
      <c r="S223" s="141">
        <f t="shared" si="111"/>
        <v>615.5</v>
      </c>
      <c r="T223" s="141">
        <f t="shared" si="111"/>
        <v>689.8</v>
      </c>
      <c r="U223" s="141">
        <f t="shared" si="111"/>
        <v>750.99999999999989</v>
      </c>
      <c r="V223" s="141">
        <f t="shared" si="111"/>
        <v>858.2</v>
      </c>
      <c r="W223" s="141">
        <f t="shared" si="111"/>
        <v>867.40000000000009</v>
      </c>
      <c r="X223" s="141">
        <f t="shared" si="111"/>
        <v>919.19999999999993</v>
      </c>
      <c r="Y223" s="141">
        <f t="shared" si="111"/>
        <v>1019.3000000000003</v>
      </c>
      <c r="Z223" s="141">
        <f t="shared" si="111"/>
        <v>1104.0999999999999</v>
      </c>
      <c r="AA223" s="141">
        <f t="shared" si="111"/>
        <v>1171.2</v>
      </c>
      <c r="AB223" s="141">
        <f t="shared" si="111"/>
        <v>1287.3000000000002</v>
      </c>
      <c r="AC223" s="141">
        <f t="shared" si="111"/>
        <v>1378.9999999999998</v>
      </c>
      <c r="AD223" s="141">
        <f t="shared" si="111"/>
        <v>1493.0000000000002</v>
      </c>
      <c r="AE223" s="141">
        <f t="shared" si="111"/>
        <v>1570.3</v>
      </c>
      <c r="AF223" s="141">
        <f t="shared" si="111"/>
        <v>1609.6000000000001</v>
      </c>
      <c r="AG223" s="141">
        <f t="shared" si="111"/>
        <v>1694.2</v>
      </c>
      <c r="AH223" s="141">
        <f t="shared" si="111"/>
        <v>1794.6000000000001</v>
      </c>
      <c r="AI223" s="141">
        <f t="shared" si="111"/>
        <v>1933.3999999999999</v>
      </c>
      <c r="AJ223" s="141">
        <f t="shared" si="111"/>
        <v>2050.1999999999998</v>
      </c>
      <c r="AK223" s="141">
        <f t="shared" si="111"/>
        <v>2196.6999999999998</v>
      </c>
      <c r="AL223" s="141">
        <f t="shared" si="111"/>
        <v>2367.6</v>
      </c>
      <c r="AM223" s="141">
        <f t="shared" si="111"/>
        <v>2535.6999999999998</v>
      </c>
      <c r="AN223" s="141">
        <f t="shared" si="111"/>
        <v>2695.7</v>
      </c>
      <c r="AO223" s="141">
        <f t="shared" si="111"/>
        <v>2905.5000000000005</v>
      </c>
      <c r="AP223" s="141">
        <f t="shared" si="111"/>
        <v>2893.7999999999997</v>
      </c>
      <c r="AQ223" s="141">
        <f t="shared" si="111"/>
        <v>2749.9999999999995</v>
      </c>
      <c r="AR223" s="141">
        <f t="shared" si="111"/>
        <v>2824.3</v>
      </c>
      <c r="AS223" s="141">
        <f t="shared" si="111"/>
        <v>3035.9000000000005</v>
      </c>
      <c r="AT223" s="141">
        <f t="shared" si="111"/>
        <v>3417.1</v>
      </c>
      <c r="AU223" s="141">
        <f t="shared" si="111"/>
        <v>3725.7999999999997</v>
      </c>
      <c r="AV223" s="141">
        <f t="shared" si="111"/>
        <v>3909.7000000000007</v>
      </c>
      <c r="AW223" s="141">
        <f t="shared" si="111"/>
        <v>3819.4</v>
      </c>
      <c r="AX223" s="141">
        <f t="shared" si="111"/>
        <v>3388.9</v>
      </c>
      <c r="AY223" s="141">
        <f t="shared" si="111"/>
        <v>3626.7999999999997</v>
      </c>
      <c r="AZ223" s="141">
        <f t="shared" si="111"/>
        <v>3823.2999999999997</v>
      </c>
      <c r="BA223" s="141">
        <f t="shared" si="111"/>
        <v>4010.5000000000005</v>
      </c>
      <c r="BB223" s="141">
        <f t="shared" si="111"/>
        <v>4391</v>
      </c>
      <c r="BC223" s="141">
        <f t="shared" si="111"/>
        <v>4647.4000000000005</v>
      </c>
      <c r="BD223" s="141">
        <f t="shared" si="111"/>
        <v>4895.2000000000007</v>
      </c>
      <c r="BE223"/>
    </row>
    <row r="224" spans="1:57" s="322" customFormat="1" x14ac:dyDescent="0.2">
      <c r="A224" s="141"/>
      <c r="D224" s="141"/>
      <c r="E224" s="142"/>
      <c r="F224" s="141" t="s">
        <v>2551</v>
      </c>
      <c r="G224" s="141"/>
      <c r="H224" s="141"/>
      <c r="I224" s="141"/>
      <c r="J224" s="141"/>
      <c r="K224" s="141">
        <f>SUM(K61,K248)+K270+K274</f>
        <v>271.20000000000005</v>
      </c>
      <c r="L224" s="141">
        <f t="shared" ref="L224:BD224" si="112">SUM(L61,L248)+L270+L274</f>
        <v>302.50000000000006</v>
      </c>
      <c r="M224" s="141">
        <f t="shared" si="112"/>
        <v>330.09999999999997</v>
      </c>
      <c r="N224" s="141">
        <f t="shared" si="112"/>
        <v>355.29999999999995</v>
      </c>
      <c r="O224" s="141">
        <f t="shared" si="112"/>
        <v>402.2</v>
      </c>
      <c r="P224" s="141">
        <f t="shared" si="112"/>
        <v>468.90000000000003</v>
      </c>
      <c r="Q224" s="141">
        <f t="shared" si="112"/>
        <v>499.79999999999995</v>
      </c>
      <c r="R224" s="141">
        <f t="shared" si="112"/>
        <v>537.70000000000005</v>
      </c>
      <c r="S224" s="141">
        <f t="shared" si="112"/>
        <v>581.29999999999995</v>
      </c>
      <c r="T224" s="141">
        <f t="shared" si="112"/>
        <v>639.79999999999995</v>
      </c>
      <c r="U224" s="141">
        <f t="shared" si="112"/>
        <v>734.99999999999989</v>
      </c>
      <c r="V224" s="141">
        <f t="shared" si="112"/>
        <v>823.90000000000009</v>
      </c>
      <c r="W224" s="141">
        <f t="shared" si="112"/>
        <v>906.30000000000007</v>
      </c>
      <c r="X224" s="141">
        <f t="shared" si="112"/>
        <v>975.7</v>
      </c>
      <c r="Y224" s="141">
        <f t="shared" si="112"/>
        <v>1025.9000000000001</v>
      </c>
      <c r="Z224" s="141">
        <f t="shared" si="112"/>
        <v>1107</v>
      </c>
      <c r="AA224" s="141">
        <f t="shared" si="112"/>
        <v>1181.3000000000002</v>
      </c>
      <c r="AB224" s="141">
        <f t="shared" si="112"/>
        <v>1238.5999999999999</v>
      </c>
      <c r="AC224" s="141">
        <f t="shared" si="112"/>
        <v>1311.7</v>
      </c>
      <c r="AD224" s="141">
        <f t="shared" si="112"/>
        <v>1418.1000000000001</v>
      </c>
      <c r="AE224" s="141">
        <f t="shared" si="112"/>
        <v>1538.9</v>
      </c>
      <c r="AF224" s="141">
        <f t="shared" si="112"/>
        <v>1632.3000000000002</v>
      </c>
      <c r="AG224" s="141">
        <f t="shared" si="112"/>
        <v>1804.8999999999996</v>
      </c>
      <c r="AH224" s="141">
        <f t="shared" si="112"/>
        <v>1877.6999999999998</v>
      </c>
      <c r="AI224" s="141">
        <f t="shared" si="112"/>
        <v>1947.8000000000002</v>
      </c>
      <c r="AJ224" s="141">
        <f t="shared" si="112"/>
        <v>2025.8000000000002</v>
      </c>
      <c r="AK224" s="141">
        <f t="shared" si="112"/>
        <v>2103.8000000000002</v>
      </c>
      <c r="AL224" s="141">
        <f t="shared" si="112"/>
        <v>2177.6999999999998</v>
      </c>
      <c r="AM224" s="141">
        <f t="shared" si="112"/>
        <v>2248.4</v>
      </c>
      <c r="AN224" s="141">
        <f t="shared" si="112"/>
        <v>2368.7000000000003</v>
      </c>
      <c r="AO224" s="141">
        <f t="shared" si="112"/>
        <v>2509.8000000000002</v>
      </c>
      <c r="AP224" s="141">
        <f t="shared" si="112"/>
        <v>2708</v>
      </c>
      <c r="AQ224" s="141">
        <f t="shared" si="112"/>
        <v>2924.5000000000009</v>
      </c>
      <c r="AR224" s="141">
        <f t="shared" si="112"/>
        <v>3103.8999999999992</v>
      </c>
      <c r="AS224" s="141">
        <f t="shared" si="112"/>
        <v>3302.7000000000003</v>
      </c>
      <c r="AT224" s="141">
        <f t="shared" si="112"/>
        <v>3508.7</v>
      </c>
      <c r="AU224" s="141">
        <f t="shared" si="112"/>
        <v>3713.7999999999997</v>
      </c>
      <c r="AV224" s="141">
        <f t="shared" si="112"/>
        <v>3945.7</v>
      </c>
      <c r="AW224" s="141">
        <f t="shared" si="112"/>
        <v>4326.7</v>
      </c>
      <c r="AX224" s="141">
        <f t="shared" si="112"/>
        <v>4601.5</v>
      </c>
      <c r="AY224" s="141">
        <f t="shared" si="112"/>
        <v>4854.4999999999991</v>
      </c>
      <c r="AZ224" s="141">
        <f t="shared" si="112"/>
        <v>4897.9000000000005</v>
      </c>
      <c r="BA224" s="141">
        <f t="shared" si="112"/>
        <v>4917.2</v>
      </c>
      <c r="BB224" s="141">
        <f t="shared" si="112"/>
        <v>4956</v>
      </c>
      <c r="BC224" s="141">
        <f t="shared" si="112"/>
        <v>5085.8999999999996</v>
      </c>
      <c r="BD224" s="141">
        <f t="shared" si="112"/>
        <v>5275.7</v>
      </c>
    </row>
    <row r="225" spans="1:60" s="322" customFormat="1" x14ac:dyDescent="0.2">
      <c r="A225" s="141"/>
      <c r="D225" s="141"/>
      <c r="E225" s="142"/>
      <c r="F225" s="141"/>
      <c r="G225" s="141"/>
      <c r="H225" s="141"/>
      <c r="I225" s="141"/>
      <c r="J225" s="141"/>
      <c r="K225" s="141">
        <f>K223/K224</f>
        <v>1.0140117994100293</v>
      </c>
      <c r="L225" s="141">
        <f t="shared" ref="L225:W225" si="113">L223/L224</f>
        <v>0.9623140495867768</v>
      </c>
      <c r="M225" s="141">
        <f t="shared" si="113"/>
        <v>1.0078764010905787</v>
      </c>
      <c r="N225" s="141">
        <f t="shared" si="113"/>
        <v>1.0537573881227134</v>
      </c>
      <c r="O225" s="141">
        <f t="shared" si="113"/>
        <v>1.0273495773247143</v>
      </c>
      <c r="P225" s="141">
        <f t="shared" si="113"/>
        <v>0.90232458946470451</v>
      </c>
      <c r="Q225" s="141">
        <f t="shared" si="113"/>
        <v>0.96978791516606644</v>
      </c>
      <c r="R225" s="141">
        <f t="shared" si="113"/>
        <v>1.0109726613353172</v>
      </c>
      <c r="S225" s="141">
        <f t="shared" si="113"/>
        <v>1.0588336487183898</v>
      </c>
      <c r="T225" s="141">
        <f t="shared" si="113"/>
        <v>1.0781494216942795</v>
      </c>
      <c r="U225" s="141">
        <f t="shared" si="113"/>
        <v>1.0217687074829933</v>
      </c>
      <c r="V225" s="141">
        <f t="shared" si="113"/>
        <v>1.0416312659303313</v>
      </c>
      <c r="W225" s="141">
        <f t="shared" si="113"/>
        <v>0.95707823016661153</v>
      </c>
      <c r="X225" s="141">
        <f t="shared" ref="X225" si="114">X223/X224</f>
        <v>0.94209285641078189</v>
      </c>
      <c r="Y225" s="141">
        <f t="shared" ref="Y225" si="115">Y223/Y224</f>
        <v>0.99356662442733235</v>
      </c>
      <c r="Z225" s="141">
        <f t="shared" ref="Z225" si="116">Z223/Z224</f>
        <v>0.99738030713640458</v>
      </c>
      <c r="AA225" s="141">
        <f t="shared" ref="AA225" si="117">AA223/AA224</f>
        <v>0.99145009735037659</v>
      </c>
      <c r="AB225" s="141">
        <f t="shared" ref="AB225" si="118">AB223/AB224</f>
        <v>1.039318585499758</v>
      </c>
      <c r="AC225" s="141">
        <f t="shared" ref="AC225" si="119">AC223/AC224</f>
        <v>1.0513074635968589</v>
      </c>
      <c r="AD225" s="141">
        <f t="shared" ref="AD225" si="120">AD223/AD224</f>
        <v>1.0528171497073551</v>
      </c>
      <c r="AE225" s="141">
        <f t="shared" ref="AE225" si="121">AE223/AE224</f>
        <v>1.0204041848073298</v>
      </c>
      <c r="AF225" s="141">
        <f t="shared" ref="AF225" si="122">AF223/AF224</f>
        <v>0.986093242663726</v>
      </c>
      <c r="AG225" s="141">
        <f t="shared" ref="AG225" si="123">AG223/AG224</f>
        <v>0.9386669621585686</v>
      </c>
      <c r="AH225" s="141">
        <f t="shared" ref="AH225" si="124">AH223/AH224</f>
        <v>0.95574372903019666</v>
      </c>
      <c r="AI225" s="141">
        <f t="shared" ref="AI225" si="125">AI223/AI224</f>
        <v>0.99260704384433707</v>
      </c>
      <c r="AJ225" s="141">
        <f t="shared" ref="AJ225" si="126">AJ223/AJ224</f>
        <v>1.0120446243459371</v>
      </c>
      <c r="AK225" s="141">
        <f t="shared" ref="AK225" si="127">AK223/AK224</f>
        <v>1.0441581899420096</v>
      </c>
      <c r="AL225" s="141">
        <f t="shared" ref="AL225" si="128">AL223/AL224</f>
        <v>1.087202093952335</v>
      </c>
      <c r="AM225" s="141">
        <f t="shared" ref="AM225" si="129">AM223/AM224</f>
        <v>1.1277797544920831</v>
      </c>
      <c r="AN225" s="141">
        <f t="shared" ref="AN225" si="130">AN223/AN224</f>
        <v>1.1380504073964619</v>
      </c>
      <c r="AO225" s="141">
        <f t="shared" ref="AO225" si="131">AO223/AO224</f>
        <v>1.1576619650968205</v>
      </c>
      <c r="AP225" s="141">
        <f t="shared" ref="AP225" si="132">AP223/AP224</f>
        <v>1.0686115214180205</v>
      </c>
      <c r="AQ225" s="141">
        <f t="shared" ref="AQ225" si="133">AQ223/AQ224</f>
        <v>0.94033168062916694</v>
      </c>
      <c r="AR225" s="141">
        <f t="shared" ref="AR225" si="134">AR223/AR224</f>
        <v>0.90991977834337479</v>
      </c>
      <c r="AS225" s="141">
        <f t="shared" ref="AS225" si="135">AS223/AS224</f>
        <v>0.91921760983437806</v>
      </c>
      <c r="AT225" s="141">
        <f t="shared" ref="AT225" si="136">AT223/AT224</f>
        <v>0.97389346481602879</v>
      </c>
      <c r="AU225" s="141">
        <f t="shared" ref="AU225" si="137">AU223/AU224</f>
        <v>1.0032311917712315</v>
      </c>
      <c r="AV225" s="141">
        <f t="shared" ref="AV225" si="138">AV223/AV224</f>
        <v>0.99087614365004961</v>
      </c>
      <c r="AW225" s="141">
        <f t="shared" ref="AW225" si="139">AW223/AW224</f>
        <v>0.88275128851087437</v>
      </c>
      <c r="AX225" s="141">
        <f t="shared" ref="AX225" si="140">AX223/AX224</f>
        <v>0.73647723568401613</v>
      </c>
      <c r="AY225" s="141">
        <f t="shared" ref="AY225" si="141">AY223/AY224</f>
        <v>0.74710062828303647</v>
      </c>
      <c r="AZ225" s="141">
        <f t="shared" ref="AZ225" si="142">AZ223/AZ224</f>
        <v>0.78059984891484091</v>
      </c>
      <c r="BA225" s="141">
        <f t="shared" ref="BA225" si="143">BA223/BA224</f>
        <v>0.8156064426909625</v>
      </c>
      <c r="BB225" s="141">
        <f t="shared" ref="BB225" si="144">BB223/BB224</f>
        <v>0.8859967715899919</v>
      </c>
      <c r="BC225" s="141">
        <f t="shared" ref="BC225" si="145">BC223/BC224</f>
        <v>0.9137812383255669</v>
      </c>
      <c r="BD225" s="141">
        <f t="shared" ref="BD225" si="146">BD223/BD224</f>
        <v>0.92787686942017189</v>
      </c>
    </row>
    <row r="226" spans="1:60" customFormat="1" x14ac:dyDescent="0.2">
      <c r="E226" s="142" t="s">
        <v>2050</v>
      </c>
      <c r="K226" s="79">
        <f>K223+K209+K211</f>
        <v>275.59999999999997</v>
      </c>
      <c r="L226" s="79">
        <f t="shared" ref="L226:BC226" si="147">L223+L209+L211</f>
        <v>291.8</v>
      </c>
      <c r="M226" s="79">
        <f t="shared" si="147"/>
        <v>333.49999999999994</v>
      </c>
      <c r="N226" s="79">
        <f t="shared" si="147"/>
        <v>375.3</v>
      </c>
      <c r="O226" s="79">
        <f t="shared" si="147"/>
        <v>414.20000000000005</v>
      </c>
      <c r="P226" s="79">
        <f t="shared" si="147"/>
        <v>424.2</v>
      </c>
      <c r="Q226" s="79">
        <f t="shared" si="147"/>
        <v>486</v>
      </c>
      <c r="R226" s="79">
        <f t="shared" si="147"/>
        <v>545.1</v>
      </c>
      <c r="S226" s="79">
        <f t="shared" si="147"/>
        <v>617.4</v>
      </c>
      <c r="T226" s="79">
        <f t="shared" si="147"/>
        <v>691.8</v>
      </c>
      <c r="U226" s="79">
        <f t="shared" si="147"/>
        <v>753.59999999999991</v>
      </c>
      <c r="V226" s="79">
        <f t="shared" si="147"/>
        <v>860.90000000000009</v>
      </c>
      <c r="W226" s="79">
        <f t="shared" si="147"/>
        <v>870.00000000000011</v>
      </c>
      <c r="X226" s="79">
        <f t="shared" si="147"/>
        <v>921.69999999999993</v>
      </c>
      <c r="Y226" s="79">
        <f t="shared" si="147"/>
        <v>1021.9000000000002</v>
      </c>
      <c r="Z226" s="79">
        <f t="shared" si="147"/>
        <v>1107.4000000000001</v>
      </c>
      <c r="AA226" s="79">
        <f t="shared" si="147"/>
        <v>1174.4000000000001</v>
      </c>
      <c r="AB226" s="79">
        <f t="shared" si="147"/>
        <v>1290.8000000000002</v>
      </c>
      <c r="AC226" s="79">
        <f t="shared" si="147"/>
        <v>1383.1</v>
      </c>
      <c r="AD226" s="79">
        <f t="shared" si="147"/>
        <v>1497.4000000000003</v>
      </c>
      <c r="AE226" s="79">
        <f t="shared" si="147"/>
        <v>1575.3</v>
      </c>
      <c r="AF226" s="79">
        <f t="shared" si="147"/>
        <v>1614.3</v>
      </c>
      <c r="AG226" s="79">
        <f t="shared" si="147"/>
        <v>1698.8999999999999</v>
      </c>
      <c r="AH226" s="79">
        <f t="shared" si="147"/>
        <v>1799.5000000000002</v>
      </c>
      <c r="AI226" s="79">
        <f t="shared" si="147"/>
        <v>1938.9999999999998</v>
      </c>
      <c r="AJ226" s="79">
        <f t="shared" si="147"/>
        <v>2056.7999999999997</v>
      </c>
      <c r="AK226" s="79">
        <f t="shared" si="147"/>
        <v>2204.6999999999998</v>
      </c>
      <c r="AL226" s="79">
        <f t="shared" si="147"/>
        <v>2375.6999999999998</v>
      </c>
      <c r="AM226" s="79">
        <f t="shared" si="147"/>
        <v>2544.4999999999995</v>
      </c>
      <c r="AN226" s="79">
        <f t="shared" si="147"/>
        <v>2704.9</v>
      </c>
      <c r="AO226" s="79">
        <f t="shared" si="147"/>
        <v>2916.4000000000005</v>
      </c>
      <c r="AP226" s="79">
        <f t="shared" si="147"/>
        <v>2905.1999999999994</v>
      </c>
      <c r="AQ226" s="79">
        <f t="shared" si="147"/>
        <v>2761.3999999999996</v>
      </c>
      <c r="AR226" s="79">
        <f t="shared" si="147"/>
        <v>2837.2000000000003</v>
      </c>
      <c r="AS226" s="79">
        <f t="shared" si="147"/>
        <v>3050.3000000000006</v>
      </c>
      <c r="AT226" s="79">
        <f t="shared" si="147"/>
        <v>3433.8999999999996</v>
      </c>
      <c r="AU226" s="79">
        <f t="shared" si="147"/>
        <v>3744.9999999999995</v>
      </c>
      <c r="AV226" s="79">
        <f t="shared" si="147"/>
        <v>3929.7000000000007</v>
      </c>
      <c r="AW226" s="79">
        <f t="shared" si="147"/>
        <v>3843.0000000000005</v>
      </c>
      <c r="AX226" s="79">
        <f t="shared" si="147"/>
        <v>3408.7000000000003</v>
      </c>
      <c r="AY226" s="79">
        <f t="shared" si="147"/>
        <v>3647.3999999999996</v>
      </c>
      <c r="AZ226" s="79">
        <f t="shared" si="147"/>
        <v>3844.3999999999996</v>
      </c>
      <c r="BA226" s="79">
        <f t="shared" si="147"/>
        <v>4033.3</v>
      </c>
      <c r="BB226" s="79">
        <f t="shared" si="147"/>
        <v>4415.5999999999995</v>
      </c>
      <c r="BC226" s="79">
        <f t="shared" si="147"/>
        <v>4674.0000000000009</v>
      </c>
      <c r="BD226" s="79">
        <f>BD223+BD209+BD211</f>
        <v>4922.4000000000015</v>
      </c>
    </row>
    <row r="227" spans="1:60" x14ac:dyDescent="0.2">
      <c r="A227"/>
      <c r="B227"/>
      <c r="C227"/>
      <c r="D227"/>
      <c r="E227" s="142" t="s">
        <v>109</v>
      </c>
      <c r="F227"/>
      <c r="G227"/>
      <c r="H227"/>
      <c r="I227"/>
      <c r="J227"/>
      <c r="K227" s="79">
        <f>'NIPA 3.1'!AR8+'NIPA 3.1'!AR13-K226</f>
        <v>0.20000000000004547</v>
      </c>
      <c r="L227" s="79">
        <f>'NIPA 3.1'!AS8+'NIPA 3.1'!AS13-L226</f>
        <v>0</v>
      </c>
      <c r="M227" s="79">
        <f>'NIPA 3.1'!AT8+'NIPA 3.1'!AT13-M226</f>
        <v>-9.9999999999909051E-2</v>
      </c>
      <c r="N227" s="79">
        <f>'NIPA 3.1'!AU8+'NIPA 3.1'!AU13-N226</f>
        <v>0</v>
      </c>
      <c r="O227" s="79">
        <f>'NIPA 3.1'!AV8+'NIPA 3.1'!AV13-O226</f>
        <v>-0.30000000000001137</v>
      </c>
      <c r="P227" s="79">
        <f>'NIPA 3.1'!AW8+'NIPA 3.1'!AW13-P226</f>
        <v>0</v>
      </c>
      <c r="Q227" s="79">
        <f>'NIPA 3.1'!AX8+'NIPA 3.1'!AX13-Q226</f>
        <v>0</v>
      </c>
      <c r="R227" s="79">
        <f>'NIPA 3.1'!AY8+'NIPA 3.1'!AY13-R226</f>
        <v>0.10000000000002274</v>
      </c>
      <c r="S227" s="79">
        <f>'NIPA 3.1'!AZ8+'NIPA 3.1'!AZ13-S226</f>
        <v>-0.29999999999995453</v>
      </c>
      <c r="T227" s="79">
        <f>'NIPA 3.1'!BA8+'NIPA 3.1'!BA13-T226</f>
        <v>0.10000000000013642</v>
      </c>
      <c r="U227" s="79">
        <f>'NIPA 3.1'!BB8+'NIPA 3.1'!BB13-U226</f>
        <v>-0.1999999999998181</v>
      </c>
      <c r="V227" s="79">
        <f>'NIPA 3.1'!BC8+'NIPA 3.1'!BC13-V226</f>
        <v>9.9999999999909051E-2</v>
      </c>
      <c r="W227" s="79">
        <f>'NIPA 3.1'!BD8+'NIPA 3.1'!BD13-W226</f>
        <v>0.19999999999993179</v>
      </c>
      <c r="X227" s="79">
        <f>'NIPA 3.1'!BE8+'NIPA 3.1'!BE13-X226</f>
        <v>0.10000000000002274</v>
      </c>
      <c r="Y227" s="79">
        <f>'NIPA 3.1'!BF8+'NIPA 3.1'!BF13-Y226</f>
        <v>-0.10000000000025011</v>
      </c>
      <c r="Z227" s="79">
        <f>'NIPA 3.1'!BG8+'NIPA 3.1'!BG13-Z226</f>
        <v>-0.20000000000004547</v>
      </c>
      <c r="AA227" s="79">
        <f>'NIPA 3.1'!BH8+'NIPA 3.1'!BH13-AA226</f>
        <v>-0.10000000000013642</v>
      </c>
      <c r="AB227" s="79">
        <f>'NIPA 3.1'!BI8+'NIPA 3.1'!BI13-AB226</f>
        <v>9.9999999999909051E-2</v>
      </c>
      <c r="AC227" s="79">
        <f>'NIPA 3.1'!BJ8+'NIPA 3.1'!BJ13-AC226</f>
        <v>0</v>
      </c>
      <c r="AD227" s="79">
        <f>'NIPA 3.1'!BK8+'NIPA 3.1'!BK13-AD226</f>
        <v>0.29999999999949978</v>
      </c>
      <c r="AE227" s="79">
        <f>'NIPA 3.1'!BL8+'NIPA 3.1'!BL13-AE226</f>
        <v>0.10000000000013642</v>
      </c>
      <c r="AF227" s="79">
        <f>'NIPA 3.1'!BM8+'NIPA 3.1'!BM13-AF226</f>
        <v>0.10000000000013642</v>
      </c>
      <c r="AG227" s="79">
        <f>'NIPA 3.1'!BN8+'NIPA 3.1'!BN13-AG226</f>
        <v>0.20000000000004547</v>
      </c>
      <c r="AH227" s="79">
        <f>'NIPA 3.1'!BO8+'NIPA 3.1'!BO13-AH226</f>
        <v>9.9999999999681677E-2</v>
      </c>
      <c r="AI227" s="79">
        <f>'NIPA 3.1'!BP8+'NIPA 3.1'!BP13-AI226</f>
        <v>-9.9999999999681677E-2</v>
      </c>
      <c r="AJ227" s="79">
        <f>'NIPA 3.1'!BQ8+'NIPA 3.1'!BQ13-AJ226</f>
        <v>-9.9999999999909051E-2</v>
      </c>
      <c r="AK227" s="79">
        <f>'NIPA 3.1'!BR8+'NIPA 3.1'!BR13-AK226</f>
        <v>-0.1999999999998181</v>
      </c>
      <c r="AL227" s="79">
        <f>'NIPA 3.1'!BS8+'NIPA 3.1'!BS13-AL226</f>
        <v>0.3000000000001819</v>
      </c>
      <c r="AM227" s="79">
        <f>'NIPA 3.1'!BT8+'NIPA 3.1'!BT13-AM226</f>
        <v>0</v>
      </c>
      <c r="AN227" s="79">
        <f>'NIPA 3.1'!BU8+'NIPA 3.1'!BU13-AN226</f>
        <v>9.9999999999909051E-2</v>
      </c>
      <c r="AO227" s="79">
        <f>'NIPA 3.1'!BV8+'NIPA 3.1'!BV13-AO226</f>
        <v>9.9999999999454303E-2</v>
      </c>
      <c r="AP227" s="79">
        <f>'NIPA 3.1'!BW8+'NIPA 3.1'!BW13-AP226</f>
        <v>-9.9999999999454303E-2</v>
      </c>
      <c r="AQ227" s="79">
        <f>'NIPA 3.1'!BX8+'NIPA 3.1'!BX13-AQ226</f>
        <v>0</v>
      </c>
      <c r="AR227" s="79">
        <f>'NIPA 3.1'!BY8+'NIPA 3.1'!BY13-AR226</f>
        <v>9.9999999999909051E-2</v>
      </c>
      <c r="AS227" s="79">
        <f>'NIPA 3.1'!BZ8+'NIPA 3.1'!BZ13-AS226</f>
        <v>-0.2000000000007276</v>
      </c>
      <c r="AT227" s="79">
        <f>'NIPA 3.1'!CA8+'NIPA 3.1'!CA13-AT226</f>
        <v>-9.9999999999454303E-2</v>
      </c>
      <c r="AU227" s="79">
        <f>'NIPA 3.1'!CB8+'NIPA 3.1'!CB13-AU226</f>
        <v>0.10000000000081855</v>
      </c>
      <c r="AV227" s="79">
        <f>'NIPA 3.1'!CC8+'NIPA 3.1'!CC13-AV226</f>
        <v>0.19999999999936335</v>
      </c>
      <c r="AW227" s="79">
        <f>'NIPA 3.1'!CD8+'NIPA 3.1'!CD13-AW226</f>
        <v>-0.30000000000063665</v>
      </c>
      <c r="AX227" s="79">
        <f>'NIPA 3.1'!CE8+'NIPA 3.1'!CE13-AX226</f>
        <v>-0.1000000000003638</v>
      </c>
      <c r="AY227" s="79">
        <f>'NIPA 3.1'!CF8+'NIPA 3.1'!CF13-AY226</f>
        <v>0</v>
      </c>
      <c r="AZ227" s="79">
        <f>'NIPA 3.1'!CG8+'NIPA 3.1'!CG13-AZ226</f>
        <v>-9.9999999999454303E-2</v>
      </c>
      <c r="BA227" s="79">
        <f>'NIPA 3.1'!CH8+'NIPA 3.1'!CH13-BA226</f>
        <v>9.9999999999454303E-2</v>
      </c>
      <c r="BB227" s="79">
        <f>'NIPA 3.1'!CI8+'NIPA 3.1'!CI13-BB226</f>
        <v>-0.1999999999998181</v>
      </c>
      <c r="BC227" s="79">
        <f>'NIPA 3.1'!CJ8+'NIPA 3.1'!CJ13-BC226</f>
        <v>-0.2000000000007276</v>
      </c>
      <c r="BD227" s="79">
        <f>'NIPA 3.1'!CK8+'NIPA 3.1'!CK13-BD226</f>
        <v>9.9999999998544808E-2</v>
      </c>
    </row>
    <row r="228" spans="1:60" s="322" customFormat="1" x14ac:dyDescent="0.2">
      <c r="E228" s="142"/>
      <c r="K228" s="79"/>
      <c r="L228" s="79"/>
      <c r="M228" s="79"/>
      <c r="N228" s="79"/>
      <c r="O228" s="79"/>
      <c r="P228" s="79"/>
      <c r="Q228" s="79"/>
      <c r="R228" s="79"/>
      <c r="S228" s="79"/>
      <c r="T228" s="79"/>
      <c r="U228" s="79"/>
      <c r="V228" s="79"/>
      <c r="W228" s="79"/>
      <c r="X228" s="79"/>
      <c r="Y228" s="79"/>
      <c r="Z228" s="79"/>
      <c r="AA228" s="79"/>
      <c r="AB228" s="79"/>
      <c r="AC228" s="79"/>
      <c r="AD228" s="79"/>
      <c r="AE228" s="79"/>
      <c r="AF228" s="79"/>
      <c r="AG228" s="79"/>
      <c r="AH228" s="79"/>
      <c r="AI228" s="79"/>
      <c r="AJ228" s="79"/>
      <c r="AK228" s="79"/>
      <c r="AL228" s="79"/>
      <c r="AM228" s="79"/>
      <c r="AN228" s="79"/>
      <c r="AO228" s="79"/>
      <c r="AP228" s="79"/>
      <c r="AQ228" s="79"/>
      <c r="AR228" s="79"/>
      <c r="AS228" s="79"/>
      <c r="AT228" s="79"/>
      <c r="AU228" s="79"/>
      <c r="AV228" s="79"/>
      <c r="AW228" s="79"/>
      <c r="AX228" s="79"/>
      <c r="AY228" s="79"/>
      <c r="AZ228" s="79"/>
      <c r="BA228" s="79"/>
      <c r="BB228" s="79"/>
      <c r="BC228" s="79"/>
      <c r="BD228" s="79"/>
    </row>
    <row r="229" spans="1:60" x14ac:dyDescent="0.2">
      <c r="A229"/>
      <c r="B229"/>
      <c r="C229"/>
      <c r="D229"/>
      <c r="E229"/>
      <c r="F229"/>
      <c r="G229"/>
      <c r="H229"/>
      <c r="I229"/>
      <c r="J229"/>
      <c r="K229"/>
      <c r="L229"/>
      <c r="M229"/>
      <c r="N229"/>
      <c r="O229"/>
      <c r="P229"/>
      <c r="Q229"/>
      <c r="R229"/>
      <c r="S229"/>
      <c r="T229"/>
      <c r="U229"/>
    </row>
    <row r="230" spans="1:60" x14ac:dyDescent="0.2">
      <c r="A230"/>
      <c r="B230" s="82" t="s">
        <v>2086</v>
      </c>
      <c r="C230"/>
      <c r="D230"/>
      <c r="E230"/>
      <c r="F230"/>
      <c r="G230"/>
      <c r="H230"/>
      <c r="I230"/>
      <c r="J230"/>
      <c r="K230"/>
      <c r="L230"/>
      <c r="M230"/>
      <c r="N230"/>
      <c r="O230"/>
      <c r="P230"/>
      <c r="Q230"/>
      <c r="R230"/>
      <c r="S230"/>
      <c r="T230"/>
      <c r="U230"/>
    </row>
    <row r="231" spans="1:60" customFormat="1" x14ac:dyDescent="0.2"/>
    <row r="232" spans="1:60" x14ac:dyDescent="0.2">
      <c r="A232" s="141" t="s">
        <v>1124</v>
      </c>
      <c r="C232" s="77" t="s">
        <v>1819</v>
      </c>
      <c r="D232" s="322"/>
      <c r="E232" s="322"/>
      <c r="F232" s="322"/>
      <c r="G232" s="322"/>
      <c r="H232" s="322"/>
      <c r="I232" s="322"/>
      <c r="J232" s="322"/>
      <c r="K232" s="322">
        <f>'NIPA 3.12'!AR11</f>
        <v>31.4</v>
      </c>
      <c r="L232" s="322">
        <f>'NIPA 3.12'!AS11</f>
        <v>36.6</v>
      </c>
      <c r="M232" s="322">
        <f>'NIPA 3.12'!AT11</f>
        <v>40.9</v>
      </c>
      <c r="N232" s="322">
        <f>'NIPA 3.12'!AU11</f>
        <v>50.7</v>
      </c>
      <c r="O232" s="322">
        <f>'NIPA 3.12'!AV11</f>
        <v>57.6</v>
      </c>
      <c r="P232" s="322">
        <f>'NIPA 3.12'!AW11</f>
        <v>65.900000000000006</v>
      </c>
      <c r="Q232" s="322">
        <f>'NIPA 3.12'!AX11</f>
        <v>74.5</v>
      </c>
      <c r="R232" s="322">
        <f>'NIPA 3.12'!AY11</f>
        <v>83.2</v>
      </c>
      <c r="S232" s="322">
        <f>'NIPA 3.12'!AZ11</f>
        <v>91.4</v>
      </c>
      <c r="T232" s="322">
        <f>'NIPA 3.12'!BA11</f>
        <v>102.6</v>
      </c>
      <c r="U232" s="322">
        <f>'NIPA 3.12'!BB11</f>
        <v>118.6</v>
      </c>
      <c r="V232" s="322">
        <f>'NIPA 3.12'!BC11</f>
        <v>138.6</v>
      </c>
      <c r="W232" s="322">
        <f>'NIPA 3.12'!BD11</f>
        <v>153.69999999999999</v>
      </c>
      <c r="X232" s="322">
        <f>'NIPA 3.12'!BE11</f>
        <v>164.4</v>
      </c>
      <c r="Y232" s="322">
        <f>'NIPA 3.12'!BF11</f>
        <v>173</v>
      </c>
      <c r="Z232" s="322">
        <f>'NIPA 3.12'!BG11</f>
        <v>183.3</v>
      </c>
      <c r="AA232" s="322">
        <f>'NIPA 3.12'!BH11</f>
        <v>193.6</v>
      </c>
      <c r="AB232" s="322">
        <f>'NIPA 3.12'!BI11</f>
        <v>201</v>
      </c>
      <c r="AC232" s="322">
        <f>'NIPA 3.12'!BJ11</f>
        <v>213.9</v>
      </c>
      <c r="AD232" s="322">
        <f>'NIPA 3.12'!BK11</f>
        <v>227.4</v>
      </c>
      <c r="AE232" s="77">
        <f>'NIPA 3.12'!BL11</f>
        <v>244.1</v>
      </c>
      <c r="AF232" s="77">
        <f>'NIPA 3.12'!BM11</f>
        <v>264.2</v>
      </c>
      <c r="AG232" s="77">
        <f>'NIPA 3.12'!BN11</f>
        <v>281.8</v>
      </c>
      <c r="AH232" s="77">
        <f>'NIPA 3.12'!BO11</f>
        <v>297.89999999999998</v>
      </c>
      <c r="AI232" s="77">
        <f>'NIPA 3.12'!BP11</f>
        <v>312.2</v>
      </c>
      <c r="AJ232" s="77">
        <f>'NIPA 3.12'!BQ11</f>
        <v>327.7</v>
      </c>
      <c r="AK232" s="77">
        <f>'NIPA 3.12'!BR11</f>
        <v>342</v>
      </c>
      <c r="AL232" s="77">
        <f>'NIPA 3.12'!BS11</f>
        <v>356.6</v>
      </c>
      <c r="AM232" s="77">
        <f>'NIPA 3.12'!BT11</f>
        <v>369.2</v>
      </c>
      <c r="AN232" s="77">
        <f>'NIPA 3.12'!BU11</f>
        <v>379.9</v>
      </c>
      <c r="AO232" s="77">
        <f>'NIPA 3.12'!BV11</f>
        <v>401.4</v>
      </c>
      <c r="AP232" s="77">
        <f>'NIPA 3.12'!BW11</f>
        <v>425.1</v>
      </c>
      <c r="AQ232" s="77">
        <f>'NIPA 3.12'!BX11</f>
        <v>446.9</v>
      </c>
      <c r="AR232" s="77">
        <f>'NIPA 3.12'!BY11</f>
        <v>463.5</v>
      </c>
      <c r="AS232" s="77">
        <f>'NIPA 3.12'!BZ11</f>
        <v>485.5</v>
      </c>
      <c r="AT232" s="77">
        <f>'NIPA 3.12'!CA11</f>
        <v>512.70000000000005</v>
      </c>
      <c r="AU232" s="77">
        <f>'NIPA 3.12'!CB11</f>
        <v>544.1</v>
      </c>
      <c r="AV232" s="77">
        <f>'NIPA 3.12'!CC11</f>
        <v>575.70000000000005</v>
      </c>
      <c r="AW232" s="77">
        <f>'NIPA 3.12'!CD11</f>
        <v>605.5</v>
      </c>
      <c r="AX232" s="77">
        <f>'NIPA 3.12'!CE11</f>
        <v>664.5</v>
      </c>
      <c r="AY232" s="77">
        <f>'NIPA 3.12'!CF11</f>
        <v>690.2</v>
      </c>
      <c r="AZ232" s="77">
        <f>'NIPA 3.12'!CG11</f>
        <v>713.3</v>
      </c>
      <c r="BA232" s="77">
        <f>'NIPA 3.12'!CH11</f>
        <v>762.1</v>
      </c>
      <c r="BB232" s="77">
        <f>'NIPA 3.12'!CI11</f>
        <v>799</v>
      </c>
      <c r="BC232" s="322">
        <f>'NIPA 3.12'!CJ11</f>
        <v>834.6</v>
      </c>
      <c r="BD232" s="322">
        <f>'NIPA 3.12'!CK11</f>
        <v>871.8</v>
      </c>
      <c r="BG232" s="82" t="s">
        <v>2052</v>
      </c>
    </row>
    <row r="233" spans="1:60" x14ac:dyDescent="0.2">
      <c r="A233" s="141" t="s">
        <v>1125</v>
      </c>
      <c r="C233" s="82" t="s">
        <v>1236</v>
      </c>
      <c r="D233" s="82"/>
      <c r="E233" s="82"/>
      <c r="F233" s="82"/>
      <c r="G233" s="82"/>
      <c r="H233" s="82"/>
      <c r="I233" s="82"/>
      <c r="J233" s="82"/>
      <c r="K233" s="322">
        <f>'NIPA 3.12'!AR13</f>
        <v>4.2</v>
      </c>
      <c r="L233" s="322">
        <f>'NIPA 3.12'!AS13</f>
        <v>6.2</v>
      </c>
      <c r="M233" s="322">
        <f>'NIPA 3.12'!AT13</f>
        <v>6</v>
      </c>
      <c r="N233" s="322">
        <f>'NIPA 3.12'!AU13</f>
        <v>4.5999999999999996</v>
      </c>
      <c r="O233" s="322">
        <f>'NIPA 3.12'!AV13</f>
        <v>7</v>
      </c>
      <c r="P233" s="322">
        <f>'NIPA 3.12'!AW13</f>
        <v>18.100000000000001</v>
      </c>
      <c r="Q233" s="322">
        <f>'NIPA 3.12'!AX13</f>
        <v>16.399999999999999</v>
      </c>
      <c r="R233" s="322">
        <f>'NIPA 3.12'!AY13</f>
        <v>13.1</v>
      </c>
      <c r="S233" s="322">
        <f>'NIPA 3.12'!AZ13</f>
        <v>9.4</v>
      </c>
      <c r="T233" s="322">
        <f>'NIPA 3.12'!BA13</f>
        <v>9.6999999999999993</v>
      </c>
      <c r="U233" s="322">
        <f>'NIPA 3.12'!BB13</f>
        <v>16.100000000000001</v>
      </c>
      <c r="V233" s="322">
        <f>'NIPA 3.12'!BC13</f>
        <v>15.9</v>
      </c>
      <c r="W233" s="322">
        <f>'NIPA 3.12'!BD13</f>
        <v>25.2</v>
      </c>
      <c r="X233" s="322">
        <f>'NIPA 3.12'!BE13</f>
        <v>26.4</v>
      </c>
      <c r="Y233" s="322">
        <f>'NIPA 3.12'!BF13</f>
        <v>16</v>
      </c>
      <c r="Z233" s="322">
        <f>'NIPA 3.12'!BG13</f>
        <v>15.9</v>
      </c>
      <c r="AA233" s="322">
        <f>'NIPA 3.12'!BH13</f>
        <v>16.5</v>
      </c>
      <c r="AB233" s="322">
        <f>'NIPA 3.12'!BI13</f>
        <v>14.6</v>
      </c>
      <c r="AC233" s="322">
        <f>'NIPA 3.12'!BJ13</f>
        <v>13.3</v>
      </c>
      <c r="AD233" s="322">
        <f>'NIPA 3.12'!BK13</f>
        <v>14.4</v>
      </c>
      <c r="AE233" s="77">
        <f>'NIPA 3.12'!BL13</f>
        <v>18.2</v>
      </c>
      <c r="AF233" s="77">
        <f>'NIPA 3.12'!BM13</f>
        <v>26.8</v>
      </c>
      <c r="AG233" s="77">
        <f>'NIPA 3.12'!BN13</f>
        <v>39.6</v>
      </c>
      <c r="AH233" s="77">
        <f>'NIPA 3.12'!BO13</f>
        <v>34.799999999999997</v>
      </c>
      <c r="AI233" s="77">
        <f>'NIPA 3.12'!BP13</f>
        <v>23.9</v>
      </c>
      <c r="AJ233" s="77">
        <f>'NIPA 3.12'!BQ13</f>
        <v>21.7</v>
      </c>
      <c r="AK233" s="77">
        <f>'NIPA 3.12'!BR13</f>
        <v>22.3</v>
      </c>
      <c r="AL233" s="77">
        <f>'NIPA 3.12'!BS13</f>
        <v>20.100000000000001</v>
      </c>
      <c r="AM233" s="77">
        <f>'NIPA 3.12'!BT13</f>
        <v>19.7</v>
      </c>
      <c r="AN233" s="77">
        <f>'NIPA 3.12'!BU13</f>
        <v>20.5</v>
      </c>
      <c r="AO233" s="77">
        <f>'NIPA 3.12'!BV13</f>
        <v>20.7</v>
      </c>
      <c r="AP233" s="77">
        <f>'NIPA 3.12'!BW13</f>
        <v>31.9</v>
      </c>
      <c r="AQ233" s="77">
        <f>'NIPA 3.12'!BX13</f>
        <v>53.5</v>
      </c>
      <c r="AR233" s="77">
        <f>'NIPA 3.12'!BY13</f>
        <v>53.2</v>
      </c>
      <c r="AS233" s="77">
        <f>'NIPA 3.12'!BZ13</f>
        <v>36.4</v>
      </c>
      <c r="AT233" s="77">
        <f>'NIPA 3.12'!CA13</f>
        <v>31.8</v>
      </c>
      <c r="AU233" s="77">
        <f>'NIPA 3.12'!CB13</f>
        <v>30.4</v>
      </c>
      <c r="AV233" s="77">
        <f>'NIPA 3.12'!CC13</f>
        <v>32.700000000000003</v>
      </c>
      <c r="AW233" s="77">
        <f>'NIPA 3.12'!CD13</f>
        <v>51.1</v>
      </c>
      <c r="AX233" s="77">
        <f>'NIPA 3.12'!CE13</f>
        <v>131.19999999999999</v>
      </c>
      <c r="AY233" s="77">
        <f>'NIPA 3.12'!CF13</f>
        <v>138.9</v>
      </c>
      <c r="AZ233" s="77">
        <f>'NIPA 3.12'!CG13</f>
        <v>107.2</v>
      </c>
      <c r="BA233" s="77">
        <f>'NIPA 3.12'!CH13</f>
        <v>83.8</v>
      </c>
      <c r="BB233" s="77">
        <f>'NIPA 3.12'!CI13</f>
        <v>62.3</v>
      </c>
      <c r="BC233" s="322">
        <f>'NIPA 3.12'!CJ13</f>
        <v>35.5</v>
      </c>
      <c r="BD233" s="322">
        <f>'NIPA 3.12'!CK13</f>
        <v>32.200000000000003</v>
      </c>
      <c r="BG233" s="82" t="s">
        <v>2052</v>
      </c>
    </row>
    <row r="234" spans="1:60" x14ac:dyDescent="0.2">
      <c r="A234" s="141" t="s">
        <v>1133</v>
      </c>
      <c r="C234" s="77" t="s">
        <v>1269</v>
      </c>
      <c r="D234" s="322"/>
      <c r="E234" s="322"/>
      <c r="F234" s="322"/>
      <c r="G234" s="322"/>
      <c r="H234" s="322"/>
      <c r="I234" s="322"/>
      <c r="J234" s="322"/>
      <c r="K234" s="322">
        <f>'NIPA 3.12'!AR18</f>
        <v>1.7</v>
      </c>
      <c r="L234" s="322">
        <f>'NIPA 3.12'!AS18</f>
        <v>2</v>
      </c>
      <c r="M234" s="322">
        <f>'NIPA 3.12'!AT18</f>
        <v>2.2000000000000002</v>
      </c>
      <c r="N234" s="322">
        <f>'NIPA 3.12'!AU18</f>
        <v>2.6</v>
      </c>
      <c r="O234" s="322">
        <f>'NIPA 3.12'!AV18</f>
        <v>2.8</v>
      </c>
      <c r="P234" s="322">
        <f>'NIPA 3.12'!AW18</f>
        <v>3.3</v>
      </c>
      <c r="Q234" s="322">
        <f>'NIPA 3.12'!AX18</f>
        <v>3.6</v>
      </c>
      <c r="R234" s="322">
        <f>'NIPA 3.12'!AY18</f>
        <v>3.8</v>
      </c>
      <c r="S234" s="322">
        <f>'NIPA 3.12'!AZ18</f>
        <v>4</v>
      </c>
      <c r="T234" s="322">
        <f>'NIPA 3.12'!BA18</f>
        <v>4.3</v>
      </c>
      <c r="U234" s="322">
        <f>'NIPA 3.12'!BB18</f>
        <v>4.8</v>
      </c>
      <c r="V234" s="322">
        <f>'NIPA 3.12'!BC18</f>
        <v>5.3</v>
      </c>
      <c r="W234" s="322">
        <f>'NIPA 3.12'!BD18</f>
        <v>5.8</v>
      </c>
      <c r="X234" s="322">
        <f>'NIPA 3.12'!BE18</f>
        <v>6</v>
      </c>
      <c r="Y234" s="322">
        <f>'NIPA 3.12'!BF18</f>
        <v>6.1</v>
      </c>
      <c r="Z234" s="322">
        <f>'NIPA 3.12'!BG18</f>
        <v>6.2</v>
      </c>
      <c r="AA234" s="322">
        <f>'NIPA 3.12'!BH18</f>
        <v>6.4</v>
      </c>
      <c r="AB234" s="322">
        <f>'NIPA 3.12'!BI18</f>
        <v>6.5</v>
      </c>
      <c r="AC234" s="322">
        <f>'NIPA 3.12'!BJ18</f>
        <v>6.7</v>
      </c>
      <c r="AD234" s="322">
        <f>'NIPA 3.12'!BK18</f>
        <v>7</v>
      </c>
      <c r="AE234" s="77">
        <f>'NIPA 3.12'!BL18</f>
        <v>7.2</v>
      </c>
      <c r="AF234" s="77">
        <f>'NIPA 3.12'!BM18</f>
        <v>7.5</v>
      </c>
      <c r="AG234" s="77">
        <f>'NIPA 3.12'!BN18</f>
        <v>7.7</v>
      </c>
      <c r="AH234" s="77">
        <f>'NIPA 3.12'!BO18</f>
        <v>7.8</v>
      </c>
      <c r="AI234" s="77">
        <f>'NIPA 3.12'!BP18</f>
        <v>8</v>
      </c>
      <c r="AJ234" s="77">
        <f>'NIPA 3.12'!BQ18</f>
        <v>8</v>
      </c>
      <c r="AK234" s="77">
        <f>'NIPA 3.12'!BR18</f>
        <v>8.1</v>
      </c>
      <c r="AL234" s="77">
        <f>'NIPA 3.12'!BS18</f>
        <v>8.1999999999999993</v>
      </c>
      <c r="AM234" s="77">
        <f>'NIPA 3.12'!BT18</f>
        <v>8.1999999999999993</v>
      </c>
      <c r="AN234" s="77">
        <f>'NIPA 3.12'!BU18</f>
        <v>8.1999999999999993</v>
      </c>
      <c r="AO234" s="77">
        <f>'NIPA 3.12'!BV18</f>
        <v>8.3000000000000007</v>
      </c>
      <c r="AP234" s="77">
        <f>'NIPA 3.12'!BW18</f>
        <v>8.4</v>
      </c>
      <c r="AQ234" s="77">
        <f>'NIPA 3.12'!BX18</f>
        <v>8.6999999999999993</v>
      </c>
      <c r="AR234" s="77">
        <f>'NIPA 3.12'!BY18</f>
        <v>8.9</v>
      </c>
      <c r="AS234" s="77">
        <f>'NIPA 3.12'!BZ18</f>
        <v>9</v>
      </c>
      <c r="AT234" s="77">
        <f>'NIPA 3.12'!CA18</f>
        <v>9.1999999999999993</v>
      </c>
      <c r="AU234" s="77">
        <f>'NIPA 3.12'!CB18</f>
        <v>9.5</v>
      </c>
      <c r="AV234" s="77">
        <f>'NIPA 3.12'!CC18</f>
        <v>9.8000000000000007</v>
      </c>
      <c r="AW234" s="77">
        <f>'NIPA 3.12'!CD18</f>
        <v>10.1</v>
      </c>
      <c r="AX234" s="77">
        <f>'NIPA 3.12'!CE18</f>
        <v>10.6</v>
      </c>
      <c r="AY234" s="77">
        <f>'NIPA 3.12'!CF18</f>
        <v>10.8</v>
      </c>
      <c r="AZ234" s="77">
        <f>'NIPA 3.12'!CG18</f>
        <v>11</v>
      </c>
      <c r="BA234" s="77">
        <f>'NIPA 3.12'!CH18</f>
        <v>11.4</v>
      </c>
      <c r="BB234" s="77">
        <f>'NIPA 3.12'!CI18</f>
        <v>11.7</v>
      </c>
      <c r="BC234" s="322">
        <f>'NIPA 3.12'!CJ18</f>
        <v>12</v>
      </c>
      <c r="BD234" s="322">
        <f>'NIPA 3.12'!CK18</f>
        <v>12.2</v>
      </c>
      <c r="BG234" s="82" t="s">
        <v>2052</v>
      </c>
    </row>
    <row r="235" spans="1:60" customFormat="1" x14ac:dyDescent="0.2">
      <c r="A235" s="141" t="s">
        <v>2380</v>
      </c>
      <c r="B235" s="77"/>
      <c r="C235" s="93" t="s">
        <v>1268</v>
      </c>
      <c r="D235" s="93"/>
      <c r="E235" s="93"/>
      <c r="F235" s="93"/>
      <c r="G235" s="93"/>
      <c r="H235" s="93"/>
      <c r="I235" s="93"/>
      <c r="J235" s="93"/>
      <c r="K235" s="322">
        <f>'NIPA 3.12'!AR29+'NIPA 3.12'!AR42</f>
        <v>3</v>
      </c>
      <c r="L235" s="322">
        <f>'NIPA 3.12'!AS29+'NIPA 3.12'!AS42</f>
        <v>3.2</v>
      </c>
      <c r="M235" s="322">
        <f>'NIPA 3.12'!AT29+'NIPA 3.12'!AT42</f>
        <v>3.4</v>
      </c>
      <c r="N235" s="322">
        <f>'NIPA 3.12'!AU29+'NIPA 3.12'!AU42</f>
        <v>3.4</v>
      </c>
      <c r="O235" s="322">
        <f>'NIPA 3.12'!AV29+'NIPA 3.12'!AV42</f>
        <v>5.3</v>
      </c>
      <c r="P235" s="322">
        <f>'NIPA 3.12'!AW29+'NIPA 3.12'!AW42</f>
        <v>5.9</v>
      </c>
      <c r="Q235" s="322">
        <f>'NIPA 3.12'!AX29+'NIPA 3.12'!AX42</f>
        <v>6.1</v>
      </c>
      <c r="R235" s="322">
        <f>'NIPA 3.12'!AY29+'NIPA 3.12'!AY42</f>
        <v>6.3000000000000007</v>
      </c>
      <c r="S235" s="322">
        <f>'NIPA 3.12'!AZ29+'NIPA 3.12'!AZ42</f>
        <v>6.5</v>
      </c>
      <c r="T235" s="322">
        <f>'NIPA 3.12'!BA29+'NIPA 3.12'!BA42</f>
        <v>7.1</v>
      </c>
      <c r="U235" s="322">
        <f>'NIPA 3.12'!BB29+'NIPA 3.12'!BB42</f>
        <v>7.9</v>
      </c>
      <c r="V235" s="322">
        <f>'NIPA 3.12'!BC29+'NIPA 3.12'!BC42</f>
        <v>8.6</v>
      </c>
      <c r="W235" s="322">
        <f>'NIPA 3.12'!BD29+'NIPA 3.12'!BD42</f>
        <v>9</v>
      </c>
      <c r="X235" s="322">
        <f>'NIPA 3.12'!BE29+'NIPA 3.12'!BE42</f>
        <v>9.4</v>
      </c>
      <c r="Y235" s="322">
        <f>'NIPA 3.12'!BF29+'NIPA 3.12'!BF42</f>
        <v>10.4</v>
      </c>
      <c r="Z235" s="322">
        <f>'NIPA 3.12'!BG29+'NIPA 3.12'!BG42</f>
        <v>11.100000000000001</v>
      </c>
      <c r="AA235" s="322">
        <f>'NIPA 3.12'!BH29+'NIPA 3.12'!BH42</f>
        <v>12.1</v>
      </c>
      <c r="AB235" s="322">
        <f>'NIPA 3.12'!BI29+'NIPA 3.12'!BI42</f>
        <v>12.9</v>
      </c>
      <c r="AC235" s="322">
        <f>'NIPA 3.12'!BJ29+'NIPA 3.12'!BJ42</f>
        <v>13.799999999999999</v>
      </c>
      <c r="AD235" s="322">
        <f>'NIPA 3.12'!BK29+'NIPA 3.12'!BK42</f>
        <v>15</v>
      </c>
      <c r="AE235" s="77">
        <f>'NIPA 3.12'!BL29+'NIPA 3.12'!BL42</f>
        <v>16.7</v>
      </c>
      <c r="AF235" s="322">
        <f>'NIPA 3.12'!BM29+'NIPA 3.12'!BM42</f>
        <v>18.600000000000001</v>
      </c>
      <c r="AG235" s="322">
        <f>'NIPA 3.12'!BN29+'NIPA 3.12'!BN42</f>
        <v>22.299999999999997</v>
      </c>
      <c r="AH235" s="322">
        <f>'NIPA 3.12'!BO29+'NIPA 3.12'!BO42</f>
        <v>24.599999999999998</v>
      </c>
      <c r="AI235" s="322">
        <f>'NIPA 3.12'!BP29+'NIPA 3.12'!BP42</f>
        <v>26.3</v>
      </c>
      <c r="AJ235" s="322">
        <f>'NIPA 3.12'!BQ29+'NIPA 3.12'!BQ42</f>
        <v>27.7</v>
      </c>
      <c r="AK235" s="322">
        <f>'NIPA 3.12'!BR29+'NIPA 3.12'!BR42</f>
        <v>28.900000000000002</v>
      </c>
      <c r="AL235" s="322">
        <f>'NIPA 3.12'!BS29+'NIPA 3.12'!BS42</f>
        <v>29.2</v>
      </c>
      <c r="AM235" s="322">
        <f>'NIPA 3.12'!BT29+'NIPA 3.12'!BT42</f>
        <v>30.299999999999997</v>
      </c>
      <c r="AN235" s="322">
        <f>'NIPA 3.12'!BU29+'NIPA 3.12'!BU42</f>
        <v>31</v>
      </c>
      <c r="AO235" s="322">
        <f>'NIPA 3.12'!BV29+'NIPA 3.12'!BV42</f>
        <v>31.700000000000003</v>
      </c>
      <c r="AP235" s="322">
        <f>'NIPA 3.12'!BW29+'NIPA 3.12'!BW42</f>
        <v>33.200000000000003</v>
      </c>
      <c r="AQ235" s="322">
        <f>'NIPA 3.12'!BX29+'NIPA 3.12'!BX42</f>
        <v>34.699999999999996</v>
      </c>
      <c r="AR235" s="322">
        <f>'NIPA 3.12'!BY29+'NIPA 3.12'!BY42</f>
        <v>35.700000000000003</v>
      </c>
      <c r="AS235" s="322">
        <f>'NIPA 3.12'!BZ29+'NIPA 3.12'!BZ42</f>
        <v>37.1</v>
      </c>
      <c r="AT235" s="322">
        <f>'NIPA 3.12'!CA29+'NIPA 3.12'!CA42</f>
        <v>38.300000000000004</v>
      </c>
      <c r="AU235" s="322">
        <f>'NIPA 3.12'!CB29+'NIPA 3.12'!CB42</f>
        <v>39.900000000000006</v>
      </c>
      <c r="AV235" s="322">
        <f>'NIPA 3.12'!CC29+'NIPA 3.12'!CC42</f>
        <v>42.199999999999996</v>
      </c>
      <c r="AW235" s="322">
        <f>'NIPA 3.12'!CD29+'NIPA 3.12'!CD42</f>
        <v>44.1</v>
      </c>
      <c r="AX235" s="322">
        <f>'NIPA 3.12'!CE29+'NIPA 3.12'!CE42</f>
        <v>47.6</v>
      </c>
      <c r="AY235" s="322">
        <f>'NIPA 3.12'!CF29+'NIPA 3.12'!CF42</f>
        <v>49.2</v>
      </c>
      <c r="AZ235" s="322">
        <f>'NIPA 3.12'!CG29+'NIPA 3.12'!CG42</f>
        <v>50.5</v>
      </c>
      <c r="BA235" s="322">
        <f>'NIPA 3.12'!CH29+'NIPA 3.12'!CH42</f>
        <v>53.099999999999994</v>
      </c>
      <c r="BB235" s="322">
        <f>'NIPA 3.12'!CI29+'NIPA 3.12'!CI42</f>
        <v>54.800000000000004</v>
      </c>
      <c r="BC235" s="322">
        <f>'NIPA 3.12'!CJ29+'NIPA 3.12'!CJ42</f>
        <v>55.800000000000004</v>
      </c>
      <c r="BD235" s="322">
        <f>'NIPA 3.12'!CK29+'NIPA 3.12'!CK42</f>
        <v>56.699999999999996</v>
      </c>
      <c r="BE235" s="77"/>
      <c r="BF235" s="77"/>
      <c r="BG235" s="82" t="s">
        <v>2054</v>
      </c>
      <c r="BH235" s="77"/>
    </row>
    <row r="236" spans="1:60" customFormat="1" x14ac:dyDescent="0.2">
      <c r="A236" s="141" t="s">
        <v>1128</v>
      </c>
      <c r="B236" s="77"/>
      <c r="C236" s="82" t="s">
        <v>2066</v>
      </c>
      <c r="D236" s="322"/>
      <c r="E236" s="322"/>
      <c r="F236" s="322"/>
      <c r="G236" s="322"/>
      <c r="H236" s="322"/>
      <c r="I236" s="322"/>
      <c r="J236" s="322"/>
      <c r="K236" s="322"/>
      <c r="L236" s="322"/>
      <c r="M236" s="322"/>
      <c r="N236" s="322"/>
      <c r="O236" s="322"/>
      <c r="P236" s="322"/>
      <c r="Q236" s="322">
        <f>'NIPA 3.12'!AX31</f>
        <v>1.3</v>
      </c>
      <c r="R236" s="322">
        <f>'NIPA 3.12'!AY31</f>
        <v>1.3</v>
      </c>
      <c r="S236" s="322">
        <f>'NIPA 3.12'!AZ31</f>
        <v>1.1000000000000001</v>
      </c>
      <c r="T236" s="322">
        <f>'NIPA 3.12'!BA31</f>
        <v>1.1000000000000001</v>
      </c>
      <c r="U236" s="322">
        <f>'NIPA 3.12'!BB31</f>
        <v>2</v>
      </c>
      <c r="V236" s="322">
        <f>'NIPA 3.12'!BC31</f>
        <v>1.9</v>
      </c>
      <c r="W236" s="322">
        <f>'NIPA 3.12'!BD31</f>
        <v>1.8</v>
      </c>
      <c r="X236" s="322">
        <f>'NIPA 3.12'!BE31</f>
        <v>1.8</v>
      </c>
      <c r="Y236" s="322">
        <f>'NIPA 3.12'!BF31</f>
        <v>1.7</v>
      </c>
      <c r="Z236" s="322">
        <f>'NIPA 3.12'!BG31</f>
        <v>1.6</v>
      </c>
      <c r="AA236" s="322">
        <f>'NIPA 3.12'!BH31</f>
        <v>2</v>
      </c>
      <c r="AB236" s="322">
        <f>'NIPA 3.12'!BI31</f>
        <v>1.9</v>
      </c>
      <c r="AC236" s="322">
        <f>'NIPA 3.12'!BJ31</f>
        <v>3.7</v>
      </c>
      <c r="AD236" s="322">
        <f>'NIPA 3.12'!BK31</f>
        <v>5.6</v>
      </c>
      <c r="AE236" s="77">
        <f>'NIPA 3.12'!BL31</f>
        <v>6.3</v>
      </c>
      <c r="AF236" s="77">
        <f>'NIPA 3.12'!BM31</f>
        <v>7.2</v>
      </c>
      <c r="AG236" s="77">
        <f>'NIPA 3.12'!BN31</f>
        <v>10.5</v>
      </c>
      <c r="AH236" s="77">
        <f>'NIPA 3.12'!BO31</f>
        <v>11.6</v>
      </c>
      <c r="AI236" s="77">
        <f>'NIPA 3.12'!BP31</f>
        <v>14</v>
      </c>
      <c r="AJ236" s="77">
        <f>'NIPA 3.12'!BQ31</f>
        <v>19.899999999999999</v>
      </c>
      <c r="AK236" s="77">
        <f>'NIPA 3.12'!BR31</f>
        <v>24.3</v>
      </c>
      <c r="AL236" s="77">
        <f>'NIPA 3.12'!BS31</f>
        <v>27.4</v>
      </c>
      <c r="AM236" s="77">
        <f>'NIPA 3.12'!BT31</f>
        <v>29.2</v>
      </c>
      <c r="AN236" s="77">
        <f>'NIPA 3.12'!BU31</f>
        <v>30.7</v>
      </c>
      <c r="AO236" s="77">
        <f>'NIPA 3.12'!BV31</f>
        <v>31.3</v>
      </c>
      <c r="AP236" s="77">
        <f>'NIPA 3.12'!BW31</f>
        <v>31.2</v>
      </c>
      <c r="AQ236" s="77">
        <f>'NIPA 3.12'!BX31</f>
        <v>37.299999999999997</v>
      </c>
      <c r="AR236" s="77">
        <f>'NIPA 3.12'!BY31</f>
        <v>42.9</v>
      </c>
      <c r="AS236" s="77">
        <f>'NIPA 3.12'!BZ31</f>
        <v>46.7</v>
      </c>
      <c r="AT236" s="77">
        <f>'NIPA 3.12'!CA31</f>
        <v>54.1</v>
      </c>
      <c r="AU236" s="77">
        <f>'NIPA 3.12'!CB31</f>
        <v>56.7</v>
      </c>
      <c r="AV236" s="77">
        <f>'NIPA 3.12'!CC31</f>
        <v>60.1</v>
      </c>
      <c r="AW236" s="77">
        <f>'NIPA 3.12'!CD31</f>
        <v>159.9</v>
      </c>
      <c r="AX236" s="77">
        <f>'NIPA 3.12'!CE31</f>
        <v>76.8</v>
      </c>
      <c r="AY236" s="77">
        <f>'NIPA 3.12'!CF31</f>
        <v>144.30000000000001</v>
      </c>
      <c r="AZ236" s="77">
        <f>'NIPA 3.12'!CG31</f>
        <v>151.4</v>
      </c>
      <c r="BA236" s="77">
        <f>'NIPA 3.12'!CH31</f>
        <v>98.7</v>
      </c>
      <c r="BB236" s="77">
        <f>'NIPA 3.12'!CI31</f>
        <v>97.6</v>
      </c>
      <c r="BC236" s="322">
        <f>'NIPA 3.12'!CJ31</f>
        <v>115</v>
      </c>
      <c r="BD236" s="322">
        <f>'NIPA 3.12'!CK31</f>
        <v>125.8</v>
      </c>
      <c r="BE236" s="77"/>
      <c r="BF236" s="77"/>
      <c r="BG236" s="82" t="s">
        <v>2052</v>
      </c>
      <c r="BH236" s="77"/>
    </row>
    <row r="237" spans="1:60" customFormat="1" x14ac:dyDescent="0.2">
      <c r="A237" s="141" t="s">
        <v>1129</v>
      </c>
      <c r="B237" s="77"/>
      <c r="C237" s="82" t="s">
        <v>2055</v>
      </c>
      <c r="D237" s="322"/>
      <c r="E237" s="322"/>
      <c r="F237" s="322"/>
      <c r="G237" s="322"/>
      <c r="H237" s="322"/>
      <c r="I237" s="322"/>
      <c r="J237" s="322"/>
      <c r="K237" s="322">
        <f>'NIPA 3.12'!AR28+'NIPA 3.12'!AR35</f>
        <v>0.5</v>
      </c>
      <c r="L237" s="322">
        <f>'NIPA 3.12'!AS28+'NIPA 3.12'!AS35</f>
        <v>0.8</v>
      </c>
      <c r="M237" s="322">
        <f>'NIPA 3.12'!AT28+'NIPA 3.12'!AT35</f>
        <v>1</v>
      </c>
      <c r="N237" s="322">
        <f>'NIPA 3.12'!AU28+'NIPA 3.12'!AU35</f>
        <v>1.6</v>
      </c>
      <c r="O237" s="322">
        <f>'NIPA 3.12'!AV28+'NIPA 3.12'!AV35</f>
        <v>1.5</v>
      </c>
      <c r="P237" s="322">
        <f>'NIPA 3.12'!AW28+'NIPA 3.12'!AW35</f>
        <v>1.5</v>
      </c>
      <c r="Q237" s="322">
        <f>'NIPA 3.12'!AX28+'NIPA 3.12'!AX35</f>
        <v>1.5</v>
      </c>
      <c r="R237" s="322">
        <f>'NIPA 3.12'!AY28+'NIPA 3.12'!AY35</f>
        <v>1.6</v>
      </c>
      <c r="S237" s="322">
        <f>'NIPA 3.12'!AZ28+'NIPA 3.12'!AZ35</f>
        <v>1.6</v>
      </c>
      <c r="T237" s="322">
        <f>'NIPA 3.12'!BA28+'NIPA 3.12'!BA35</f>
        <v>2.4</v>
      </c>
      <c r="U237" s="322">
        <f>'NIPA 3.12'!BB28+'NIPA 3.12'!BB35</f>
        <v>2.6</v>
      </c>
      <c r="V237" s="322">
        <f>'NIPA 3.12'!BC28+'NIPA 3.12'!BC35</f>
        <v>2.6</v>
      </c>
      <c r="W237" s="322">
        <f>'NIPA 3.12'!BD28+'NIPA 3.12'!BD35</f>
        <v>2.7</v>
      </c>
      <c r="X237" s="322">
        <f>'NIPA 3.12'!BE28+'NIPA 3.12'!BE35</f>
        <v>2.7</v>
      </c>
      <c r="Y237" s="322">
        <f>'NIPA 3.12'!BF28+'NIPA 3.12'!BF35</f>
        <v>2.7</v>
      </c>
      <c r="Z237" s="322">
        <f>'NIPA 3.12'!BG28+'NIPA 3.12'!BG35</f>
        <v>3</v>
      </c>
      <c r="AA237" s="322">
        <f>'NIPA 3.12'!BH28+'NIPA 3.12'!BH35</f>
        <v>3.1</v>
      </c>
      <c r="AB237" s="322">
        <f>'NIPA 3.12'!BI28+'NIPA 3.12'!BI35</f>
        <v>3.1</v>
      </c>
      <c r="AC237" s="322">
        <f>'NIPA 3.12'!BJ28+'NIPA 3.12'!BJ35</f>
        <v>3.2</v>
      </c>
      <c r="AD237" s="322">
        <f>'NIPA 3.12'!BK28+'NIPA 3.12'!BK35</f>
        <v>3.4</v>
      </c>
      <c r="AE237" s="322">
        <f>'NIPA 3.12'!BL28+'NIPA 3.12'!BL35</f>
        <v>3.6</v>
      </c>
      <c r="AF237" s="322">
        <f>'NIPA 3.12'!BM28+'NIPA 3.12'!BM35</f>
        <v>4.1999999999999993</v>
      </c>
      <c r="AG237" s="322">
        <f>'NIPA 3.12'!BN28+'NIPA 3.12'!BN35</f>
        <v>4.3</v>
      </c>
      <c r="AH237" s="322">
        <f>'NIPA 3.12'!BO28+'NIPA 3.12'!BO35</f>
        <v>3.6999999999999997</v>
      </c>
      <c r="AI237" s="322">
        <f>'NIPA 3.12'!BP28+'NIPA 3.12'!BP35</f>
        <v>3.5</v>
      </c>
      <c r="AJ237" s="322">
        <f>'NIPA 3.12'!BQ28+'NIPA 3.12'!BQ35</f>
        <v>3.3</v>
      </c>
      <c r="AK237" s="322">
        <f>'NIPA 3.12'!BR28+'NIPA 3.12'!BR35</f>
        <v>3.2</v>
      </c>
      <c r="AL237" s="322">
        <f>'NIPA 3.12'!BS28+'NIPA 3.12'!BS35</f>
        <v>3.1</v>
      </c>
      <c r="AM237" s="322">
        <f>'NIPA 3.12'!BT28+'NIPA 3.12'!BT35</f>
        <v>3.1</v>
      </c>
      <c r="AN237" s="322">
        <f>'NIPA 3.12'!BU28+'NIPA 3.12'!BU35</f>
        <v>3.2</v>
      </c>
      <c r="AO237" s="322">
        <f>'NIPA 3.12'!BV28+'NIPA 3.12'!BV35</f>
        <v>3.6</v>
      </c>
      <c r="AP237" s="322">
        <f>'NIPA 3.12'!BW28+'NIPA 3.12'!BW35</f>
        <v>4</v>
      </c>
      <c r="AQ237" s="322">
        <f>'NIPA 3.12'!BX28+'NIPA 3.12'!BX35</f>
        <v>4.2</v>
      </c>
      <c r="AR237" s="322">
        <f>'NIPA 3.12'!BY28+'NIPA 3.12'!BY35</f>
        <v>4.4000000000000004</v>
      </c>
      <c r="AS237" s="322">
        <f>'NIPA 3.12'!BZ28+'NIPA 3.12'!BZ35</f>
        <v>4.7</v>
      </c>
      <c r="AT237" s="322">
        <f>'NIPA 3.12'!CA28+'NIPA 3.12'!CA35</f>
        <v>5</v>
      </c>
      <c r="AU237" s="322">
        <f>'NIPA 3.12'!CB28+'NIPA 3.12'!CB35</f>
        <v>5.1999999999999993</v>
      </c>
      <c r="AV237" s="322">
        <f>'NIPA 3.12'!CC28+'NIPA 3.12'!CC35</f>
        <v>5.3999999999999995</v>
      </c>
      <c r="AW237" s="322">
        <f>'NIPA 3.12'!CD28+'NIPA 3.12'!CD35</f>
        <v>5.7</v>
      </c>
      <c r="AX237" s="322">
        <f>'NIPA 3.12'!CE28+'NIPA 3.12'!CE35</f>
        <v>6</v>
      </c>
      <c r="AY237" s="322">
        <f>'NIPA 3.12'!CF28+'NIPA 3.12'!CF35</f>
        <v>6</v>
      </c>
      <c r="AZ237" s="322">
        <f>'NIPA 3.12'!CG28+'NIPA 3.12'!CG35</f>
        <v>5.9</v>
      </c>
      <c r="BA237" s="322">
        <f>'NIPA 3.12'!CH28+'NIPA 3.12'!CH35</f>
        <v>5.9</v>
      </c>
      <c r="BB237" s="322">
        <f>'NIPA 3.12'!CI28+'NIPA 3.12'!CI35</f>
        <v>5.8999999999999995</v>
      </c>
      <c r="BC237" s="322">
        <f>'NIPA 3.12'!CJ28+'NIPA 3.12'!CJ35</f>
        <v>6.5</v>
      </c>
      <c r="BD237" s="322">
        <f>'NIPA 3.12'!CK28+'NIPA 3.12'!CK35</f>
        <v>6.7</v>
      </c>
      <c r="BE237" s="322"/>
      <c r="BF237" s="322"/>
      <c r="BG237" s="82" t="s">
        <v>2054</v>
      </c>
      <c r="BH237" s="322"/>
    </row>
    <row r="238" spans="1:60" customFormat="1" x14ac:dyDescent="0.2">
      <c r="A238" s="142" t="s">
        <v>2056</v>
      </c>
      <c r="B238" s="77"/>
      <c r="C238" s="82" t="s">
        <v>1267</v>
      </c>
      <c r="K238" s="322">
        <f>'NIPA 3.12'!AR27</f>
        <v>1.1000000000000001</v>
      </c>
      <c r="L238" s="322">
        <f>'NIPA 3.12'!AS27</f>
        <v>1.7</v>
      </c>
      <c r="M238" s="322">
        <f>'NIPA 3.12'!AT27</f>
        <v>2</v>
      </c>
      <c r="N238" s="322">
        <f>'NIPA 3.12'!AU27</f>
        <v>2.2000000000000002</v>
      </c>
      <c r="O238" s="322">
        <f>'NIPA 3.12'!AV27</f>
        <v>3.4</v>
      </c>
      <c r="P238" s="322">
        <f>'NIPA 3.12'!AW27</f>
        <v>4.5999999999999996</v>
      </c>
      <c r="Q238" s="322">
        <f>'NIPA 3.12'!AX27</f>
        <v>4.5999999999999996</v>
      </c>
      <c r="R238" s="322">
        <f>'NIPA 3.12'!AY27</f>
        <v>4.4000000000000004</v>
      </c>
      <c r="S238" s="322">
        <f>'NIPA 3.12'!AZ27</f>
        <v>4.5999999999999996</v>
      </c>
      <c r="T238" s="322">
        <f>'NIPA 3.12'!BA27</f>
        <v>6.3</v>
      </c>
      <c r="U238" s="322">
        <f>'NIPA 3.12'!BB27</f>
        <v>8.1999999999999993</v>
      </c>
      <c r="V238" s="322">
        <f>'NIPA 3.12'!BC27</f>
        <v>10.1</v>
      </c>
      <c r="W238" s="322">
        <f>'NIPA 3.12'!BD27</f>
        <v>9.9</v>
      </c>
      <c r="X238" s="322">
        <f>'NIPA 3.12'!BE27</f>
        <v>11.1</v>
      </c>
      <c r="Y238" s="322">
        <f>'NIPA 3.12'!BF27</f>
        <v>10.7</v>
      </c>
      <c r="Z238" s="322">
        <f>'NIPA 3.12'!BG27</f>
        <v>10.7</v>
      </c>
      <c r="AA238" s="322">
        <f>'NIPA 3.12'!BH27</f>
        <v>10.6</v>
      </c>
      <c r="AB238" s="322">
        <f>'NIPA 3.12'!BI27</f>
        <v>10.6</v>
      </c>
      <c r="AC238" s="322">
        <f>'NIPA 3.12'!BJ27</f>
        <v>11.2</v>
      </c>
      <c r="AD238" s="322">
        <f>'NIPA 3.12'!BK27</f>
        <v>12.3</v>
      </c>
      <c r="AE238" s="77">
        <f>'NIPA 3.12'!BL27</f>
        <v>14.7</v>
      </c>
      <c r="AF238" s="77">
        <f>'NIPA 3.12'!BM27</f>
        <v>18.3</v>
      </c>
      <c r="AG238" s="77">
        <f>'NIPA 3.12'!BN27</f>
        <v>21.3</v>
      </c>
      <c r="AH238" s="77">
        <f>'NIPA 3.12'!BO27</f>
        <v>22.2</v>
      </c>
      <c r="AI238" s="77">
        <f>'NIPA 3.12'!BP27</f>
        <v>22.8</v>
      </c>
      <c r="AJ238" s="77">
        <f>'NIPA 3.12'!BQ27</f>
        <v>22.4</v>
      </c>
      <c r="AK238" s="77">
        <f>'NIPA 3.12'!BR27</f>
        <v>22</v>
      </c>
      <c r="AL238" s="77">
        <f>'NIPA 3.12'!BS27</f>
        <v>18.7</v>
      </c>
      <c r="AM238" s="77">
        <f>'NIPA 3.12'!BT27</f>
        <v>16.5</v>
      </c>
      <c r="AN238" s="77">
        <f>'NIPA 3.12'!BU27</f>
        <v>15.5</v>
      </c>
      <c r="AO238" s="77">
        <f>'NIPA 3.12'!BV27</f>
        <v>14.6</v>
      </c>
      <c r="AP238" s="77">
        <f>'NIPA 3.12'!BW27</f>
        <v>16</v>
      </c>
      <c r="AQ238" s="77">
        <f>'NIPA 3.12'!BX27</f>
        <v>18.600000000000001</v>
      </c>
      <c r="AR238" s="77">
        <f>'NIPA 3.12'!BY27</f>
        <v>22.1</v>
      </c>
      <c r="AS238" s="77">
        <f>'NIPA 3.12'!BZ27</f>
        <v>25.9</v>
      </c>
      <c r="AT238" s="77">
        <f>'NIPA 3.12'!CA27</f>
        <v>29.5</v>
      </c>
      <c r="AU238" s="77">
        <f>'NIPA 3.12'!CB27</f>
        <v>29.4</v>
      </c>
      <c r="AV238" s="77">
        <f>'NIPA 3.12'!CC27</f>
        <v>30.9</v>
      </c>
      <c r="AW238" s="77">
        <f>'NIPA 3.12'!CD27</f>
        <v>37</v>
      </c>
      <c r="AX238" s="77">
        <f>'NIPA 3.12'!CE27</f>
        <v>54.8</v>
      </c>
      <c r="AY238" s="77">
        <f>'NIPA 3.12'!CF27</f>
        <v>66.5</v>
      </c>
      <c r="AZ238" s="77">
        <f>'NIPA 3.12'!CG27</f>
        <v>72.7</v>
      </c>
      <c r="BA238" s="77">
        <f>'NIPA 3.12'!CH27</f>
        <v>74.900000000000006</v>
      </c>
      <c r="BB238" s="77">
        <f>'NIPA 3.12'!CI27</f>
        <v>74.7</v>
      </c>
      <c r="BC238" s="322">
        <f>'NIPA 3.12'!CJ27</f>
        <v>69.400000000000006</v>
      </c>
      <c r="BD238" s="322">
        <f>'NIPA 3.12'!CK27</f>
        <v>68.7</v>
      </c>
      <c r="BE238" s="77"/>
      <c r="BF238" s="82" t="s">
        <v>2053</v>
      </c>
      <c r="BG238" s="82" t="s">
        <v>2052</v>
      </c>
      <c r="BH238" s="77"/>
    </row>
    <row r="239" spans="1:60" customFormat="1" x14ac:dyDescent="0.2">
      <c r="A239" s="141" t="s">
        <v>1127</v>
      </c>
      <c r="B239" s="77"/>
      <c r="C239" s="82" t="s">
        <v>2057</v>
      </c>
      <c r="D239" s="82"/>
      <c r="E239" s="82"/>
      <c r="F239" s="82"/>
      <c r="G239" s="82"/>
      <c r="H239" s="82"/>
      <c r="I239" s="82"/>
      <c r="J239" s="82"/>
      <c r="K239" s="322">
        <f>'NIPA 3.12'!AR21+'NIPA 3.12'!AR36</f>
        <v>0.6</v>
      </c>
      <c r="L239" s="322">
        <f>'NIPA 3.12'!AS21+'NIPA 3.12'!AS36</f>
        <v>0.8</v>
      </c>
      <c r="M239" s="322">
        <f>'NIPA 3.12'!AT21+'NIPA 3.12'!AT36</f>
        <v>0.89999999999999991</v>
      </c>
      <c r="N239" s="322">
        <f>'NIPA 3.12'!AU21+'NIPA 3.12'!AU36</f>
        <v>1</v>
      </c>
      <c r="O239" s="322">
        <f>'NIPA 3.12'!AV21+'NIPA 3.12'!AV36</f>
        <v>1.2</v>
      </c>
      <c r="P239" s="322">
        <f>'NIPA 3.12'!AW21+'NIPA 3.12'!AW36</f>
        <v>1.4</v>
      </c>
      <c r="Q239" s="322">
        <f>'NIPA 3.12'!AX21+'NIPA 3.12'!AX36</f>
        <v>1.7</v>
      </c>
      <c r="R239" s="322">
        <f>'NIPA 3.12'!AY21+'NIPA 3.12'!AY36</f>
        <v>2</v>
      </c>
      <c r="S239" s="322">
        <f>'NIPA 3.12'!AZ21+'NIPA 3.12'!AZ36</f>
        <v>2.2000000000000002</v>
      </c>
      <c r="T239" s="322">
        <f>'NIPA 3.12'!BA21+'NIPA 3.12'!BA36</f>
        <v>2.5</v>
      </c>
      <c r="U239" s="322">
        <f>'NIPA 3.12'!BB21+'NIPA 3.12'!BB36</f>
        <v>2.8</v>
      </c>
      <c r="V239" s="322">
        <f>'NIPA 3.12'!BC21+'NIPA 3.12'!BC36</f>
        <v>3.1999999999999997</v>
      </c>
      <c r="W239" s="322">
        <f>'NIPA 3.12'!BD21+'NIPA 3.12'!BD36</f>
        <v>3.6</v>
      </c>
      <c r="X239" s="322">
        <f>'NIPA 3.12'!BE21+'NIPA 3.12'!BE36</f>
        <v>3.9</v>
      </c>
      <c r="Y239" s="322">
        <f>'NIPA 3.12'!BF21+'NIPA 3.12'!BF36</f>
        <v>4.3</v>
      </c>
      <c r="Z239" s="322">
        <f>'NIPA 3.12'!BG21+'NIPA 3.12'!BG36</f>
        <v>4.5999999999999996</v>
      </c>
      <c r="AA239" s="322">
        <f>'NIPA 3.12'!BH21+'NIPA 3.12'!BH36</f>
        <v>5</v>
      </c>
      <c r="AB239" s="322">
        <f>'NIPA 3.12'!BI21+'NIPA 3.12'!BI36</f>
        <v>5.9</v>
      </c>
      <c r="AC239" s="322">
        <f>'NIPA 3.12'!BJ21+'NIPA 3.12'!BJ36</f>
        <v>6.8</v>
      </c>
      <c r="AD239" s="322">
        <f>'NIPA 3.12'!BK21+'NIPA 3.12'!BK36</f>
        <v>7.4</v>
      </c>
      <c r="AE239" s="322">
        <f>'NIPA 3.12'!BL21+'NIPA 3.12'!BL36</f>
        <v>8.5</v>
      </c>
      <c r="AF239" s="322">
        <f>'NIPA 3.12'!BM21+'NIPA 3.12'!BM36</f>
        <v>9.4</v>
      </c>
      <c r="AG239" s="322">
        <f>'NIPA 3.12'!BN21+'NIPA 3.12'!BN36</f>
        <v>10.3</v>
      </c>
      <c r="AH239" s="322">
        <f>'NIPA 3.12'!BO21+'NIPA 3.12'!BO36</f>
        <v>10.9</v>
      </c>
      <c r="AI239" s="322">
        <f>'NIPA 3.12'!BP21+'NIPA 3.12'!BP36</f>
        <v>10.700000000000001</v>
      </c>
      <c r="AJ239" s="322">
        <f>'NIPA 3.12'!BQ21+'NIPA 3.12'!BQ36</f>
        <v>10.5</v>
      </c>
      <c r="AK239" s="322">
        <f>'NIPA 3.12'!BR21+'NIPA 3.12'!BR36</f>
        <v>10.9</v>
      </c>
      <c r="AL239" s="322">
        <f>'NIPA 3.12'!BS21+'NIPA 3.12'!BS36</f>
        <v>10.6</v>
      </c>
      <c r="AM239" s="322">
        <f>'NIPA 3.12'!BT21+'NIPA 3.12'!BT36</f>
        <v>10.3</v>
      </c>
      <c r="AN239" s="322">
        <f>'NIPA 3.12'!BU21+'NIPA 3.12'!BU36</f>
        <v>10.4</v>
      </c>
      <c r="AO239" s="322">
        <f>'NIPA 3.12'!BV21+'NIPA 3.12'!BV36</f>
        <v>10.899999999999999</v>
      </c>
      <c r="AP239" s="322">
        <f>'NIPA 3.12'!BW21+'NIPA 3.12'!BW36</f>
        <v>11.899999999999999</v>
      </c>
      <c r="AQ239" s="322">
        <f>'NIPA 3.12'!BX21+'NIPA 3.12'!BX36</f>
        <v>13.100000000000001</v>
      </c>
      <c r="AR239" s="322">
        <f>'NIPA 3.12'!BY21+'NIPA 3.12'!BY36</f>
        <v>14.4</v>
      </c>
      <c r="AS239" s="322">
        <f>'NIPA 3.12'!BZ21+'NIPA 3.12'!BZ36</f>
        <v>15.200000000000001</v>
      </c>
      <c r="AT239" s="322">
        <f>'NIPA 3.12'!CA21+'NIPA 3.12'!CA36</f>
        <v>15.2</v>
      </c>
      <c r="AU239" s="322">
        <f>'NIPA 3.12'!CB21+'NIPA 3.12'!CB36</f>
        <v>14.700000000000001</v>
      </c>
      <c r="AV239" s="322">
        <f>'NIPA 3.12'!CC21+'NIPA 3.12'!CC36</f>
        <v>14.4</v>
      </c>
      <c r="AW239" s="322">
        <f>'NIPA 3.12'!CD21+'NIPA 3.12'!CD36</f>
        <v>14.4</v>
      </c>
      <c r="AX239" s="322">
        <f>'NIPA 3.12'!CE21+'NIPA 3.12'!CE36</f>
        <v>14.399999999999999</v>
      </c>
      <c r="AY239" s="322">
        <f>'NIPA 3.12'!CF21+'NIPA 3.12'!CF36</f>
        <v>14.3</v>
      </c>
      <c r="AZ239" s="322">
        <f>'NIPA 3.12'!CG21+'NIPA 3.12'!CG36</f>
        <v>14.1</v>
      </c>
      <c r="BA239" s="322">
        <f>'NIPA 3.12'!CH21+'NIPA 3.12'!CH36</f>
        <v>13.7</v>
      </c>
      <c r="BB239" s="322">
        <f>'NIPA 3.12'!CI21+'NIPA 3.12'!CI36</f>
        <v>13.6</v>
      </c>
      <c r="BC239" s="322">
        <f>'NIPA 3.12'!CJ21+'NIPA 3.12'!CJ36</f>
        <v>13.8</v>
      </c>
      <c r="BD239" s="322">
        <f>'NIPA 3.12'!CK21+'NIPA 3.12'!CK36</f>
        <v>13.700000000000001</v>
      </c>
      <c r="BE239" s="322"/>
      <c r="BF239" s="82"/>
      <c r="BG239" s="82" t="s">
        <v>2054</v>
      </c>
      <c r="BH239" s="322"/>
    </row>
    <row r="240" spans="1:60" customFormat="1" x14ac:dyDescent="0.2">
      <c r="A240" s="141" t="s">
        <v>1132</v>
      </c>
      <c r="B240" s="77"/>
      <c r="C240" s="141" t="s">
        <v>1235</v>
      </c>
      <c r="D240" s="82"/>
      <c r="E240" s="82"/>
      <c r="F240" s="82"/>
      <c r="G240" s="82"/>
      <c r="H240" s="82"/>
      <c r="I240" s="82"/>
      <c r="J240" s="82"/>
      <c r="K240" s="82"/>
      <c r="L240" s="82"/>
      <c r="M240" s="82"/>
      <c r="N240" s="82"/>
      <c r="O240" s="82"/>
      <c r="P240" s="82"/>
      <c r="Q240" s="82">
        <f>'NIPA 3.12'!AX19</f>
        <v>0</v>
      </c>
      <c r="R240" s="82">
        <f>'NIPA 3.12'!AY19</f>
        <v>0</v>
      </c>
      <c r="S240" s="82">
        <f>'NIPA 3.12'!AZ19</f>
        <v>0</v>
      </c>
      <c r="T240" s="82">
        <f>'NIPA 3.12'!BA19</f>
        <v>0</v>
      </c>
      <c r="U240" s="82">
        <f>'NIPA 3.12'!BB19</f>
        <v>0</v>
      </c>
      <c r="V240" s="82">
        <f>'NIPA 3.12'!BC19</f>
        <v>0</v>
      </c>
      <c r="W240" s="82">
        <f>'NIPA 3.12'!BD19</f>
        <v>0</v>
      </c>
      <c r="X240" s="82">
        <f>'NIPA 3.12'!BE19</f>
        <v>0.1</v>
      </c>
      <c r="Y240" s="82">
        <f>'NIPA 3.12'!BF19</f>
        <v>0.1</v>
      </c>
      <c r="Z240" s="82">
        <f>'NIPA 3.12'!BG19</f>
        <v>0.1</v>
      </c>
      <c r="AA240" s="82">
        <f>'NIPA 3.12'!BH19</f>
        <v>0.2</v>
      </c>
      <c r="AB240" s="82">
        <f>'NIPA 3.12'!BI19</f>
        <v>0.2</v>
      </c>
      <c r="AC240" s="82">
        <f>'NIPA 3.12'!BJ19</f>
        <v>0.4</v>
      </c>
      <c r="AD240" s="82">
        <f>'NIPA 3.12'!BK19</f>
        <v>0.2</v>
      </c>
      <c r="AE240" s="82">
        <f>'NIPA 3.12'!BL19</f>
        <v>0.3</v>
      </c>
      <c r="AF240" s="82">
        <f>'NIPA 3.12'!BM19</f>
        <v>0.3</v>
      </c>
      <c r="AG240" s="82">
        <f>'NIPA 3.12'!BN19</f>
        <v>0.4</v>
      </c>
      <c r="AH240" s="82">
        <f>'NIPA 3.12'!BO19</f>
        <v>0.4</v>
      </c>
      <c r="AI240" s="82">
        <f>'NIPA 3.12'!BP19</f>
        <v>0.4</v>
      </c>
      <c r="AJ240" s="82">
        <f>'NIPA 3.12'!BQ19</f>
        <v>0.4</v>
      </c>
      <c r="AK240" s="82">
        <f>'NIPA 3.12'!BR19</f>
        <v>0.6</v>
      </c>
      <c r="AL240" s="82">
        <f>'NIPA 3.12'!BS19</f>
        <v>0.4</v>
      </c>
      <c r="AM240" s="82">
        <f>'NIPA 3.12'!BT19</f>
        <v>0.4</v>
      </c>
      <c r="AN240" s="82">
        <f>'NIPA 3.12'!BU19</f>
        <v>0.7</v>
      </c>
      <c r="AO240" s="82">
        <f>'NIPA 3.12'!BV19</f>
        <v>0.3</v>
      </c>
      <c r="AP240" s="82">
        <f>'NIPA 3.12'!BW19</f>
        <v>0.3</v>
      </c>
      <c r="AQ240" s="82">
        <f>'NIPA 3.12'!BX19</f>
        <v>1.1000000000000001</v>
      </c>
      <c r="AR240" s="82">
        <f>'NIPA 3.12'!BY19</f>
        <v>1.9</v>
      </c>
      <c r="AS240" s="82">
        <f>'NIPA 3.12'!BZ19</f>
        <v>2.2000000000000002</v>
      </c>
      <c r="AT240" s="82">
        <f>'NIPA 3.12'!CA19</f>
        <v>2.7</v>
      </c>
      <c r="AU240" s="82">
        <f>'NIPA 3.12'!CB19</f>
        <v>2.8</v>
      </c>
      <c r="AV240" s="82">
        <f>'NIPA 3.12'!CC19</f>
        <v>2.5</v>
      </c>
      <c r="AW240" s="82">
        <f>'NIPA 3.12'!CD19</f>
        <v>2.2000000000000002</v>
      </c>
      <c r="AX240" s="82">
        <f>'NIPA 3.12'!CE19</f>
        <v>2.1</v>
      </c>
      <c r="AY240" s="82">
        <f>'NIPA 3.12'!CF19</f>
        <v>2.4</v>
      </c>
      <c r="AZ240" s="82">
        <f>'NIPA 3.12'!CG19</f>
        <v>2.4</v>
      </c>
      <c r="BA240" s="82">
        <f>'NIPA 3.12'!CH19</f>
        <v>2.4</v>
      </c>
      <c r="BB240" s="82">
        <f>'NIPA 3.12'!CI19</f>
        <v>1.7</v>
      </c>
      <c r="BC240" s="82">
        <f>'NIPA 3.12'!CJ19</f>
        <v>3</v>
      </c>
      <c r="BD240" s="82">
        <f>'NIPA 3.12'!CK19</f>
        <v>3.8</v>
      </c>
      <c r="BE240" s="322"/>
      <c r="BF240" s="82"/>
      <c r="BG240" s="82" t="s">
        <v>2052</v>
      </c>
      <c r="BH240" s="322"/>
    </row>
    <row r="241" spans="1:60" customFormat="1" x14ac:dyDescent="0.2">
      <c r="A241" s="141" t="s">
        <v>1130</v>
      </c>
      <c r="B241" s="77"/>
      <c r="C241" s="141" t="s">
        <v>1234</v>
      </c>
      <c r="D241" s="82"/>
      <c r="E241" s="82"/>
      <c r="F241" s="82"/>
      <c r="G241" s="82"/>
      <c r="H241" s="82"/>
      <c r="I241" s="82"/>
      <c r="J241" s="82"/>
      <c r="K241" s="82"/>
      <c r="L241" s="82"/>
      <c r="M241" s="82"/>
      <c r="N241" s="82"/>
      <c r="O241" s="82"/>
      <c r="P241" s="82"/>
      <c r="Q241" s="82"/>
      <c r="R241" s="82">
        <f>'NIPA 3.12'!AY44</f>
        <v>0.2</v>
      </c>
      <c r="S241" s="82">
        <f>'NIPA 3.12'!AZ44</f>
        <v>0.1</v>
      </c>
      <c r="T241" s="82">
        <f>'NIPA 3.12'!BA44</f>
        <v>0.3</v>
      </c>
      <c r="U241" s="82">
        <f>'NIPA 3.12'!BB44</f>
        <v>1.3</v>
      </c>
      <c r="V241" s="82">
        <f>'NIPA 3.12'!BC44</f>
        <v>1.6</v>
      </c>
      <c r="W241" s="82">
        <f>'NIPA 3.12'!BD44</f>
        <v>1.6</v>
      </c>
      <c r="X241" s="82">
        <f>'NIPA 3.12'!BE44</f>
        <v>1.7</v>
      </c>
      <c r="Y241" s="82">
        <f>'NIPA 3.12'!BF44</f>
        <v>1.9</v>
      </c>
      <c r="Z241" s="82">
        <f>'NIPA 3.12'!BG44</f>
        <v>2.1</v>
      </c>
      <c r="AA241" s="82">
        <f>'NIPA 3.12'!BH44</f>
        <v>2</v>
      </c>
      <c r="AB241" s="82">
        <f>'NIPA 3.12'!BI44</f>
        <v>1.7</v>
      </c>
      <c r="AC241" s="82">
        <f>'NIPA 3.12'!BJ44</f>
        <v>1.8</v>
      </c>
      <c r="AD241" s="82">
        <f>'NIPA 3.12'!BK44</f>
        <v>1.4</v>
      </c>
      <c r="AE241" s="82">
        <f>'NIPA 3.12'!BL44</f>
        <v>1.6</v>
      </c>
      <c r="AF241" s="82">
        <f>'NIPA 3.12'!BM44</f>
        <v>1.6</v>
      </c>
      <c r="AG241" s="82">
        <f>'NIPA 3.12'!BN44</f>
        <v>1.6</v>
      </c>
      <c r="AH241" s="82">
        <f>'NIPA 3.12'!BO44</f>
        <v>1.6</v>
      </c>
      <c r="AI241" s="82">
        <f>'NIPA 3.12'!BP44</f>
        <v>1.8</v>
      </c>
      <c r="AJ241" s="82">
        <f>'NIPA 3.12'!BQ44</f>
        <v>1.4</v>
      </c>
      <c r="AK241" s="82">
        <f>'NIPA 3.12'!BR44</f>
        <v>1.2</v>
      </c>
      <c r="AL241" s="82">
        <f>'NIPA 3.12'!BS44</f>
        <v>1.4</v>
      </c>
      <c r="AM241" s="82">
        <f>'NIPA 3.12'!BT44</f>
        <v>1.2</v>
      </c>
      <c r="AN241" s="82">
        <f>'NIPA 3.12'!BU44</f>
        <v>1.4</v>
      </c>
      <c r="AO241" s="82">
        <f>'NIPA 3.12'!BV44</f>
        <v>1.7</v>
      </c>
      <c r="AP241" s="82">
        <f>'NIPA 3.12'!BW44</f>
        <v>2.5</v>
      </c>
      <c r="AQ241" s="82">
        <f>'NIPA 3.12'!BX44</f>
        <v>1.9</v>
      </c>
      <c r="AR241" s="82">
        <f>'NIPA 3.12'!BY44</f>
        <v>2.2999999999999998</v>
      </c>
      <c r="AS241" s="82">
        <f>'NIPA 3.12'!BZ44</f>
        <v>2.1</v>
      </c>
      <c r="AT241" s="82">
        <f>'NIPA 3.12'!CA44</f>
        <v>2.4</v>
      </c>
      <c r="AU241" s="82">
        <f>'NIPA 3.12'!CB44</f>
        <v>3</v>
      </c>
      <c r="AV241" s="82">
        <f>'NIPA 3.12'!CC44</f>
        <v>2.7</v>
      </c>
      <c r="AW241" s="82">
        <f>'NIPA 3.12'!CD44</f>
        <v>3.4</v>
      </c>
      <c r="AX241" s="82">
        <f>'NIPA 3.12'!CE44</f>
        <v>5.0999999999999996</v>
      </c>
      <c r="AY241" s="82">
        <f>'NIPA 3.12'!CF44</f>
        <v>4.9000000000000004</v>
      </c>
      <c r="AZ241" s="82">
        <f>'NIPA 3.12'!CG44</f>
        <v>4.8</v>
      </c>
      <c r="BA241" s="82">
        <f>'NIPA 3.12'!CH44</f>
        <v>4.0999999999999996</v>
      </c>
      <c r="BB241" s="82">
        <f>'NIPA 3.12'!CI44</f>
        <v>3.8</v>
      </c>
      <c r="BC241" s="82">
        <f>'NIPA 3.12'!CJ44</f>
        <v>4</v>
      </c>
      <c r="BD241" s="82">
        <f>'NIPA 3.12'!CK44</f>
        <v>3.7</v>
      </c>
      <c r="BE241" s="322"/>
      <c r="BF241" s="82"/>
      <c r="BG241" s="82" t="s">
        <v>2058</v>
      </c>
      <c r="BH241" s="322"/>
    </row>
    <row r="242" spans="1:60" customFormat="1" x14ac:dyDescent="0.2">
      <c r="A242" s="141" t="s">
        <v>1126</v>
      </c>
      <c r="B242" s="77"/>
      <c r="C242" s="142" t="s">
        <v>2059</v>
      </c>
      <c r="D242" s="82"/>
      <c r="E242" s="82"/>
      <c r="F242" s="82"/>
      <c r="G242" s="82"/>
      <c r="H242" s="82"/>
      <c r="I242" s="82"/>
      <c r="J242" s="82"/>
      <c r="K242" s="82">
        <f>'NIPA 3.12'!AR23+'NIPA 3.12'!AR20+'NIPA 3.12'!AR22</f>
        <v>7.6</v>
      </c>
      <c r="L242" s="82">
        <f>'NIPA 3.12'!AS23+'NIPA 3.12'!AS20+'NIPA 3.12'!AS22</f>
        <v>8.5</v>
      </c>
      <c r="M242" s="82">
        <f>'NIPA 3.12'!AT23+'NIPA 3.12'!AT20+'NIPA 3.12'!AT22</f>
        <v>9.6000000000000014</v>
      </c>
      <c r="N242" s="82">
        <f>'NIPA 3.12'!AU23+'NIPA 3.12'!AU20+'NIPA 3.12'!AU22</f>
        <v>10.400000000000002</v>
      </c>
      <c r="O242" s="82">
        <f>'NIPA 3.12'!AV23+'NIPA 3.12'!AV20+'NIPA 3.12'!AV22</f>
        <v>11.700000000000001</v>
      </c>
      <c r="P242" s="82">
        <f>'NIPA 3.12'!AW23+'NIPA 3.12'!AW20+'NIPA 3.12'!AW22</f>
        <v>14.100000000000001</v>
      </c>
      <c r="Q242" s="82">
        <f>'NIPA 3.12'!AX23+'NIPA 3.12'!AX20+'NIPA 3.12'!AX22</f>
        <v>14.000000000000002</v>
      </c>
      <c r="R242" s="82">
        <f>'NIPA 3.12'!AY23+'NIPA 3.12'!AY20+'NIPA 3.12'!AY22</f>
        <v>13.600000000000001</v>
      </c>
      <c r="S242" s="82">
        <f>'NIPA 3.12'!AZ23+'NIPA 3.12'!AZ20+'NIPA 3.12'!AZ22</f>
        <v>13.8</v>
      </c>
      <c r="T242" s="82">
        <f>'NIPA 3.12'!BA23+'NIPA 3.12'!BA20+'NIPA 3.12'!BA22</f>
        <v>14.4</v>
      </c>
      <c r="U242" s="82">
        <f>'NIPA 3.12'!BB23+'NIPA 3.12'!BB20+'NIPA 3.12'!BB22</f>
        <v>15</v>
      </c>
      <c r="V242" s="82">
        <f>'NIPA 3.12'!BC23+'NIPA 3.12'!BC20+'NIPA 3.12'!BC22</f>
        <v>16.100000000000001</v>
      </c>
      <c r="W242" s="82">
        <f>'NIPA 3.12'!BD23+'NIPA 3.12'!BD20+'NIPA 3.12'!BD22</f>
        <v>16.8</v>
      </c>
      <c r="X242" s="82">
        <f>'NIPA 3.12'!BE23+'NIPA 3.12'!BE20+'NIPA 3.12'!BE22</f>
        <v>17</v>
      </c>
      <c r="Y242" s="82">
        <f>'NIPA 3.12'!BF23+'NIPA 3.12'!BF20+'NIPA 3.12'!BF22</f>
        <v>16.899999999999999</v>
      </c>
      <c r="Z242" s="82">
        <f>'NIPA 3.12'!BG23+'NIPA 3.12'!BG20+'NIPA 3.12'!BG22</f>
        <v>17.400000000000002</v>
      </c>
      <c r="AA242" s="82">
        <f>'NIPA 3.12'!BH23+'NIPA 3.12'!BH20+'NIPA 3.12'!BH22</f>
        <v>17.5</v>
      </c>
      <c r="AB242" s="82">
        <f>'NIPA 3.12'!BI23+'NIPA 3.12'!BI20+'NIPA 3.12'!BI22</f>
        <v>17.600000000000001</v>
      </c>
      <c r="AC242" s="82">
        <f>'NIPA 3.12'!BJ23+'NIPA 3.12'!BJ20+'NIPA 3.12'!BJ22</f>
        <v>18</v>
      </c>
      <c r="AD242" s="82">
        <f>'NIPA 3.12'!BK23+'NIPA 3.12'!BK20+'NIPA 3.12'!BK22</f>
        <v>18.5</v>
      </c>
      <c r="AE242" s="82">
        <f>'NIPA 3.12'!BL23+'NIPA 3.12'!BL20+'NIPA 3.12'!BL22</f>
        <v>19.2</v>
      </c>
      <c r="AF242" s="82">
        <f>'NIPA 3.12'!BM23+'NIPA 3.12'!BM20+'NIPA 3.12'!BM22</f>
        <v>19.799999999999997</v>
      </c>
      <c r="AG242" s="82">
        <f>'NIPA 3.12'!BN23+'NIPA 3.12'!BN20+'NIPA 3.12'!BN22</f>
        <v>20.299999999999997</v>
      </c>
      <c r="AH242" s="82">
        <f>'NIPA 3.12'!BO23+'NIPA 3.12'!BO20+'NIPA 3.12'!BO22</f>
        <v>20.9</v>
      </c>
      <c r="AI242" s="82">
        <f>'NIPA 3.12'!BP23+'NIPA 3.12'!BP20+'NIPA 3.12'!BP22</f>
        <v>21.099999999999998</v>
      </c>
      <c r="AJ242" s="82">
        <f>'NIPA 3.12'!BQ23+'NIPA 3.12'!BQ20+'NIPA 3.12'!BQ22</f>
        <v>21.5</v>
      </c>
      <c r="AK242" s="82">
        <f>'NIPA 3.12'!BR23+'NIPA 3.12'!BR20+'NIPA 3.12'!BR22</f>
        <v>22.4</v>
      </c>
      <c r="AL242" s="82">
        <f>'NIPA 3.12'!BS23+'NIPA 3.12'!BS20+'NIPA 3.12'!BS22</f>
        <v>23.199999999999996</v>
      </c>
      <c r="AM242" s="82">
        <f>'NIPA 3.12'!BT23+'NIPA 3.12'!BT20+'NIPA 3.12'!BT22</f>
        <v>24.299999999999997</v>
      </c>
      <c r="AN242" s="82">
        <f>'NIPA 3.12'!BU23+'NIPA 3.12'!BU20+'NIPA 3.12'!BU22</f>
        <v>25.1</v>
      </c>
      <c r="AO242" s="82">
        <f>'NIPA 3.12'!BV23+'NIPA 3.12'!BV20+'NIPA 3.12'!BV22</f>
        <v>26.2</v>
      </c>
      <c r="AP242" s="82">
        <f>'NIPA 3.12'!BW23+'NIPA 3.12'!BW20+'NIPA 3.12'!BW22</f>
        <v>27.9</v>
      </c>
      <c r="AQ242" s="82">
        <f>'NIPA 3.12'!BX23+'NIPA 3.12'!BX20+'NIPA 3.12'!BX22</f>
        <v>31</v>
      </c>
      <c r="AR242" s="82">
        <f>'NIPA 3.12'!BY23+'NIPA 3.12'!BY20+'NIPA 3.12'!BY22</f>
        <v>33.9</v>
      </c>
      <c r="AS242" s="82">
        <f>'NIPA 3.12'!BZ23+'NIPA 3.12'!BZ20+'NIPA 3.12'!BZ22</f>
        <v>36.700000000000003</v>
      </c>
      <c r="AT242" s="82">
        <f>'NIPA 3.12'!CA23+'NIPA 3.12'!CA20+'NIPA 3.12'!CA22</f>
        <v>39.5</v>
      </c>
      <c r="AU242" s="82">
        <f>'NIPA 3.12'!CB23+'NIPA 3.12'!CB20+'NIPA 3.12'!CB22</f>
        <v>42.699999999999996</v>
      </c>
      <c r="AV242" s="82">
        <f>'NIPA 3.12'!CC23+'NIPA 3.12'!CC20+'NIPA 3.12'!CC22</f>
        <v>45.6</v>
      </c>
      <c r="AW242" s="82">
        <f>'NIPA 3.12'!CD23+'NIPA 3.12'!CD20+'NIPA 3.12'!CD22</f>
        <v>49.4</v>
      </c>
      <c r="AX242" s="82">
        <f>'NIPA 3.12'!CE23+'NIPA 3.12'!CE20+'NIPA 3.12'!CE22</f>
        <v>56.4</v>
      </c>
      <c r="AY242" s="82">
        <f>'NIPA 3.12'!CF23+'NIPA 3.12'!CF20+'NIPA 3.12'!CF22</f>
        <v>62.8</v>
      </c>
      <c r="AZ242" s="82">
        <f>'NIPA 3.12'!CG23+'NIPA 3.12'!CG20+'NIPA 3.12'!CG22</f>
        <v>68.399999999999991</v>
      </c>
      <c r="BA242" s="82">
        <f>'NIPA 3.12'!CH23+'NIPA 3.12'!CH20+'NIPA 3.12'!CH22</f>
        <v>75.5</v>
      </c>
      <c r="BB242" s="82">
        <f>'NIPA 3.12'!CI23+'NIPA 3.12'!CI20+'NIPA 3.12'!CI22</f>
        <v>84.1</v>
      </c>
      <c r="BC242" s="82">
        <f>'NIPA 3.12'!CJ23+'NIPA 3.12'!CJ20+'NIPA 3.12'!CJ22</f>
        <v>89.000000000000014</v>
      </c>
      <c r="BD242" s="82">
        <f>'NIPA 3.12'!CK23+'NIPA 3.12'!CK20+'NIPA 3.12'!CK22</f>
        <v>95.2</v>
      </c>
      <c r="BE242" s="322"/>
      <c r="BF242" s="82"/>
      <c r="BG242" s="82" t="s">
        <v>2052</v>
      </c>
      <c r="BH242" s="322"/>
    </row>
    <row r="243" spans="1:60" customFormat="1" x14ac:dyDescent="0.2">
      <c r="A243" s="142" t="s">
        <v>2060</v>
      </c>
      <c r="B243" s="77"/>
      <c r="C243" s="142" t="s">
        <v>2062</v>
      </c>
      <c r="D243" s="82"/>
      <c r="E243" s="82"/>
      <c r="F243" s="82"/>
      <c r="G243" s="82"/>
      <c r="H243" s="82"/>
      <c r="I243" s="82"/>
      <c r="J243" s="82"/>
      <c r="K243" s="82">
        <f>'NIPA 3.12'!AR41+'NIPA 3.12'!AR43</f>
        <v>5.3999999999999995</v>
      </c>
      <c r="L243" s="82">
        <f>'NIPA 3.12'!AS41+'NIPA 3.12'!AS43</f>
        <v>7</v>
      </c>
      <c r="M243" s="82">
        <f>'NIPA 3.12'!AT41+'NIPA 3.12'!AT43</f>
        <v>7.6000000000000005</v>
      </c>
      <c r="N243" s="82">
        <f>'NIPA 3.12'!AU41+'NIPA 3.12'!AU43</f>
        <v>7.9</v>
      </c>
      <c r="O243" s="82">
        <f>'NIPA 3.12'!AV41+'NIPA 3.12'!AV43</f>
        <v>8.8000000000000007</v>
      </c>
      <c r="P243" s="82">
        <f>'NIPA 3.12'!AW41+'NIPA 3.12'!AW43</f>
        <v>10.4</v>
      </c>
      <c r="Q243" s="82">
        <f>'NIPA 3.12'!AX41+'NIPA 3.12'!AX43</f>
        <v>11.299999999999999</v>
      </c>
      <c r="R243" s="82">
        <f>'NIPA 3.12'!AY41+'NIPA 3.12'!AY43</f>
        <v>11.799999999999999</v>
      </c>
      <c r="S243" s="82">
        <f>'NIPA 3.12'!AZ41+'NIPA 3.12'!AZ43</f>
        <v>12</v>
      </c>
      <c r="T243" s="82">
        <f>'NIPA 3.12'!BA41+'NIPA 3.12'!BA43</f>
        <v>12.299999999999999</v>
      </c>
      <c r="U243" s="82">
        <f>'NIPA 3.12'!BB41+'NIPA 3.12'!BB43</f>
        <v>13.9</v>
      </c>
      <c r="V243" s="82">
        <f>'NIPA 3.12'!BC41+'NIPA 3.12'!BC43</f>
        <v>14.7</v>
      </c>
      <c r="W243" s="82">
        <f>'NIPA 3.12'!BD41+'NIPA 3.12'!BD43</f>
        <v>14.6</v>
      </c>
      <c r="X243" s="82">
        <f>'NIPA 3.12'!BE41+'NIPA 3.12'!BE43</f>
        <v>15.700000000000001</v>
      </c>
      <c r="Y243" s="82">
        <f>'NIPA 3.12'!BF41+'NIPA 3.12'!BF43</f>
        <v>16.5</v>
      </c>
      <c r="Z243" s="82">
        <f>'NIPA 3.12'!BG41+'NIPA 3.12'!BG43</f>
        <v>17.399999999999999</v>
      </c>
      <c r="AA243" s="82">
        <f>'NIPA 3.12'!BH41+'NIPA 3.12'!BH43</f>
        <v>18.400000000000002</v>
      </c>
      <c r="AB243" s="82">
        <f>'NIPA 3.12'!BI41+'NIPA 3.12'!BI43</f>
        <v>18.899999999999999</v>
      </c>
      <c r="AC243" s="82">
        <f>'NIPA 3.12'!BJ41+'NIPA 3.12'!BJ43</f>
        <v>19.5</v>
      </c>
      <c r="AD243" s="82">
        <f>'NIPA 3.12'!BK41+'NIPA 3.12'!BK43</f>
        <v>20.399999999999999</v>
      </c>
      <c r="AE243" s="82">
        <f>'NIPA 3.12'!BL41+'NIPA 3.12'!BL43</f>
        <v>22.099999999999998</v>
      </c>
      <c r="AF243" s="82">
        <f>'NIPA 3.12'!BM41+'NIPA 3.12'!BM43</f>
        <v>24.3</v>
      </c>
      <c r="AG243" s="82">
        <f>'NIPA 3.12'!BN41+'NIPA 3.12'!BN43</f>
        <v>25.7</v>
      </c>
      <c r="AH243" s="82">
        <f>'NIPA 3.12'!BO41+'NIPA 3.12'!BO43</f>
        <v>26.400000000000002</v>
      </c>
      <c r="AI243" s="82">
        <f>'NIPA 3.12'!BP41+'NIPA 3.12'!BP43</f>
        <v>26.7</v>
      </c>
      <c r="AJ243" s="82">
        <f>'NIPA 3.12'!BQ41+'NIPA 3.12'!BQ43</f>
        <v>26.200000000000003</v>
      </c>
      <c r="AK243" s="82">
        <f>'NIPA 3.12'!BR41+'NIPA 3.12'!BR43</f>
        <v>23.7</v>
      </c>
      <c r="AL243" s="82">
        <f>'NIPA 3.12'!BS41+'NIPA 3.12'!BS43</f>
        <v>21.2</v>
      </c>
      <c r="AM243" s="82">
        <f>'NIPA 3.12'!BT41+'NIPA 3.12'!BT43</f>
        <v>20.9</v>
      </c>
      <c r="AN243" s="82">
        <f>'NIPA 3.12'!BU41+'NIPA 3.12'!BU43</f>
        <v>21.5</v>
      </c>
      <c r="AO243" s="82">
        <f>'NIPA 3.12'!BV41+'NIPA 3.12'!BV43</f>
        <v>22</v>
      </c>
      <c r="AP243" s="82">
        <f>'NIPA 3.12'!BW41+'NIPA 3.12'!BW43</f>
        <v>21</v>
      </c>
      <c r="AQ243" s="82">
        <f>'NIPA 3.12'!BX41+'NIPA 3.12'!BX43</f>
        <v>22.5</v>
      </c>
      <c r="AR243" s="82">
        <f>'NIPA 3.12'!BY41+'NIPA 3.12'!BY43</f>
        <v>24.5</v>
      </c>
      <c r="AS243" s="82">
        <f>'NIPA 3.12'!BZ41+'NIPA 3.12'!BZ43</f>
        <v>26.4</v>
      </c>
      <c r="AT243" s="82">
        <f>'NIPA 3.12'!CA41+'NIPA 3.12'!CA43</f>
        <v>30.9</v>
      </c>
      <c r="AU243" s="82">
        <f>'NIPA 3.12'!CB41+'NIPA 3.12'!CB43</f>
        <v>30.299999999999997</v>
      </c>
      <c r="AV243" s="82">
        <f>'NIPA 3.12'!CC41+'NIPA 3.12'!CC43</f>
        <v>32.700000000000003</v>
      </c>
      <c r="AW243" s="82">
        <f>'NIPA 3.12'!CD41+'NIPA 3.12'!CD43</f>
        <v>35.400000000000006</v>
      </c>
      <c r="AX243" s="82">
        <f>'NIPA 3.12'!CE41+'NIPA 3.12'!CE43</f>
        <v>38</v>
      </c>
      <c r="AY243" s="82">
        <f>'NIPA 3.12'!CF41+'NIPA 3.12'!CF43</f>
        <v>40.599999999999994</v>
      </c>
      <c r="AZ243" s="82">
        <f>'NIPA 3.12'!CG41+'NIPA 3.12'!CG43</f>
        <v>38.799999999999997</v>
      </c>
      <c r="BA243" s="82">
        <f>'NIPA 3.12'!CH41+'NIPA 3.12'!CH43</f>
        <v>37.5</v>
      </c>
      <c r="BB243" s="82">
        <f>'NIPA 3.12'!CI41+'NIPA 3.12'!CI43</f>
        <v>37.4</v>
      </c>
      <c r="BC243" s="82">
        <f>'NIPA 3.12'!CJ41+'NIPA 3.12'!CJ43</f>
        <v>37.700000000000003</v>
      </c>
      <c r="BD243" s="82">
        <f>'NIPA 3.12'!CK41+'NIPA 3.12'!CK43</f>
        <v>38</v>
      </c>
      <c r="BE243" s="322"/>
      <c r="BF243" s="82"/>
      <c r="BG243" s="82" t="s">
        <v>2061</v>
      </c>
      <c r="BH243" s="322"/>
    </row>
    <row r="244" spans="1:60" customFormat="1" x14ac:dyDescent="0.2">
      <c r="A244" s="142" t="s">
        <v>1131</v>
      </c>
      <c r="B244" s="77"/>
      <c r="C244" s="142" t="s">
        <v>2067</v>
      </c>
      <c r="D244" s="82"/>
      <c r="E244" s="82"/>
      <c r="F244" s="82"/>
      <c r="G244" s="82"/>
      <c r="H244" s="82"/>
      <c r="I244" s="82"/>
      <c r="J244" s="82"/>
      <c r="K244" s="82">
        <f>ROUND('Table 11.3'!AF34/1000,1)+'NIPA 3.12'!AR46</f>
        <v>1.3</v>
      </c>
      <c r="L244" s="82">
        <f>ROUND('Table 11.3'!AG34/1000,1)+'NIPA 3.12'!AS46</f>
        <v>1.9</v>
      </c>
      <c r="M244" s="82">
        <f>ROUND('Table 11.3'!AH34/1000,1)+'NIPA 3.12'!AT46</f>
        <v>2.2000000000000002</v>
      </c>
      <c r="N244" s="82">
        <f>ROUND('Table 11.3'!AI34/1000,1)+'NIPA 3.12'!AU46</f>
        <v>2.4</v>
      </c>
      <c r="O244" s="82">
        <f>ROUND('Table 11.3'!AJ34/1000,1)+'NIPA 3.12'!AV46</f>
        <v>2.4000000000000004</v>
      </c>
      <c r="P244" s="82">
        <f>ROUND('Table 11.3'!AK34/1000,1)+'NIPA 3.12'!AW46</f>
        <v>3.2</v>
      </c>
      <c r="Q244" s="82">
        <f>ROUND('Table 11.3'!AL34/1000,1)+'NIPA 3.12'!AX46</f>
        <v>4.0999999999999996</v>
      </c>
      <c r="R244" s="82">
        <f>ROUND('Table 11.3'!AM34/1000,1)+'NIPA 3.12'!AY46</f>
        <v>4.5999999999999996</v>
      </c>
      <c r="S244" s="82">
        <f>ROUND('Table 11.3'!AN34/1000,1)+'NIPA 3.12'!AZ46</f>
        <v>5.2</v>
      </c>
      <c r="T244" s="82">
        <f>ROUND('Table 11.3'!AO34/1000,1)+'NIPA 3.12'!BA46</f>
        <v>6</v>
      </c>
      <c r="U244" s="82">
        <f>ROUND('Table 11.3'!AP34/1000,1)+'NIPA 3.12'!BB46</f>
        <v>7.5</v>
      </c>
      <c r="V244" s="82">
        <f>ROUND('Table 11.3'!AQ34/1000,1)+'NIPA 3.12'!BC46</f>
        <v>8.8000000000000007</v>
      </c>
      <c r="W244" s="82">
        <f>ROUND('Table 11.3'!AR34/1000,1)+'NIPA 3.12'!BD46</f>
        <v>8.5</v>
      </c>
      <c r="X244" s="82">
        <f>ROUND('Table 11.3'!AS34/1000,1)+'NIPA 3.12'!BE46</f>
        <v>9.5</v>
      </c>
      <c r="Y244" s="82">
        <f>ROUND('Table 11.3'!AT34/1000,1)+'NIPA 3.12'!BF46</f>
        <v>10.1</v>
      </c>
      <c r="Z244" s="82">
        <f>ROUND('Table 11.3'!AU34/1000,1)+'NIPA 3.12'!BG46</f>
        <v>11.3</v>
      </c>
      <c r="AA244" s="82">
        <f>ROUND('Table 11.3'!AV34/1000,1)+'NIPA 3.12'!BH46</f>
        <v>11.9</v>
      </c>
      <c r="AB244" s="82">
        <f>ROUND('Table 11.3'!AW34/1000,1)+'NIPA 3.12'!BI46</f>
        <v>11.5</v>
      </c>
      <c r="AC244" s="82">
        <f>ROUND('Table 11.3'!AX34/1000,1)+'NIPA 3.12'!BJ46</f>
        <v>12.3</v>
      </c>
      <c r="AD244" s="82">
        <f>ROUND('Table 11.3'!AY34/1000,1)+'NIPA 3.12'!BK46</f>
        <v>14.5</v>
      </c>
      <c r="AE244" s="82">
        <f>ROUND('Table 11.3'!AZ34/1000,1)+'NIPA 3.12'!BL46</f>
        <v>15.7</v>
      </c>
      <c r="AF244" s="82">
        <f>ROUND('Table 11.3'!BA34/1000,1)+'NIPA 3.12'!BM46</f>
        <v>17</v>
      </c>
      <c r="AG244" s="82">
        <f>ROUND('Table 11.3'!BB34/1000,1)+'NIPA 3.12'!BN46</f>
        <v>16.5</v>
      </c>
      <c r="AH244" s="82">
        <f>ROUND('Table 11.3'!BC34/1000,1)+'NIPA 3.12'!BO46</f>
        <v>20.100000000000001</v>
      </c>
      <c r="AI244" s="82">
        <f>ROUND('Table 11.3'!BD34/1000,1)+'NIPA 3.12'!BP46</f>
        <v>14.8</v>
      </c>
      <c r="AJ244" s="82">
        <f>ROUND('Table 11.3'!BE34/1000,1)+'NIPA 3.12'!BQ46</f>
        <v>22.1</v>
      </c>
      <c r="AK244" s="82">
        <f>ROUND('Table 11.3'!BF34/1000,1)+'NIPA 3.12'!BR46</f>
        <v>20.5</v>
      </c>
      <c r="AL244" s="82">
        <f>ROUND('Table 11.3'!BG34/1000,1)+'NIPA 3.12'!BS46</f>
        <v>20.6</v>
      </c>
      <c r="AM244" s="82">
        <f>ROUND('Table 11.3'!BH34/1000,1)+'NIPA 3.12'!BT46</f>
        <v>21.1</v>
      </c>
      <c r="AN244" s="82">
        <f>ROUND('Table 11.3'!BI34/1000,1)+'NIPA 3.12'!BU46</f>
        <v>20.5</v>
      </c>
      <c r="AO244" s="82">
        <f>ROUND('Table 11.3'!BJ34/1000,1)+'NIPA 3.12'!BV46</f>
        <v>20.7</v>
      </c>
      <c r="AP244" s="82">
        <f>ROUND('Table 11.3'!BK34/1000,1)+'NIPA 3.12'!BW46</f>
        <v>21.3</v>
      </c>
      <c r="AQ244" s="82">
        <f>ROUND('Table 11.3'!BL34/1000,1)+'NIPA 3.12'!BX46</f>
        <v>29.299999999999997</v>
      </c>
      <c r="AR244" s="82">
        <f>ROUND('Table 11.3'!BM34/1000,1)+'NIPA 3.12'!BY46</f>
        <v>36.1</v>
      </c>
      <c r="AS244" s="82">
        <f>ROUND('Table 11.3'!BN34/1000,1)+'NIPA 3.12'!BZ46</f>
        <v>40.400000000000006</v>
      </c>
      <c r="AT244" s="82">
        <f>ROUND('Table 11.3'!BO34/1000,1)+'NIPA 3.12'!CA46</f>
        <v>47.7</v>
      </c>
      <c r="AU244" s="82">
        <f>ROUND('Table 11.3'!BP34/1000,1)+'NIPA 3.12'!CB46</f>
        <v>68.2</v>
      </c>
      <c r="AV244" s="82">
        <f>ROUND('Table 11.3'!BQ34/1000,1)+'NIPA 3.12'!CC46</f>
        <v>48.3</v>
      </c>
      <c r="AW244" s="82">
        <f>ROUND('Table 11.3'!BR34/1000,1)+'NIPA 3.12'!CD46</f>
        <v>49.8</v>
      </c>
      <c r="AX244" s="82">
        <f>ROUND('Table 11.3'!BS34/1000,1)+'NIPA 3.12'!CE46</f>
        <v>50.3</v>
      </c>
      <c r="AY244" s="82">
        <f>ROUND('Table 11.3'!BT34/1000,1)+'NIPA 3.12'!CF46</f>
        <v>72.599999999999994</v>
      </c>
      <c r="AZ244" s="82">
        <f>ROUND('Table 11.3'!BU34/1000,1)+'NIPA 3.12'!CG46</f>
        <v>74.400000000000006</v>
      </c>
      <c r="BA244" s="82">
        <f>ROUND('Table 11.3'!BV34/1000,1)+'NIPA 3.12'!CH46</f>
        <v>77</v>
      </c>
      <c r="BB244" s="82">
        <f>ROUND('Table 11.3'!BW34/1000,1)+'NIPA 3.12'!CI46</f>
        <v>74.8</v>
      </c>
      <c r="BC244" s="82">
        <f>ROUND('Table 11.3'!BX34/1000,1)+'NIPA 3.12'!CJ46</f>
        <v>88.1</v>
      </c>
      <c r="BD244" s="82">
        <f>ROUND('Table 11.3'!BY34/1000,1)+'NIPA 3.12'!CK46</f>
        <v>94.1</v>
      </c>
      <c r="BE244" s="322"/>
      <c r="BF244" s="82"/>
      <c r="BG244" s="142" t="s">
        <v>2054</v>
      </c>
      <c r="BH244" s="322"/>
    </row>
    <row r="245" spans="1:60" customFormat="1" x14ac:dyDescent="0.2">
      <c r="A245" s="142" t="s">
        <v>2078</v>
      </c>
      <c r="B245" s="77"/>
      <c r="C245" s="142" t="s">
        <v>2079</v>
      </c>
      <c r="D245" s="82"/>
      <c r="E245" s="82"/>
      <c r="F245" s="82"/>
      <c r="G245" s="82"/>
      <c r="H245" s="82"/>
      <c r="I245" s="82"/>
      <c r="J245" s="82"/>
      <c r="K245" s="82">
        <f>ROUND('Table 12.3'!AH365/1000,1)</f>
        <v>0.6</v>
      </c>
      <c r="L245" s="82">
        <f>ROUND('Table 12.3'!AI365/1000,1)</f>
        <v>0.7</v>
      </c>
      <c r="M245" s="82">
        <f>ROUND('Table 12.3'!AJ365/1000,1)</f>
        <v>0.7</v>
      </c>
      <c r="N245" s="82">
        <f>ROUND('Table 12.3'!AK365/1000,1)</f>
        <v>0.8</v>
      </c>
      <c r="O245" s="82">
        <f>ROUND('Table 12.3'!AL365/1000,1)</f>
        <v>1.6</v>
      </c>
      <c r="P245" s="82">
        <f>ROUND('Table 12.3'!AM365/1000,1)</f>
        <v>1.9</v>
      </c>
      <c r="Q245" s="82">
        <f>ROUND('Table 12.3'!AN365/1000,1)</f>
        <v>0.4</v>
      </c>
      <c r="R245" s="82">
        <f>ROUND('Table 12.3'!AO365/1000,1)</f>
        <v>2.8</v>
      </c>
      <c r="S245" s="82">
        <f>ROUND('Table 12.3'!AP365/1000,1)</f>
        <v>2.5</v>
      </c>
      <c r="T245" s="82">
        <f>ROUND('Table 12.3'!AQ365/1000,1)</f>
        <v>2.9</v>
      </c>
      <c r="U245" s="82">
        <f>ROUND('Table 12.3'!AR365/1000,1)</f>
        <v>3.4</v>
      </c>
      <c r="V245" s="82">
        <f>ROUND('Table 12.3'!AS365/1000,1)</f>
        <v>3.4</v>
      </c>
      <c r="W245" s="82">
        <f>ROUND('Table 12.3'!AT365/1000,1)</f>
        <v>2.9</v>
      </c>
      <c r="X245" s="82">
        <f>ROUND('Table 12.3'!AU365/1000,1)</f>
        <v>3.1</v>
      </c>
      <c r="Y245" s="82">
        <f>ROUND('Table 12.3'!AV365/1000,1)</f>
        <v>3.4</v>
      </c>
      <c r="Z245" s="82">
        <f>ROUND('Table 12.3'!AW365/1000,1)</f>
        <v>3.5</v>
      </c>
      <c r="AA245" s="82">
        <f>ROUND('Table 12.3'!AX365/1000,1)</f>
        <v>3.7</v>
      </c>
      <c r="AB245" s="82">
        <f>ROUND('Table 12.3'!AY365/1000,1)</f>
        <v>3.9</v>
      </c>
      <c r="AC245" s="82">
        <f>ROUND('Table 12.3'!AZ365/1000,1)</f>
        <v>4.2</v>
      </c>
      <c r="AD245" s="82">
        <f>ROUND('Table 12.3'!BA365/1000,1)</f>
        <v>4.5</v>
      </c>
      <c r="AE245" s="82">
        <f>ROUND('Table 12.3'!BB365/1000,1)</f>
        <v>4.9000000000000004</v>
      </c>
      <c r="AF245" s="82">
        <f>ROUND('Table 12.3'!BC365/1000,1)</f>
        <v>5.4</v>
      </c>
      <c r="AG245" s="82">
        <f>ROUND('Table 12.3'!BD365/1000,1)</f>
        <v>6</v>
      </c>
      <c r="AH245" s="82">
        <f>ROUND('Table 12.3'!BE365/1000,1)</f>
        <v>6.6</v>
      </c>
      <c r="AI245" s="82">
        <f>ROUND('Table 12.3'!BF365/1000,1)</f>
        <v>6.9</v>
      </c>
      <c r="AJ245" s="82">
        <f>ROUND('Table 12.3'!BG365/1000,1)</f>
        <v>7.4</v>
      </c>
      <c r="AK245" s="82">
        <f>ROUND('Table 12.3'!BH365/1000,1)</f>
        <v>7.8</v>
      </c>
      <c r="AL245" s="82">
        <f>ROUND('Table 12.3'!BI365/1000,1)</f>
        <v>8.1</v>
      </c>
      <c r="AM245" s="82">
        <f>ROUND('Table 12.3'!BJ365/1000,1)</f>
        <v>8.4</v>
      </c>
      <c r="AN245" s="82">
        <f>ROUND('Table 12.3'!BK365/1000,1)</f>
        <v>8.6999999999999993</v>
      </c>
      <c r="AO245" s="82">
        <f>ROUND('Table 12.3'!BL365/1000,1)</f>
        <v>9.1</v>
      </c>
      <c r="AP245" s="82">
        <f>ROUND('Table 12.3'!BM365/1000,1)</f>
        <v>9.4</v>
      </c>
      <c r="AQ245" s="82">
        <f>ROUND('Table 12.3'!BN365/1000,1)</f>
        <v>10.1</v>
      </c>
      <c r="AR245" s="82">
        <f>ROUND('Table 12.3'!BO365/1000,1)</f>
        <v>10.7</v>
      </c>
      <c r="AS245" s="82">
        <f>ROUND('Table 12.3'!BP365/1000,1)</f>
        <v>11</v>
      </c>
      <c r="AT245" s="82">
        <f>ROUND('Table 12.3'!BQ365/1000,1)</f>
        <v>11.7</v>
      </c>
      <c r="AU245" s="82">
        <f>ROUND('Table 12.3'!BR365/1000,1)</f>
        <v>12.3</v>
      </c>
      <c r="AV245" s="82">
        <f>ROUND('Table 12.3'!BS365/1000,1)</f>
        <v>12.9</v>
      </c>
      <c r="AW245" s="82">
        <f>ROUND('Table 12.3'!BT365/1000,1)</f>
        <v>13.8</v>
      </c>
      <c r="AX245" s="82">
        <f>ROUND('Table 12.3'!BU365/1000,1)</f>
        <v>15.1</v>
      </c>
      <c r="AY245" s="82">
        <f>ROUND('Table 12.3'!BV365/1000,1)</f>
        <v>16.3</v>
      </c>
      <c r="AZ245" s="82">
        <f>ROUND('Table 12.3'!BW365/1000,1)</f>
        <v>17.100000000000001</v>
      </c>
      <c r="BA245" s="82">
        <f>ROUND('Table 12.3'!BX365/1000,1)</f>
        <v>18.3</v>
      </c>
      <c r="BB245" s="82">
        <f>ROUND('Table 12.3'!BY365/1000,1)</f>
        <v>19.3</v>
      </c>
      <c r="BC245" s="82">
        <f>ROUND('Table 12.3'!BZ365/1000,1)</f>
        <v>19.5</v>
      </c>
      <c r="BD245" s="82">
        <f>ROUND('Table 12.3'!CA365/1000,1)</f>
        <v>21</v>
      </c>
      <c r="BE245" s="322"/>
      <c r="BF245" s="82"/>
      <c r="BG245" s="142" t="s">
        <v>2052</v>
      </c>
      <c r="BH245" s="322"/>
    </row>
    <row r="246" spans="1:60" customFormat="1" x14ac:dyDescent="0.2">
      <c r="A246" s="142" t="s">
        <v>2081</v>
      </c>
      <c r="B246" s="77"/>
      <c r="C246" s="142" t="s">
        <v>2080</v>
      </c>
      <c r="D246" s="82"/>
      <c r="E246" s="82"/>
      <c r="F246" s="82"/>
      <c r="G246" s="82"/>
      <c r="H246" s="82"/>
      <c r="I246" s="82"/>
      <c r="J246" s="82"/>
      <c r="K246" s="82">
        <f>ROUND('Table 12.3'!AH364/1000,1)</f>
        <v>0</v>
      </c>
      <c r="L246" s="82">
        <f>ROUND('Table 12.3'!AI364/1000,1)</f>
        <v>0</v>
      </c>
      <c r="M246" s="82">
        <f>ROUND('Table 12.3'!AJ364/1000,1)</f>
        <v>0</v>
      </c>
      <c r="N246" s="82">
        <f>ROUND('Table 12.3'!AK364/1000,1)</f>
        <v>0</v>
      </c>
      <c r="O246" s="82">
        <f>ROUND('Table 12.3'!AL364/1000,1)</f>
        <v>0</v>
      </c>
      <c r="P246" s="82">
        <f>ROUND('Table 12.3'!AM364/1000,1)</f>
        <v>0.1</v>
      </c>
      <c r="Q246" s="82">
        <f>ROUND('Table 12.3'!AN364/1000,1)</f>
        <v>0</v>
      </c>
      <c r="R246" s="82">
        <f>ROUND('Table 12.3'!AO364/1000,1)</f>
        <v>0.2</v>
      </c>
      <c r="S246" s="82">
        <f>ROUND('Table 12.3'!AP364/1000,1)</f>
        <v>0.4</v>
      </c>
      <c r="T246" s="82">
        <f>ROUND('Table 12.3'!AQ364/1000,1)</f>
        <v>0.5</v>
      </c>
      <c r="U246" s="82">
        <f>ROUND('Table 12.3'!AR364/1000,1)</f>
        <v>0.7</v>
      </c>
      <c r="V246" s="82">
        <f>ROUND('Table 12.3'!AS364/1000,1)</f>
        <v>0.9</v>
      </c>
      <c r="W246" s="82">
        <f>ROUND('Table 12.3'!AT364/1000,1)</f>
        <v>0.9</v>
      </c>
      <c r="X246" s="82">
        <f>ROUND('Table 12.3'!AU364/1000,1)</f>
        <v>1.1000000000000001</v>
      </c>
      <c r="Y246" s="82">
        <f>ROUND('Table 12.3'!AV364/1000,1)</f>
        <v>1.4</v>
      </c>
      <c r="Z246" s="82">
        <f>ROUND('Table 12.3'!AW364/1000,1)</f>
        <v>1.5</v>
      </c>
      <c r="AA246" s="82">
        <f>ROUND('Table 12.3'!AX364/1000,1)</f>
        <v>1.6</v>
      </c>
      <c r="AB246" s="82">
        <f>ROUND('Table 12.3'!AY364/1000,1)</f>
        <v>1.7</v>
      </c>
      <c r="AC246" s="82">
        <f>ROUND('Table 12.3'!AZ364/1000,1)</f>
        <v>1.8</v>
      </c>
      <c r="AD246" s="82">
        <f>ROUND('Table 12.3'!BA364/1000,1)</f>
        <v>1.9</v>
      </c>
      <c r="AE246" s="82">
        <f>ROUND('Table 12.3'!BB364/1000,1)</f>
        <v>2.1</v>
      </c>
      <c r="AF246" s="82">
        <f>ROUND('Table 12.3'!BC364/1000,1)</f>
        <v>2.2999999999999998</v>
      </c>
      <c r="AG246" s="82">
        <f>ROUND('Table 12.3'!BD364/1000,1)</f>
        <v>2.5</v>
      </c>
      <c r="AH246" s="82">
        <f>ROUND('Table 12.3'!BE364/1000,1)</f>
        <v>2.8</v>
      </c>
      <c r="AI246" s="82">
        <f>ROUND('Table 12.3'!BF364/1000,1)</f>
        <v>3.2</v>
      </c>
      <c r="AJ246" s="82">
        <f>ROUND('Table 12.3'!BG364/1000,1)</f>
        <v>3.4</v>
      </c>
      <c r="AK246" s="82">
        <f>ROUND('Table 12.3'!BH364/1000,1)</f>
        <v>3.7</v>
      </c>
      <c r="AL246" s="82">
        <f>ROUND('Table 12.3'!BI364/1000,1)</f>
        <v>3.9</v>
      </c>
      <c r="AM246" s="82">
        <f>ROUND('Table 12.3'!BJ364/1000,1)</f>
        <v>3.9</v>
      </c>
      <c r="AN246" s="82">
        <f>ROUND('Table 12.3'!BK364/1000,1)</f>
        <v>3.9</v>
      </c>
      <c r="AO246" s="82">
        <f>ROUND('Table 12.3'!BL364/1000,1)</f>
        <v>4</v>
      </c>
      <c r="AP246" s="82">
        <f>ROUND('Table 12.3'!BM364/1000,1)</f>
        <v>4.0999999999999996</v>
      </c>
      <c r="AQ246" s="82">
        <f>ROUND('Table 12.3'!BN364/1000,1)</f>
        <v>4.3</v>
      </c>
      <c r="AR246" s="82">
        <f>ROUND('Table 12.3'!BO364/1000,1)</f>
        <v>4.5</v>
      </c>
      <c r="AS246" s="82">
        <f>ROUND('Table 12.3'!BP364/1000,1)</f>
        <v>4.9000000000000004</v>
      </c>
      <c r="AT246" s="82">
        <f>ROUND('Table 12.3'!BQ364/1000,1)</f>
        <v>5</v>
      </c>
      <c r="AU246" s="82">
        <f>ROUND('Table 12.3'!BR364/1000,1)</f>
        <v>5.0999999999999996</v>
      </c>
      <c r="AV246" s="82">
        <f>ROUND('Table 12.3'!BS364/1000,1)</f>
        <v>5.3</v>
      </c>
      <c r="AW246" s="82">
        <f>ROUND('Table 12.3'!BT364/1000,1)</f>
        <v>6.2</v>
      </c>
      <c r="AX246" s="82">
        <f>ROUND('Table 12.3'!BU364/1000,1)</f>
        <v>6.5</v>
      </c>
      <c r="AY246" s="82">
        <f>ROUND('Table 12.3'!BV364/1000,1)</f>
        <v>6.5</v>
      </c>
      <c r="AZ246" s="82">
        <f>ROUND('Table 12.3'!BW364/1000,1)</f>
        <v>6.8</v>
      </c>
      <c r="BA246" s="82">
        <f>ROUND('Table 12.3'!BX364/1000,1)</f>
        <v>6.8</v>
      </c>
      <c r="BB246" s="82">
        <f>ROUND('Table 12.3'!BY364/1000,1)</f>
        <v>6.6</v>
      </c>
      <c r="BC246" s="82">
        <f>ROUND('Table 12.3'!BZ364/1000,1)</f>
        <v>6.3</v>
      </c>
      <c r="BD246" s="82">
        <f>ROUND('Table 12.3'!CA364/1000,1)</f>
        <v>6.3</v>
      </c>
      <c r="BE246" s="322"/>
      <c r="BF246" s="82"/>
      <c r="BG246" s="142" t="s">
        <v>2082</v>
      </c>
      <c r="BH246" s="322"/>
    </row>
    <row r="247" spans="1:60" customFormat="1" x14ac:dyDescent="0.2">
      <c r="A247" s="142"/>
      <c r="B247" s="142"/>
      <c r="C247" s="14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c r="BC247" s="82"/>
      <c r="BD247" s="82"/>
      <c r="BE247" s="322"/>
      <c r="BF247" s="82"/>
      <c r="BG247" s="322"/>
      <c r="BH247" s="322"/>
    </row>
    <row r="248" spans="1:60" customFormat="1" x14ac:dyDescent="0.2">
      <c r="A248" s="142"/>
      <c r="B248" s="142"/>
      <c r="C248" s="142" t="s">
        <v>2083</v>
      </c>
      <c r="D248" s="82"/>
      <c r="E248" s="82"/>
      <c r="F248" s="82"/>
      <c r="G248" s="82"/>
      <c r="H248" s="82"/>
      <c r="I248" s="82"/>
      <c r="J248" s="82"/>
      <c r="K248" s="82">
        <f>'NIPA 3.12'!AR8-'NIPA 3.12'!AR12-'NIPA 3.12'!AR38</f>
        <v>58.900000000000006</v>
      </c>
      <c r="L248" s="82">
        <f>'NIPA 3.12'!AS8-'NIPA 3.12'!AS12-'NIPA 3.12'!AS38</f>
        <v>70.600000000000009</v>
      </c>
      <c r="M248" s="82">
        <f>'NIPA 3.12'!AT8-'NIPA 3.12'!AT12-'NIPA 3.12'!AT38</f>
        <v>77.7</v>
      </c>
      <c r="N248" s="82">
        <f>'NIPA 3.12'!AU8-'NIPA 3.12'!AU12-'NIPA 3.12'!AU38</f>
        <v>88.699999999999989</v>
      </c>
      <c r="O248" s="82">
        <f>'NIPA 3.12'!AV8-'NIPA 3.12'!AV12-'NIPA 3.12'!AV38</f>
        <v>104.39999999999999</v>
      </c>
      <c r="P248" s="82">
        <f>'NIPA 3.12'!AW8-'NIPA 3.12'!AW12-'NIPA 3.12'!AW38</f>
        <v>133.30000000000001</v>
      </c>
      <c r="Q248" s="82">
        <f>'NIPA 3.12'!AX8-'NIPA 3.12'!AX12-'NIPA 3.12'!AX38</f>
        <v>142.89999999999998</v>
      </c>
      <c r="R248" s="82">
        <f>'NIPA 3.12'!AY8-'NIPA 3.12'!AY12-'NIPA 3.12'!AY38</f>
        <v>150.1</v>
      </c>
      <c r="S248" s="82">
        <f>'NIPA 3.12'!AZ8-'NIPA 3.12'!AZ12-'NIPA 3.12'!AZ38</f>
        <v>158.6</v>
      </c>
      <c r="T248" s="82">
        <f>'NIPA 3.12'!BA8-'NIPA 3.12'!BA12-'NIPA 3.12'!BA38</f>
        <v>175.6</v>
      </c>
      <c r="U248" s="82">
        <f>'NIPA 3.12'!BB8-'NIPA 3.12'!BB12-'NIPA 3.12'!BB38</f>
        <v>210.4</v>
      </c>
      <c r="V248" s="82">
        <f>'NIPA 3.12'!BC8-'NIPA 3.12'!BC12-'NIPA 3.12'!BC38</f>
        <v>235.10000000000002</v>
      </c>
      <c r="W248" s="82">
        <f>'NIPA 3.12'!BD8-'NIPA 3.12'!BD12-'NIPA 3.12'!BD38</f>
        <v>260.10000000000002</v>
      </c>
      <c r="X248" s="82">
        <f>'NIPA 3.12'!BE8-'NIPA 3.12'!BE12-'NIPA 3.12'!BE38</f>
        <v>276.8</v>
      </c>
      <c r="Y248" s="82">
        <f>'NIPA 3.12'!BF8-'NIPA 3.12'!BF12-'NIPA 3.12'!BF38</f>
        <v>277.39999999999998</v>
      </c>
      <c r="Z248" s="82">
        <f>'NIPA 3.12'!BG8-'NIPA 3.12'!BG12-'NIPA 3.12'!BG38</f>
        <v>291.00000000000006</v>
      </c>
      <c r="AA248" s="82">
        <f>'NIPA 3.12'!BH8-'NIPA 3.12'!BH12-'NIPA 3.12'!BH38</f>
        <v>306.40000000000003</v>
      </c>
      <c r="AB248" s="82">
        <f>'NIPA 3.12'!BI8-'NIPA 3.12'!BI12-'NIPA 3.12'!BI38</f>
        <v>314.89999999999998</v>
      </c>
      <c r="AC248" s="82">
        <f>'NIPA 3.12'!BJ8-'NIPA 3.12'!BJ12-'NIPA 3.12'!BJ38</f>
        <v>333.79999999999995</v>
      </c>
      <c r="AD248" s="82">
        <f>'NIPA 3.12'!BK8-'NIPA 3.12'!BK12-'NIPA 3.12'!BK38</f>
        <v>357.90000000000003</v>
      </c>
      <c r="AE248" s="82">
        <f>'NIPA 3.12'!BL8-'NIPA 3.12'!BL12-'NIPA 3.12'!BL38</f>
        <v>388.90000000000003</v>
      </c>
      <c r="AF248" s="82">
        <f>'NIPA 3.12'!BM8-'NIPA 3.12'!BM12-'NIPA 3.12'!BM38</f>
        <v>430.9</v>
      </c>
      <c r="AG248" s="82">
        <f>'NIPA 3.12'!BN8-'NIPA 3.12'!BN12-'NIPA 3.12'!BN38</f>
        <v>477.39999999999992</v>
      </c>
      <c r="AH248" s="82">
        <f>'NIPA 3.12'!BO8-'NIPA 3.12'!BO12-'NIPA 3.12'!BO38</f>
        <v>496.99999999999989</v>
      </c>
      <c r="AI248" s="82">
        <f>'NIPA 3.12'!BP8-'NIPA 3.12'!BP12-'NIPA 3.12'!BP38</f>
        <v>506.40000000000009</v>
      </c>
      <c r="AJ248" s="82">
        <f>'NIPA 3.12'!BQ8-'NIPA 3.12'!BQ12-'NIPA 3.12'!BQ38</f>
        <v>528.5</v>
      </c>
      <c r="AK248" s="82">
        <f>'NIPA 3.12'!BR8-'NIPA 3.12'!BR12-'NIPA 3.12'!BR38</f>
        <v>547.79999999999995</v>
      </c>
      <c r="AL248" s="82">
        <f>'NIPA 3.12'!BS8-'NIPA 3.12'!BS12-'NIPA 3.12'!BS38</f>
        <v>560.20000000000005</v>
      </c>
      <c r="AM248" s="82">
        <f>'NIPA 3.12'!BT8-'NIPA 3.12'!BT12-'NIPA 3.12'!BT38</f>
        <v>577</v>
      </c>
      <c r="AN248" s="82">
        <f>'NIPA 3.12'!BU8-'NIPA 3.12'!BU12-'NIPA 3.12'!BU38</f>
        <v>594.20000000000005</v>
      </c>
      <c r="AO248" s="82">
        <f>'NIPA 3.12'!BV8-'NIPA 3.12'!BV12-'NIPA 3.12'!BV38</f>
        <v>620.80000000000007</v>
      </c>
      <c r="AP248" s="82">
        <f>'NIPA 3.12'!BW8-'NIPA 3.12'!BW12-'NIPA 3.12'!BW38</f>
        <v>668.59999999999991</v>
      </c>
      <c r="AQ248" s="82">
        <f>'NIPA 3.12'!BX8-'NIPA 3.12'!BX12-'NIPA 3.12'!BX38</f>
        <v>732.8</v>
      </c>
      <c r="AR248" s="82">
        <f>'NIPA 3.12'!BY8-'NIPA 3.12'!BY12-'NIPA 3.12'!BY38</f>
        <v>770.39999999999986</v>
      </c>
      <c r="AS248" s="82">
        <f>'NIPA 3.12'!BZ8-'NIPA 3.12'!BZ12-'NIPA 3.12'!BZ38</f>
        <v>800.0999999999998</v>
      </c>
      <c r="AT248" s="82">
        <f>'NIPA 3.12'!CA8-'NIPA 3.12'!CA12-'NIPA 3.12'!CA38</f>
        <v>843.59999999999991</v>
      </c>
      <c r="AU248" s="82">
        <f>'NIPA 3.12'!CB8-'NIPA 3.12'!CB12-'NIPA 3.12'!CB38</f>
        <v>882.69999999999982</v>
      </c>
      <c r="AV248" s="82">
        <f>'NIPA 3.12'!CC8-'NIPA 3.12'!CC12-'NIPA 3.12'!CC38</f>
        <v>931.7</v>
      </c>
      <c r="AW248" s="82">
        <f>'NIPA 3.12'!CD8-'NIPA 3.12'!CD12-'NIPA 3.12'!CD38</f>
        <v>1105.3999999999999</v>
      </c>
      <c r="AX248" s="82">
        <f>'NIPA 3.12'!CE8-'NIPA 3.12'!CE12-'NIPA 3.12'!CE38</f>
        <v>1230.7000000000003</v>
      </c>
      <c r="AY248" s="82">
        <f>'NIPA 3.12'!CF8-'NIPA 3.12'!CF12-'NIPA 3.12'!CF38</f>
        <v>1357.1</v>
      </c>
      <c r="AZ248" s="82">
        <f>'NIPA 3.12'!CG8-'NIPA 3.12'!CG12-'NIPA 3.12'!CG38</f>
        <v>1354.6999999999998</v>
      </c>
      <c r="BA248" s="82">
        <f>'NIPA 3.12'!CH8-'NIPA 3.12'!CH12-'NIPA 3.12'!CH38</f>
        <v>1336</v>
      </c>
      <c r="BB248" s="82">
        <f>'NIPA 3.12'!CI8-'NIPA 3.12'!CI12-'NIPA 3.12'!CI38</f>
        <v>1358.4</v>
      </c>
      <c r="BC248" s="82">
        <f>'NIPA 3.12'!CJ8-'NIPA 3.12'!CJ12-'NIPA 3.12'!CJ38</f>
        <v>1393.8000000000002</v>
      </c>
      <c r="BD248" s="82">
        <f>'NIPA 3.12'!CK8-'NIPA 3.12'!CK12-'NIPA 3.12'!CK38</f>
        <v>1447.1999999999998</v>
      </c>
      <c r="BE248" s="322"/>
      <c r="BF248" s="82"/>
      <c r="BG248" s="322"/>
      <c r="BH248" s="322"/>
    </row>
    <row r="249" spans="1:60" customFormat="1" x14ac:dyDescent="0.2">
      <c r="A249" s="142"/>
      <c r="B249" s="142"/>
      <c r="C249" s="142" t="s">
        <v>2084</v>
      </c>
      <c r="D249" s="82"/>
      <c r="E249" s="82"/>
      <c r="F249" s="82"/>
      <c r="G249" s="82"/>
      <c r="H249" s="82"/>
      <c r="I249" s="82"/>
      <c r="J249" s="82"/>
      <c r="K249" s="82">
        <f t="shared" ref="K249:BD249" si="148">SUM(K232:K246)</f>
        <v>57.400000000000006</v>
      </c>
      <c r="L249" s="82">
        <f t="shared" si="148"/>
        <v>69.40000000000002</v>
      </c>
      <c r="M249" s="82">
        <f t="shared" si="148"/>
        <v>76.5</v>
      </c>
      <c r="N249" s="82">
        <f t="shared" si="148"/>
        <v>87.600000000000023</v>
      </c>
      <c r="O249" s="82">
        <f t="shared" si="148"/>
        <v>103.3</v>
      </c>
      <c r="P249" s="82">
        <f t="shared" si="148"/>
        <v>130.4</v>
      </c>
      <c r="Q249" s="82">
        <f t="shared" si="148"/>
        <v>139.5</v>
      </c>
      <c r="R249" s="82">
        <f t="shared" si="148"/>
        <v>148.9</v>
      </c>
      <c r="S249" s="82">
        <f t="shared" si="148"/>
        <v>154.79999999999998</v>
      </c>
      <c r="T249" s="82">
        <f t="shared" si="148"/>
        <v>172.40000000000003</v>
      </c>
      <c r="U249" s="82">
        <f t="shared" si="148"/>
        <v>204.8</v>
      </c>
      <c r="V249" s="82">
        <f t="shared" si="148"/>
        <v>231.7</v>
      </c>
      <c r="W249" s="82">
        <f t="shared" si="148"/>
        <v>256.99999999999994</v>
      </c>
      <c r="X249" s="82">
        <f t="shared" si="148"/>
        <v>273.90000000000003</v>
      </c>
      <c r="Y249" s="82">
        <f t="shared" si="148"/>
        <v>275.19999999999993</v>
      </c>
      <c r="Z249" s="82">
        <f t="shared" si="148"/>
        <v>289.7</v>
      </c>
      <c r="AA249" s="82">
        <f t="shared" si="148"/>
        <v>304.59999999999997</v>
      </c>
      <c r="AB249" s="82">
        <f t="shared" si="148"/>
        <v>311.99999999999994</v>
      </c>
      <c r="AC249" s="82">
        <f t="shared" si="148"/>
        <v>330.6</v>
      </c>
      <c r="AD249" s="82">
        <f t="shared" si="148"/>
        <v>353.89999999999992</v>
      </c>
      <c r="AE249" s="82">
        <f t="shared" si="148"/>
        <v>385.20000000000005</v>
      </c>
      <c r="AF249" s="82">
        <f t="shared" si="148"/>
        <v>426.90000000000003</v>
      </c>
      <c r="AG249" s="82">
        <f t="shared" si="148"/>
        <v>470.80000000000007</v>
      </c>
      <c r="AH249" s="82">
        <f t="shared" si="148"/>
        <v>492.3</v>
      </c>
      <c r="AI249" s="82">
        <f t="shared" si="148"/>
        <v>496.29999999999995</v>
      </c>
      <c r="AJ249" s="82">
        <f t="shared" si="148"/>
        <v>523.5999999999998</v>
      </c>
      <c r="AK249" s="82">
        <f t="shared" si="148"/>
        <v>541.59999999999991</v>
      </c>
      <c r="AL249" s="82">
        <f t="shared" si="148"/>
        <v>552.70000000000005</v>
      </c>
      <c r="AM249" s="82">
        <f t="shared" si="148"/>
        <v>566.69999999999993</v>
      </c>
      <c r="AN249" s="82">
        <f t="shared" si="148"/>
        <v>581.19999999999993</v>
      </c>
      <c r="AO249" s="82">
        <f t="shared" si="148"/>
        <v>606.50000000000011</v>
      </c>
      <c r="AP249" s="82">
        <f t="shared" si="148"/>
        <v>648.19999999999982</v>
      </c>
      <c r="AQ249" s="82">
        <f t="shared" si="148"/>
        <v>717.19999999999993</v>
      </c>
      <c r="AR249" s="82">
        <f t="shared" si="148"/>
        <v>759</v>
      </c>
      <c r="AS249" s="82">
        <f t="shared" si="148"/>
        <v>784.20000000000016</v>
      </c>
      <c r="AT249" s="82">
        <f t="shared" si="148"/>
        <v>835.70000000000016</v>
      </c>
      <c r="AU249" s="82">
        <f t="shared" si="148"/>
        <v>894.30000000000007</v>
      </c>
      <c r="AV249" s="82">
        <f t="shared" si="148"/>
        <v>921.2</v>
      </c>
      <c r="AW249" s="82">
        <f t="shared" si="148"/>
        <v>1088</v>
      </c>
      <c r="AX249" s="82">
        <f t="shared" si="148"/>
        <v>1179.3999999999999</v>
      </c>
      <c r="AY249" s="82">
        <f t="shared" si="148"/>
        <v>1326.3</v>
      </c>
      <c r="AZ249" s="82">
        <f t="shared" si="148"/>
        <v>1338.8000000000002</v>
      </c>
      <c r="BA249" s="82">
        <f t="shared" si="148"/>
        <v>1325.2</v>
      </c>
      <c r="BB249" s="82">
        <f t="shared" si="148"/>
        <v>1347.2999999999997</v>
      </c>
      <c r="BC249" s="82">
        <f t="shared" si="148"/>
        <v>1390.2</v>
      </c>
      <c r="BD249" s="82">
        <f t="shared" si="148"/>
        <v>1449.9</v>
      </c>
      <c r="BE249" s="322"/>
      <c r="BF249" s="82"/>
      <c r="BG249" s="322"/>
      <c r="BH249" s="322"/>
    </row>
    <row r="250" spans="1:60" customFormat="1" x14ac:dyDescent="0.2">
      <c r="A250" s="142"/>
      <c r="B250" s="142"/>
      <c r="C250" s="142"/>
      <c r="D250" s="82"/>
      <c r="E250" s="82"/>
      <c r="F250" s="82"/>
      <c r="G250" s="82"/>
      <c r="H250" s="82"/>
      <c r="I250" s="82"/>
      <c r="J250" s="82"/>
      <c r="K250" s="345">
        <f t="shared" ref="K250:BD250" si="149">K248/K249</f>
        <v>1.0261324041811846</v>
      </c>
      <c r="L250" s="345">
        <f t="shared" si="149"/>
        <v>1.0172910662824206</v>
      </c>
      <c r="M250" s="345">
        <f t="shared" si="149"/>
        <v>1.0156862745098039</v>
      </c>
      <c r="N250" s="345">
        <f t="shared" si="149"/>
        <v>1.0125570776255703</v>
      </c>
      <c r="O250" s="345">
        <f t="shared" si="149"/>
        <v>1.010648596321394</v>
      </c>
      <c r="P250" s="345">
        <f t="shared" si="149"/>
        <v>1.022239263803681</v>
      </c>
      <c r="Q250" s="345">
        <f t="shared" si="149"/>
        <v>1.0243727598566306</v>
      </c>
      <c r="R250" s="345">
        <f t="shared" si="149"/>
        <v>1.008059100067159</v>
      </c>
      <c r="S250" s="345">
        <f t="shared" si="149"/>
        <v>1.024547803617571</v>
      </c>
      <c r="T250" s="345">
        <f t="shared" si="149"/>
        <v>1.0185614849187932</v>
      </c>
      <c r="U250" s="345">
        <f t="shared" si="149"/>
        <v>1.02734375</v>
      </c>
      <c r="V250" s="345">
        <f t="shared" si="149"/>
        <v>1.0146741476046615</v>
      </c>
      <c r="W250" s="345">
        <f t="shared" si="149"/>
        <v>1.0120622568093389</v>
      </c>
      <c r="X250" s="345">
        <f t="shared" si="149"/>
        <v>1.0105878057685285</v>
      </c>
      <c r="Y250" s="345">
        <f t="shared" si="149"/>
        <v>1.0079941860465118</v>
      </c>
      <c r="Z250" s="345">
        <f t="shared" si="149"/>
        <v>1.0044874007594065</v>
      </c>
      <c r="AA250" s="345">
        <f t="shared" si="149"/>
        <v>1.0059093893630995</v>
      </c>
      <c r="AB250" s="345">
        <f t="shared" si="149"/>
        <v>1.009294871794872</v>
      </c>
      <c r="AC250" s="345">
        <f t="shared" si="149"/>
        <v>1.0096793708408951</v>
      </c>
      <c r="AD250" s="345">
        <f t="shared" si="149"/>
        <v>1.011302627860978</v>
      </c>
      <c r="AE250" s="345">
        <f t="shared" si="149"/>
        <v>1.0096053997923156</v>
      </c>
      <c r="AF250" s="345">
        <f t="shared" si="149"/>
        <v>1.0093698758491449</v>
      </c>
      <c r="AG250" s="345">
        <f t="shared" si="149"/>
        <v>1.0140186915887848</v>
      </c>
      <c r="AH250" s="345">
        <f t="shared" si="149"/>
        <v>1.0095470241722524</v>
      </c>
      <c r="AI250" s="345">
        <f t="shared" si="149"/>
        <v>1.0203505943985496</v>
      </c>
      <c r="AJ250" s="345">
        <f t="shared" si="149"/>
        <v>1.0093582887700538</v>
      </c>
      <c r="AK250" s="345">
        <f t="shared" si="149"/>
        <v>1.0114475627769572</v>
      </c>
      <c r="AL250" s="345">
        <f t="shared" si="149"/>
        <v>1.0135697485073276</v>
      </c>
      <c r="AM250" s="345">
        <f t="shared" si="149"/>
        <v>1.0181754014469739</v>
      </c>
      <c r="AN250" s="345">
        <f t="shared" si="149"/>
        <v>1.0223675154852032</v>
      </c>
      <c r="AO250" s="345">
        <f t="shared" si="149"/>
        <v>1.0235779060181367</v>
      </c>
      <c r="AP250" s="345">
        <f t="shared" si="149"/>
        <v>1.031471767972848</v>
      </c>
      <c r="AQ250" s="345">
        <f t="shared" si="149"/>
        <v>1.0217512548800893</v>
      </c>
      <c r="AR250" s="345">
        <f t="shared" si="149"/>
        <v>1.0150197628458497</v>
      </c>
      <c r="AS250" s="345">
        <f t="shared" si="149"/>
        <v>1.0202754399387906</v>
      </c>
      <c r="AT250" s="345">
        <f t="shared" si="149"/>
        <v>1.009453153045351</v>
      </c>
      <c r="AU250" s="345">
        <f t="shared" si="149"/>
        <v>0.98702896119870265</v>
      </c>
      <c r="AV250" s="345">
        <f t="shared" si="149"/>
        <v>1.0113981762917934</v>
      </c>
      <c r="AW250" s="345">
        <f t="shared" si="149"/>
        <v>1.0159926470588234</v>
      </c>
      <c r="AX250" s="345">
        <f t="shared" si="149"/>
        <v>1.0434966932338481</v>
      </c>
      <c r="AY250" s="345">
        <f t="shared" si="149"/>
        <v>1.0232224986805398</v>
      </c>
      <c r="AZ250" s="345">
        <f t="shared" si="149"/>
        <v>1.0118763071407229</v>
      </c>
      <c r="BA250" s="345">
        <f t="shared" si="149"/>
        <v>1.0081497132508301</v>
      </c>
      <c r="BB250" s="345">
        <f t="shared" si="149"/>
        <v>1.0082386996214654</v>
      </c>
      <c r="BC250" s="345">
        <f t="shared" si="149"/>
        <v>1.0025895554596462</v>
      </c>
      <c r="BD250" s="345">
        <f t="shared" si="149"/>
        <v>0.99813780260707619</v>
      </c>
      <c r="BE250" s="322"/>
      <c r="BF250" s="82"/>
      <c r="BG250" s="322"/>
      <c r="BH250" s="322"/>
    </row>
    <row r="251" spans="1:60" customFormat="1" x14ac:dyDescent="0.2">
      <c r="A251" s="77"/>
      <c r="B251" s="82" t="s">
        <v>2085</v>
      </c>
      <c r="C251" s="77"/>
      <c r="D251" s="322"/>
      <c r="E251" s="322"/>
      <c r="F251" s="322"/>
      <c r="G251" s="322"/>
      <c r="H251" s="322"/>
      <c r="I251" s="322"/>
      <c r="J251" s="322"/>
      <c r="K251" s="322"/>
      <c r="L251" s="322"/>
      <c r="M251" s="322"/>
      <c r="N251" s="322"/>
      <c r="O251" s="322"/>
      <c r="P251" s="322"/>
      <c r="Q251" s="322"/>
      <c r="R251" s="322"/>
      <c r="S251" s="322"/>
      <c r="T251" s="322"/>
      <c r="U251" s="322"/>
      <c r="V251" s="322"/>
      <c r="W251" s="322"/>
      <c r="X251" s="322"/>
      <c r="Y251" s="322"/>
      <c r="Z251" s="322"/>
      <c r="AA251" s="322"/>
      <c r="AB251" s="322"/>
      <c r="AC251" s="322"/>
      <c r="AD251" s="322"/>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row>
    <row r="252" spans="1:60" customFormat="1" x14ac:dyDescent="0.2">
      <c r="A252" s="141" t="s">
        <v>1124</v>
      </c>
      <c r="B252" s="77"/>
      <c r="C252" s="77"/>
      <c r="D252" s="322"/>
      <c r="E252" s="322"/>
      <c r="F252" s="322"/>
      <c r="G252" s="322"/>
      <c r="H252" s="322"/>
      <c r="I252" s="322"/>
      <c r="J252" s="322"/>
      <c r="K252" s="322">
        <f t="shared" ref="K252:BD252" si="150">ROUND(K232*K$250,1)</f>
        <v>32.200000000000003</v>
      </c>
      <c r="L252" s="322">
        <f t="shared" si="150"/>
        <v>37.200000000000003</v>
      </c>
      <c r="M252" s="322">
        <f t="shared" si="150"/>
        <v>41.5</v>
      </c>
      <c r="N252" s="322">
        <f t="shared" si="150"/>
        <v>51.3</v>
      </c>
      <c r="O252" s="322">
        <f t="shared" si="150"/>
        <v>58.2</v>
      </c>
      <c r="P252" s="322">
        <f t="shared" si="150"/>
        <v>67.400000000000006</v>
      </c>
      <c r="Q252" s="322">
        <f t="shared" si="150"/>
        <v>76.3</v>
      </c>
      <c r="R252" s="322">
        <f t="shared" si="150"/>
        <v>83.9</v>
      </c>
      <c r="S252" s="322">
        <f t="shared" si="150"/>
        <v>93.6</v>
      </c>
      <c r="T252" s="322">
        <f t="shared" si="150"/>
        <v>104.5</v>
      </c>
      <c r="U252" s="322">
        <f t="shared" si="150"/>
        <v>121.8</v>
      </c>
      <c r="V252" s="322">
        <f t="shared" si="150"/>
        <v>140.6</v>
      </c>
      <c r="W252" s="322">
        <f t="shared" si="150"/>
        <v>155.6</v>
      </c>
      <c r="X252" s="322">
        <f t="shared" si="150"/>
        <v>166.1</v>
      </c>
      <c r="Y252" s="322">
        <f t="shared" si="150"/>
        <v>174.4</v>
      </c>
      <c r="Z252" s="322">
        <f t="shared" si="150"/>
        <v>184.1</v>
      </c>
      <c r="AA252" s="322">
        <f t="shared" si="150"/>
        <v>194.7</v>
      </c>
      <c r="AB252" s="322">
        <f t="shared" si="150"/>
        <v>202.9</v>
      </c>
      <c r="AC252" s="322">
        <f t="shared" si="150"/>
        <v>216</v>
      </c>
      <c r="AD252" s="322">
        <f t="shared" si="150"/>
        <v>230</v>
      </c>
      <c r="AE252" s="322">
        <f t="shared" si="150"/>
        <v>246.4</v>
      </c>
      <c r="AF252" s="322">
        <f t="shared" si="150"/>
        <v>266.7</v>
      </c>
      <c r="AG252" s="322">
        <f t="shared" si="150"/>
        <v>285.8</v>
      </c>
      <c r="AH252" s="322">
        <f t="shared" si="150"/>
        <v>300.7</v>
      </c>
      <c r="AI252" s="322">
        <f t="shared" si="150"/>
        <v>318.60000000000002</v>
      </c>
      <c r="AJ252" s="322">
        <f t="shared" si="150"/>
        <v>330.8</v>
      </c>
      <c r="AK252" s="322">
        <f t="shared" si="150"/>
        <v>345.9</v>
      </c>
      <c r="AL252" s="322">
        <f t="shared" si="150"/>
        <v>361.4</v>
      </c>
      <c r="AM252" s="322">
        <f t="shared" si="150"/>
        <v>375.9</v>
      </c>
      <c r="AN252" s="322">
        <f t="shared" si="150"/>
        <v>388.4</v>
      </c>
      <c r="AO252" s="322">
        <f t="shared" si="150"/>
        <v>410.9</v>
      </c>
      <c r="AP252" s="322">
        <f t="shared" si="150"/>
        <v>438.5</v>
      </c>
      <c r="AQ252" s="322">
        <f t="shared" si="150"/>
        <v>456.6</v>
      </c>
      <c r="AR252" s="322">
        <f t="shared" si="150"/>
        <v>470.5</v>
      </c>
      <c r="AS252" s="322">
        <f t="shared" si="150"/>
        <v>495.3</v>
      </c>
      <c r="AT252" s="322">
        <f t="shared" si="150"/>
        <v>517.5</v>
      </c>
      <c r="AU252" s="322">
        <f t="shared" si="150"/>
        <v>537</v>
      </c>
      <c r="AV252" s="322">
        <f t="shared" si="150"/>
        <v>582.29999999999995</v>
      </c>
      <c r="AW252" s="322">
        <f t="shared" si="150"/>
        <v>615.20000000000005</v>
      </c>
      <c r="AX252" s="322">
        <f t="shared" si="150"/>
        <v>693.4</v>
      </c>
      <c r="AY252" s="322">
        <f t="shared" si="150"/>
        <v>706.2</v>
      </c>
      <c r="AZ252" s="322">
        <f t="shared" si="150"/>
        <v>721.8</v>
      </c>
      <c r="BA252" s="322">
        <f t="shared" si="150"/>
        <v>768.3</v>
      </c>
      <c r="BB252" s="322">
        <f t="shared" si="150"/>
        <v>805.6</v>
      </c>
      <c r="BC252" s="322">
        <f t="shared" si="150"/>
        <v>836.8</v>
      </c>
      <c r="BD252" s="322">
        <f t="shared" si="150"/>
        <v>870.2</v>
      </c>
      <c r="BE252" s="77"/>
      <c r="BF252" s="77"/>
      <c r="BG252" s="77"/>
      <c r="BH252" s="77"/>
    </row>
    <row r="253" spans="1:60" customFormat="1" x14ac:dyDescent="0.2">
      <c r="A253" s="141" t="s">
        <v>1125</v>
      </c>
      <c r="B253" s="77"/>
      <c r="C253" s="77"/>
      <c r="D253" s="322"/>
      <c r="E253" s="322"/>
      <c r="F253" s="322"/>
      <c r="G253" s="322"/>
      <c r="H253" s="322"/>
      <c r="I253" s="322"/>
      <c r="J253" s="322"/>
      <c r="K253" s="322">
        <f t="shared" ref="K253:BD253" si="151">ROUND(K233*K$250,1)</f>
        <v>4.3</v>
      </c>
      <c r="L253" s="322">
        <f t="shared" si="151"/>
        <v>6.3</v>
      </c>
      <c r="M253" s="322">
        <f t="shared" si="151"/>
        <v>6.1</v>
      </c>
      <c r="N253" s="322">
        <f t="shared" si="151"/>
        <v>4.7</v>
      </c>
      <c r="O253" s="322">
        <f t="shared" si="151"/>
        <v>7.1</v>
      </c>
      <c r="P253" s="322">
        <f t="shared" si="151"/>
        <v>18.5</v>
      </c>
      <c r="Q253" s="322">
        <f t="shared" si="151"/>
        <v>16.8</v>
      </c>
      <c r="R253" s="322">
        <f t="shared" si="151"/>
        <v>13.2</v>
      </c>
      <c r="S253" s="322">
        <f t="shared" si="151"/>
        <v>9.6</v>
      </c>
      <c r="T253" s="322">
        <f t="shared" si="151"/>
        <v>9.9</v>
      </c>
      <c r="U253" s="322">
        <f t="shared" si="151"/>
        <v>16.5</v>
      </c>
      <c r="V253" s="322">
        <f t="shared" si="151"/>
        <v>16.100000000000001</v>
      </c>
      <c r="W253" s="322">
        <f t="shared" si="151"/>
        <v>25.5</v>
      </c>
      <c r="X253" s="322">
        <f t="shared" si="151"/>
        <v>26.7</v>
      </c>
      <c r="Y253" s="322">
        <f t="shared" si="151"/>
        <v>16.100000000000001</v>
      </c>
      <c r="Z253" s="322">
        <f t="shared" si="151"/>
        <v>16</v>
      </c>
      <c r="AA253" s="322">
        <f t="shared" si="151"/>
        <v>16.600000000000001</v>
      </c>
      <c r="AB253" s="322">
        <f t="shared" si="151"/>
        <v>14.7</v>
      </c>
      <c r="AC253" s="322">
        <f t="shared" si="151"/>
        <v>13.4</v>
      </c>
      <c r="AD253" s="322">
        <f t="shared" si="151"/>
        <v>14.6</v>
      </c>
      <c r="AE253" s="322">
        <f t="shared" si="151"/>
        <v>18.399999999999999</v>
      </c>
      <c r="AF253" s="322">
        <f t="shared" si="151"/>
        <v>27.1</v>
      </c>
      <c r="AG253" s="322">
        <f t="shared" si="151"/>
        <v>40.200000000000003</v>
      </c>
      <c r="AH253" s="322">
        <f t="shared" si="151"/>
        <v>35.1</v>
      </c>
      <c r="AI253" s="322">
        <f t="shared" si="151"/>
        <v>24.4</v>
      </c>
      <c r="AJ253" s="322">
        <f t="shared" si="151"/>
        <v>21.9</v>
      </c>
      <c r="AK253" s="322">
        <f t="shared" si="151"/>
        <v>22.6</v>
      </c>
      <c r="AL253" s="322">
        <f t="shared" si="151"/>
        <v>20.399999999999999</v>
      </c>
      <c r="AM253" s="322">
        <f t="shared" si="151"/>
        <v>20.100000000000001</v>
      </c>
      <c r="AN253" s="322">
        <f t="shared" si="151"/>
        <v>21</v>
      </c>
      <c r="AO253" s="322">
        <f t="shared" si="151"/>
        <v>21.2</v>
      </c>
      <c r="AP253" s="322">
        <f t="shared" si="151"/>
        <v>32.9</v>
      </c>
      <c r="AQ253" s="322">
        <f t="shared" si="151"/>
        <v>54.7</v>
      </c>
      <c r="AR253" s="322">
        <f t="shared" si="151"/>
        <v>54</v>
      </c>
      <c r="AS253" s="322">
        <f t="shared" si="151"/>
        <v>37.1</v>
      </c>
      <c r="AT253" s="322">
        <f t="shared" si="151"/>
        <v>32.1</v>
      </c>
      <c r="AU253" s="322">
        <f t="shared" si="151"/>
        <v>30</v>
      </c>
      <c r="AV253" s="322">
        <f t="shared" si="151"/>
        <v>33.1</v>
      </c>
      <c r="AW253" s="322">
        <f t="shared" si="151"/>
        <v>51.9</v>
      </c>
      <c r="AX253" s="322">
        <f t="shared" si="151"/>
        <v>136.9</v>
      </c>
      <c r="AY253" s="322">
        <f t="shared" si="151"/>
        <v>142.1</v>
      </c>
      <c r="AZ253" s="322">
        <f t="shared" si="151"/>
        <v>108.5</v>
      </c>
      <c r="BA253" s="322">
        <f t="shared" si="151"/>
        <v>84.5</v>
      </c>
      <c r="BB253" s="322">
        <f t="shared" si="151"/>
        <v>62.8</v>
      </c>
      <c r="BC253" s="322">
        <f t="shared" si="151"/>
        <v>35.6</v>
      </c>
      <c r="BD253" s="322">
        <f t="shared" si="151"/>
        <v>32.1</v>
      </c>
      <c r="BE253" s="77"/>
      <c r="BF253" s="77"/>
      <c r="BG253" s="77"/>
      <c r="BH253" s="77"/>
    </row>
    <row r="254" spans="1:60" customFormat="1" x14ac:dyDescent="0.2">
      <c r="A254" s="141" t="s">
        <v>1133</v>
      </c>
      <c r="B254" s="77"/>
      <c r="C254" s="77"/>
      <c r="D254" s="322"/>
      <c r="E254" s="322"/>
      <c r="F254" s="322"/>
      <c r="G254" s="322"/>
      <c r="H254" s="322"/>
      <c r="I254" s="322"/>
      <c r="J254" s="322"/>
      <c r="K254" s="322">
        <f t="shared" ref="K254:BD254" si="152">ROUND(K234*K$250,1)</f>
        <v>1.7</v>
      </c>
      <c r="L254" s="322">
        <f t="shared" si="152"/>
        <v>2</v>
      </c>
      <c r="M254" s="322">
        <f t="shared" si="152"/>
        <v>2.2000000000000002</v>
      </c>
      <c r="N254" s="322">
        <f t="shared" si="152"/>
        <v>2.6</v>
      </c>
      <c r="O254" s="322">
        <f t="shared" si="152"/>
        <v>2.8</v>
      </c>
      <c r="P254" s="322">
        <f t="shared" si="152"/>
        <v>3.4</v>
      </c>
      <c r="Q254" s="322">
        <f t="shared" si="152"/>
        <v>3.7</v>
      </c>
      <c r="R254" s="322">
        <f t="shared" si="152"/>
        <v>3.8</v>
      </c>
      <c r="S254" s="322">
        <f t="shared" si="152"/>
        <v>4.0999999999999996</v>
      </c>
      <c r="T254" s="322">
        <f t="shared" si="152"/>
        <v>4.4000000000000004</v>
      </c>
      <c r="U254" s="322">
        <f t="shared" si="152"/>
        <v>4.9000000000000004</v>
      </c>
      <c r="V254" s="322">
        <f t="shared" si="152"/>
        <v>5.4</v>
      </c>
      <c r="W254" s="322">
        <f t="shared" si="152"/>
        <v>5.9</v>
      </c>
      <c r="X254" s="322">
        <f t="shared" si="152"/>
        <v>6.1</v>
      </c>
      <c r="Y254" s="322">
        <f t="shared" si="152"/>
        <v>6.1</v>
      </c>
      <c r="Z254" s="322">
        <f t="shared" si="152"/>
        <v>6.2</v>
      </c>
      <c r="AA254" s="322">
        <f t="shared" si="152"/>
        <v>6.4</v>
      </c>
      <c r="AB254" s="322">
        <f t="shared" si="152"/>
        <v>6.6</v>
      </c>
      <c r="AC254" s="322">
        <f t="shared" si="152"/>
        <v>6.8</v>
      </c>
      <c r="AD254" s="322">
        <f t="shared" si="152"/>
        <v>7.1</v>
      </c>
      <c r="AE254" s="322">
        <f t="shared" si="152"/>
        <v>7.3</v>
      </c>
      <c r="AF254" s="322">
        <f t="shared" si="152"/>
        <v>7.6</v>
      </c>
      <c r="AG254" s="322">
        <f t="shared" si="152"/>
        <v>7.8</v>
      </c>
      <c r="AH254" s="322">
        <f t="shared" si="152"/>
        <v>7.9</v>
      </c>
      <c r="AI254" s="322">
        <f t="shared" si="152"/>
        <v>8.1999999999999993</v>
      </c>
      <c r="AJ254" s="322">
        <f t="shared" si="152"/>
        <v>8.1</v>
      </c>
      <c r="AK254" s="322">
        <f t="shared" si="152"/>
        <v>8.1999999999999993</v>
      </c>
      <c r="AL254" s="322">
        <f t="shared" si="152"/>
        <v>8.3000000000000007</v>
      </c>
      <c r="AM254" s="322">
        <f t="shared" si="152"/>
        <v>8.3000000000000007</v>
      </c>
      <c r="AN254" s="322">
        <f t="shared" si="152"/>
        <v>8.4</v>
      </c>
      <c r="AO254" s="322">
        <f t="shared" si="152"/>
        <v>8.5</v>
      </c>
      <c r="AP254" s="322">
        <f t="shared" si="152"/>
        <v>8.6999999999999993</v>
      </c>
      <c r="AQ254" s="322">
        <f t="shared" si="152"/>
        <v>8.9</v>
      </c>
      <c r="AR254" s="322">
        <f t="shared" si="152"/>
        <v>9</v>
      </c>
      <c r="AS254" s="322">
        <f t="shared" si="152"/>
        <v>9.1999999999999993</v>
      </c>
      <c r="AT254" s="322">
        <f t="shared" si="152"/>
        <v>9.3000000000000007</v>
      </c>
      <c r="AU254" s="322">
        <f t="shared" si="152"/>
        <v>9.4</v>
      </c>
      <c r="AV254" s="322">
        <f t="shared" si="152"/>
        <v>9.9</v>
      </c>
      <c r="AW254" s="322">
        <f t="shared" si="152"/>
        <v>10.3</v>
      </c>
      <c r="AX254" s="322">
        <f t="shared" si="152"/>
        <v>11.1</v>
      </c>
      <c r="AY254" s="322">
        <f t="shared" si="152"/>
        <v>11.1</v>
      </c>
      <c r="AZ254" s="322">
        <f t="shared" si="152"/>
        <v>11.1</v>
      </c>
      <c r="BA254" s="322">
        <f t="shared" si="152"/>
        <v>11.5</v>
      </c>
      <c r="BB254" s="322">
        <f t="shared" si="152"/>
        <v>11.8</v>
      </c>
      <c r="BC254" s="322">
        <f t="shared" si="152"/>
        <v>12</v>
      </c>
      <c r="BD254" s="322">
        <f t="shared" si="152"/>
        <v>12.2</v>
      </c>
      <c r="BE254" s="77"/>
      <c r="BF254" s="77"/>
      <c r="BG254" s="77"/>
      <c r="BH254" s="77"/>
    </row>
    <row r="255" spans="1:60" customFormat="1" x14ac:dyDescent="0.2">
      <c r="A255" s="141" t="s">
        <v>2380</v>
      </c>
      <c r="B255" s="77"/>
      <c r="C255" s="77"/>
      <c r="D255" s="322"/>
      <c r="E255" s="322"/>
      <c r="F255" s="322"/>
      <c r="G255" s="322"/>
      <c r="H255" s="322"/>
      <c r="I255" s="322"/>
      <c r="J255" s="322"/>
      <c r="K255" s="322">
        <f t="shared" ref="K255:BD255" si="153">ROUND(K235*K$250,1)</f>
        <v>3.1</v>
      </c>
      <c r="L255" s="322">
        <f t="shared" si="153"/>
        <v>3.3</v>
      </c>
      <c r="M255" s="322">
        <f t="shared" si="153"/>
        <v>3.5</v>
      </c>
      <c r="N255" s="322">
        <f t="shared" si="153"/>
        <v>3.4</v>
      </c>
      <c r="O255" s="322">
        <f t="shared" si="153"/>
        <v>5.4</v>
      </c>
      <c r="P255" s="322">
        <f t="shared" si="153"/>
        <v>6</v>
      </c>
      <c r="Q255" s="322">
        <f t="shared" si="153"/>
        <v>6.2</v>
      </c>
      <c r="R255" s="322">
        <f t="shared" si="153"/>
        <v>6.4</v>
      </c>
      <c r="S255" s="322">
        <f t="shared" si="153"/>
        <v>6.7</v>
      </c>
      <c r="T255" s="322">
        <f t="shared" si="153"/>
        <v>7.2</v>
      </c>
      <c r="U255" s="322">
        <f t="shared" si="153"/>
        <v>8.1</v>
      </c>
      <c r="V255" s="322">
        <f t="shared" si="153"/>
        <v>8.6999999999999993</v>
      </c>
      <c r="W255" s="322">
        <f t="shared" si="153"/>
        <v>9.1</v>
      </c>
      <c r="X255" s="322">
        <f t="shared" si="153"/>
        <v>9.5</v>
      </c>
      <c r="Y255" s="322">
        <f t="shared" si="153"/>
        <v>10.5</v>
      </c>
      <c r="Z255" s="322">
        <f t="shared" si="153"/>
        <v>11.1</v>
      </c>
      <c r="AA255" s="322">
        <f t="shared" si="153"/>
        <v>12.2</v>
      </c>
      <c r="AB255" s="322">
        <f t="shared" si="153"/>
        <v>13</v>
      </c>
      <c r="AC255" s="322">
        <f t="shared" si="153"/>
        <v>13.9</v>
      </c>
      <c r="AD255" s="322">
        <f t="shared" si="153"/>
        <v>15.2</v>
      </c>
      <c r="AE255" s="322">
        <f t="shared" si="153"/>
        <v>16.899999999999999</v>
      </c>
      <c r="AF255" s="322">
        <f t="shared" si="153"/>
        <v>18.8</v>
      </c>
      <c r="AG255" s="322">
        <f t="shared" si="153"/>
        <v>22.6</v>
      </c>
      <c r="AH255" s="322">
        <f t="shared" si="153"/>
        <v>24.8</v>
      </c>
      <c r="AI255" s="322">
        <f t="shared" si="153"/>
        <v>26.8</v>
      </c>
      <c r="AJ255" s="322">
        <f t="shared" si="153"/>
        <v>28</v>
      </c>
      <c r="AK255" s="322">
        <f t="shared" si="153"/>
        <v>29.2</v>
      </c>
      <c r="AL255" s="322">
        <f t="shared" si="153"/>
        <v>29.6</v>
      </c>
      <c r="AM255" s="322">
        <f t="shared" si="153"/>
        <v>30.9</v>
      </c>
      <c r="AN255" s="322">
        <f t="shared" si="153"/>
        <v>31.7</v>
      </c>
      <c r="AO255" s="322">
        <f t="shared" si="153"/>
        <v>32.4</v>
      </c>
      <c r="AP255" s="322">
        <f t="shared" si="153"/>
        <v>34.200000000000003</v>
      </c>
      <c r="AQ255" s="322">
        <f t="shared" si="153"/>
        <v>35.5</v>
      </c>
      <c r="AR255" s="322">
        <f t="shared" si="153"/>
        <v>36.200000000000003</v>
      </c>
      <c r="AS255" s="322">
        <f t="shared" si="153"/>
        <v>37.9</v>
      </c>
      <c r="AT255" s="322">
        <f t="shared" si="153"/>
        <v>38.700000000000003</v>
      </c>
      <c r="AU255" s="322">
        <f t="shared" si="153"/>
        <v>39.4</v>
      </c>
      <c r="AV255" s="322">
        <f t="shared" si="153"/>
        <v>42.7</v>
      </c>
      <c r="AW255" s="322">
        <f t="shared" si="153"/>
        <v>44.8</v>
      </c>
      <c r="AX255" s="322">
        <f t="shared" si="153"/>
        <v>49.7</v>
      </c>
      <c r="AY255" s="322">
        <f t="shared" si="153"/>
        <v>50.3</v>
      </c>
      <c r="AZ255" s="322">
        <f t="shared" si="153"/>
        <v>51.1</v>
      </c>
      <c r="BA255" s="322">
        <f t="shared" si="153"/>
        <v>53.5</v>
      </c>
      <c r="BB255" s="322">
        <f t="shared" si="153"/>
        <v>55.3</v>
      </c>
      <c r="BC255" s="322">
        <f t="shared" si="153"/>
        <v>55.9</v>
      </c>
      <c r="BD255" s="322">
        <f t="shared" si="153"/>
        <v>56.6</v>
      </c>
      <c r="BE255" s="77"/>
      <c r="BF255" s="77"/>
      <c r="BG255" s="77"/>
      <c r="BH255" s="77"/>
    </row>
    <row r="256" spans="1:60" customFormat="1" x14ac:dyDescent="0.2">
      <c r="A256" s="141" t="s">
        <v>1128</v>
      </c>
      <c r="B256" s="77"/>
      <c r="C256" s="77"/>
      <c r="D256" s="322"/>
      <c r="E256" s="322"/>
      <c r="F256" s="322"/>
      <c r="G256" s="322"/>
      <c r="H256" s="322"/>
      <c r="I256" s="322"/>
      <c r="J256" s="322"/>
      <c r="K256" s="322">
        <f t="shared" ref="K256:BD256" si="154">ROUND(K236*K$250,1)</f>
        <v>0</v>
      </c>
      <c r="L256" s="322">
        <f t="shared" si="154"/>
        <v>0</v>
      </c>
      <c r="M256" s="322">
        <f t="shared" si="154"/>
        <v>0</v>
      </c>
      <c r="N256" s="322">
        <f t="shared" si="154"/>
        <v>0</v>
      </c>
      <c r="O256" s="322">
        <f t="shared" si="154"/>
        <v>0</v>
      </c>
      <c r="P256" s="322">
        <f t="shared" si="154"/>
        <v>0</v>
      </c>
      <c r="Q256" s="322">
        <f t="shared" si="154"/>
        <v>1.3</v>
      </c>
      <c r="R256" s="322">
        <f t="shared" si="154"/>
        <v>1.3</v>
      </c>
      <c r="S256" s="322">
        <f t="shared" si="154"/>
        <v>1.1000000000000001</v>
      </c>
      <c r="T256" s="322">
        <f t="shared" si="154"/>
        <v>1.1000000000000001</v>
      </c>
      <c r="U256" s="322">
        <f t="shared" si="154"/>
        <v>2.1</v>
      </c>
      <c r="V256" s="322">
        <f t="shared" si="154"/>
        <v>1.9</v>
      </c>
      <c r="W256" s="322">
        <f t="shared" si="154"/>
        <v>1.8</v>
      </c>
      <c r="X256" s="322">
        <f t="shared" si="154"/>
        <v>1.8</v>
      </c>
      <c r="Y256" s="322">
        <f t="shared" si="154"/>
        <v>1.7</v>
      </c>
      <c r="Z256" s="322">
        <f t="shared" si="154"/>
        <v>1.6</v>
      </c>
      <c r="AA256" s="322">
        <f t="shared" si="154"/>
        <v>2</v>
      </c>
      <c r="AB256" s="322">
        <f t="shared" si="154"/>
        <v>1.9</v>
      </c>
      <c r="AC256" s="322">
        <f t="shared" si="154"/>
        <v>3.7</v>
      </c>
      <c r="AD256" s="322">
        <f t="shared" si="154"/>
        <v>5.7</v>
      </c>
      <c r="AE256" s="322">
        <f t="shared" si="154"/>
        <v>6.4</v>
      </c>
      <c r="AF256" s="322">
        <f t="shared" si="154"/>
        <v>7.3</v>
      </c>
      <c r="AG256" s="322">
        <f t="shared" si="154"/>
        <v>10.6</v>
      </c>
      <c r="AH256" s="322">
        <f t="shared" si="154"/>
        <v>11.7</v>
      </c>
      <c r="AI256" s="322">
        <f t="shared" si="154"/>
        <v>14.3</v>
      </c>
      <c r="AJ256" s="322">
        <f t="shared" si="154"/>
        <v>20.100000000000001</v>
      </c>
      <c r="AK256" s="322">
        <f t="shared" si="154"/>
        <v>24.6</v>
      </c>
      <c r="AL256" s="322">
        <f t="shared" si="154"/>
        <v>27.8</v>
      </c>
      <c r="AM256" s="322">
        <f t="shared" si="154"/>
        <v>29.7</v>
      </c>
      <c r="AN256" s="322">
        <f t="shared" si="154"/>
        <v>31.4</v>
      </c>
      <c r="AO256" s="322">
        <f t="shared" si="154"/>
        <v>32</v>
      </c>
      <c r="AP256" s="322">
        <f t="shared" si="154"/>
        <v>32.200000000000003</v>
      </c>
      <c r="AQ256" s="322">
        <f t="shared" si="154"/>
        <v>38.1</v>
      </c>
      <c r="AR256" s="322">
        <f t="shared" si="154"/>
        <v>43.5</v>
      </c>
      <c r="AS256" s="322">
        <f t="shared" si="154"/>
        <v>47.6</v>
      </c>
      <c r="AT256" s="322">
        <f t="shared" si="154"/>
        <v>54.6</v>
      </c>
      <c r="AU256" s="322">
        <f t="shared" si="154"/>
        <v>56</v>
      </c>
      <c r="AV256" s="322">
        <f t="shared" si="154"/>
        <v>60.8</v>
      </c>
      <c r="AW256" s="322">
        <f t="shared" si="154"/>
        <v>162.5</v>
      </c>
      <c r="AX256" s="322">
        <f t="shared" si="154"/>
        <v>80.099999999999994</v>
      </c>
      <c r="AY256" s="322">
        <f t="shared" si="154"/>
        <v>147.69999999999999</v>
      </c>
      <c r="AZ256" s="322">
        <f t="shared" si="154"/>
        <v>153.19999999999999</v>
      </c>
      <c r="BA256" s="322">
        <f t="shared" si="154"/>
        <v>99.5</v>
      </c>
      <c r="BB256" s="322">
        <f t="shared" si="154"/>
        <v>98.4</v>
      </c>
      <c r="BC256" s="322">
        <f t="shared" si="154"/>
        <v>115.3</v>
      </c>
      <c r="BD256" s="322">
        <f t="shared" si="154"/>
        <v>125.6</v>
      </c>
      <c r="BE256" s="77"/>
      <c r="BF256" s="77"/>
      <c r="BG256" s="77"/>
      <c r="BH256" s="77"/>
    </row>
    <row r="257" spans="1:60" customFormat="1" x14ac:dyDescent="0.2">
      <c r="A257" s="141" t="s">
        <v>1129</v>
      </c>
      <c r="B257" s="77"/>
      <c r="C257" s="77"/>
      <c r="D257" s="322"/>
      <c r="E257" s="322"/>
      <c r="F257" s="322"/>
      <c r="G257" s="322"/>
      <c r="H257" s="322"/>
      <c r="I257" s="322"/>
      <c r="J257" s="322"/>
      <c r="K257" s="322">
        <f t="shared" ref="K257:BD257" si="155">ROUND(K237*K$250,1)</f>
        <v>0.5</v>
      </c>
      <c r="L257" s="322">
        <f t="shared" si="155"/>
        <v>0.8</v>
      </c>
      <c r="M257" s="322">
        <f t="shared" si="155"/>
        <v>1</v>
      </c>
      <c r="N257" s="322">
        <f t="shared" si="155"/>
        <v>1.6</v>
      </c>
      <c r="O257" s="322">
        <f t="shared" si="155"/>
        <v>1.5</v>
      </c>
      <c r="P257" s="322">
        <f t="shared" si="155"/>
        <v>1.5</v>
      </c>
      <c r="Q257" s="322">
        <f t="shared" si="155"/>
        <v>1.5</v>
      </c>
      <c r="R257" s="322">
        <f t="shared" si="155"/>
        <v>1.6</v>
      </c>
      <c r="S257" s="322">
        <f t="shared" si="155"/>
        <v>1.6</v>
      </c>
      <c r="T257" s="322">
        <f t="shared" si="155"/>
        <v>2.4</v>
      </c>
      <c r="U257" s="322">
        <f t="shared" si="155"/>
        <v>2.7</v>
      </c>
      <c r="V257" s="322">
        <f t="shared" si="155"/>
        <v>2.6</v>
      </c>
      <c r="W257" s="322">
        <f t="shared" si="155"/>
        <v>2.7</v>
      </c>
      <c r="X257" s="322">
        <f t="shared" si="155"/>
        <v>2.7</v>
      </c>
      <c r="Y257" s="322">
        <f t="shared" si="155"/>
        <v>2.7</v>
      </c>
      <c r="Z257" s="322">
        <f t="shared" si="155"/>
        <v>3</v>
      </c>
      <c r="AA257" s="322">
        <f t="shared" si="155"/>
        <v>3.1</v>
      </c>
      <c r="AB257" s="322">
        <f t="shared" si="155"/>
        <v>3.1</v>
      </c>
      <c r="AC257" s="322">
        <f t="shared" si="155"/>
        <v>3.2</v>
      </c>
      <c r="AD257" s="322">
        <f t="shared" si="155"/>
        <v>3.4</v>
      </c>
      <c r="AE257" s="322">
        <f t="shared" si="155"/>
        <v>3.6</v>
      </c>
      <c r="AF257" s="322">
        <f t="shared" si="155"/>
        <v>4.2</v>
      </c>
      <c r="AG257" s="322">
        <f t="shared" si="155"/>
        <v>4.4000000000000004</v>
      </c>
      <c r="AH257" s="322">
        <f t="shared" si="155"/>
        <v>3.7</v>
      </c>
      <c r="AI257" s="322">
        <f t="shared" si="155"/>
        <v>3.6</v>
      </c>
      <c r="AJ257" s="322">
        <f t="shared" si="155"/>
        <v>3.3</v>
      </c>
      <c r="AK257" s="322">
        <f t="shared" si="155"/>
        <v>3.2</v>
      </c>
      <c r="AL257" s="322">
        <f t="shared" si="155"/>
        <v>3.1</v>
      </c>
      <c r="AM257" s="322">
        <f t="shared" si="155"/>
        <v>3.2</v>
      </c>
      <c r="AN257" s="322">
        <f t="shared" si="155"/>
        <v>3.3</v>
      </c>
      <c r="AO257" s="322">
        <f t="shared" si="155"/>
        <v>3.7</v>
      </c>
      <c r="AP257" s="322">
        <f t="shared" si="155"/>
        <v>4.0999999999999996</v>
      </c>
      <c r="AQ257" s="322">
        <f t="shared" si="155"/>
        <v>4.3</v>
      </c>
      <c r="AR257" s="322">
        <f t="shared" si="155"/>
        <v>4.5</v>
      </c>
      <c r="AS257" s="322">
        <f t="shared" si="155"/>
        <v>4.8</v>
      </c>
      <c r="AT257" s="322">
        <f t="shared" si="155"/>
        <v>5</v>
      </c>
      <c r="AU257" s="322">
        <f t="shared" si="155"/>
        <v>5.0999999999999996</v>
      </c>
      <c r="AV257" s="322">
        <f t="shared" si="155"/>
        <v>5.5</v>
      </c>
      <c r="AW257" s="322">
        <f t="shared" si="155"/>
        <v>5.8</v>
      </c>
      <c r="AX257" s="322">
        <f t="shared" si="155"/>
        <v>6.3</v>
      </c>
      <c r="AY257" s="322">
        <f t="shared" si="155"/>
        <v>6.1</v>
      </c>
      <c r="AZ257" s="322">
        <f t="shared" si="155"/>
        <v>6</v>
      </c>
      <c r="BA257" s="322">
        <f t="shared" si="155"/>
        <v>5.9</v>
      </c>
      <c r="BB257" s="322">
        <f t="shared" si="155"/>
        <v>5.9</v>
      </c>
      <c r="BC257" s="322">
        <f t="shared" si="155"/>
        <v>6.5</v>
      </c>
      <c r="BD257" s="322">
        <f t="shared" si="155"/>
        <v>6.7</v>
      </c>
      <c r="BE257" s="77"/>
      <c r="BF257" s="77"/>
      <c r="BG257" s="77"/>
      <c r="BH257" s="77"/>
    </row>
    <row r="258" spans="1:60" customFormat="1" x14ac:dyDescent="0.2">
      <c r="A258" s="142" t="s">
        <v>2056</v>
      </c>
      <c r="B258" s="77"/>
      <c r="C258" s="77"/>
      <c r="D258" s="322"/>
      <c r="E258" s="322"/>
      <c r="F258" s="322"/>
      <c r="G258" s="322"/>
      <c r="H258" s="322"/>
      <c r="I258" s="322"/>
      <c r="J258" s="322"/>
      <c r="K258" s="322">
        <f t="shared" ref="K258:BD258" si="156">ROUND(K238*K$250,1)</f>
        <v>1.1000000000000001</v>
      </c>
      <c r="L258" s="322">
        <f t="shared" si="156"/>
        <v>1.7</v>
      </c>
      <c r="M258" s="322">
        <f t="shared" si="156"/>
        <v>2</v>
      </c>
      <c r="N258" s="322">
        <f t="shared" si="156"/>
        <v>2.2000000000000002</v>
      </c>
      <c r="O258" s="322">
        <f t="shared" si="156"/>
        <v>3.4</v>
      </c>
      <c r="P258" s="322">
        <f t="shared" si="156"/>
        <v>4.7</v>
      </c>
      <c r="Q258" s="322">
        <f t="shared" si="156"/>
        <v>4.7</v>
      </c>
      <c r="R258" s="322">
        <f t="shared" si="156"/>
        <v>4.4000000000000004</v>
      </c>
      <c r="S258" s="322">
        <f t="shared" si="156"/>
        <v>4.7</v>
      </c>
      <c r="T258" s="322">
        <f t="shared" si="156"/>
        <v>6.4</v>
      </c>
      <c r="U258" s="322">
        <f t="shared" si="156"/>
        <v>8.4</v>
      </c>
      <c r="V258" s="322">
        <f t="shared" si="156"/>
        <v>10.199999999999999</v>
      </c>
      <c r="W258" s="322">
        <f t="shared" si="156"/>
        <v>10</v>
      </c>
      <c r="X258" s="322">
        <f t="shared" si="156"/>
        <v>11.2</v>
      </c>
      <c r="Y258" s="322">
        <f t="shared" si="156"/>
        <v>10.8</v>
      </c>
      <c r="Z258" s="322">
        <f t="shared" si="156"/>
        <v>10.7</v>
      </c>
      <c r="AA258" s="322">
        <f t="shared" si="156"/>
        <v>10.7</v>
      </c>
      <c r="AB258" s="322">
        <f t="shared" si="156"/>
        <v>10.7</v>
      </c>
      <c r="AC258" s="322">
        <f t="shared" si="156"/>
        <v>11.3</v>
      </c>
      <c r="AD258" s="322">
        <f t="shared" si="156"/>
        <v>12.4</v>
      </c>
      <c r="AE258" s="322">
        <f t="shared" si="156"/>
        <v>14.8</v>
      </c>
      <c r="AF258" s="322">
        <f t="shared" si="156"/>
        <v>18.5</v>
      </c>
      <c r="AG258" s="322">
        <f t="shared" si="156"/>
        <v>21.6</v>
      </c>
      <c r="AH258" s="322">
        <f t="shared" si="156"/>
        <v>22.4</v>
      </c>
      <c r="AI258" s="322">
        <f t="shared" si="156"/>
        <v>23.3</v>
      </c>
      <c r="AJ258" s="322">
        <f t="shared" si="156"/>
        <v>22.6</v>
      </c>
      <c r="AK258" s="322">
        <f t="shared" si="156"/>
        <v>22.3</v>
      </c>
      <c r="AL258" s="322">
        <f t="shared" si="156"/>
        <v>19</v>
      </c>
      <c r="AM258" s="322">
        <f t="shared" si="156"/>
        <v>16.8</v>
      </c>
      <c r="AN258" s="322">
        <f t="shared" si="156"/>
        <v>15.8</v>
      </c>
      <c r="AO258" s="322">
        <f t="shared" si="156"/>
        <v>14.9</v>
      </c>
      <c r="AP258" s="322">
        <f t="shared" si="156"/>
        <v>16.5</v>
      </c>
      <c r="AQ258" s="322">
        <f t="shared" si="156"/>
        <v>19</v>
      </c>
      <c r="AR258" s="322">
        <f t="shared" si="156"/>
        <v>22.4</v>
      </c>
      <c r="AS258" s="322">
        <f t="shared" si="156"/>
        <v>26.4</v>
      </c>
      <c r="AT258" s="322">
        <f t="shared" si="156"/>
        <v>29.8</v>
      </c>
      <c r="AU258" s="322">
        <f t="shared" si="156"/>
        <v>29</v>
      </c>
      <c r="AV258" s="322">
        <f t="shared" si="156"/>
        <v>31.3</v>
      </c>
      <c r="AW258" s="322">
        <f t="shared" si="156"/>
        <v>37.6</v>
      </c>
      <c r="AX258" s="322">
        <f t="shared" si="156"/>
        <v>57.2</v>
      </c>
      <c r="AY258" s="322">
        <f t="shared" si="156"/>
        <v>68</v>
      </c>
      <c r="AZ258" s="322">
        <f t="shared" si="156"/>
        <v>73.599999999999994</v>
      </c>
      <c r="BA258" s="322">
        <f t="shared" si="156"/>
        <v>75.5</v>
      </c>
      <c r="BB258" s="322">
        <f t="shared" si="156"/>
        <v>75.3</v>
      </c>
      <c r="BC258" s="322">
        <f t="shared" si="156"/>
        <v>69.599999999999994</v>
      </c>
      <c r="BD258" s="322">
        <f t="shared" si="156"/>
        <v>68.599999999999994</v>
      </c>
      <c r="BE258" s="77"/>
      <c r="BF258" s="77"/>
      <c r="BG258" s="77"/>
      <c r="BH258" s="77"/>
    </row>
    <row r="259" spans="1:60" customFormat="1" x14ac:dyDescent="0.2">
      <c r="A259" s="141" t="s">
        <v>1127</v>
      </c>
      <c r="B259" s="77"/>
      <c r="C259" s="77"/>
      <c r="D259" s="322"/>
      <c r="E259" s="322"/>
      <c r="F259" s="322"/>
      <c r="G259" s="322"/>
      <c r="H259" s="322"/>
      <c r="I259" s="322"/>
      <c r="J259" s="322"/>
      <c r="K259" s="322">
        <f t="shared" ref="K259:BD259" si="157">ROUND(K239*K$250,1)</f>
        <v>0.6</v>
      </c>
      <c r="L259" s="322">
        <f t="shared" si="157"/>
        <v>0.8</v>
      </c>
      <c r="M259" s="322">
        <f t="shared" si="157"/>
        <v>0.9</v>
      </c>
      <c r="N259" s="322">
        <f t="shared" si="157"/>
        <v>1</v>
      </c>
      <c r="O259" s="322">
        <f t="shared" si="157"/>
        <v>1.2</v>
      </c>
      <c r="P259" s="322">
        <f t="shared" si="157"/>
        <v>1.4</v>
      </c>
      <c r="Q259" s="322">
        <f t="shared" si="157"/>
        <v>1.7</v>
      </c>
      <c r="R259" s="322">
        <f t="shared" si="157"/>
        <v>2</v>
      </c>
      <c r="S259" s="322">
        <f t="shared" si="157"/>
        <v>2.2999999999999998</v>
      </c>
      <c r="T259" s="322">
        <f t="shared" si="157"/>
        <v>2.5</v>
      </c>
      <c r="U259" s="322">
        <f t="shared" si="157"/>
        <v>2.9</v>
      </c>
      <c r="V259" s="322">
        <f t="shared" si="157"/>
        <v>3.2</v>
      </c>
      <c r="W259" s="322">
        <f t="shared" si="157"/>
        <v>3.6</v>
      </c>
      <c r="X259" s="322">
        <f t="shared" si="157"/>
        <v>3.9</v>
      </c>
      <c r="Y259" s="322">
        <f t="shared" si="157"/>
        <v>4.3</v>
      </c>
      <c r="Z259" s="322">
        <f t="shared" si="157"/>
        <v>4.5999999999999996</v>
      </c>
      <c r="AA259" s="322">
        <f t="shared" si="157"/>
        <v>5</v>
      </c>
      <c r="AB259" s="322">
        <f t="shared" si="157"/>
        <v>6</v>
      </c>
      <c r="AC259" s="322">
        <f t="shared" si="157"/>
        <v>6.9</v>
      </c>
      <c r="AD259" s="322">
        <f t="shared" si="157"/>
        <v>7.5</v>
      </c>
      <c r="AE259" s="322">
        <f t="shared" si="157"/>
        <v>8.6</v>
      </c>
      <c r="AF259" s="322">
        <f t="shared" si="157"/>
        <v>9.5</v>
      </c>
      <c r="AG259" s="322">
        <f t="shared" si="157"/>
        <v>10.4</v>
      </c>
      <c r="AH259" s="322">
        <f t="shared" si="157"/>
        <v>11</v>
      </c>
      <c r="AI259" s="322">
        <f t="shared" si="157"/>
        <v>10.9</v>
      </c>
      <c r="AJ259" s="322">
        <f t="shared" si="157"/>
        <v>10.6</v>
      </c>
      <c r="AK259" s="322">
        <f t="shared" si="157"/>
        <v>11</v>
      </c>
      <c r="AL259" s="322">
        <f t="shared" si="157"/>
        <v>10.7</v>
      </c>
      <c r="AM259" s="322">
        <f t="shared" si="157"/>
        <v>10.5</v>
      </c>
      <c r="AN259" s="322">
        <f t="shared" si="157"/>
        <v>10.6</v>
      </c>
      <c r="AO259" s="322">
        <f t="shared" si="157"/>
        <v>11.2</v>
      </c>
      <c r="AP259" s="322">
        <f t="shared" si="157"/>
        <v>12.3</v>
      </c>
      <c r="AQ259" s="322">
        <f t="shared" si="157"/>
        <v>13.4</v>
      </c>
      <c r="AR259" s="322">
        <f t="shared" si="157"/>
        <v>14.6</v>
      </c>
      <c r="AS259" s="322">
        <f t="shared" si="157"/>
        <v>15.5</v>
      </c>
      <c r="AT259" s="322">
        <f t="shared" si="157"/>
        <v>15.3</v>
      </c>
      <c r="AU259" s="322">
        <f t="shared" si="157"/>
        <v>14.5</v>
      </c>
      <c r="AV259" s="322">
        <f t="shared" si="157"/>
        <v>14.6</v>
      </c>
      <c r="AW259" s="322">
        <f t="shared" si="157"/>
        <v>14.6</v>
      </c>
      <c r="AX259" s="322">
        <f t="shared" si="157"/>
        <v>15</v>
      </c>
      <c r="AY259" s="322">
        <f t="shared" si="157"/>
        <v>14.6</v>
      </c>
      <c r="AZ259" s="322">
        <f t="shared" si="157"/>
        <v>14.3</v>
      </c>
      <c r="BA259" s="322">
        <f t="shared" si="157"/>
        <v>13.8</v>
      </c>
      <c r="BB259" s="322">
        <f t="shared" si="157"/>
        <v>13.7</v>
      </c>
      <c r="BC259" s="322">
        <f t="shared" si="157"/>
        <v>13.8</v>
      </c>
      <c r="BD259" s="322">
        <f t="shared" si="157"/>
        <v>13.7</v>
      </c>
      <c r="BE259" s="77"/>
      <c r="BF259" s="77"/>
      <c r="BG259" s="77"/>
      <c r="BH259" s="77"/>
    </row>
    <row r="260" spans="1:60" customFormat="1" x14ac:dyDescent="0.2">
      <c r="A260" s="141" t="s">
        <v>1132</v>
      </c>
      <c r="B260" s="77"/>
      <c r="C260" s="77"/>
      <c r="D260" s="322"/>
      <c r="E260" s="322"/>
      <c r="F260" s="322"/>
      <c r="G260" s="322"/>
      <c r="H260" s="322"/>
      <c r="I260" s="322"/>
      <c r="J260" s="322"/>
      <c r="K260" s="322">
        <f t="shared" ref="K260:BD260" si="158">ROUND(K240*K$250,1)</f>
        <v>0</v>
      </c>
      <c r="L260" s="322">
        <f t="shared" si="158"/>
        <v>0</v>
      </c>
      <c r="M260" s="322">
        <f t="shared" si="158"/>
        <v>0</v>
      </c>
      <c r="N260" s="322">
        <f t="shared" si="158"/>
        <v>0</v>
      </c>
      <c r="O260" s="322">
        <f t="shared" si="158"/>
        <v>0</v>
      </c>
      <c r="P260" s="322">
        <f t="shared" si="158"/>
        <v>0</v>
      </c>
      <c r="Q260" s="322">
        <f t="shared" si="158"/>
        <v>0</v>
      </c>
      <c r="R260" s="322">
        <f t="shared" si="158"/>
        <v>0</v>
      </c>
      <c r="S260" s="322">
        <f t="shared" si="158"/>
        <v>0</v>
      </c>
      <c r="T260" s="322">
        <f t="shared" si="158"/>
        <v>0</v>
      </c>
      <c r="U260" s="322">
        <f t="shared" si="158"/>
        <v>0</v>
      </c>
      <c r="V260" s="322">
        <f t="shared" si="158"/>
        <v>0</v>
      </c>
      <c r="W260" s="322">
        <f t="shared" si="158"/>
        <v>0</v>
      </c>
      <c r="X260" s="322">
        <f t="shared" si="158"/>
        <v>0.1</v>
      </c>
      <c r="Y260" s="322">
        <f t="shared" si="158"/>
        <v>0.1</v>
      </c>
      <c r="Z260" s="322">
        <f t="shared" si="158"/>
        <v>0.1</v>
      </c>
      <c r="AA260" s="322">
        <f t="shared" si="158"/>
        <v>0.2</v>
      </c>
      <c r="AB260" s="322">
        <f t="shared" si="158"/>
        <v>0.2</v>
      </c>
      <c r="AC260" s="322">
        <f t="shared" si="158"/>
        <v>0.4</v>
      </c>
      <c r="AD260" s="322">
        <f t="shared" si="158"/>
        <v>0.2</v>
      </c>
      <c r="AE260" s="322">
        <f t="shared" si="158"/>
        <v>0.3</v>
      </c>
      <c r="AF260" s="322">
        <f t="shared" si="158"/>
        <v>0.3</v>
      </c>
      <c r="AG260" s="322">
        <f t="shared" si="158"/>
        <v>0.4</v>
      </c>
      <c r="AH260" s="322">
        <f t="shared" si="158"/>
        <v>0.4</v>
      </c>
      <c r="AI260" s="322">
        <f t="shared" si="158"/>
        <v>0.4</v>
      </c>
      <c r="AJ260" s="322">
        <f t="shared" si="158"/>
        <v>0.4</v>
      </c>
      <c r="AK260" s="322">
        <f t="shared" si="158"/>
        <v>0.6</v>
      </c>
      <c r="AL260" s="322">
        <f t="shared" si="158"/>
        <v>0.4</v>
      </c>
      <c r="AM260" s="322">
        <f t="shared" si="158"/>
        <v>0.4</v>
      </c>
      <c r="AN260" s="322">
        <f t="shared" si="158"/>
        <v>0.7</v>
      </c>
      <c r="AO260" s="322">
        <f t="shared" si="158"/>
        <v>0.3</v>
      </c>
      <c r="AP260" s="322">
        <f t="shared" si="158"/>
        <v>0.3</v>
      </c>
      <c r="AQ260" s="322">
        <f t="shared" si="158"/>
        <v>1.1000000000000001</v>
      </c>
      <c r="AR260" s="322">
        <f t="shared" si="158"/>
        <v>1.9</v>
      </c>
      <c r="AS260" s="322">
        <f t="shared" si="158"/>
        <v>2.2000000000000002</v>
      </c>
      <c r="AT260" s="322">
        <f t="shared" si="158"/>
        <v>2.7</v>
      </c>
      <c r="AU260" s="322">
        <f t="shared" si="158"/>
        <v>2.8</v>
      </c>
      <c r="AV260" s="322">
        <f t="shared" si="158"/>
        <v>2.5</v>
      </c>
      <c r="AW260" s="322">
        <f t="shared" si="158"/>
        <v>2.2000000000000002</v>
      </c>
      <c r="AX260" s="322">
        <f t="shared" si="158"/>
        <v>2.2000000000000002</v>
      </c>
      <c r="AY260" s="322">
        <f t="shared" si="158"/>
        <v>2.5</v>
      </c>
      <c r="AZ260" s="322">
        <f t="shared" si="158"/>
        <v>2.4</v>
      </c>
      <c r="BA260" s="322">
        <f t="shared" si="158"/>
        <v>2.4</v>
      </c>
      <c r="BB260" s="322">
        <f t="shared" si="158"/>
        <v>1.7</v>
      </c>
      <c r="BC260" s="322">
        <f t="shared" si="158"/>
        <v>3</v>
      </c>
      <c r="BD260" s="322">
        <f t="shared" si="158"/>
        <v>3.8</v>
      </c>
      <c r="BE260" s="77"/>
      <c r="BF260" s="77"/>
      <c r="BG260" s="77"/>
      <c r="BH260" s="77"/>
    </row>
    <row r="261" spans="1:60" customFormat="1" x14ac:dyDescent="0.2">
      <c r="A261" s="141" t="s">
        <v>1130</v>
      </c>
      <c r="B261" s="77"/>
      <c r="C261" s="77"/>
      <c r="D261" s="322"/>
      <c r="E261" s="322"/>
      <c r="F261" s="322"/>
      <c r="G261" s="322"/>
      <c r="H261" s="322"/>
      <c r="I261" s="322"/>
      <c r="J261" s="322"/>
      <c r="K261" s="322">
        <f t="shared" ref="K261:BD261" si="159">ROUND(K241*K$250,1)</f>
        <v>0</v>
      </c>
      <c r="L261" s="322">
        <f t="shared" si="159"/>
        <v>0</v>
      </c>
      <c r="M261" s="322">
        <f t="shared" si="159"/>
        <v>0</v>
      </c>
      <c r="N261" s="322">
        <f t="shared" si="159"/>
        <v>0</v>
      </c>
      <c r="O261" s="322">
        <f t="shared" si="159"/>
        <v>0</v>
      </c>
      <c r="P261" s="322">
        <f t="shared" si="159"/>
        <v>0</v>
      </c>
      <c r="Q261" s="322">
        <f t="shared" si="159"/>
        <v>0</v>
      </c>
      <c r="R261" s="322">
        <f t="shared" si="159"/>
        <v>0.2</v>
      </c>
      <c r="S261" s="322">
        <f t="shared" si="159"/>
        <v>0.1</v>
      </c>
      <c r="T261" s="322">
        <f t="shared" si="159"/>
        <v>0.3</v>
      </c>
      <c r="U261" s="322">
        <f t="shared" si="159"/>
        <v>1.3</v>
      </c>
      <c r="V261" s="322">
        <f t="shared" si="159"/>
        <v>1.6</v>
      </c>
      <c r="W261" s="322">
        <f t="shared" si="159"/>
        <v>1.6</v>
      </c>
      <c r="X261" s="322">
        <f t="shared" si="159"/>
        <v>1.7</v>
      </c>
      <c r="Y261" s="322">
        <f t="shared" si="159"/>
        <v>1.9</v>
      </c>
      <c r="Z261" s="322">
        <f t="shared" si="159"/>
        <v>2.1</v>
      </c>
      <c r="AA261" s="322">
        <f t="shared" si="159"/>
        <v>2</v>
      </c>
      <c r="AB261" s="322">
        <f t="shared" si="159"/>
        <v>1.7</v>
      </c>
      <c r="AC261" s="322">
        <f t="shared" si="159"/>
        <v>1.8</v>
      </c>
      <c r="AD261" s="322">
        <f t="shared" si="159"/>
        <v>1.4</v>
      </c>
      <c r="AE261" s="322">
        <f t="shared" si="159"/>
        <v>1.6</v>
      </c>
      <c r="AF261" s="322">
        <f t="shared" si="159"/>
        <v>1.6</v>
      </c>
      <c r="AG261" s="322">
        <f t="shared" si="159"/>
        <v>1.6</v>
      </c>
      <c r="AH261" s="322">
        <f t="shared" si="159"/>
        <v>1.6</v>
      </c>
      <c r="AI261" s="322">
        <f t="shared" si="159"/>
        <v>1.8</v>
      </c>
      <c r="AJ261" s="322">
        <f t="shared" si="159"/>
        <v>1.4</v>
      </c>
      <c r="AK261" s="322">
        <f t="shared" si="159"/>
        <v>1.2</v>
      </c>
      <c r="AL261" s="322">
        <f t="shared" si="159"/>
        <v>1.4</v>
      </c>
      <c r="AM261" s="322">
        <f t="shared" si="159"/>
        <v>1.2</v>
      </c>
      <c r="AN261" s="322">
        <f t="shared" si="159"/>
        <v>1.4</v>
      </c>
      <c r="AO261" s="322">
        <f t="shared" si="159"/>
        <v>1.7</v>
      </c>
      <c r="AP261" s="322">
        <f t="shared" si="159"/>
        <v>2.6</v>
      </c>
      <c r="AQ261" s="322">
        <f t="shared" si="159"/>
        <v>1.9</v>
      </c>
      <c r="AR261" s="322">
        <f t="shared" si="159"/>
        <v>2.2999999999999998</v>
      </c>
      <c r="AS261" s="322">
        <f t="shared" si="159"/>
        <v>2.1</v>
      </c>
      <c r="AT261" s="322">
        <f t="shared" si="159"/>
        <v>2.4</v>
      </c>
      <c r="AU261" s="322">
        <f t="shared" si="159"/>
        <v>3</v>
      </c>
      <c r="AV261" s="322">
        <f t="shared" si="159"/>
        <v>2.7</v>
      </c>
      <c r="AW261" s="322">
        <f t="shared" si="159"/>
        <v>3.5</v>
      </c>
      <c r="AX261" s="322">
        <f t="shared" si="159"/>
        <v>5.3</v>
      </c>
      <c r="AY261" s="322">
        <f t="shared" si="159"/>
        <v>5</v>
      </c>
      <c r="AZ261" s="322">
        <f t="shared" si="159"/>
        <v>4.9000000000000004</v>
      </c>
      <c r="BA261" s="322">
        <f t="shared" si="159"/>
        <v>4.0999999999999996</v>
      </c>
      <c r="BB261" s="322">
        <f t="shared" si="159"/>
        <v>3.8</v>
      </c>
      <c r="BC261" s="322">
        <f t="shared" si="159"/>
        <v>4</v>
      </c>
      <c r="BD261" s="322">
        <f t="shared" si="159"/>
        <v>3.7</v>
      </c>
      <c r="BE261" s="77"/>
      <c r="BF261" s="77"/>
      <c r="BG261" s="77"/>
      <c r="BH261" s="77"/>
    </row>
    <row r="262" spans="1:60" customFormat="1" x14ac:dyDescent="0.2">
      <c r="A262" s="141" t="s">
        <v>1126</v>
      </c>
      <c r="B262" s="77"/>
      <c r="C262" s="77"/>
      <c r="D262" s="322"/>
      <c r="E262" s="322"/>
      <c r="F262" s="322"/>
      <c r="G262" s="322"/>
      <c r="H262" s="322"/>
      <c r="I262" s="322"/>
      <c r="J262" s="322"/>
      <c r="K262" s="322">
        <f t="shared" ref="K262:BD262" si="160">ROUND(K242*K$250,1)</f>
        <v>7.8</v>
      </c>
      <c r="L262" s="322">
        <f t="shared" si="160"/>
        <v>8.6</v>
      </c>
      <c r="M262" s="322">
        <f t="shared" si="160"/>
        <v>9.8000000000000007</v>
      </c>
      <c r="N262" s="322">
        <f t="shared" si="160"/>
        <v>10.5</v>
      </c>
      <c r="O262" s="322">
        <f t="shared" si="160"/>
        <v>11.8</v>
      </c>
      <c r="P262" s="322">
        <f t="shared" si="160"/>
        <v>14.4</v>
      </c>
      <c r="Q262" s="322">
        <f t="shared" si="160"/>
        <v>14.3</v>
      </c>
      <c r="R262" s="322">
        <f t="shared" si="160"/>
        <v>13.7</v>
      </c>
      <c r="S262" s="322">
        <f t="shared" si="160"/>
        <v>14.1</v>
      </c>
      <c r="T262" s="322">
        <f t="shared" si="160"/>
        <v>14.7</v>
      </c>
      <c r="U262" s="322">
        <f t="shared" si="160"/>
        <v>15.4</v>
      </c>
      <c r="V262" s="322">
        <f t="shared" si="160"/>
        <v>16.3</v>
      </c>
      <c r="W262" s="322">
        <f t="shared" si="160"/>
        <v>17</v>
      </c>
      <c r="X262" s="322">
        <f t="shared" si="160"/>
        <v>17.2</v>
      </c>
      <c r="Y262" s="322">
        <f t="shared" si="160"/>
        <v>17</v>
      </c>
      <c r="Z262" s="322">
        <f t="shared" si="160"/>
        <v>17.5</v>
      </c>
      <c r="AA262" s="322">
        <f t="shared" si="160"/>
        <v>17.600000000000001</v>
      </c>
      <c r="AB262" s="322">
        <f t="shared" si="160"/>
        <v>17.8</v>
      </c>
      <c r="AC262" s="322">
        <f t="shared" si="160"/>
        <v>18.2</v>
      </c>
      <c r="AD262" s="322">
        <f t="shared" si="160"/>
        <v>18.7</v>
      </c>
      <c r="AE262" s="322">
        <f t="shared" si="160"/>
        <v>19.399999999999999</v>
      </c>
      <c r="AF262" s="322">
        <f t="shared" si="160"/>
        <v>20</v>
      </c>
      <c r="AG262" s="322">
        <f t="shared" si="160"/>
        <v>20.6</v>
      </c>
      <c r="AH262" s="322">
        <f t="shared" si="160"/>
        <v>21.1</v>
      </c>
      <c r="AI262" s="322">
        <f t="shared" si="160"/>
        <v>21.5</v>
      </c>
      <c r="AJ262" s="322">
        <f t="shared" si="160"/>
        <v>21.7</v>
      </c>
      <c r="AK262" s="322">
        <f t="shared" si="160"/>
        <v>22.7</v>
      </c>
      <c r="AL262" s="322">
        <f t="shared" si="160"/>
        <v>23.5</v>
      </c>
      <c r="AM262" s="322">
        <f t="shared" si="160"/>
        <v>24.7</v>
      </c>
      <c r="AN262" s="322">
        <f t="shared" si="160"/>
        <v>25.7</v>
      </c>
      <c r="AO262" s="322">
        <f t="shared" si="160"/>
        <v>26.8</v>
      </c>
      <c r="AP262" s="322">
        <f t="shared" si="160"/>
        <v>28.8</v>
      </c>
      <c r="AQ262" s="322">
        <f t="shared" si="160"/>
        <v>31.7</v>
      </c>
      <c r="AR262" s="322">
        <f t="shared" si="160"/>
        <v>34.4</v>
      </c>
      <c r="AS262" s="322">
        <f t="shared" si="160"/>
        <v>37.4</v>
      </c>
      <c r="AT262" s="322">
        <f t="shared" si="160"/>
        <v>39.9</v>
      </c>
      <c r="AU262" s="322">
        <f t="shared" si="160"/>
        <v>42.1</v>
      </c>
      <c r="AV262" s="322">
        <f t="shared" si="160"/>
        <v>46.1</v>
      </c>
      <c r="AW262" s="322">
        <f t="shared" si="160"/>
        <v>50.2</v>
      </c>
      <c r="AX262" s="322">
        <f t="shared" si="160"/>
        <v>58.9</v>
      </c>
      <c r="AY262" s="322">
        <f t="shared" si="160"/>
        <v>64.3</v>
      </c>
      <c r="AZ262" s="322">
        <f t="shared" si="160"/>
        <v>69.2</v>
      </c>
      <c r="BA262" s="322">
        <f t="shared" si="160"/>
        <v>76.099999999999994</v>
      </c>
      <c r="BB262" s="322">
        <f t="shared" si="160"/>
        <v>84.8</v>
      </c>
      <c r="BC262" s="322">
        <f t="shared" si="160"/>
        <v>89.2</v>
      </c>
      <c r="BD262" s="322">
        <f t="shared" si="160"/>
        <v>95</v>
      </c>
      <c r="BE262" s="77"/>
      <c r="BF262" s="77"/>
      <c r="BG262" s="77"/>
      <c r="BH262" s="77"/>
    </row>
    <row r="263" spans="1:60" customFormat="1" x14ac:dyDescent="0.2">
      <c r="A263" s="142" t="s">
        <v>2060</v>
      </c>
      <c r="B263" s="77"/>
      <c r="C263" s="77"/>
      <c r="D263" s="322"/>
      <c r="E263" s="322"/>
      <c r="F263" s="322"/>
      <c r="G263" s="322"/>
      <c r="H263" s="322"/>
      <c r="I263" s="322"/>
      <c r="J263" s="322"/>
      <c r="K263" s="322">
        <f t="shared" ref="K263:BD263" si="161">ROUND(K243*K$250,1)</f>
        <v>5.5</v>
      </c>
      <c r="L263" s="322">
        <f t="shared" si="161"/>
        <v>7.1</v>
      </c>
      <c r="M263" s="322">
        <f t="shared" si="161"/>
        <v>7.7</v>
      </c>
      <c r="N263" s="322">
        <f t="shared" si="161"/>
        <v>8</v>
      </c>
      <c r="O263" s="322">
        <f t="shared" si="161"/>
        <v>8.9</v>
      </c>
      <c r="P263" s="322">
        <f t="shared" si="161"/>
        <v>10.6</v>
      </c>
      <c r="Q263" s="322">
        <f t="shared" si="161"/>
        <v>11.6</v>
      </c>
      <c r="R263" s="322">
        <f t="shared" si="161"/>
        <v>11.9</v>
      </c>
      <c r="S263" s="322">
        <f t="shared" si="161"/>
        <v>12.3</v>
      </c>
      <c r="T263" s="322">
        <f t="shared" si="161"/>
        <v>12.5</v>
      </c>
      <c r="U263" s="322">
        <f t="shared" si="161"/>
        <v>14.3</v>
      </c>
      <c r="V263" s="322">
        <f t="shared" si="161"/>
        <v>14.9</v>
      </c>
      <c r="W263" s="322">
        <f t="shared" si="161"/>
        <v>14.8</v>
      </c>
      <c r="X263" s="322">
        <f t="shared" si="161"/>
        <v>15.9</v>
      </c>
      <c r="Y263" s="322">
        <f t="shared" si="161"/>
        <v>16.600000000000001</v>
      </c>
      <c r="Z263" s="322">
        <f t="shared" si="161"/>
        <v>17.5</v>
      </c>
      <c r="AA263" s="322">
        <f t="shared" si="161"/>
        <v>18.5</v>
      </c>
      <c r="AB263" s="322">
        <f t="shared" si="161"/>
        <v>19.100000000000001</v>
      </c>
      <c r="AC263" s="322">
        <f t="shared" si="161"/>
        <v>19.7</v>
      </c>
      <c r="AD263" s="322">
        <f t="shared" si="161"/>
        <v>20.6</v>
      </c>
      <c r="AE263" s="322">
        <f t="shared" si="161"/>
        <v>22.3</v>
      </c>
      <c r="AF263" s="322">
        <f t="shared" si="161"/>
        <v>24.5</v>
      </c>
      <c r="AG263" s="322">
        <f t="shared" si="161"/>
        <v>26.1</v>
      </c>
      <c r="AH263" s="322">
        <f t="shared" si="161"/>
        <v>26.7</v>
      </c>
      <c r="AI263" s="322">
        <f t="shared" si="161"/>
        <v>27.2</v>
      </c>
      <c r="AJ263" s="322">
        <f t="shared" si="161"/>
        <v>26.4</v>
      </c>
      <c r="AK263" s="322">
        <f t="shared" si="161"/>
        <v>24</v>
      </c>
      <c r="AL263" s="322">
        <f t="shared" si="161"/>
        <v>21.5</v>
      </c>
      <c r="AM263" s="322">
        <f t="shared" si="161"/>
        <v>21.3</v>
      </c>
      <c r="AN263" s="322">
        <f t="shared" si="161"/>
        <v>22</v>
      </c>
      <c r="AO263" s="322">
        <f t="shared" si="161"/>
        <v>22.5</v>
      </c>
      <c r="AP263" s="322">
        <f t="shared" si="161"/>
        <v>21.7</v>
      </c>
      <c r="AQ263" s="322">
        <f t="shared" si="161"/>
        <v>23</v>
      </c>
      <c r="AR263" s="322">
        <f t="shared" si="161"/>
        <v>24.9</v>
      </c>
      <c r="AS263" s="322">
        <f t="shared" si="161"/>
        <v>26.9</v>
      </c>
      <c r="AT263" s="322">
        <f t="shared" si="161"/>
        <v>31.2</v>
      </c>
      <c r="AU263" s="322">
        <f t="shared" si="161"/>
        <v>29.9</v>
      </c>
      <c r="AV263" s="322">
        <f t="shared" si="161"/>
        <v>33.1</v>
      </c>
      <c r="AW263" s="322">
        <f t="shared" si="161"/>
        <v>36</v>
      </c>
      <c r="AX263" s="322">
        <f t="shared" si="161"/>
        <v>39.700000000000003</v>
      </c>
      <c r="AY263" s="322">
        <f t="shared" si="161"/>
        <v>41.5</v>
      </c>
      <c r="AZ263" s="322">
        <f t="shared" si="161"/>
        <v>39.299999999999997</v>
      </c>
      <c r="BA263" s="322">
        <f t="shared" si="161"/>
        <v>37.799999999999997</v>
      </c>
      <c r="BB263" s="322">
        <f t="shared" si="161"/>
        <v>37.700000000000003</v>
      </c>
      <c r="BC263" s="322">
        <f t="shared" si="161"/>
        <v>37.799999999999997</v>
      </c>
      <c r="BD263" s="322">
        <f t="shared" si="161"/>
        <v>37.9</v>
      </c>
      <c r="BE263" s="77"/>
      <c r="BF263" s="77"/>
      <c r="BG263" s="77"/>
      <c r="BH263" s="77"/>
    </row>
    <row r="264" spans="1:60" customFormat="1" x14ac:dyDescent="0.2">
      <c r="A264" s="142" t="s">
        <v>1131</v>
      </c>
      <c r="B264" s="77"/>
      <c r="C264" s="77"/>
      <c r="D264" s="322"/>
      <c r="E264" s="322"/>
      <c r="F264" s="322"/>
      <c r="G264" s="322"/>
      <c r="H264" s="322"/>
      <c r="I264" s="322"/>
      <c r="J264" s="322"/>
      <c r="K264" s="322">
        <f t="shared" ref="K264:BD264" si="162">ROUND(K244*K$250,1)</f>
        <v>1.3</v>
      </c>
      <c r="L264" s="322">
        <f t="shared" si="162"/>
        <v>1.9</v>
      </c>
      <c r="M264" s="322">
        <f t="shared" si="162"/>
        <v>2.2000000000000002</v>
      </c>
      <c r="N264" s="322">
        <f t="shared" si="162"/>
        <v>2.4</v>
      </c>
      <c r="O264" s="322">
        <f t="shared" si="162"/>
        <v>2.4</v>
      </c>
      <c r="P264" s="322">
        <f t="shared" si="162"/>
        <v>3.3</v>
      </c>
      <c r="Q264" s="322">
        <f t="shared" si="162"/>
        <v>4.2</v>
      </c>
      <c r="R264" s="322">
        <f t="shared" si="162"/>
        <v>4.5999999999999996</v>
      </c>
      <c r="S264" s="322">
        <f t="shared" si="162"/>
        <v>5.3</v>
      </c>
      <c r="T264" s="322">
        <f t="shared" si="162"/>
        <v>6.1</v>
      </c>
      <c r="U264" s="322">
        <f t="shared" si="162"/>
        <v>7.7</v>
      </c>
      <c r="V264" s="322">
        <f t="shared" si="162"/>
        <v>8.9</v>
      </c>
      <c r="W264" s="322">
        <f t="shared" si="162"/>
        <v>8.6</v>
      </c>
      <c r="X264" s="322">
        <f t="shared" si="162"/>
        <v>9.6</v>
      </c>
      <c r="Y264" s="322">
        <f t="shared" si="162"/>
        <v>10.199999999999999</v>
      </c>
      <c r="Z264" s="322">
        <f t="shared" si="162"/>
        <v>11.4</v>
      </c>
      <c r="AA264" s="322">
        <f t="shared" si="162"/>
        <v>12</v>
      </c>
      <c r="AB264" s="322">
        <f t="shared" si="162"/>
        <v>11.6</v>
      </c>
      <c r="AC264" s="322">
        <f t="shared" si="162"/>
        <v>12.4</v>
      </c>
      <c r="AD264" s="322">
        <f t="shared" si="162"/>
        <v>14.7</v>
      </c>
      <c r="AE264" s="322">
        <f t="shared" si="162"/>
        <v>15.9</v>
      </c>
      <c r="AF264" s="322">
        <f t="shared" si="162"/>
        <v>17.2</v>
      </c>
      <c r="AG264" s="322">
        <f t="shared" si="162"/>
        <v>16.7</v>
      </c>
      <c r="AH264" s="322">
        <f t="shared" si="162"/>
        <v>20.3</v>
      </c>
      <c r="AI264" s="322">
        <f t="shared" si="162"/>
        <v>15.1</v>
      </c>
      <c r="AJ264" s="322">
        <f t="shared" si="162"/>
        <v>22.3</v>
      </c>
      <c r="AK264" s="322">
        <f t="shared" si="162"/>
        <v>20.7</v>
      </c>
      <c r="AL264" s="322">
        <f t="shared" si="162"/>
        <v>20.9</v>
      </c>
      <c r="AM264" s="322">
        <f t="shared" si="162"/>
        <v>21.5</v>
      </c>
      <c r="AN264" s="322">
        <f t="shared" si="162"/>
        <v>21</v>
      </c>
      <c r="AO264" s="322">
        <f t="shared" si="162"/>
        <v>21.2</v>
      </c>
      <c r="AP264" s="322">
        <f t="shared" si="162"/>
        <v>22</v>
      </c>
      <c r="AQ264" s="322">
        <f t="shared" si="162"/>
        <v>29.9</v>
      </c>
      <c r="AR264" s="322">
        <f t="shared" si="162"/>
        <v>36.6</v>
      </c>
      <c r="AS264" s="322">
        <f t="shared" si="162"/>
        <v>41.2</v>
      </c>
      <c r="AT264" s="322">
        <f t="shared" si="162"/>
        <v>48.2</v>
      </c>
      <c r="AU264" s="322">
        <f t="shared" si="162"/>
        <v>67.3</v>
      </c>
      <c r="AV264" s="322">
        <f t="shared" si="162"/>
        <v>48.9</v>
      </c>
      <c r="AW264" s="322">
        <f t="shared" si="162"/>
        <v>50.6</v>
      </c>
      <c r="AX264" s="322">
        <f t="shared" si="162"/>
        <v>52.5</v>
      </c>
      <c r="AY264" s="322">
        <f t="shared" si="162"/>
        <v>74.3</v>
      </c>
      <c r="AZ264" s="322">
        <f t="shared" si="162"/>
        <v>75.3</v>
      </c>
      <c r="BA264" s="322">
        <f t="shared" si="162"/>
        <v>77.599999999999994</v>
      </c>
      <c r="BB264" s="322">
        <f t="shared" si="162"/>
        <v>75.400000000000006</v>
      </c>
      <c r="BC264" s="322">
        <f t="shared" si="162"/>
        <v>88.3</v>
      </c>
      <c r="BD264" s="322">
        <f t="shared" si="162"/>
        <v>93.9</v>
      </c>
      <c r="BE264" s="77"/>
      <c r="BF264" s="77"/>
      <c r="BG264" s="77"/>
      <c r="BH264" s="77"/>
    </row>
    <row r="265" spans="1:60" customFormat="1" x14ac:dyDescent="0.2">
      <c r="A265" s="142" t="s">
        <v>2078</v>
      </c>
      <c r="B265" s="77"/>
      <c r="C265" s="77"/>
      <c r="D265" s="322"/>
      <c r="E265" s="322"/>
      <c r="F265" s="322"/>
      <c r="G265" s="322"/>
      <c r="H265" s="322"/>
      <c r="I265" s="322"/>
      <c r="J265" s="322"/>
      <c r="K265" s="322">
        <f t="shared" ref="K265:BD265" si="163">ROUND(K245*K$250,1)</f>
        <v>0.6</v>
      </c>
      <c r="L265" s="322">
        <f t="shared" si="163"/>
        <v>0.7</v>
      </c>
      <c r="M265" s="322">
        <f t="shared" si="163"/>
        <v>0.7</v>
      </c>
      <c r="N265" s="322">
        <f t="shared" si="163"/>
        <v>0.8</v>
      </c>
      <c r="O265" s="322">
        <f t="shared" si="163"/>
        <v>1.6</v>
      </c>
      <c r="P265" s="322">
        <f t="shared" si="163"/>
        <v>1.9</v>
      </c>
      <c r="Q265" s="322">
        <f t="shared" si="163"/>
        <v>0.4</v>
      </c>
      <c r="R265" s="322">
        <f t="shared" si="163"/>
        <v>2.8</v>
      </c>
      <c r="S265" s="322">
        <f t="shared" si="163"/>
        <v>2.6</v>
      </c>
      <c r="T265" s="322">
        <f t="shared" si="163"/>
        <v>3</v>
      </c>
      <c r="U265" s="322">
        <f t="shared" si="163"/>
        <v>3.5</v>
      </c>
      <c r="V265" s="322">
        <f t="shared" si="163"/>
        <v>3.4</v>
      </c>
      <c r="W265" s="322">
        <f t="shared" si="163"/>
        <v>2.9</v>
      </c>
      <c r="X265" s="322">
        <f t="shared" si="163"/>
        <v>3.1</v>
      </c>
      <c r="Y265" s="322">
        <f t="shared" si="163"/>
        <v>3.4</v>
      </c>
      <c r="Z265" s="322">
        <f t="shared" si="163"/>
        <v>3.5</v>
      </c>
      <c r="AA265" s="322">
        <f t="shared" si="163"/>
        <v>3.7</v>
      </c>
      <c r="AB265" s="322">
        <f t="shared" si="163"/>
        <v>3.9</v>
      </c>
      <c r="AC265" s="322">
        <f t="shared" si="163"/>
        <v>4.2</v>
      </c>
      <c r="AD265" s="322">
        <f t="shared" si="163"/>
        <v>4.5999999999999996</v>
      </c>
      <c r="AE265" s="322">
        <f t="shared" si="163"/>
        <v>4.9000000000000004</v>
      </c>
      <c r="AF265" s="322">
        <f t="shared" si="163"/>
        <v>5.5</v>
      </c>
      <c r="AG265" s="322">
        <f t="shared" si="163"/>
        <v>6.1</v>
      </c>
      <c r="AH265" s="322">
        <f t="shared" si="163"/>
        <v>6.7</v>
      </c>
      <c r="AI265" s="322">
        <f t="shared" si="163"/>
        <v>7</v>
      </c>
      <c r="AJ265" s="322">
        <f t="shared" si="163"/>
        <v>7.5</v>
      </c>
      <c r="AK265" s="322">
        <f t="shared" si="163"/>
        <v>7.9</v>
      </c>
      <c r="AL265" s="322">
        <f t="shared" si="163"/>
        <v>8.1999999999999993</v>
      </c>
      <c r="AM265" s="322">
        <f t="shared" si="163"/>
        <v>8.6</v>
      </c>
      <c r="AN265" s="322">
        <f t="shared" si="163"/>
        <v>8.9</v>
      </c>
      <c r="AO265" s="322">
        <f t="shared" si="163"/>
        <v>9.3000000000000007</v>
      </c>
      <c r="AP265" s="322">
        <f t="shared" si="163"/>
        <v>9.6999999999999993</v>
      </c>
      <c r="AQ265" s="322">
        <f t="shared" si="163"/>
        <v>10.3</v>
      </c>
      <c r="AR265" s="322">
        <f t="shared" si="163"/>
        <v>10.9</v>
      </c>
      <c r="AS265" s="322">
        <f t="shared" si="163"/>
        <v>11.2</v>
      </c>
      <c r="AT265" s="322">
        <f t="shared" si="163"/>
        <v>11.8</v>
      </c>
      <c r="AU265" s="322">
        <f t="shared" si="163"/>
        <v>12.1</v>
      </c>
      <c r="AV265" s="322">
        <f t="shared" si="163"/>
        <v>13</v>
      </c>
      <c r="AW265" s="322">
        <f t="shared" si="163"/>
        <v>14</v>
      </c>
      <c r="AX265" s="322">
        <f t="shared" si="163"/>
        <v>15.8</v>
      </c>
      <c r="AY265" s="322">
        <f t="shared" si="163"/>
        <v>16.7</v>
      </c>
      <c r="AZ265" s="322">
        <f t="shared" si="163"/>
        <v>17.3</v>
      </c>
      <c r="BA265" s="322">
        <f t="shared" si="163"/>
        <v>18.399999999999999</v>
      </c>
      <c r="BB265" s="322">
        <f t="shared" si="163"/>
        <v>19.5</v>
      </c>
      <c r="BC265" s="322">
        <f t="shared" si="163"/>
        <v>19.600000000000001</v>
      </c>
      <c r="BD265" s="322">
        <f t="shared" si="163"/>
        <v>21</v>
      </c>
      <c r="BE265" s="77"/>
      <c r="BF265" s="77"/>
      <c r="BG265" s="77"/>
      <c r="BH265" s="77"/>
    </row>
    <row r="266" spans="1:60" customFormat="1" x14ac:dyDescent="0.2">
      <c r="A266" s="142" t="s">
        <v>2081</v>
      </c>
      <c r="B266" s="77"/>
      <c r="C266" s="77"/>
      <c r="D266" s="322"/>
      <c r="E266" s="322"/>
      <c r="F266" s="322"/>
      <c r="G266" s="322"/>
      <c r="H266" s="322"/>
      <c r="I266" s="322"/>
      <c r="J266" s="322"/>
      <c r="K266" s="322">
        <f t="shared" ref="K266:BD266" si="164">ROUND(K246*K$250,1)</f>
        <v>0</v>
      </c>
      <c r="L266" s="322">
        <f t="shared" si="164"/>
        <v>0</v>
      </c>
      <c r="M266" s="322">
        <f t="shared" si="164"/>
        <v>0</v>
      </c>
      <c r="N266" s="322">
        <f t="shared" si="164"/>
        <v>0</v>
      </c>
      <c r="O266" s="322">
        <f t="shared" si="164"/>
        <v>0</v>
      </c>
      <c r="P266" s="322">
        <f t="shared" si="164"/>
        <v>0.1</v>
      </c>
      <c r="Q266" s="322">
        <f t="shared" si="164"/>
        <v>0</v>
      </c>
      <c r="R266" s="322">
        <f t="shared" si="164"/>
        <v>0.2</v>
      </c>
      <c r="S266" s="322">
        <f t="shared" si="164"/>
        <v>0.4</v>
      </c>
      <c r="T266" s="322">
        <f t="shared" si="164"/>
        <v>0.5</v>
      </c>
      <c r="U266" s="322">
        <f t="shared" si="164"/>
        <v>0.7</v>
      </c>
      <c r="V266" s="322">
        <f t="shared" si="164"/>
        <v>0.9</v>
      </c>
      <c r="W266" s="322">
        <f t="shared" si="164"/>
        <v>0.9</v>
      </c>
      <c r="X266" s="322">
        <f t="shared" si="164"/>
        <v>1.1000000000000001</v>
      </c>
      <c r="Y266" s="322">
        <f t="shared" si="164"/>
        <v>1.4</v>
      </c>
      <c r="Z266" s="322">
        <f t="shared" si="164"/>
        <v>1.5</v>
      </c>
      <c r="AA266" s="322">
        <f t="shared" si="164"/>
        <v>1.6</v>
      </c>
      <c r="AB266" s="322">
        <f t="shared" si="164"/>
        <v>1.7</v>
      </c>
      <c r="AC266" s="322">
        <f t="shared" si="164"/>
        <v>1.8</v>
      </c>
      <c r="AD266" s="322">
        <f t="shared" si="164"/>
        <v>1.9</v>
      </c>
      <c r="AE266" s="322">
        <f t="shared" si="164"/>
        <v>2.1</v>
      </c>
      <c r="AF266" s="322">
        <f t="shared" si="164"/>
        <v>2.2999999999999998</v>
      </c>
      <c r="AG266" s="322">
        <f t="shared" si="164"/>
        <v>2.5</v>
      </c>
      <c r="AH266" s="322">
        <f t="shared" si="164"/>
        <v>2.8</v>
      </c>
      <c r="AI266" s="322">
        <f t="shared" si="164"/>
        <v>3.3</v>
      </c>
      <c r="AJ266" s="322">
        <f t="shared" si="164"/>
        <v>3.4</v>
      </c>
      <c r="AK266" s="322">
        <f t="shared" si="164"/>
        <v>3.7</v>
      </c>
      <c r="AL266" s="322">
        <f t="shared" si="164"/>
        <v>4</v>
      </c>
      <c r="AM266" s="322">
        <f t="shared" si="164"/>
        <v>4</v>
      </c>
      <c r="AN266" s="322">
        <f t="shared" si="164"/>
        <v>4</v>
      </c>
      <c r="AO266" s="322">
        <f t="shared" si="164"/>
        <v>4.0999999999999996</v>
      </c>
      <c r="AP266" s="322">
        <f t="shared" si="164"/>
        <v>4.2</v>
      </c>
      <c r="AQ266" s="322">
        <f t="shared" si="164"/>
        <v>4.4000000000000004</v>
      </c>
      <c r="AR266" s="322">
        <f t="shared" si="164"/>
        <v>4.5999999999999996</v>
      </c>
      <c r="AS266" s="322">
        <f t="shared" si="164"/>
        <v>5</v>
      </c>
      <c r="AT266" s="322">
        <f t="shared" si="164"/>
        <v>5</v>
      </c>
      <c r="AU266" s="322">
        <f t="shared" si="164"/>
        <v>5</v>
      </c>
      <c r="AV266" s="322">
        <f t="shared" si="164"/>
        <v>5.4</v>
      </c>
      <c r="AW266" s="322">
        <f t="shared" si="164"/>
        <v>6.3</v>
      </c>
      <c r="AX266" s="322">
        <f t="shared" si="164"/>
        <v>6.8</v>
      </c>
      <c r="AY266" s="322">
        <f t="shared" si="164"/>
        <v>6.7</v>
      </c>
      <c r="AZ266" s="322">
        <f t="shared" si="164"/>
        <v>6.9</v>
      </c>
      <c r="BA266" s="322">
        <f t="shared" si="164"/>
        <v>6.9</v>
      </c>
      <c r="BB266" s="322">
        <f t="shared" si="164"/>
        <v>6.7</v>
      </c>
      <c r="BC266" s="322">
        <f t="shared" si="164"/>
        <v>6.3</v>
      </c>
      <c r="BD266" s="322">
        <f t="shared" si="164"/>
        <v>6.3</v>
      </c>
      <c r="BE266" s="77"/>
      <c r="BF266" s="77"/>
      <c r="BG266" s="77"/>
      <c r="BH266" s="77"/>
    </row>
    <row r="267" spans="1:60" customFormat="1" x14ac:dyDescent="0.2"/>
    <row r="268" spans="1:60" customFormat="1" x14ac:dyDescent="0.2">
      <c r="C268" s="82" t="s">
        <v>2127</v>
      </c>
      <c r="K268" s="79">
        <f>SUM(K209,K211)</f>
        <v>0.60000000000000009</v>
      </c>
      <c r="L268" s="79">
        <f t="shared" ref="L268:BD268" si="165">SUM(L209,L211)</f>
        <v>0.7</v>
      </c>
      <c r="M268" s="79">
        <f t="shared" si="165"/>
        <v>0.8</v>
      </c>
      <c r="N268" s="79">
        <f t="shared" si="165"/>
        <v>0.9</v>
      </c>
      <c r="O268" s="79">
        <f t="shared" si="165"/>
        <v>1</v>
      </c>
      <c r="P268" s="79">
        <f t="shared" si="165"/>
        <v>1.1000000000000001</v>
      </c>
      <c r="Q268" s="79">
        <f t="shared" si="165"/>
        <v>1.2999999999999998</v>
      </c>
      <c r="R268" s="79">
        <f t="shared" si="165"/>
        <v>1.5</v>
      </c>
      <c r="S268" s="79">
        <f t="shared" si="165"/>
        <v>1.9</v>
      </c>
      <c r="T268" s="79">
        <f t="shared" si="165"/>
        <v>2</v>
      </c>
      <c r="U268" s="79">
        <f t="shared" si="165"/>
        <v>2.6</v>
      </c>
      <c r="V268" s="79">
        <f t="shared" si="165"/>
        <v>2.7</v>
      </c>
      <c r="W268" s="79">
        <f t="shared" si="165"/>
        <v>2.5999999999999996</v>
      </c>
      <c r="X268" s="79">
        <f t="shared" si="165"/>
        <v>2.5</v>
      </c>
      <c r="Y268" s="79">
        <f t="shared" si="165"/>
        <v>2.6</v>
      </c>
      <c r="Z268" s="79">
        <f t="shared" si="165"/>
        <v>3.3</v>
      </c>
      <c r="AA268" s="79">
        <f t="shared" si="165"/>
        <v>3.2</v>
      </c>
      <c r="AB268" s="79">
        <f t="shared" si="165"/>
        <v>3.5</v>
      </c>
      <c r="AC268" s="79">
        <f t="shared" si="165"/>
        <v>4.0999999999999996</v>
      </c>
      <c r="AD268" s="79">
        <f t="shared" si="165"/>
        <v>4.4000000000000004</v>
      </c>
      <c r="AE268" s="79">
        <f t="shared" si="165"/>
        <v>5</v>
      </c>
      <c r="AF268" s="79">
        <f t="shared" si="165"/>
        <v>4.7</v>
      </c>
      <c r="AG268" s="79">
        <f t="shared" si="165"/>
        <v>4.7</v>
      </c>
      <c r="AH268" s="79">
        <f t="shared" si="165"/>
        <v>4.9000000000000004</v>
      </c>
      <c r="AI268" s="79">
        <f t="shared" si="165"/>
        <v>5.6</v>
      </c>
      <c r="AJ268" s="79">
        <f t="shared" si="165"/>
        <v>6.6</v>
      </c>
      <c r="AK268" s="79">
        <f t="shared" si="165"/>
        <v>8</v>
      </c>
      <c r="AL268" s="79">
        <f t="shared" si="165"/>
        <v>8.1</v>
      </c>
      <c r="AM268" s="79">
        <f t="shared" si="165"/>
        <v>8.8000000000000007</v>
      </c>
      <c r="AN268" s="79">
        <f t="shared" si="165"/>
        <v>9.1999999999999993</v>
      </c>
      <c r="AO268" s="79">
        <f t="shared" si="165"/>
        <v>10.9</v>
      </c>
      <c r="AP268" s="79">
        <f t="shared" si="165"/>
        <v>11.4</v>
      </c>
      <c r="AQ268" s="79">
        <f t="shared" si="165"/>
        <v>11.399999999999999</v>
      </c>
      <c r="AR268" s="79">
        <f t="shared" si="165"/>
        <v>12.9</v>
      </c>
      <c r="AS268" s="79">
        <f t="shared" si="165"/>
        <v>14.4</v>
      </c>
      <c r="AT268" s="79">
        <f t="shared" si="165"/>
        <v>16.8</v>
      </c>
      <c r="AU268" s="79">
        <f t="shared" si="165"/>
        <v>19.2</v>
      </c>
      <c r="AV268" s="79">
        <f t="shared" si="165"/>
        <v>20</v>
      </c>
      <c r="AW268" s="79">
        <f t="shared" si="165"/>
        <v>23.6</v>
      </c>
      <c r="AX268" s="79">
        <f t="shared" si="165"/>
        <v>19.8</v>
      </c>
      <c r="AY268" s="79">
        <f t="shared" si="165"/>
        <v>20.6</v>
      </c>
      <c r="AZ268" s="79">
        <f t="shared" si="165"/>
        <v>21.1</v>
      </c>
      <c r="BA268" s="79">
        <f t="shared" si="165"/>
        <v>22.799999999999997</v>
      </c>
      <c r="BB268" s="79">
        <f t="shared" si="165"/>
        <v>24.599999999999998</v>
      </c>
      <c r="BC268" s="79">
        <f t="shared" si="165"/>
        <v>26.6</v>
      </c>
      <c r="BD268" s="79">
        <f t="shared" si="165"/>
        <v>27.200000000000003</v>
      </c>
    </row>
    <row r="269" spans="1:60" customFormat="1" x14ac:dyDescent="0.2">
      <c r="C269" s="82" t="s">
        <v>2128</v>
      </c>
      <c r="K269">
        <f>'NIPA 3.12'!AR49</f>
        <v>0.7</v>
      </c>
      <c r="L269" s="322">
        <f>'NIPA 3.12'!AS49</f>
        <v>0.8</v>
      </c>
      <c r="M269" s="322">
        <f>'NIPA 3.12'!AT49</f>
        <v>1</v>
      </c>
      <c r="N269" s="322">
        <f>'NIPA 3.12'!AU49</f>
        <v>1.2</v>
      </c>
      <c r="O269" s="322">
        <f>'NIPA 3.12'!AV49</f>
        <v>1.3</v>
      </c>
      <c r="P269" s="322">
        <f>'NIPA 3.12'!AW49</f>
        <v>2</v>
      </c>
      <c r="Q269" s="322">
        <f>'NIPA 3.12'!AX49</f>
        <v>2.5</v>
      </c>
      <c r="R269" s="322">
        <f>'NIPA 3.12'!AY49</f>
        <v>2.6</v>
      </c>
      <c r="S269" s="322">
        <f>'NIPA 3.12'!AZ49</f>
        <v>2.7</v>
      </c>
      <c r="T269" s="322">
        <f>'NIPA 3.12'!BA49</f>
        <v>3</v>
      </c>
      <c r="U269" s="322">
        <f>'NIPA 3.12'!BB49</f>
        <v>3.5</v>
      </c>
      <c r="V269" s="322">
        <f>'NIPA 3.12'!BC49</f>
        <v>4.3</v>
      </c>
      <c r="W269" s="322">
        <f>'NIPA 3.12'!BD49</f>
        <v>4.0999999999999996</v>
      </c>
      <c r="X269" s="322">
        <f>'NIPA 3.12'!BE49</f>
        <v>3.6</v>
      </c>
      <c r="Y269" s="322">
        <f>'NIPA 3.12'!BF49</f>
        <v>3.7</v>
      </c>
      <c r="Z269" s="322">
        <f>'NIPA 3.12'!BG49</f>
        <v>4</v>
      </c>
      <c r="AA269" s="322">
        <f>'NIPA 3.12'!BH49</f>
        <v>4.4000000000000004</v>
      </c>
      <c r="AB269" s="322">
        <f>'NIPA 3.12'!BI49</f>
        <v>4.3</v>
      </c>
      <c r="AC269" s="322">
        <f>'NIPA 3.12'!BJ49</f>
        <v>4.5999999999999996</v>
      </c>
      <c r="AD269" s="322">
        <f>'NIPA 3.12'!BK49</f>
        <v>5.0999999999999996</v>
      </c>
      <c r="AE269" s="322">
        <f>'NIPA 3.12'!BL49</f>
        <v>6.2</v>
      </c>
      <c r="AF269" s="322">
        <f>'NIPA 3.12'!BM49</f>
        <v>6.3</v>
      </c>
      <c r="AG269" s="322">
        <f>'NIPA 3.12'!BN49</f>
        <v>6.2</v>
      </c>
      <c r="AH269" s="322">
        <f>'NIPA 3.12'!BO49</f>
        <v>6.2</v>
      </c>
      <c r="AI269" s="322">
        <f>'NIPA 3.12'!BP49</f>
        <v>6.8</v>
      </c>
      <c r="AJ269" s="322">
        <f>'NIPA 3.12'!BQ49</f>
        <v>6.8</v>
      </c>
      <c r="AK269" s="322">
        <f>'NIPA 3.12'!BR49</f>
        <v>7.6</v>
      </c>
      <c r="AL269" s="322">
        <f>'NIPA 3.12'!BS49</f>
        <v>7.9</v>
      </c>
      <c r="AM269" s="322">
        <f>'NIPA 3.12'!BT49</f>
        <v>8.1999999999999993</v>
      </c>
      <c r="AN269" s="322">
        <f>'NIPA 3.12'!BU49</f>
        <v>8.5</v>
      </c>
      <c r="AO269" s="322">
        <f>'NIPA 3.12'!BV49</f>
        <v>8.6999999999999993</v>
      </c>
      <c r="AP269" s="322">
        <f>'NIPA 3.12'!BW49</f>
        <v>9.4</v>
      </c>
      <c r="AQ269" s="322">
        <f>'NIPA 3.12'!BX49</f>
        <v>9.6999999999999993</v>
      </c>
      <c r="AR269" s="322">
        <f>'NIPA 3.12'!BY49</f>
        <v>10.1</v>
      </c>
      <c r="AS269" s="322">
        <f>'NIPA 3.12'!BZ49</f>
        <v>10.7</v>
      </c>
      <c r="AT269" s="322">
        <f>'NIPA 3.12'!CA49</f>
        <v>11.2</v>
      </c>
      <c r="AU269" s="322">
        <f>'NIPA 3.12'!CB49</f>
        <v>12.4</v>
      </c>
      <c r="AV269" s="322">
        <f>'NIPA 3.12'!CC49</f>
        <v>13.3</v>
      </c>
      <c r="AW269" s="322">
        <f>'NIPA 3.12'!CD49</f>
        <v>15.5</v>
      </c>
      <c r="AX269" s="322">
        <f>'NIPA 3.12'!CE49</f>
        <v>16</v>
      </c>
      <c r="AY269" s="322">
        <f>'NIPA 3.12'!CF49</f>
        <v>16.5</v>
      </c>
      <c r="AZ269" s="322">
        <f>'NIPA 3.12'!CG49</f>
        <v>17.100000000000001</v>
      </c>
      <c r="BA269" s="322">
        <f>'NIPA 3.12'!CH49</f>
        <v>18</v>
      </c>
      <c r="BB269" s="322">
        <f>'NIPA 3.12'!CI49</f>
        <v>18.899999999999999</v>
      </c>
      <c r="BC269" s="322">
        <f>'NIPA 3.12'!CJ49</f>
        <v>19.5</v>
      </c>
      <c r="BD269" s="322">
        <f>'NIPA 3.12'!CK49</f>
        <v>20.399999999999999</v>
      </c>
    </row>
    <row r="270" spans="1:60" s="322" customFormat="1" x14ac:dyDescent="0.2">
      <c r="A270" s="82" t="s">
        <v>2535</v>
      </c>
      <c r="C270" s="82"/>
      <c r="K270" s="322">
        <f>K269-K268</f>
        <v>9.9999999999999867E-2</v>
      </c>
      <c r="L270" s="322">
        <f t="shared" ref="L270:BD270" si="166">L269-L268</f>
        <v>0.10000000000000009</v>
      </c>
      <c r="M270" s="322">
        <f t="shared" si="166"/>
        <v>0.19999999999999996</v>
      </c>
      <c r="N270" s="322">
        <f t="shared" si="166"/>
        <v>0.29999999999999993</v>
      </c>
      <c r="O270" s="322">
        <f t="shared" si="166"/>
        <v>0.30000000000000004</v>
      </c>
      <c r="P270" s="322">
        <f t="shared" si="166"/>
        <v>0.89999999999999991</v>
      </c>
      <c r="Q270" s="322">
        <f t="shared" si="166"/>
        <v>1.2000000000000002</v>
      </c>
      <c r="R270" s="322">
        <f t="shared" si="166"/>
        <v>1.1000000000000001</v>
      </c>
      <c r="S270" s="322">
        <f t="shared" si="166"/>
        <v>0.80000000000000027</v>
      </c>
      <c r="T270" s="322">
        <f t="shared" si="166"/>
        <v>1</v>
      </c>
      <c r="U270" s="322">
        <f t="shared" si="166"/>
        <v>0.89999999999999991</v>
      </c>
      <c r="V270" s="322">
        <f t="shared" si="166"/>
        <v>1.5999999999999996</v>
      </c>
      <c r="W270" s="322">
        <f t="shared" si="166"/>
        <v>1.5</v>
      </c>
      <c r="X270" s="322">
        <f t="shared" si="166"/>
        <v>1.1000000000000001</v>
      </c>
      <c r="Y270" s="322">
        <f t="shared" si="166"/>
        <v>1.1000000000000001</v>
      </c>
      <c r="Z270" s="322">
        <f t="shared" si="166"/>
        <v>0.70000000000000018</v>
      </c>
      <c r="AA270" s="322">
        <f t="shared" si="166"/>
        <v>1.2000000000000002</v>
      </c>
      <c r="AB270" s="322">
        <f t="shared" si="166"/>
        <v>0.79999999999999982</v>
      </c>
      <c r="AC270" s="322">
        <f t="shared" si="166"/>
        <v>0.5</v>
      </c>
      <c r="AD270" s="322">
        <f t="shared" si="166"/>
        <v>0.69999999999999929</v>
      </c>
      <c r="AE270" s="322">
        <f t="shared" si="166"/>
        <v>1.2000000000000002</v>
      </c>
      <c r="AF270" s="322">
        <f t="shared" si="166"/>
        <v>1.5999999999999996</v>
      </c>
      <c r="AG270" s="322">
        <f t="shared" si="166"/>
        <v>1.5</v>
      </c>
      <c r="AH270" s="322">
        <f t="shared" si="166"/>
        <v>1.2999999999999998</v>
      </c>
      <c r="AI270" s="322">
        <f t="shared" si="166"/>
        <v>1.2000000000000002</v>
      </c>
      <c r="AJ270" s="322">
        <f t="shared" si="166"/>
        <v>0.20000000000000018</v>
      </c>
      <c r="AK270" s="322">
        <f t="shared" si="166"/>
        <v>-0.40000000000000036</v>
      </c>
      <c r="AL270" s="322">
        <f t="shared" si="166"/>
        <v>-0.19999999999999929</v>
      </c>
      <c r="AM270" s="322">
        <f t="shared" si="166"/>
        <v>-0.60000000000000142</v>
      </c>
      <c r="AN270" s="322">
        <f t="shared" si="166"/>
        <v>-0.69999999999999929</v>
      </c>
      <c r="AO270" s="322">
        <f t="shared" si="166"/>
        <v>-2.2000000000000011</v>
      </c>
      <c r="AP270" s="322">
        <f t="shared" si="166"/>
        <v>-2</v>
      </c>
      <c r="AQ270" s="322">
        <f t="shared" si="166"/>
        <v>-1.6999999999999993</v>
      </c>
      <c r="AR270" s="322">
        <f t="shared" si="166"/>
        <v>-2.8000000000000007</v>
      </c>
      <c r="AS270" s="322">
        <f t="shared" si="166"/>
        <v>-3.7000000000000011</v>
      </c>
      <c r="AT270" s="322">
        <f t="shared" si="166"/>
        <v>-5.6000000000000014</v>
      </c>
      <c r="AU270" s="322">
        <f t="shared" si="166"/>
        <v>-6.7999999999999989</v>
      </c>
      <c r="AV270" s="322">
        <f t="shared" si="166"/>
        <v>-6.6999999999999993</v>
      </c>
      <c r="AW270" s="322">
        <f t="shared" si="166"/>
        <v>-8.1000000000000014</v>
      </c>
      <c r="AX270" s="322">
        <f t="shared" si="166"/>
        <v>-3.8000000000000007</v>
      </c>
      <c r="AY270" s="322">
        <f t="shared" si="166"/>
        <v>-4.1000000000000014</v>
      </c>
      <c r="AZ270" s="322">
        <f t="shared" si="166"/>
        <v>-4</v>
      </c>
      <c r="BA270" s="322">
        <f t="shared" si="166"/>
        <v>-4.7999999999999972</v>
      </c>
      <c r="BB270" s="322">
        <f t="shared" si="166"/>
        <v>-5.6999999999999993</v>
      </c>
      <c r="BC270" s="322">
        <f t="shared" si="166"/>
        <v>-7.1000000000000014</v>
      </c>
      <c r="BD270" s="322">
        <f t="shared" si="166"/>
        <v>-6.8000000000000043</v>
      </c>
    </row>
    <row r="271" spans="1:60" s="322" customFormat="1" x14ac:dyDescent="0.2">
      <c r="C271" s="82"/>
    </row>
    <row r="272" spans="1:60" s="322" customFormat="1" x14ac:dyDescent="0.2">
      <c r="C272" s="82" t="s">
        <v>2201</v>
      </c>
      <c r="AN272" s="322">
        <f>'NIPA 3.1'!BU24</f>
        <v>0.1</v>
      </c>
      <c r="AO272" s="322">
        <f>'NIPA 3.1'!BV24</f>
        <v>0.7</v>
      </c>
      <c r="AP272" s="322">
        <f>'NIPA 3.1'!BW24</f>
        <v>0.5</v>
      </c>
      <c r="AQ272" s="322">
        <f>'NIPA 3.1'!BX24</f>
        <v>0.5</v>
      </c>
      <c r="AR272" s="322">
        <f>'NIPA 3.1'!BY24</f>
        <v>0.7</v>
      </c>
      <c r="AS272" s="322">
        <f>'NIPA 3.1'!BZ24</f>
        <v>0.5</v>
      </c>
      <c r="AT272" s="322">
        <f>'NIPA 3.1'!CA24</f>
        <v>0.7</v>
      </c>
      <c r="AU272" s="322">
        <f>'NIPA 3.1'!CB24</f>
        <v>1.1000000000000001</v>
      </c>
      <c r="AV272" s="322">
        <f>'NIPA 3.1'!CC24</f>
        <v>1.1000000000000001</v>
      </c>
      <c r="AW272" s="322">
        <f>'NIPA 3.1'!CD24</f>
        <v>3.2</v>
      </c>
      <c r="AX272" s="322">
        <f>'NIPA 3.1'!CE24</f>
        <v>3.2</v>
      </c>
      <c r="AY272" s="322">
        <f>'NIPA 3.1'!CF24</f>
        <v>3.8</v>
      </c>
      <c r="AZ272" s="322">
        <f>'NIPA 3.1'!CG24</f>
        <v>2</v>
      </c>
      <c r="BA272" s="322">
        <f>'NIPA 3.1'!CH24</f>
        <v>6.5</v>
      </c>
      <c r="BB272" s="322">
        <f>'NIPA 3.1'!CI24</f>
        <v>7.8</v>
      </c>
      <c r="BC272" s="322">
        <f>'NIPA 3.1'!CJ24</f>
        <v>17.2</v>
      </c>
      <c r="BD272" s="322">
        <f>'NIPA 3.1'!CK24</f>
        <v>7.1</v>
      </c>
    </row>
    <row r="273" spans="1:16384" s="322" customFormat="1" x14ac:dyDescent="0.2">
      <c r="C273" s="82" t="s">
        <v>2202</v>
      </c>
      <c r="K273" s="322">
        <f>'NIPA 3.1'!AR32</f>
        <v>4.8</v>
      </c>
      <c r="L273" s="322">
        <f>'NIPA 3.1'!AS32</f>
        <v>6</v>
      </c>
      <c r="M273" s="322">
        <f>'NIPA 3.1'!AT32</f>
        <v>7.2</v>
      </c>
      <c r="N273" s="322">
        <f>'NIPA 3.1'!AU32</f>
        <v>5.4</v>
      </c>
      <c r="O273" s="322">
        <f>'NIPA 3.1'!AV32</f>
        <v>6</v>
      </c>
      <c r="P273" s="322">
        <f>'NIPA 3.1'!AW32</f>
        <v>6.1</v>
      </c>
      <c r="Q273" s="322">
        <f>'NIPA 3.1'!AX32</f>
        <v>4.5</v>
      </c>
      <c r="R273" s="322">
        <f>'NIPA 3.1'!AY32</f>
        <v>4.2</v>
      </c>
      <c r="S273" s="322">
        <f>'NIPA 3.1'!AZ32</f>
        <v>5</v>
      </c>
      <c r="T273" s="322">
        <f>'NIPA 3.1'!BA32</f>
        <v>5.8</v>
      </c>
      <c r="U273" s="322">
        <f>'NIPA 3.1'!BB32</f>
        <v>7.3</v>
      </c>
      <c r="V273" s="322">
        <f>'NIPA 3.1'!BC32</f>
        <v>6.7</v>
      </c>
      <c r="W273" s="322">
        <f>'NIPA 3.1'!BD32</f>
        <v>8.1</v>
      </c>
      <c r="X273" s="322">
        <f>'NIPA 3.1'!BE32</f>
        <v>8.9</v>
      </c>
      <c r="Y273" s="322">
        <f>'NIPA 3.1'!BF32</f>
        <v>11.2</v>
      </c>
      <c r="Z273" s="322">
        <f>'NIPA 3.1'!BG32</f>
        <v>13.8</v>
      </c>
      <c r="AA273" s="322">
        <f>'NIPA 3.1'!BH32</f>
        <v>14.2</v>
      </c>
      <c r="AB273" s="322">
        <f>'NIPA 3.1'!BI32</f>
        <v>12.7</v>
      </c>
      <c r="AC273" s="322">
        <f>'NIPA 3.1'!BJ32</f>
        <v>13.2</v>
      </c>
      <c r="AD273" s="322">
        <f>'NIPA 3.1'!BK32</f>
        <v>13.5</v>
      </c>
      <c r="AE273" s="322">
        <f>'NIPA 3.1'!BL32</f>
        <v>13.5</v>
      </c>
      <c r="AF273" s="322">
        <f>'NIPA 3.1'!BM32</f>
        <v>-25.6</v>
      </c>
      <c r="AG273" s="322">
        <f>'NIPA 3.1'!BN32</f>
        <v>20.6</v>
      </c>
      <c r="AH273" s="322">
        <f>'NIPA 3.1'!BO32</f>
        <v>21.7</v>
      </c>
      <c r="AI273" s="322">
        <f>'NIPA 3.1'!BP32</f>
        <v>19.899999999999999</v>
      </c>
      <c r="AJ273" s="322">
        <f>'NIPA 3.1'!BQ32</f>
        <v>15.4</v>
      </c>
      <c r="AK273" s="322">
        <f>'NIPA 3.1'!BR32</f>
        <v>20.399999999999999</v>
      </c>
      <c r="AL273" s="322">
        <f>'NIPA 3.1'!BS32</f>
        <v>17</v>
      </c>
      <c r="AM273" s="322">
        <f>'NIPA 3.1'!BT32</f>
        <v>18</v>
      </c>
      <c r="AN273" s="322">
        <f>'NIPA 3.1'!BU32</f>
        <v>18.7</v>
      </c>
      <c r="AO273" s="322">
        <f>'NIPA 3.1'!BV32</f>
        <v>22.4</v>
      </c>
      <c r="AP273" s="322">
        <f>'NIPA 3.1'!BW32</f>
        <v>18.3</v>
      </c>
      <c r="AQ273" s="322">
        <f>'NIPA 3.1'!BX32</f>
        <v>23.3</v>
      </c>
      <c r="AR273" s="322">
        <f>'NIPA 3.1'!BY32</f>
        <v>28.6</v>
      </c>
      <c r="AS273" s="322">
        <f>'NIPA 3.1'!BZ32</f>
        <v>30.8</v>
      </c>
      <c r="AT273" s="322">
        <f>'NIPA 3.1'!CA32</f>
        <v>40.9</v>
      </c>
      <c r="AU273" s="322">
        <f>'NIPA 3.1'!CB32</f>
        <v>35</v>
      </c>
      <c r="AV273" s="322">
        <f>'NIPA 3.1'!CC32</f>
        <v>42.3</v>
      </c>
      <c r="AW273" s="322">
        <f>'NIPA 3.1'!CD32</f>
        <v>45</v>
      </c>
      <c r="AX273" s="322">
        <f>'NIPA 3.1'!CE32</f>
        <v>52.7</v>
      </c>
      <c r="AY273" s="322">
        <f>'NIPA 3.1'!CF32</f>
        <v>53.5</v>
      </c>
      <c r="AZ273" s="322">
        <f>'NIPA 3.1'!CG32</f>
        <v>57.6</v>
      </c>
      <c r="BA273" s="322">
        <f>'NIPA 3.1'!CH32</f>
        <v>55.3</v>
      </c>
      <c r="BB273" s="322">
        <f>'NIPA 3.1'!CI32</f>
        <v>53.8</v>
      </c>
      <c r="BC273" s="322">
        <f>'NIPA 3.1'!CJ32</f>
        <v>52.3</v>
      </c>
      <c r="BD273" s="322">
        <f>'NIPA 3.1'!CK32</f>
        <v>52</v>
      </c>
    </row>
    <row r="274" spans="1:16384" s="322" customFormat="1" x14ac:dyDescent="0.2">
      <c r="A274" s="82" t="s">
        <v>2534</v>
      </c>
      <c r="C274" s="82"/>
      <c r="G274" s="82"/>
      <c r="K274" s="322">
        <f>K273-K272</f>
        <v>4.8</v>
      </c>
      <c r="L274" s="322">
        <f t="shared" ref="L274:BD274" si="167">L273-L272</f>
        <v>6</v>
      </c>
      <c r="M274" s="322">
        <f t="shared" si="167"/>
        <v>7.2</v>
      </c>
      <c r="N274" s="322">
        <f t="shared" si="167"/>
        <v>5.4</v>
      </c>
      <c r="O274" s="322">
        <f t="shared" si="167"/>
        <v>6</v>
      </c>
      <c r="P274" s="322">
        <f t="shared" si="167"/>
        <v>6.1</v>
      </c>
      <c r="Q274" s="322">
        <f t="shared" si="167"/>
        <v>4.5</v>
      </c>
      <c r="R274" s="322">
        <f t="shared" si="167"/>
        <v>4.2</v>
      </c>
      <c r="S274" s="322">
        <f t="shared" si="167"/>
        <v>5</v>
      </c>
      <c r="T274" s="322">
        <f t="shared" si="167"/>
        <v>5.8</v>
      </c>
      <c r="U274" s="322">
        <f t="shared" si="167"/>
        <v>7.3</v>
      </c>
      <c r="V274" s="322">
        <f t="shared" si="167"/>
        <v>6.7</v>
      </c>
      <c r="W274" s="322">
        <f t="shared" si="167"/>
        <v>8.1</v>
      </c>
      <c r="X274" s="322">
        <f t="shared" si="167"/>
        <v>8.9</v>
      </c>
      <c r="Y274" s="322">
        <f t="shared" si="167"/>
        <v>11.2</v>
      </c>
      <c r="Z274" s="322">
        <f t="shared" si="167"/>
        <v>13.8</v>
      </c>
      <c r="AA274" s="322">
        <f t="shared" si="167"/>
        <v>14.2</v>
      </c>
      <c r="AB274" s="322">
        <f t="shared" si="167"/>
        <v>12.7</v>
      </c>
      <c r="AC274" s="322">
        <f t="shared" si="167"/>
        <v>13.2</v>
      </c>
      <c r="AD274" s="322">
        <f t="shared" si="167"/>
        <v>13.5</v>
      </c>
      <c r="AE274" s="322">
        <f t="shared" si="167"/>
        <v>13.5</v>
      </c>
      <c r="AF274" s="322">
        <f t="shared" si="167"/>
        <v>-25.6</v>
      </c>
      <c r="AG274" s="322">
        <f t="shared" si="167"/>
        <v>20.6</v>
      </c>
      <c r="AH274" s="322">
        <f t="shared" si="167"/>
        <v>21.7</v>
      </c>
      <c r="AI274" s="322">
        <f t="shared" si="167"/>
        <v>19.899999999999999</v>
      </c>
      <c r="AJ274" s="322">
        <f t="shared" si="167"/>
        <v>15.4</v>
      </c>
      <c r="AK274" s="322">
        <f t="shared" si="167"/>
        <v>20.399999999999999</v>
      </c>
      <c r="AL274" s="322">
        <f t="shared" si="167"/>
        <v>17</v>
      </c>
      <c r="AM274" s="322">
        <f t="shared" si="167"/>
        <v>18</v>
      </c>
      <c r="AN274" s="322">
        <f t="shared" si="167"/>
        <v>18.599999999999998</v>
      </c>
      <c r="AO274" s="322">
        <f t="shared" si="167"/>
        <v>21.7</v>
      </c>
      <c r="AP274" s="322">
        <f t="shared" si="167"/>
        <v>17.8</v>
      </c>
      <c r="AQ274" s="322">
        <f t="shared" si="167"/>
        <v>22.8</v>
      </c>
      <c r="AR274" s="322">
        <f t="shared" si="167"/>
        <v>27.900000000000002</v>
      </c>
      <c r="AS274" s="322">
        <f t="shared" si="167"/>
        <v>30.3</v>
      </c>
      <c r="AT274" s="322">
        <f t="shared" si="167"/>
        <v>40.199999999999996</v>
      </c>
      <c r="AU274" s="322">
        <f t="shared" si="167"/>
        <v>33.9</v>
      </c>
      <c r="AV274" s="322">
        <f t="shared" si="167"/>
        <v>41.199999999999996</v>
      </c>
      <c r="AW274" s="322">
        <f t="shared" si="167"/>
        <v>41.8</v>
      </c>
      <c r="AX274" s="322">
        <f t="shared" si="167"/>
        <v>49.5</v>
      </c>
      <c r="AY274" s="322">
        <f t="shared" si="167"/>
        <v>49.7</v>
      </c>
      <c r="AZ274" s="322">
        <f t="shared" si="167"/>
        <v>55.6</v>
      </c>
      <c r="BA274" s="322">
        <f t="shared" si="167"/>
        <v>48.8</v>
      </c>
      <c r="BB274" s="322">
        <f t="shared" si="167"/>
        <v>46</v>
      </c>
      <c r="BC274" s="322">
        <f t="shared" si="167"/>
        <v>35.099999999999994</v>
      </c>
      <c r="BD274" s="322">
        <f t="shared" si="167"/>
        <v>44.9</v>
      </c>
    </row>
    <row r="275" spans="1:16384" s="322" customFormat="1" x14ac:dyDescent="0.2">
      <c r="C275" s="82"/>
      <c r="AZ275"/>
    </row>
    <row r="276" spans="1:16384" customFormat="1" x14ac:dyDescent="0.2">
      <c r="A276" s="82" t="s">
        <v>1122</v>
      </c>
      <c r="C276" s="82" t="s">
        <v>2129</v>
      </c>
      <c r="D276" s="77"/>
      <c r="K276" s="79">
        <f t="shared" ref="K276:BD276" si="168">K268+K272-K269-K273</f>
        <v>-4.8999999999999995</v>
      </c>
      <c r="L276" s="79">
        <f t="shared" si="168"/>
        <v>-6.1</v>
      </c>
      <c r="M276" s="79">
        <f t="shared" si="168"/>
        <v>-7.4</v>
      </c>
      <c r="N276" s="79">
        <f t="shared" si="168"/>
        <v>-5.7</v>
      </c>
      <c r="O276" s="79">
        <f t="shared" si="168"/>
        <v>-6.3</v>
      </c>
      <c r="P276" s="79">
        <f t="shared" si="168"/>
        <v>-7</v>
      </c>
      <c r="Q276" s="79">
        <f t="shared" si="168"/>
        <v>-5.7</v>
      </c>
      <c r="R276" s="79">
        <f t="shared" si="168"/>
        <v>-5.3000000000000007</v>
      </c>
      <c r="S276" s="79">
        <f t="shared" si="168"/>
        <v>-5.8000000000000007</v>
      </c>
      <c r="T276" s="79">
        <f t="shared" si="168"/>
        <v>-6.8</v>
      </c>
      <c r="U276" s="79">
        <f t="shared" si="168"/>
        <v>-8.1999999999999993</v>
      </c>
      <c r="V276" s="79">
        <f t="shared" si="168"/>
        <v>-8.3000000000000007</v>
      </c>
      <c r="W276" s="79">
        <f t="shared" si="168"/>
        <v>-9.6</v>
      </c>
      <c r="X276" s="79">
        <f t="shared" si="168"/>
        <v>-10</v>
      </c>
      <c r="Y276" s="79">
        <f t="shared" si="168"/>
        <v>-12.299999999999999</v>
      </c>
      <c r="Z276" s="79">
        <f t="shared" si="168"/>
        <v>-14.5</v>
      </c>
      <c r="AA276" s="79">
        <f t="shared" si="168"/>
        <v>-15.399999999999999</v>
      </c>
      <c r="AB276" s="79">
        <f t="shared" si="168"/>
        <v>-13.5</v>
      </c>
      <c r="AC276" s="79">
        <f t="shared" si="168"/>
        <v>-13.7</v>
      </c>
      <c r="AD276" s="79">
        <f t="shared" si="168"/>
        <v>-14.2</v>
      </c>
      <c r="AE276" s="79">
        <f t="shared" si="168"/>
        <v>-14.7</v>
      </c>
      <c r="AF276" s="79">
        <f t="shared" si="168"/>
        <v>24</v>
      </c>
      <c r="AG276" s="79">
        <f t="shared" si="168"/>
        <v>-22.1</v>
      </c>
      <c r="AH276" s="79">
        <f t="shared" si="168"/>
        <v>-23</v>
      </c>
      <c r="AI276" s="79">
        <f t="shared" si="168"/>
        <v>-21.099999999999998</v>
      </c>
      <c r="AJ276" s="79">
        <f t="shared" si="168"/>
        <v>-15.600000000000001</v>
      </c>
      <c r="AK276" s="79">
        <f t="shared" si="168"/>
        <v>-20</v>
      </c>
      <c r="AL276" s="79">
        <f t="shared" si="168"/>
        <v>-16.8</v>
      </c>
      <c r="AM276" s="79">
        <f t="shared" si="168"/>
        <v>-17.399999999999999</v>
      </c>
      <c r="AN276" s="79">
        <f t="shared" si="168"/>
        <v>-17.899999999999999</v>
      </c>
      <c r="AO276" s="79">
        <f t="shared" si="168"/>
        <v>-19.5</v>
      </c>
      <c r="AP276" s="79">
        <f t="shared" si="168"/>
        <v>-15.8</v>
      </c>
      <c r="AQ276" s="79">
        <f t="shared" si="168"/>
        <v>-21.1</v>
      </c>
      <c r="AR276" s="79">
        <f t="shared" si="168"/>
        <v>-25.1</v>
      </c>
      <c r="AS276" s="79">
        <f t="shared" si="168"/>
        <v>-26.6</v>
      </c>
      <c r="AT276" s="79">
        <f t="shared" si="168"/>
        <v>-34.599999999999994</v>
      </c>
      <c r="AU276" s="79">
        <f t="shared" si="168"/>
        <v>-27.1</v>
      </c>
      <c r="AV276" s="79">
        <f t="shared" si="168"/>
        <v>-34.5</v>
      </c>
      <c r="AW276" s="79">
        <f t="shared" si="168"/>
        <v>-33.700000000000003</v>
      </c>
      <c r="AX276" s="79">
        <f t="shared" si="168"/>
        <v>-45.7</v>
      </c>
      <c r="AY276" s="79">
        <f t="shared" si="168"/>
        <v>-45.599999999999994</v>
      </c>
      <c r="AZ276" s="79">
        <f t="shared" si="168"/>
        <v>-51.6</v>
      </c>
      <c r="BA276" s="79">
        <f t="shared" si="168"/>
        <v>-44</v>
      </c>
      <c r="BB276" s="79">
        <f t="shared" si="168"/>
        <v>-40.299999999999997</v>
      </c>
      <c r="BC276" s="79">
        <f t="shared" si="168"/>
        <v>-28</v>
      </c>
      <c r="BD276" s="79">
        <f t="shared" si="168"/>
        <v>-38.099999999999994</v>
      </c>
      <c r="BF276" s="79">
        <f>MAX(K276:BD276)</f>
        <v>24</v>
      </c>
    </row>
    <row r="277" spans="1:16384" customFormat="1" x14ac:dyDescent="0.2">
      <c r="A277" s="82" t="s">
        <v>1123</v>
      </c>
      <c r="C277" s="82" t="s">
        <v>2130</v>
      </c>
      <c r="K277" s="79">
        <f t="shared" ref="K277:BD277" si="169">K69-K276</f>
        <v>-1.7000000000000002</v>
      </c>
      <c r="L277" s="79">
        <f t="shared" si="169"/>
        <v>-1.8000000000000007</v>
      </c>
      <c r="M277" s="79">
        <f t="shared" si="169"/>
        <v>-1.7999999999999989</v>
      </c>
      <c r="N277" s="79">
        <f t="shared" si="169"/>
        <v>-2.2000000000000002</v>
      </c>
      <c r="O277" s="79">
        <f t="shared" si="169"/>
        <v>-2.3999999999999995</v>
      </c>
      <c r="P277" s="79">
        <f t="shared" si="169"/>
        <v>-2.0999999999999996</v>
      </c>
      <c r="Q277" s="79">
        <f t="shared" si="169"/>
        <v>-2.3999999999999995</v>
      </c>
      <c r="R277" s="79">
        <f t="shared" si="169"/>
        <v>-2.7999999999999989</v>
      </c>
      <c r="S277" s="79">
        <f t="shared" si="169"/>
        <v>-3</v>
      </c>
      <c r="T277" s="79">
        <f t="shared" si="169"/>
        <v>-3.8</v>
      </c>
      <c r="U277" s="79">
        <f t="shared" si="169"/>
        <v>-4.4000000000000004</v>
      </c>
      <c r="V277" s="79">
        <f t="shared" si="169"/>
        <v>-8.6999999999999993</v>
      </c>
      <c r="W277" s="79">
        <f t="shared" si="169"/>
        <v>-10.200000000000001</v>
      </c>
      <c r="X277" s="79">
        <f t="shared" si="169"/>
        <v>-10.5</v>
      </c>
      <c r="Y277" s="79">
        <f t="shared" si="169"/>
        <v>-11.300000000000002</v>
      </c>
      <c r="Z277" s="79">
        <f t="shared" si="169"/>
        <v>-11.2</v>
      </c>
      <c r="AA277" s="79">
        <f t="shared" si="169"/>
        <v>-12.400000000000002</v>
      </c>
      <c r="AB277" s="79">
        <f t="shared" si="169"/>
        <v>-13.3</v>
      </c>
      <c r="AC277" s="79">
        <f t="shared" si="169"/>
        <v>-15.3</v>
      </c>
      <c r="AD277" s="79">
        <f t="shared" si="169"/>
        <v>-16.2</v>
      </c>
      <c r="AE277" s="79">
        <f t="shared" si="169"/>
        <v>-17</v>
      </c>
      <c r="AF277" s="79">
        <f t="shared" si="169"/>
        <v>-19.100000000000001</v>
      </c>
      <c r="AG277" s="79">
        <f t="shared" si="169"/>
        <v>-19.799999999999997</v>
      </c>
      <c r="AH277" s="79">
        <f t="shared" si="169"/>
        <v>-22.4</v>
      </c>
      <c r="AI277" s="79">
        <f t="shared" si="169"/>
        <v>-25.000000000000004</v>
      </c>
      <c r="AJ277" s="79">
        <f t="shared" si="169"/>
        <v>-28.4</v>
      </c>
      <c r="AK277" s="79">
        <f t="shared" si="169"/>
        <v>-29.5</v>
      </c>
      <c r="AL277" s="79">
        <f t="shared" si="169"/>
        <v>-34.599999999999994</v>
      </c>
      <c r="AM277" s="79">
        <f t="shared" si="169"/>
        <v>-42.6</v>
      </c>
      <c r="AN277" s="79">
        <f t="shared" si="169"/>
        <v>-39.200000000000003</v>
      </c>
      <c r="AO277" s="79">
        <f t="shared" si="169"/>
        <v>-45.400000000000006</v>
      </c>
      <c r="AP277" s="79">
        <f t="shared" si="169"/>
        <v>-56.100000000000009</v>
      </c>
      <c r="AQ277" s="79">
        <f t="shared" si="169"/>
        <v>-51.800000000000004</v>
      </c>
      <c r="AR277" s="79">
        <f t="shared" si="169"/>
        <v>-54.1</v>
      </c>
      <c r="AS277" s="79">
        <f t="shared" si="169"/>
        <v>-70.400000000000006</v>
      </c>
      <c r="AT277" s="79">
        <f t="shared" si="169"/>
        <v>-74.5</v>
      </c>
      <c r="AU277" s="79">
        <f t="shared" si="169"/>
        <v>-71.699999999999989</v>
      </c>
      <c r="AV277" s="79">
        <f t="shared" si="169"/>
        <v>-90.7</v>
      </c>
      <c r="AW277" s="79">
        <f t="shared" si="169"/>
        <v>-106.89999999999999</v>
      </c>
      <c r="AX277" s="79">
        <f t="shared" si="169"/>
        <v>-91.8</v>
      </c>
      <c r="AY277" s="79">
        <f t="shared" si="169"/>
        <v>-93.6</v>
      </c>
      <c r="AZ277" s="79">
        <f t="shared" si="169"/>
        <v>-96.6</v>
      </c>
      <c r="BA277" s="79">
        <f t="shared" si="169"/>
        <v>-96.1</v>
      </c>
      <c r="BB277" s="79">
        <f t="shared" si="169"/>
        <v>-98.100000000000009</v>
      </c>
      <c r="BC277" s="79">
        <f t="shared" si="169"/>
        <v>-113</v>
      </c>
      <c r="BD277" s="79">
        <f t="shared" si="169"/>
        <v>-123</v>
      </c>
    </row>
    <row r="278" spans="1:16384" customFormat="1" x14ac:dyDescent="0.2"/>
    <row r="279" spans="1:16384" customFormat="1" x14ac:dyDescent="0.2">
      <c r="D279" t="s">
        <v>2361</v>
      </c>
      <c r="K279" s="79">
        <f t="shared" ref="K279:BD279" si="170">SUM(K125:K127)</f>
        <v>46.693003470000001</v>
      </c>
      <c r="L279" s="79">
        <f t="shared" si="170"/>
        <v>53.076329980000004</v>
      </c>
      <c r="M279" s="79">
        <f t="shared" si="170"/>
        <v>58.770888899999996</v>
      </c>
      <c r="N279" s="79">
        <f t="shared" si="170"/>
        <v>63.658559639999993</v>
      </c>
      <c r="O279" s="79">
        <f t="shared" si="170"/>
        <v>70.884837809999979</v>
      </c>
      <c r="P279" s="79">
        <f t="shared" si="170"/>
        <v>81.505178550000011</v>
      </c>
      <c r="Q279" s="79">
        <f t="shared" si="170"/>
        <v>88.299090100000001</v>
      </c>
      <c r="R279" s="79">
        <f t="shared" si="170"/>
        <v>95.391023239999996</v>
      </c>
      <c r="S279" s="79">
        <f t="shared" si="170"/>
        <v>102.37779902000001</v>
      </c>
      <c r="T279" s="79">
        <f t="shared" si="170"/>
        <v>112.51903085999999</v>
      </c>
      <c r="U279" s="79">
        <f t="shared" si="170"/>
        <v>122.33371093</v>
      </c>
      <c r="V279" s="79">
        <f t="shared" si="170"/>
        <v>132.71126542000002</v>
      </c>
      <c r="W279" s="79">
        <f t="shared" si="170"/>
        <v>141.98523389000002</v>
      </c>
      <c r="X279" s="79">
        <f t="shared" si="170"/>
        <v>150.4111839</v>
      </c>
      <c r="Y279" s="79">
        <f t="shared" si="170"/>
        <v>162.72532928999999</v>
      </c>
      <c r="Z279" s="79">
        <f t="shared" si="170"/>
        <v>176.43742954000004</v>
      </c>
      <c r="AA279" s="79">
        <f t="shared" si="170"/>
        <v>190.78296330000001</v>
      </c>
      <c r="AB279" s="79">
        <f t="shared" si="170"/>
        <v>204.93169158000001</v>
      </c>
      <c r="AC279" s="79">
        <f t="shared" si="170"/>
        <v>219.96697138999997</v>
      </c>
      <c r="AD279" s="79">
        <f t="shared" si="170"/>
        <v>240.20390194000004</v>
      </c>
      <c r="AE279" s="79">
        <f t="shared" si="170"/>
        <v>261.33646445000005</v>
      </c>
      <c r="AF279" s="79">
        <f t="shared" si="170"/>
        <v>276.55367907999994</v>
      </c>
      <c r="AG279" s="79">
        <f t="shared" si="170"/>
        <v>292.91032929000011</v>
      </c>
      <c r="AH279" s="79">
        <f t="shared" si="170"/>
        <v>307.87055960999999</v>
      </c>
      <c r="AI279" s="79">
        <f t="shared" si="170"/>
        <v>323.89278991999993</v>
      </c>
      <c r="AJ279" s="79">
        <f t="shared" si="170"/>
        <v>342.38999631000002</v>
      </c>
      <c r="AK279" s="79">
        <f t="shared" si="170"/>
        <v>358.74547042999995</v>
      </c>
      <c r="AL279" s="79">
        <f t="shared" si="170"/>
        <v>377.76174526999995</v>
      </c>
      <c r="AM279" s="79">
        <f t="shared" si="170"/>
        <v>401.30942171999999</v>
      </c>
      <c r="AN279" s="79">
        <f t="shared" si="170"/>
        <v>428.65934688999999</v>
      </c>
      <c r="AO279" s="79">
        <f t="shared" si="170"/>
        <v>463.39739316999999</v>
      </c>
      <c r="AP279" s="79">
        <f t="shared" si="170"/>
        <v>496.37657965999995</v>
      </c>
      <c r="AQ279" s="79">
        <f t="shared" si="170"/>
        <v>511.69238100999996</v>
      </c>
      <c r="AR279" s="79">
        <f t="shared" si="170"/>
        <v>533.34897450000005</v>
      </c>
      <c r="AS279" s="79">
        <f t="shared" si="170"/>
        <v>565.82877571000006</v>
      </c>
      <c r="AT279" s="79">
        <f t="shared" si="170"/>
        <v>594.19625991999999</v>
      </c>
      <c r="AU279" s="79">
        <f t="shared" si="170"/>
        <v>626.50619458999995</v>
      </c>
      <c r="AV279" s="79">
        <f t="shared" si="170"/>
        <v>667.24943188999998</v>
      </c>
      <c r="AW279" s="79">
        <f t="shared" si="170"/>
        <v>701.70770327999992</v>
      </c>
      <c r="AX279" s="79">
        <f t="shared" si="170"/>
        <v>713.29649737000011</v>
      </c>
      <c r="AY279" s="79">
        <f t="shared" si="170"/>
        <v>726.95063502999994</v>
      </c>
      <c r="AZ279" s="79">
        <f t="shared" si="170"/>
        <v>729.21090522999998</v>
      </c>
      <c r="BA279" s="79">
        <f t="shared" si="170"/>
        <v>735.62630807000005</v>
      </c>
      <c r="BB279" s="79">
        <f t="shared" si="170"/>
        <v>752.11250488999985</v>
      </c>
      <c r="BC279" s="79">
        <f t="shared" si="170"/>
        <v>774.15764985999999</v>
      </c>
      <c r="BD279" s="79">
        <f t="shared" si="170"/>
        <v>799.29149857000004</v>
      </c>
    </row>
    <row r="280" spans="1:16384" customFormat="1" x14ac:dyDescent="0.2">
      <c r="D280" t="s">
        <v>2362</v>
      </c>
      <c r="K280" s="79">
        <f t="shared" ref="K280:BD280" si="171">SUM(K218:K219)</f>
        <v>36.700000000000003</v>
      </c>
      <c r="L280" s="79">
        <f t="shared" si="171"/>
        <v>40.400000000000006</v>
      </c>
      <c r="M280" s="79">
        <f t="shared" si="171"/>
        <v>43.2</v>
      </c>
      <c r="N280" s="79">
        <f t="shared" si="171"/>
        <v>46.4</v>
      </c>
      <c r="O280" s="79">
        <f t="shared" si="171"/>
        <v>49</v>
      </c>
      <c r="P280" s="79">
        <f t="shared" si="171"/>
        <v>53.399999999999991</v>
      </c>
      <c r="Q280" s="79">
        <f t="shared" si="171"/>
        <v>58.2</v>
      </c>
      <c r="R280" s="79">
        <f t="shared" si="171"/>
        <v>63.2</v>
      </c>
      <c r="S280" s="79">
        <f t="shared" si="171"/>
        <v>63.7</v>
      </c>
      <c r="T280" s="79">
        <f t="shared" si="171"/>
        <v>64.400000000000006</v>
      </c>
      <c r="U280" s="79">
        <f t="shared" si="171"/>
        <v>68.8</v>
      </c>
      <c r="V280" s="79">
        <f t="shared" si="171"/>
        <v>77.099999999999994</v>
      </c>
      <c r="W280" s="79">
        <f t="shared" si="171"/>
        <v>85.299999999999983</v>
      </c>
      <c r="X280" s="79">
        <f t="shared" si="171"/>
        <v>91.9</v>
      </c>
      <c r="Y280" s="79">
        <f t="shared" si="171"/>
        <v>99.7</v>
      </c>
      <c r="Z280" s="79">
        <f t="shared" si="171"/>
        <v>107.5</v>
      </c>
      <c r="AA280" s="79">
        <f t="shared" si="171"/>
        <v>116.2</v>
      </c>
      <c r="AB280" s="79">
        <f t="shared" si="171"/>
        <v>126.4</v>
      </c>
      <c r="AC280" s="79">
        <f t="shared" si="171"/>
        <v>136.5</v>
      </c>
      <c r="AD280" s="79">
        <f t="shared" si="171"/>
        <v>149.9</v>
      </c>
      <c r="AE280" s="79">
        <f t="shared" si="171"/>
        <v>161.5</v>
      </c>
      <c r="AF280" s="79">
        <f t="shared" si="171"/>
        <v>176.10000000000002</v>
      </c>
      <c r="AG280" s="79">
        <f t="shared" si="171"/>
        <v>184.7</v>
      </c>
      <c r="AH280" s="79">
        <f t="shared" si="171"/>
        <v>187.3</v>
      </c>
      <c r="AI280" s="79">
        <f t="shared" si="171"/>
        <v>199.4</v>
      </c>
      <c r="AJ280" s="79">
        <f t="shared" si="171"/>
        <v>202.6</v>
      </c>
      <c r="AK280" s="79">
        <f t="shared" si="171"/>
        <v>212.40000000000003</v>
      </c>
      <c r="AL280" s="79">
        <f t="shared" si="171"/>
        <v>223.5</v>
      </c>
      <c r="AM280" s="79">
        <f t="shared" si="171"/>
        <v>231</v>
      </c>
      <c r="AN280" s="79">
        <f t="shared" si="171"/>
        <v>242.8</v>
      </c>
      <c r="AO280" s="79">
        <f t="shared" si="171"/>
        <v>254.7</v>
      </c>
      <c r="AP280" s="79">
        <f t="shared" si="171"/>
        <v>268</v>
      </c>
      <c r="AQ280" s="79">
        <f t="shared" si="171"/>
        <v>289.3</v>
      </c>
      <c r="AR280" s="79">
        <f t="shared" si="171"/>
        <v>307</v>
      </c>
      <c r="AS280" s="79">
        <f t="shared" si="171"/>
        <v>326.2</v>
      </c>
      <c r="AT280" s="79">
        <f t="shared" si="171"/>
        <v>351.3</v>
      </c>
      <c r="AU280" s="79">
        <f t="shared" si="171"/>
        <v>375</v>
      </c>
      <c r="AV280" s="79">
        <f t="shared" si="171"/>
        <v>403.8</v>
      </c>
      <c r="AW280" s="79">
        <f t="shared" si="171"/>
        <v>413.8</v>
      </c>
      <c r="AX280" s="79">
        <f t="shared" si="171"/>
        <v>435.1</v>
      </c>
      <c r="AY280" s="79">
        <f t="shared" si="171"/>
        <v>435</v>
      </c>
      <c r="AZ280" s="79">
        <f t="shared" si="171"/>
        <v>439.2</v>
      </c>
      <c r="BA280" s="79">
        <f t="shared" si="171"/>
        <v>442.19999999999993</v>
      </c>
      <c r="BB280" s="79">
        <f t="shared" si="171"/>
        <v>448.8</v>
      </c>
      <c r="BC280" s="79">
        <f t="shared" si="171"/>
        <v>453.6</v>
      </c>
      <c r="BD280" s="79">
        <f t="shared" si="171"/>
        <v>456.6</v>
      </c>
    </row>
    <row r="281" spans="1:16384" customFormat="1" x14ac:dyDescent="0.2">
      <c r="K281" s="79">
        <f t="shared" ref="K281:BC281" si="172">K279-K280</f>
        <v>9.9930034699999979</v>
      </c>
      <c r="L281" s="79">
        <f t="shared" si="172"/>
        <v>12.676329979999998</v>
      </c>
      <c r="M281" s="79">
        <f t="shared" si="172"/>
        <v>15.570888899999993</v>
      </c>
      <c r="N281" s="79">
        <f t="shared" si="172"/>
        <v>17.258559639999994</v>
      </c>
      <c r="O281" s="79">
        <f t="shared" si="172"/>
        <v>21.884837809999979</v>
      </c>
      <c r="P281" s="79">
        <f t="shared" si="172"/>
        <v>28.105178550000019</v>
      </c>
      <c r="Q281" s="79">
        <f t="shared" si="172"/>
        <v>30.099090099999998</v>
      </c>
      <c r="R281" s="79">
        <f t="shared" si="172"/>
        <v>32.191023239999993</v>
      </c>
      <c r="S281" s="79">
        <f t="shared" si="172"/>
        <v>38.677799020000009</v>
      </c>
      <c r="T281" s="79">
        <f t="shared" si="172"/>
        <v>48.119030859999981</v>
      </c>
      <c r="U281" s="79">
        <f t="shared" si="172"/>
        <v>53.533710929999998</v>
      </c>
      <c r="V281" s="79">
        <f t="shared" si="172"/>
        <v>55.611265420000024</v>
      </c>
      <c r="W281" s="79">
        <f t="shared" si="172"/>
        <v>56.685233890000035</v>
      </c>
      <c r="X281" s="79">
        <f t="shared" si="172"/>
        <v>58.511183899999992</v>
      </c>
      <c r="Y281" s="79">
        <f t="shared" si="172"/>
        <v>63.025329289999988</v>
      </c>
      <c r="Z281" s="79">
        <f t="shared" si="172"/>
        <v>68.937429540000039</v>
      </c>
      <c r="AA281" s="79">
        <f t="shared" si="172"/>
        <v>74.582963300000003</v>
      </c>
      <c r="AB281" s="79">
        <f t="shared" si="172"/>
        <v>78.53169158</v>
      </c>
      <c r="AC281" s="79">
        <f t="shared" si="172"/>
        <v>83.466971389999969</v>
      </c>
      <c r="AD281" s="79">
        <f t="shared" si="172"/>
        <v>90.303901940000031</v>
      </c>
      <c r="AE281" s="79">
        <f t="shared" si="172"/>
        <v>99.836464450000051</v>
      </c>
      <c r="AF281" s="79">
        <f t="shared" si="172"/>
        <v>100.45367907999992</v>
      </c>
      <c r="AG281" s="79">
        <f t="shared" si="172"/>
        <v>108.21032929000012</v>
      </c>
      <c r="AH281" s="79">
        <f t="shared" si="172"/>
        <v>120.57055960999998</v>
      </c>
      <c r="AI281" s="79">
        <f t="shared" si="172"/>
        <v>124.49278991999992</v>
      </c>
      <c r="AJ281" s="79">
        <f t="shared" si="172"/>
        <v>139.78999631000002</v>
      </c>
      <c r="AK281" s="79">
        <f t="shared" si="172"/>
        <v>146.34547042999992</v>
      </c>
      <c r="AL281" s="79">
        <f t="shared" si="172"/>
        <v>154.26174526999995</v>
      </c>
      <c r="AM281" s="79">
        <f t="shared" si="172"/>
        <v>170.30942171999999</v>
      </c>
      <c r="AN281" s="79">
        <f t="shared" si="172"/>
        <v>185.85934688999998</v>
      </c>
      <c r="AO281" s="79">
        <f t="shared" si="172"/>
        <v>208.69739317</v>
      </c>
      <c r="AP281" s="79">
        <f t="shared" si="172"/>
        <v>228.37657965999995</v>
      </c>
      <c r="AQ281" s="79">
        <f t="shared" si="172"/>
        <v>222.39238100999995</v>
      </c>
      <c r="AR281" s="79">
        <f t="shared" si="172"/>
        <v>226.34897450000005</v>
      </c>
      <c r="AS281" s="79">
        <f t="shared" si="172"/>
        <v>239.62877571000007</v>
      </c>
      <c r="AT281" s="79">
        <f t="shared" si="172"/>
        <v>242.89625991999998</v>
      </c>
      <c r="AU281" s="79">
        <f t="shared" si="172"/>
        <v>251.50619458999995</v>
      </c>
      <c r="AV281" s="79">
        <f t="shared" si="172"/>
        <v>263.44943188999997</v>
      </c>
      <c r="AW281" s="79">
        <f t="shared" si="172"/>
        <v>287.90770327999991</v>
      </c>
      <c r="AX281" s="79">
        <f t="shared" si="172"/>
        <v>278.19649737000009</v>
      </c>
      <c r="AY281" s="79">
        <f t="shared" si="172"/>
        <v>291.95063502999994</v>
      </c>
      <c r="AZ281" s="79">
        <f t="shared" si="172"/>
        <v>290.01090522999999</v>
      </c>
      <c r="BA281" s="79">
        <f t="shared" si="172"/>
        <v>293.42630807000012</v>
      </c>
      <c r="BB281" s="79">
        <f t="shared" si="172"/>
        <v>303.31250488999984</v>
      </c>
      <c r="BC281" s="79">
        <f t="shared" si="172"/>
        <v>320.55764985999997</v>
      </c>
      <c r="BD281" s="79">
        <f>BD279-BD280</f>
        <v>342.69149857000002</v>
      </c>
      <c r="BE281" s="79">
        <f>MIN(K281:BD281)</f>
        <v>9.9930034699999979</v>
      </c>
    </row>
    <row r="282" spans="1:16384" customFormat="1" x14ac:dyDescent="0.2"/>
    <row r="283" spans="1:16384" s="322" customFormat="1" x14ac:dyDescent="0.2">
      <c r="D283" t="s">
        <v>2364</v>
      </c>
      <c r="E283"/>
      <c r="F283"/>
      <c r="G283"/>
      <c r="H283"/>
      <c r="I283"/>
      <c r="J283"/>
      <c r="K283" s="79">
        <f t="shared" ref="K283:BD283" si="173">SUM(K161,K168,K232)</f>
        <v>38.371697411514972</v>
      </c>
      <c r="L283" s="79">
        <f t="shared" si="173"/>
        <v>44.307951658218293</v>
      </c>
      <c r="M283" s="79">
        <f t="shared" si="173"/>
        <v>49.579151176217906</v>
      </c>
      <c r="N283" s="79">
        <f t="shared" si="173"/>
        <v>60.766983101283323</v>
      </c>
      <c r="O283" s="79">
        <f t="shared" si="173"/>
        <v>70.200472295431865</v>
      </c>
      <c r="P283" s="79">
        <f t="shared" si="173"/>
        <v>81.490456646144935</v>
      </c>
      <c r="Q283" s="79">
        <f t="shared" si="173"/>
        <v>92.954588847553055</v>
      </c>
      <c r="R283" s="79">
        <f t="shared" si="173"/>
        <v>104.66089988531358</v>
      </c>
      <c r="S283" s="79">
        <f t="shared" si="173"/>
        <v>116.09823218162579</v>
      </c>
      <c r="T283" s="79">
        <f t="shared" si="173"/>
        <v>130.80448197897113</v>
      </c>
      <c r="U283" s="79">
        <f t="shared" si="173"/>
        <v>152.80876009790035</v>
      </c>
      <c r="V283" s="79">
        <f t="shared" si="173"/>
        <v>179.18256546084035</v>
      </c>
      <c r="W283" s="79">
        <f t="shared" si="173"/>
        <v>201.17029839847979</v>
      </c>
      <c r="X283" s="79">
        <f t="shared" si="173"/>
        <v>218.61114698226808</v>
      </c>
      <c r="Y283" s="79">
        <f t="shared" si="173"/>
        <v>233.82863900840977</v>
      </c>
      <c r="Z283" s="79">
        <f t="shared" si="173"/>
        <v>248.65365709785942</v>
      </c>
      <c r="AA283" s="79">
        <f t="shared" si="173"/>
        <v>262.17835004669735</v>
      </c>
      <c r="AB283" s="79">
        <f t="shared" si="173"/>
        <v>274.56642841500695</v>
      </c>
      <c r="AC283" s="79">
        <f t="shared" si="173"/>
        <v>292.361620686712</v>
      </c>
      <c r="AD283" s="79">
        <f t="shared" si="173"/>
        <v>317.24980025639718</v>
      </c>
      <c r="AE283" s="79">
        <f t="shared" si="173"/>
        <v>342.49071343344531</v>
      </c>
      <c r="AF283" s="79">
        <f t="shared" si="173"/>
        <v>373.03791263875797</v>
      </c>
      <c r="AG283" s="79">
        <f t="shared" si="173"/>
        <v>406.34147475694289</v>
      </c>
      <c r="AH283" s="79">
        <f t="shared" si="173"/>
        <v>434.42352985220862</v>
      </c>
      <c r="AI283" s="79">
        <f t="shared" si="173"/>
        <v>464.74803582555046</v>
      </c>
      <c r="AJ283" s="79">
        <f t="shared" si="173"/>
        <v>496.44244658266825</v>
      </c>
      <c r="AK283" s="79">
        <f t="shared" si="173"/>
        <v>523.69606822886135</v>
      </c>
      <c r="AL283" s="79">
        <f t="shared" si="173"/>
        <v>547.0536949544969</v>
      </c>
      <c r="AM283" s="79">
        <f t="shared" si="173"/>
        <v>556.76681587260634</v>
      </c>
      <c r="AN283" s="79">
        <f t="shared" si="173"/>
        <v>570.85440384952358</v>
      </c>
      <c r="AO283" s="79">
        <f t="shared" si="173"/>
        <v>602.11219852879094</v>
      </c>
      <c r="AP283" s="79">
        <f t="shared" si="173"/>
        <v>647.8392791212458</v>
      </c>
      <c r="AQ283" s="79">
        <f t="shared" si="173"/>
        <v>685.09922973909943</v>
      </c>
      <c r="AR283" s="79">
        <f t="shared" si="173"/>
        <v>715.57165746864439</v>
      </c>
      <c r="AS283" s="79">
        <f t="shared" si="173"/>
        <v>764.72775639772044</v>
      </c>
      <c r="AT283" s="79">
        <f t="shared" si="173"/>
        <v>818.80505646572487</v>
      </c>
      <c r="AU283" s="79">
        <f t="shared" si="173"/>
        <v>906.08689128475532</v>
      </c>
      <c r="AV283" s="79">
        <f t="shared" si="173"/>
        <v>969.08945048766714</v>
      </c>
      <c r="AW283" s="79">
        <f t="shared" si="173"/>
        <v>1030.3872326705284</v>
      </c>
      <c r="AX283" s="79">
        <f t="shared" si="173"/>
        <v>1117.3580701171288</v>
      </c>
      <c r="AY283" s="79">
        <f t="shared" si="173"/>
        <v>1163.130201071292</v>
      </c>
      <c r="AZ283" s="79">
        <f t="shared" si="173"/>
        <v>1211.1735390381325</v>
      </c>
      <c r="BA283" s="79">
        <f t="shared" si="173"/>
        <v>1277.457992741289</v>
      </c>
      <c r="BB283" s="79">
        <f t="shared" si="173"/>
        <v>1334.7353821396309</v>
      </c>
      <c r="BC283" s="79">
        <f t="shared" si="173"/>
        <v>1399.767333558947</v>
      </c>
      <c r="BD283" s="79">
        <f t="shared" si="173"/>
        <v>1465.6762167817819</v>
      </c>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c r="AMK283"/>
      <c r="AML283"/>
      <c r="AMM283"/>
      <c r="AMN283"/>
      <c r="AMO283"/>
      <c r="AMP283"/>
      <c r="AMQ283"/>
      <c r="AMR283"/>
      <c r="AMS283"/>
      <c r="AMT283"/>
      <c r="AMU283"/>
      <c r="AMV283"/>
      <c r="AMW283"/>
      <c r="AMX283"/>
      <c r="AMY283"/>
      <c r="AMZ283"/>
      <c r="ANA283"/>
      <c r="ANB283"/>
      <c r="ANC283"/>
      <c r="AND283"/>
      <c r="ANE283"/>
      <c r="ANF283"/>
      <c r="ANG283"/>
      <c r="ANH283"/>
      <c r="ANI283"/>
      <c r="ANJ283"/>
      <c r="ANK283"/>
      <c r="ANL283"/>
      <c r="ANM283"/>
      <c r="ANN283"/>
      <c r="ANO283"/>
      <c r="ANP283"/>
      <c r="ANQ283"/>
      <c r="ANR283"/>
      <c r="ANS283"/>
      <c r="ANT283"/>
      <c r="ANU283"/>
      <c r="ANV283"/>
      <c r="ANW283"/>
      <c r="ANX283"/>
      <c r="ANY283"/>
      <c r="ANZ283"/>
      <c r="AOA283"/>
      <c r="AOB283"/>
      <c r="AOC283"/>
      <c r="AOD283"/>
      <c r="AOE283"/>
      <c r="AOF283"/>
      <c r="AOG283"/>
      <c r="AOH283"/>
      <c r="AOI283"/>
      <c r="AOJ283"/>
      <c r="AOK283"/>
      <c r="AOL283"/>
      <c r="AOM283"/>
      <c r="AON283"/>
      <c r="AOO283"/>
      <c r="AOP283"/>
      <c r="AOQ283"/>
      <c r="AOR283"/>
      <c r="AOS283"/>
      <c r="AOT283"/>
      <c r="AOU283"/>
      <c r="AOV283"/>
      <c r="AOW283"/>
      <c r="AOX283"/>
      <c r="AOY283"/>
      <c r="AOZ283"/>
      <c r="APA283"/>
      <c r="APB283"/>
      <c r="APC283"/>
      <c r="APD283"/>
      <c r="APE283"/>
      <c r="APF283"/>
      <c r="APG283"/>
      <c r="APH283"/>
      <c r="API283"/>
      <c r="APJ283"/>
      <c r="APK283"/>
      <c r="APL283"/>
      <c r="APM283"/>
      <c r="APN283"/>
      <c r="APO283"/>
      <c r="APP283"/>
      <c r="APQ283"/>
      <c r="APR283"/>
      <c r="APS283"/>
      <c r="APT283"/>
      <c r="APU283"/>
      <c r="APV283"/>
      <c r="APW283"/>
      <c r="APX283"/>
      <c r="APY283"/>
      <c r="APZ283"/>
      <c r="AQA283"/>
      <c r="AQB283"/>
      <c r="AQC283"/>
      <c r="AQD283"/>
      <c r="AQE283"/>
      <c r="AQF283"/>
      <c r="AQG283"/>
      <c r="AQH283"/>
      <c r="AQI283"/>
      <c r="AQJ283"/>
      <c r="AQK283"/>
      <c r="AQL283"/>
      <c r="AQM283"/>
      <c r="AQN283"/>
      <c r="AQO283"/>
      <c r="AQP283"/>
      <c r="AQQ283"/>
      <c r="AQR283"/>
      <c r="AQS283"/>
      <c r="AQT283"/>
      <c r="AQU283"/>
      <c r="AQV283"/>
      <c r="AQW283"/>
      <c r="AQX283"/>
      <c r="AQY283"/>
      <c r="AQZ283"/>
      <c r="ARA283"/>
      <c r="ARB283"/>
      <c r="ARC283"/>
      <c r="ARD283"/>
      <c r="ARE283"/>
      <c r="ARF283"/>
      <c r="ARG283"/>
      <c r="ARH283"/>
      <c r="ARI283"/>
      <c r="ARJ283"/>
      <c r="ARK283"/>
      <c r="ARL283"/>
      <c r="ARM283"/>
      <c r="ARN283"/>
      <c r="ARO283"/>
      <c r="ARP283"/>
      <c r="ARQ283"/>
      <c r="ARR283"/>
      <c r="ARS283"/>
      <c r="ART283"/>
      <c r="ARU283"/>
      <c r="ARV283"/>
      <c r="ARW283"/>
      <c r="ARX283"/>
      <c r="ARY283"/>
      <c r="ARZ283"/>
      <c r="ASA283"/>
      <c r="ASB283"/>
      <c r="ASC283"/>
      <c r="ASD283"/>
      <c r="ASE283"/>
      <c r="ASF283"/>
      <c r="ASG283"/>
      <c r="ASH283"/>
      <c r="ASI283"/>
      <c r="ASJ283"/>
      <c r="ASK283"/>
      <c r="ASL283"/>
      <c r="ASM283"/>
      <c r="ASN283"/>
      <c r="ASO283"/>
      <c r="ASP283"/>
      <c r="ASQ283"/>
      <c r="ASR283"/>
      <c r="ASS283"/>
      <c r="AST283"/>
      <c r="ASU283"/>
      <c r="ASV283"/>
      <c r="ASW283"/>
      <c r="ASX283"/>
      <c r="ASY283"/>
      <c r="ASZ283"/>
      <c r="ATA283"/>
      <c r="ATB283"/>
      <c r="ATC283"/>
      <c r="ATD283"/>
      <c r="ATE283"/>
      <c r="ATF283"/>
      <c r="ATG283"/>
      <c r="ATH283"/>
      <c r="ATI283"/>
      <c r="ATJ283"/>
      <c r="ATK283"/>
      <c r="ATL283"/>
      <c r="ATM283"/>
      <c r="ATN283"/>
      <c r="ATO283"/>
      <c r="ATP283"/>
      <c r="ATQ283"/>
      <c r="ATR283"/>
      <c r="ATS283"/>
      <c r="ATT283"/>
      <c r="ATU283"/>
      <c r="ATV283"/>
      <c r="ATW283"/>
      <c r="ATX283"/>
      <c r="ATY283"/>
      <c r="ATZ283"/>
      <c r="AUA283"/>
      <c r="AUB283"/>
      <c r="AUC283"/>
      <c r="AUD283"/>
      <c r="AUE283"/>
      <c r="AUF283"/>
      <c r="AUG283"/>
      <c r="AUH283"/>
      <c r="AUI283"/>
      <c r="AUJ283"/>
      <c r="AUK283"/>
      <c r="AUL283"/>
      <c r="AUM283"/>
      <c r="AUN283"/>
      <c r="AUO283"/>
      <c r="AUP283"/>
      <c r="AUQ283"/>
      <c r="AUR283"/>
      <c r="AUS283"/>
      <c r="AUT283"/>
      <c r="AUU283"/>
      <c r="AUV283"/>
      <c r="AUW283"/>
      <c r="AUX283"/>
      <c r="AUY283"/>
      <c r="AUZ283"/>
      <c r="AVA283"/>
      <c r="AVB283"/>
      <c r="AVC283"/>
      <c r="AVD283"/>
      <c r="AVE283"/>
      <c r="AVF283"/>
      <c r="AVG283"/>
      <c r="AVH283"/>
      <c r="AVI283"/>
      <c r="AVJ283"/>
      <c r="AVK283"/>
      <c r="AVL283"/>
      <c r="AVM283"/>
      <c r="AVN283"/>
      <c r="AVO283"/>
      <c r="AVP283"/>
      <c r="AVQ283"/>
      <c r="AVR283"/>
      <c r="AVS283"/>
      <c r="AVT283"/>
      <c r="AVU283"/>
      <c r="AVV283"/>
      <c r="AVW283"/>
      <c r="AVX283"/>
      <c r="AVY283"/>
      <c r="AVZ283"/>
      <c r="AWA283"/>
      <c r="AWB283"/>
      <c r="AWC283"/>
      <c r="AWD283"/>
      <c r="AWE283"/>
      <c r="AWF283"/>
      <c r="AWG283"/>
      <c r="AWH283"/>
      <c r="AWI283"/>
      <c r="AWJ283"/>
      <c r="AWK283"/>
      <c r="AWL283"/>
      <c r="AWM283"/>
      <c r="AWN283"/>
      <c r="AWO283"/>
      <c r="AWP283"/>
      <c r="AWQ283"/>
      <c r="AWR283"/>
      <c r="AWS283"/>
      <c r="AWT283"/>
      <c r="AWU283"/>
      <c r="AWV283"/>
      <c r="AWW283"/>
      <c r="AWX283"/>
      <c r="AWY283"/>
      <c r="AWZ283"/>
      <c r="AXA283"/>
      <c r="AXB283"/>
      <c r="AXC283"/>
      <c r="AXD283"/>
      <c r="AXE283"/>
      <c r="AXF283"/>
      <c r="AXG283"/>
      <c r="AXH283"/>
      <c r="AXI283"/>
      <c r="AXJ283"/>
      <c r="AXK283"/>
      <c r="AXL283"/>
      <c r="AXM283"/>
      <c r="AXN283"/>
      <c r="AXO283"/>
      <c r="AXP283"/>
      <c r="AXQ283"/>
      <c r="AXR283"/>
      <c r="AXS283"/>
      <c r="AXT283"/>
      <c r="AXU283"/>
      <c r="AXV283"/>
      <c r="AXW283"/>
      <c r="AXX283"/>
      <c r="AXY283"/>
      <c r="AXZ283"/>
      <c r="AYA283"/>
      <c r="AYB283"/>
      <c r="AYC283"/>
      <c r="AYD283"/>
      <c r="AYE283"/>
      <c r="AYF283"/>
      <c r="AYG283"/>
      <c r="AYH283"/>
      <c r="AYI283"/>
      <c r="AYJ283"/>
      <c r="AYK283"/>
      <c r="AYL283"/>
      <c r="AYM283"/>
      <c r="AYN283"/>
      <c r="AYO283"/>
      <c r="AYP283"/>
      <c r="AYQ283"/>
      <c r="AYR283"/>
      <c r="AYS283"/>
      <c r="AYT283"/>
      <c r="AYU283"/>
      <c r="AYV283"/>
      <c r="AYW283"/>
      <c r="AYX283"/>
      <c r="AYY283"/>
      <c r="AYZ283"/>
      <c r="AZA283"/>
      <c r="AZB283"/>
      <c r="AZC283"/>
      <c r="AZD283"/>
      <c r="AZE283"/>
      <c r="AZF283"/>
      <c r="AZG283"/>
      <c r="AZH283"/>
      <c r="AZI283"/>
      <c r="AZJ283"/>
      <c r="AZK283"/>
      <c r="AZL283"/>
      <c r="AZM283"/>
      <c r="AZN283"/>
      <c r="AZO283"/>
      <c r="AZP283"/>
      <c r="AZQ283"/>
      <c r="AZR283"/>
      <c r="AZS283"/>
      <c r="AZT283"/>
      <c r="AZU283"/>
      <c r="AZV283"/>
      <c r="AZW283"/>
      <c r="AZX283"/>
      <c r="AZY283"/>
      <c r="AZZ283"/>
      <c r="BAA283"/>
      <c r="BAB283"/>
      <c r="BAC283"/>
      <c r="BAD283"/>
      <c r="BAE283"/>
      <c r="BAF283"/>
      <c r="BAG283"/>
      <c r="BAH283"/>
      <c r="BAI283"/>
      <c r="BAJ283"/>
      <c r="BAK283"/>
      <c r="BAL283"/>
      <c r="BAM283"/>
      <c r="BAN283"/>
      <c r="BAO283"/>
      <c r="BAP283"/>
      <c r="BAQ283"/>
      <c r="BAR283"/>
      <c r="BAS283"/>
      <c r="BAT283"/>
      <c r="BAU283"/>
      <c r="BAV283"/>
      <c r="BAW283"/>
      <c r="BAX283"/>
      <c r="BAY283"/>
      <c r="BAZ283"/>
      <c r="BBA283"/>
      <c r="BBB283"/>
      <c r="BBC283"/>
      <c r="BBD283"/>
      <c r="BBE283"/>
      <c r="BBF283"/>
      <c r="BBG283"/>
      <c r="BBH283"/>
      <c r="BBI283"/>
      <c r="BBJ283"/>
      <c r="BBK283"/>
      <c r="BBL283"/>
      <c r="BBM283"/>
      <c r="BBN283"/>
      <c r="BBO283"/>
      <c r="BBP283"/>
      <c r="BBQ283"/>
      <c r="BBR283"/>
      <c r="BBS283"/>
      <c r="BBT283"/>
      <c r="BBU283"/>
      <c r="BBV283"/>
      <c r="BBW283"/>
      <c r="BBX283"/>
      <c r="BBY283"/>
      <c r="BBZ283"/>
      <c r="BCA283"/>
      <c r="BCB283"/>
      <c r="BCC283"/>
      <c r="BCD283"/>
      <c r="BCE283"/>
      <c r="BCF283"/>
      <c r="BCG283"/>
      <c r="BCH283"/>
      <c r="BCI283"/>
      <c r="BCJ283"/>
      <c r="BCK283"/>
      <c r="BCL283"/>
      <c r="BCM283"/>
      <c r="BCN283"/>
      <c r="BCO283"/>
      <c r="BCP283"/>
      <c r="BCQ283"/>
      <c r="BCR283"/>
      <c r="BCS283"/>
      <c r="BCT283"/>
      <c r="BCU283"/>
      <c r="BCV283"/>
      <c r="BCW283"/>
      <c r="BCX283"/>
      <c r="BCY283"/>
      <c r="BCZ283"/>
      <c r="BDA283"/>
      <c r="BDB283"/>
      <c r="BDC283"/>
      <c r="BDD283"/>
      <c r="BDE283"/>
      <c r="BDF283"/>
      <c r="BDG283"/>
      <c r="BDH283"/>
      <c r="BDI283"/>
      <c r="BDJ283"/>
      <c r="BDK283"/>
      <c r="BDL283"/>
      <c r="BDM283"/>
      <c r="BDN283"/>
      <c r="BDO283"/>
      <c r="BDP283"/>
      <c r="BDQ283"/>
      <c r="BDR283"/>
      <c r="BDS283"/>
      <c r="BDT283"/>
      <c r="BDU283"/>
      <c r="BDV283"/>
      <c r="BDW283"/>
      <c r="BDX283"/>
      <c r="BDY283"/>
      <c r="BDZ283"/>
      <c r="BEA283"/>
      <c r="BEB283"/>
      <c r="BEC283"/>
      <c r="BED283"/>
      <c r="BEE283"/>
      <c r="BEF283"/>
      <c r="BEG283"/>
      <c r="BEH283"/>
      <c r="BEI283"/>
      <c r="BEJ283"/>
      <c r="BEK283"/>
      <c r="BEL283"/>
      <c r="BEM283"/>
      <c r="BEN283"/>
      <c r="BEO283"/>
      <c r="BEP283"/>
      <c r="BEQ283"/>
      <c r="BER283"/>
      <c r="BES283"/>
      <c r="BET283"/>
      <c r="BEU283"/>
      <c r="BEV283"/>
      <c r="BEW283"/>
      <c r="BEX283"/>
      <c r="BEY283"/>
      <c r="BEZ283"/>
      <c r="BFA283"/>
      <c r="BFB283"/>
      <c r="BFC283"/>
      <c r="BFD283"/>
      <c r="BFE283"/>
      <c r="BFF283"/>
      <c r="BFG283"/>
      <c r="BFH283"/>
      <c r="BFI283"/>
      <c r="BFJ283"/>
      <c r="BFK283"/>
      <c r="BFL283"/>
      <c r="BFM283"/>
      <c r="BFN283"/>
      <c r="BFO283"/>
      <c r="BFP283"/>
      <c r="BFQ283"/>
      <c r="BFR283"/>
      <c r="BFS283"/>
      <c r="BFT283"/>
      <c r="BFU283"/>
      <c r="BFV283"/>
      <c r="BFW283"/>
      <c r="BFX283"/>
      <c r="BFY283"/>
      <c r="BFZ283"/>
      <c r="BGA283"/>
      <c r="BGB283"/>
      <c r="BGC283"/>
      <c r="BGD283"/>
      <c r="BGE283"/>
      <c r="BGF283"/>
      <c r="BGG283"/>
      <c r="BGH283"/>
      <c r="BGI283"/>
      <c r="BGJ283"/>
      <c r="BGK283"/>
      <c r="BGL283"/>
      <c r="BGM283"/>
      <c r="BGN283"/>
      <c r="BGO283"/>
      <c r="BGP283"/>
      <c r="BGQ283"/>
      <c r="BGR283"/>
      <c r="BGS283"/>
      <c r="BGT283"/>
      <c r="BGU283"/>
      <c r="BGV283"/>
      <c r="BGW283"/>
      <c r="BGX283"/>
      <c r="BGY283"/>
      <c r="BGZ283"/>
      <c r="BHA283"/>
      <c r="BHB283"/>
      <c r="BHC283"/>
      <c r="BHD283"/>
      <c r="BHE283"/>
      <c r="BHF283"/>
      <c r="BHG283"/>
      <c r="BHH283"/>
      <c r="BHI283"/>
      <c r="BHJ283"/>
      <c r="BHK283"/>
      <c r="BHL283"/>
      <c r="BHM283"/>
      <c r="BHN283"/>
      <c r="BHO283"/>
      <c r="BHP283"/>
      <c r="BHQ283"/>
      <c r="BHR283"/>
      <c r="BHS283"/>
      <c r="BHT283"/>
      <c r="BHU283"/>
      <c r="BHV283"/>
      <c r="BHW283"/>
      <c r="BHX283"/>
      <c r="BHY283"/>
      <c r="BHZ283"/>
      <c r="BIA283"/>
      <c r="BIB283"/>
      <c r="BIC283"/>
      <c r="BID283"/>
      <c r="BIE283"/>
      <c r="BIF283"/>
      <c r="BIG283"/>
      <c r="BIH283"/>
      <c r="BII283"/>
      <c r="BIJ283"/>
      <c r="BIK283"/>
      <c r="BIL283"/>
      <c r="BIM283"/>
      <c r="BIN283"/>
      <c r="BIO283"/>
      <c r="BIP283"/>
      <c r="BIQ283"/>
      <c r="BIR283"/>
      <c r="BIS283"/>
      <c r="BIT283"/>
      <c r="BIU283"/>
      <c r="BIV283"/>
      <c r="BIW283"/>
      <c r="BIX283"/>
      <c r="BIY283"/>
      <c r="BIZ283"/>
      <c r="BJA283"/>
      <c r="BJB283"/>
      <c r="BJC283"/>
      <c r="BJD283"/>
      <c r="BJE283"/>
      <c r="BJF283"/>
      <c r="BJG283"/>
      <c r="BJH283"/>
      <c r="BJI283"/>
      <c r="BJJ283"/>
      <c r="BJK283"/>
      <c r="BJL283"/>
      <c r="BJM283"/>
      <c r="BJN283"/>
      <c r="BJO283"/>
      <c r="BJP283"/>
      <c r="BJQ283"/>
      <c r="BJR283"/>
      <c r="BJS283"/>
      <c r="BJT283"/>
      <c r="BJU283"/>
      <c r="BJV283"/>
      <c r="BJW283"/>
      <c r="BJX283"/>
      <c r="BJY283"/>
      <c r="BJZ283"/>
      <c r="BKA283"/>
      <c r="BKB283"/>
      <c r="BKC283"/>
      <c r="BKD283"/>
      <c r="BKE283"/>
      <c r="BKF283"/>
      <c r="BKG283"/>
      <c r="BKH283"/>
      <c r="BKI283"/>
      <c r="BKJ283"/>
      <c r="BKK283"/>
      <c r="BKL283"/>
      <c r="BKM283"/>
      <c r="BKN283"/>
      <c r="BKO283"/>
      <c r="BKP283"/>
      <c r="BKQ283"/>
      <c r="BKR283"/>
      <c r="BKS283"/>
      <c r="BKT283"/>
      <c r="BKU283"/>
      <c r="BKV283"/>
      <c r="BKW283"/>
      <c r="BKX283"/>
      <c r="BKY283"/>
      <c r="BKZ283"/>
      <c r="BLA283"/>
      <c r="BLB283"/>
      <c r="BLC283"/>
      <c r="BLD283"/>
      <c r="BLE283"/>
      <c r="BLF283"/>
      <c r="BLG283"/>
      <c r="BLH283"/>
      <c r="BLI283"/>
      <c r="BLJ283"/>
      <c r="BLK283"/>
      <c r="BLL283"/>
      <c r="BLM283"/>
      <c r="BLN283"/>
      <c r="BLO283"/>
      <c r="BLP283"/>
      <c r="BLQ283"/>
      <c r="BLR283"/>
      <c r="BLS283"/>
      <c r="BLT283"/>
      <c r="BLU283"/>
      <c r="BLV283"/>
      <c r="BLW283"/>
      <c r="BLX283"/>
      <c r="BLY283"/>
      <c r="BLZ283"/>
      <c r="BMA283"/>
      <c r="BMB283"/>
      <c r="BMC283"/>
      <c r="BMD283"/>
      <c r="BME283"/>
      <c r="BMF283"/>
      <c r="BMG283"/>
      <c r="BMH283"/>
      <c r="BMI283"/>
      <c r="BMJ283"/>
      <c r="BMK283"/>
      <c r="BML283"/>
      <c r="BMM283"/>
      <c r="BMN283"/>
      <c r="BMO283"/>
      <c r="BMP283"/>
      <c r="BMQ283"/>
      <c r="BMR283"/>
      <c r="BMS283"/>
      <c r="BMT283"/>
      <c r="BMU283"/>
      <c r="BMV283"/>
      <c r="BMW283"/>
      <c r="BMX283"/>
      <c r="BMY283"/>
      <c r="BMZ283"/>
      <c r="BNA283"/>
      <c r="BNB283"/>
      <c r="BNC283"/>
      <c r="BND283"/>
      <c r="BNE283"/>
      <c r="BNF283"/>
      <c r="BNG283"/>
      <c r="BNH283"/>
      <c r="BNI283"/>
      <c r="BNJ283"/>
      <c r="BNK283"/>
      <c r="BNL283"/>
      <c r="BNM283"/>
      <c r="BNN283"/>
      <c r="BNO283"/>
      <c r="BNP283"/>
      <c r="BNQ283"/>
      <c r="BNR283"/>
      <c r="BNS283"/>
      <c r="BNT283"/>
      <c r="BNU283"/>
      <c r="BNV283"/>
      <c r="BNW283"/>
      <c r="BNX283"/>
      <c r="BNY283"/>
      <c r="BNZ283"/>
      <c r="BOA283"/>
      <c r="BOB283"/>
      <c r="BOC283"/>
      <c r="BOD283"/>
      <c r="BOE283"/>
      <c r="BOF283"/>
      <c r="BOG283"/>
      <c r="BOH283"/>
      <c r="BOI283"/>
      <c r="BOJ283"/>
      <c r="BOK283"/>
      <c r="BOL283"/>
      <c r="BOM283"/>
      <c r="BON283"/>
      <c r="BOO283"/>
      <c r="BOP283"/>
      <c r="BOQ283"/>
      <c r="BOR283"/>
      <c r="BOS283"/>
      <c r="BOT283"/>
      <c r="BOU283"/>
      <c r="BOV283"/>
      <c r="BOW283"/>
      <c r="BOX283"/>
      <c r="BOY283"/>
      <c r="BOZ283"/>
      <c r="BPA283"/>
      <c r="BPB283"/>
      <c r="BPC283"/>
      <c r="BPD283"/>
      <c r="BPE283"/>
      <c r="BPF283"/>
      <c r="BPG283"/>
      <c r="BPH283"/>
      <c r="BPI283"/>
      <c r="BPJ283"/>
      <c r="BPK283"/>
      <c r="BPL283"/>
      <c r="BPM283"/>
      <c r="BPN283"/>
      <c r="BPO283"/>
      <c r="BPP283"/>
      <c r="BPQ283"/>
      <c r="BPR283"/>
      <c r="BPS283"/>
      <c r="BPT283"/>
      <c r="BPU283"/>
      <c r="BPV283"/>
      <c r="BPW283"/>
      <c r="BPX283"/>
      <c r="BPY283"/>
      <c r="BPZ283"/>
      <c r="BQA283"/>
      <c r="BQB283"/>
      <c r="BQC283"/>
      <c r="BQD283"/>
      <c r="BQE283"/>
      <c r="BQF283"/>
      <c r="BQG283"/>
      <c r="BQH283"/>
      <c r="BQI283"/>
      <c r="BQJ283"/>
      <c r="BQK283"/>
      <c r="BQL283"/>
      <c r="BQM283"/>
      <c r="BQN283"/>
      <c r="BQO283"/>
      <c r="BQP283"/>
      <c r="BQQ283"/>
      <c r="BQR283"/>
      <c r="BQS283"/>
      <c r="BQT283"/>
      <c r="BQU283"/>
      <c r="BQV283"/>
      <c r="BQW283"/>
      <c r="BQX283"/>
      <c r="BQY283"/>
      <c r="BQZ283"/>
      <c r="BRA283"/>
      <c r="BRB283"/>
      <c r="BRC283"/>
      <c r="BRD283"/>
      <c r="BRE283"/>
      <c r="BRF283"/>
      <c r="BRG283"/>
      <c r="BRH283"/>
      <c r="BRI283"/>
      <c r="BRJ283"/>
      <c r="BRK283"/>
      <c r="BRL283"/>
      <c r="BRM283"/>
      <c r="BRN283"/>
      <c r="BRO283"/>
      <c r="BRP283"/>
      <c r="BRQ283"/>
      <c r="BRR283"/>
      <c r="BRS283"/>
      <c r="BRT283"/>
      <c r="BRU283"/>
      <c r="BRV283"/>
      <c r="BRW283"/>
      <c r="BRX283"/>
      <c r="BRY283"/>
      <c r="BRZ283"/>
      <c r="BSA283"/>
      <c r="BSB283"/>
      <c r="BSC283"/>
      <c r="BSD283"/>
      <c r="BSE283"/>
      <c r="BSF283"/>
      <c r="BSG283"/>
      <c r="BSH283"/>
      <c r="BSI283"/>
      <c r="BSJ283"/>
      <c r="BSK283"/>
      <c r="BSL283"/>
      <c r="BSM283"/>
      <c r="BSN283"/>
      <c r="BSO283"/>
      <c r="BSP283"/>
      <c r="BSQ283"/>
      <c r="BSR283"/>
      <c r="BSS283"/>
      <c r="BST283"/>
      <c r="BSU283"/>
      <c r="BSV283"/>
      <c r="BSW283"/>
      <c r="BSX283"/>
      <c r="BSY283"/>
      <c r="BSZ283"/>
      <c r="BTA283"/>
      <c r="BTB283"/>
      <c r="BTC283"/>
      <c r="BTD283"/>
      <c r="BTE283"/>
      <c r="BTF283"/>
      <c r="BTG283"/>
      <c r="BTH283"/>
      <c r="BTI283"/>
      <c r="BTJ283"/>
      <c r="BTK283"/>
      <c r="BTL283"/>
      <c r="BTM283"/>
      <c r="BTN283"/>
      <c r="BTO283"/>
      <c r="BTP283"/>
      <c r="BTQ283"/>
      <c r="BTR283"/>
      <c r="BTS283"/>
      <c r="BTT283"/>
      <c r="BTU283"/>
      <c r="BTV283"/>
      <c r="BTW283"/>
      <c r="BTX283"/>
      <c r="BTY283"/>
      <c r="BTZ283"/>
      <c r="BUA283"/>
      <c r="BUB283"/>
      <c r="BUC283"/>
      <c r="BUD283"/>
      <c r="BUE283"/>
      <c r="BUF283"/>
      <c r="BUG283"/>
      <c r="BUH283"/>
      <c r="BUI283"/>
      <c r="BUJ283"/>
      <c r="BUK283"/>
      <c r="BUL283"/>
      <c r="BUM283"/>
      <c r="BUN283"/>
      <c r="BUO283"/>
      <c r="BUP283"/>
      <c r="BUQ283"/>
      <c r="BUR283"/>
      <c r="BUS283"/>
      <c r="BUT283"/>
      <c r="BUU283"/>
      <c r="BUV283"/>
      <c r="BUW283"/>
      <c r="BUX283"/>
      <c r="BUY283"/>
      <c r="BUZ283"/>
      <c r="BVA283"/>
      <c r="BVB283"/>
      <c r="BVC283"/>
      <c r="BVD283"/>
      <c r="BVE283"/>
      <c r="BVF283"/>
      <c r="BVG283"/>
      <c r="BVH283"/>
      <c r="BVI283"/>
      <c r="BVJ283"/>
      <c r="BVK283"/>
      <c r="BVL283"/>
      <c r="BVM283"/>
      <c r="BVN283"/>
      <c r="BVO283"/>
      <c r="BVP283"/>
      <c r="BVQ283"/>
      <c r="BVR283"/>
      <c r="BVS283"/>
      <c r="BVT283"/>
      <c r="BVU283"/>
      <c r="BVV283"/>
      <c r="BVW283"/>
      <c r="BVX283"/>
      <c r="BVY283"/>
      <c r="BVZ283"/>
      <c r="BWA283"/>
      <c r="BWB283"/>
      <c r="BWC283"/>
      <c r="BWD283"/>
      <c r="BWE283"/>
      <c r="BWF283"/>
      <c r="BWG283"/>
      <c r="BWH283"/>
      <c r="BWI283"/>
      <c r="BWJ283"/>
      <c r="BWK283"/>
      <c r="BWL283"/>
      <c r="BWM283"/>
      <c r="BWN283"/>
      <c r="BWO283"/>
      <c r="BWP283"/>
      <c r="BWQ283"/>
      <c r="BWR283"/>
      <c r="BWS283"/>
      <c r="BWT283"/>
      <c r="BWU283"/>
      <c r="BWV283"/>
      <c r="BWW283"/>
      <c r="BWX283"/>
      <c r="BWY283"/>
      <c r="BWZ283"/>
      <c r="BXA283"/>
      <c r="BXB283"/>
      <c r="BXC283"/>
      <c r="BXD283"/>
      <c r="BXE283"/>
      <c r="BXF283"/>
      <c r="BXG283"/>
      <c r="BXH283"/>
      <c r="BXI283"/>
      <c r="BXJ283"/>
      <c r="BXK283"/>
      <c r="BXL283"/>
      <c r="BXM283"/>
      <c r="BXN283"/>
      <c r="BXO283"/>
      <c r="BXP283"/>
      <c r="BXQ283"/>
      <c r="BXR283"/>
      <c r="BXS283"/>
      <c r="BXT283"/>
      <c r="BXU283"/>
      <c r="BXV283"/>
      <c r="BXW283"/>
      <c r="BXX283"/>
      <c r="BXY283"/>
      <c r="BXZ283"/>
      <c r="BYA283"/>
      <c r="BYB283"/>
      <c r="BYC283"/>
      <c r="BYD283"/>
      <c r="BYE283"/>
      <c r="BYF283"/>
      <c r="BYG283"/>
      <c r="BYH283"/>
      <c r="BYI283"/>
      <c r="BYJ283"/>
      <c r="BYK283"/>
      <c r="BYL283"/>
      <c r="BYM283"/>
      <c r="BYN283"/>
      <c r="BYO283"/>
      <c r="BYP283"/>
      <c r="BYQ283"/>
      <c r="BYR283"/>
      <c r="BYS283"/>
      <c r="BYT283"/>
      <c r="BYU283"/>
      <c r="BYV283"/>
      <c r="BYW283"/>
      <c r="BYX283"/>
      <c r="BYY283"/>
      <c r="BYZ283"/>
      <c r="BZA283"/>
      <c r="BZB283"/>
      <c r="BZC283"/>
      <c r="BZD283"/>
      <c r="BZE283"/>
      <c r="BZF283"/>
      <c r="BZG283"/>
      <c r="BZH283"/>
      <c r="BZI283"/>
      <c r="BZJ283"/>
      <c r="BZK283"/>
      <c r="BZL283"/>
      <c r="BZM283"/>
      <c r="BZN283"/>
      <c r="BZO283"/>
      <c r="BZP283"/>
      <c r="BZQ283"/>
      <c r="BZR283"/>
      <c r="BZS283"/>
      <c r="BZT283"/>
      <c r="BZU283"/>
      <c r="BZV283"/>
      <c r="BZW283"/>
      <c r="BZX283"/>
      <c r="BZY283"/>
      <c r="BZZ283"/>
      <c r="CAA283"/>
      <c r="CAB283"/>
      <c r="CAC283"/>
      <c r="CAD283"/>
      <c r="CAE283"/>
      <c r="CAF283"/>
      <c r="CAG283"/>
      <c r="CAH283"/>
      <c r="CAI283"/>
      <c r="CAJ283"/>
      <c r="CAK283"/>
      <c r="CAL283"/>
      <c r="CAM283"/>
      <c r="CAN283"/>
      <c r="CAO283"/>
      <c r="CAP283"/>
      <c r="CAQ283"/>
      <c r="CAR283"/>
      <c r="CAS283"/>
      <c r="CAT283"/>
      <c r="CAU283"/>
      <c r="CAV283"/>
      <c r="CAW283"/>
      <c r="CAX283"/>
      <c r="CAY283"/>
      <c r="CAZ283"/>
      <c r="CBA283"/>
      <c r="CBB283"/>
      <c r="CBC283"/>
      <c r="CBD283"/>
      <c r="CBE283"/>
      <c r="CBF283"/>
      <c r="CBG283"/>
      <c r="CBH283"/>
      <c r="CBI283"/>
      <c r="CBJ283"/>
      <c r="CBK283"/>
      <c r="CBL283"/>
      <c r="CBM283"/>
      <c r="CBN283"/>
      <c r="CBO283"/>
      <c r="CBP283"/>
      <c r="CBQ283"/>
      <c r="CBR283"/>
      <c r="CBS283"/>
      <c r="CBT283"/>
      <c r="CBU283"/>
      <c r="CBV283"/>
      <c r="CBW283"/>
      <c r="CBX283"/>
      <c r="CBY283"/>
      <c r="CBZ283"/>
      <c r="CCA283"/>
      <c r="CCB283"/>
      <c r="CCC283"/>
      <c r="CCD283"/>
      <c r="CCE283"/>
      <c r="CCF283"/>
      <c r="CCG283"/>
      <c r="CCH283"/>
      <c r="CCI283"/>
      <c r="CCJ283"/>
      <c r="CCK283"/>
      <c r="CCL283"/>
      <c r="CCM283"/>
      <c r="CCN283"/>
      <c r="CCO283"/>
      <c r="CCP283"/>
      <c r="CCQ283"/>
      <c r="CCR283"/>
      <c r="CCS283"/>
      <c r="CCT283"/>
      <c r="CCU283"/>
      <c r="CCV283"/>
      <c r="CCW283"/>
      <c r="CCX283"/>
      <c r="CCY283"/>
      <c r="CCZ283"/>
      <c r="CDA283"/>
      <c r="CDB283"/>
      <c r="CDC283"/>
      <c r="CDD283"/>
      <c r="CDE283"/>
      <c r="CDF283"/>
      <c r="CDG283"/>
      <c r="CDH283"/>
      <c r="CDI283"/>
      <c r="CDJ283"/>
      <c r="CDK283"/>
      <c r="CDL283"/>
      <c r="CDM283"/>
      <c r="CDN283"/>
      <c r="CDO283"/>
      <c r="CDP283"/>
      <c r="CDQ283"/>
      <c r="CDR283"/>
      <c r="CDS283"/>
      <c r="CDT283"/>
      <c r="CDU283"/>
      <c r="CDV283"/>
      <c r="CDW283"/>
      <c r="CDX283"/>
      <c r="CDY283"/>
      <c r="CDZ283"/>
      <c r="CEA283"/>
      <c r="CEB283"/>
      <c r="CEC283"/>
      <c r="CED283"/>
      <c r="CEE283"/>
      <c r="CEF283"/>
      <c r="CEG283"/>
      <c r="CEH283"/>
      <c r="CEI283"/>
      <c r="CEJ283"/>
      <c r="CEK283"/>
      <c r="CEL283"/>
      <c r="CEM283"/>
      <c r="CEN283"/>
      <c r="CEO283"/>
      <c r="CEP283"/>
      <c r="CEQ283"/>
      <c r="CER283"/>
      <c r="CES283"/>
      <c r="CET283"/>
      <c r="CEU283"/>
      <c r="CEV283"/>
      <c r="CEW283"/>
      <c r="CEX283"/>
      <c r="CEY283"/>
      <c r="CEZ283"/>
      <c r="CFA283"/>
      <c r="CFB283"/>
      <c r="CFC283"/>
      <c r="CFD283"/>
      <c r="CFE283"/>
      <c r="CFF283"/>
      <c r="CFG283"/>
      <c r="CFH283"/>
      <c r="CFI283"/>
      <c r="CFJ283"/>
      <c r="CFK283"/>
      <c r="CFL283"/>
      <c r="CFM283"/>
      <c r="CFN283"/>
      <c r="CFO283"/>
      <c r="CFP283"/>
      <c r="CFQ283"/>
      <c r="CFR283"/>
      <c r="CFS283"/>
      <c r="CFT283"/>
      <c r="CFU283"/>
      <c r="CFV283"/>
      <c r="CFW283"/>
      <c r="CFX283"/>
      <c r="CFY283"/>
      <c r="CFZ283"/>
      <c r="CGA283"/>
      <c r="CGB283"/>
      <c r="CGC283"/>
      <c r="CGD283"/>
      <c r="CGE283"/>
      <c r="CGF283"/>
      <c r="CGG283"/>
      <c r="CGH283"/>
      <c r="CGI283"/>
      <c r="CGJ283"/>
      <c r="CGK283"/>
      <c r="CGL283"/>
      <c r="CGM283"/>
      <c r="CGN283"/>
      <c r="CGO283"/>
      <c r="CGP283"/>
      <c r="CGQ283"/>
      <c r="CGR283"/>
      <c r="CGS283"/>
      <c r="CGT283"/>
      <c r="CGU283"/>
      <c r="CGV283"/>
      <c r="CGW283"/>
      <c r="CGX283"/>
      <c r="CGY283"/>
      <c r="CGZ283"/>
      <c r="CHA283"/>
      <c r="CHB283"/>
      <c r="CHC283"/>
      <c r="CHD283"/>
      <c r="CHE283"/>
      <c r="CHF283"/>
      <c r="CHG283"/>
      <c r="CHH283"/>
      <c r="CHI283"/>
      <c r="CHJ283"/>
      <c r="CHK283"/>
      <c r="CHL283"/>
      <c r="CHM283"/>
      <c r="CHN283"/>
      <c r="CHO283"/>
      <c r="CHP283"/>
      <c r="CHQ283"/>
      <c r="CHR283"/>
      <c r="CHS283"/>
      <c r="CHT283"/>
      <c r="CHU283"/>
      <c r="CHV283"/>
      <c r="CHW283"/>
      <c r="CHX283"/>
      <c r="CHY283"/>
      <c r="CHZ283"/>
      <c r="CIA283"/>
      <c r="CIB283"/>
      <c r="CIC283"/>
      <c r="CID283"/>
      <c r="CIE283"/>
      <c r="CIF283"/>
      <c r="CIG283"/>
      <c r="CIH283"/>
      <c r="CII283"/>
      <c r="CIJ283"/>
      <c r="CIK283"/>
      <c r="CIL283"/>
      <c r="CIM283"/>
      <c r="CIN283"/>
      <c r="CIO283"/>
      <c r="CIP283"/>
      <c r="CIQ283"/>
      <c r="CIR283"/>
      <c r="CIS283"/>
      <c r="CIT283"/>
      <c r="CIU283"/>
      <c r="CIV283"/>
      <c r="CIW283"/>
      <c r="CIX283"/>
      <c r="CIY283"/>
      <c r="CIZ283"/>
      <c r="CJA283"/>
      <c r="CJB283"/>
      <c r="CJC283"/>
      <c r="CJD283"/>
      <c r="CJE283"/>
      <c r="CJF283"/>
      <c r="CJG283"/>
      <c r="CJH283"/>
      <c r="CJI283"/>
      <c r="CJJ283"/>
      <c r="CJK283"/>
      <c r="CJL283"/>
      <c r="CJM283"/>
      <c r="CJN283"/>
      <c r="CJO283"/>
      <c r="CJP283"/>
      <c r="CJQ283"/>
      <c r="CJR283"/>
      <c r="CJS283"/>
      <c r="CJT283"/>
      <c r="CJU283"/>
      <c r="CJV283"/>
      <c r="CJW283"/>
      <c r="CJX283"/>
      <c r="CJY283"/>
      <c r="CJZ283"/>
      <c r="CKA283"/>
      <c r="CKB283"/>
      <c r="CKC283"/>
      <c r="CKD283"/>
      <c r="CKE283"/>
      <c r="CKF283"/>
      <c r="CKG283"/>
      <c r="CKH283"/>
      <c r="CKI283"/>
      <c r="CKJ283"/>
      <c r="CKK283"/>
      <c r="CKL283"/>
      <c r="CKM283"/>
      <c r="CKN283"/>
      <c r="CKO283"/>
      <c r="CKP283"/>
      <c r="CKQ283"/>
      <c r="CKR283"/>
      <c r="CKS283"/>
      <c r="CKT283"/>
      <c r="CKU283"/>
      <c r="CKV283"/>
      <c r="CKW283"/>
      <c r="CKX283"/>
      <c r="CKY283"/>
      <c r="CKZ283"/>
      <c r="CLA283"/>
      <c r="CLB283"/>
      <c r="CLC283"/>
      <c r="CLD283"/>
      <c r="CLE283"/>
      <c r="CLF283"/>
      <c r="CLG283"/>
      <c r="CLH283"/>
      <c r="CLI283"/>
      <c r="CLJ283"/>
      <c r="CLK283"/>
      <c r="CLL283"/>
      <c r="CLM283"/>
      <c r="CLN283"/>
      <c r="CLO283"/>
      <c r="CLP283"/>
      <c r="CLQ283"/>
      <c r="CLR283"/>
      <c r="CLS283"/>
      <c r="CLT283"/>
      <c r="CLU283"/>
      <c r="CLV283"/>
      <c r="CLW283"/>
      <c r="CLX283"/>
      <c r="CLY283"/>
      <c r="CLZ283"/>
      <c r="CMA283"/>
      <c r="CMB283"/>
      <c r="CMC283"/>
      <c r="CMD283"/>
      <c r="CME283"/>
      <c r="CMF283"/>
      <c r="CMG283"/>
      <c r="CMH283"/>
      <c r="CMI283"/>
      <c r="CMJ283"/>
      <c r="CMK283"/>
      <c r="CML283"/>
      <c r="CMM283"/>
      <c r="CMN283"/>
      <c r="CMO283"/>
      <c r="CMP283"/>
      <c r="CMQ283"/>
      <c r="CMR283"/>
      <c r="CMS283"/>
      <c r="CMT283"/>
      <c r="CMU283"/>
      <c r="CMV283"/>
      <c r="CMW283"/>
      <c r="CMX283"/>
      <c r="CMY283"/>
      <c r="CMZ283"/>
      <c r="CNA283"/>
      <c r="CNB283"/>
      <c r="CNC283"/>
      <c r="CND283"/>
      <c r="CNE283"/>
      <c r="CNF283"/>
      <c r="CNG283"/>
      <c r="CNH283"/>
      <c r="CNI283"/>
      <c r="CNJ283"/>
      <c r="CNK283"/>
      <c r="CNL283"/>
      <c r="CNM283"/>
      <c r="CNN283"/>
      <c r="CNO283"/>
      <c r="CNP283"/>
      <c r="CNQ283"/>
      <c r="CNR283"/>
      <c r="CNS283"/>
      <c r="CNT283"/>
      <c r="CNU283"/>
      <c r="CNV283"/>
      <c r="CNW283"/>
      <c r="CNX283"/>
      <c r="CNY283"/>
      <c r="CNZ283"/>
      <c r="COA283"/>
      <c r="COB283"/>
      <c r="COC283"/>
      <c r="COD283"/>
      <c r="COE283"/>
      <c r="COF283"/>
      <c r="COG283"/>
      <c r="COH283"/>
      <c r="COI283"/>
      <c r="COJ283"/>
      <c r="COK283"/>
      <c r="COL283"/>
      <c r="COM283"/>
      <c r="CON283"/>
      <c r="COO283"/>
      <c r="COP283"/>
      <c r="COQ283"/>
      <c r="COR283"/>
      <c r="COS283"/>
      <c r="COT283"/>
      <c r="COU283"/>
      <c r="COV283"/>
      <c r="COW283"/>
      <c r="COX283"/>
      <c r="COY283"/>
      <c r="COZ283"/>
      <c r="CPA283"/>
      <c r="CPB283"/>
      <c r="CPC283"/>
      <c r="CPD283"/>
      <c r="CPE283"/>
      <c r="CPF283"/>
      <c r="CPG283"/>
      <c r="CPH283"/>
      <c r="CPI283"/>
      <c r="CPJ283"/>
      <c r="CPK283"/>
      <c r="CPL283"/>
      <c r="CPM283"/>
      <c r="CPN283"/>
      <c r="CPO283"/>
      <c r="CPP283"/>
      <c r="CPQ283"/>
      <c r="CPR283"/>
      <c r="CPS283"/>
      <c r="CPT283"/>
      <c r="CPU283"/>
      <c r="CPV283"/>
      <c r="CPW283"/>
      <c r="CPX283"/>
      <c r="CPY283"/>
      <c r="CPZ283"/>
      <c r="CQA283"/>
      <c r="CQB283"/>
      <c r="CQC283"/>
      <c r="CQD283"/>
      <c r="CQE283"/>
      <c r="CQF283"/>
      <c r="CQG283"/>
      <c r="CQH283"/>
      <c r="CQI283"/>
      <c r="CQJ283"/>
      <c r="CQK283"/>
      <c r="CQL283"/>
      <c r="CQM283"/>
      <c r="CQN283"/>
      <c r="CQO283"/>
      <c r="CQP283"/>
      <c r="CQQ283"/>
      <c r="CQR283"/>
      <c r="CQS283"/>
      <c r="CQT283"/>
      <c r="CQU283"/>
      <c r="CQV283"/>
      <c r="CQW283"/>
      <c r="CQX283"/>
      <c r="CQY283"/>
      <c r="CQZ283"/>
      <c r="CRA283"/>
      <c r="CRB283"/>
      <c r="CRC283"/>
      <c r="CRD283"/>
      <c r="CRE283"/>
      <c r="CRF283"/>
      <c r="CRG283"/>
      <c r="CRH283"/>
      <c r="CRI283"/>
      <c r="CRJ283"/>
      <c r="CRK283"/>
      <c r="CRL283"/>
      <c r="CRM283"/>
      <c r="CRN283"/>
      <c r="CRO283"/>
      <c r="CRP283"/>
      <c r="CRQ283"/>
      <c r="CRR283"/>
      <c r="CRS283"/>
      <c r="CRT283"/>
      <c r="CRU283"/>
      <c r="CRV283"/>
      <c r="CRW283"/>
      <c r="CRX283"/>
      <c r="CRY283"/>
      <c r="CRZ283"/>
      <c r="CSA283"/>
      <c r="CSB283"/>
      <c r="CSC283"/>
      <c r="CSD283"/>
      <c r="CSE283"/>
      <c r="CSF283"/>
      <c r="CSG283"/>
      <c r="CSH283"/>
      <c r="CSI283"/>
      <c r="CSJ283"/>
      <c r="CSK283"/>
      <c r="CSL283"/>
      <c r="CSM283"/>
      <c r="CSN283"/>
      <c r="CSO283"/>
      <c r="CSP283"/>
      <c r="CSQ283"/>
      <c r="CSR283"/>
      <c r="CSS283"/>
      <c r="CST283"/>
      <c r="CSU283"/>
      <c r="CSV283"/>
      <c r="CSW283"/>
      <c r="CSX283"/>
      <c r="CSY283"/>
      <c r="CSZ283"/>
      <c r="CTA283"/>
      <c r="CTB283"/>
      <c r="CTC283"/>
      <c r="CTD283"/>
      <c r="CTE283"/>
      <c r="CTF283"/>
      <c r="CTG283"/>
      <c r="CTH283"/>
      <c r="CTI283"/>
      <c r="CTJ283"/>
      <c r="CTK283"/>
      <c r="CTL283"/>
      <c r="CTM283"/>
      <c r="CTN283"/>
      <c r="CTO283"/>
      <c r="CTP283"/>
      <c r="CTQ283"/>
      <c r="CTR283"/>
      <c r="CTS283"/>
      <c r="CTT283"/>
      <c r="CTU283"/>
      <c r="CTV283"/>
      <c r="CTW283"/>
      <c r="CTX283"/>
      <c r="CTY283"/>
      <c r="CTZ283"/>
      <c r="CUA283"/>
      <c r="CUB283"/>
      <c r="CUC283"/>
      <c r="CUD283"/>
      <c r="CUE283"/>
      <c r="CUF283"/>
      <c r="CUG283"/>
      <c r="CUH283"/>
      <c r="CUI283"/>
      <c r="CUJ283"/>
      <c r="CUK283"/>
      <c r="CUL283"/>
      <c r="CUM283"/>
      <c r="CUN283"/>
      <c r="CUO283"/>
      <c r="CUP283"/>
      <c r="CUQ283"/>
      <c r="CUR283"/>
      <c r="CUS283"/>
      <c r="CUT283"/>
      <c r="CUU283"/>
      <c r="CUV283"/>
      <c r="CUW283"/>
      <c r="CUX283"/>
      <c r="CUY283"/>
      <c r="CUZ283"/>
      <c r="CVA283"/>
      <c r="CVB283"/>
      <c r="CVC283"/>
      <c r="CVD283"/>
      <c r="CVE283"/>
      <c r="CVF283"/>
      <c r="CVG283"/>
      <c r="CVH283"/>
      <c r="CVI283"/>
      <c r="CVJ283"/>
      <c r="CVK283"/>
      <c r="CVL283"/>
      <c r="CVM283"/>
      <c r="CVN283"/>
      <c r="CVO283"/>
      <c r="CVP283"/>
      <c r="CVQ283"/>
      <c r="CVR283"/>
      <c r="CVS283"/>
      <c r="CVT283"/>
      <c r="CVU283"/>
      <c r="CVV283"/>
      <c r="CVW283"/>
      <c r="CVX283"/>
      <c r="CVY283"/>
      <c r="CVZ283"/>
      <c r="CWA283"/>
      <c r="CWB283"/>
      <c r="CWC283"/>
      <c r="CWD283"/>
      <c r="CWE283"/>
      <c r="CWF283"/>
      <c r="CWG283"/>
      <c r="CWH283"/>
      <c r="CWI283"/>
      <c r="CWJ283"/>
      <c r="CWK283"/>
      <c r="CWL283"/>
      <c r="CWM283"/>
      <c r="CWN283"/>
      <c r="CWO283"/>
      <c r="CWP283"/>
      <c r="CWQ283"/>
      <c r="CWR283"/>
      <c r="CWS283"/>
      <c r="CWT283"/>
      <c r="CWU283"/>
      <c r="CWV283"/>
      <c r="CWW283"/>
      <c r="CWX283"/>
      <c r="CWY283"/>
      <c r="CWZ283"/>
      <c r="CXA283"/>
      <c r="CXB283"/>
      <c r="CXC283"/>
      <c r="CXD283"/>
      <c r="CXE283"/>
      <c r="CXF283"/>
      <c r="CXG283"/>
      <c r="CXH283"/>
      <c r="CXI283"/>
      <c r="CXJ283"/>
      <c r="CXK283"/>
      <c r="CXL283"/>
      <c r="CXM283"/>
      <c r="CXN283"/>
      <c r="CXO283"/>
      <c r="CXP283"/>
      <c r="CXQ283"/>
      <c r="CXR283"/>
      <c r="CXS283"/>
      <c r="CXT283"/>
      <c r="CXU283"/>
      <c r="CXV283"/>
      <c r="CXW283"/>
      <c r="CXX283"/>
      <c r="CXY283"/>
      <c r="CXZ283"/>
      <c r="CYA283"/>
      <c r="CYB283"/>
      <c r="CYC283"/>
      <c r="CYD283"/>
      <c r="CYE283"/>
      <c r="CYF283"/>
      <c r="CYG283"/>
      <c r="CYH283"/>
      <c r="CYI283"/>
      <c r="CYJ283"/>
      <c r="CYK283"/>
      <c r="CYL283"/>
      <c r="CYM283"/>
      <c r="CYN283"/>
      <c r="CYO283"/>
      <c r="CYP283"/>
      <c r="CYQ283"/>
      <c r="CYR283"/>
      <c r="CYS283"/>
      <c r="CYT283"/>
      <c r="CYU283"/>
      <c r="CYV283"/>
      <c r="CYW283"/>
      <c r="CYX283"/>
      <c r="CYY283"/>
      <c r="CYZ283"/>
      <c r="CZA283"/>
      <c r="CZB283"/>
      <c r="CZC283"/>
      <c r="CZD283"/>
      <c r="CZE283"/>
      <c r="CZF283"/>
      <c r="CZG283"/>
      <c r="CZH283"/>
      <c r="CZI283"/>
      <c r="CZJ283"/>
      <c r="CZK283"/>
      <c r="CZL283"/>
      <c r="CZM283"/>
      <c r="CZN283"/>
      <c r="CZO283"/>
      <c r="CZP283"/>
      <c r="CZQ283"/>
      <c r="CZR283"/>
      <c r="CZS283"/>
      <c r="CZT283"/>
      <c r="CZU283"/>
      <c r="CZV283"/>
      <c r="CZW283"/>
      <c r="CZX283"/>
      <c r="CZY283"/>
      <c r="CZZ283"/>
      <c r="DAA283"/>
      <c r="DAB283"/>
      <c r="DAC283"/>
      <c r="DAD283"/>
      <c r="DAE283"/>
      <c r="DAF283"/>
      <c r="DAG283"/>
      <c r="DAH283"/>
      <c r="DAI283"/>
      <c r="DAJ283"/>
      <c r="DAK283"/>
      <c r="DAL283"/>
      <c r="DAM283"/>
      <c r="DAN283"/>
      <c r="DAO283"/>
      <c r="DAP283"/>
      <c r="DAQ283"/>
      <c r="DAR283"/>
      <c r="DAS283"/>
      <c r="DAT283"/>
      <c r="DAU283"/>
      <c r="DAV283"/>
      <c r="DAW283"/>
      <c r="DAX283"/>
      <c r="DAY283"/>
      <c r="DAZ283"/>
      <c r="DBA283"/>
      <c r="DBB283"/>
      <c r="DBC283"/>
      <c r="DBD283"/>
      <c r="DBE283"/>
      <c r="DBF283"/>
      <c r="DBG283"/>
      <c r="DBH283"/>
      <c r="DBI283"/>
      <c r="DBJ283"/>
      <c r="DBK283"/>
      <c r="DBL283"/>
      <c r="DBM283"/>
      <c r="DBN283"/>
      <c r="DBO283"/>
      <c r="DBP283"/>
      <c r="DBQ283"/>
      <c r="DBR283"/>
      <c r="DBS283"/>
      <c r="DBT283"/>
      <c r="DBU283"/>
      <c r="DBV283"/>
      <c r="DBW283"/>
      <c r="DBX283"/>
      <c r="DBY283"/>
      <c r="DBZ283"/>
      <c r="DCA283"/>
      <c r="DCB283"/>
      <c r="DCC283"/>
      <c r="DCD283"/>
      <c r="DCE283"/>
      <c r="DCF283"/>
      <c r="DCG283"/>
      <c r="DCH283"/>
      <c r="DCI283"/>
      <c r="DCJ283"/>
      <c r="DCK283"/>
      <c r="DCL283"/>
      <c r="DCM283"/>
      <c r="DCN283"/>
      <c r="DCO283"/>
      <c r="DCP283"/>
      <c r="DCQ283"/>
      <c r="DCR283"/>
      <c r="DCS283"/>
      <c r="DCT283"/>
      <c r="DCU283"/>
      <c r="DCV283"/>
      <c r="DCW283"/>
      <c r="DCX283"/>
      <c r="DCY283"/>
      <c r="DCZ283"/>
      <c r="DDA283"/>
      <c r="DDB283"/>
      <c r="DDC283"/>
      <c r="DDD283"/>
      <c r="DDE283"/>
      <c r="DDF283"/>
      <c r="DDG283"/>
      <c r="DDH283"/>
      <c r="DDI283"/>
      <c r="DDJ283"/>
      <c r="DDK283"/>
      <c r="DDL283"/>
      <c r="DDM283"/>
      <c r="DDN283"/>
      <c r="DDO283"/>
      <c r="DDP283"/>
      <c r="DDQ283"/>
      <c r="DDR283"/>
      <c r="DDS283"/>
      <c r="DDT283"/>
      <c r="DDU283"/>
      <c r="DDV283"/>
      <c r="DDW283"/>
      <c r="DDX283"/>
      <c r="DDY283"/>
      <c r="DDZ283"/>
      <c r="DEA283"/>
      <c r="DEB283"/>
      <c r="DEC283"/>
      <c r="DED283"/>
      <c r="DEE283"/>
      <c r="DEF283"/>
      <c r="DEG283"/>
      <c r="DEH283"/>
      <c r="DEI283"/>
      <c r="DEJ283"/>
      <c r="DEK283"/>
      <c r="DEL283"/>
      <c r="DEM283"/>
      <c r="DEN283"/>
      <c r="DEO283"/>
      <c r="DEP283"/>
      <c r="DEQ283"/>
      <c r="DER283"/>
      <c r="DES283"/>
      <c r="DET283"/>
      <c r="DEU283"/>
      <c r="DEV283"/>
      <c r="DEW283"/>
      <c r="DEX283"/>
      <c r="DEY283"/>
      <c r="DEZ283"/>
      <c r="DFA283"/>
      <c r="DFB283"/>
      <c r="DFC283"/>
      <c r="DFD283"/>
      <c r="DFE283"/>
      <c r="DFF283"/>
      <c r="DFG283"/>
      <c r="DFH283"/>
      <c r="DFI283"/>
      <c r="DFJ283"/>
      <c r="DFK283"/>
      <c r="DFL283"/>
      <c r="DFM283"/>
      <c r="DFN283"/>
      <c r="DFO283"/>
      <c r="DFP283"/>
      <c r="DFQ283"/>
      <c r="DFR283"/>
      <c r="DFS283"/>
      <c r="DFT283"/>
      <c r="DFU283"/>
      <c r="DFV283"/>
      <c r="DFW283"/>
      <c r="DFX283"/>
      <c r="DFY283"/>
      <c r="DFZ283"/>
      <c r="DGA283"/>
      <c r="DGB283"/>
      <c r="DGC283"/>
      <c r="DGD283"/>
      <c r="DGE283"/>
      <c r="DGF283"/>
      <c r="DGG283"/>
      <c r="DGH283"/>
      <c r="DGI283"/>
      <c r="DGJ283"/>
      <c r="DGK283"/>
      <c r="DGL283"/>
      <c r="DGM283"/>
      <c r="DGN283"/>
      <c r="DGO283"/>
      <c r="DGP283"/>
      <c r="DGQ283"/>
      <c r="DGR283"/>
      <c r="DGS283"/>
      <c r="DGT283"/>
      <c r="DGU283"/>
      <c r="DGV283"/>
      <c r="DGW283"/>
      <c r="DGX283"/>
      <c r="DGY283"/>
      <c r="DGZ283"/>
      <c r="DHA283"/>
      <c r="DHB283"/>
      <c r="DHC283"/>
      <c r="DHD283"/>
      <c r="DHE283"/>
      <c r="DHF283"/>
      <c r="DHG283"/>
      <c r="DHH283"/>
      <c r="DHI283"/>
      <c r="DHJ283"/>
      <c r="DHK283"/>
      <c r="DHL283"/>
      <c r="DHM283"/>
      <c r="DHN283"/>
      <c r="DHO283"/>
      <c r="DHP283"/>
      <c r="DHQ283"/>
      <c r="DHR283"/>
      <c r="DHS283"/>
      <c r="DHT283"/>
      <c r="DHU283"/>
      <c r="DHV283"/>
      <c r="DHW283"/>
      <c r="DHX283"/>
      <c r="DHY283"/>
      <c r="DHZ283"/>
      <c r="DIA283"/>
      <c r="DIB283"/>
      <c r="DIC283"/>
      <c r="DID283"/>
      <c r="DIE283"/>
      <c r="DIF283"/>
      <c r="DIG283"/>
      <c r="DIH283"/>
      <c r="DII283"/>
      <c r="DIJ283"/>
      <c r="DIK283"/>
      <c r="DIL283"/>
      <c r="DIM283"/>
      <c r="DIN283"/>
      <c r="DIO283"/>
      <c r="DIP283"/>
      <c r="DIQ283"/>
      <c r="DIR283"/>
      <c r="DIS283"/>
      <c r="DIT283"/>
      <c r="DIU283"/>
      <c r="DIV283"/>
      <c r="DIW283"/>
      <c r="DIX283"/>
      <c r="DIY283"/>
      <c r="DIZ283"/>
      <c r="DJA283"/>
      <c r="DJB283"/>
      <c r="DJC283"/>
      <c r="DJD283"/>
      <c r="DJE283"/>
      <c r="DJF283"/>
      <c r="DJG283"/>
      <c r="DJH283"/>
      <c r="DJI283"/>
      <c r="DJJ283"/>
      <c r="DJK283"/>
      <c r="DJL283"/>
      <c r="DJM283"/>
      <c r="DJN283"/>
      <c r="DJO283"/>
      <c r="DJP283"/>
      <c r="DJQ283"/>
      <c r="DJR283"/>
      <c r="DJS283"/>
      <c r="DJT283"/>
      <c r="DJU283"/>
      <c r="DJV283"/>
      <c r="DJW283"/>
      <c r="DJX283"/>
      <c r="DJY283"/>
      <c r="DJZ283"/>
      <c r="DKA283"/>
      <c r="DKB283"/>
      <c r="DKC283"/>
      <c r="DKD283"/>
      <c r="DKE283"/>
      <c r="DKF283"/>
      <c r="DKG283"/>
      <c r="DKH283"/>
      <c r="DKI283"/>
      <c r="DKJ283"/>
      <c r="DKK283"/>
      <c r="DKL283"/>
      <c r="DKM283"/>
      <c r="DKN283"/>
      <c r="DKO283"/>
      <c r="DKP283"/>
      <c r="DKQ283"/>
      <c r="DKR283"/>
      <c r="DKS283"/>
      <c r="DKT283"/>
      <c r="DKU283"/>
      <c r="DKV283"/>
      <c r="DKW283"/>
      <c r="DKX283"/>
      <c r="DKY283"/>
      <c r="DKZ283"/>
      <c r="DLA283"/>
      <c r="DLB283"/>
      <c r="DLC283"/>
      <c r="DLD283"/>
      <c r="DLE283"/>
      <c r="DLF283"/>
      <c r="DLG283"/>
      <c r="DLH283"/>
      <c r="DLI283"/>
      <c r="DLJ283"/>
      <c r="DLK283"/>
      <c r="DLL283"/>
      <c r="DLM283"/>
      <c r="DLN283"/>
      <c r="DLO283"/>
      <c r="DLP283"/>
      <c r="DLQ283"/>
      <c r="DLR283"/>
      <c r="DLS283"/>
      <c r="DLT283"/>
      <c r="DLU283"/>
      <c r="DLV283"/>
      <c r="DLW283"/>
      <c r="DLX283"/>
      <c r="DLY283"/>
      <c r="DLZ283"/>
      <c r="DMA283"/>
      <c r="DMB283"/>
      <c r="DMC283"/>
      <c r="DMD283"/>
      <c r="DME283"/>
      <c r="DMF283"/>
      <c r="DMG283"/>
      <c r="DMH283"/>
      <c r="DMI283"/>
      <c r="DMJ283"/>
      <c r="DMK283"/>
      <c r="DML283"/>
      <c r="DMM283"/>
      <c r="DMN283"/>
      <c r="DMO283"/>
      <c r="DMP283"/>
      <c r="DMQ283"/>
      <c r="DMR283"/>
      <c r="DMS283"/>
      <c r="DMT283"/>
      <c r="DMU283"/>
      <c r="DMV283"/>
      <c r="DMW283"/>
      <c r="DMX283"/>
      <c r="DMY283"/>
      <c r="DMZ283"/>
      <c r="DNA283"/>
      <c r="DNB283"/>
      <c r="DNC283"/>
      <c r="DND283"/>
      <c r="DNE283"/>
      <c r="DNF283"/>
      <c r="DNG283"/>
      <c r="DNH283"/>
      <c r="DNI283"/>
      <c r="DNJ283"/>
      <c r="DNK283"/>
      <c r="DNL283"/>
      <c r="DNM283"/>
      <c r="DNN283"/>
      <c r="DNO283"/>
      <c r="DNP283"/>
      <c r="DNQ283"/>
      <c r="DNR283"/>
      <c r="DNS283"/>
      <c r="DNT283"/>
      <c r="DNU283"/>
      <c r="DNV283"/>
      <c r="DNW283"/>
      <c r="DNX283"/>
      <c r="DNY283"/>
      <c r="DNZ283"/>
      <c r="DOA283"/>
      <c r="DOB283"/>
      <c r="DOC283"/>
      <c r="DOD283"/>
      <c r="DOE283"/>
      <c r="DOF283"/>
      <c r="DOG283"/>
      <c r="DOH283"/>
      <c r="DOI283"/>
      <c r="DOJ283"/>
      <c r="DOK283"/>
      <c r="DOL283"/>
      <c r="DOM283"/>
      <c r="DON283"/>
      <c r="DOO283"/>
      <c r="DOP283"/>
      <c r="DOQ283"/>
      <c r="DOR283"/>
      <c r="DOS283"/>
      <c r="DOT283"/>
      <c r="DOU283"/>
      <c r="DOV283"/>
      <c r="DOW283"/>
      <c r="DOX283"/>
      <c r="DOY283"/>
      <c r="DOZ283"/>
      <c r="DPA283"/>
      <c r="DPB283"/>
      <c r="DPC283"/>
      <c r="DPD283"/>
      <c r="DPE283"/>
      <c r="DPF283"/>
      <c r="DPG283"/>
      <c r="DPH283"/>
      <c r="DPI283"/>
      <c r="DPJ283"/>
      <c r="DPK283"/>
      <c r="DPL283"/>
      <c r="DPM283"/>
      <c r="DPN283"/>
      <c r="DPO283"/>
      <c r="DPP283"/>
      <c r="DPQ283"/>
      <c r="DPR283"/>
      <c r="DPS283"/>
      <c r="DPT283"/>
      <c r="DPU283"/>
      <c r="DPV283"/>
      <c r="DPW283"/>
      <c r="DPX283"/>
      <c r="DPY283"/>
      <c r="DPZ283"/>
      <c r="DQA283"/>
      <c r="DQB283"/>
      <c r="DQC283"/>
      <c r="DQD283"/>
      <c r="DQE283"/>
      <c r="DQF283"/>
      <c r="DQG283"/>
      <c r="DQH283"/>
      <c r="DQI283"/>
      <c r="DQJ283"/>
      <c r="DQK283"/>
      <c r="DQL283"/>
      <c r="DQM283"/>
      <c r="DQN283"/>
      <c r="DQO283"/>
      <c r="DQP283"/>
      <c r="DQQ283"/>
      <c r="DQR283"/>
      <c r="DQS283"/>
      <c r="DQT283"/>
      <c r="DQU283"/>
      <c r="DQV283"/>
      <c r="DQW283"/>
      <c r="DQX283"/>
      <c r="DQY283"/>
      <c r="DQZ283"/>
      <c r="DRA283"/>
      <c r="DRB283"/>
      <c r="DRC283"/>
      <c r="DRD283"/>
      <c r="DRE283"/>
      <c r="DRF283"/>
      <c r="DRG283"/>
      <c r="DRH283"/>
      <c r="DRI283"/>
      <c r="DRJ283"/>
      <c r="DRK283"/>
      <c r="DRL283"/>
      <c r="DRM283"/>
      <c r="DRN283"/>
      <c r="DRO283"/>
      <c r="DRP283"/>
      <c r="DRQ283"/>
      <c r="DRR283"/>
      <c r="DRS283"/>
      <c r="DRT283"/>
      <c r="DRU283"/>
      <c r="DRV283"/>
      <c r="DRW283"/>
      <c r="DRX283"/>
      <c r="DRY283"/>
      <c r="DRZ283"/>
      <c r="DSA283"/>
      <c r="DSB283"/>
      <c r="DSC283"/>
      <c r="DSD283"/>
      <c r="DSE283"/>
      <c r="DSF283"/>
      <c r="DSG283"/>
      <c r="DSH283"/>
      <c r="DSI283"/>
      <c r="DSJ283"/>
      <c r="DSK283"/>
      <c r="DSL283"/>
      <c r="DSM283"/>
      <c r="DSN283"/>
      <c r="DSO283"/>
      <c r="DSP283"/>
      <c r="DSQ283"/>
      <c r="DSR283"/>
      <c r="DSS283"/>
      <c r="DST283"/>
      <c r="DSU283"/>
      <c r="DSV283"/>
      <c r="DSW283"/>
      <c r="DSX283"/>
      <c r="DSY283"/>
      <c r="DSZ283"/>
      <c r="DTA283"/>
      <c r="DTB283"/>
      <c r="DTC283"/>
      <c r="DTD283"/>
      <c r="DTE283"/>
      <c r="DTF283"/>
      <c r="DTG283"/>
      <c r="DTH283"/>
      <c r="DTI283"/>
      <c r="DTJ283"/>
      <c r="DTK283"/>
      <c r="DTL283"/>
      <c r="DTM283"/>
      <c r="DTN283"/>
      <c r="DTO283"/>
      <c r="DTP283"/>
      <c r="DTQ283"/>
      <c r="DTR283"/>
      <c r="DTS283"/>
      <c r="DTT283"/>
      <c r="DTU283"/>
      <c r="DTV283"/>
      <c r="DTW283"/>
      <c r="DTX283"/>
      <c r="DTY283"/>
      <c r="DTZ283"/>
      <c r="DUA283"/>
      <c r="DUB283"/>
      <c r="DUC283"/>
      <c r="DUD283"/>
      <c r="DUE283"/>
      <c r="DUF283"/>
      <c r="DUG283"/>
      <c r="DUH283"/>
      <c r="DUI283"/>
      <c r="DUJ283"/>
      <c r="DUK283"/>
      <c r="DUL283"/>
      <c r="DUM283"/>
      <c r="DUN283"/>
      <c r="DUO283"/>
      <c r="DUP283"/>
      <c r="DUQ283"/>
      <c r="DUR283"/>
      <c r="DUS283"/>
      <c r="DUT283"/>
      <c r="DUU283"/>
      <c r="DUV283"/>
      <c r="DUW283"/>
      <c r="DUX283"/>
      <c r="DUY283"/>
      <c r="DUZ283"/>
      <c r="DVA283"/>
      <c r="DVB283"/>
      <c r="DVC283"/>
      <c r="DVD283"/>
      <c r="DVE283"/>
      <c r="DVF283"/>
      <c r="DVG283"/>
      <c r="DVH283"/>
      <c r="DVI283"/>
      <c r="DVJ283"/>
      <c r="DVK283"/>
      <c r="DVL283"/>
      <c r="DVM283"/>
      <c r="DVN283"/>
      <c r="DVO283"/>
      <c r="DVP283"/>
      <c r="DVQ283"/>
      <c r="DVR283"/>
      <c r="DVS283"/>
      <c r="DVT283"/>
      <c r="DVU283"/>
      <c r="DVV283"/>
      <c r="DVW283"/>
      <c r="DVX283"/>
      <c r="DVY283"/>
      <c r="DVZ283"/>
      <c r="DWA283"/>
      <c r="DWB283"/>
      <c r="DWC283"/>
      <c r="DWD283"/>
      <c r="DWE283"/>
      <c r="DWF283"/>
      <c r="DWG283"/>
      <c r="DWH283"/>
      <c r="DWI283"/>
      <c r="DWJ283"/>
      <c r="DWK283"/>
      <c r="DWL283"/>
      <c r="DWM283"/>
      <c r="DWN283"/>
      <c r="DWO283"/>
      <c r="DWP283"/>
      <c r="DWQ283"/>
      <c r="DWR283"/>
      <c r="DWS283"/>
      <c r="DWT283"/>
      <c r="DWU283"/>
      <c r="DWV283"/>
      <c r="DWW283"/>
      <c r="DWX283"/>
      <c r="DWY283"/>
      <c r="DWZ283"/>
      <c r="DXA283"/>
      <c r="DXB283"/>
      <c r="DXC283"/>
      <c r="DXD283"/>
      <c r="DXE283"/>
      <c r="DXF283"/>
      <c r="DXG283"/>
      <c r="DXH283"/>
      <c r="DXI283"/>
      <c r="DXJ283"/>
      <c r="DXK283"/>
      <c r="DXL283"/>
      <c r="DXM283"/>
      <c r="DXN283"/>
      <c r="DXO283"/>
      <c r="DXP283"/>
      <c r="DXQ283"/>
      <c r="DXR283"/>
      <c r="DXS283"/>
      <c r="DXT283"/>
      <c r="DXU283"/>
      <c r="DXV283"/>
      <c r="DXW283"/>
      <c r="DXX283"/>
      <c r="DXY283"/>
      <c r="DXZ283"/>
      <c r="DYA283"/>
      <c r="DYB283"/>
      <c r="DYC283"/>
      <c r="DYD283"/>
      <c r="DYE283"/>
      <c r="DYF283"/>
      <c r="DYG283"/>
      <c r="DYH283"/>
      <c r="DYI283"/>
      <c r="DYJ283"/>
      <c r="DYK283"/>
      <c r="DYL283"/>
      <c r="DYM283"/>
      <c r="DYN283"/>
      <c r="DYO283"/>
      <c r="DYP283"/>
      <c r="DYQ283"/>
      <c r="DYR283"/>
      <c r="DYS283"/>
      <c r="DYT283"/>
      <c r="DYU283"/>
      <c r="DYV283"/>
      <c r="DYW283"/>
      <c r="DYX283"/>
      <c r="DYY283"/>
      <c r="DYZ283"/>
      <c r="DZA283"/>
      <c r="DZB283"/>
      <c r="DZC283"/>
      <c r="DZD283"/>
      <c r="DZE283"/>
      <c r="DZF283"/>
      <c r="DZG283"/>
      <c r="DZH283"/>
      <c r="DZI283"/>
      <c r="DZJ283"/>
      <c r="DZK283"/>
      <c r="DZL283"/>
      <c r="DZM283"/>
      <c r="DZN283"/>
      <c r="DZO283"/>
      <c r="DZP283"/>
      <c r="DZQ283"/>
      <c r="DZR283"/>
      <c r="DZS283"/>
      <c r="DZT283"/>
      <c r="DZU283"/>
      <c r="DZV283"/>
      <c r="DZW283"/>
      <c r="DZX283"/>
      <c r="DZY283"/>
      <c r="DZZ283"/>
      <c r="EAA283"/>
      <c r="EAB283"/>
      <c r="EAC283"/>
      <c r="EAD283"/>
      <c r="EAE283"/>
      <c r="EAF283"/>
      <c r="EAG283"/>
      <c r="EAH283"/>
      <c r="EAI283"/>
      <c r="EAJ283"/>
      <c r="EAK283"/>
      <c r="EAL283"/>
      <c r="EAM283"/>
      <c r="EAN283"/>
      <c r="EAO283"/>
      <c r="EAP283"/>
      <c r="EAQ283"/>
      <c r="EAR283"/>
      <c r="EAS283"/>
      <c r="EAT283"/>
      <c r="EAU283"/>
      <c r="EAV283"/>
      <c r="EAW283"/>
      <c r="EAX283"/>
      <c r="EAY283"/>
      <c r="EAZ283"/>
      <c r="EBA283"/>
      <c r="EBB283"/>
      <c r="EBC283"/>
      <c r="EBD283"/>
      <c r="EBE283"/>
      <c r="EBF283"/>
      <c r="EBG283"/>
      <c r="EBH283"/>
      <c r="EBI283"/>
      <c r="EBJ283"/>
      <c r="EBK283"/>
      <c r="EBL283"/>
      <c r="EBM283"/>
      <c r="EBN283"/>
      <c r="EBO283"/>
      <c r="EBP283"/>
      <c r="EBQ283"/>
      <c r="EBR283"/>
      <c r="EBS283"/>
      <c r="EBT283"/>
      <c r="EBU283"/>
      <c r="EBV283"/>
      <c r="EBW283"/>
      <c r="EBX283"/>
      <c r="EBY283"/>
      <c r="EBZ283"/>
      <c r="ECA283"/>
      <c r="ECB283"/>
      <c r="ECC283"/>
      <c r="ECD283"/>
      <c r="ECE283"/>
      <c r="ECF283"/>
      <c r="ECG283"/>
      <c r="ECH283"/>
      <c r="ECI283"/>
      <c r="ECJ283"/>
      <c r="ECK283"/>
      <c r="ECL283"/>
      <c r="ECM283"/>
      <c r="ECN283"/>
      <c r="ECO283"/>
      <c r="ECP283"/>
      <c r="ECQ283"/>
      <c r="ECR283"/>
      <c r="ECS283"/>
      <c r="ECT283"/>
      <c r="ECU283"/>
      <c r="ECV283"/>
      <c r="ECW283"/>
      <c r="ECX283"/>
      <c r="ECY283"/>
      <c r="ECZ283"/>
      <c r="EDA283"/>
      <c r="EDB283"/>
      <c r="EDC283"/>
      <c r="EDD283"/>
      <c r="EDE283"/>
      <c r="EDF283"/>
      <c r="EDG283"/>
      <c r="EDH283"/>
      <c r="EDI283"/>
      <c r="EDJ283"/>
      <c r="EDK283"/>
      <c r="EDL283"/>
      <c r="EDM283"/>
      <c r="EDN283"/>
      <c r="EDO283"/>
      <c r="EDP283"/>
      <c r="EDQ283"/>
      <c r="EDR283"/>
      <c r="EDS283"/>
      <c r="EDT283"/>
      <c r="EDU283"/>
      <c r="EDV283"/>
      <c r="EDW283"/>
      <c r="EDX283"/>
      <c r="EDY283"/>
      <c r="EDZ283"/>
      <c r="EEA283"/>
      <c r="EEB283"/>
      <c r="EEC283"/>
      <c r="EED283"/>
      <c r="EEE283"/>
      <c r="EEF283"/>
      <c r="EEG283"/>
      <c r="EEH283"/>
      <c r="EEI283"/>
      <c r="EEJ283"/>
      <c r="EEK283"/>
      <c r="EEL283"/>
      <c r="EEM283"/>
      <c r="EEN283"/>
      <c r="EEO283"/>
      <c r="EEP283"/>
      <c r="EEQ283"/>
      <c r="EER283"/>
      <c r="EES283"/>
      <c r="EET283"/>
      <c r="EEU283"/>
      <c r="EEV283"/>
      <c r="EEW283"/>
      <c r="EEX283"/>
      <c r="EEY283"/>
      <c r="EEZ283"/>
      <c r="EFA283"/>
      <c r="EFB283"/>
      <c r="EFC283"/>
      <c r="EFD283"/>
      <c r="EFE283"/>
      <c r="EFF283"/>
      <c r="EFG283"/>
      <c r="EFH283"/>
      <c r="EFI283"/>
      <c r="EFJ283"/>
      <c r="EFK283"/>
      <c r="EFL283"/>
      <c r="EFM283"/>
      <c r="EFN283"/>
      <c r="EFO283"/>
      <c r="EFP283"/>
      <c r="EFQ283"/>
      <c r="EFR283"/>
      <c r="EFS283"/>
      <c r="EFT283"/>
      <c r="EFU283"/>
      <c r="EFV283"/>
      <c r="EFW283"/>
      <c r="EFX283"/>
      <c r="EFY283"/>
      <c r="EFZ283"/>
      <c r="EGA283"/>
      <c r="EGB283"/>
      <c r="EGC283"/>
      <c r="EGD283"/>
      <c r="EGE283"/>
      <c r="EGF283"/>
      <c r="EGG283"/>
      <c r="EGH283"/>
      <c r="EGI283"/>
      <c r="EGJ283"/>
      <c r="EGK283"/>
      <c r="EGL283"/>
      <c r="EGM283"/>
      <c r="EGN283"/>
      <c r="EGO283"/>
      <c r="EGP283"/>
      <c r="EGQ283"/>
      <c r="EGR283"/>
      <c r="EGS283"/>
      <c r="EGT283"/>
      <c r="EGU283"/>
      <c r="EGV283"/>
      <c r="EGW283"/>
      <c r="EGX283"/>
      <c r="EGY283"/>
      <c r="EGZ283"/>
      <c r="EHA283"/>
      <c r="EHB283"/>
      <c r="EHC283"/>
      <c r="EHD283"/>
      <c r="EHE283"/>
      <c r="EHF283"/>
      <c r="EHG283"/>
      <c r="EHH283"/>
      <c r="EHI283"/>
      <c r="EHJ283"/>
      <c r="EHK283"/>
      <c r="EHL283"/>
      <c r="EHM283"/>
      <c r="EHN283"/>
      <c r="EHO283"/>
      <c r="EHP283"/>
      <c r="EHQ283"/>
      <c r="EHR283"/>
      <c r="EHS283"/>
      <c r="EHT283"/>
      <c r="EHU283"/>
      <c r="EHV283"/>
      <c r="EHW283"/>
      <c r="EHX283"/>
      <c r="EHY283"/>
      <c r="EHZ283"/>
      <c r="EIA283"/>
      <c r="EIB283"/>
      <c r="EIC283"/>
      <c r="EID283"/>
      <c r="EIE283"/>
      <c r="EIF283"/>
      <c r="EIG283"/>
      <c r="EIH283"/>
      <c r="EII283"/>
      <c r="EIJ283"/>
      <c r="EIK283"/>
      <c r="EIL283"/>
      <c r="EIM283"/>
      <c r="EIN283"/>
      <c r="EIO283"/>
      <c r="EIP283"/>
      <c r="EIQ283"/>
      <c r="EIR283"/>
      <c r="EIS283"/>
      <c r="EIT283"/>
      <c r="EIU283"/>
      <c r="EIV283"/>
      <c r="EIW283"/>
      <c r="EIX283"/>
      <c r="EIY283"/>
      <c r="EIZ283"/>
      <c r="EJA283"/>
      <c r="EJB283"/>
      <c r="EJC283"/>
      <c r="EJD283"/>
      <c r="EJE283"/>
      <c r="EJF283"/>
      <c r="EJG283"/>
      <c r="EJH283"/>
      <c r="EJI283"/>
      <c r="EJJ283"/>
      <c r="EJK283"/>
      <c r="EJL283"/>
      <c r="EJM283"/>
      <c r="EJN283"/>
      <c r="EJO283"/>
      <c r="EJP283"/>
      <c r="EJQ283"/>
      <c r="EJR283"/>
      <c r="EJS283"/>
      <c r="EJT283"/>
      <c r="EJU283"/>
      <c r="EJV283"/>
      <c r="EJW283"/>
      <c r="EJX283"/>
      <c r="EJY283"/>
      <c r="EJZ283"/>
      <c r="EKA283"/>
      <c r="EKB283"/>
      <c r="EKC283"/>
      <c r="EKD283"/>
      <c r="EKE283"/>
      <c r="EKF283"/>
      <c r="EKG283"/>
      <c r="EKH283"/>
      <c r="EKI283"/>
      <c r="EKJ283"/>
      <c r="EKK283"/>
      <c r="EKL283"/>
      <c r="EKM283"/>
      <c r="EKN283"/>
      <c r="EKO283"/>
      <c r="EKP283"/>
      <c r="EKQ283"/>
      <c r="EKR283"/>
      <c r="EKS283"/>
      <c r="EKT283"/>
      <c r="EKU283"/>
      <c r="EKV283"/>
      <c r="EKW283"/>
      <c r="EKX283"/>
      <c r="EKY283"/>
      <c r="EKZ283"/>
      <c r="ELA283"/>
      <c r="ELB283"/>
      <c r="ELC283"/>
      <c r="ELD283"/>
      <c r="ELE283"/>
      <c r="ELF283"/>
      <c r="ELG283"/>
      <c r="ELH283"/>
      <c r="ELI283"/>
      <c r="ELJ283"/>
      <c r="ELK283"/>
      <c r="ELL283"/>
      <c r="ELM283"/>
      <c r="ELN283"/>
      <c r="ELO283"/>
      <c r="ELP283"/>
      <c r="ELQ283"/>
      <c r="ELR283"/>
      <c r="ELS283"/>
      <c r="ELT283"/>
      <c r="ELU283"/>
      <c r="ELV283"/>
      <c r="ELW283"/>
      <c r="ELX283"/>
      <c r="ELY283"/>
      <c r="ELZ283"/>
      <c r="EMA283"/>
      <c r="EMB283"/>
      <c r="EMC283"/>
      <c r="EMD283"/>
      <c r="EME283"/>
      <c r="EMF283"/>
      <c r="EMG283"/>
      <c r="EMH283"/>
      <c r="EMI283"/>
      <c r="EMJ283"/>
      <c r="EMK283"/>
      <c r="EML283"/>
      <c r="EMM283"/>
      <c r="EMN283"/>
      <c r="EMO283"/>
      <c r="EMP283"/>
      <c r="EMQ283"/>
      <c r="EMR283"/>
      <c r="EMS283"/>
      <c r="EMT283"/>
      <c r="EMU283"/>
      <c r="EMV283"/>
      <c r="EMW283"/>
      <c r="EMX283"/>
      <c r="EMY283"/>
      <c r="EMZ283"/>
      <c r="ENA283"/>
      <c r="ENB283"/>
      <c r="ENC283"/>
      <c r="END283"/>
      <c r="ENE283"/>
      <c r="ENF283"/>
      <c r="ENG283"/>
      <c r="ENH283"/>
      <c r="ENI283"/>
      <c r="ENJ283"/>
      <c r="ENK283"/>
      <c r="ENL283"/>
      <c r="ENM283"/>
      <c r="ENN283"/>
      <c r="ENO283"/>
      <c r="ENP283"/>
      <c r="ENQ283"/>
      <c r="ENR283"/>
      <c r="ENS283"/>
      <c r="ENT283"/>
      <c r="ENU283"/>
      <c r="ENV283"/>
      <c r="ENW283"/>
      <c r="ENX283"/>
      <c r="ENY283"/>
      <c r="ENZ283"/>
      <c r="EOA283"/>
      <c r="EOB283"/>
      <c r="EOC283"/>
      <c r="EOD283"/>
      <c r="EOE283"/>
      <c r="EOF283"/>
      <c r="EOG283"/>
      <c r="EOH283"/>
      <c r="EOI283"/>
      <c r="EOJ283"/>
      <c r="EOK283"/>
      <c r="EOL283"/>
      <c r="EOM283"/>
      <c r="EON283"/>
      <c r="EOO283"/>
      <c r="EOP283"/>
      <c r="EOQ283"/>
      <c r="EOR283"/>
      <c r="EOS283"/>
      <c r="EOT283"/>
      <c r="EOU283"/>
      <c r="EOV283"/>
      <c r="EOW283"/>
      <c r="EOX283"/>
      <c r="EOY283"/>
      <c r="EOZ283"/>
      <c r="EPA283"/>
      <c r="EPB283"/>
      <c r="EPC283"/>
      <c r="EPD283"/>
      <c r="EPE283"/>
      <c r="EPF283"/>
      <c r="EPG283"/>
      <c r="EPH283"/>
      <c r="EPI283"/>
      <c r="EPJ283"/>
      <c r="EPK283"/>
      <c r="EPL283"/>
      <c r="EPM283"/>
      <c r="EPN283"/>
      <c r="EPO283"/>
      <c r="EPP283"/>
      <c r="EPQ283"/>
      <c r="EPR283"/>
      <c r="EPS283"/>
      <c r="EPT283"/>
      <c r="EPU283"/>
      <c r="EPV283"/>
      <c r="EPW283"/>
      <c r="EPX283"/>
      <c r="EPY283"/>
      <c r="EPZ283"/>
      <c r="EQA283"/>
      <c r="EQB283"/>
      <c r="EQC283"/>
      <c r="EQD283"/>
      <c r="EQE283"/>
      <c r="EQF283"/>
      <c r="EQG283"/>
      <c r="EQH283"/>
      <c r="EQI283"/>
      <c r="EQJ283"/>
      <c r="EQK283"/>
      <c r="EQL283"/>
      <c r="EQM283"/>
      <c r="EQN283"/>
      <c r="EQO283"/>
      <c r="EQP283"/>
      <c r="EQQ283"/>
      <c r="EQR283"/>
      <c r="EQS283"/>
      <c r="EQT283"/>
      <c r="EQU283"/>
      <c r="EQV283"/>
      <c r="EQW283"/>
      <c r="EQX283"/>
      <c r="EQY283"/>
      <c r="EQZ283"/>
      <c r="ERA283"/>
      <c r="ERB283"/>
      <c r="ERC283"/>
      <c r="ERD283"/>
      <c r="ERE283"/>
      <c r="ERF283"/>
      <c r="ERG283"/>
      <c r="ERH283"/>
      <c r="ERI283"/>
      <c r="ERJ283"/>
      <c r="ERK283"/>
      <c r="ERL283"/>
      <c r="ERM283"/>
      <c r="ERN283"/>
      <c r="ERO283"/>
      <c r="ERP283"/>
      <c r="ERQ283"/>
      <c r="ERR283"/>
      <c r="ERS283"/>
      <c r="ERT283"/>
      <c r="ERU283"/>
      <c r="ERV283"/>
      <c r="ERW283"/>
      <c r="ERX283"/>
      <c r="ERY283"/>
      <c r="ERZ283"/>
      <c r="ESA283"/>
      <c r="ESB283"/>
      <c r="ESC283"/>
      <c r="ESD283"/>
      <c r="ESE283"/>
      <c r="ESF283"/>
      <c r="ESG283"/>
      <c r="ESH283"/>
      <c r="ESI283"/>
      <c r="ESJ283"/>
      <c r="ESK283"/>
      <c r="ESL283"/>
      <c r="ESM283"/>
      <c r="ESN283"/>
      <c r="ESO283"/>
      <c r="ESP283"/>
      <c r="ESQ283"/>
      <c r="ESR283"/>
      <c r="ESS283"/>
      <c r="EST283"/>
      <c r="ESU283"/>
      <c r="ESV283"/>
      <c r="ESW283"/>
      <c r="ESX283"/>
      <c r="ESY283"/>
      <c r="ESZ283"/>
      <c r="ETA283"/>
      <c r="ETB283"/>
      <c r="ETC283"/>
      <c r="ETD283"/>
      <c r="ETE283"/>
      <c r="ETF283"/>
      <c r="ETG283"/>
      <c r="ETH283"/>
      <c r="ETI283"/>
      <c r="ETJ283"/>
      <c r="ETK283"/>
      <c r="ETL283"/>
      <c r="ETM283"/>
      <c r="ETN283"/>
      <c r="ETO283"/>
      <c r="ETP283"/>
      <c r="ETQ283"/>
      <c r="ETR283"/>
      <c r="ETS283"/>
      <c r="ETT283"/>
      <c r="ETU283"/>
      <c r="ETV283"/>
      <c r="ETW283"/>
      <c r="ETX283"/>
      <c r="ETY283"/>
      <c r="ETZ283"/>
      <c r="EUA283"/>
      <c r="EUB283"/>
      <c r="EUC283"/>
      <c r="EUD283"/>
      <c r="EUE283"/>
      <c r="EUF283"/>
      <c r="EUG283"/>
      <c r="EUH283"/>
      <c r="EUI283"/>
      <c r="EUJ283"/>
      <c r="EUK283"/>
      <c r="EUL283"/>
      <c r="EUM283"/>
      <c r="EUN283"/>
      <c r="EUO283"/>
      <c r="EUP283"/>
      <c r="EUQ283"/>
      <c r="EUR283"/>
      <c r="EUS283"/>
      <c r="EUT283"/>
      <c r="EUU283"/>
      <c r="EUV283"/>
      <c r="EUW283"/>
      <c r="EUX283"/>
      <c r="EUY283"/>
      <c r="EUZ283"/>
      <c r="EVA283"/>
      <c r="EVB283"/>
      <c r="EVC283"/>
      <c r="EVD283"/>
      <c r="EVE283"/>
      <c r="EVF283"/>
      <c r="EVG283"/>
      <c r="EVH283"/>
      <c r="EVI283"/>
      <c r="EVJ283"/>
      <c r="EVK283"/>
      <c r="EVL283"/>
      <c r="EVM283"/>
      <c r="EVN283"/>
      <c r="EVO283"/>
      <c r="EVP283"/>
      <c r="EVQ283"/>
      <c r="EVR283"/>
      <c r="EVS283"/>
      <c r="EVT283"/>
      <c r="EVU283"/>
      <c r="EVV283"/>
      <c r="EVW283"/>
      <c r="EVX283"/>
      <c r="EVY283"/>
      <c r="EVZ283"/>
      <c r="EWA283"/>
      <c r="EWB283"/>
      <c r="EWC283"/>
      <c r="EWD283"/>
      <c r="EWE283"/>
      <c r="EWF283"/>
      <c r="EWG283"/>
      <c r="EWH283"/>
      <c r="EWI283"/>
      <c r="EWJ283"/>
      <c r="EWK283"/>
      <c r="EWL283"/>
      <c r="EWM283"/>
      <c r="EWN283"/>
      <c r="EWO283"/>
      <c r="EWP283"/>
      <c r="EWQ283"/>
      <c r="EWR283"/>
      <c r="EWS283"/>
      <c r="EWT283"/>
      <c r="EWU283"/>
      <c r="EWV283"/>
      <c r="EWW283"/>
      <c r="EWX283"/>
      <c r="EWY283"/>
      <c r="EWZ283"/>
      <c r="EXA283"/>
      <c r="EXB283"/>
      <c r="EXC283"/>
      <c r="EXD283"/>
      <c r="EXE283"/>
      <c r="EXF283"/>
      <c r="EXG283"/>
      <c r="EXH283"/>
      <c r="EXI283"/>
      <c r="EXJ283"/>
      <c r="EXK283"/>
      <c r="EXL283"/>
      <c r="EXM283"/>
      <c r="EXN283"/>
      <c r="EXO283"/>
      <c r="EXP283"/>
      <c r="EXQ283"/>
      <c r="EXR283"/>
      <c r="EXS283"/>
      <c r="EXT283"/>
      <c r="EXU283"/>
      <c r="EXV283"/>
      <c r="EXW283"/>
      <c r="EXX283"/>
      <c r="EXY283"/>
      <c r="EXZ283"/>
      <c r="EYA283"/>
      <c r="EYB283"/>
      <c r="EYC283"/>
      <c r="EYD283"/>
      <c r="EYE283"/>
      <c r="EYF283"/>
      <c r="EYG283"/>
      <c r="EYH283"/>
      <c r="EYI283"/>
      <c r="EYJ283"/>
      <c r="EYK283"/>
      <c r="EYL283"/>
      <c r="EYM283"/>
      <c r="EYN283"/>
      <c r="EYO283"/>
      <c r="EYP283"/>
      <c r="EYQ283"/>
      <c r="EYR283"/>
      <c r="EYS283"/>
      <c r="EYT283"/>
      <c r="EYU283"/>
      <c r="EYV283"/>
      <c r="EYW283"/>
      <c r="EYX283"/>
      <c r="EYY283"/>
      <c r="EYZ283"/>
      <c r="EZA283"/>
      <c r="EZB283"/>
      <c r="EZC283"/>
      <c r="EZD283"/>
      <c r="EZE283"/>
      <c r="EZF283"/>
      <c r="EZG283"/>
      <c r="EZH283"/>
      <c r="EZI283"/>
      <c r="EZJ283"/>
      <c r="EZK283"/>
      <c r="EZL283"/>
      <c r="EZM283"/>
      <c r="EZN283"/>
      <c r="EZO283"/>
      <c r="EZP283"/>
      <c r="EZQ283"/>
      <c r="EZR283"/>
      <c r="EZS283"/>
      <c r="EZT283"/>
      <c r="EZU283"/>
      <c r="EZV283"/>
      <c r="EZW283"/>
      <c r="EZX283"/>
      <c r="EZY283"/>
      <c r="EZZ283"/>
      <c r="FAA283"/>
      <c r="FAB283"/>
      <c r="FAC283"/>
      <c r="FAD283"/>
      <c r="FAE283"/>
      <c r="FAF283"/>
      <c r="FAG283"/>
      <c r="FAH283"/>
      <c r="FAI283"/>
      <c r="FAJ283"/>
      <c r="FAK283"/>
      <c r="FAL283"/>
      <c r="FAM283"/>
      <c r="FAN283"/>
      <c r="FAO283"/>
      <c r="FAP283"/>
      <c r="FAQ283"/>
      <c r="FAR283"/>
      <c r="FAS283"/>
      <c r="FAT283"/>
      <c r="FAU283"/>
      <c r="FAV283"/>
      <c r="FAW283"/>
      <c r="FAX283"/>
      <c r="FAY283"/>
      <c r="FAZ283"/>
      <c r="FBA283"/>
      <c r="FBB283"/>
      <c r="FBC283"/>
      <c r="FBD283"/>
      <c r="FBE283"/>
      <c r="FBF283"/>
      <c r="FBG283"/>
      <c r="FBH283"/>
      <c r="FBI283"/>
      <c r="FBJ283"/>
      <c r="FBK283"/>
      <c r="FBL283"/>
      <c r="FBM283"/>
      <c r="FBN283"/>
      <c r="FBO283"/>
      <c r="FBP283"/>
      <c r="FBQ283"/>
      <c r="FBR283"/>
      <c r="FBS283"/>
      <c r="FBT283"/>
      <c r="FBU283"/>
      <c r="FBV283"/>
      <c r="FBW283"/>
      <c r="FBX283"/>
      <c r="FBY283"/>
      <c r="FBZ283"/>
      <c r="FCA283"/>
      <c r="FCB283"/>
      <c r="FCC283"/>
      <c r="FCD283"/>
      <c r="FCE283"/>
      <c r="FCF283"/>
      <c r="FCG283"/>
      <c r="FCH283"/>
      <c r="FCI283"/>
      <c r="FCJ283"/>
      <c r="FCK283"/>
      <c r="FCL283"/>
      <c r="FCM283"/>
      <c r="FCN283"/>
      <c r="FCO283"/>
      <c r="FCP283"/>
      <c r="FCQ283"/>
      <c r="FCR283"/>
      <c r="FCS283"/>
      <c r="FCT283"/>
      <c r="FCU283"/>
      <c r="FCV283"/>
      <c r="FCW283"/>
      <c r="FCX283"/>
      <c r="FCY283"/>
      <c r="FCZ283"/>
      <c r="FDA283"/>
      <c r="FDB283"/>
      <c r="FDC283"/>
      <c r="FDD283"/>
      <c r="FDE283"/>
      <c r="FDF283"/>
      <c r="FDG283"/>
      <c r="FDH283"/>
      <c r="FDI283"/>
      <c r="FDJ283"/>
      <c r="FDK283"/>
      <c r="FDL283"/>
      <c r="FDM283"/>
      <c r="FDN283"/>
      <c r="FDO283"/>
      <c r="FDP283"/>
      <c r="FDQ283"/>
      <c r="FDR283"/>
      <c r="FDS283"/>
      <c r="FDT283"/>
      <c r="FDU283"/>
      <c r="FDV283"/>
      <c r="FDW283"/>
      <c r="FDX283"/>
      <c r="FDY283"/>
      <c r="FDZ283"/>
      <c r="FEA283"/>
      <c r="FEB283"/>
      <c r="FEC283"/>
      <c r="FED283"/>
      <c r="FEE283"/>
      <c r="FEF283"/>
      <c r="FEG283"/>
      <c r="FEH283"/>
      <c r="FEI283"/>
      <c r="FEJ283"/>
      <c r="FEK283"/>
      <c r="FEL283"/>
      <c r="FEM283"/>
      <c r="FEN283"/>
      <c r="FEO283"/>
      <c r="FEP283"/>
      <c r="FEQ283"/>
      <c r="FER283"/>
      <c r="FES283"/>
      <c r="FET283"/>
      <c r="FEU283"/>
      <c r="FEV283"/>
      <c r="FEW283"/>
      <c r="FEX283"/>
      <c r="FEY283"/>
      <c r="FEZ283"/>
      <c r="FFA283"/>
      <c r="FFB283"/>
      <c r="FFC283"/>
      <c r="FFD283"/>
      <c r="FFE283"/>
      <c r="FFF283"/>
      <c r="FFG283"/>
      <c r="FFH283"/>
      <c r="FFI283"/>
      <c r="FFJ283"/>
      <c r="FFK283"/>
      <c r="FFL283"/>
      <c r="FFM283"/>
      <c r="FFN283"/>
      <c r="FFO283"/>
      <c r="FFP283"/>
      <c r="FFQ283"/>
      <c r="FFR283"/>
      <c r="FFS283"/>
      <c r="FFT283"/>
      <c r="FFU283"/>
      <c r="FFV283"/>
      <c r="FFW283"/>
      <c r="FFX283"/>
      <c r="FFY283"/>
      <c r="FFZ283"/>
      <c r="FGA283"/>
      <c r="FGB283"/>
      <c r="FGC283"/>
      <c r="FGD283"/>
      <c r="FGE283"/>
      <c r="FGF283"/>
      <c r="FGG283"/>
      <c r="FGH283"/>
      <c r="FGI283"/>
      <c r="FGJ283"/>
      <c r="FGK283"/>
      <c r="FGL283"/>
      <c r="FGM283"/>
      <c r="FGN283"/>
      <c r="FGO283"/>
      <c r="FGP283"/>
      <c r="FGQ283"/>
      <c r="FGR283"/>
      <c r="FGS283"/>
      <c r="FGT283"/>
      <c r="FGU283"/>
      <c r="FGV283"/>
      <c r="FGW283"/>
      <c r="FGX283"/>
      <c r="FGY283"/>
      <c r="FGZ283"/>
      <c r="FHA283"/>
      <c r="FHB283"/>
      <c r="FHC283"/>
      <c r="FHD283"/>
      <c r="FHE283"/>
      <c r="FHF283"/>
      <c r="FHG283"/>
      <c r="FHH283"/>
      <c r="FHI283"/>
      <c r="FHJ283"/>
      <c r="FHK283"/>
      <c r="FHL283"/>
      <c r="FHM283"/>
      <c r="FHN283"/>
      <c r="FHO283"/>
      <c r="FHP283"/>
      <c r="FHQ283"/>
      <c r="FHR283"/>
      <c r="FHS283"/>
      <c r="FHT283"/>
      <c r="FHU283"/>
      <c r="FHV283"/>
      <c r="FHW283"/>
      <c r="FHX283"/>
      <c r="FHY283"/>
      <c r="FHZ283"/>
      <c r="FIA283"/>
      <c r="FIB283"/>
      <c r="FIC283"/>
      <c r="FID283"/>
      <c r="FIE283"/>
      <c r="FIF283"/>
      <c r="FIG283"/>
      <c r="FIH283"/>
      <c r="FII283"/>
      <c r="FIJ283"/>
      <c r="FIK283"/>
      <c r="FIL283"/>
      <c r="FIM283"/>
      <c r="FIN283"/>
      <c r="FIO283"/>
      <c r="FIP283"/>
      <c r="FIQ283"/>
      <c r="FIR283"/>
      <c r="FIS283"/>
      <c r="FIT283"/>
      <c r="FIU283"/>
      <c r="FIV283"/>
      <c r="FIW283"/>
      <c r="FIX283"/>
      <c r="FIY283"/>
      <c r="FIZ283"/>
      <c r="FJA283"/>
      <c r="FJB283"/>
      <c r="FJC283"/>
      <c r="FJD283"/>
      <c r="FJE283"/>
      <c r="FJF283"/>
      <c r="FJG283"/>
      <c r="FJH283"/>
      <c r="FJI283"/>
      <c r="FJJ283"/>
      <c r="FJK283"/>
      <c r="FJL283"/>
      <c r="FJM283"/>
      <c r="FJN283"/>
      <c r="FJO283"/>
      <c r="FJP283"/>
      <c r="FJQ283"/>
      <c r="FJR283"/>
      <c r="FJS283"/>
      <c r="FJT283"/>
      <c r="FJU283"/>
      <c r="FJV283"/>
      <c r="FJW283"/>
      <c r="FJX283"/>
      <c r="FJY283"/>
      <c r="FJZ283"/>
      <c r="FKA283"/>
      <c r="FKB283"/>
      <c r="FKC283"/>
      <c r="FKD283"/>
      <c r="FKE283"/>
      <c r="FKF283"/>
      <c r="FKG283"/>
      <c r="FKH283"/>
      <c r="FKI283"/>
      <c r="FKJ283"/>
      <c r="FKK283"/>
      <c r="FKL283"/>
      <c r="FKM283"/>
      <c r="FKN283"/>
      <c r="FKO283"/>
      <c r="FKP283"/>
      <c r="FKQ283"/>
      <c r="FKR283"/>
      <c r="FKS283"/>
      <c r="FKT283"/>
      <c r="FKU283"/>
      <c r="FKV283"/>
      <c r="FKW283"/>
      <c r="FKX283"/>
      <c r="FKY283"/>
      <c r="FKZ283"/>
      <c r="FLA283"/>
      <c r="FLB283"/>
      <c r="FLC283"/>
      <c r="FLD283"/>
      <c r="FLE283"/>
      <c r="FLF283"/>
      <c r="FLG283"/>
      <c r="FLH283"/>
      <c r="FLI283"/>
      <c r="FLJ283"/>
      <c r="FLK283"/>
      <c r="FLL283"/>
      <c r="FLM283"/>
      <c r="FLN283"/>
      <c r="FLO283"/>
      <c r="FLP283"/>
      <c r="FLQ283"/>
      <c r="FLR283"/>
      <c r="FLS283"/>
      <c r="FLT283"/>
      <c r="FLU283"/>
      <c r="FLV283"/>
      <c r="FLW283"/>
      <c r="FLX283"/>
      <c r="FLY283"/>
      <c r="FLZ283"/>
      <c r="FMA283"/>
      <c r="FMB283"/>
      <c r="FMC283"/>
      <c r="FMD283"/>
      <c r="FME283"/>
      <c r="FMF283"/>
      <c r="FMG283"/>
      <c r="FMH283"/>
      <c r="FMI283"/>
      <c r="FMJ283"/>
      <c r="FMK283"/>
      <c r="FML283"/>
      <c r="FMM283"/>
      <c r="FMN283"/>
      <c r="FMO283"/>
      <c r="FMP283"/>
      <c r="FMQ283"/>
      <c r="FMR283"/>
      <c r="FMS283"/>
      <c r="FMT283"/>
      <c r="FMU283"/>
      <c r="FMV283"/>
      <c r="FMW283"/>
      <c r="FMX283"/>
      <c r="FMY283"/>
      <c r="FMZ283"/>
      <c r="FNA283"/>
      <c r="FNB283"/>
      <c r="FNC283"/>
      <c r="FND283"/>
      <c r="FNE283"/>
      <c r="FNF283"/>
      <c r="FNG283"/>
      <c r="FNH283"/>
      <c r="FNI283"/>
      <c r="FNJ283"/>
      <c r="FNK283"/>
      <c r="FNL283"/>
      <c r="FNM283"/>
      <c r="FNN283"/>
      <c r="FNO283"/>
      <c r="FNP283"/>
      <c r="FNQ283"/>
      <c r="FNR283"/>
      <c r="FNS283"/>
      <c r="FNT283"/>
      <c r="FNU283"/>
      <c r="FNV283"/>
      <c r="FNW283"/>
      <c r="FNX283"/>
      <c r="FNY283"/>
      <c r="FNZ283"/>
      <c r="FOA283"/>
      <c r="FOB283"/>
      <c r="FOC283"/>
      <c r="FOD283"/>
      <c r="FOE283"/>
      <c r="FOF283"/>
      <c r="FOG283"/>
      <c r="FOH283"/>
      <c r="FOI283"/>
      <c r="FOJ283"/>
      <c r="FOK283"/>
      <c r="FOL283"/>
      <c r="FOM283"/>
      <c r="FON283"/>
      <c r="FOO283"/>
      <c r="FOP283"/>
      <c r="FOQ283"/>
      <c r="FOR283"/>
      <c r="FOS283"/>
      <c r="FOT283"/>
      <c r="FOU283"/>
      <c r="FOV283"/>
      <c r="FOW283"/>
      <c r="FOX283"/>
      <c r="FOY283"/>
      <c r="FOZ283"/>
      <c r="FPA283"/>
      <c r="FPB283"/>
      <c r="FPC283"/>
      <c r="FPD283"/>
      <c r="FPE283"/>
      <c r="FPF283"/>
      <c r="FPG283"/>
      <c r="FPH283"/>
      <c r="FPI283"/>
      <c r="FPJ283"/>
      <c r="FPK283"/>
      <c r="FPL283"/>
      <c r="FPM283"/>
      <c r="FPN283"/>
      <c r="FPO283"/>
      <c r="FPP283"/>
      <c r="FPQ283"/>
      <c r="FPR283"/>
      <c r="FPS283"/>
      <c r="FPT283"/>
      <c r="FPU283"/>
      <c r="FPV283"/>
      <c r="FPW283"/>
      <c r="FPX283"/>
      <c r="FPY283"/>
      <c r="FPZ283"/>
      <c r="FQA283"/>
      <c r="FQB283"/>
      <c r="FQC283"/>
      <c r="FQD283"/>
      <c r="FQE283"/>
      <c r="FQF283"/>
      <c r="FQG283"/>
      <c r="FQH283"/>
      <c r="FQI283"/>
      <c r="FQJ283"/>
      <c r="FQK283"/>
      <c r="FQL283"/>
      <c r="FQM283"/>
      <c r="FQN283"/>
      <c r="FQO283"/>
      <c r="FQP283"/>
      <c r="FQQ283"/>
      <c r="FQR283"/>
      <c r="FQS283"/>
      <c r="FQT283"/>
      <c r="FQU283"/>
      <c r="FQV283"/>
      <c r="FQW283"/>
      <c r="FQX283"/>
      <c r="FQY283"/>
      <c r="FQZ283"/>
      <c r="FRA283"/>
      <c r="FRB283"/>
      <c r="FRC283"/>
      <c r="FRD283"/>
      <c r="FRE283"/>
      <c r="FRF283"/>
      <c r="FRG283"/>
      <c r="FRH283"/>
      <c r="FRI283"/>
      <c r="FRJ283"/>
      <c r="FRK283"/>
      <c r="FRL283"/>
      <c r="FRM283"/>
      <c r="FRN283"/>
      <c r="FRO283"/>
      <c r="FRP283"/>
      <c r="FRQ283"/>
      <c r="FRR283"/>
      <c r="FRS283"/>
      <c r="FRT283"/>
      <c r="FRU283"/>
      <c r="FRV283"/>
      <c r="FRW283"/>
      <c r="FRX283"/>
      <c r="FRY283"/>
      <c r="FRZ283"/>
      <c r="FSA283"/>
      <c r="FSB283"/>
      <c r="FSC283"/>
      <c r="FSD283"/>
      <c r="FSE283"/>
      <c r="FSF283"/>
      <c r="FSG283"/>
      <c r="FSH283"/>
      <c r="FSI283"/>
      <c r="FSJ283"/>
      <c r="FSK283"/>
      <c r="FSL283"/>
      <c r="FSM283"/>
      <c r="FSN283"/>
      <c r="FSO283"/>
      <c r="FSP283"/>
      <c r="FSQ283"/>
      <c r="FSR283"/>
      <c r="FSS283"/>
      <c r="FST283"/>
      <c r="FSU283"/>
      <c r="FSV283"/>
      <c r="FSW283"/>
      <c r="FSX283"/>
      <c r="FSY283"/>
      <c r="FSZ283"/>
      <c r="FTA283"/>
      <c r="FTB283"/>
      <c r="FTC283"/>
      <c r="FTD283"/>
      <c r="FTE283"/>
      <c r="FTF283"/>
      <c r="FTG283"/>
      <c r="FTH283"/>
      <c r="FTI283"/>
      <c r="FTJ283"/>
      <c r="FTK283"/>
      <c r="FTL283"/>
      <c r="FTM283"/>
      <c r="FTN283"/>
      <c r="FTO283"/>
      <c r="FTP283"/>
      <c r="FTQ283"/>
      <c r="FTR283"/>
      <c r="FTS283"/>
      <c r="FTT283"/>
      <c r="FTU283"/>
      <c r="FTV283"/>
      <c r="FTW283"/>
      <c r="FTX283"/>
      <c r="FTY283"/>
      <c r="FTZ283"/>
      <c r="FUA283"/>
      <c r="FUB283"/>
      <c r="FUC283"/>
      <c r="FUD283"/>
      <c r="FUE283"/>
      <c r="FUF283"/>
      <c r="FUG283"/>
      <c r="FUH283"/>
      <c r="FUI283"/>
      <c r="FUJ283"/>
      <c r="FUK283"/>
      <c r="FUL283"/>
      <c r="FUM283"/>
      <c r="FUN283"/>
      <c r="FUO283"/>
      <c r="FUP283"/>
      <c r="FUQ283"/>
      <c r="FUR283"/>
      <c r="FUS283"/>
      <c r="FUT283"/>
      <c r="FUU283"/>
      <c r="FUV283"/>
      <c r="FUW283"/>
      <c r="FUX283"/>
      <c r="FUY283"/>
      <c r="FUZ283"/>
      <c r="FVA283"/>
      <c r="FVB283"/>
      <c r="FVC283"/>
      <c r="FVD283"/>
      <c r="FVE283"/>
      <c r="FVF283"/>
      <c r="FVG283"/>
      <c r="FVH283"/>
      <c r="FVI283"/>
      <c r="FVJ283"/>
      <c r="FVK283"/>
      <c r="FVL283"/>
      <c r="FVM283"/>
      <c r="FVN283"/>
      <c r="FVO283"/>
      <c r="FVP283"/>
      <c r="FVQ283"/>
      <c r="FVR283"/>
      <c r="FVS283"/>
      <c r="FVT283"/>
      <c r="FVU283"/>
      <c r="FVV283"/>
      <c r="FVW283"/>
      <c r="FVX283"/>
      <c r="FVY283"/>
      <c r="FVZ283"/>
      <c r="FWA283"/>
      <c r="FWB283"/>
      <c r="FWC283"/>
      <c r="FWD283"/>
      <c r="FWE283"/>
      <c r="FWF283"/>
      <c r="FWG283"/>
      <c r="FWH283"/>
      <c r="FWI283"/>
      <c r="FWJ283"/>
      <c r="FWK283"/>
      <c r="FWL283"/>
      <c r="FWM283"/>
      <c r="FWN283"/>
      <c r="FWO283"/>
      <c r="FWP283"/>
      <c r="FWQ283"/>
      <c r="FWR283"/>
      <c r="FWS283"/>
      <c r="FWT283"/>
      <c r="FWU283"/>
      <c r="FWV283"/>
      <c r="FWW283"/>
      <c r="FWX283"/>
      <c r="FWY283"/>
      <c r="FWZ283"/>
      <c r="FXA283"/>
      <c r="FXB283"/>
      <c r="FXC283"/>
      <c r="FXD283"/>
      <c r="FXE283"/>
      <c r="FXF283"/>
      <c r="FXG283"/>
      <c r="FXH283"/>
      <c r="FXI283"/>
      <c r="FXJ283"/>
      <c r="FXK283"/>
      <c r="FXL283"/>
      <c r="FXM283"/>
      <c r="FXN283"/>
      <c r="FXO283"/>
      <c r="FXP283"/>
      <c r="FXQ283"/>
      <c r="FXR283"/>
      <c r="FXS283"/>
      <c r="FXT283"/>
      <c r="FXU283"/>
      <c r="FXV283"/>
      <c r="FXW283"/>
      <c r="FXX283"/>
      <c r="FXY283"/>
      <c r="FXZ283"/>
      <c r="FYA283"/>
      <c r="FYB283"/>
      <c r="FYC283"/>
      <c r="FYD283"/>
      <c r="FYE283"/>
      <c r="FYF283"/>
      <c r="FYG283"/>
      <c r="FYH283"/>
      <c r="FYI283"/>
      <c r="FYJ283"/>
      <c r="FYK283"/>
      <c r="FYL283"/>
      <c r="FYM283"/>
      <c r="FYN283"/>
      <c r="FYO283"/>
      <c r="FYP283"/>
      <c r="FYQ283"/>
      <c r="FYR283"/>
      <c r="FYS283"/>
      <c r="FYT283"/>
      <c r="FYU283"/>
      <c r="FYV283"/>
      <c r="FYW283"/>
      <c r="FYX283"/>
      <c r="FYY283"/>
      <c r="FYZ283"/>
      <c r="FZA283"/>
      <c r="FZB283"/>
      <c r="FZC283"/>
      <c r="FZD283"/>
      <c r="FZE283"/>
      <c r="FZF283"/>
      <c r="FZG283"/>
      <c r="FZH283"/>
      <c r="FZI283"/>
      <c r="FZJ283"/>
      <c r="FZK283"/>
      <c r="FZL283"/>
      <c r="FZM283"/>
      <c r="FZN283"/>
      <c r="FZO283"/>
      <c r="FZP283"/>
      <c r="FZQ283"/>
      <c r="FZR283"/>
      <c r="FZS283"/>
      <c r="FZT283"/>
      <c r="FZU283"/>
      <c r="FZV283"/>
      <c r="FZW283"/>
      <c r="FZX283"/>
      <c r="FZY283"/>
      <c r="FZZ283"/>
      <c r="GAA283"/>
      <c r="GAB283"/>
      <c r="GAC283"/>
      <c r="GAD283"/>
      <c r="GAE283"/>
      <c r="GAF283"/>
      <c r="GAG283"/>
      <c r="GAH283"/>
      <c r="GAI283"/>
      <c r="GAJ283"/>
      <c r="GAK283"/>
      <c r="GAL283"/>
      <c r="GAM283"/>
      <c r="GAN283"/>
      <c r="GAO283"/>
      <c r="GAP283"/>
      <c r="GAQ283"/>
      <c r="GAR283"/>
      <c r="GAS283"/>
      <c r="GAT283"/>
      <c r="GAU283"/>
      <c r="GAV283"/>
      <c r="GAW283"/>
      <c r="GAX283"/>
      <c r="GAY283"/>
      <c r="GAZ283"/>
      <c r="GBA283"/>
      <c r="GBB283"/>
      <c r="GBC283"/>
      <c r="GBD283"/>
      <c r="GBE283"/>
      <c r="GBF283"/>
      <c r="GBG283"/>
      <c r="GBH283"/>
      <c r="GBI283"/>
      <c r="GBJ283"/>
      <c r="GBK283"/>
      <c r="GBL283"/>
      <c r="GBM283"/>
      <c r="GBN283"/>
      <c r="GBO283"/>
      <c r="GBP283"/>
      <c r="GBQ283"/>
      <c r="GBR283"/>
      <c r="GBS283"/>
      <c r="GBT283"/>
      <c r="GBU283"/>
      <c r="GBV283"/>
      <c r="GBW283"/>
      <c r="GBX283"/>
      <c r="GBY283"/>
      <c r="GBZ283"/>
      <c r="GCA283"/>
      <c r="GCB283"/>
      <c r="GCC283"/>
      <c r="GCD283"/>
      <c r="GCE283"/>
      <c r="GCF283"/>
      <c r="GCG283"/>
      <c r="GCH283"/>
      <c r="GCI283"/>
      <c r="GCJ283"/>
      <c r="GCK283"/>
      <c r="GCL283"/>
      <c r="GCM283"/>
      <c r="GCN283"/>
      <c r="GCO283"/>
      <c r="GCP283"/>
      <c r="GCQ283"/>
      <c r="GCR283"/>
      <c r="GCS283"/>
      <c r="GCT283"/>
      <c r="GCU283"/>
      <c r="GCV283"/>
      <c r="GCW283"/>
      <c r="GCX283"/>
      <c r="GCY283"/>
      <c r="GCZ283"/>
      <c r="GDA283"/>
      <c r="GDB283"/>
      <c r="GDC283"/>
      <c r="GDD283"/>
      <c r="GDE283"/>
      <c r="GDF283"/>
      <c r="GDG283"/>
      <c r="GDH283"/>
      <c r="GDI283"/>
      <c r="GDJ283"/>
      <c r="GDK283"/>
      <c r="GDL283"/>
      <c r="GDM283"/>
      <c r="GDN283"/>
      <c r="GDO283"/>
      <c r="GDP283"/>
      <c r="GDQ283"/>
      <c r="GDR283"/>
      <c r="GDS283"/>
      <c r="GDT283"/>
      <c r="GDU283"/>
      <c r="GDV283"/>
      <c r="GDW283"/>
      <c r="GDX283"/>
      <c r="GDY283"/>
      <c r="GDZ283"/>
      <c r="GEA283"/>
      <c r="GEB283"/>
      <c r="GEC283"/>
      <c r="GED283"/>
      <c r="GEE283"/>
      <c r="GEF283"/>
      <c r="GEG283"/>
      <c r="GEH283"/>
      <c r="GEI283"/>
      <c r="GEJ283"/>
      <c r="GEK283"/>
      <c r="GEL283"/>
      <c r="GEM283"/>
      <c r="GEN283"/>
      <c r="GEO283"/>
      <c r="GEP283"/>
      <c r="GEQ283"/>
      <c r="GER283"/>
      <c r="GES283"/>
      <c r="GET283"/>
      <c r="GEU283"/>
      <c r="GEV283"/>
      <c r="GEW283"/>
      <c r="GEX283"/>
      <c r="GEY283"/>
      <c r="GEZ283"/>
      <c r="GFA283"/>
      <c r="GFB283"/>
      <c r="GFC283"/>
      <c r="GFD283"/>
      <c r="GFE283"/>
      <c r="GFF283"/>
      <c r="GFG283"/>
      <c r="GFH283"/>
      <c r="GFI283"/>
      <c r="GFJ283"/>
      <c r="GFK283"/>
      <c r="GFL283"/>
      <c r="GFM283"/>
      <c r="GFN283"/>
      <c r="GFO283"/>
      <c r="GFP283"/>
      <c r="GFQ283"/>
      <c r="GFR283"/>
      <c r="GFS283"/>
      <c r="GFT283"/>
      <c r="GFU283"/>
      <c r="GFV283"/>
      <c r="GFW283"/>
      <c r="GFX283"/>
      <c r="GFY283"/>
      <c r="GFZ283"/>
      <c r="GGA283"/>
      <c r="GGB283"/>
      <c r="GGC283"/>
      <c r="GGD283"/>
      <c r="GGE283"/>
      <c r="GGF283"/>
      <c r="GGG283"/>
      <c r="GGH283"/>
      <c r="GGI283"/>
      <c r="GGJ283"/>
      <c r="GGK283"/>
      <c r="GGL283"/>
      <c r="GGM283"/>
      <c r="GGN283"/>
      <c r="GGO283"/>
      <c r="GGP283"/>
      <c r="GGQ283"/>
      <c r="GGR283"/>
      <c r="GGS283"/>
      <c r="GGT283"/>
      <c r="GGU283"/>
      <c r="GGV283"/>
      <c r="GGW283"/>
      <c r="GGX283"/>
      <c r="GGY283"/>
      <c r="GGZ283"/>
      <c r="GHA283"/>
      <c r="GHB283"/>
      <c r="GHC283"/>
      <c r="GHD283"/>
      <c r="GHE283"/>
      <c r="GHF283"/>
      <c r="GHG283"/>
      <c r="GHH283"/>
      <c r="GHI283"/>
      <c r="GHJ283"/>
      <c r="GHK283"/>
      <c r="GHL283"/>
      <c r="GHM283"/>
      <c r="GHN283"/>
      <c r="GHO283"/>
      <c r="GHP283"/>
      <c r="GHQ283"/>
      <c r="GHR283"/>
      <c r="GHS283"/>
      <c r="GHT283"/>
      <c r="GHU283"/>
      <c r="GHV283"/>
      <c r="GHW283"/>
      <c r="GHX283"/>
      <c r="GHY283"/>
      <c r="GHZ283"/>
      <c r="GIA283"/>
      <c r="GIB283"/>
      <c r="GIC283"/>
      <c r="GID283"/>
      <c r="GIE283"/>
      <c r="GIF283"/>
      <c r="GIG283"/>
      <c r="GIH283"/>
      <c r="GII283"/>
      <c r="GIJ283"/>
      <c r="GIK283"/>
      <c r="GIL283"/>
      <c r="GIM283"/>
      <c r="GIN283"/>
      <c r="GIO283"/>
      <c r="GIP283"/>
      <c r="GIQ283"/>
      <c r="GIR283"/>
      <c r="GIS283"/>
      <c r="GIT283"/>
      <c r="GIU283"/>
      <c r="GIV283"/>
      <c r="GIW283"/>
      <c r="GIX283"/>
      <c r="GIY283"/>
      <c r="GIZ283"/>
      <c r="GJA283"/>
      <c r="GJB283"/>
      <c r="GJC283"/>
      <c r="GJD283"/>
      <c r="GJE283"/>
      <c r="GJF283"/>
      <c r="GJG283"/>
      <c r="GJH283"/>
      <c r="GJI283"/>
      <c r="GJJ283"/>
      <c r="GJK283"/>
      <c r="GJL283"/>
      <c r="GJM283"/>
      <c r="GJN283"/>
      <c r="GJO283"/>
      <c r="GJP283"/>
      <c r="GJQ283"/>
      <c r="GJR283"/>
      <c r="GJS283"/>
      <c r="GJT283"/>
      <c r="GJU283"/>
      <c r="GJV283"/>
      <c r="GJW283"/>
      <c r="GJX283"/>
      <c r="GJY283"/>
      <c r="GJZ283"/>
      <c r="GKA283"/>
      <c r="GKB283"/>
      <c r="GKC283"/>
      <c r="GKD283"/>
      <c r="GKE283"/>
      <c r="GKF283"/>
      <c r="GKG283"/>
      <c r="GKH283"/>
      <c r="GKI283"/>
      <c r="GKJ283"/>
      <c r="GKK283"/>
      <c r="GKL283"/>
      <c r="GKM283"/>
      <c r="GKN283"/>
      <c r="GKO283"/>
      <c r="GKP283"/>
      <c r="GKQ283"/>
      <c r="GKR283"/>
      <c r="GKS283"/>
      <c r="GKT283"/>
      <c r="GKU283"/>
      <c r="GKV283"/>
      <c r="GKW283"/>
      <c r="GKX283"/>
      <c r="GKY283"/>
      <c r="GKZ283"/>
      <c r="GLA283"/>
      <c r="GLB283"/>
      <c r="GLC283"/>
      <c r="GLD283"/>
      <c r="GLE283"/>
      <c r="GLF283"/>
      <c r="GLG283"/>
      <c r="GLH283"/>
      <c r="GLI283"/>
      <c r="GLJ283"/>
      <c r="GLK283"/>
      <c r="GLL283"/>
      <c r="GLM283"/>
      <c r="GLN283"/>
      <c r="GLO283"/>
      <c r="GLP283"/>
      <c r="GLQ283"/>
      <c r="GLR283"/>
      <c r="GLS283"/>
      <c r="GLT283"/>
      <c r="GLU283"/>
      <c r="GLV283"/>
      <c r="GLW283"/>
      <c r="GLX283"/>
      <c r="GLY283"/>
      <c r="GLZ283"/>
      <c r="GMA283"/>
      <c r="GMB283"/>
      <c r="GMC283"/>
      <c r="GMD283"/>
      <c r="GME283"/>
      <c r="GMF283"/>
      <c r="GMG283"/>
      <c r="GMH283"/>
      <c r="GMI283"/>
      <c r="GMJ283"/>
      <c r="GMK283"/>
      <c r="GML283"/>
      <c r="GMM283"/>
      <c r="GMN283"/>
      <c r="GMO283"/>
      <c r="GMP283"/>
      <c r="GMQ283"/>
      <c r="GMR283"/>
      <c r="GMS283"/>
      <c r="GMT283"/>
      <c r="GMU283"/>
      <c r="GMV283"/>
      <c r="GMW283"/>
      <c r="GMX283"/>
      <c r="GMY283"/>
      <c r="GMZ283"/>
      <c r="GNA283"/>
      <c r="GNB283"/>
      <c r="GNC283"/>
      <c r="GND283"/>
      <c r="GNE283"/>
      <c r="GNF283"/>
      <c r="GNG283"/>
      <c r="GNH283"/>
      <c r="GNI283"/>
      <c r="GNJ283"/>
      <c r="GNK283"/>
      <c r="GNL283"/>
      <c r="GNM283"/>
      <c r="GNN283"/>
      <c r="GNO283"/>
      <c r="GNP283"/>
      <c r="GNQ283"/>
      <c r="GNR283"/>
      <c r="GNS283"/>
      <c r="GNT283"/>
      <c r="GNU283"/>
      <c r="GNV283"/>
      <c r="GNW283"/>
      <c r="GNX283"/>
      <c r="GNY283"/>
      <c r="GNZ283"/>
      <c r="GOA283"/>
      <c r="GOB283"/>
      <c r="GOC283"/>
      <c r="GOD283"/>
      <c r="GOE283"/>
      <c r="GOF283"/>
      <c r="GOG283"/>
      <c r="GOH283"/>
      <c r="GOI283"/>
      <c r="GOJ283"/>
      <c r="GOK283"/>
      <c r="GOL283"/>
      <c r="GOM283"/>
      <c r="GON283"/>
      <c r="GOO283"/>
      <c r="GOP283"/>
      <c r="GOQ283"/>
      <c r="GOR283"/>
      <c r="GOS283"/>
      <c r="GOT283"/>
      <c r="GOU283"/>
      <c r="GOV283"/>
      <c r="GOW283"/>
      <c r="GOX283"/>
      <c r="GOY283"/>
      <c r="GOZ283"/>
      <c r="GPA283"/>
      <c r="GPB283"/>
      <c r="GPC283"/>
      <c r="GPD283"/>
      <c r="GPE283"/>
      <c r="GPF283"/>
      <c r="GPG283"/>
      <c r="GPH283"/>
      <c r="GPI283"/>
      <c r="GPJ283"/>
      <c r="GPK283"/>
      <c r="GPL283"/>
      <c r="GPM283"/>
      <c r="GPN283"/>
      <c r="GPO283"/>
      <c r="GPP283"/>
      <c r="GPQ283"/>
      <c r="GPR283"/>
      <c r="GPS283"/>
      <c r="GPT283"/>
      <c r="GPU283"/>
      <c r="GPV283"/>
      <c r="GPW283"/>
      <c r="GPX283"/>
      <c r="GPY283"/>
      <c r="GPZ283"/>
      <c r="GQA283"/>
      <c r="GQB283"/>
      <c r="GQC283"/>
      <c r="GQD283"/>
      <c r="GQE283"/>
      <c r="GQF283"/>
      <c r="GQG283"/>
      <c r="GQH283"/>
      <c r="GQI283"/>
      <c r="GQJ283"/>
      <c r="GQK283"/>
      <c r="GQL283"/>
      <c r="GQM283"/>
      <c r="GQN283"/>
      <c r="GQO283"/>
      <c r="GQP283"/>
      <c r="GQQ283"/>
      <c r="GQR283"/>
      <c r="GQS283"/>
      <c r="GQT283"/>
      <c r="GQU283"/>
      <c r="GQV283"/>
      <c r="GQW283"/>
      <c r="GQX283"/>
      <c r="GQY283"/>
      <c r="GQZ283"/>
      <c r="GRA283"/>
      <c r="GRB283"/>
      <c r="GRC283"/>
      <c r="GRD283"/>
      <c r="GRE283"/>
      <c r="GRF283"/>
      <c r="GRG283"/>
      <c r="GRH283"/>
      <c r="GRI283"/>
      <c r="GRJ283"/>
      <c r="GRK283"/>
      <c r="GRL283"/>
      <c r="GRM283"/>
      <c r="GRN283"/>
      <c r="GRO283"/>
      <c r="GRP283"/>
      <c r="GRQ283"/>
      <c r="GRR283"/>
      <c r="GRS283"/>
      <c r="GRT283"/>
      <c r="GRU283"/>
      <c r="GRV283"/>
      <c r="GRW283"/>
      <c r="GRX283"/>
      <c r="GRY283"/>
      <c r="GRZ283"/>
      <c r="GSA283"/>
      <c r="GSB283"/>
      <c r="GSC283"/>
      <c r="GSD283"/>
      <c r="GSE283"/>
      <c r="GSF283"/>
      <c r="GSG283"/>
      <c r="GSH283"/>
      <c r="GSI283"/>
      <c r="GSJ283"/>
      <c r="GSK283"/>
      <c r="GSL283"/>
      <c r="GSM283"/>
      <c r="GSN283"/>
      <c r="GSO283"/>
      <c r="GSP283"/>
      <c r="GSQ283"/>
      <c r="GSR283"/>
      <c r="GSS283"/>
      <c r="GST283"/>
      <c r="GSU283"/>
      <c r="GSV283"/>
      <c r="GSW283"/>
      <c r="GSX283"/>
      <c r="GSY283"/>
      <c r="GSZ283"/>
      <c r="GTA283"/>
      <c r="GTB283"/>
      <c r="GTC283"/>
      <c r="GTD283"/>
      <c r="GTE283"/>
      <c r="GTF283"/>
      <c r="GTG283"/>
      <c r="GTH283"/>
      <c r="GTI283"/>
      <c r="GTJ283"/>
      <c r="GTK283"/>
      <c r="GTL283"/>
      <c r="GTM283"/>
      <c r="GTN283"/>
      <c r="GTO283"/>
      <c r="GTP283"/>
      <c r="GTQ283"/>
      <c r="GTR283"/>
      <c r="GTS283"/>
      <c r="GTT283"/>
      <c r="GTU283"/>
      <c r="GTV283"/>
      <c r="GTW283"/>
      <c r="GTX283"/>
      <c r="GTY283"/>
      <c r="GTZ283"/>
      <c r="GUA283"/>
      <c r="GUB283"/>
      <c r="GUC283"/>
      <c r="GUD283"/>
      <c r="GUE283"/>
      <c r="GUF283"/>
      <c r="GUG283"/>
      <c r="GUH283"/>
      <c r="GUI283"/>
      <c r="GUJ283"/>
      <c r="GUK283"/>
      <c r="GUL283"/>
      <c r="GUM283"/>
      <c r="GUN283"/>
      <c r="GUO283"/>
      <c r="GUP283"/>
      <c r="GUQ283"/>
      <c r="GUR283"/>
      <c r="GUS283"/>
      <c r="GUT283"/>
      <c r="GUU283"/>
      <c r="GUV283"/>
      <c r="GUW283"/>
      <c r="GUX283"/>
      <c r="GUY283"/>
      <c r="GUZ283"/>
      <c r="GVA283"/>
      <c r="GVB283"/>
      <c r="GVC283"/>
      <c r="GVD283"/>
      <c r="GVE283"/>
      <c r="GVF283"/>
      <c r="GVG283"/>
      <c r="GVH283"/>
      <c r="GVI283"/>
      <c r="GVJ283"/>
      <c r="GVK283"/>
      <c r="GVL283"/>
      <c r="GVM283"/>
      <c r="GVN283"/>
      <c r="GVO283"/>
      <c r="GVP283"/>
      <c r="GVQ283"/>
      <c r="GVR283"/>
      <c r="GVS283"/>
      <c r="GVT283"/>
      <c r="GVU283"/>
      <c r="GVV283"/>
      <c r="GVW283"/>
      <c r="GVX283"/>
      <c r="GVY283"/>
      <c r="GVZ283"/>
      <c r="GWA283"/>
      <c r="GWB283"/>
      <c r="GWC283"/>
      <c r="GWD283"/>
      <c r="GWE283"/>
      <c r="GWF283"/>
      <c r="GWG283"/>
      <c r="GWH283"/>
      <c r="GWI283"/>
      <c r="GWJ283"/>
      <c r="GWK283"/>
      <c r="GWL283"/>
      <c r="GWM283"/>
      <c r="GWN283"/>
      <c r="GWO283"/>
      <c r="GWP283"/>
      <c r="GWQ283"/>
      <c r="GWR283"/>
      <c r="GWS283"/>
      <c r="GWT283"/>
      <c r="GWU283"/>
      <c r="GWV283"/>
      <c r="GWW283"/>
      <c r="GWX283"/>
      <c r="GWY283"/>
      <c r="GWZ283"/>
      <c r="GXA283"/>
      <c r="GXB283"/>
      <c r="GXC283"/>
      <c r="GXD283"/>
      <c r="GXE283"/>
      <c r="GXF283"/>
      <c r="GXG283"/>
      <c r="GXH283"/>
      <c r="GXI283"/>
      <c r="GXJ283"/>
      <c r="GXK283"/>
      <c r="GXL283"/>
      <c r="GXM283"/>
      <c r="GXN283"/>
      <c r="GXO283"/>
      <c r="GXP283"/>
      <c r="GXQ283"/>
      <c r="GXR283"/>
      <c r="GXS283"/>
      <c r="GXT283"/>
      <c r="GXU283"/>
      <c r="GXV283"/>
      <c r="GXW283"/>
      <c r="GXX283"/>
      <c r="GXY283"/>
      <c r="GXZ283"/>
      <c r="GYA283"/>
      <c r="GYB283"/>
      <c r="GYC283"/>
      <c r="GYD283"/>
      <c r="GYE283"/>
      <c r="GYF283"/>
      <c r="GYG283"/>
      <c r="GYH283"/>
      <c r="GYI283"/>
      <c r="GYJ283"/>
      <c r="GYK283"/>
      <c r="GYL283"/>
      <c r="GYM283"/>
      <c r="GYN283"/>
      <c r="GYO283"/>
      <c r="GYP283"/>
      <c r="GYQ283"/>
      <c r="GYR283"/>
      <c r="GYS283"/>
      <c r="GYT283"/>
      <c r="GYU283"/>
      <c r="GYV283"/>
      <c r="GYW283"/>
      <c r="GYX283"/>
      <c r="GYY283"/>
      <c r="GYZ283"/>
      <c r="GZA283"/>
      <c r="GZB283"/>
      <c r="GZC283"/>
      <c r="GZD283"/>
      <c r="GZE283"/>
      <c r="GZF283"/>
      <c r="GZG283"/>
      <c r="GZH283"/>
      <c r="GZI283"/>
      <c r="GZJ283"/>
      <c r="GZK283"/>
      <c r="GZL283"/>
      <c r="GZM283"/>
      <c r="GZN283"/>
      <c r="GZO283"/>
      <c r="GZP283"/>
      <c r="GZQ283"/>
      <c r="GZR283"/>
      <c r="GZS283"/>
      <c r="GZT283"/>
      <c r="GZU283"/>
      <c r="GZV283"/>
      <c r="GZW283"/>
      <c r="GZX283"/>
      <c r="GZY283"/>
      <c r="GZZ283"/>
      <c r="HAA283"/>
      <c r="HAB283"/>
      <c r="HAC283"/>
      <c r="HAD283"/>
      <c r="HAE283"/>
      <c r="HAF283"/>
      <c r="HAG283"/>
      <c r="HAH283"/>
      <c r="HAI283"/>
      <c r="HAJ283"/>
      <c r="HAK283"/>
      <c r="HAL283"/>
      <c r="HAM283"/>
      <c r="HAN283"/>
      <c r="HAO283"/>
      <c r="HAP283"/>
      <c r="HAQ283"/>
      <c r="HAR283"/>
      <c r="HAS283"/>
      <c r="HAT283"/>
      <c r="HAU283"/>
      <c r="HAV283"/>
      <c r="HAW283"/>
      <c r="HAX283"/>
      <c r="HAY283"/>
      <c r="HAZ283"/>
      <c r="HBA283"/>
      <c r="HBB283"/>
      <c r="HBC283"/>
      <c r="HBD283"/>
      <c r="HBE283"/>
      <c r="HBF283"/>
      <c r="HBG283"/>
      <c r="HBH283"/>
      <c r="HBI283"/>
      <c r="HBJ283"/>
      <c r="HBK283"/>
      <c r="HBL283"/>
      <c r="HBM283"/>
      <c r="HBN283"/>
      <c r="HBO283"/>
      <c r="HBP283"/>
      <c r="HBQ283"/>
      <c r="HBR283"/>
      <c r="HBS283"/>
      <c r="HBT283"/>
      <c r="HBU283"/>
      <c r="HBV283"/>
      <c r="HBW283"/>
      <c r="HBX283"/>
      <c r="HBY283"/>
      <c r="HBZ283"/>
      <c r="HCA283"/>
      <c r="HCB283"/>
      <c r="HCC283"/>
      <c r="HCD283"/>
      <c r="HCE283"/>
      <c r="HCF283"/>
      <c r="HCG283"/>
      <c r="HCH283"/>
      <c r="HCI283"/>
      <c r="HCJ283"/>
      <c r="HCK283"/>
      <c r="HCL283"/>
      <c r="HCM283"/>
      <c r="HCN283"/>
      <c r="HCO283"/>
      <c r="HCP283"/>
      <c r="HCQ283"/>
      <c r="HCR283"/>
      <c r="HCS283"/>
      <c r="HCT283"/>
      <c r="HCU283"/>
      <c r="HCV283"/>
      <c r="HCW283"/>
      <c r="HCX283"/>
      <c r="HCY283"/>
      <c r="HCZ283"/>
      <c r="HDA283"/>
      <c r="HDB283"/>
      <c r="HDC283"/>
      <c r="HDD283"/>
      <c r="HDE283"/>
      <c r="HDF283"/>
      <c r="HDG283"/>
      <c r="HDH283"/>
      <c r="HDI283"/>
      <c r="HDJ283"/>
      <c r="HDK283"/>
      <c r="HDL283"/>
      <c r="HDM283"/>
      <c r="HDN283"/>
      <c r="HDO283"/>
      <c r="HDP283"/>
      <c r="HDQ283"/>
      <c r="HDR283"/>
      <c r="HDS283"/>
      <c r="HDT283"/>
      <c r="HDU283"/>
      <c r="HDV283"/>
      <c r="HDW283"/>
      <c r="HDX283"/>
      <c r="HDY283"/>
      <c r="HDZ283"/>
      <c r="HEA283"/>
      <c r="HEB283"/>
      <c r="HEC283"/>
      <c r="HED283"/>
      <c r="HEE283"/>
      <c r="HEF283"/>
      <c r="HEG283"/>
      <c r="HEH283"/>
      <c r="HEI283"/>
      <c r="HEJ283"/>
      <c r="HEK283"/>
      <c r="HEL283"/>
      <c r="HEM283"/>
      <c r="HEN283"/>
      <c r="HEO283"/>
      <c r="HEP283"/>
      <c r="HEQ283"/>
      <c r="HER283"/>
      <c r="HES283"/>
      <c r="HET283"/>
      <c r="HEU283"/>
      <c r="HEV283"/>
      <c r="HEW283"/>
      <c r="HEX283"/>
      <c r="HEY283"/>
      <c r="HEZ283"/>
      <c r="HFA283"/>
      <c r="HFB283"/>
      <c r="HFC283"/>
      <c r="HFD283"/>
      <c r="HFE283"/>
      <c r="HFF283"/>
      <c r="HFG283"/>
      <c r="HFH283"/>
      <c r="HFI283"/>
      <c r="HFJ283"/>
      <c r="HFK283"/>
      <c r="HFL283"/>
      <c r="HFM283"/>
      <c r="HFN283"/>
      <c r="HFO283"/>
      <c r="HFP283"/>
      <c r="HFQ283"/>
      <c r="HFR283"/>
      <c r="HFS283"/>
      <c r="HFT283"/>
      <c r="HFU283"/>
      <c r="HFV283"/>
      <c r="HFW283"/>
      <c r="HFX283"/>
      <c r="HFY283"/>
      <c r="HFZ283"/>
      <c r="HGA283"/>
      <c r="HGB283"/>
      <c r="HGC283"/>
      <c r="HGD283"/>
      <c r="HGE283"/>
      <c r="HGF283"/>
      <c r="HGG283"/>
      <c r="HGH283"/>
      <c r="HGI283"/>
      <c r="HGJ283"/>
      <c r="HGK283"/>
      <c r="HGL283"/>
      <c r="HGM283"/>
      <c r="HGN283"/>
      <c r="HGO283"/>
      <c r="HGP283"/>
      <c r="HGQ283"/>
      <c r="HGR283"/>
      <c r="HGS283"/>
      <c r="HGT283"/>
      <c r="HGU283"/>
      <c r="HGV283"/>
      <c r="HGW283"/>
      <c r="HGX283"/>
      <c r="HGY283"/>
      <c r="HGZ283"/>
      <c r="HHA283"/>
      <c r="HHB283"/>
      <c r="HHC283"/>
      <c r="HHD283"/>
      <c r="HHE283"/>
      <c r="HHF283"/>
      <c r="HHG283"/>
      <c r="HHH283"/>
      <c r="HHI283"/>
      <c r="HHJ283"/>
      <c r="HHK283"/>
      <c r="HHL283"/>
      <c r="HHM283"/>
      <c r="HHN283"/>
      <c r="HHO283"/>
      <c r="HHP283"/>
      <c r="HHQ283"/>
      <c r="HHR283"/>
      <c r="HHS283"/>
      <c r="HHT283"/>
      <c r="HHU283"/>
      <c r="HHV283"/>
      <c r="HHW283"/>
      <c r="HHX283"/>
      <c r="HHY283"/>
      <c r="HHZ283"/>
      <c r="HIA283"/>
      <c r="HIB283"/>
      <c r="HIC283"/>
      <c r="HID283"/>
      <c r="HIE283"/>
      <c r="HIF283"/>
      <c r="HIG283"/>
      <c r="HIH283"/>
      <c r="HII283"/>
      <c r="HIJ283"/>
      <c r="HIK283"/>
      <c r="HIL283"/>
      <c r="HIM283"/>
      <c r="HIN283"/>
      <c r="HIO283"/>
      <c r="HIP283"/>
      <c r="HIQ283"/>
      <c r="HIR283"/>
      <c r="HIS283"/>
      <c r="HIT283"/>
      <c r="HIU283"/>
      <c r="HIV283"/>
      <c r="HIW283"/>
      <c r="HIX283"/>
      <c r="HIY283"/>
      <c r="HIZ283"/>
      <c r="HJA283"/>
      <c r="HJB283"/>
      <c r="HJC283"/>
      <c r="HJD283"/>
      <c r="HJE283"/>
      <c r="HJF283"/>
      <c r="HJG283"/>
      <c r="HJH283"/>
      <c r="HJI283"/>
      <c r="HJJ283"/>
      <c r="HJK283"/>
      <c r="HJL283"/>
      <c r="HJM283"/>
      <c r="HJN283"/>
      <c r="HJO283"/>
      <c r="HJP283"/>
      <c r="HJQ283"/>
      <c r="HJR283"/>
      <c r="HJS283"/>
      <c r="HJT283"/>
      <c r="HJU283"/>
      <c r="HJV283"/>
      <c r="HJW283"/>
      <c r="HJX283"/>
      <c r="HJY283"/>
      <c r="HJZ283"/>
      <c r="HKA283"/>
      <c r="HKB283"/>
      <c r="HKC283"/>
      <c r="HKD283"/>
      <c r="HKE283"/>
      <c r="HKF283"/>
      <c r="HKG283"/>
      <c r="HKH283"/>
      <c r="HKI283"/>
      <c r="HKJ283"/>
      <c r="HKK283"/>
      <c r="HKL283"/>
      <c r="HKM283"/>
      <c r="HKN283"/>
      <c r="HKO283"/>
      <c r="HKP283"/>
      <c r="HKQ283"/>
      <c r="HKR283"/>
      <c r="HKS283"/>
      <c r="HKT283"/>
      <c r="HKU283"/>
      <c r="HKV283"/>
      <c r="HKW283"/>
      <c r="HKX283"/>
      <c r="HKY283"/>
      <c r="HKZ283"/>
      <c r="HLA283"/>
      <c r="HLB283"/>
      <c r="HLC283"/>
      <c r="HLD283"/>
      <c r="HLE283"/>
      <c r="HLF283"/>
      <c r="HLG283"/>
      <c r="HLH283"/>
      <c r="HLI283"/>
      <c r="HLJ283"/>
      <c r="HLK283"/>
      <c r="HLL283"/>
      <c r="HLM283"/>
      <c r="HLN283"/>
      <c r="HLO283"/>
      <c r="HLP283"/>
      <c r="HLQ283"/>
      <c r="HLR283"/>
      <c r="HLS283"/>
      <c r="HLT283"/>
      <c r="HLU283"/>
      <c r="HLV283"/>
      <c r="HLW283"/>
      <c r="HLX283"/>
      <c r="HLY283"/>
      <c r="HLZ283"/>
      <c r="HMA283"/>
      <c r="HMB283"/>
      <c r="HMC283"/>
      <c r="HMD283"/>
      <c r="HME283"/>
      <c r="HMF283"/>
      <c r="HMG283"/>
      <c r="HMH283"/>
      <c r="HMI283"/>
      <c r="HMJ283"/>
      <c r="HMK283"/>
      <c r="HML283"/>
      <c r="HMM283"/>
      <c r="HMN283"/>
      <c r="HMO283"/>
      <c r="HMP283"/>
      <c r="HMQ283"/>
      <c r="HMR283"/>
      <c r="HMS283"/>
      <c r="HMT283"/>
      <c r="HMU283"/>
      <c r="HMV283"/>
      <c r="HMW283"/>
      <c r="HMX283"/>
      <c r="HMY283"/>
      <c r="HMZ283"/>
      <c r="HNA283"/>
      <c r="HNB283"/>
      <c r="HNC283"/>
      <c r="HND283"/>
      <c r="HNE283"/>
      <c r="HNF283"/>
      <c r="HNG283"/>
      <c r="HNH283"/>
      <c r="HNI283"/>
      <c r="HNJ283"/>
      <c r="HNK283"/>
      <c r="HNL283"/>
      <c r="HNM283"/>
      <c r="HNN283"/>
      <c r="HNO283"/>
      <c r="HNP283"/>
      <c r="HNQ283"/>
      <c r="HNR283"/>
      <c r="HNS283"/>
      <c r="HNT283"/>
      <c r="HNU283"/>
      <c r="HNV283"/>
      <c r="HNW283"/>
      <c r="HNX283"/>
      <c r="HNY283"/>
      <c r="HNZ283"/>
      <c r="HOA283"/>
      <c r="HOB283"/>
      <c r="HOC283"/>
      <c r="HOD283"/>
      <c r="HOE283"/>
      <c r="HOF283"/>
      <c r="HOG283"/>
      <c r="HOH283"/>
      <c r="HOI283"/>
      <c r="HOJ283"/>
      <c r="HOK283"/>
      <c r="HOL283"/>
      <c r="HOM283"/>
      <c r="HON283"/>
      <c r="HOO283"/>
      <c r="HOP283"/>
      <c r="HOQ283"/>
      <c r="HOR283"/>
      <c r="HOS283"/>
      <c r="HOT283"/>
      <c r="HOU283"/>
      <c r="HOV283"/>
      <c r="HOW283"/>
      <c r="HOX283"/>
      <c r="HOY283"/>
      <c r="HOZ283"/>
      <c r="HPA283"/>
      <c r="HPB283"/>
      <c r="HPC283"/>
      <c r="HPD283"/>
      <c r="HPE283"/>
      <c r="HPF283"/>
      <c r="HPG283"/>
      <c r="HPH283"/>
      <c r="HPI283"/>
      <c r="HPJ283"/>
      <c r="HPK283"/>
      <c r="HPL283"/>
      <c r="HPM283"/>
      <c r="HPN283"/>
      <c r="HPO283"/>
      <c r="HPP283"/>
      <c r="HPQ283"/>
      <c r="HPR283"/>
      <c r="HPS283"/>
      <c r="HPT283"/>
      <c r="HPU283"/>
      <c r="HPV283"/>
      <c r="HPW283"/>
      <c r="HPX283"/>
      <c r="HPY283"/>
      <c r="HPZ283"/>
      <c r="HQA283"/>
      <c r="HQB283"/>
      <c r="HQC283"/>
      <c r="HQD283"/>
      <c r="HQE283"/>
      <c r="HQF283"/>
      <c r="HQG283"/>
      <c r="HQH283"/>
      <c r="HQI283"/>
      <c r="HQJ283"/>
      <c r="HQK283"/>
      <c r="HQL283"/>
      <c r="HQM283"/>
      <c r="HQN283"/>
      <c r="HQO283"/>
      <c r="HQP283"/>
      <c r="HQQ283"/>
      <c r="HQR283"/>
      <c r="HQS283"/>
      <c r="HQT283"/>
      <c r="HQU283"/>
      <c r="HQV283"/>
      <c r="HQW283"/>
      <c r="HQX283"/>
      <c r="HQY283"/>
      <c r="HQZ283"/>
      <c r="HRA283"/>
      <c r="HRB283"/>
      <c r="HRC283"/>
      <c r="HRD283"/>
      <c r="HRE283"/>
      <c r="HRF283"/>
      <c r="HRG283"/>
      <c r="HRH283"/>
      <c r="HRI283"/>
      <c r="HRJ283"/>
      <c r="HRK283"/>
      <c r="HRL283"/>
      <c r="HRM283"/>
      <c r="HRN283"/>
      <c r="HRO283"/>
      <c r="HRP283"/>
      <c r="HRQ283"/>
      <c r="HRR283"/>
      <c r="HRS283"/>
      <c r="HRT283"/>
      <c r="HRU283"/>
      <c r="HRV283"/>
      <c r="HRW283"/>
      <c r="HRX283"/>
      <c r="HRY283"/>
      <c r="HRZ283"/>
      <c r="HSA283"/>
      <c r="HSB283"/>
      <c r="HSC283"/>
      <c r="HSD283"/>
      <c r="HSE283"/>
      <c r="HSF283"/>
      <c r="HSG283"/>
      <c r="HSH283"/>
      <c r="HSI283"/>
      <c r="HSJ283"/>
      <c r="HSK283"/>
      <c r="HSL283"/>
      <c r="HSM283"/>
      <c r="HSN283"/>
      <c r="HSO283"/>
      <c r="HSP283"/>
      <c r="HSQ283"/>
      <c r="HSR283"/>
      <c r="HSS283"/>
      <c r="HST283"/>
      <c r="HSU283"/>
      <c r="HSV283"/>
      <c r="HSW283"/>
      <c r="HSX283"/>
      <c r="HSY283"/>
      <c r="HSZ283"/>
      <c r="HTA283"/>
      <c r="HTB283"/>
      <c r="HTC283"/>
      <c r="HTD283"/>
      <c r="HTE283"/>
      <c r="HTF283"/>
      <c r="HTG283"/>
      <c r="HTH283"/>
      <c r="HTI283"/>
      <c r="HTJ283"/>
      <c r="HTK283"/>
      <c r="HTL283"/>
      <c r="HTM283"/>
      <c r="HTN283"/>
      <c r="HTO283"/>
      <c r="HTP283"/>
      <c r="HTQ283"/>
      <c r="HTR283"/>
      <c r="HTS283"/>
      <c r="HTT283"/>
      <c r="HTU283"/>
      <c r="HTV283"/>
      <c r="HTW283"/>
      <c r="HTX283"/>
      <c r="HTY283"/>
      <c r="HTZ283"/>
      <c r="HUA283"/>
      <c r="HUB283"/>
      <c r="HUC283"/>
      <c r="HUD283"/>
      <c r="HUE283"/>
      <c r="HUF283"/>
      <c r="HUG283"/>
      <c r="HUH283"/>
      <c r="HUI283"/>
      <c r="HUJ283"/>
      <c r="HUK283"/>
      <c r="HUL283"/>
      <c r="HUM283"/>
      <c r="HUN283"/>
      <c r="HUO283"/>
      <c r="HUP283"/>
      <c r="HUQ283"/>
      <c r="HUR283"/>
      <c r="HUS283"/>
      <c r="HUT283"/>
      <c r="HUU283"/>
      <c r="HUV283"/>
      <c r="HUW283"/>
      <c r="HUX283"/>
      <c r="HUY283"/>
      <c r="HUZ283"/>
      <c r="HVA283"/>
      <c r="HVB283"/>
      <c r="HVC283"/>
      <c r="HVD283"/>
      <c r="HVE283"/>
      <c r="HVF283"/>
      <c r="HVG283"/>
      <c r="HVH283"/>
      <c r="HVI283"/>
      <c r="HVJ283"/>
      <c r="HVK283"/>
      <c r="HVL283"/>
      <c r="HVM283"/>
      <c r="HVN283"/>
      <c r="HVO283"/>
      <c r="HVP283"/>
      <c r="HVQ283"/>
      <c r="HVR283"/>
      <c r="HVS283"/>
      <c r="HVT283"/>
      <c r="HVU283"/>
      <c r="HVV283"/>
      <c r="HVW283"/>
      <c r="HVX283"/>
      <c r="HVY283"/>
      <c r="HVZ283"/>
      <c r="HWA283"/>
      <c r="HWB283"/>
      <c r="HWC283"/>
      <c r="HWD283"/>
      <c r="HWE283"/>
      <c r="HWF283"/>
      <c r="HWG283"/>
      <c r="HWH283"/>
      <c r="HWI283"/>
      <c r="HWJ283"/>
      <c r="HWK283"/>
      <c r="HWL283"/>
      <c r="HWM283"/>
      <c r="HWN283"/>
      <c r="HWO283"/>
      <c r="HWP283"/>
      <c r="HWQ283"/>
      <c r="HWR283"/>
      <c r="HWS283"/>
      <c r="HWT283"/>
      <c r="HWU283"/>
      <c r="HWV283"/>
      <c r="HWW283"/>
      <c r="HWX283"/>
      <c r="HWY283"/>
      <c r="HWZ283"/>
      <c r="HXA283"/>
      <c r="HXB283"/>
      <c r="HXC283"/>
      <c r="HXD283"/>
      <c r="HXE283"/>
      <c r="HXF283"/>
      <c r="HXG283"/>
      <c r="HXH283"/>
      <c r="HXI283"/>
      <c r="HXJ283"/>
      <c r="HXK283"/>
      <c r="HXL283"/>
      <c r="HXM283"/>
      <c r="HXN283"/>
      <c r="HXO283"/>
      <c r="HXP283"/>
      <c r="HXQ283"/>
      <c r="HXR283"/>
      <c r="HXS283"/>
      <c r="HXT283"/>
      <c r="HXU283"/>
      <c r="HXV283"/>
      <c r="HXW283"/>
      <c r="HXX283"/>
      <c r="HXY283"/>
      <c r="HXZ283"/>
      <c r="HYA283"/>
      <c r="HYB283"/>
      <c r="HYC283"/>
      <c r="HYD283"/>
      <c r="HYE283"/>
      <c r="HYF283"/>
      <c r="HYG283"/>
      <c r="HYH283"/>
      <c r="HYI283"/>
      <c r="HYJ283"/>
      <c r="HYK283"/>
      <c r="HYL283"/>
      <c r="HYM283"/>
      <c r="HYN283"/>
      <c r="HYO283"/>
      <c r="HYP283"/>
      <c r="HYQ283"/>
      <c r="HYR283"/>
      <c r="HYS283"/>
      <c r="HYT283"/>
      <c r="HYU283"/>
      <c r="HYV283"/>
      <c r="HYW283"/>
      <c r="HYX283"/>
      <c r="HYY283"/>
      <c r="HYZ283"/>
      <c r="HZA283"/>
      <c r="HZB283"/>
      <c r="HZC283"/>
      <c r="HZD283"/>
      <c r="HZE283"/>
      <c r="HZF283"/>
      <c r="HZG283"/>
      <c r="HZH283"/>
      <c r="HZI283"/>
      <c r="HZJ283"/>
      <c r="HZK283"/>
      <c r="HZL283"/>
      <c r="HZM283"/>
      <c r="HZN283"/>
      <c r="HZO283"/>
      <c r="HZP283"/>
      <c r="HZQ283"/>
      <c r="HZR283"/>
      <c r="HZS283"/>
      <c r="HZT283"/>
      <c r="HZU283"/>
      <c r="HZV283"/>
      <c r="HZW283"/>
      <c r="HZX283"/>
      <c r="HZY283"/>
      <c r="HZZ283"/>
      <c r="IAA283"/>
      <c r="IAB283"/>
      <c r="IAC283"/>
      <c r="IAD283"/>
      <c r="IAE283"/>
      <c r="IAF283"/>
      <c r="IAG283"/>
      <c r="IAH283"/>
      <c r="IAI283"/>
      <c r="IAJ283"/>
      <c r="IAK283"/>
      <c r="IAL283"/>
      <c r="IAM283"/>
      <c r="IAN283"/>
      <c r="IAO283"/>
      <c r="IAP283"/>
      <c r="IAQ283"/>
      <c r="IAR283"/>
      <c r="IAS283"/>
      <c r="IAT283"/>
      <c r="IAU283"/>
      <c r="IAV283"/>
      <c r="IAW283"/>
      <c r="IAX283"/>
      <c r="IAY283"/>
      <c r="IAZ283"/>
      <c r="IBA283"/>
      <c r="IBB283"/>
      <c r="IBC283"/>
      <c r="IBD283"/>
      <c r="IBE283"/>
      <c r="IBF283"/>
      <c r="IBG283"/>
      <c r="IBH283"/>
      <c r="IBI283"/>
      <c r="IBJ283"/>
      <c r="IBK283"/>
      <c r="IBL283"/>
      <c r="IBM283"/>
      <c r="IBN283"/>
      <c r="IBO283"/>
      <c r="IBP283"/>
      <c r="IBQ283"/>
      <c r="IBR283"/>
      <c r="IBS283"/>
      <c r="IBT283"/>
      <c r="IBU283"/>
      <c r="IBV283"/>
      <c r="IBW283"/>
      <c r="IBX283"/>
      <c r="IBY283"/>
      <c r="IBZ283"/>
      <c r="ICA283"/>
      <c r="ICB283"/>
      <c r="ICC283"/>
      <c r="ICD283"/>
      <c r="ICE283"/>
      <c r="ICF283"/>
      <c r="ICG283"/>
      <c r="ICH283"/>
      <c r="ICI283"/>
      <c r="ICJ283"/>
      <c r="ICK283"/>
      <c r="ICL283"/>
      <c r="ICM283"/>
      <c r="ICN283"/>
      <c r="ICO283"/>
      <c r="ICP283"/>
      <c r="ICQ283"/>
      <c r="ICR283"/>
      <c r="ICS283"/>
      <c r="ICT283"/>
      <c r="ICU283"/>
      <c r="ICV283"/>
      <c r="ICW283"/>
      <c r="ICX283"/>
      <c r="ICY283"/>
      <c r="ICZ283"/>
      <c r="IDA283"/>
      <c r="IDB283"/>
      <c r="IDC283"/>
      <c r="IDD283"/>
      <c r="IDE283"/>
      <c r="IDF283"/>
      <c r="IDG283"/>
      <c r="IDH283"/>
      <c r="IDI283"/>
      <c r="IDJ283"/>
      <c r="IDK283"/>
      <c r="IDL283"/>
      <c r="IDM283"/>
      <c r="IDN283"/>
      <c r="IDO283"/>
      <c r="IDP283"/>
      <c r="IDQ283"/>
      <c r="IDR283"/>
      <c r="IDS283"/>
      <c r="IDT283"/>
      <c r="IDU283"/>
      <c r="IDV283"/>
      <c r="IDW283"/>
      <c r="IDX283"/>
      <c r="IDY283"/>
      <c r="IDZ283"/>
      <c r="IEA283"/>
      <c r="IEB283"/>
      <c r="IEC283"/>
      <c r="IED283"/>
      <c r="IEE283"/>
      <c r="IEF283"/>
      <c r="IEG283"/>
      <c r="IEH283"/>
      <c r="IEI283"/>
      <c r="IEJ283"/>
      <c r="IEK283"/>
      <c r="IEL283"/>
      <c r="IEM283"/>
      <c r="IEN283"/>
      <c r="IEO283"/>
      <c r="IEP283"/>
      <c r="IEQ283"/>
      <c r="IER283"/>
      <c r="IES283"/>
      <c r="IET283"/>
      <c r="IEU283"/>
      <c r="IEV283"/>
      <c r="IEW283"/>
      <c r="IEX283"/>
      <c r="IEY283"/>
      <c r="IEZ283"/>
      <c r="IFA283"/>
      <c r="IFB283"/>
      <c r="IFC283"/>
      <c r="IFD283"/>
      <c r="IFE283"/>
      <c r="IFF283"/>
      <c r="IFG283"/>
      <c r="IFH283"/>
      <c r="IFI283"/>
      <c r="IFJ283"/>
      <c r="IFK283"/>
      <c r="IFL283"/>
      <c r="IFM283"/>
      <c r="IFN283"/>
      <c r="IFO283"/>
      <c r="IFP283"/>
      <c r="IFQ283"/>
      <c r="IFR283"/>
      <c r="IFS283"/>
      <c r="IFT283"/>
      <c r="IFU283"/>
      <c r="IFV283"/>
      <c r="IFW283"/>
      <c r="IFX283"/>
      <c r="IFY283"/>
      <c r="IFZ283"/>
      <c r="IGA283"/>
      <c r="IGB283"/>
      <c r="IGC283"/>
      <c r="IGD283"/>
      <c r="IGE283"/>
      <c r="IGF283"/>
      <c r="IGG283"/>
      <c r="IGH283"/>
      <c r="IGI283"/>
      <c r="IGJ283"/>
      <c r="IGK283"/>
      <c r="IGL283"/>
      <c r="IGM283"/>
      <c r="IGN283"/>
      <c r="IGO283"/>
      <c r="IGP283"/>
      <c r="IGQ283"/>
      <c r="IGR283"/>
      <c r="IGS283"/>
      <c r="IGT283"/>
      <c r="IGU283"/>
      <c r="IGV283"/>
      <c r="IGW283"/>
      <c r="IGX283"/>
      <c r="IGY283"/>
      <c r="IGZ283"/>
      <c r="IHA283"/>
      <c r="IHB283"/>
      <c r="IHC283"/>
      <c r="IHD283"/>
      <c r="IHE283"/>
      <c r="IHF283"/>
      <c r="IHG283"/>
      <c r="IHH283"/>
      <c r="IHI283"/>
      <c r="IHJ283"/>
      <c r="IHK283"/>
      <c r="IHL283"/>
      <c r="IHM283"/>
      <c r="IHN283"/>
      <c r="IHO283"/>
      <c r="IHP283"/>
      <c r="IHQ283"/>
      <c r="IHR283"/>
      <c r="IHS283"/>
      <c r="IHT283"/>
      <c r="IHU283"/>
      <c r="IHV283"/>
      <c r="IHW283"/>
      <c r="IHX283"/>
      <c r="IHY283"/>
      <c r="IHZ283"/>
      <c r="IIA283"/>
      <c r="IIB283"/>
      <c r="IIC283"/>
      <c r="IID283"/>
      <c r="IIE283"/>
      <c r="IIF283"/>
      <c r="IIG283"/>
      <c r="IIH283"/>
      <c r="III283"/>
      <c r="IIJ283"/>
      <c r="IIK283"/>
      <c r="IIL283"/>
      <c r="IIM283"/>
      <c r="IIN283"/>
      <c r="IIO283"/>
      <c r="IIP283"/>
      <c r="IIQ283"/>
      <c r="IIR283"/>
      <c r="IIS283"/>
      <c r="IIT283"/>
      <c r="IIU283"/>
      <c r="IIV283"/>
      <c r="IIW283"/>
      <c r="IIX283"/>
      <c r="IIY283"/>
      <c r="IIZ283"/>
      <c r="IJA283"/>
      <c r="IJB283"/>
      <c r="IJC283"/>
      <c r="IJD283"/>
      <c r="IJE283"/>
      <c r="IJF283"/>
      <c r="IJG283"/>
      <c r="IJH283"/>
      <c r="IJI283"/>
      <c r="IJJ283"/>
      <c r="IJK283"/>
      <c r="IJL283"/>
      <c r="IJM283"/>
      <c r="IJN283"/>
      <c r="IJO283"/>
      <c r="IJP283"/>
      <c r="IJQ283"/>
      <c r="IJR283"/>
      <c r="IJS283"/>
      <c r="IJT283"/>
      <c r="IJU283"/>
      <c r="IJV283"/>
      <c r="IJW283"/>
      <c r="IJX283"/>
      <c r="IJY283"/>
      <c r="IJZ283"/>
      <c r="IKA283"/>
      <c r="IKB283"/>
      <c r="IKC283"/>
      <c r="IKD283"/>
      <c r="IKE283"/>
      <c r="IKF283"/>
      <c r="IKG283"/>
      <c r="IKH283"/>
      <c r="IKI283"/>
      <c r="IKJ283"/>
      <c r="IKK283"/>
      <c r="IKL283"/>
      <c r="IKM283"/>
      <c r="IKN283"/>
      <c r="IKO283"/>
      <c r="IKP283"/>
      <c r="IKQ283"/>
      <c r="IKR283"/>
      <c r="IKS283"/>
      <c r="IKT283"/>
      <c r="IKU283"/>
      <c r="IKV283"/>
      <c r="IKW283"/>
      <c r="IKX283"/>
      <c r="IKY283"/>
      <c r="IKZ283"/>
      <c r="ILA283"/>
      <c r="ILB283"/>
      <c r="ILC283"/>
      <c r="ILD283"/>
      <c r="ILE283"/>
      <c r="ILF283"/>
      <c r="ILG283"/>
      <c r="ILH283"/>
      <c r="ILI283"/>
      <c r="ILJ283"/>
      <c r="ILK283"/>
      <c r="ILL283"/>
      <c r="ILM283"/>
      <c r="ILN283"/>
      <c r="ILO283"/>
      <c r="ILP283"/>
      <c r="ILQ283"/>
      <c r="ILR283"/>
      <c r="ILS283"/>
      <c r="ILT283"/>
      <c r="ILU283"/>
      <c r="ILV283"/>
      <c r="ILW283"/>
      <c r="ILX283"/>
      <c r="ILY283"/>
      <c r="ILZ283"/>
      <c r="IMA283"/>
      <c r="IMB283"/>
      <c r="IMC283"/>
      <c r="IMD283"/>
      <c r="IME283"/>
      <c r="IMF283"/>
      <c r="IMG283"/>
      <c r="IMH283"/>
      <c r="IMI283"/>
      <c r="IMJ283"/>
      <c r="IMK283"/>
      <c r="IML283"/>
      <c r="IMM283"/>
      <c r="IMN283"/>
      <c r="IMO283"/>
      <c r="IMP283"/>
      <c r="IMQ283"/>
      <c r="IMR283"/>
      <c r="IMS283"/>
      <c r="IMT283"/>
      <c r="IMU283"/>
      <c r="IMV283"/>
      <c r="IMW283"/>
      <c r="IMX283"/>
      <c r="IMY283"/>
      <c r="IMZ283"/>
      <c r="INA283"/>
      <c r="INB283"/>
      <c r="INC283"/>
      <c r="IND283"/>
      <c r="INE283"/>
      <c r="INF283"/>
      <c r="ING283"/>
      <c r="INH283"/>
      <c r="INI283"/>
      <c r="INJ283"/>
      <c r="INK283"/>
      <c r="INL283"/>
      <c r="INM283"/>
      <c r="INN283"/>
      <c r="INO283"/>
      <c r="INP283"/>
      <c r="INQ283"/>
      <c r="INR283"/>
      <c r="INS283"/>
      <c r="INT283"/>
      <c r="INU283"/>
      <c r="INV283"/>
      <c r="INW283"/>
      <c r="INX283"/>
      <c r="INY283"/>
      <c r="INZ283"/>
      <c r="IOA283"/>
      <c r="IOB283"/>
      <c r="IOC283"/>
      <c r="IOD283"/>
      <c r="IOE283"/>
      <c r="IOF283"/>
      <c r="IOG283"/>
      <c r="IOH283"/>
      <c r="IOI283"/>
      <c r="IOJ283"/>
      <c r="IOK283"/>
      <c r="IOL283"/>
      <c r="IOM283"/>
      <c r="ION283"/>
      <c r="IOO283"/>
      <c r="IOP283"/>
      <c r="IOQ283"/>
      <c r="IOR283"/>
      <c r="IOS283"/>
      <c r="IOT283"/>
      <c r="IOU283"/>
      <c r="IOV283"/>
      <c r="IOW283"/>
      <c r="IOX283"/>
      <c r="IOY283"/>
      <c r="IOZ283"/>
      <c r="IPA283"/>
      <c r="IPB283"/>
      <c r="IPC283"/>
      <c r="IPD283"/>
      <c r="IPE283"/>
      <c r="IPF283"/>
      <c r="IPG283"/>
      <c r="IPH283"/>
      <c r="IPI283"/>
      <c r="IPJ283"/>
      <c r="IPK283"/>
      <c r="IPL283"/>
      <c r="IPM283"/>
      <c r="IPN283"/>
      <c r="IPO283"/>
      <c r="IPP283"/>
      <c r="IPQ283"/>
      <c r="IPR283"/>
      <c r="IPS283"/>
      <c r="IPT283"/>
      <c r="IPU283"/>
      <c r="IPV283"/>
      <c r="IPW283"/>
      <c r="IPX283"/>
      <c r="IPY283"/>
      <c r="IPZ283"/>
      <c r="IQA283"/>
      <c r="IQB283"/>
      <c r="IQC283"/>
      <c r="IQD283"/>
      <c r="IQE283"/>
      <c r="IQF283"/>
      <c r="IQG283"/>
      <c r="IQH283"/>
      <c r="IQI283"/>
      <c r="IQJ283"/>
      <c r="IQK283"/>
      <c r="IQL283"/>
      <c r="IQM283"/>
      <c r="IQN283"/>
      <c r="IQO283"/>
      <c r="IQP283"/>
      <c r="IQQ283"/>
      <c r="IQR283"/>
      <c r="IQS283"/>
      <c r="IQT283"/>
      <c r="IQU283"/>
      <c r="IQV283"/>
      <c r="IQW283"/>
      <c r="IQX283"/>
      <c r="IQY283"/>
      <c r="IQZ283"/>
      <c r="IRA283"/>
      <c r="IRB283"/>
      <c r="IRC283"/>
      <c r="IRD283"/>
      <c r="IRE283"/>
      <c r="IRF283"/>
      <c r="IRG283"/>
      <c r="IRH283"/>
      <c r="IRI283"/>
      <c r="IRJ283"/>
      <c r="IRK283"/>
      <c r="IRL283"/>
      <c r="IRM283"/>
      <c r="IRN283"/>
      <c r="IRO283"/>
      <c r="IRP283"/>
      <c r="IRQ283"/>
      <c r="IRR283"/>
      <c r="IRS283"/>
      <c r="IRT283"/>
      <c r="IRU283"/>
      <c r="IRV283"/>
      <c r="IRW283"/>
      <c r="IRX283"/>
      <c r="IRY283"/>
      <c r="IRZ283"/>
      <c r="ISA283"/>
      <c r="ISB283"/>
      <c r="ISC283"/>
      <c r="ISD283"/>
      <c r="ISE283"/>
      <c r="ISF283"/>
      <c r="ISG283"/>
      <c r="ISH283"/>
      <c r="ISI283"/>
      <c r="ISJ283"/>
      <c r="ISK283"/>
      <c r="ISL283"/>
      <c r="ISM283"/>
      <c r="ISN283"/>
      <c r="ISO283"/>
      <c r="ISP283"/>
      <c r="ISQ283"/>
      <c r="ISR283"/>
      <c r="ISS283"/>
      <c r="IST283"/>
      <c r="ISU283"/>
      <c r="ISV283"/>
      <c r="ISW283"/>
      <c r="ISX283"/>
      <c r="ISY283"/>
      <c r="ISZ283"/>
      <c r="ITA283"/>
      <c r="ITB283"/>
      <c r="ITC283"/>
      <c r="ITD283"/>
      <c r="ITE283"/>
      <c r="ITF283"/>
      <c r="ITG283"/>
      <c r="ITH283"/>
      <c r="ITI283"/>
      <c r="ITJ283"/>
      <c r="ITK283"/>
      <c r="ITL283"/>
      <c r="ITM283"/>
      <c r="ITN283"/>
      <c r="ITO283"/>
      <c r="ITP283"/>
      <c r="ITQ283"/>
      <c r="ITR283"/>
      <c r="ITS283"/>
      <c r="ITT283"/>
      <c r="ITU283"/>
      <c r="ITV283"/>
      <c r="ITW283"/>
      <c r="ITX283"/>
      <c r="ITY283"/>
      <c r="ITZ283"/>
      <c r="IUA283"/>
      <c r="IUB283"/>
      <c r="IUC283"/>
      <c r="IUD283"/>
      <c r="IUE283"/>
      <c r="IUF283"/>
      <c r="IUG283"/>
      <c r="IUH283"/>
      <c r="IUI283"/>
      <c r="IUJ283"/>
      <c r="IUK283"/>
      <c r="IUL283"/>
      <c r="IUM283"/>
      <c r="IUN283"/>
      <c r="IUO283"/>
      <c r="IUP283"/>
      <c r="IUQ283"/>
      <c r="IUR283"/>
      <c r="IUS283"/>
      <c r="IUT283"/>
      <c r="IUU283"/>
      <c r="IUV283"/>
      <c r="IUW283"/>
      <c r="IUX283"/>
      <c r="IUY283"/>
      <c r="IUZ283"/>
      <c r="IVA283"/>
      <c r="IVB283"/>
      <c r="IVC283"/>
      <c r="IVD283"/>
      <c r="IVE283"/>
      <c r="IVF283"/>
      <c r="IVG283"/>
      <c r="IVH283"/>
      <c r="IVI283"/>
      <c r="IVJ283"/>
      <c r="IVK283"/>
      <c r="IVL283"/>
      <c r="IVM283"/>
      <c r="IVN283"/>
      <c r="IVO283"/>
      <c r="IVP283"/>
      <c r="IVQ283"/>
      <c r="IVR283"/>
      <c r="IVS283"/>
      <c r="IVT283"/>
      <c r="IVU283"/>
      <c r="IVV283"/>
      <c r="IVW283"/>
      <c r="IVX283"/>
      <c r="IVY283"/>
      <c r="IVZ283"/>
      <c r="IWA283"/>
      <c r="IWB283"/>
      <c r="IWC283"/>
      <c r="IWD283"/>
      <c r="IWE283"/>
      <c r="IWF283"/>
      <c r="IWG283"/>
      <c r="IWH283"/>
      <c r="IWI283"/>
      <c r="IWJ283"/>
      <c r="IWK283"/>
      <c r="IWL283"/>
      <c r="IWM283"/>
      <c r="IWN283"/>
      <c r="IWO283"/>
      <c r="IWP283"/>
      <c r="IWQ283"/>
      <c r="IWR283"/>
      <c r="IWS283"/>
      <c r="IWT283"/>
      <c r="IWU283"/>
      <c r="IWV283"/>
      <c r="IWW283"/>
      <c r="IWX283"/>
      <c r="IWY283"/>
      <c r="IWZ283"/>
      <c r="IXA283"/>
      <c r="IXB283"/>
      <c r="IXC283"/>
      <c r="IXD283"/>
      <c r="IXE283"/>
      <c r="IXF283"/>
      <c r="IXG283"/>
      <c r="IXH283"/>
      <c r="IXI283"/>
      <c r="IXJ283"/>
      <c r="IXK283"/>
      <c r="IXL283"/>
      <c r="IXM283"/>
      <c r="IXN283"/>
      <c r="IXO283"/>
      <c r="IXP283"/>
      <c r="IXQ283"/>
      <c r="IXR283"/>
      <c r="IXS283"/>
      <c r="IXT283"/>
      <c r="IXU283"/>
      <c r="IXV283"/>
      <c r="IXW283"/>
      <c r="IXX283"/>
      <c r="IXY283"/>
      <c r="IXZ283"/>
      <c r="IYA283"/>
      <c r="IYB283"/>
      <c r="IYC283"/>
      <c r="IYD283"/>
      <c r="IYE283"/>
      <c r="IYF283"/>
      <c r="IYG283"/>
      <c r="IYH283"/>
      <c r="IYI283"/>
      <c r="IYJ283"/>
      <c r="IYK283"/>
      <c r="IYL283"/>
      <c r="IYM283"/>
      <c r="IYN283"/>
      <c r="IYO283"/>
      <c r="IYP283"/>
      <c r="IYQ283"/>
      <c r="IYR283"/>
      <c r="IYS283"/>
      <c r="IYT283"/>
      <c r="IYU283"/>
      <c r="IYV283"/>
      <c r="IYW283"/>
      <c r="IYX283"/>
      <c r="IYY283"/>
      <c r="IYZ283"/>
      <c r="IZA283"/>
      <c r="IZB283"/>
      <c r="IZC283"/>
      <c r="IZD283"/>
      <c r="IZE283"/>
      <c r="IZF283"/>
      <c r="IZG283"/>
      <c r="IZH283"/>
      <c r="IZI283"/>
      <c r="IZJ283"/>
      <c r="IZK283"/>
      <c r="IZL283"/>
      <c r="IZM283"/>
      <c r="IZN283"/>
      <c r="IZO283"/>
      <c r="IZP283"/>
      <c r="IZQ283"/>
      <c r="IZR283"/>
      <c r="IZS283"/>
      <c r="IZT283"/>
      <c r="IZU283"/>
      <c r="IZV283"/>
      <c r="IZW283"/>
      <c r="IZX283"/>
      <c r="IZY283"/>
      <c r="IZZ283"/>
      <c r="JAA283"/>
      <c r="JAB283"/>
      <c r="JAC283"/>
      <c r="JAD283"/>
      <c r="JAE283"/>
      <c r="JAF283"/>
      <c r="JAG283"/>
      <c r="JAH283"/>
      <c r="JAI283"/>
      <c r="JAJ283"/>
      <c r="JAK283"/>
      <c r="JAL283"/>
      <c r="JAM283"/>
      <c r="JAN283"/>
      <c r="JAO283"/>
      <c r="JAP283"/>
      <c r="JAQ283"/>
      <c r="JAR283"/>
      <c r="JAS283"/>
      <c r="JAT283"/>
      <c r="JAU283"/>
      <c r="JAV283"/>
      <c r="JAW283"/>
      <c r="JAX283"/>
      <c r="JAY283"/>
      <c r="JAZ283"/>
      <c r="JBA283"/>
      <c r="JBB283"/>
      <c r="JBC283"/>
      <c r="JBD283"/>
      <c r="JBE283"/>
      <c r="JBF283"/>
      <c r="JBG283"/>
      <c r="JBH283"/>
      <c r="JBI283"/>
      <c r="JBJ283"/>
      <c r="JBK283"/>
      <c r="JBL283"/>
      <c r="JBM283"/>
      <c r="JBN283"/>
      <c r="JBO283"/>
      <c r="JBP283"/>
      <c r="JBQ283"/>
      <c r="JBR283"/>
      <c r="JBS283"/>
      <c r="JBT283"/>
      <c r="JBU283"/>
      <c r="JBV283"/>
      <c r="JBW283"/>
      <c r="JBX283"/>
      <c r="JBY283"/>
      <c r="JBZ283"/>
      <c r="JCA283"/>
      <c r="JCB283"/>
      <c r="JCC283"/>
      <c r="JCD283"/>
      <c r="JCE283"/>
      <c r="JCF283"/>
      <c r="JCG283"/>
      <c r="JCH283"/>
      <c r="JCI283"/>
      <c r="JCJ283"/>
      <c r="JCK283"/>
      <c r="JCL283"/>
      <c r="JCM283"/>
      <c r="JCN283"/>
      <c r="JCO283"/>
      <c r="JCP283"/>
      <c r="JCQ283"/>
      <c r="JCR283"/>
      <c r="JCS283"/>
      <c r="JCT283"/>
      <c r="JCU283"/>
      <c r="JCV283"/>
      <c r="JCW283"/>
      <c r="JCX283"/>
      <c r="JCY283"/>
      <c r="JCZ283"/>
      <c r="JDA283"/>
      <c r="JDB283"/>
      <c r="JDC283"/>
      <c r="JDD283"/>
      <c r="JDE283"/>
      <c r="JDF283"/>
      <c r="JDG283"/>
      <c r="JDH283"/>
      <c r="JDI283"/>
      <c r="JDJ283"/>
      <c r="JDK283"/>
      <c r="JDL283"/>
      <c r="JDM283"/>
      <c r="JDN283"/>
      <c r="JDO283"/>
      <c r="JDP283"/>
      <c r="JDQ283"/>
      <c r="JDR283"/>
      <c r="JDS283"/>
      <c r="JDT283"/>
      <c r="JDU283"/>
      <c r="JDV283"/>
      <c r="JDW283"/>
      <c r="JDX283"/>
      <c r="JDY283"/>
      <c r="JDZ283"/>
      <c r="JEA283"/>
      <c r="JEB283"/>
      <c r="JEC283"/>
      <c r="JED283"/>
      <c r="JEE283"/>
      <c r="JEF283"/>
      <c r="JEG283"/>
      <c r="JEH283"/>
      <c r="JEI283"/>
      <c r="JEJ283"/>
      <c r="JEK283"/>
      <c r="JEL283"/>
      <c r="JEM283"/>
      <c r="JEN283"/>
      <c r="JEO283"/>
      <c r="JEP283"/>
      <c r="JEQ283"/>
      <c r="JER283"/>
      <c r="JES283"/>
      <c r="JET283"/>
      <c r="JEU283"/>
      <c r="JEV283"/>
      <c r="JEW283"/>
      <c r="JEX283"/>
      <c r="JEY283"/>
      <c r="JEZ283"/>
      <c r="JFA283"/>
      <c r="JFB283"/>
      <c r="JFC283"/>
      <c r="JFD283"/>
      <c r="JFE283"/>
      <c r="JFF283"/>
      <c r="JFG283"/>
      <c r="JFH283"/>
      <c r="JFI283"/>
      <c r="JFJ283"/>
      <c r="JFK283"/>
      <c r="JFL283"/>
      <c r="JFM283"/>
      <c r="JFN283"/>
      <c r="JFO283"/>
      <c r="JFP283"/>
      <c r="JFQ283"/>
      <c r="JFR283"/>
      <c r="JFS283"/>
      <c r="JFT283"/>
      <c r="JFU283"/>
      <c r="JFV283"/>
      <c r="JFW283"/>
      <c r="JFX283"/>
      <c r="JFY283"/>
      <c r="JFZ283"/>
      <c r="JGA283"/>
      <c r="JGB283"/>
      <c r="JGC283"/>
      <c r="JGD283"/>
      <c r="JGE283"/>
      <c r="JGF283"/>
      <c r="JGG283"/>
      <c r="JGH283"/>
      <c r="JGI283"/>
      <c r="JGJ283"/>
      <c r="JGK283"/>
      <c r="JGL283"/>
      <c r="JGM283"/>
      <c r="JGN283"/>
      <c r="JGO283"/>
      <c r="JGP283"/>
      <c r="JGQ283"/>
      <c r="JGR283"/>
      <c r="JGS283"/>
      <c r="JGT283"/>
      <c r="JGU283"/>
      <c r="JGV283"/>
      <c r="JGW283"/>
      <c r="JGX283"/>
      <c r="JGY283"/>
      <c r="JGZ283"/>
      <c r="JHA283"/>
      <c r="JHB283"/>
      <c r="JHC283"/>
      <c r="JHD283"/>
      <c r="JHE283"/>
      <c r="JHF283"/>
      <c r="JHG283"/>
      <c r="JHH283"/>
      <c r="JHI283"/>
      <c r="JHJ283"/>
      <c r="JHK283"/>
      <c r="JHL283"/>
      <c r="JHM283"/>
      <c r="JHN283"/>
      <c r="JHO283"/>
      <c r="JHP283"/>
      <c r="JHQ283"/>
      <c r="JHR283"/>
      <c r="JHS283"/>
      <c r="JHT283"/>
      <c r="JHU283"/>
      <c r="JHV283"/>
      <c r="JHW283"/>
      <c r="JHX283"/>
      <c r="JHY283"/>
      <c r="JHZ283"/>
      <c r="JIA283"/>
      <c r="JIB283"/>
      <c r="JIC283"/>
      <c r="JID283"/>
      <c r="JIE283"/>
      <c r="JIF283"/>
      <c r="JIG283"/>
      <c r="JIH283"/>
      <c r="JII283"/>
      <c r="JIJ283"/>
      <c r="JIK283"/>
      <c r="JIL283"/>
      <c r="JIM283"/>
      <c r="JIN283"/>
      <c r="JIO283"/>
      <c r="JIP283"/>
      <c r="JIQ283"/>
      <c r="JIR283"/>
      <c r="JIS283"/>
      <c r="JIT283"/>
      <c r="JIU283"/>
      <c r="JIV283"/>
      <c r="JIW283"/>
      <c r="JIX283"/>
      <c r="JIY283"/>
      <c r="JIZ283"/>
      <c r="JJA283"/>
      <c r="JJB283"/>
      <c r="JJC283"/>
      <c r="JJD283"/>
      <c r="JJE283"/>
      <c r="JJF283"/>
      <c r="JJG283"/>
      <c r="JJH283"/>
      <c r="JJI283"/>
      <c r="JJJ283"/>
      <c r="JJK283"/>
      <c r="JJL283"/>
      <c r="JJM283"/>
      <c r="JJN283"/>
      <c r="JJO283"/>
      <c r="JJP283"/>
      <c r="JJQ283"/>
      <c r="JJR283"/>
      <c r="JJS283"/>
      <c r="JJT283"/>
      <c r="JJU283"/>
      <c r="JJV283"/>
      <c r="JJW283"/>
      <c r="JJX283"/>
      <c r="JJY283"/>
      <c r="JJZ283"/>
      <c r="JKA283"/>
      <c r="JKB283"/>
      <c r="JKC283"/>
      <c r="JKD283"/>
      <c r="JKE283"/>
      <c r="JKF283"/>
      <c r="JKG283"/>
      <c r="JKH283"/>
      <c r="JKI283"/>
      <c r="JKJ283"/>
      <c r="JKK283"/>
      <c r="JKL283"/>
      <c r="JKM283"/>
      <c r="JKN283"/>
      <c r="JKO283"/>
      <c r="JKP283"/>
      <c r="JKQ283"/>
      <c r="JKR283"/>
      <c r="JKS283"/>
      <c r="JKT283"/>
      <c r="JKU283"/>
      <c r="JKV283"/>
      <c r="JKW283"/>
      <c r="JKX283"/>
      <c r="JKY283"/>
      <c r="JKZ283"/>
      <c r="JLA283"/>
      <c r="JLB283"/>
      <c r="JLC283"/>
      <c r="JLD283"/>
      <c r="JLE283"/>
      <c r="JLF283"/>
      <c r="JLG283"/>
      <c r="JLH283"/>
      <c r="JLI283"/>
      <c r="JLJ283"/>
      <c r="JLK283"/>
      <c r="JLL283"/>
      <c r="JLM283"/>
      <c r="JLN283"/>
      <c r="JLO283"/>
      <c r="JLP283"/>
      <c r="JLQ283"/>
      <c r="JLR283"/>
      <c r="JLS283"/>
      <c r="JLT283"/>
      <c r="JLU283"/>
      <c r="JLV283"/>
      <c r="JLW283"/>
      <c r="JLX283"/>
      <c r="JLY283"/>
      <c r="JLZ283"/>
      <c r="JMA283"/>
      <c r="JMB283"/>
      <c r="JMC283"/>
      <c r="JMD283"/>
      <c r="JME283"/>
      <c r="JMF283"/>
      <c r="JMG283"/>
      <c r="JMH283"/>
      <c r="JMI283"/>
      <c r="JMJ283"/>
      <c r="JMK283"/>
      <c r="JML283"/>
      <c r="JMM283"/>
      <c r="JMN283"/>
      <c r="JMO283"/>
      <c r="JMP283"/>
      <c r="JMQ283"/>
      <c r="JMR283"/>
      <c r="JMS283"/>
      <c r="JMT283"/>
      <c r="JMU283"/>
      <c r="JMV283"/>
      <c r="JMW283"/>
      <c r="JMX283"/>
      <c r="JMY283"/>
      <c r="JMZ283"/>
      <c r="JNA283"/>
      <c r="JNB283"/>
      <c r="JNC283"/>
      <c r="JND283"/>
      <c r="JNE283"/>
      <c r="JNF283"/>
      <c r="JNG283"/>
      <c r="JNH283"/>
      <c r="JNI283"/>
      <c r="JNJ283"/>
      <c r="JNK283"/>
      <c r="JNL283"/>
      <c r="JNM283"/>
      <c r="JNN283"/>
      <c r="JNO283"/>
      <c r="JNP283"/>
      <c r="JNQ283"/>
      <c r="JNR283"/>
      <c r="JNS283"/>
      <c r="JNT283"/>
      <c r="JNU283"/>
      <c r="JNV283"/>
      <c r="JNW283"/>
      <c r="JNX283"/>
      <c r="JNY283"/>
      <c r="JNZ283"/>
      <c r="JOA283"/>
      <c r="JOB283"/>
      <c r="JOC283"/>
      <c r="JOD283"/>
      <c r="JOE283"/>
      <c r="JOF283"/>
      <c r="JOG283"/>
      <c r="JOH283"/>
      <c r="JOI283"/>
      <c r="JOJ283"/>
      <c r="JOK283"/>
      <c r="JOL283"/>
      <c r="JOM283"/>
      <c r="JON283"/>
      <c r="JOO283"/>
      <c r="JOP283"/>
      <c r="JOQ283"/>
      <c r="JOR283"/>
      <c r="JOS283"/>
      <c r="JOT283"/>
      <c r="JOU283"/>
      <c r="JOV283"/>
      <c r="JOW283"/>
      <c r="JOX283"/>
      <c r="JOY283"/>
      <c r="JOZ283"/>
      <c r="JPA283"/>
      <c r="JPB283"/>
      <c r="JPC283"/>
      <c r="JPD283"/>
      <c r="JPE283"/>
      <c r="JPF283"/>
      <c r="JPG283"/>
      <c r="JPH283"/>
      <c r="JPI283"/>
      <c r="JPJ283"/>
      <c r="JPK283"/>
      <c r="JPL283"/>
      <c r="JPM283"/>
      <c r="JPN283"/>
      <c r="JPO283"/>
      <c r="JPP283"/>
      <c r="JPQ283"/>
      <c r="JPR283"/>
      <c r="JPS283"/>
      <c r="JPT283"/>
      <c r="JPU283"/>
      <c r="JPV283"/>
      <c r="JPW283"/>
      <c r="JPX283"/>
      <c r="JPY283"/>
      <c r="JPZ283"/>
      <c r="JQA283"/>
      <c r="JQB283"/>
      <c r="JQC283"/>
      <c r="JQD283"/>
      <c r="JQE283"/>
      <c r="JQF283"/>
      <c r="JQG283"/>
      <c r="JQH283"/>
      <c r="JQI283"/>
      <c r="JQJ283"/>
      <c r="JQK283"/>
      <c r="JQL283"/>
      <c r="JQM283"/>
      <c r="JQN283"/>
      <c r="JQO283"/>
      <c r="JQP283"/>
      <c r="JQQ283"/>
      <c r="JQR283"/>
      <c r="JQS283"/>
      <c r="JQT283"/>
      <c r="JQU283"/>
      <c r="JQV283"/>
      <c r="JQW283"/>
      <c r="JQX283"/>
      <c r="JQY283"/>
      <c r="JQZ283"/>
      <c r="JRA283"/>
      <c r="JRB283"/>
      <c r="JRC283"/>
      <c r="JRD283"/>
      <c r="JRE283"/>
      <c r="JRF283"/>
      <c r="JRG283"/>
      <c r="JRH283"/>
      <c r="JRI283"/>
      <c r="JRJ283"/>
      <c r="JRK283"/>
      <c r="JRL283"/>
      <c r="JRM283"/>
      <c r="JRN283"/>
      <c r="JRO283"/>
      <c r="JRP283"/>
      <c r="JRQ283"/>
      <c r="JRR283"/>
      <c r="JRS283"/>
      <c r="JRT283"/>
      <c r="JRU283"/>
      <c r="JRV283"/>
      <c r="JRW283"/>
      <c r="JRX283"/>
      <c r="JRY283"/>
      <c r="JRZ283"/>
      <c r="JSA283"/>
      <c r="JSB283"/>
      <c r="JSC283"/>
      <c r="JSD283"/>
      <c r="JSE283"/>
      <c r="JSF283"/>
      <c r="JSG283"/>
      <c r="JSH283"/>
      <c r="JSI283"/>
      <c r="JSJ283"/>
      <c r="JSK283"/>
      <c r="JSL283"/>
      <c r="JSM283"/>
      <c r="JSN283"/>
      <c r="JSO283"/>
      <c r="JSP283"/>
      <c r="JSQ283"/>
      <c r="JSR283"/>
      <c r="JSS283"/>
      <c r="JST283"/>
      <c r="JSU283"/>
      <c r="JSV283"/>
      <c r="JSW283"/>
      <c r="JSX283"/>
      <c r="JSY283"/>
      <c r="JSZ283"/>
      <c r="JTA283"/>
      <c r="JTB283"/>
      <c r="JTC283"/>
      <c r="JTD283"/>
      <c r="JTE283"/>
      <c r="JTF283"/>
      <c r="JTG283"/>
      <c r="JTH283"/>
      <c r="JTI283"/>
      <c r="JTJ283"/>
      <c r="JTK283"/>
      <c r="JTL283"/>
      <c r="JTM283"/>
      <c r="JTN283"/>
      <c r="JTO283"/>
      <c r="JTP283"/>
      <c r="JTQ283"/>
      <c r="JTR283"/>
      <c r="JTS283"/>
      <c r="JTT283"/>
      <c r="JTU283"/>
      <c r="JTV283"/>
      <c r="JTW283"/>
      <c r="JTX283"/>
      <c r="JTY283"/>
      <c r="JTZ283"/>
      <c r="JUA283"/>
      <c r="JUB283"/>
      <c r="JUC283"/>
      <c r="JUD283"/>
      <c r="JUE283"/>
      <c r="JUF283"/>
      <c r="JUG283"/>
      <c r="JUH283"/>
      <c r="JUI283"/>
      <c r="JUJ283"/>
      <c r="JUK283"/>
      <c r="JUL283"/>
      <c r="JUM283"/>
      <c r="JUN283"/>
      <c r="JUO283"/>
      <c r="JUP283"/>
      <c r="JUQ283"/>
      <c r="JUR283"/>
      <c r="JUS283"/>
      <c r="JUT283"/>
      <c r="JUU283"/>
      <c r="JUV283"/>
      <c r="JUW283"/>
      <c r="JUX283"/>
      <c r="JUY283"/>
      <c r="JUZ283"/>
      <c r="JVA283"/>
      <c r="JVB283"/>
      <c r="JVC283"/>
      <c r="JVD283"/>
      <c r="JVE283"/>
      <c r="JVF283"/>
      <c r="JVG283"/>
      <c r="JVH283"/>
      <c r="JVI283"/>
      <c r="JVJ283"/>
      <c r="JVK283"/>
      <c r="JVL283"/>
      <c r="JVM283"/>
      <c r="JVN283"/>
      <c r="JVO283"/>
      <c r="JVP283"/>
      <c r="JVQ283"/>
      <c r="JVR283"/>
      <c r="JVS283"/>
      <c r="JVT283"/>
      <c r="JVU283"/>
      <c r="JVV283"/>
      <c r="JVW283"/>
      <c r="JVX283"/>
      <c r="JVY283"/>
      <c r="JVZ283"/>
      <c r="JWA283"/>
      <c r="JWB283"/>
      <c r="JWC283"/>
      <c r="JWD283"/>
      <c r="JWE283"/>
      <c r="JWF283"/>
      <c r="JWG283"/>
      <c r="JWH283"/>
      <c r="JWI283"/>
      <c r="JWJ283"/>
      <c r="JWK283"/>
      <c r="JWL283"/>
      <c r="JWM283"/>
      <c r="JWN283"/>
      <c r="JWO283"/>
      <c r="JWP283"/>
      <c r="JWQ283"/>
      <c r="JWR283"/>
      <c r="JWS283"/>
      <c r="JWT283"/>
      <c r="JWU283"/>
      <c r="JWV283"/>
      <c r="JWW283"/>
      <c r="JWX283"/>
      <c r="JWY283"/>
      <c r="JWZ283"/>
      <c r="JXA283"/>
      <c r="JXB283"/>
      <c r="JXC283"/>
      <c r="JXD283"/>
      <c r="JXE283"/>
      <c r="JXF283"/>
      <c r="JXG283"/>
      <c r="JXH283"/>
      <c r="JXI283"/>
      <c r="JXJ283"/>
      <c r="JXK283"/>
      <c r="JXL283"/>
      <c r="JXM283"/>
      <c r="JXN283"/>
      <c r="JXO283"/>
      <c r="JXP283"/>
      <c r="JXQ283"/>
      <c r="JXR283"/>
      <c r="JXS283"/>
      <c r="JXT283"/>
      <c r="JXU283"/>
      <c r="JXV283"/>
      <c r="JXW283"/>
      <c r="JXX283"/>
      <c r="JXY283"/>
      <c r="JXZ283"/>
      <c r="JYA283"/>
      <c r="JYB283"/>
      <c r="JYC283"/>
      <c r="JYD283"/>
      <c r="JYE283"/>
      <c r="JYF283"/>
      <c r="JYG283"/>
      <c r="JYH283"/>
      <c r="JYI283"/>
      <c r="JYJ283"/>
      <c r="JYK283"/>
      <c r="JYL283"/>
      <c r="JYM283"/>
      <c r="JYN283"/>
      <c r="JYO283"/>
      <c r="JYP283"/>
      <c r="JYQ283"/>
      <c r="JYR283"/>
      <c r="JYS283"/>
      <c r="JYT283"/>
      <c r="JYU283"/>
      <c r="JYV283"/>
      <c r="JYW283"/>
      <c r="JYX283"/>
      <c r="JYY283"/>
      <c r="JYZ283"/>
      <c r="JZA283"/>
      <c r="JZB283"/>
      <c r="JZC283"/>
      <c r="JZD283"/>
      <c r="JZE283"/>
      <c r="JZF283"/>
      <c r="JZG283"/>
      <c r="JZH283"/>
      <c r="JZI283"/>
      <c r="JZJ283"/>
      <c r="JZK283"/>
      <c r="JZL283"/>
      <c r="JZM283"/>
      <c r="JZN283"/>
      <c r="JZO283"/>
      <c r="JZP283"/>
      <c r="JZQ283"/>
      <c r="JZR283"/>
      <c r="JZS283"/>
      <c r="JZT283"/>
      <c r="JZU283"/>
      <c r="JZV283"/>
      <c r="JZW283"/>
      <c r="JZX283"/>
      <c r="JZY283"/>
      <c r="JZZ283"/>
      <c r="KAA283"/>
      <c r="KAB283"/>
      <c r="KAC283"/>
      <c r="KAD283"/>
      <c r="KAE283"/>
      <c r="KAF283"/>
      <c r="KAG283"/>
      <c r="KAH283"/>
      <c r="KAI283"/>
      <c r="KAJ283"/>
      <c r="KAK283"/>
      <c r="KAL283"/>
      <c r="KAM283"/>
      <c r="KAN283"/>
      <c r="KAO283"/>
      <c r="KAP283"/>
      <c r="KAQ283"/>
      <c r="KAR283"/>
      <c r="KAS283"/>
      <c r="KAT283"/>
      <c r="KAU283"/>
      <c r="KAV283"/>
      <c r="KAW283"/>
      <c r="KAX283"/>
      <c r="KAY283"/>
      <c r="KAZ283"/>
      <c r="KBA283"/>
      <c r="KBB283"/>
      <c r="KBC283"/>
      <c r="KBD283"/>
      <c r="KBE283"/>
      <c r="KBF283"/>
      <c r="KBG283"/>
      <c r="KBH283"/>
      <c r="KBI283"/>
      <c r="KBJ283"/>
      <c r="KBK283"/>
      <c r="KBL283"/>
      <c r="KBM283"/>
      <c r="KBN283"/>
      <c r="KBO283"/>
      <c r="KBP283"/>
      <c r="KBQ283"/>
      <c r="KBR283"/>
      <c r="KBS283"/>
      <c r="KBT283"/>
      <c r="KBU283"/>
      <c r="KBV283"/>
      <c r="KBW283"/>
      <c r="KBX283"/>
      <c r="KBY283"/>
      <c r="KBZ283"/>
      <c r="KCA283"/>
      <c r="KCB283"/>
      <c r="KCC283"/>
      <c r="KCD283"/>
      <c r="KCE283"/>
      <c r="KCF283"/>
      <c r="KCG283"/>
      <c r="KCH283"/>
      <c r="KCI283"/>
      <c r="KCJ283"/>
      <c r="KCK283"/>
      <c r="KCL283"/>
      <c r="KCM283"/>
      <c r="KCN283"/>
      <c r="KCO283"/>
      <c r="KCP283"/>
      <c r="KCQ283"/>
      <c r="KCR283"/>
      <c r="KCS283"/>
      <c r="KCT283"/>
      <c r="KCU283"/>
      <c r="KCV283"/>
      <c r="KCW283"/>
      <c r="KCX283"/>
      <c r="KCY283"/>
      <c r="KCZ283"/>
      <c r="KDA283"/>
      <c r="KDB283"/>
      <c r="KDC283"/>
      <c r="KDD283"/>
      <c r="KDE283"/>
      <c r="KDF283"/>
      <c r="KDG283"/>
      <c r="KDH283"/>
      <c r="KDI283"/>
      <c r="KDJ283"/>
      <c r="KDK283"/>
      <c r="KDL283"/>
      <c r="KDM283"/>
      <c r="KDN283"/>
      <c r="KDO283"/>
      <c r="KDP283"/>
      <c r="KDQ283"/>
      <c r="KDR283"/>
      <c r="KDS283"/>
      <c r="KDT283"/>
      <c r="KDU283"/>
      <c r="KDV283"/>
      <c r="KDW283"/>
      <c r="KDX283"/>
      <c r="KDY283"/>
      <c r="KDZ283"/>
      <c r="KEA283"/>
      <c r="KEB283"/>
      <c r="KEC283"/>
      <c r="KED283"/>
      <c r="KEE283"/>
      <c r="KEF283"/>
      <c r="KEG283"/>
      <c r="KEH283"/>
      <c r="KEI283"/>
      <c r="KEJ283"/>
      <c r="KEK283"/>
      <c r="KEL283"/>
      <c r="KEM283"/>
      <c r="KEN283"/>
      <c r="KEO283"/>
      <c r="KEP283"/>
      <c r="KEQ283"/>
      <c r="KER283"/>
      <c r="KES283"/>
      <c r="KET283"/>
      <c r="KEU283"/>
      <c r="KEV283"/>
      <c r="KEW283"/>
      <c r="KEX283"/>
      <c r="KEY283"/>
      <c r="KEZ283"/>
      <c r="KFA283"/>
      <c r="KFB283"/>
      <c r="KFC283"/>
      <c r="KFD283"/>
      <c r="KFE283"/>
      <c r="KFF283"/>
      <c r="KFG283"/>
      <c r="KFH283"/>
      <c r="KFI283"/>
      <c r="KFJ283"/>
      <c r="KFK283"/>
      <c r="KFL283"/>
      <c r="KFM283"/>
      <c r="KFN283"/>
      <c r="KFO283"/>
      <c r="KFP283"/>
      <c r="KFQ283"/>
      <c r="KFR283"/>
      <c r="KFS283"/>
      <c r="KFT283"/>
      <c r="KFU283"/>
      <c r="KFV283"/>
      <c r="KFW283"/>
      <c r="KFX283"/>
      <c r="KFY283"/>
      <c r="KFZ283"/>
      <c r="KGA283"/>
      <c r="KGB283"/>
      <c r="KGC283"/>
      <c r="KGD283"/>
      <c r="KGE283"/>
      <c r="KGF283"/>
      <c r="KGG283"/>
      <c r="KGH283"/>
      <c r="KGI283"/>
      <c r="KGJ283"/>
      <c r="KGK283"/>
      <c r="KGL283"/>
      <c r="KGM283"/>
      <c r="KGN283"/>
      <c r="KGO283"/>
      <c r="KGP283"/>
      <c r="KGQ283"/>
      <c r="KGR283"/>
      <c r="KGS283"/>
      <c r="KGT283"/>
      <c r="KGU283"/>
      <c r="KGV283"/>
      <c r="KGW283"/>
      <c r="KGX283"/>
      <c r="KGY283"/>
      <c r="KGZ283"/>
      <c r="KHA283"/>
      <c r="KHB283"/>
      <c r="KHC283"/>
      <c r="KHD283"/>
      <c r="KHE283"/>
      <c r="KHF283"/>
      <c r="KHG283"/>
      <c r="KHH283"/>
      <c r="KHI283"/>
      <c r="KHJ283"/>
      <c r="KHK283"/>
      <c r="KHL283"/>
      <c r="KHM283"/>
      <c r="KHN283"/>
      <c r="KHO283"/>
      <c r="KHP283"/>
      <c r="KHQ283"/>
      <c r="KHR283"/>
      <c r="KHS283"/>
      <c r="KHT283"/>
      <c r="KHU283"/>
      <c r="KHV283"/>
      <c r="KHW283"/>
      <c r="KHX283"/>
      <c r="KHY283"/>
      <c r="KHZ283"/>
      <c r="KIA283"/>
      <c r="KIB283"/>
      <c r="KIC283"/>
      <c r="KID283"/>
      <c r="KIE283"/>
      <c r="KIF283"/>
      <c r="KIG283"/>
      <c r="KIH283"/>
      <c r="KII283"/>
      <c r="KIJ283"/>
      <c r="KIK283"/>
      <c r="KIL283"/>
      <c r="KIM283"/>
      <c r="KIN283"/>
      <c r="KIO283"/>
      <c r="KIP283"/>
      <c r="KIQ283"/>
      <c r="KIR283"/>
      <c r="KIS283"/>
      <c r="KIT283"/>
      <c r="KIU283"/>
      <c r="KIV283"/>
      <c r="KIW283"/>
      <c r="KIX283"/>
      <c r="KIY283"/>
      <c r="KIZ283"/>
      <c r="KJA283"/>
      <c r="KJB283"/>
      <c r="KJC283"/>
      <c r="KJD283"/>
      <c r="KJE283"/>
      <c r="KJF283"/>
      <c r="KJG283"/>
      <c r="KJH283"/>
      <c r="KJI283"/>
      <c r="KJJ283"/>
      <c r="KJK283"/>
      <c r="KJL283"/>
      <c r="KJM283"/>
      <c r="KJN283"/>
      <c r="KJO283"/>
      <c r="KJP283"/>
      <c r="KJQ283"/>
      <c r="KJR283"/>
      <c r="KJS283"/>
      <c r="KJT283"/>
      <c r="KJU283"/>
      <c r="KJV283"/>
      <c r="KJW283"/>
      <c r="KJX283"/>
      <c r="KJY283"/>
      <c r="KJZ283"/>
      <c r="KKA283"/>
      <c r="KKB283"/>
      <c r="KKC283"/>
      <c r="KKD283"/>
      <c r="KKE283"/>
      <c r="KKF283"/>
      <c r="KKG283"/>
      <c r="KKH283"/>
      <c r="KKI283"/>
      <c r="KKJ283"/>
      <c r="KKK283"/>
      <c r="KKL283"/>
      <c r="KKM283"/>
      <c r="KKN283"/>
      <c r="KKO283"/>
      <c r="KKP283"/>
      <c r="KKQ283"/>
      <c r="KKR283"/>
      <c r="KKS283"/>
      <c r="KKT283"/>
      <c r="KKU283"/>
      <c r="KKV283"/>
      <c r="KKW283"/>
      <c r="KKX283"/>
      <c r="KKY283"/>
      <c r="KKZ283"/>
      <c r="KLA283"/>
      <c r="KLB283"/>
      <c r="KLC283"/>
      <c r="KLD283"/>
      <c r="KLE283"/>
      <c r="KLF283"/>
      <c r="KLG283"/>
      <c r="KLH283"/>
      <c r="KLI283"/>
      <c r="KLJ283"/>
      <c r="KLK283"/>
      <c r="KLL283"/>
      <c r="KLM283"/>
      <c r="KLN283"/>
      <c r="KLO283"/>
      <c r="KLP283"/>
      <c r="KLQ283"/>
      <c r="KLR283"/>
      <c r="KLS283"/>
      <c r="KLT283"/>
      <c r="KLU283"/>
      <c r="KLV283"/>
      <c r="KLW283"/>
      <c r="KLX283"/>
      <c r="KLY283"/>
      <c r="KLZ283"/>
      <c r="KMA283"/>
      <c r="KMB283"/>
      <c r="KMC283"/>
      <c r="KMD283"/>
      <c r="KME283"/>
      <c r="KMF283"/>
      <c r="KMG283"/>
      <c r="KMH283"/>
      <c r="KMI283"/>
      <c r="KMJ283"/>
      <c r="KMK283"/>
      <c r="KML283"/>
      <c r="KMM283"/>
      <c r="KMN283"/>
      <c r="KMO283"/>
      <c r="KMP283"/>
      <c r="KMQ283"/>
      <c r="KMR283"/>
      <c r="KMS283"/>
      <c r="KMT283"/>
      <c r="KMU283"/>
      <c r="KMV283"/>
      <c r="KMW283"/>
      <c r="KMX283"/>
      <c r="KMY283"/>
      <c r="KMZ283"/>
      <c r="KNA283"/>
      <c r="KNB283"/>
      <c r="KNC283"/>
      <c r="KND283"/>
      <c r="KNE283"/>
      <c r="KNF283"/>
      <c r="KNG283"/>
      <c r="KNH283"/>
      <c r="KNI283"/>
      <c r="KNJ283"/>
      <c r="KNK283"/>
      <c r="KNL283"/>
      <c r="KNM283"/>
      <c r="KNN283"/>
      <c r="KNO283"/>
      <c r="KNP283"/>
      <c r="KNQ283"/>
      <c r="KNR283"/>
      <c r="KNS283"/>
      <c r="KNT283"/>
      <c r="KNU283"/>
      <c r="KNV283"/>
      <c r="KNW283"/>
      <c r="KNX283"/>
      <c r="KNY283"/>
      <c r="KNZ283"/>
      <c r="KOA283"/>
      <c r="KOB283"/>
      <c r="KOC283"/>
      <c r="KOD283"/>
      <c r="KOE283"/>
      <c r="KOF283"/>
      <c r="KOG283"/>
      <c r="KOH283"/>
      <c r="KOI283"/>
      <c r="KOJ283"/>
      <c r="KOK283"/>
      <c r="KOL283"/>
      <c r="KOM283"/>
      <c r="KON283"/>
      <c r="KOO283"/>
      <c r="KOP283"/>
      <c r="KOQ283"/>
      <c r="KOR283"/>
      <c r="KOS283"/>
      <c r="KOT283"/>
      <c r="KOU283"/>
      <c r="KOV283"/>
      <c r="KOW283"/>
      <c r="KOX283"/>
      <c r="KOY283"/>
      <c r="KOZ283"/>
      <c r="KPA283"/>
      <c r="KPB283"/>
      <c r="KPC283"/>
      <c r="KPD283"/>
      <c r="KPE283"/>
      <c r="KPF283"/>
      <c r="KPG283"/>
      <c r="KPH283"/>
      <c r="KPI283"/>
      <c r="KPJ283"/>
      <c r="KPK283"/>
      <c r="KPL283"/>
      <c r="KPM283"/>
      <c r="KPN283"/>
      <c r="KPO283"/>
      <c r="KPP283"/>
      <c r="KPQ283"/>
      <c r="KPR283"/>
      <c r="KPS283"/>
      <c r="KPT283"/>
      <c r="KPU283"/>
      <c r="KPV283"/>
      <c r="KPW283"/>
      <c r="KPX283"/>
      <c r="KPY283"/>
      <c r="KPZ283"/>
      <c r="KQA283"/>
      <c r="KQB283"/>
      <c r="KQC283"/>
      <c r="KQD283"/>
      <c r="KQE283"/>
      <c r="KQF283"/>
      <c r="KQG283"/>
      <c r="KQH283"/>
      <c r="KQI283"/>
      <c r="KQJ283"/>
      <c r="KQK283"/>
      <c r="KQL283"/>
      <c r="KQM283"/>
      <c r="KQN283"/>
      <c r="KQO283"/>
      <c r="KQP283"/>
      <c r="KQQ283"/>
      <c r="KQR283"/>
      <c r="KQS283"/>
      <c r="KQT283"/>
      <c r="KQU283"/>
      <c r="KQV283"/>
      <c r="KQW283"/>
      <c r="KQX283"/>
      <c r="KQY283"/>
      <c r="KQZ283"/>
      <c r="KRA283"/>
      <c r="KRB283"/>
      <c r="KRC283"/>
      <c r="KRD283"/>
      <c r="KRE283"/>
      <c r="KRF283"/>
      <c r="KRG283"/>
      <c r="KRH283"/>
      <c r="KRI283"/>
      <c r="KRJ283"/>
      <c r="KRK283"/>
      <c r="KRL283"/>
      <c r="KRM283"/>
      <c r="KRN283"/>
      <c r="KRO283"/>
      <c r="KRP283"/>
      <c r="KRQ283"/>
      <c r="KRR283"/>
      <c r="KRS283"/>
      <c r="KRT283"/>
      <c r="KRU283"/>
      <c r="KRV283"/>
      <c r="KRW283"/>
      <c r="KRX283"/>
      <c r="KRY283"/>
      <c r="KRZ283"/>
      <c r="KSA283"/>
      <c r="KSB283"/>
      <c r="KSC283"/>
      <c r="KSD283"/>
      <c r="KSE283"/>
      <c r="KSF283"/>
      <c r="KSG283"/>
      <c r="KSH283"/>
      <c r="KSI283"/>
      <c r="KSJ283"/>
      <c r="KSK283"/>
      <c r="KSL283"/>
      <c r="KSM283"/>
      <c r="KSN283"/>
      <c r="KSO283"/>
      <c r="KSP283"/>
      <c r="KSQ283"/>
      <c r="KSR283"/>
      <c r="KSS283"/>
      <c r="KST283"/>
      <c r="KSU283"/>
      <c r="KSV283"/>
      <c r="KSW283"/>
      <c r="KSX283"/>
      <c r="KSY283"/>
      <c r="KSZ283"/>
      <c r="KTA283"/>
      <c r="KTB283"/>
      <c r="KTC283"/>
      <c r="KTD283"/>
      <c r="KTE283"/>
      <c r="KTF283"/>
      <c r="KTG283"/>
      <c r="KTH283"/>
      <c r="KTI283"/>
      <c r="KTJ283"/>
      <c r="KTK283"/>
      <c r="KTL283"/>
      <c r="KTM283"/>
      <c r="KTN283"/>
      <c r="KTO283"/>
      <c r="KTP283"/>
      <c r="KTQ283"/>
      <c r="KTR283"/>
      <c r="KTS283"/>
      <c r="KTT283"/>
      <c r="KTU283"/>
      <c r="KTV283"/>
      <c r="KTW283"/>
      <c r="KTX283"/>
      <c r="KTY283"/>
      <c r="KTZ283"/>
      <c r="KUA283"/>
      <c r="KUB283"/>
      <c r="KUC283"/>
      <c r="KUD283"/>
      <c r="KUE283"/>
      <c r="KUF283"/>
      <c r="KUG283"/>
      <c r="KUH283"/>
      <c r="KUI283"/>
      <c r="KUJ283"/>
      <c r="KUK283"/>
      <c r="KUL283"/>
      <c r="KUM283"/>
      <c r="KUN283"/>
      <c r="KUO283"/>
      <c r="KUP283"/>
      <c r="KUQ283"/>
      <c r="KUR283"/>
      <c r="KUS283"/>
      <c r="KUT283"/>
      <c r="KUU283"/>
      <c r="KUV283"/>
      <c r="KUW283"/>
      <c r="KUX283"/>
      <c r="KUY283"/>
      <c r="KUZ283"/>
      <c r="KVA283"/>
      <c r="KVB283"/>
      <c r="KVC283"/>
      <c r="KVD283"/>
      <c r="KVE283"/>
      <c r="KVF283"/>
      <c r="KVG283"/>
      <c r="KVH283"/>
      <c r="KVI283"/>
      <c r="KVJ283"/>
      <c r="KVK283"/>
      <c r="KVL283"/>
      <c r="KVM283"/>
      <c r="KVN283"/>
      <c r="KVO283"/>
      <c r="KVP283"/>
      <c r="KVQ283"/>
      <c r="KVR283"/>
      <c r="KVS283"/>
      <c r="KVT283"/>
      <c r="KVU283"/>
      <c r="KVV283"/>
      <c r="KVW283"/>
      <c r="KVX283"/>
      <c r="KVY283"/>
      <c r="KVZ283"/>
      <c r="KWA283"/>
      <c r="KWB283"/>
      <c r="KWC283"/>
      <c r="KWD283"/>
      <c r="KWE283"/>
      <c r="KWF283"/>
      <c r="KWG283"/>
      <c r="KWH283"/>
      <c r="KWI283"/>
      <c r="KWJ283"/>
      <c r="KWK283"/>
      <c r="KWL283"/>
      <c r="KWM283"/>
      <c r="KWN283"/>
      <c r="KWO283"/>
      <c r="KWP283"/>
      <c r="KWQ283"/>
      <c r="KWR283"/>
      <c r="KWS283"/>
      <c r="KWT283"/>
      <c r="KWU283"/>
      <c r="KWV283"/>
      <c r="KWW283"/>
      <c r="KWX283"/>
      <c r="KWY283"/>
      <c r="KWZ283"/>
      <c r="KXA283"/>
      <c r="KXB283"/>
      <c r="KXC283"/>
      <c r="KXD283"/>
      <c r="KXE283"/>
      <c r="KXF283"/>
      <c r="KXG283"/>
      <c r="KXH283"/>
      <c r="KXI283"/>
      <c r="KXJ283"/>
      <c r="KXK283"/>
      <c r="KXL283"/>
      <c r="KXM283"/>
      <c r="KXN283"/>
      <c r="KXO283"/>
      <c r="KXP283"/>
      <c r="KXQ283"/>
      <c r="KXR283"/>
      <c r="KXS283"/>
      <c r="KXT283"/>
      <c r="KXU283"/>
      <c r="KXV283"/>
      <c r="KXW283"/>
      <c r="KXX283"/>
      <c r="KXY283"/>
      <c r="KXZ283"/>
      <c r="KYA283"/>
      <c r="KYB283"/>
      <c r="KYC283"/>
      <c r="KYD283"/>
      <c r="KYE283"/>
      <c r="KYF283"/>
      <c r="KYG283"/>
      <c r="KYH283"/>
      <c r="KYI283"/>
      <c r="KYJ283"/>
      <c r="KYK283"/>
      <c r="KYL283"/>
      <c r="KYM283"/>
      <c r="KYN283"/>
      <c r="KYO283"/>
      <c r="KYP283"/>
      <c r="KYQ283"/>
      <c r="KYR283"/>
      <c r="KYS283"/>
      <c r="KYT283"/>
      <c r="KYU283"/>
      <c r="KYV283"/>
      <c r="KYW283"/>
      <c r="KYX283"/>
      <c r="KYY283"/>
      <c r="KYZ283"/>
      <c r="KZA283"/>
      <c r="KZB283"/>
      <c r="KZC283"/>
      <c r="KZD283"/>
      <c r="KZE283"/>
      <c r="KZF283"/>
      <c r="KZG283"/>
      <c r="KZH283"/>
      <c r="KZI283"/>
      <c r="KZJ283"/>
      <c r="KZK283"/>
      <c r="KZL283"/>
      <c r="KZM283"/>
      <c r="KZN283"/>
      <c r="KZO283"/>
      <c r="KZP283"/>
      <c r="KZQ283"/>
      <c r="KZR283"/>
      <c r="KZS283"/>
      <c r="KZT283"/>
      <c r="KZU283"/>
      <c r="KZV283"/>
      <c r="KZW283"/>
      <c r="KZX283"/>
      <c r="KZY283"/>
      <c r="KZZ283"/>
      <c r="LAA283"/>
      <c r="LAB283"/>
      <c r="LAC283"/>
      <c r="LAD283"/>
      <c r="LAE283"/>
      <c r="LAF283"/>
      <c r="LAG283"/>
      <c r="LAH283"/>
      <c r="LAI283"/>
      <c r="LAJ283"/>
      <c r="LAK283"/>
      <c r="LAL283"/>
      <c r="LAM283"/>
      <c r="LAN283"/>
      <c r="LAO283"/>
      <c r="LAP283"/>
      <c r="LAQ283"/>
      <c r="LAR283"/>
      <c r="LAS283"/>
      <c r="LAT283"/>
      <c r="LAU283"/>
      <c r="LAV283"/>
      <c r="LAW283"/>
      <c r="LAX283"/>
      <c r="LAY283"/>
      <c r="LAZ283"/>
      <c r="LBA283"/>
      <c r="LBB283"/>
      <c r="LBC283"/>
      <c r="LBD283"/>
      <c r="LBE283"/>
      <c r="LBF283"/>
      <c r="LBG283"/>
      <c r="LBH283"/>
      <c r="LBI283"/>
      <c r="LBJ283"/>
      <c r="LBK283"/>
      <c r="LBL283"/>
      <c r="LBM283"/>
      <c r="LBN283"/>
      <c r="LBO283"/>
      <c r="LBP283"/>
      <c r="LBQ283"/>
      <c r="LBR283"/>
      <c r="LBS283"/>
      <c r="LBT283"/>
      <c r="LBU283"/>
      <c r="LBV283"/>
      <c r="LBW283"/>
      <c r="LBX283"/>
      <c r="LBY283"/>
      <c r="LBZ283"/>
      <c r="LCA283"/>
      <c r="LCB283"/>
      <c r="LCC283"/>
      <c r="LCD283"/>
      <c r="LCE283"/>
      <c r="LCF283"/>
      <c r="LCG283"/>
      <c r="LCH283"/>
      <c r="LCI283"/>
      <c r="LCJ283"/>
      <c r="LCK283"/>
      <c r="LCL283"/>
      <c r="LCM283"/>
      <c r="LCN283"/>
      <c r="LCO283"/>
      <c r="LCP283"/>
      <c r="LCQ283"/>
      <c r="LCR283"/>
      <c r="LCS283"/>
      <c r="LCT283"/>
      <c r="LCU283"/>
      <c r="LCV283"/>
      <c r="LCW283"/>
      <c r="LCX283"/>
      <c r="LCY283"/>
      <c r="LCZ283"/>
      <c r="LDA283"/>
      <c r="LDB283"/>
      <c r="LDC283"/>
      <c r="LDD283"/>
      <c r="LDE283"/>
      <c r="LDF283"/>
      <c r="LDG283"/>
      <c r="LDH283"/>
      <c r="LDI283"/>
      <c r="LDJ283"/>
      <c r="LDK283"/>
      <c r="LDL283"/>
      <c r="LDM283"/>
      <c r="LDN283"/>
      <c r="LDO283"/>
      <c r="LDP283"/>
      <c r="LDQ283"/>
      <c r="LDR283"/>
      <c r="LDS283"/>
      <c r="LDT283"/>
      <c r="LDU283"/>
      <c r="LDV283"/>
      <c r="LDW283"/>
      <c r="LDX283"/>
      <c r="LDY283"/>
      <c r="LDZ283"/>
      <c r="LEA283"/>
      <c r="LEB283"/>
      <c r="LEC283"/>
      <c r="LED283"/>
      <c r="LEE283"/>
      <c r="LEF283"/>
      <c r="LEG283"/>
      <c r="LEH283"/>
      <c r="LEI283"/>
      <c r="LEJ283"/>
      <c r="LEK283"/>
      <c r="LEL283"/>
      <c r="LEM283"/>
      <c r="LEN283"/>
      <c r="LEO283"/>
      <c r="LEP283"/>
      <c r="LEQ283"/>
      <c r="LER283"/>
      <c r="LES283"/>
      <c r="LET283"/>
      <c r="LEU283"/>
      <c r="LEV283"/>
      <c r="LEW283"/>
      <c r="LEX283"/>
      <c r="LEY283"/>
      <c r="LEZ283"/>
      <c r="LFA283"/>
      <c r="LFB283"/>
      <c r="LFC283"/>
      <c r="LFD283"/>
      <c r="LFE283"/>
      <c r="LFF283"/>
      <c r="LFG283"/>
      <c r="LFH283"/>
      <c r="LFI283"/>
      <c r="LFJ283"/>
      <c r="LFK283"/>
      <c r="LFL283"/>
      <c r="LFM283"/>
      <c r="LFN283"/>
      <c r="LFO283"/>
      <c r="LFP283"/>
      <c r="LFQ283"/>
      <c r="LFR283"/>
      <c r="LFS283"/>
      <c r="LFT283"/>
      <c r="LFU283"/>
      <c r="LFV283"/>
      <c r="LFW283"/>
      <c r="LFX283"/>
      <c r="LFY283"/>
      <c r="LFZ283"/>
      <c r="LGA283"/>
      <c r="LGB283"/>
      <c r="LGC283"/>
      <c r="LGD283"/>
      <c r="LGE283"/>
      <c r="LGF283"/>
      <c r="LGG283"/>
      <c r="LGH283"/>
      <c r="LGI283"/>
      <c r="LGJ283"/>
      <c r="LGK283"/>
      <c r="LGL283"/>
      <c r="LGM283"/>
      <c r="LGN283"/>
      <c r="LGO283"/>
      <c r="LGP283"/>
      <c r="LGQ283"/>
      <c r="LGR283"/>
      <c r="LGS283"/>
      <c r="LGT283"/>
      <c r="LGU283"/>
      <c r="LGV283"/>
      <c r="LGW283"/>
      <c r="LGX283"/>
      <c r="LGY283"/>
      <c r="LGZ283"/>
      <c r="LHA283"/>
      <c r="LHB283"/>
      <c r="LHC283"/>
      <c r="LHD283"/>
      <c r="LHE283"/>
      <c r="LHF283"/>
      <c r="LHG283"/>
      <c r="LHH283"/>
      <c r="LHI283"/>
      <c r="LHJ283"/>
      <c r="LHK283"/>
      <c r="LHL283"/>
      <c r="LHM283"/>
      <c r="LHN283"/>
      <c r="LHO283"/>
      <c r="LHP283"/>
      <c r="LHQ283"/>
      <c r="LHR283"/>
      <c r="LHS283"/>
      <c r="LHT283"/>
      <c r="LHU283"/>
      <c r="LHV283"/>
      <c r="LHW283"/>
      <c r="LHX283"/>
      <c r="LHY283"/>
      <c r="LHZ283"/>
      <c r="LIA283"/>
      <c r="LIB283"/>
      <c r="LIC283"/>
      <c r="LID283"/>
      <c r="LIE283"/>
      <c r="LIF283"/>
      <c r="LIG283"/>
      <c r="LIH283"/>
      <c r="LII283"/>
      <c r="LIJ283"/>
      <c r="LIK283"/>
      <c r="LIL283"/>
      <c r="LIM283"/>
      <c r="LIN283"/>
      <c r="LIO283"/>
      <c r="LIP283"/>
      <c r="LIQ283"/>
      <c r="LIR283"/>
      <c r="LIS283"/>
      <c r="LIT283"/>
      <c r="LIU283"/>
      <c r="LIV283"/>
      <c r="LIW283"/>
      <c r="LIX283"/>
      <c r="LIY283"/>
      <c r="LIZ283"/>
      <c r="LJA283"/>
      <c r="LJB283"/>
      <c r="LJC283"/>
      <c r="LJD283"/>
      <c r="LJE283"/>
      <c r="LJF283"/>
      <c r="LJG283"/>
      <c r="LJH283"/>
      <c r="LJI283"/>
      <c r="LJJ283"/>
      <c r="LJK283"/>
      <c r="LJL283"/>
      <c r="LJM283"/>
      <c r="LJN283"/>
      <c r="LJO283"/>
      <c r="LJP283"/>
      <c r="LJQ283"/>
      <c r="LJR283"/>
      <c r="LJS283"/>
      <c r="LJT283"/>
      <c r="LJU283"/>
      <c r="LJV283"/>
      <c r="LJW283"/>
      <c r="LJX283"/>
      <c r="LJY283"/>
      <c r="LJZ283"/>
      <c r="LKA283"/>
      <c r="LKB283"/>
      <c r="LKC283"/>
      <c r="LKD283"/>
      <c r="LKE283"/>
      <c r="LKF283"/>
      <c r="LKG283"/>
      <c r="LKH283"/>
      <c r="LKI283"/>
      <c r="LKJ283"/>
      <c r="LKK283"/>
      <c r="LKL283"/>
      <c r="LKM283"/>
      <c r="LKN283"/>
      <c r="LKO283"/>
      <c r="LKP283"/>
      <c r="LKQ283"/>
      <c r="LKR283"/>
      <c r="LKS283"/>
      <c r="LKT283"/>
      <c r="LKU283"/>
      <c r="LKV283"/>
      <c r="LKW283"/>
      <c r="LKX283"/>
      <c r="LKY283"/>
      <c r="LKZ283"/>
      <c r="LLA283"/>
      <c r="LLB283"/>
      <c r="LLC283"/>
      <c r="LLD283"/>
      <c r="LLE283"/>
      <c r="LLF283"/>
      <c r="LLG283"/>
      <c r="LLH283"/>
      <c r="LLI283"/>
      <c r="LLJ283"/>
      <c r="LLK283"/>
      <c r="LLL283"/>
      <c r="LLM283"/>
      <c r="LLN283"/>
      <c r="LLO283"/>
      <c r="LLP283"/>
      <c r="LLQ283"/>
      <c r="LLR283"/>
      <c r="LLS283"/>
      <c r="LLT283"/>
      <c r="LLU283"/>
      <c r="LLV283"/>
      <c r="LLW283"/>
      <c r="LLX283"/>
      <c r="LLY283"/>
      <c r="LLZ283"/>
      <c r="LMA283"/>
      <c r="LMB283"/>
      <c r="LMC283"/>
      <c r="LMD283"/>
      <c r="LME283"/>
      <c r="LMF283"/>
      <c r="LMG283"/>
      <c r="LMH283"/>
      <c r="LMI283"/>
      <c r="LMJ283"/>
      <c r="LMK283"/>
      <c r="LML283"/>
      <c r="LMM283"/>
      <c r="LMN283"/>
      <c r="LMO283"/>
      <c r="LMP283"/>
      <c r="LMQ283"/>
      <c r="LMR283"/>
      <c r="LMS283"/>
      <c r="LMT283"/>
      <c r="LMU283"/>
      <c r="LMV283"/>
      <c r="LMW283"/>
      <c r="LMX283"/>
      <c r="LMY283"/>
      <c r="LMZ283"/>
      <c r="LNA283"/>
      <c r="LNB283"/>
      <c r="LNC283"/>
      <c r="LND283"/>
      <c r="LNE283"/>
      <c r="LNF283"/>
      <c r="LNG283"/>
      <c r="LNH283"/>
      <c r="LNI283"/>
      <c r="LNJ283"/>
      <c r="LNK283"/>
      <c r="LNL283"/>
      <c r="LNM283"/>
      <c r="LNN283"/>
      <c r="LNO283"/>
      <c r="LNP283"/>
      <c r="LNQ283"/>
      <c r="LNR283"/>
      <c r="LNS283"/>
      <c r="LNT283"/>
      <c r="LNU283"/>
      <c r="LNV283"/>
      <c r="LNW283"/>
      <c r="LNX283"/>
      <c r="LNY283"/>
      <c r="LNZ283"/>
      <c r="LOA283"/>
      <c r="LOB283"/>
      <c r="LOC283"/>
      <c r="LOD283"/>
      <c r="LOE283"/>
      <c r="LOF283"/>
      <c r="LOG283"/>
      <c r="LOH283"/>
      <c r="LOI283"/>
      <c r="LOJ283"/>
      <c r="LOK283"/>
      <c r="LOL283"/>
      <c r="LOM283"/>
      <c r="LON283"/>
      <c r="LOO283"/>
      <c r="LOP283"/>
      <c r="LOQ283"/>
      <c r="LOR283"/>
      <c r="LOS283"/>
      <c r="LOT283"/>
      <c r="LOU283"/>
      <c r="LOV283"/>
      <c r="LOW283"/>
      <c r="LOX283"/>
      <c r="LOY283"/>
      <c r="LOZ283"/>
      <c r="LPA283"/>
      <c r="LPB283"/>
      <c r="LPC283"/>
      <c r="LPD283"/>
      <c r="LPE283"/>
      <c r="LPF283"/>
      <c r="LPG283"/>
      <c r="LPH283"/>
      <c r="LPI283"/>
      <c r="LPJ283"/>
      <c r="LPK283"/>
      <c r="LPL283"/>
      <c r="LPM283"/>
      <c r="LPN283"/>
      <c r="LPO283"/>
      <c r="LPP283"/>
      <c r="LPQ283"/>
      <c r="LPR283"/>
      <c r="LPS283"/>
      <c r="LPT283"/>
      <c r="LPU283"/>
      <c r="LPV283"/>
      <c r="LPW283"/>
      <c r="LPX283"/>
      <c r="LPY283"/>
      <c r="LPZ283"/>
      <c r="LQA283"/>
      <c r="LQB283"/>
      <c r="LQC283"/>
      <c r="LQD283"/>
      <c r="LQE283"/>
      <c r="LQF283"/>
      <c r="LQG283"/>
      <c r="LQH283"/>
      <c r="LQI283"/>
      <c r="LQJ283"/>
      <c r="LQK283"/>
      <c r="LQL283"/>
      <c r="LQM283"/>
      <c r="LQN283"/>
      <c r="LQO283"/>
      <c r="LQP283"/>
      <c r="LQQ283"/>
      <c r="LQR283"/>
      <c r="LQS283"/>
      <c r="LQT283"/>
      <c r="LQU283"/>
      <c r="LQV283"/>
      <c r="LQW283"/>
      <c r="LQX283"/>
      <c r="LQY283"/>
      <c r="LQZ283"/>
      <c r="LRA283"/>
      <c r="LRB283"/>
      <c r="LRC283"/>
      <c r="LRD283"/>
      <c r="LRE283"/>
      <c r="LRF283"/>
      <c r="LRG283"/>
      <c r="LRH283"/>
      <c r="LRI283"/>
      <c r="LRJ283"/>
      <c r="LRK283"/>
      <c r="LRL283"/>
      <c r="LRM283"/>
      <c r="LRN283"/>
      <c r="LRO283"/>
      <c r="LRP283"/>
      <c r="LRQ283"/>
      <c r="LRR283"/>
      <c r="LRS283"/>
      <c r="LRT283"/>
      <c r="LRU283"/>
      <c r="LRV283"/>
      <c r="LRW283"/>
      <c r="LRX283"/>
      <c r="LRY283"/>
      <c r="LRZ283"/>
      <c r="LSA283"/>
      <c r="LSB283"/>
      <c r="LSC283"/>
      <c r="LSD283"/>
      <c r="LSE283"/>
      <c r="LSF283"/>
      <c r="LSG283"/>
      <c r="LSH283"/>
      <c r="LSI283"/>
      <c r="LSJ283"/>
      <c r="LSK283"/>
      <c r="LSL283"/>
      <c r="LSM283"/>
      <c r="LSN283"/>
      <c r="LSO283"/>
      <c r="LSP283"/>
      <c r="LSQ283"/>
      <c r="LSR283"/>
      <c r="LSS283"/>
      <c r="LST283"/>
      <c r="LSU283"/>
      <c r="LSV283"/>
      <c r="LSW283"/>
      <c r="LSX283"/>
      <c r="LSY283"/>
      <c r="LSZ283"/>
      <c r="LTA283"/>
      <c r="LTB283"/>
      <c r="LTC283"/>
      <c r="LTD283"/>
      <c r="LTE283"/>
      <c r="LTF283"/>
      <c r="LTG283"/>
      <c r="LTH283"/>
      <c r="LTI283"/>
      <c r="LTJ283"/>
      <c r="LTK283"/>
      <c r="LTL283"/>
      <c r="LTM283"/>
      <c r="LTN283"/>
      <c r="LTO283"/>
      <c r="LTP283"/>
      <c r="LTQ283"/>
      <c r="LTR283"/>
      <c r="LTS283"/>
      <c r="LTT283"/>
      <c r="LTU283"/>
      <c r="LTV283"/>
      <c r="LTW283"/>
      <c r="LTX283"/>
      <c r="LTY283"/>
      <c r="LTZ283"/>
      <c r="LUA283"/>
      <c r="LUB283"/>
      <c r="LUC283"/>
      <c r="LUD283"/>
      <c r="LUE283"/>
      <c r="LUF283"/>
      <c r="LUG283"/>
      <c r="LUH283"/>
      <c r="LUI283"/>
      <c r="LUJ283"/>
      <c r="LUK283"/>
      <c r="LUL283"/>
      <c r="LUM283"/>
      <c r="LUN283"/>
      <c r="LUO283"/>
      <c r="LUP283"/>
      <c r="LUQ283"/>
      <c r="LUR283"/>
      <c r="LUS283"/>
      <c r="LUT283"/>
      <c r="LUU283"/>
      <c r="LUV283"/>
      <c r="LUW283"/>
      <c r="LUX283"/>
      <c r="LUY283"/>
      <c r="LUZ283"/>
      <c r="LVA283"/>
      <c r="LVB283"/>
      <c r="LVC283"/>
      <c r="LVD283"/>
      <c r="LVE283"/>
      <c r="LVF283"/>
      <c r="LVG283"/>
      <c r="LVH283"/>
      <c r="LVI283"/>
      <c r="LVJ283"/>
      <c r="LVK283"/>
      <c r="LVL283"/>
      <c r="LVM283"/>
      <c r="LVN283"/>
      <c r="LVO283"/>
      <c r="LVP283"/>
      <c r="LVQ283"/>
      <c r="LVR283"/>
      <c r="LVS283"/>
      <c r="LVT283"/>
      <c r="LVU283"/>
      <c r="LVV283"/>
      <c r="LVW283"/>
      <c r="LVX283"/>
      <c r="LVY283"/>
      <c r="LVZ283"/>
      <c r="LWA283"/>
      <c r="LWB283"/>
      <c r="LWC283"/>
      <c r="LWD283"/>
      <c r="LWE283"/>
      <c r="LWF283"/>
      <c r="LWG283"/>
      <c r="LWH283"/>
      <c r="LWI283"/>
      <c r="LWJ283"/>
      <c r="LWK283"/>
      <c r="LWL283"/>
      <c r="LWM283"/>
      <c r="LWN283"/>
      <c r="LWO283"/>
      <c r="LWP283"/>
      <c r="LWQ283"/>
      <c r="LWR283"/>
      <c r="LWS283"/>
      <c r="LWT283"/>
      <c r="LWU283"/>
      <c r="LWV283"/>
      <c r="LWW283"/>
      <c r="LWX283"/>
      <c r="LWY283"/>
      <c r="LWZ283"/>
      <c r="LXA283"/>
      <c r="LXB283"/>
      <c r="LXC283"/>
      <c r="LXD283"/>
      <c r="LXE283"/>
      <c r="LXF283"/>
      <c r="LXG283"/>
      <c r="LXH283"/>
      <c r="LXI283"/>
      <c r="LXJ283"/>
      <c r="LXK283"/>
      <c r="LXL283"/>
      <c r="LXM283"/>
      <c r="LXN283"/>
      <c r="LXO283"/>
      <c r="LXP283"/>
      <c r="LXQ283"/>
      <c r="LXR283"/>
      <c r="LXS283"/>
      <c r="LXT283"/>
      <c r="LXU283"/>
      <c r="LXV283"/>
      <c r="LXW283"/>
      <c r="LXX283"/>
      <c r="LXY283"/>
      <c r="LXZ283"/>
      <c r="LYA283"/>
      <c r="LYB283"/>
      <c r="LYC283"/>
      <c r="LYD283"/>
      <c r="LYE283"/>
      <c r="LYF283"/>
      <c r="LYG283"/>
      <c r="LYH283"/>
      <c r="LYI283"/>
      <c r="LYJ283"/>
      <c r="LYK283"/>
      <c r="LYL283"/>
      <c r="LYM283"/>
      <c r="LYN283"/>
      <c r="LYO283"/>
      <c r="LYP283"/>
      <c r="LYQ283"/>
      <c r="LYR283"/>
      <c r="LYS283"/>
      <c r="LYT283"/>
      <c r="LYU283"/>
      <c r="LYV283"/>
      <c r="LYW283"/>
      <c r="LYX283"/>
      <c r="LYY283"/>
      <c r="LYZ283"/>
      <c r="LZA283"/>
      <c r="LZB283"/>
      <c r="LZC283"/>
      <c r="LZD283"/>
      <c r="LZE283"/>
      <c r="LZF283"/>
      <c r="LZG283"/>
      <c r="LZH283"/>
      <c r="LZI283"/>
      <c r="LZJ283"/>
      <c r="LZK283"/>
      <c r="LZL283"/>
      <c r="LZM283"/>
      <c r="LZN283"/>
      <c r="LZO283"/>
      <c r="LZP283"/>
      <c r="LZQ283"/>
      <c r="LZR283"/>
      <c r="LZS283"/>
      <c r="LZT283"/>
      <c r="LZU283"/>
      <c r="LZV283"/>
      <c r="LZW283"/>
      <c r="LZX283"/>
      <c r="LZY283"/>
      <c r="LZZ283"/>
      <c r="MAA283"/>
      <c r="MAB283"/>
      <c r="MAC283"/>
      <c r="MAD283"/>
      <c r="MAE283"/>
      <c r="MAF283"/>
      <c r="MAG283"/>
      <c r="MAH283"/>
      <c r="MAI283"/>
      <c r="MAJ283"/>
      <c r="MAK283"/>
      <c r="MAL283"/>
      <c r="MAM283"/>
      <c r="MAN283"/>
      <c r="MAO283"/>
      <c r="MAP283"/>
      <c r="MAQ283"/>
      <c r="MAR283"/>
      <c r="MAS283"/>
      <c r="MAT283"/>
      <c r="MAU283"/>
      <c r="MAV283"/>
      <c r="MAW283"/>
      <c r="MAX283"/>
      <c r="MAY283"/>
      <c r="MAZ283"/>
      <c r="MBA283"/>
      <c r="MBB283"/>
      <c r="MBC283"/>
      <c r="MBD283"/>
      <c r="MBE283"/>
      <c r="MBF283"/>
      <c r="MBG283"/>
      <c r="MBH283"/>
      <c r="MBI283"/>
      <c r="MBJ283"/>
      <c r="MBK283"/>
      <c r="MBL283"/>
      <c r="MBM283"/>
      <c r="MBN283"/>
      <c r="MBO283"/>
      <c r="MBP283"/>
      <c r="MBQ283"/>
      <c r="MBR283"/>
      <c r="MBS283"/>
      <c r="MBT283"/>
      <c r="MBU283"/>
      <c r="MBV283"/>
      <c r="MBW283"/>
      <c r="MBX283"/>
      <c r="MBY283"/>
      <c r="MBZ283"/>
      <c r="MCA283"/>
      <c r="MCB283"/>
      <c r="MCC283"/>
      <c r="MCD283"/>
      <c r="MCE283"/>
      <c r="MCF283"/>
      <c r="MCG283"/>
      <c r="MCH283"/>
      <c r="MCI283"/>
      <c r="MCJ283"/>
      <c r="MCK283"/>
      <c r="MCL283"/>
      <c r="MCM283"/>
      <c r="MCN283"/>
      <c r="MCO283"/>
      <c r="MCP283"/>
      <c r="MCQ283"/>
      <c r="MCR283"/>
      <c r="MCS283"/>
      <c r="MCT283"/>
      <c r="MCU283"/>
      <c r="MCV283"/>
      <c r="MCW283"/>
      <c r="MCX283"/>
      <c r="MCY283"/>
      <c r="MCZ283"/>
      <c r="MDA283"/>
      <c r="MDB283"/>
      <c r="MDC283"/>
      <c r="MDD283"/>
      <c r="MDE283"/>
      <c r="MDF283"/>
      <c r="MDG283"/>
      <c r="MDH283"/>
      <c r="MDI283"/>
      <c r="MDJ283"/>
      <c r="MDK283"/>
      <c r="MDL283"/>
      <c r="MDM283"/>
      <c r="MDN283"/>
      <c r="MDO283"/>
      <c r="MDP283"/>
      <c r="MDQ283"/>
      <c r="MDR283"/>
      <c r="MDS283"/>
      <c r="MDT283"/>
      <c r="MDU283"/>
      <c r="MDV283"/>
      <c r="MDW283"/>
      <c r="MDX283"/>
      <c r="MDY283"/>
      <c r="MDZ283"/>
      <c r="MEA283"/>
      <c r="MEB283"/>
      <c r="MEC283"/>
      <c r="MED283"/>
      <c r="MEE283"/>
      <c r="MEF283"/>
      <c r="MEG283"/>
      <c r="MEH283"/>
      <c r="MEI283"/>
      <c r="MEJ283"/>
      <c r="MEK283"/>
      <c r="MEL283"/>
      <c r="MEM283"/>
      <c r="MEN283"/>
      <c r="MEO283"/>
      <c r="MEP283"/>
      <c r="MEQ283"/>
      <c r="MER283"/>
      <c r="MES283"/>
      <c r="MET283"/>
      <c r="MEU283"/>
      <c r="MEV283"/>
      <c r="MEW283"/>
      <c r="MEX283"/>
      <c r="MEY283"/>
      <c r="MEZ283"/>
      <c r="MFA283"/>
      <c r="MFB283"/>
      <c r="MFC283"/>
      <c r="MFD283"/>
      <c r="MFE283"/>
      <c r="MFF283"/>
      <c r="MFG283"/>
      <c r="MFH283"/>
      <c r="MFI283"/>
      <c r="MFJ283"/>
      <c r="MFK283"/>
      <c r="MFL283"/>
      <c r="MFM283"/>
      <c r="MFN283"/>
      <c r="MFO283"/>
      <c r="MFP283"/>
      <c r="MFQ283"/>
      <c r="MFR283"/>
      <c r="MFS283"/>
      <c r="MFT283"/>
      <c r="MFU283"/>
      <c r="MFV283"/>
      <c r="MFW283"/>
      <c r="MFX283"/>
      <c r="MFY283"/>
      <c r="MFZ283"/>
      <c r="MGA283"/>
      <c r="MGB283"/>
      <c r="MGC283"/>
      <c r="MGD283"/>
      <c r="MGE283"/>
      <c r="MGF283"/>
      <c r="MGG283"/>
      <c r="MGH283"/>
      <c r="MGI283"/>
      <c r="MGJ283"/>
      <c r="MGK283"/>
      <c r="MGL283"/>
      <c r="MGM283"/>
      <c r="MGN283"/>
      <c r="MGO283"/>
      <c r="MGP283"/>
      <c r="MGQ283"/>
      <c r="MGR283"/>
      <c r="MGS283"/>
      <c r="MGT283"/>
      <c r="MGU283"/>
      <c r="MGV283"/>
      <c r="MGW283"/>
      <c r="MGX283"/>
      <c r="MGY283"/>
      <c r="MGZ283"/>
      <c r="MHA283"/>
      <c r="MHB283"/>
      <c r="MHC283"/>
      <c r="MHD283"/>
      <c r="MHE283"/>
      <c r="MHF283"/>
      <c r="MHG283"/>
      <c r="MHH283"/>
      <c r="MHI283"/>
      <c r="MHJ283"/>
      <c r="MHK283"/>
      <c r="MHL283"/>
      <c r="MHM283"/>
      <c r="MHN283"/>
      <c r="MHO283"/>
      <c r="MHP283"/>
      <c r="MHQ283"/>
      <c r="MHR283"/>
      <c r="MHS283"/>
      <c r="MHT283"/>
      <c r="MHU283"/>
      <c r="MHV283"/>
      <c r="MHW283"/>
      <c r="MHX283"/>
      <c r="MHY283"/>
      <c r="MHZ283"/>
      <c r="MIA283"/>
      <c r="MIB283"/>
      <c r="MIC283"/>
      <c r="MID283"/>
      <c r="MIE283"/>
      <c r="MIF283"/>
      <c r="MIG283"/>
      <c r="MIH283"/>
      <c r="MII283"/>
      <c r="MIJ283"/>
      <c r="MIK283"/>
      <c r="MIL283"/>
      <c r="MIM283"/>
      <c r="MIN283"/>
      <c r="MIO283"/>
      <c r="MIP283"/>
      <c r="MIQ283"/>
      <c r="MIR283"/>
      <c r="MIS283"/>
      <c r="MIT283"/>
      <c r="MIU283"/>
      <c r="MIV283"/>
      <c r="MIW283"/>
      <c r="MIX283"/>
      <c r="MIY283"/>
      <c r="MIZ283"/>
      <c r="MJA283"/>
      <c r="MJB283"/>
      <c r="MJC283"/>
      <c r="MJD283"/>
      <c r="MJE283"/>
      <c r="MJF283"/>
      <c r="MJG283"/>
      <c r="MJH283"/>
      <c r="MJI283"/>
      <c r="MJJ283"/>
      <c r="MJK283"/>
      <c r="MJL283"/>
      <c r="MJM283"/>
      <c r="MJN283"/>
      <c r="MJO283"/>
      <c r="MJP283"/>
      <c r="MJQ283"/>
      <c r="MJR283"/>
      <c r="MJS283"/>
      <c r="MJT283"/>
      <c r="MJU283"/>
      <c r="MJV283"/>
      <c r="MJW283"/>
      <c r="MJX283"/>
      <c r="MJY283"/>
      <c r="MJZ283"/>
      <c r="MKA283"/>
      <c r="MKB283"/>
      <c r="MKC283"/>
      <c r="MKD283"/>
      <c r="MKE283"/>
      <c r="MKF283"/>
      <c r="MKG283"/>
      <c r="MKH283"/>
      <c r="MKI283"/>
      <c r="MKJ283"/>
      <c r="MKK283"/>
      <c r="MKL283"/>
      <c r="MKM283"/>
      <c r="MKN283"/>
      <c r="MKO283"/>
      <c r="MKP283"/>
      <c r="MKQ283"/>
      <c r="MKR283"/>
      <c r="MKS283"/>
      <c r="MKT283"/>
      <c r="MKU283"/>
      <c r="MKV283"/>
      <c r="MKW283"/>
      <c r="MKX283"/>
      <c r="MKY283"/>
      <c r="MKZ283"/>
      <c r="MLA283"/>
      <c r="MLB283"/>
      <c r="MLC283"/>
      <c r="MLD283"/>
      <c r="MLE283"/>
      <c r="MLF283"/>
      <c r="MLG283"/>
      <c r="MLH283"/>
      <c r="MLI283"/>
      <c r="MLJ283"/>
      <c r="MLK283"/>
      <c r="MLL283"/>
      <c r="MLM283"/>
      <c r="MLN283"/>
      <c r="MLO283"/>
      <c r="MLP283"/>
      <c r="MLQ283"/>
      <c r="MLR283"/>
      <c r="MLS283"/>
      <c r="MLT283"/>
      <c r="MLU283"/>
      <c r="MLV283"/>
      <c r="MLW283"/>
      <c r="MLX283"/>
      <c r="MLY283"/>
      <c r="MLZ283"/>
      <c r="MMA283"/>
      <c r="MMB283"/>
      <c r="MMC283"/>
      <c r="MMD283"/>
      <c r="MME283"/>
      <c r="MMF283"/>
      <c r="MMG283"/>
      <c r="MMH283"/>
      <c r="MMI283"/>
      <c r="MMJ283"/>
      <c r="MMK283"/>
      <c r="MML283"/>
      <c r="MMM283"/>
      <c r="MMN283"/>
      <c r="MMO283"/>
      <c r="MMP283"/>
      <c r="MMQ283"/>
      <c r="MMR283"/>
      <c r="MMS283"/>
      <c r="MMT283"/>
      <c r="MMU283"/>
      <c r="MMV283"/>
      <c r="MMW283"/>
      <c r="MMX283"/>
      <c r="MMY283"/>
      <c r="MMZ283"/>
      <c r="MNA283"/>
      <c r="MNB283"/>
      <c r="MNC283"/>
      <c r="MND283"/>
      <c r="MNE283"/>
      <c r="MNF283"/>
      <c r="MNG283"/>
      <c r="MNH283"/>
      <c r="MNI283"/>
      <c r="MNJ283"/>
      <c r="MNK283"/>
      <c r="MNL283"/>
      <c r="MNM283"/>
      <c r="MNN283"/>
      <c r="MNO283"/>
      <c r="MNP283"/>
      <c r="MNQ283"/>
      <c r="MNR283"/>
      <c r="MNS283"/>
      <c r="MNT283"/>
      <c r="MNU283"/>
      <c r="MNV283"/>
      <c r="MNW283"/>
      <c r="MNX283"/>
      <c r="MNY283"/>
      <c r="MNZ283"/>
      <c r="MOA283"/>
      <c r="MOB283"/>
      <c r="MOC283"/>
      <c r="MOD283"/>
      <c r="MOE283"/>
      <c r="MOF283"/>
      <c r="MOG283"/>
      <c r="MOH283"/>
      <c r="MOI283"/>
      <c r="MOJ283"/>
      <c r="MOK283"/>
      <c r="MOL283"/>
      <c r="MOM283"/>
      <c r="MON283"/>
      <c r="MOO283"/>
      <c r="MOP283"/>
      <c r="MOQ283"/>
      <c r="MOR283"/>
      <c r="MOS283"/>
      <c r="MOT283"/>
      <c r="MOU283"/>
      <c r="MOV283"/>
      <c r="MOW283"/>
      <c r="MOX283"/>
      <c r="MOY283"/>
      <c r="MOZ283"/>
      <c r="MPA283"/>
      <c r="MPB283"/>
      <c r="MPC283"/>
      <c r="MPD283"/>
      <c r="MPE283"/>
      <c r="MPF283"/>
      <c r="MPG283"/>
      <c r="MPH283"/>
      <c r="MPI283"/>
      <c r="MPJ283"/>
      <c r="MPK283"/>
      <c r="MPL283"/>
      <c r="MPM283"/>
      <c r="MPN283"/>
      <c r="MPO283"/>
      <c r="MPP283"/>
      <c r="MPQ283"/>
      <c r="MPR283"/>
      <c r="MPS283"/>
      <c r="MPT283"/>
      <c r="MPU283"/>
      <c r="MPV283"/>
      <c r="MPW283"/>
      <c r="MPX283"/>
      <c r="MPY283"/>
      <c r="MPZ283"/>
      <c r="MQA283"/>
      <c r="MQB283"/>
      <c r="MQC283"/>
      <c r="MQD283"/>
      <c r="MQE283"/>
      <c r="MQF283"/>
      <c r="MQG283"/>
      <c r="MQH283"/>
      <c r="MQI283"/>
      <c r="MQJ283"/>
      <c r="MQK283"/>
      <c r="MQL283"/>
      <c r="MQM283"/>
      <c r="MQN283"/>
      <c r="MQO283"/>
      <c r="MQP283"/>
      <c r="MQQ283"/>
      <c r="MQR283"/>
      <c r="MQS283"/>
      <c r="MQT283"/>
      <c r="MQU283"/>
      <c r="MQV283"/>
      <c r="MQW283"/>
      <c r="MQX283"/>
      <c r="MQY283"/>
      <c r="MQZ283"/>
      <c r="MRA283"/>
      <c r="MRB283"/>
      <c r="MRC283"/>
      <c r="MRD283"/>
      <c r="MRE283"/>
      <c r="MRF283"/>
      <c r="MRG283"/>
      <c r="MRH283"/>
      <c r="MRI283"/>
      <c r="MRJ283"/>
      <c r="MRK283"/>
      <c r="MRL283"/>
      <c r="MRM283"/>
      <c r="MRN283"/>
      <c r="MRO283"/>
      <c r="MRP283"/>
      <c r="MRQ283"/>
      <c r="MRR283"/>
      <c r="MRS283"/>
      <c r="MRT283"/>
      <c r="MRU283"/>
      <c r="MRV283"/>
      <c r="MRW283"/>
      <c r="MRX283"/>
      <c r="MRY283"/>
      <c r="MRZ283"/>
      <c r="MSA283"/>
      <c r="MSB283"/>
      <c r="MSC283"/>
      <c r="MSD283"/>
      <c r="MSE283"/>
      <c r="MSF283"/>
      <c r="MSG283"/>
      <c r="MSH283"/>
      <c r="MSI283"/>
      <c r="MSJ283"/>
      <c r="MSK283"/>
      <c r="MSL283"/>
      <c r="MSM283"/>
      <c r="MSN283"/>
      <c r="MSO283"/>
      <c r="MSP283"/>
      <c r="MSQ283"/>
      <c r="MSR283"/>
      <c r="MSS283"/>
      <c r="MST283"/>
      <c r="MSU283"/>
      <c r="MSV283"/>
      <c r="MSW283"/>
      <c r="MSX283"/>
      <c r="MSY283"/>
      <c r="MSZ283"/>
      <c r="MTA283"/>
      <c r="MTB283"/>
      <c r="MTC283"/>
      <c r="MTD283"/>
      <c r="MTE283"/>
      <c r="MTF283"/>
      <c r="MTG283"/>
      <c r="MTH283"/>
      <c r="MTI283"/>
      <c r="MTJ283"/>
      <c r="MTK283"/>
      <c r="MTL283"/>
      <c r="MTM283"/>
      <c r="MTN283"/>
      <c r="MTO283"/>
      <c r="MTP283"/>
      <c r="MTQ283"/>
      <c r="MTR283"/>
      <c r="MTS283"/>
      <c r="MTT283"/>
      <c r="MTU283"/>
      <c r="MTV283"/>
      <c r="MTW283"/>
      <c r="MTX283"/>
      <c r="MTY283"/>
      <c r="MTZ283"/>
      <c r="MUA283"/>
      <c r="MUB283"/>
      <c r="MUC283"/>
      <c r="MUD283"/>
      <c r="MUE283"/>
      <c r="MUF283"/>
      <c r="MUG283"/>
      <c r="MUH283"/>
      <c r="MUI283"/>
      <c r="MUJ283"/>
      <c r="MUK283"/>
      <c r="MUL283"/>
      <c r="MUM283"/>
      <c r="MUN283"/>
      <c r="MUO283"/>
      <c r="MUP283"/>
      <c r="MUQ283"/>
      <c r="MUR283"/>
      <c r="MUS283"/>
      <c r="MUT283"/>
      <c r="MUU283"/>
      <c r="MUV283"/>
      <c r="MUW283"/>
      <c r="MUX283"/>
      <c r="MUY283"/>
      <c r="MUZ283"/>
      <c r="MVA283"/>
      <c r="MVB283"/>
      <c r="MVC283"/>
      <c r="MVD283"/>
      <c r="MVE283"/>
      <c r="MVF283"/>
      <c r="MVG283"/>
      <c r="MVH283"/>
      <c r="MVI283"/>
      <c r="MVJ283"/>
      <c r="MVK283"/>
      <c r="MVL283"/>
      <c r="MVM283"/>
      <c r="MVN283"/>
      <c r="MVO283"/>
      <c r="MVP283"/>
      <c r="MVQ283"/>
      <c r="MVR283"/>
      <c r="MVS283"/>
      <c r="MVT283"/>
      <c r="MVU283"/>
      <c r="MVV283"/>
      <c r="MVW283"/>
      <c r="MVX283"/>
      <c r="MVY283"/>
      <c r="MVZ283"/>
      <c r="MWA283"/>
      <c r="MWB283"/>
      <c r="MWC283"/>
      <c r="MWD283"/>
      <c r="MWE283"/>
      <c r="MWF283"/>
      <c r="MWG283"/>
      <c r="MWH283"/>
      <c r="MWI283"/>
      <c r="MWJ283"/>
      <c r="MWK283"/>
      <c r="MWL283"/>
      <c r="MWM283"/>
      <c r="MWN283"/>
      <c r="MWO283"/>
      <c r="MWP283"/>
      <c r="MWQ283"/>
      <c r="MWR283"/>
      <c r="MWS283"/>
      <c r="MWT283"/>
      <c r="MWU283"/>
      <c r="MWV283"/>
      <c r="MWW283"/>
      <c r="MWX283"/>
      <c r="MWY283"/>
      <c r="MWZ283"/>
      <c r="MXA283"/>
      <c r="MXB283"/>
      <c r="MXC283"/>
      <c r="MXD283"/>
      <c r="MXE283"/>
      <c r="MXF283"/>
      <c r="MXG283"/>
      <c r="MXH283"/>
      <c r="MXI283"/>
      <c r="MXJ283"/>
      <c r="MXK283"/>
      <c r="MXL283"/>
      <c r="MXM283"/>
      <c r="MXN283"/>
      <c r="MXO283"/>
      <c r="MXP283"/>
      <c r="MXQ283"/>
      <c r="MXR283"/>
      <c r="MXS283"/>
      <c r="MXT283"/>
      <c r="MXU283"/>
      <c r="MXV283"/>
      <c r="MXW283"/>
      <c r="MXX283"/>
      <c r="MXY283"/>
      <c r="MXZ283"/>
      <c r="MYA283"/>
      <c r="MYB283"/>
      <c r="MYC283"/>
      <c r="MYD283"/>
      <c r="MYE283"/>
      <c r="MYF283"/>
      <c r="MYG283"/>
      <c r="MYH283"/>
      <c r="MYI283"/>
      <c r="MYJ283"/>
      <c r="MYK283"/>
      <c r="MYL283"/>
      <c r="MYM283"/>
      <c r="MYN283"/>
      <c r="MYO283"/>
      <c r="MYP283"/>
      <c r="MYQ283"/>
      <c r="MYR283"/>
      <c r="MYS283"/>
      <c r="MYT283"/>
      <c r="MYU283"/>
      <c r="MYV283"/>
      <c r="MYW283"/>
      <c r="MYX283"/>
      <c r="MYY283"/>
      <c r="MYZ283"/>
      <c r="MZA283"/>
      <c r="MZB283"/>
      <c r="MZC283"/>
      <c r="MZD283"/>
      <c r="MZE283"/>
      <c r="MZF283"/>
      <c r="MZG283"/>
      <c r="MZH283"/>
      <c r="MZI283"/>
      <c r="MZJ283"/>
      <c r="MZK283"/>
      <c r="MZL283"/>
      <c r="MZM283"/>
      <c r="MZN283"/>
      <c r="MZO283"/>
      <c r="MZP283"/>
      <c r="MZQ283"/>
      <c r="MZR283"/>
      <c r="MZS283"/>
      <c r="MZT283"/>
      <c r="MZU283"/>
      <c r="MZV283"/>
      <c r="MZW283"/>
      <c r="MZX283"/>
      <c r="MZY283"/>
      <c r="MZZ283"/>
      <c r="NAA283"/>
      <c r="NAB283"/>
      <c r="NAC283"/>
      <c r="NAD283"/>
      <c r="NAE283"/>
      <c r="NAF283"/>
      <c r="NAG283"/>
      <c r="NAH283"/>
      <c r="NAI283"/>
      <c r="NAJ283"/>
      <c r="NAK283"/>
      <c r="NAL283"/>
      <c r="NAM283"/>
      <c r="NAN283"/>
      <c r="NAO283"/>
      <c r="NAP283"/>
      <c r="NAQ283"/>
      <c r="NAR283"/>
      <c r="NAS283"/>
      <c r="NAT283"/>
      <c r="NAU283"/>
      <c r="NAV283"/>
      <c r="NAW283"/>
      <c r="NAX283"/>
      <c r="NAY283"/>
      <c r="NAZ283"/>
      <c r="NBA283"/>
      <c r="NBB283"/>
      <c r="NBC283"/>
      <c r="NBD283"/>
      <c r="NBE283"/>
      <c r="NBF283"/>
      <c r="NBG283"/>
      <c r="NBH283"/>
      <c r="NBI283"/>
      <c r="NBJ283"/>
      <c r="NBK283"/>
      <c r="NBL283"/>
      <c r="NBM283"/>
      <c r="NBN283"/>
      <c r="NBO283"/>
      <c r="NBP283"/>
      <c r="NBQ283"/>
      <c r="NBR283"/>
      <c r="NBS283"/>
      <c r="NBT283"/>
      <c r="NBU283"/>
      <c r="NBV283"/>
      <c r="NBW283"/>
      <c r="NBX283"/>
      <c r="NBY283"/>
      <c r="NBZ283"/>
      <c r="NCA283"/>
      <c r="NCB283"/>
      <c r="NCC283"/>
      <c r="NCD283"/>
      <c r="NCE283"/>
      <c r="NCF283"/>
      <c r="NCG283"/>
      <c r="NCH283"/>
      <c r="NCI283"/>
      <c r="NCJ283"/>
      <c r="NCK283"/>
      <c r="NCL283"/>
      <c r="NCM283"/>
      <c r="NCN283"/>
      <c r="NCO283"/>
      <c r="NCP283"/>
      <c r="NCQ283"/>
      <c r="NCR283"/>
      <c r="NCS283"/>
      <c r="NCT283"/>
      <c r="NCU283"/>
      <c r="NCV283"/>
      <c r="NCW283"/>
      <c r="NCX283"/>
      <c r="NCY283"/>
      <c r="NCZ283"/>
      <c r="NDA283"/>
      <c r="NDB283"/>
      <c r="NDC283"/>
      <c r="NDD283"/>
      <c r="NDE283"/>
      <c r="NDF283"/>
      <c r="NDG283"/>
      <c r="NDH283"/>
      <c r="NDI283"/>
      <c r="NDJ283"/>
      <c r="NDK283"/>
      <c r="NDL283"/>
      <c r="NDM283"/>
      <c r="NDN283"/>
      <c r="NDO283"/>
      <c r="NDP283"/>
      <c r="NDQ283"/>
      <c r="NDR283"/>
      <c r="NDS283"/>
      <c r="NDT283"/>
      <c r="NDU283"/>
      <c r="NDV283"/>
      <c r="NDW283"/>
      <c r="NDX283"/>
      <c r="NDY283"/>
      <c r="NDZ283"/>
      <c r="NEA283"/>
      <c r="NEB283"/>
      <c r="NEC283"/>
      <c r="NED283"/>
      <c r="NEE283"/>
      <c r="NEF283"/>
      <c r="NEG283"/>
      <c r="NEH283"/>
      <c r="NEI283"/>
      <c r="NEJ283"/>
      <c r="NEK283"/>
      <c r="NEL283"/>
      <c r="NEM283"/>
      <c r="NEN283"/>
      <c r="NEO283"/>
      <c r="NEP283"/>
      <c r="NEQ283"/>
      <c r="NER283"/>
      <c r="NES283"/>
      <c r="NET283"/>
      <c r="NEU283"/>
      <c r="NEV283"/>
      <c r="NEW283"/>
      <c r="NEX283"/>
      <c r="NEY283"/>
      <c r="NEZ283"/>
      <c r="NFA283"/>
      <c r="NFB283"/>
      <c r="NFC283"/>
      <c r="NFD283"/>
      <c r="NFE283"/>
      <c r="NFF283"/>
      <c r="NFG283"/>
      <c r="NFH283"/>
      <c r="NFI283"/>
      <c r="NFJ283"/>
      <c r="NFK283"/>
      <c r="NFL283"/>
      <c r="NFM283"/>
      <c r="NFN283"/>
      <c r="NFO283"/>
      <c r="NFP283"/>
      <c r="NFQ283"/>
      <c r="NFR283"/>
      <c r="NFS283"/>
      <c r="NFT283"/>
      <c r="NFU283"/>
      <c r="NFV283"/>
      <c r="NFW283"/>
      <c r="NFX283"/>
      <c r="NFY283"/>
      <c r="NFZ283"/>
      <c r="NGA283"/>
      <c r="NGB283"/>
      <c r="NGC283"/>
      <c r="NGD283"/>
      <c r="NGE283"/>
      <c r="NGF283"/>
      <c r="NGG283"/>
      <c r="NGH283"/>
      <c r="NGI283"/>
      <c r="NGJ283"/>
      <c r="NGK283"/>
      <c r="NGL283"/>
      <c r="NGM283"/>
      <c r="NGN283"/>
      <c r="NGO283"/>
      <c r="NGP283"/>
      <c r="NGQ283"/>
      <c r="NGR283"/>
      <c r="NGS283"/>
      <c r="NGT283"/>
      <c r="NGU283"/>
      <c r="NGV283"/>
      <c r="NGW283"/>
      <c r="NGX283"/>
      <c r="NGY283"/>
      <c r="NGZ283"/>
      <c r="NHA283"/>
      <c r="NHB283"/>
      <c r="NHC283"/>
      <c r="NHD283"/>
      <c r="NHE283"/>
      <c r="NHF283"/>
      <c r="NHG283"/>
      <c r="NHH283"/>
      <c r="NHI283"/>
      <c r="NHJ283"/>
      <c r="NHK283"/>
      <c r="NHL283"/>
      <c r="NHM283"/>
      <c r="NHN283"/>
      <c r="NHO283"/>
      <c r="NHP283"/>
      <c r="NHQ283"/>
      <c r="NHR283"/>
      <c r="NHS283"/>
      <c r="NHT283"/>
      <c r="NHU283"/>
      <c r="NHV283"/>
      <c r="NHW283"/>
      <c r="NHX283"/>
      <c r="NHY283"/>
      <c r="NHZ283"/>
      <c r="NIA283"/>
      <c r="NIB283"/>
      <c r="NIC283"/>
      <c r="NID283"/>
      <c r="NIE283"/>
      <c r="NIF283"/>
      <c r="NIG283"/>
      <c r="NIH283"/>
      <c r="NII283"/>
      <c r="NIJ283"/>
      <c r="NIK283"/>
      <c r="NIL283"/>
      <c r="NIM283"/>
      <c r="NIN283"/>
      <c r="NIO283"/>
      <c r="NIP283"/>
      <c r="NIQ283"/>
      <c r="NIR283"/>
      <c r="NIS283"/>
      <c r="NIT283"/>
      <c r="NIU283"/>
      <c r="NIV283"/>
      <c r="NIW283"/>
      <c r="NIX283"/>
      <c r="NIY283"/>
      <c r="NIZ283"/>
      <c r="NJA283"/>
      <c r="NJB283"/>
      <c r="NJC283"/>
      <c r="NJD283"/>
      <c r="NJE283"/>
      <c r="NJF283"/>
      <c r="NJG283"/>
      <c r="NJH283"/>
      <c r="NJI283"/>
      <c r="NJJ283"/>
      <c r="NJK283"/>
      <c r="NJL283"/>
      <c r="NJM283"/>
      <c r="NJN283"/>
      <c r="NJO283"/>
      <c r="NJP283"/>
      <c r="NJQ283"/>
      <c r="NJR283"/>
      <c r="NJS283"/>
      <c r="NJT283"/>
      <c r="NJU283"/>
      <c r="NJV283"/>
      <c r="NJW283"/>
      <c r="NJX283"/>
      <c r="NJY283"/>
      <c r="NJZ283"/>
      <c r="NKA283"/>
      <c r="NKB283"/>
      <c r="NKC283"/>
      <c r="NKD283"/>
      <c r="NKE283"/>
      <c r="NKF283"/>
      <c r="NKG283"/>
      <c r="NKH283"/>
      <c r="NKI283"/>
      <c r="NKJ283"/>
      <c r="NKK283"/>
      <c r="NKL283"/>
      <c r="NKM283"/>
      <c r="NKN283"/>
      <c r="NKO283"/>
      <c r="NKP283"/>
      <c r="NKQ283"/>
      <c r="NKR283"/>
      <c r="NKS283"/>
      <c r="NKT283"/>
      <c r="NKU283"/>
      <c r="NKV283"/>
      <c r="NKW283"/>
      <c r="NKX283"/>
      <c r="NKY283"/>
      <c r="NKZ283"/>
      <c r="NLA283"/>
      <c r="NLB283"/>
      <c r="NLC283"/>
      <c r="NLD283"/>
      <c r="NLE283"/>
      <c r="NLF283"/>
      <c r="NLG283"/>
      <c r="NLH283"/>
      <c r="NLI283"/>
      <c r="NLJ283"/>
      <c r="NLK283"/>
      <c r="NLL283"/>
      <c r="NLM283"/>
      <c r="NLN283"/>
      <c r="NLO283"/>
      <c r="NLP283"/>
      <c r="NLQ283"/>
      <c r="NLR283"/>
      <c r="NLS283"/>
      <c r="NLT283"/>
      <c r="NLU283"/>
      <c r="NLV283"/>
      <c r="NLW283"/>
      <c r="NLX283"/>
      <c r="NLY283"/>
      <c r="NLZ283"/>
      <c r="NMA283"/>
      <c r="NMB283"/>
      <c r="NMC283"/>
      <c r="NMD283"/>
      <c r="NME283"/>
      <c r="NMF283"/>
      <c r="NMG283"/>
      <c r="NMH283"/>
      <c r="NMI283"/>
      <c r="NMJ283"/>
      <c r="NMK283"/>
      <c r="NML283"/>
      <c r="NMM283"/>
      <c r="NMN283"/>
      <c r="NMO283"/>
      <c r="NMP283"/>
      <c r="NMQ283"/>
      <c r="NMR283"/>
      <c r="NMS283"/>
      <c r="NMT283"/>
      <c r="NMU283"/>
      <c r="NMV283"/>
      <c r="NMW283"/>
      <c r="NMX283"/>
      <c r="NMY283"/>
      <c r="NMZ283"/>
      <c r="NNA283"/>
      <c r="NNB283"/>
      <c r="NNC283"/>
      <c r="NND283"/>
      <c r="NNE283"/>
      <c r="NNF283"/>
      <c r="NNG283"/>
      <c r="NNH283"/>
      <c r="NNI283"/>
      <c r="NNJ283"/>
      <c r="NNK283"/>
      <c r="NNL283"/>
      <c r="NNM283"/>
      <c r="NNN283"/>
      <c r="NNO283"/>
      <c r="NNP283"/>
      <c r="NNQ283"/>
      <c r="NNR283"/>
      <c r="NNS283"/>
      <c r="NNT283"/>
      <c r="NNU283"/>
      <c r="NNV283"/>
      <c r="NNW283"/>
      <c r="NNX283"/>
      <c r="NNY283"/>
      <c r="NNZ283"/>
      <c r="NOA283"/>
      <c r="NOB283"/>
      <c r="NOC283"/>
      <c r="NOD283"/>
      <c r="NOE283"/>
      <c r="NOF283"/>
      <c r="NOG283"/>
      <c r="NOH283"/>
      <c r="NOI283"/>
      <c r="NOJ283"/>
      <c r="NOK283"/>
      <c r="NOL283"/>
      <c r="NOM283"/>
      <c r="NON283"/>
      <c r="NOO283"/>
      <c r="NOP283"/>
      <c r="NOQ283"/>
      <c r="NOR283"/>
      <c r="NOS283"/>
      <c r="NOT283"/>
      <c r="NOU283"/>
      <c r="NOV283"/>
      <c r="NOW283"/>
      <c r="NOX283"/>
      <c r="NOY283"/>
      <c r="NOZ283"/>
      <c r="NPA283"/>
      <c r="NPB283"/>
      <c r="NPC283"/>
      <c r="NPD283"/>
      <c r="NPE283"/>
      <c r="NPF283"/>
      <c r="NPG283"/>
      <c r="NPH283"/>
      <c r="NPI283"/>
      <c r="NPJ283"/>
      <c r="NPK283"/>
      <c r="NPL283"/>
      <c r="NPM283"/>
      <c r="NPN283"/>
      <c r="NPO283"/>
      <c r="NPP283"/>
      <c r="NPQ283"/>
      <c r="NPR283"/>
      <c r="NPS283"/>
      <c r="NPT283"/>
      <c r="NPU283"/>
      <c r="NPV283"/>
      <c r="NPW283"/>
      <c r="NPX283"/>
      <c r="NPY283"/>
      <c r="NPZ283"/>
      <c r="NQA283"/>
      <c r="NQB283"/>
      <c r="NQC283"/>
      <c r="NQD283"/>
      <c r="NQE283"/>
      <c r="NQF283"/>
      <c r="NQG283"/>
      <c r="NQH283"/>
      <c r="NQI283"/>
      <c r="NQJ283"/>
      <c r="NQK283"/>
      <c r="NQL283"/>
      <c r="NQM283"/>
      <c r="NQN283"/>
      <c r="NQO283"/>
      <c r="NQP283"/>
      <c r="NQQ283"/>
      <c r="NQR283"/>
      <c r="NQS283"/>
      <c r="NQT283"/>
      <c r="NQU283"/>
      <c r="NQV283"/>
      <c r="NQW283"/>
      <c r="NQX283"/>
      <c r="NQY283"/>
      <c r="NQZ283"/>
      <c r="NRA283"/>
      <c r="NRB283"/>
      <c r="NRC283"/>
      <c r="NRD283"/>
      <c r="NRE283"/>
      <c r="NRF283"/>
      <c r="NRG283"/>
      <c r="NRH283"/>
      <c r="NRI283"/>
      <c r="NRJ283"/>
      <c r="NRK283"/>
      <c r="NRL283"/>
      <c r="NRM283"/>
      <c r="NRN283"/>
      <c r="NRO283"/>
      <c r="NRP283"/>
      <c r="NRQ283"/>
      <c r="NRR283"/>
      <c r="NRS283"/>
      <c r="NRT283"/>
      <c r="NRU283"/>
      <c r="NRV283"/>
      <c r="NRW283"/>
      <c r="NRX283"/>
      <c r="NRY283"/>
      <c r="NRZ283"/>
      <c r="NSA283"/>
      <c r="NSB283"/>
      <c r="NSC283"/>
      <c r="NSD283"/>
      <c r="NSE283"/>
      <c r="NSF283"/>
      <c r="NSG283"/>
      <c r="NSH283"/>
      <c r="NSI283"/>
      <c r="NSJ283"/>
      <c r="NSK283"/>
      <c r="NSL283"/>
      <c r="NSM283"/>
      <c r="NSN283"/>
      <c r="NSO283"/>
      <c r="NSP283"/>
      <c r="NSQ283"/>
      <c r="NSR283"/>
      <c r="NSS283"/>
      <c r="NST283"/>
      <c r="NSU283"/>
      <c r="NSV283"/>
      <c r="NSW283"/>
      <c r="NSX283"/>
      <c r="NSY283"/>
      <c r="NSZ283"/>
      <c r="NTA283"/>
      <c r="NTB283"/>
      <c r="NTC283"/>
      <c r="NTD283"/>
      <c r="NTE283"/>
      <c r="NTF283"/>
      <c r="NTG283"/>
      <c r="NTH283"/>
      <c r="NTI283"/>
      <c r="NTJ283"/>
      <c r="NTK283"/>
      <c r="NTL283"/>
      <c r="NTM283"/>
      <c r="NTN283"/>
      <c r="NTO283"/>
      <c r="NTP283"/>
      <c r="NTQ283"/>
      <c r="NTR283"/>
      <c r="NTS283"/>
      <c r="NTT283"/>
      <c r="NTU283"/>
      <c r="NTV283"/>
      <c r="NTW283"/>
      <c r="NTX283"/>
      <c r="NTY283"/>
      <c r="NTZ283"/>
      <c r="NUA283"/>
      <c r="NUB283"/>
      <c r="NUC283"/>
      <c r="NUD283"/>
      <c r="NUE283"/>
      <c r="NUF283"/>
      <c r="NUG283"/>
      <c r="NUH283"/>
      <c r="NUI283"/>
      <c r="NUJ283"/>
      <c r="NUK283"/>
      <c r="NUL283"/>
      <c r="NUM283"/>
      <c r="NUN283"/>
      <c r="NUO283"/>
      <c r="NUP283"/>
      <c r="NUQ283"/>
      <c r="NUR283"/>
      <c r="NUS283"/>
      <c r="NUT283"/>
      <c r="NUU283"/>
      <c r="NUV283"/>
      <c r="NUW283"/>
      <c r="NUX283"/>
      <c r="NUY283"/>
      <c r="NUZ283"/>
      <c r="NVA283"/>
      <c r="NVB283"/>
      <c r="NVC283"/>
      <c r="NVD283"/>
      <c r="NVE283"/>
      <c r="NVF283"/>
      <c r="NVG283"/>
      <c r="NVH283"/>
      <c r="NVI283"/>
      <c r="NVJ283"/>
      <c r="NVK283"/>
      <c r="NVL283"/>
      <c r="NVM283"/>
      <c r="NVN283"/>
      <c r="NVO283"/>
      <c r="NVP283"/>
      <c r="NVQ283"/>
      <c r="NVR283"/>
      <c r="NVS283"/>
      <c r="NVT283"/>
      <c r="NVU283"/>
      <c r="NVV283"/>
      <c r="NVW283"/>
      <c r="NVX283"/>
      <c r="NVY283"/>
      <c r="NVZ283"/>
      <c r="NWA283"/>
      <c r="NWB283"/>
      <c r="NWC283"/>
      <c r="NWD283"/>
      <c r="NWE283"/>
      <c r="NWF283"/>
      <c r="NWG283"/>
      <c r="NWH283"/>
      <c r="NWI283"/>
      <c r="NWJ283"/>
      <c r="NWK283"/>
      <c r="NWL283"/>
      <c r="NWM283"/>
      <c r="NWN283"/>
      <c r="NWO283"/>
      <c r="NWP283"/>
      <c r="NWQ283"/>
      <c r="NWR283"/>
      <c r="NWS283"/>
      <c r="NWT283"/>
      <c r="NWU283"/>
      <c r="NWV283"/>
      <c r="NWW283"/>
      <c r="NWX283"/>
      <c r="NWY283"/>
      <c r="NWZ283"/>
      <c r="NXA283"/>
      <c r="NXB283"/>
      <c r="NXC283"/>
      <c r="NXD283"/>
      <c r="NXE283"/>
      <c r="NXF283"/>
      <c r="NXG283"/>
      <c r="NXH283"/>
      <c r="NXI283"/>
      <c r="NXJ283"/>
      <c r="NXK283"/>
      <c r="NXL283"/>
      <c r="NXM283"/>
      <c r="NXN283"/>
      <c r="NXO283"/>
      <c r="NXP283"/>
      <c r="NXQ283"/>
      <c r="NXR283"/>
      <c r="NXS283"/>
      <c r="NXT283"/>
      <c r="NXU283"/>
      <c r="NXV283"/>
      <c r="NXW283"/>
      <c r="NXX283"/>
      <c r="NXY283"/>
      <c r="NXZ283"/>
      <c r="NYA283"/>
      <c r="NYB283"/>
      <c r="NYC283"/>
      <c r="NYD283"/>
      <c r="NYE283"/>
      <c r="NYF283"/>
      <c r="NYG283"/>
      <c r="NYH283"/>
      <c r="NYI283"/>
      <c r="NYJ283"/>
      <c r="NYK283"/>
      <c r="NYL283"/>
      <c r="NYM283"/>
      <c r="NYN283"/>
      <c r="NYO283"/>
      <c r="NYP283"/>
      <c r="NYQ283"/>
      <c r="NYR283"/>
      <c r="NYS283"/>
      <c r="NYT283"/>
      <c r="NYU283"/>
      <c r="NYV283"/>
      <c r="NYW283"/>
      <c r="NYX283"/>
      <c r="NYY283"/>
      <c r="NYZ283"/>
      <c r="NZA283"/>
      <c r="NZB283"/>
      <c r="NZC283"/>
      <c r="NZD283"/>
      <c r="NZE283"/>
      <c r="NZF283"/>
      <c r="NZG283"/>
      <c r="NZH283"/>
      <c r="NZI283"/>
      <c r="NZJ283"/>
      <c r="NZK283"/>
      <c r="NZL283"/>
      <c r="NZM283"/>
      <c r="NZN283"/>
      <c r="NZO283"/>
      <c r="NZP283"/>
      <c r="NZQ283"/>
      <c r="NZR283"/>
      <c r="NZS283"/>
      <c r="NZT283"/>
      <c r="NZU283"/>
      <c r="NZV283"/>
      <c r="NZW283"/>
      <c r="NZX283"/>
      <c r="NZY283"/>
      <c r="NZZ283"/>
      <c r="OAA283"/>
      <c r="OAB283"/>
      <c r="OAC283"/>
      <c r="OAD283"/>
      <c r="OAE283"/>
      <c r="OAF283"/>
      <c r="OAG283"/>
      <c r="OAH283"/>
      <c r="OAI283"/>
      <c r="OAJ283"/>
      <c r="OAK283"/>
      <c r="OAL283"/>
      <c r="OAM283"/>
      <c r="OAN283"/>
      <c r="OAO283"/>
      <c r="OAP283"/>
      <c r="OAQ283"/>
      <c r="OAR283"/>
      <c r="OAS283"/>
      <c r="OAT283"/>
      <c r="OAU283"/>
      <c r="OAV283"/>
      <c r="OAW283"/>
      <c r="OAX283"/>
      <c r="OAY283"/>
      <c r="OAZ283"/>
      <c r="OBA283"/>
      <c r="OBB283"/>
      <c r="OBC283"/>
      <c r="OBD283"/>
      <c r="OBE283"/>
      <c r="OBF283"/>
      <c r="OBG283"/>
      <c r="OBH283"/>
      <c r="OBI283"/>
      <c r="OBJ283"/>
      <c r="OBK283"/>
      <c r="OBL283"/>
      <c r="OBM283"/>
      <c r="OBN283"/>
      <c r="OBO283"/>
      <c r="OBP283"/>
      <c r="OBQ283"/>
      <c r="OBR283"/>
      <c r="OBS283"/>
      <c r="OBT283"/>
      <c r="OBU283"/>
      <c r="OBV283"/>
      <c r="OBW283"/>
      <c r="OBX283"/>
      <c r="OBY283"/>
      <c r="OBZ283"/>
      <c r="OCA283"/>
      <c r="OCB283"/>
      <c r="OCC283"/>
      <c r="OCD283"/>
      <c r="OCE283"/>
      <c r="OCF283"/>
      <c r="OCG283"/>
      <c r="OCH283"/>
      <c r="OCI283"/>
      <c r="OCJ283"/>
      <c r="OCK283"/>
      <c r="OCL283"/>
      <c r="OCM283"/>
      <c r="OCN283"/>
      <c r="OCO283"/>
      <c r="OCP283"/>
      <c r="OCQ283"/>
      <c r="OCR283"/>
      <c r="OCS283"/>
      <c r="OCT283"/>
      <c r="OCU283"/>
      <c r="OCV283"/>
      <c r="OCW283"/>
      <c r="OCX283"/>
      <c r="OCY283"/>
      <c r="OCZ283"/>
      <c r="ODA283"/>
      <c r="ODB283"/>
      <c r="ODC283"/>
      <c r="ODD283"/>
      <c r="ODE283"/>
      <c r="ODF283"/>
      <c r="ODG283"/>
      <c r="ODH283"/>
      <c r="ODI283"/>
      <c r="ODJ283"/>
      <c r="ODK283"/>
      <c r="ODL283"/>
      <c r="ODM283"/>
      <c r="ODN283"/>
      <c r="ODO283"/>
      <c r="ODP283"/>
      <c r="ODQ283"/>
      <c r="ODR283"/>
      <c r="ODS283"/>
      <c r="ODT283"/>
      <c r="ODU283"/>
      <c r="ODV283"/>
      <c r="ODW283"/>
      <c r="ODX283"/>
      <c r="ODY283"/>
      <c r="ODZ283"/>
      <c r="OEA283"/>
      <c r="OEB283"/>
      <c r="OEC283"/>
      <c r="OED283"/>
      <c r="OEE283"/>
      <c r="OEF283"/>
      <c r="OEG283"/>
      <c r="OEH283"/>
      <c r="OEI283"/>
      <c r="OEJ283"/>
      <c r="OEK283"/>
      <c r="OEL283"/>
      <c r="OEM283"/>
      <c r="OEN283"/>
      <c r="OEO283"/>
      <c r="OEP283"/>
      <c r="OEQ283"/>
      <c r="OER283"/>
      <c r="OES283"/>
      <c r="OET283"/>
      <c r="OEU283"/>
      <c r="OEV283"/>
      <c r="OEW283"/>
      <c r="OEX283"/>
      <c r="OEY283"/>
      <c r="OEZ283"/>
      <c r="OFA283"/>
      <c r="OFB283"/>
      <c r="OFC283"/>
      <c r="OFD283"/>
      <c r="OFE283"/>
      <c r="OFF283"/>
      <c r="OFG283"/>
      <c r="OFH283"/>
      <c r="OFI283"/>
      <c r="OFJ283"/>
      <c r="OFK283"/>
      <c r="OFL283"/>
      <c r="OFM283"/>
      <c r="OFN283"/>
      <c r="OFO283"/>
      <c r="OFP283"/>
      <c r="OFQ283"/>
      <c r="OFR283"/>
      <c r="OFS283"/>
      <c r="OFT283"/>
      <c r="OFU283"/>
      <c r="OFV283"/>
      <c r="OFW283"/>
      <c r="OFX283"/>
      <c r="OFY283"/>
      <c r="OFZ283"/>
      <c r="OGA283"/>
      <c r="OGB283"/>
      <c r="OGC283"/>
      <c r="OGD283"/>
      <c r="OGE283"/>
      <c r="OGF283"/>
      <c r="OGG283"/>
      <c r="OGH283"/>
      <c r="OGI283"/>
      <c r="OGJ283"/>
      <c r="OGK283"/>
      <c r="OGL283"/>
      <c r="OGM283"/>
      <c r="OGN283"/>
      <c r="OGO283"/>
      <c r="OGP283"/>
      <c r="OGQ283"/>
      <c r="OGR283"/>
      <c r="OGS283"/>
      <c r="OGT283"/>
      <c r="OGU283"/>
      <c r="OGV283"/>
      <c r="OGW283"/>
      <c r="OGX283"/>
      <c r="OGY283"/>
      <c r="OGZ283"/>
      <c r="OHA283"/>
      <c r="OHB283"/>
      <c r="OHC283"/>
      <c r="OHD283"/>
      <c r="OHE283"/>
      <c r="OHF283"/>
      <c r="OHG283"/>
      <c r="OHH283"/>
      <c r="OHI283"/>
      <c r="OHJ283"/>
      <c r="OHK283"/>
      <c r="OHL283"/>
      <c r="OHM283"/>
      <c r="OHN283"/>
      <c r="OHO283"/>
      <c r="OHP283"/>
      <c r="OHQ283"/>
      <c r="OHR283"/>
      <c r="OHS283"/>
      <c r="OHT283"/>
      <c r="OHU283"/>
      <c r="OHV283"/>
      <c r="OHW283"/>
      <c r="OHX283"/>
      <c r="OHY283"/>
      <c r="OHZ283"/>
      <c r="OIA283"/>
      <c r="OIB283"/>
      <c r="OIC283"/>
      <c r="OID283"/>
      <c r="OIE283"/>
      <c r="OIF283"/>
      <c r="OIG283"/>
      <c r="OIH283"/>
      <c r="OII283"/>
      <c r="OIJ283"/>
      <c r="OIK283"/>
      <c r="OIL283"/>
      <c r="OIM283"/>
      <c r="OIN283"/>
      <c r="OIO283"/>
      <c r="OIP283"/>
      <c r="OIQ283"/>
      <c r="OIR283"/>
      <c r="OIS283"/>
      <c r="OIT283"/>
      <c r="OIU283"/>
      <c r="OIV283"/>
      <c r="OIW283"/>
      <c r="OIX283"/>
      <c r="OIY283"/>
      <c r="OIZ283"/>
      <c r="OJA283"/>
      <c r="OJB283"/>
      <c r="OJC283"/>
      <c r="OJD283"/>
      <c r="OJE283"/>
      <c r="OJF283"/>
      <c r="OJG283"/>
      <c r="OJH283"/>
      <c r="OJI283"/>
      <c r="OJJ283"/>
      <c r="OJK283"/>
      <c r="OJL283"/>
      <c r="OJM283"/>
      <c r="OJN283"/>
      <c r="OJO283"/>
      <c r="OJP283"/>
      <c r="OJQ283"/>
      <c r="OJR283"/>
      <c r="OJS283"/>
      <c r="OJT283"/>
      <c r="OJU283"/>
      <c r="OJV283"/>
      <c r="OJW283"/>
      <c r="OJX283"/>
      <c r="OJY283"/>
      <c r="OJZ283"/>
      <c r="OKA283"/>
      <c r="OKB283"/>
      <c r="OKC283"/>
      <c r="OKD283"/>
      <c r="OKE283"/>
      <c r="OKF283"/>
      <c r="OKG283"/>
      <c r="OKH283"/>
      <c r="OKI283"/>
      <c r="OKJ283"/>
      <c r="OKK283"/>
      <c r="OKL283"/>
      <c r="OKM283"/>
      <c r="OKN283"/>
      <c r="OKO283"/>
      <c r="OKP283"/>
      <c r="OKQ283"/>
      <c r="OKR283"/>
      <c r="OKS283"/>
      <c r="OKT283"/>
      <c r="OKU283"/>
      <c r="OKV283"/>
      <c r="OKW283"/>
      <c r="OKX283"/>
      <c r="OKY283"/>
      <c r="OKZ283"/>
      <c r="OLA283"/>
      <c r="OLB283"/>
      <c r="OLC283"/>
      <c r="OLD283"/>
      <c r="OLE283"/>
      <c r="OLF283"/>
      <c r="OLG283"/>
      <c r="OLH283"/>
      <c r="OLI283"/>
      <c r="OLJ283"/>
      <c r="OLK283"/>
      <c r="OLL283"/>
      <c r="OLM283"/>
      <c r="OLN283"/>
      <c r="OLO283"/>
      <c r="OLP283"/>
      <c r="OLQ283"/>
      <c r="OLR283"/>
      <c r="OLS283"/>
      <c r="OLT283"/>
      <c r="OLU283"/>
      <c r="OLV283"/>
      <c r="OLW283"/>
      <c r="OLX283"/>
      <c r="OLY283"/>
      <c r="OLZ283"/>
      <c r="OMA283"/>
      <c r="OMB283"/>
      <c r="OMC283"/>
      <c r="OMD283"/>
      <c r="OME283"/>
      <c r="OMF283"/>
      <c r="OMG283"/>
      <c r="OMH283"/>
      <c r="OMI283"/>
      <c r="OMJ283"/>
      <c r="OMK283"/>
      <c r="OML283"/>
      <c r="OMM283"/>
      <c r="OMN283"/>
      <c r="OMO283"/>
      <c r="OMP283"/>
      <c r="OMQ283"/>
      <c r="OMR283"/>
      <c r="OMS283"/>
      <c r="OMT283"/>
      <c r="OMU283"/>
      <c r="OMV283"/>
      <c r="OMW283"/>
      <c r="OMX283"/>
      <c r="OMY283"/>
      <c r="OMZ283"/>
      <c r="ONA283"/>
      <c r="ONB283"/>
      <c r="ONC283"/>
      <c r="OND283"/>
      <c r="ONE283"/>
      <c r="ONF283"/>
      <c r="ONG283"/>
      <c r="ONH283"/>
      <c r="ONI283"/>
      <c r="ONJ283"/>
      <c r="ONK283"/>
      <c r="ONL283"/>
      <c r="ONM283"/>
      <c r="ONN283"/>
      <c r="ONO283"/>
      <c r="ONP283"/>
      <c r="ONQ283"/>
      <c r="ONR283"/>
      <c r="ONS283"/>
      <c r="ONT283"/>
      <c r="ONU283"/>
      <c r="ONV283"/>
      <c r="ONW283"/>
      <c r="ONX283"/>
      <c r="ONY283"/>
      <c r="ONZ283"/>
      <c r="OOA283"/>
      <c r="OOB283"/>
      <c r="OOC283"/>
      <c r="OOD283"/>
      <c r="OOE283"/>
      <c r="OOF283"/>
      <c r="OOG283"/>
      <c r="OOH283"/>
      <c r="OOI283"/>
      <c r="OOJ283"/>
      <c r="OOK283"/>
      <c r="OOL283"/>
      <c r="OOM283"/>
      <c r="OON283"/>
      <c r="OOO283"/>
      <c r="OOP283"/>
      <c r="OOQ283"/>
      <c r="OOR283"/>
      <c r="OOS283"/>
      <c r="OOT283"/>
      <c r="OOU283"/>
      <c r="OOV283"/>
      <c r="OOW283"/>
      <c r="OOX283"/>
      <c r="OOY283"/>
      <c r="OOZ283"/>
      <c r="OPA283"/>
      <c r="OPB283"/>
      <c r="OPC283"/>
      <c r="OPD283"/>
      <c r="OPE283"/>
      <c r="OPF283"/>
      <c r="OPG283"/>
      <c r="OPH283"/>
      <c r="OPI283"/>
      <c r="OPJ283"/>
      <c r="OPK283"/>
      <c r="OPL283"/>
      <c r="OPM283"/>
      <c r="OPN283"/>
      <c r="OPO283"/>
      <c r="OPP283"/>
      <c r="OPQ283"/>
      <c r="OPR283"/>
      <c r="OPS283"/>
      <c r="OPT283"/>
      <c r="OPU283"/>
      <c r="OPV283"/>
      <c r="OPW283"/>
      <c r="OPX283"/>
      <c r="OPY283"/>
      <c r="OPZ283"/>
      <c r="OQA283"/>
      <c r="OQB283"/>
      <c r="OQC283"/>
      <c r="OQD283"/>
      <c r="OQE283"/>
      <c r="OQF283"/>
      <c r="OQG283"/>
      <c r="OQH283"/>
      <c r="OQI283"/>
      <c r="OQJ283"/>
      <c r="OQK283"/>
      <c r="OQL283"/>
      <c r="OQM283"/>
      <c r="OQN283"/>
      <c r="OQO283"/>
      <c r="OQP283"/>
      <c r="OQQ283"/>
      <c r="OQR283"/>
      <c r="OQS283"/>
      <c r="OQT283"/>
      <c r="OQU283"/>
      <c r="OQV283"/>
      <c r="OQW283"/>
      <c r="OQX283"/>
      <c r="OQY283"/>
      <c r="OQZ283"/>
      <c r="ORA283"/>
      <c r="ORB283"/>
      <c r="ORC283"/>
      <c r="ORD283"/>
      <c r="ORE283"/>
      <c r="ORF283"/>
      <c r="ORG283"/>
      <c r="ORH283"/>
      <c r="ORI283"/>
      <c r="ORJ283"/>
      <c r="ORK283"/>
      <c r="ORL283"/>
      <c r="ORM283"/>
      <c r="ORN283"/>
      <c r="ORO283"/>
      <c r="ORP283"/>
      <c r="ORQ283"/>
      <c r="ORR283"/>
      <c r="ORS283"/>
      <c r="ORT283"/>
      <c r="ORU283"/>
      <c r="ORV283"/>
      <c r="ORW283"/>
      <c r="ORX283"/>
      <c r="ORY283"/>
      <c r="ORZ283"/>
      <c r="OSA283"/>
      <c r="OSB283"/>
      <c r="OSC283"/>
      <c r="OSD283"/>
      <c r="OSE283"/>
      <c r="OSF283"/>
      <c r="OSG283"/>
      <c r="OSH283"/>
      <c r="OSI283"/>
      <c r="OSJ283"/>
      <c r="OSK283"/>
      <c r="OSL283"/>
      <c r="OSM283"/>
      <c r="OSN283"/>
      <c r="OSO283"/>
      <c r="OSP283"/>
      <c r="OSQ283"/>
      <c r="OSR283"/>
      <c r="OSS283"/>
      <c r="OST283"/>
      <c r="OSU283"/>
      <c r="OSV283"/>
      <c r="OSW283"/>
      <c r="OSX283"/>
      <c r="OSY283"/>
      <c r="OSZ283"/>
      <c r="OTA283"/>
      <c r="OTB283"/>
      <c r="OTC283"/>
      <c r="OTD283"/>
      <c r="OTE283"/>
      <c r="OTF283"/>
      <c r="OTG283"/>
      <c r="OTH283"/>
      <c r="OTI283"/>
      <c r="OTJ283"/>
      <c r="OTK283"/>
      <c r="OTL283"/>
      <c r="OTM283"/>
      <c r="OTN283"/>
      <c r="OTO283"/>
      <c r="OTP283"/>
      <c r="OTQ283"/>
      <c r="OTR283"/>
      <c r="OTS283"/>
      <c r="OTT283"/>
      <c r="OTU283"/>
      <c r="OTV283"/>
      <c r="OTW283"/>
      <c r="OTX283"/>
      <c r="OTY283"/>
      <c r="OTZ283"/>
      <c r="OUA283"/>
      <c r="OUB283"/>
      <c r="OUC283"/>
      <c r="OUD283"/>
      <c r="OUE283"/>
      <c r="OUF283"/>
      <c r="OUG283"/>
      <c r="OUH283"/>
      <c r="OUI283"/>
      <c r="OUJ283"/>
      <c r="OUK283"/>
      <c r="OUL283"/>
      <c r="OUM283"/>
      <c r="OUN283"/>
      <c r="OUO283"/>
      <c r="OUP283"/>
      <c r="OUQ283"/>
      <c r="OUR283"/>
      <c r="OUS283"/>
      <c r="OUT283"/>
      <c r="OUU283"/>
      <c r="OUV283"/>
      <c r="OUW283"/>
      <c r="OUX283"/>
      <c r="OUY283"/>
      <c r="OUZ283"/>
      <c r="OVA283"/>
      <c r="OVB283"/>
      <c r="OVC283"/>
      <c r="OVD283"/>
      <c r="OVE283"/>
      <c r="OVF283"/>
      <c r="OVG283"/>
      <c r="OVH283"/>
      <c r="OVI283"/>
      <c r="OVJ283"/>
      <c r="OVK283"/>
      <c r="OVL283"/>
      <c r="OVM283"/>
      <c r="OVN283"/>
      <c r="OVO283"/>
      <c r="OVP283"/>
      <c r="OVQ283"/>
      <c r="OVR283"/>
      <c r="OVS283"/>
      <c r="OVT283"/>
      <c r="OVU283"/>
      <c r="OVV283"/>
      <c r="OVW283"/>
      <c r="OVX283"/>
      <c r="OVY283"/>
      <c r="OVZ283"/>
      <c r="OWA283"/>
      <c r="OWB283"/>
      <c r="OWC283"/>
      <c r="OWD283"/>
      <c r="OWE283"/>
      <c r="OWF283"/>
      <c r="OWG283"/>
      <c r="OWH283"/>
      <c r="OWI283"/>
      <c r="OWJ283"/>
      <c r="OWK283"/>
      <c r="OWL283"/>
      <c r="OWM283"/>
      <c r="OWN283"/>
      <c r="OWO283"/>
      <c r="OWP283"/>
      <c r="OWQ283"/>
      <c r="OWR283"/>
      <c r="OWS283"/>
      <c r="OWT283"/>
      <c r="OWU283"/>
      <c r="OWV283"/>
      <c r="OWW283"/>
      <c r="OWX283"/>
      <c r="OWY283"/>
      <c r="OWZ283"/>
      <c r="OXA283"/>
      <c r="OXB283"/>
      <c r="OXC283"/>
      <c r="OXD283"/>
      <c r="OXE283"/>
      <c r="OXF283"/>
      <c r="OXG283"/>
      <c r="OXH283"/>
      <c r="OXI283"/>
      <c r="OXJ283"/>
      <c r="OXK283"/>
      <c r="OXL283"/>
      <c r="OXM283"/>
      <c r="OXN283"/>
      <c r="OXO283"/>
      <c r="OXP283"/>
      <c r="OXQ283"/>
      <c r="OXR283"/>
      <c r="OXS283"/>
      <c r="OXT283"/>
      <c r="OXU283"/>
      <c r="OXV283"/>
      <c r="OXW283"/>
      <c r="OXX283"/>
      <c r="OXY283"/>
      <c r="OXZ283"/>
      <c r="OYA283"/>
      <c r="OYB283"/>
      <c r="OYC283"/>
      <c r="OYD283"/>
      <c r="OYE283"/>
      <c r="OYF283"/>
      <c r="OYG283"/>
      <c r="OYH283"/>
      <c r="OYI283"/>
      <c r="OYJ283"/>
      <c r="OYK283"/>
      <c r="OYL283"/>
      <c r="OYM283"/>
      <c r="OYN283"/>
      <c r="OYO283"/>
      <c r="OYP283"/>
      <c r="OYQ283"/>
      <c r="OYR283"/>
      <c r="OYS283"/>
      <c r="OYT283"/>
      <c r="OYU283"/>
      <c r="OYV283"/>
      <c r="OYW283"/>
      <c r="OYX283"/>
      <c r="OYY283"/>
      <c r="OYZ283"/>
      <c r="OZA283"/>
      <c r="OZB283"/>
      <c r="OZC283"/>
      <c r="OZD283"/>
      <c r="OZE283"/>
      <c r="OZF283"/>
      <c r="OZG283"/>
      <c r="OZH283"/>
      <c r="OZI283"/>
      <c r="OZJ283"/>
      <c r="OZK283"/>
      <c r="OZL283"/>
      <c r="OZM283"/>
      <c r="OZN283"/>
      <c r="OZO283"/>
      <c r="OZP283"/>
      <c r="OZQ283"/>
      <c r="OZR283"/>
      <c r="OZS283"/>
      <c r="OZT283"/>
      <c r="OZU283"/>
      <c r="OZV283"/>
      <c r="OZW283"/>
      <c r="OZX283"/>
      <c r="OZY283"/>
      <c r="OZZ283"/>
      <c r="PAA283"/>
      <c r="PAB283"/>
      <c r="PAC283"/>
      <c r="PAD283"/>
      <c r="PAE283"/>
      <c r="PAF283"/>
      <c r="PAG283"/>
      <c r="PAH283"/>
      <c r="PAI283"/>
      <c r="PAJ283"/>
      <c r="PAK283"/>
      <c r="PAL283"/>
      <c r="PAM283"/>
      <c r="PAN283"/>
      <c r="PAO283"/>
      <c r="PAP283"/>
      <c r="PAQ283"/>
      <c r="PAR283"/>
      <c r="PAS283"/>
      <c r="PAT283"/>
      <c r="PAU283"/>
      <c r="PAV283"/>
      <c r="PAW283"/>
      <c r="PAX283"/>
      <c r="PAY283"/>
      <c r="PAZ283"/>
      <c r="PBA283"/>
      <c r="PBB283"/>
      <c r="PBC283"/>
      <c r="PBD283"/>
      <c r="PBE283"/>
      <c r="PBF283"/>
      <c r="PBG283"/>
      <c r="PBH283"/>
      <c r="PBI283"/>
      <c r="PBJ283"/>
      <c r="PBK283"/>
      <c r="PBL283"/>
      <c r="PBM283"/>
      <c r="PBN283"/>
      <c r="PBO283"/>
      <c r="PBP283"/>
      <c r="PBQ283"/>
      <c r="PBR283"/>
      <c r="PBS283"/>
      <c r="PBT283"/>
      <c r="PBU283"/>
      <c r="PBV283"/>
      <c r="PBW283"/>
      <c r="PBX283"/>
      <c r="PBY283"/>
      <c r="PBZ283"/>
      <c r="PCA283"/>
      <c r="PCB283"/>
      <c r="PCC283"/>
      <c r="PCD283"/>
      <c r="PCE283"/>
      <c r="PCF283"/>
      <c r="PCG283"/>
      <c r="PCH283"/>
      <c r="PCI283"/>
      <c r="PCJ283"/>
      <c r="PCK283"/>
      <c r="PCL283"/>
      <c r="PCM283"/>
      <c r="PCN283"/>
      <c r="PCO283"/>
      <c r="PCP283"/>
      <c r="PCQ283"/>
      <c r="PCR283"/>
      <c r="PCS283"/>
      <c r="PCT283"/>
      <c r="PCU283"/>
      <c r="PCV283"/>
      <c r="PCW283"/>
      <c r="PCX283"/>
      <c r="PCY283"/>
      <c r="PCZ283"/>
      <c r="PDA283"/>
      <c r="PDB283"/>
      <c r="PDC283"/>
      <c r="PDD283"/>
      <c r="PDE283"/>
      <c r="PDF283"/>
      <c r="PDG283"/>
      <c r="PDH283"/>
      <c r="PDI283"/>
      <c r="PDJ283"/>
      <c r="PDK283"/>
      <c r="PDL283"/>
      <c r="PDM283"/>
      <c r="PDN283"/>
      <c r="PDO283"/>
      <c r="PDP283"/>
      <c r="PDQ283"/>
      <c r="PDR283"/>
      <c r="PDS283"/>
      <c r="PDT283"/>
      <c r="PDU283"/>
      <c r="PDV283"/>
      <c r="PDW283"/>
      <c r="PDX283"/>
      <c r="PDY283"/>
      <c r="PDZ283"/>
      <c r="PEA283"/>
      <c r="PEB283"/>
      <c r="PEC283"/>
      <c r="PED283"/>
      <c r="PEE283"/>
      <c r="PEF283"/>
      <c r="PEG283"/>
      <c r="PEH283"/>
      <c r="PEI283"/>
      <c r="PEJ283"/>
      <c r="PEK283"/>
      <c r="PEL283"/>
      <c r="PEM283"/>
      <c r="PEN283"/>
      <c r="PEO283"/>
      <c r="PEP283"/>
      <c r="PEQ283"/>
      <c r="PER283"/>
      <c r="PES283"/>
      <c r="PET283"/>
      <c r="PEU283"/>
      <c r="PEV283"/>
      <c r="PEW283"/>
      <c r="PEX283"/>
      <c r="PEY283"/>
      <c r="PEZ283"/>
      <c r="PFA283"/>
      <c r="PFB283"/>
      <c r="PFC283"/>
      <c r="PFD283"/>
      <c r="PFE283"/>
      <c r="PFF283"/>
      <c r="PFG283"/>
      <c r="PFH283"/>
      <c r="PFI283"/>
      <c r="PFJ283"/>
      <c r="PFK283"/>
      <c r="PFL283"/>
      <c r="PFM283"/>
      <c r="PFN283"/>
      <c r="PFO283"/>
      <c r="PFP283"/>
      <c r="PFQ283"/>
      <c r="PFR283"/>
      <c r="PFS283"/>
      <c r="PFT283"/>
      <c r="PFU283"/>
      <c r="PFV283"/>
      <c r="PFW283"/>
      <c r="PFX283"/>
      <c r="PFY283"/>
      <c r="PFZ283"/>
      <c r="PGA283"/>
      <c r="PGB283"/>
      <c r="PGC283"/>
      <c r="PGD283"/>
      <c r="PGE283"/>
      <c r="PGF283"/>
      <c r="PGG283"/>
      <c r="PGH283"/>
      <c r="PGI283"/>
      <c r="PGJ283"/>
      <c r="PGK283"/>
      <c r="PGL283"/>
      <c r="PGM283"/>
      <c r="PGN283"/>
      <c r="PGO283"/>
      <c r="PGP283"/>
      <c r="PGQ283"/>
      <c r="PGR283"/>
      <c r="PGS283"/>
      <c r="PGT283"/>
      <c r="PGU283"/>
      <c r="PGV283"/>
      <c r="PGW283"/>
      <c r="PGX283"/>
      <c r="PGY283"/>
      <c r="PGZ283"/>
      <c r="PHA283"/>
      <c r="PHB283"/>
      <c r="PHC283"/>
      <c r="PHD283"/>
      <c r="PHE283"/>
      <c r="PHF283"/>
      <c r="PHG283"/>
      <c r="PHH283"/>
      <c r="PHI283"/>
      <c r="PHJ283"/>
      <c r="PHK283"/>
      <c r="PHL283"/>
      <c r="PHM283"/>
      <c r="PHN283"/>
      <c r="PHO283"/>
      <c r="PHP283"/>
      <c r="PHQ283"/>
      <c r="PHR283"/>
      <c r="PHS283"/>
      <c r="PHT283"/>
      <c r="PHU283"/>
      <c r="PHV283"/>
      <c r="PHW283"/>
      <c r="PHX283"/>
      <c r="PHY283"/>
      <c r="PHZ283"/>
      <c r="PIA283"/>
      <c r="PIB283"/>
      <c r="PIC283"/>
      <c r="PID283"/>
      <c r="PIE283"/>
      <c r="PIF283"/>
      <c r="PIG283"/>
      <c r="PIH283"/>
      <c r="PII283"/>
      <c r="PIJ283"/>
      <c r="PIK283"/>
      <c r="PIL283"/>
      <c r="PIM283"/>
      <c r="PIN283"/>
      <c r="PIO283"/>
      <c r="PIP283"/>
      <c r="PIQ283"/>
      <c r="PIR283"/>
      <c r="PIS283"/>
      <c r="PIT283"/>
      <c r="PIU283"/>
      <c r="PIV283"/>
      <c r="PIW283"/>
      <c r="PIX283"/>
      <c r="PIY283"/>
      <c r="PIZ283"/>
      <c r="PJA283"/>
      <c r="PJB283"/>
      <c r="PJC283"/>
      <c r="PJD283"/>
      <c r="PJE283"/>
      <c r="PJF283"/>
      <c r="PJG283"/>
      <c r="PJH283"/>
      <c r="PJI283"/>
      <c r="PJJ283"/>
      <c r="PJK283"/>
      <c r="PJL283"/>
      <c r="PJM283"/>
      <c r="PJN283"/>
      <c r="PJO283"/>
      <c r="PJP283"/>
      <c r="PJQ283"/>
      <c r="PJR283"/>
      <c r="PJS283"/>
      <c r="PJT283"/>
      <c r="PJU283"/>
      <c r="PJV283"/>
      <c r="PJW283"/>
      <c r="PJX283"/>
      <c r="PJY283"/>
      <c r="PJZ283"/>
      <c r="PKA283"/>
      <c r="PKB283"/>
      <c r="PKC283"/>
      <c r="PKD283"/>
      <c r="PKE283"/>
      <c r="PKF283"/>
      <c r="PKG283"/>
      <c r="PKH283"/>
      <c r="PKI283"/>
      <c r="PKJ283"/>
      <c r="PKK283"/>
      <c r="PKL283"/>
      <c r="PKM283"/>
      <c r="PKN283"/>
      <c r="PKO283"/>
      <c r="PKP283"/>
      <c r="PKQ283"/>
      <c r="PKR283"/>
      <c r="PKS283"/>
      <c r="PKT283"/>
      <c r="PKU283"/>
      <c r="PKV283"/>
      <c r="PKW283"/>
      <c r="PKX283"/>
      <c r="PKY283"/>
      <c r="PKZ283"/>
      <c r="PLA283"/>
      <c r="PLB283"/>
      <c r="PLC283"/>
      <c r="PLD283"/>
      <c r="PLE283"/>
      <c r="PLF283"/>
      <c r="PLG283"/>
      <c r="PLH283"/>
      <c r="PLI283"/>
      <c r="PLJ283"/>
      <c r="PLK283"/>
      <c r="PLL283"/>
      <c r="PLM283"/>
      <c r="PLN283"/>
      <c r="PLO283"/>
      <c r="PLP283"/>
      <c r="PLQ283"/>
      <c r="PLR283"/>
      <c r="PLS283"/>
      <c r="PLT283"/>
      <c r="PLU283"/>
      <c r="PLV283"/>
      <c r="PLW283"/>
      <c r="PLX283"/>
      <c r="PLY283"/>
      <c r="PLZ283"/>
      <c r="PMA283"/>
      <c r="PMB283"/>
      <c r="PMC283"/>
      <c r="PMD283"/>
      <c r="PME283"/>
      <c r="PMF283"/>
      <c r="PMG283"/>
      <c r="PMH283"/>
      <c r="PMI283"/>
      <c r="PMJ283"/>
      <c r="PMK283"/>
      <c r="PML283"/>
      <c r="PMM283"/>
      <c r="PMN283"/>
      <c r="PMO283"/>
      <c r="PMP283"/>
      <c r="PMQ283"/>
      <c r="PMR283"/>
      <c r="PMS283"/>
      <c r="PMT283"/>
      <c r="PMU283"/>
      <c r="PMV283"/>
      <c r="PMW283"/>
      <c r="PMX283"/>
      <c r="PMY283"/>
      <c r="PMZ283"/>
      <c r="PNA283"/>
      <c r="PNB283"/>
      <c r="PNC283"/>
      <c r="PND283"/>
      <c r="PNE283"/>
      <c r="PNF283"/>
      <c r="PNG283"/>
      <c r="PNH283"/>
      <c r="PNI283"/>
      <c r="PNJ283"/>
      <c r="PNK283"/>
      <c r="PNL283"/>
      <c r="PNM283"/>
      <c r="PNN283"/>
      <c r="PNO283"/>
      <c r="PNP283"/>
      <c r="PNQ283"/>
      <c r="PNR283"/>
      <c r="PNS283"/>
      <c r="PNT283"/>
      <c r="PNU283"/>
      <c r="PNV283"/>
      <c r="PNW283"/>
      <c r="PNX283"/>
      <c r="PNY283"/>
      <c r="PNZ283"/>
      <c r="POA283"/>
      <c r="POB283"/>
      <c r="POC283"/>
      <c r="POD283"/>
      <c r="POE283"/>
      <c r="POF283"/>
      <c r="POG283"/>
      <c r="POH283"/>
      <c r="POI283"/>
      <c r="POJ283"/>
      <c r="POK283"/>
      <c r="POL283"/>
      <c r="POM283"/>
      <c r="PON283"/>
      <c r="POO283"/>
      <c r="POP283"/>
      <c r="POQ283"/>
      <c r="POR283"/>
      <c r="POS283"/>
      <c r="POT283"/>
      <c r="POU283"/>
      <c r="POV283"/>
      <c r="POW283"/>
      <c r="POX283"/>
      <c r="POY283"/>
      <c r="POZ283"/>
      <c r="PPA283"/>
      <c r="PPB283"/>
      <c r="PPC283"/>
      <c r="PPD283"/>
      <c r="PPE283"/>
      <c r="PPF283"/>
      <c r="PPG283"/>
      <c r="PPH283"/>
      <c r="PPI283"/>
      <c r="PPJ283"/>
      <c r="PPK283"/>
      <c r="PPL283"/>
      <c r="PPM283"/>
      <c r="PPN283"/>
      <c r="PPO283"/>
      <c r="PPP283"/>
      <c r="PPQ283"/>
      <c r="PPR283"/>
      <c r="PPS283"/>
      <c r="PPT283"/>
      <c r="PPU283"/>
      <c r="PPV283"/>
      <c r="PPW283"/>
      <c r="PPX283"/>
      <c r="PPY283"/>
      <c r="PPZ283"/>
      <c r="PQA283"/>
      <c r="PQB283"/>
      <c r="PQC283"/>
      <c r="PQD283"/>
      <c r="PQE283"/>
      <c r="PQF283"/>
      <c r="PQG283"/>
      <c r="PQH283"/>
      <c r="PQI283"/>
      <c r="PQJ283"/>
      <c r="PQK283"/>
      <c r="PQL283"/>
      <c r="PQM283"/>
      <c r="PQN283"/>
      <c r="PQO283"/>
      <c r="PQP283"/>
      <c r="PQQ283"/>
      <c r="PQR283"/>
      <c r="PQS283"/>
      <c r="PQT283"/>
      <c r="PQU283"/>
      <c r="PQV283"/>
      <c r="PQW283"/>
      <c r="PQX283"/>
      <c r="PQY283"/>
      <c r="PQZ283"/>
      <c r="PRA283"/>
      <c r="PRB283"/>
      <c r="PRC283"/>
      <c r="PRD283"/>
      <c r="PRE283"/>
      <c r="PRF283"/>
      <c r="PRG283"/>
      <c r="PRH283"/>
      <c r="PRI283"/>
      <c r="PRJ283"/>
      <c r="PRK283"/>
      <c r="PRL283"/>
      <c r="PRM283"/>
      <c r="PRN283"/>
      <c r="PRO283"/>
      <c r="PRP283"/>
      <c r="PRQ283"/>
      <c r="PRR283"/>
      <c r="PRS283"/>
      <c r="PRT283"/>
      <c r="PRU283"/>
      <c r="PRV283"/>
      <c r="PRW283"/>
      <c r="PRX283"/>
      <c r="PRY283"/>
      <c r="PRZ283"/>
      <c r="PSA283"/>
      <c r="PSB283"/>
      <c r="PSC283"/>
      <c r="PSD283"/>
      <c r="PSE283"/>
      <c r="PSF283"/>
      <c r="PSG283"/>
      <c r="PSH283"/>
      <c r="PSI283"/>
      <c r="PSJ283"/>
      <c r="PSK283"/>
      <c r="PSL283"/>
      <c r="PSM283"/>
      <c r="PSN283"/>
      <c r="PSO283"/>
      <c r="PSP283"/>
      <c r="PSQ283"/>
      <c r="PSR283"/>
      <c r="PSS283"/>
      <c r="PST283"/>
      <c r="PSU283"/>
      <c r="PSV283"/>
      <c r="PSW283"/>
      <c r="PSX283"/>
      <c r="PSY283"/>
      <c r="PSZ283"/>
      <c r="PTA283"/>
      <c r="PTB283"/>
      <c r="PTC283"/>
      <c r="PTD283"/>
      <c r="PTE283"/>
      <c r="PTF283"/>
      <c r="PTG283"/>
      <c r="PTH283"/>
      <c r="PTI283"/>
      <c r="PTJ283"/>
      <c r="PTK283"/>
      <c r="PTL283"/>
      <c r="PTM283"/>
      <c r="PTN283"/>
      <c r="PTO283"/>
      <c r="PTP283"/>
      <c r="PTQ283"/>
      <c r="PTR283"/>
      <c r="PTS283"/>
      <c r="PTT283"/>
      <c r="PTU283"/>
      <c r="PTV283"/>
      <c r="PTW283"/>
      <c r="PTX283"/>
      <c r="PTY283"/>
      <c r="PTZ283"/>
      <c r="PUA283"/>
      <c r="PUB283"/>
      <c r="PUC283"/>
      <c r="PUD283"/>
      <c r="PUE283"/>
      <c r="PUF283"/>
      <c r="PUG283"/>
      <c r="PUH283"/>
      <c r="PUI283"/>
      <c r="PUJ283"/>
      <c r="PUK283"/>
      <c r="PUL283"/>
      <c r="PUM283"/>
      <c r="PUN283"/>
      <c r="PUO283"/>
      <c r="PUP283"/>
      <c r="PUQ283"/>
      <c r="PUR283"/>
      <c r="PUS283"/>
      <c r="PUT283"/>
      <c r="PUU283"/>
      <c r="PUV283"/>
      <c r="PUW283"/>
      <c r="PUX283"/>
      <c r="PUY283"/>
      <c r="PUZ283"/>
      <c r="PVA283"/>
      <c r="PVB283"/>
      <c r="PVC283"/>
      <c r="PVD283"/>
      <c r="PVE283"/>
      <c r="PVF283"/>
      <c r="PVG283"/>
      <c r="PVH283"/>
      <c r="PVI283"/>
      <c r="PVJ283"/>
      <c r="PVK283"/>
      <c r="PVL283"/>
      <c r="PVM283"/>
      <c r="PVN283"/>
      <c r="PVO283"/>
      <c r="PVP283"/>
      <c r="PVQ283"/>
      <c r="PVR283"/>
      <c r="PVS283"/>
      <c r="PVT283"/>
      <c r="PVU283"/>
      <c r="PVV283"/>
      <c r="PVW283"/>
      <c r="PVX283"/>
      <c r="PVY283"/>
      <c r="PVZ283"/>
      <c r="PWA283"/>
      <c r="PWB283"/>
      <c r="PWC283"/>
      <c r="PWD283"/>
      <c r="PWE283"/>
      <c r="PWF283"/>
      <c r="PWG283"/>
      <c r="PWH283"/>
      <c r="PWI283"/>
      <c r="PWJ283"/>
      <c r="PWK283"/>
      <c r="PWL283"/>
      <c r="PWM283"/>
      <c r="PWN283"/>
      <c r="PWO283"/>
      <c r="PWP283"/>
      <c r="PWQ283"/>
      <c r="PWR283"/>
      <c r="PWS283"/>
      <c r="PWT283"/>
      <c r="PWU283"/>
      <c r="PWV283"/>
      <c r="PWW283"/>
      <c r="PWX283"/>
      <c r="PWY283"/>
      <c r="PWZ283"/>
      <c r="PXA283"/>
      <c r="PXB283"/>
      <c r="PXC283"/>
      <c r="PXD283"/>
      <c r="PXE283"/>
      <c r="PXF283"/>
      <c r="PXG283"/>
      <c r="PXH283"/>
      <c r="PXI283"/>
      <c r="PXJ283"/>
      <c r="PXK283"/>
      <c r="PXL283"/>
      <c r="PXM283"/>
      <c r="PXN283"/>
      <c r="PXO283"/>
      <c r="PXP283"/>
      <c r="PXQ283"/>
      <c r="PXR283"/>
      <c r="PXS283"/>
      <c r="PXT283"/>
      <c r="PXU283"/>
      <c r="PXV283"/>
      <c r="PXW283"/>
      <c r="PXX283"/>
      <c r="PXY283"/>
      <c r="PXZ283"/>
      <c r="PYA283"/>
      <c r="PYB283"/>
      <c r="PYC283"/>
      <c r="PYD283"/>
      <c r="PYE283"/>
      <c r="PYF283"/>
      <c r="PYG283"/>
      <c r="PYH283"/>
      <c r="PYI283"/>
      <c r="PYJ283"/>
      <c r="PYK283"/>
      <c r="PYL283"/>
      <c r="PYM283"/>
      <c r="PYN283"/>
      <c r="PYO283"/>
      <c r="PYP283"/>
      <c r="PYQ283"/>
      <c r="PYR283"/>
      <c r="PYS283"/>
      <c r="PYT283"/>
      <c r="PYU283"/>
      <c r="PYV283"/>
      <c r="PYW283"/>
      <c r="PYX283"/>
      <c r="PYY283"/>
      <c r="PYZ283"/>
      <c r="PZA283"/>
      <c r="PZB283"/>
      <c r="PZC283"/>
      <c r="PZD283"/>
      <c r="PZE283"/>
      <c r="PZF283"/>
      <c r="PZG283"/>
      <c r="PZH283"/>
      <c r="PZI283"/>
      <c r="PZJ283"/>
      <c r="PZK283"/>
      <c r="PZL283"/>
      <c r="PZM283"/>
      <c r="PZN283"/>
      <c r="PZO283"/>
      <c r="PZP283"/>
      <c r="PZQ283"/>
      <c r="PZR283"/>
      <c r="PZS283"/>
      <c r="PZT283"/>
      <c r="PZU283"/>
      <c r="PZV283"/>
      <c r="PZW283"/>
      <c r="PZX283"/>
      <c r="PZY283"/>
      <c r="PZZ283"/>
      <c r="QAA283"/>
      <c r="QAB283"/>
      <c r="QAC283"/>
      <c r="QAD283"/>
      <c r="QAE283"/>
      <c r="QAF283"/>
      <c r="QAG283"/>
      <c r="QAH283"/>
      <c r="QAI283"/>
      <c r="QAJ283"/>
      <c r="QAK283"/>
      <c r="QAL283"/>
      <c r="QAM283"/>
      <c r="QAN283"/>
      <c r="QAO283"/>
      <c r="QAP283"/>
      <c r="QAQ283"/>
      <c r="QAR283"/>
      <c r="QAS283"/>
      <c r="QAT283"/>
      <c r="QAU283"/>
      <c r="QAV283"/>
      <c r="QAW283"/>
      <c r="QAX283"/>
      <c r="QAY283"/>
      <c r="QAZ283"/>
      <c r="QBA283"/>
      <c r="QBB283"/>
      <c r="QBC283"/>
      <c r="QBD283"/>
      <c r="QBE283"/>
      <c r="QBF283"/>
      <c r="QBG283"/>
      <c r="QBH283"/>
      <c r="QBI283"/>
      <c r="QBJ283"/>
      <c r="QBK283"/>
      <c r="QBL283"/>
      <c r="QBM283"/>
      <c r="QBN283"/>
      <c r="QBO283"/>
      <c r="QBP283"/>
      <c r="QBQ283"/>
      <c r="QBR283"/>
      <c r="QBS283"/>
      <c r="QBT283"/>
      <c r="QBU283"/>
      <c r="QBV283"/>
      <c r="QBW283"/>
      <c r="QBX283"/>
      <c r="QBY283"/>
      <c r="QBZ283"/>
      <c r="QCA283"/>
      <c r="QCB283"/>
      <c r="QCC283"/>
      <c r="QCD283"/>
      <c r="QCE283"/>
      <c r="QCF283"/>
      <c r="QCG283"/>
      <c r="QCH283"/>
      <c r="QCI283"/>
      <c r="QCJ283"/>
      <c r="QCK283"/>
      <c r="QCL283"/>
      <c r="QCM283"/>
      <c r="QCN283"/>
      <c r="QCO283"/>
      <c r="QCP283"/>
      <c r="QCQ283"/>
      <c r="QCR283"/>
      <c r="QCS283"/>
      <c r="QCT283"/>
      <c r="QCU283"/>
      <c r="QCV283"/>
      <c r="QCW283"/>
      <c r="QCX283"/>
      <c r="QCY283"/>
      <c r="QCZ283"/>
      <c r="QDA283"/>
      <c r="QDB283"/>
      <c r="QDC283"/>
      <c r="QDD283"/>
      <c r="QDE283"/>
      <c r="QDF283"/>
      <c r="QDG283"/>
      <c r="QDH283"/>
      <c r="QDI283"/>
      <c r="QDJ283"/>
      <c r="QDK283"/>
      <c r="QDL283"/>
      <c r="QDM283"/>
      <c r="QDN283"/>
      <c r="QDO283"/>
      <c r="QDP283"/>
      <c r="QDQ283"/>
      <c r="QDR283"/>
      <c r="QDS283"/>
      <c r="QDT283"/>
      <c r="QDU283"/>
      <c r="QDV283"/>
      <c r="QDW283"/>
      <c r="QDX283"/>
      <c r="QDY283"/>
      <c r="QDZ283"/>
      <c r="QEA283"/>
      <c r="QEB283"/>
      <c r="QEC283"/>
      <c r="QED283"/>
      <c r="QEE283"/>
      <c r="QEF283"/>
      <c r="QEG283"/>
      <c r="QEH283"/>
      <c r="QEI283"/>
      <c r="QEJ283"/>
      <c r="QEK283"/>
      <c r="QEL283"/>
      <c r="QEM283"/>
      <c r="QEN283"/>
      <c r="QEO283"/>
      <c r="QEP283"/>
      <c r="QEQ283"/>
      <c r="QER283"/>
      <c r="QES283"/>
      <c r="QET283"/>
      <c r="QEU283"/>
      <c r="QEV283"/>
      <c r="QEW283"/>
      <c r="QEX283"/>
      <c r="QEY283"/>
      <c r="QEZ283"/>
      <c r="QFA283"/>
      <c r="QFB283"/>
      <c r="QFC283"/>
      <c r="QFD283"/>
      <c r="QFE283"/>
      <c r="QFF283"/>
      <c r="QFG283"/>
      <c r="QFH283"/>
      <c r="QFI283"/>
      <c r="QFJ283"/>
      <c r="QFK283"/>
      <c r="QFL283"/>
      <c r="QFM283"/>
      <c r="QFN283"/>
      <c r="QFO283"/>
      <c r="QFP283"/>
      <c r="QFQ283"/>
      <c r="QFR283"/>
      <c r="QFS283"/>
      <c r="QFT283"/>
      <c r="QFU283"/>
      <c r="QFV283"/>
      <c r="QFW283"/>
      <c r="QFX283"/>
      <c r="QFY283"/>
      <c r="QFZ283"/>
      <c r="QGA283"/>
      <c r="QGB283"/>
      <c r="QGC283"/>
      <c r="QGD283"/>
      <c r="QGE283"/>
      <c r="QGF283"/>
      <c r="QGG283"/>
      <c r="QGH283"/>
      <c r="QGI283"/>
      <c r="QGJ283"/>
      <c r="QGK283"/>
      <c r="QGL283"/>
      <c r="QGM283"/>
      <c r="QGN283"/>
      <c r="QGO283"/>
      <c r="QGP283"/>
      <c r="QGQ283"/>
      <c r="QGR283"/>
      <c r="QGS283"/>
      <c r="QGT283"/>
      <c r="QGU283"/>
      <c r="QGV283"/>
      <c r="QGW283"/>
      <c r="QGX283"/>
      <c r="QGY283"/>
      <c r="QGZ283"/>
      <c r="QHA283"/>
      <c r="QHB283"/>
      <c r="QHC283"/>
      <c r="QHD283"/>
      <c r="QHE283"/>
      <c r="QHF283"/>
      <c r="QHG283"/>
      <c r="QHH283"/>
      <c r="QHI283"/>
      <c r="QHJ283"/>
      <c r="QHK283"/>
      <c r="QHL283"/>
      <c r="QHM283"/>
      <c r="QHN283"/>
      <c r="QHO283"/>
      <c r="QHP283"/>
      <c r="QHQ283"/>
      <c r="QHR283"/>
      <c r="QHS283"/>
      <c r="QHT283"/>
      <c r="QHU283"/>
      <c r="QHV283"/>
      <c r="QHW283"/>
      <c r="QHX283"/>
      <c r="QHY283"/>
      <c r="QHZ283"/>
      <c r="QIA283"/>
      <c r="QIB283"/>
      <c r="QIC283"/>
      <c r="QID283"/>
      <c r="QIE283"/>
      <c r="QIF283"/>
      <c r="QIG283"/>
      <c r="QIH283"/>
      <c r="QII283"/>
      <c r="QIJ283"/>
      <c r="QIK283"/>
      <c r="QIL283"/>
      <c r="QIM283"/>
      <c r="QIN283"/>
      <c r="QIO283"/>
      <c r="QIP283"/>
      <c r="QIQ283"/>
      <c r="QIR283"/>
      <c r="QIS283"/>
      <c r="QIT283"/>
      <c r="QIU283"/>
      <c r="QIV283"/>
      <c r="QIW283"/>
      <c r="QIX283"/>
      <c r="QIY283"/>
      <c r="QIZ283"/>
      <c r="QJA283"/>
      <c r="QJB283"/>
      <c r="QJC283"/>
      <c r="QJD283"/>
      <c r="QJE283"/>
      <c r="QJF283"/>
      <c r="QJG283"/>
      <c r="QJH283"/>
      <c r="QJI283"/>
      <c r="QJJ283"/>
      <c r="QJK283"/>
      <c r="QJL283"/>
      <c r="QJM283"/>
      <c r="QJN283"/>
      <c r="QJO283"/>
      <c r="QJP283"/>
      <c r="QJQ283"/>
      <c r="QJR283"/>
      <c r="QJS283"/>
      <c r="QJT283"/>
      <c r="QJU283"/>
      <c r="QJV283"/>
      <c r="QJW283"/>
      <c r="QJX283"/>
      <c r="QJY283"/>
      <c r="QJZ283"/>
      <c r="QKA283"/>
      <c r="QKB283"/>
      <c r="QKC283"/>
      <c r="QKD283"/>
      <c r="QKE283"/>
      <c r="QKF283"/>
      <c r="QKG283"/>
      <c r="QKH283"/>
      <c r="QKI283"/>
      <c r="QKJ283"/>
      <c r="QKK283"/>
      <c r="QKL283"/>
      <c r="QKM283"/>
      <c r="QKN283"/>
      <c r="QKO283"/>
      <c r="QKP283"/>
      <c r="QKQ283"/>
      <c r="QKR283"/>
      <c r="QKS283"/>
      <c r="QKT283"/>
      <c r="QKU283"/>
      <c r="QKV283"/>
      <c r="QKW283"/>
      <c r="QKX283"/>
      <c r="QKY283"/>
      <c r="QKZ283"/>
      <c r="QLA283"/>
      <c r="QLB283"/>
      <c r="QLC283"/>
      <c r="QLD283"/>
      <c r="QLE283"/>
      <c r="QLF283"/>
      <c r="QLG283"/>
      <c r="QLH283"/>
      <c r="QLI283"/>
      <c r="QLJ283"/>
      <c r="QLK283"/>
      <c r="QLL283"/>
      <c r="QLM283"/>
      <c r="QLN283"/>
      <c r="QLO283"/>
      <c r="QLP283"/>
      <c r="QLQ283"/>
      <c r="QLR283"/>
      <c r="QLS283"/>
      <c r="QLT283"/>
      <c r="QLU283"/>
      <c r="QLV283"/>
      <c r="QLW283"/>
      <c r="QLX283"/>
      <c r="QLY283"/>
      <c r="QLZ283"/>
      <c r="QMA283"/>
      <c r="QMB283"/>
      <c r="QMC283"/>
      <c r="QMD283"/>
      <c r="QME283"/>
      <c r="QMF283"/>
      <c r="QMG283"/>
      <c r="QMH283"/>
      <c r="QMI283"/>
      <c r="QMJ283"/>
      <c r="QMK283"/>
      <c r="QML283"/>
      <c r="QMM283"/>
      <c r="QMN283"/>
      <c r="QMO283"/>
      <c r="QMP283"/>
      <c r="QMQ283"/>
      <c r="QMR283"/>
      <c r="QMS283"/>
      <c r="QMT283"/>
      <c r="QMU283"/>
      <c r="QMV283"/>
      <c r="QMW283"/>
      <c r="QMX283"/>
      <c r="QMY283"/>
      <c r="QMZ283"/>
      <c r="QNA283"/>
      <c r="QNB283"/>
      <c r="QNC283"/>
      <c r="QND283"/>
      <c r="QNE283"/>
      <c r="QNF283"/>
      <c r="QNG283"/>
      <c r="QNH283"/>
      <c r="QNI283"/>
      <c r="QNJ283"/>
      <c r="QNK283"/>
      <c r="QNL283"/>
      <c r="QNM283"/>
      <c r="QNN283"/>
      <c r="QNO283"/>
      <c r="QNP283"/>
      <c r="QNQ283"/>
      <c r="QNR283"/>
      <c r="QNS283"/>
      <c r="QNT283"/>
      <c r="QNU283"/>
      <c r="QNV283"/>
      <c r="QNW283"/>
      <c r="QNX283"/>
      <c r="QNY283"/>
      <c r="QNZ283"/>
      <c r="QOA283"/>
      <c r="QOB283"/>
      <c r="QOC283"/>
      <c r="QOD283"/>
      <c r="QOE283"/>
      <c r="QOF283"/>
      <c r="QOG283"/>
      <c r="QOH283"/>
      <c r="QOI283"/>
      <c r="QOJ283"/>
      <c r="QOK283"/>
      <c r="QOL283"/>
      <c r="QOM283"/>
      <c r="QON283"/>
      <c r="QOO283"/>
      <c r="QOP283"/>
      <c r="QOQ283"/>
      <c r="QOR283"/>
      <c r="QOS283"/>
      <c r="QOT283"/>
      <c r="QOU283"/>
      <c r="QOV283"/>
      <c r="QOW283"/>
      <c r="QOX283"/>
      <c r="QOY283"/>
      <c r="QOZ283"/>
      <c r="QPA283"/>
      <c r="QPB283"/>
      <c r="QPC283"/>
      <c r="QPD283"/>
      <c r="QPE283"/>
      <c r="QPF283"/>
      <c r="QPG283"/>
      <c r="QPH283"/>
      <c r="QPI283"/>
      <c r="QPJ283"/>
      <c r="QPK283"/>
      <c r="QPL283"/>
      <c r="QPM283"/>
      <c r="QPN283"/>
      <c r="QPO283"/>
      <c r="QPP283"/>
      <c r="QPQ283"/>
      <c r="QPR283"/>
      <c r="QPS283"/>
      <c r="QPT283"/>
      <c r="QPU283"/>
      <c r="QPV283"/>
      <c r="QPW283"/>
      <c r="QPX283"/>
      <c r="QPY283"/>
      <c r="QPZ283"/>
      <c r="QQA283"/>
      <c r="QQB283"/>
      <c r="QQC283"/>
      <c r="QQD283"/>
      <c r="QQE283"/>
      <c r="QQF283"/>
      <c r="QQG283"/>
      <c r="QQH283"/>
      <c r="QQI283"/>
      <c r="QQJ283"/>
      <c r="QQK283"/>
      <c r="QQL283"/>
      <c r="QQM283"/>
      <c r="QQN283"/>
      <c r="QQO283"/>
      <c r="QQP283"/>
      <c r="QQQ283"/>
      <c r="QQR283"/>
      <c r="QQS283"/>
      <c r="QQT283"/>
      <c r="QQU283"/>
      <c r="QQV283"/>
      <c r="QQW283"/>
      <c r="QQX283"/>
      <c r="QQY283"/>
      <c r="QQZ283"/>
      <c r="QRA283"/>
      <c r="QRB283"/>
      <c r="QRC283"/>
      <c r="QRD283"/>
      <c r="QRE283"/>
      <c r="QRF283"/>
      <c r="QRG283"/>
      <c r="QRH283"/>
      <c r="QRI283"/>
      <c r="QRJ283"/>
      <c r="QRK283"/>
      <c r="QRL283"/>
      <c r="QRM283"/>
      <c r="QRN283"/>
      <c r="QRO283"/>
      <c r="QRP283"/>
      <c r="QRQ283"/>
      <c r="QRR283"/>
      <c r="QRS283"/>
      <c r="QRT283"/>
      <c r="QRU283"/>
      <c r="QRV283"/>
      <c r="QRW283"/>
      <c r="QRX283"/>
      <c r="QRY283"/>
      <c r="QRZ283"/>
      <c r="QSA283"/>
      <c r="QSB283"/>
      <c r="QSC283"/>
      <c r="QSD283"/>
      <c r="QSE283"/>
      <c r="QSF283"/>
      <c r="QSG283"/>
      <c r="QSH283"/>
      <c r="QSI283"/>
      <c r="QSJ283"/>
      <c r="QSK283"/>
      <c r="QSL283"/>
      <c r="QSM283"/>
      <c r="QSN283"/>
      <c r="QSO283"/>
      <c r="QSP283"/>
      <c r="QSQ283"/>
      <c r="QSR283"/>
      <c r="QSS283"/>
      <c r="QST283"/>
      <c r="QSU283"/>
      <c r="QSV283"/>
      <c r="QSW283"/>
      <c r="QSX283"/>
      <c r="QSY283"/>
      <c r="QSZ283"/>
      <c r="QTA283"/>
      <c r="QTB283"/>
      <c r="QTC283"/>
      <c r="QTD283"/>
      <c r="QTE283"/>
      <c r="QTF283"/>
      <c r="QTG283"/>
      <c r="QTH283"/>
      <c r="QTI283"/>
      <c r="QTJ283"/>
      <c r="QTK283"/>
      <c r="QTL283"/>
      <c r="QTM283"/>
      <c r="QTN283"/>
      <c r="QTO283"/>
      <c r="QTP283"/>
      <c r="QTQ283"/>
      <c r="QTR283"/>
      <c r="QTS283"/>
      <c r="QTT283"/>
      <c r="QTU283"/>
      <c r="QTV283"/>
      <c r="QTW283"/>
      <c r="QTX283"/>
      <c r="QTY283"/>
      <c r="QTZ283"/>
      <c r="QUA283"/>
      <c r="QUB283"/>
      <c r="QUC283"/>
      <c r="QUD283"/>
      <c r="QUE283"/>
      <c r="QUF283"/>
      <c r="QUG283"/>
      <c r="QUH283"/>
      <c r="QUI283"/>
      <c r="QUJ283"/>
      <c r="QUK283"/>
      <c r="QUL283"/>
      <c r="QUM283"/>
      <c r="QUN283"/>
      <c r="QUO283"/>
      <c r="QUP283"/>
      <c r="QUQ283"/>
      <c r="QUR283"/>
      <c r="QUS283"/>
      <c r="QUT283"/>
      <c r="QUU283"/>
      <c r="QUV283"/>
      <c r="QUW283"/>
      <c r="QUX283"/>
      <c r="QUY283"/>
      <c r="QUZ283"/>
      <c r="QVA283"/>
      <c r="QVB283"/>
      <c r="QVC283"/>
      <c r="QVD283"/>
      <c r="QVE283"/>
      <c r="QVF283"/>
      <c r="QVG283"/>
      <c r="QVH283"/>
      <c r="QVI283"/>
      <c r="QVJ283"/>
      <c r="QVK283"/>
      <c r="QVL283"/>
      <c r="QVM283"/>
      <c r="QVN283"/>
      <c r="QVO283"/>
      <c r="QVP283"/>
      <c r="QVQ283"/>
      <c r="QVR283"/>
      <c r="QVS283"/>
      <c r="QVT283"/>
      <c r="QVU283"/>
      <c r="QVV283"/>
      <c r="QVW283"/>
      <c r="QVX283"/>
      <c r="QVY283"/>
      <c r="QVZ283"/>
      <c r="QWA283"/>
      <c r="QWB283"/>
      <c r="QWC283"/>
      <c r="QWD283"/>
      <c r="QWE283"/>
      <c r="QWF283"/>
      <c r="QWG283"/>
      <c r="QWH283"/>
      <c r="QWI283"/>
      <c r="QWJ283"/>
      <c r="QWK283"/>
      <c r="QWL283"/>
      <c r="QWM283"/>
      <c r="QWN283"/>
      <c r="QWO283"/>
      <c r="QWP283"/>
      <c r="QWQ283"/>
      <c r="QWR283"/>
      <c r="QWS283"/>
      <c r="QWT283"/>
      <c r="QWU283"/>
      <c r="QWV283"/>
      <c r="QWW283"/>
      <c r="QWX283"/>
      <c r="QWY283"/>
      <c r="QWZ283"/>
      <c r="QXA283"/>
      <c r="QXB283"/>
      <c r="QXC283"/>
      <c r="QXD283"/>
      <c r="QXE283"/>
      <c r="QXF283"/>
      <c r="QXG283"/>
      <c r="QXH283"/>
      <c r="QXI283"/>
      <c r="QXJ283"/>
      <c r="QXK283"/>
      <c r="QXL283"/>
      <c r="QXM283"/>
      <c r="QXN283"/>
      <c r="QXO283"/>
      <c r="QXP283"/>
      <c r="QXQ283"/>
      <c r="QXR283"/>
      <c r="QXS283"/>
      <c r="QXT283"/>
      <c r="QXU283"/>
      <c r="QXV283"/>
      <c r="QXW283"/>
      <c r="QXX283"/>
      <c r="QXY283"/>
      <c r="QXZ283"/>
      <c r="QYA283"/>
      <c r="QYB283"/>
      <c r="QYC283"/>
      <c r="QYD283"/>
      <c r="QYE283"/>
      <c r="QYF283"/>
      <c r="QYG283"/>
      <c r="QYH283"/>
      <c r="QYI283"/>
      <c r="QYJ283"/>
      <c r="QYK283"/>
      <c r="QYL283"/>
      <c r="QYM283"/>
      <c r="QYN283"/>
      <c r="QYO283"/>
      <c r="QYP283"/>
      <c r="QYQ283"/>
      <c r="QYR283"/>
      <c r="QYS283"/>
      <c r="QYT283"/>
      <c r="QYU283"/>
      <c r="QYV283"/>
      <c r="QYW283"/>
      <c r="QYX283"/>
      <c r="QYY283"/>
      <c r="QYZ283"/>
      <c r="QZA283"/>
      <c r="QZB283"/>
      <c r="QZC283"/>
      <c r="QZD283"/>
      <c r="QZE283"/>
      <c r="QZF283"/>
      <c r="QZG283"/>
      <c r="QZH283"/>
      <c r="QZI283"/>
      <c r="QZJ283"/>
      <c r="QZK283"/>
      <c r="QZL283"/>
      <c r="QZM283"/>
      <c r="QZN283"/>
      <c r="QZO283"/>
      <c r="QZP283"/>
      <c r="QZQ283"/>
      <c r="QZR283"/>
      <c r="QZS283"/>
      <c r="QZT283"/>
      <c r="QZU283"/>
      <c r="QZV283"/>
      <c r="QZW283"/>
      <c r="QZX283"/>
      <c r="QZY283"/>
      <c r="QZZ283"/>
      <c r="RAA283"/>
      <c r="RAB283"/>
      <c r="RAC283"/>
      <c r="RAD283"/>
      <c r="RAE283"/>
      <c r="RAF283"/>
      <c r="RAG283"/>
      <c r="RAH283"/>
      <c r="RAI283"/>
      <c r="RAJ283"/>
      <c r="RAK283"/>
      <c r="RAL283"/>
      <c r="RAM283"/>
      <c r="RAN283"/>
      <c r="RAO283"/>
      <c r="RAP283"/>
      <c r="RAQ283"/>
      <c r="RAR283"/>
      <c r="RAS283"/>
      <c r="RAT283"/>
      <c r="RAU283"/>
      <c r="RAV283"/>
      <c r="RAW283"/>
      <c r="RAX283"/>
      <c r="RAY283"/>
      <c r="RAZ283"/>
      <c r="RBA283"/>
      <c r="RBB283"/>
      <c r="RBC283"/>
      <c r="RBD283"/>
      <c r="RBE283"/>
      <c r="RBF283"/>
      <c r="RBG283"/>
      <c r="RBH283"/>
      <c r="RBI283"/>
      <c r="RBJ283"/>
      <c r="RBK283"/>
      <c r="RBL283"/>
      <c r="RBM283"/>
      <c r="RBN283"/>
      <c r="RBO283"/>
      <c r="RBP283"/>
      <c r="RBQ283"/>
      <c r="RBR283"/>
      <c r="RBS283"/>
      <c r="RBT283"/>
      <c r="RBU283"/>
      <c r="RBV283"/>
      <c r="RBW283"/>
      <c r="RBX283"/>
      <c r="RBY283"/>
      <c r="RBZ283"/>
      <c r="RCA283"/>
      <c r="RCB283"/>
      <c r="RCC283"/>
      <c r="RCD283"/>
      <c r="RCE283"/>
      <c r="RCF283"/>
      <c r="RCG283"/>
      <c r="RCH283"/>
      <c r="RCI283"/>
      <c r="RCJ283"/>
      <c r="RCK283"/>
      <c r="RCL283"/>
      <c r="RCM283"/>
      <c r="RCN283"/>
      <c r="RCO283"/>
      <c r="RCP283"/>
      <c r="RCQ283"/>
      <c r="RCR283"/>
      <c r="RCS283"/>
      <c r="RCT283"/>
      <c r="RCU283"/>
      <c r="RCV283"/>
      <c r="RCW283"/>
      <c r="RCX283"/>
      <c r="RCY283"/>
      <c r="RCZ283"/>
      <c r="RDA283"/>
      <c r="RDB283"/>
      <c r="RDC283"/>
      <c r="RDD283"/>
      <c r="RDE283"/>
      <c r="RDF283"/>
      <c r="RDG283"/>
      <c r="RDH283"/>
      <c r="RDI283"/>
      <c r="RDJ283"/>
      <c r="RDK283"/>
      <c r="RDL283"/>
      <c r="RDM283"/>
      <c r="RDN283"/>
      <c r="RDO283"/>
      <c r="RDP283"/>
      <c r="RDQ283"/>
      <c r="RDR283"/>
      <c r="RDS283"/>
      <c r="RDT283"/>
      <c r="RDU283"/>
      <c r="RDV283"/>
      <c r="RDW283"/>
      <c r="RDX283"/>
      <c r="RDY283"/>
      <c r="RDZ283"/>
      <c r="REA283"/>
      <c r="REB283"/>
      <c r="REC283"/>
      <c r="RED283"/>
      <c r="REE283"/>
      <c r="REF283"/>
      <c r="REG283"/>
      <c r="REH283"/>
      <c r="REI283"/>
      <c r="REJ283"/>
      <c r="REK283"/>
      <c r="REL283"/>
      <c r="REM283"/>
      <c r="REN283"/>
      <c r="REO283"/>
      <c r="REP283"/>
      <c r="REQ283"/>
      <c r="RER283"/>
      <c r="RES283"/>
      <c r="RET283"/>
      <c r="REU283"/>
      <c r="REV283"/>
      <c r="REW283"/>
      <c r="REX283"/>
      <c r="REY283"/>
      <c r="REZ283"/>
      <c r="RFA283"/>
      <c r="RFB283"/>
      <c r="RFC283"/>
      <c r="RFD283"/>
      <c r="RFE283"/>
      <c r="RFF283"/>
      <c r="RFG283"/>
      <c r="RFH283"/>
      <c r="RFI283"/>
      <c r="RFJ283"/>
      <c r="RFK283"/>
      <c r="RFL283"/>
      <c r="RFM283"/>
      <c r="RFN283"/>
      <c r="RFO283"/>
      <c r="RFP283"/>
      <c r="RFQ283"/>
      <c r="RFR283"/>
      <c r="RFS283"/>
      <c r="RFT283"/>
      <c r="RFU283"/>
      <c r="RFV283"/>
      <c r="RFW283"/>
      <c r="RFX283"/>
      <c r="RFY283"/>
      <c r="RFZ283"/>
      <c r="RGA283"/>
      <c r="RGB283"/>
      <c r="RGC283"/>
      <c r="RGD283"/>
      <c r="RGE283"/>
      <c r="RGF283"/>
      <c r="RGG283"/>
      <c r="RGH283"/>
      <c r="RGI283"/>
      <c r="RGJ283"/>
      <c r="RGK283"/>
      <c r="RGL283"/>
      <c r="RGM283"/>
      <c r="RGN283"/>
      <c r="RGO283"/>
      <c r="RGP283"/>
      <c r="RGQ283"/>
      <c r="RGR283"/>
      <c r="RGS283"/>
      <c r="RGT283"/>
      <c r="RGU283"/>
      <c r="RGV283"/>
      <c r="RGW283"/>
      <c r="RGX283"/>
      <c r="RGY283"/>
      <c r="RGZ283"/>
      <c r="RHA283"/>
      <c r="RHB283"/>
      <c r="RHC283"/>
      <c r="RHD283"/>
      <c r="RHE283"/>
      <c r="RHF283"/>
      <c r="RHG283"/>
      <c r="RHH283"/>
      <c r="RHI283"/>
      <c r="RHJ283"/>
      <c r="RHK283"/>
      <c r="RHL283"/>
      <c r="RHM283"/>
      <c r="RHN283"/>
      <c r="RHO283"/>
      <c r="RHP283"/>
      <c r="RHQ283"/>
      <c r="RHR283"/>
      <c r="RHS283"/>
      <c r="RHT283"/>
      <c r="RHU283"/>
      <c r="RHV283"/>
      <c r="RHW283"/>
      <c r="RHX283"/>
      <c r="RHY283"/>
      <c r="RHZ283"/>
      <c r="RIA283"/>
      <c r="RIB283"/>
      <c r="RIC283"/>
      <c r="RID283"/>
      <c r="RIE283"/>
      <c r="RIF283"/>
      <c r="RIG283"/>
      <c r="RIH283"/>
      <c r="RII283"/>
      <c r="RIJ283"/>
      <c r="RIK283"/>
      <c r="RIL283"/>
      <c r="RIM283"/>
      <c r="RIN283"/>
      <c r="RIO283"/>
      <c r="RIP283"/>
      <c r="RIQ283"/>
      <c r="RIR283"/>
      <c r="RIS283"/>
      <c r="RIT283"/>
      <c r="RIU283"/>
      <c r="RIV283"/>
      <c r="RIW283"/>
      <c r="RIX283"/>
      <c r="RIY283"/>
      <c r="RIZ283"/>
      <c r="RJA283"/>
      <c r="RJB283"/>
      <c r="RJC283"/>
      <c r="RJD283"/>
      <c r="RJE283"/>
      <c r="RJF283"/>
      <c r="RJG283"/>
      <c r="RJH283"/>
      <c r="RJI283"/>
      <c r="RJJ283"/>
      <c r="RJK283"/>
      <c r="RJL283"/>
      <c r="RJM283"/>
      <c r="RJN283"/>
      <c r="RJO283"/>
      <c r="RJP283"/>
      <c r="RJQ283"/>
      <c r="RJR283"/>
      <c r="RJS283"/>
      <c r="RJT283"/>
      <c r="RJU283"/>
      <c r="RJV283"/>
      <c r="RJW283"/>
      <c r="RJX283"/>
      <c r="RJY283"/>
      <c r="RJZ283"/>
      <c r="RKA283"/>
      <c r="RKB283"/>
      <c r="RKC283"/>
      <c r="RKD283"/>
      <c r="RKE283"/>
      <c r="RKF283"/>
      <c r="RKG283"/>
      <c r="RKH283"/>
      <c r="RKI283"/>
      <c r="RKJ283"/>
      <c r="RKK283"/>
      <c r="RKL283"/>
      <c r="RKM283"/>
      <c r="RKN283"/>
      <c r="RKO283"/>
      <c r="RKP283"/>
      <c r="RKQ283"/>
      <c r="RKR283"/>
      <c r="RKS283"/>
      <c r="RKT283"/>
      <c r="RKU283"/>
      <c r="RKV283"/>
      <c r="RKW283"/>
      <c r="RKX283"/>
      <c r="RKY283"/>
      <c r="RKZ283"/>
      <c r="RLA283"/>
      <c r="RLB283"/>
      <c r="RLC283"/>
      <c r="RLD283"/>
      <c r="RLE283"/>
      <c r="RLF283"/>
      <c r="RLG283"/>
      <c r="RLH283"/>
      <c r="RLI283"/>
      <c r="RLJ283"/>
      <c r="RLK283"/>
      <c r="RLL283"/>
      <c r="RLM283"/>
      <c r="RLN283"/>
      <c r="RLO283"/>
      <c r="RLP283"/>
      <c r="RLQ283"/>
      <c r="RLR283"/>
      <c r="RLS283"/>
      <c r="RLT283"/>
      <c r="RLU283"/>
      <c r="RLV283"/>
      <c r="RLW283"/>
      <c r="RLX283"/>
      <c r="RLY283"/>
      <c r="RLZ283"/>
      <c r="RMA283"/>
      <c r="RMB283"/>
      <c r="RMC283"/>
      <c r="RMD283"/>
      <c r="RME283"/>
      <c r="RMF283"/>
      <c r="RMG283"/>
      <c r="RMH283"/>
      <c r="RMI283"/>
      <c r="RMJ283"/>
      <c r="RMK283"/>
      <c r="RML283"/>
      <c r="RMM283"/>
      <c r="RMN283"/>
      <c r="RMO283"/>
      <c r="RMP283"/>
      <c r="RMQ283"/>
      <c r="RMR283"/>
      <c r="RMS283"/>
      <c r="RMT283"/>
      <c r="RMU283"/>
      <c r="RMV283"/>
      <c r="RMW283"/>
      <c r="RMX283"/>
      <c r="RMY283"/>
      <c r="RMZ283"/>
      <c r="RNA283"/>
      <c r="RNB283"/>
      <c r="RNC283"/>
      <c r="RND283"/>
      <c r="RNE283"/>
      <c r="RNF283"/>
      <c r="RNG283"/>
      <c r="RNH283"/>
      <c r="RNI283"/>
      <c r="RNJ283"/>
      <c r="RNK283"/>
      <c r="RNL283"/>
      <c r="RNM283"/>
      <c r="RNN283"/>
      <c r="RNO283"/>
      <c r="RNP283"/>
      <c r="RNQ283"/>
      <c r="RNR283"/>
      <c r="RNS283"/>
      <c r="RNT283"/>
      <c r="RNU283"/>
      <c r="RNV283"/>
      <c r="RNW283"/>
      <c r="RNX283"/>
      <c r="RNY283"/>
      <c r="RNZ283"/>
      <c r="ROA283"/>
      <c r="ROB283"/>
      <c r="ROC283"/>
      <c r="ROD283"/>
      <c r="ROE283"/>
      <c r="ROF283"/>
      <c r="ROG283"/>
      <c r="ROH283"/>
      <c r="ROI283"/>
      <c r="ROJ283"/>
      <c r="ROK283"/>
      <c r="ROL283"/>
      <c r="ROM283"/>
      <c r="RON283"/>
      <c r="ROO283"/>
      <c r="ROP283"/>
      <c r="ROQ283"/>
      <c r="ROR283"/>
      <c r="ROS283"/>
      <c r="ROT283"/>
      <c r="ROU283"/>
      <c r="ROV283"/>
      <c r="ROW283"/>
      <c r="ROX283"/>
      <c r="ROY283"/>
      <c r="ROZ283"/>
      <c r="RPA283"/>
      <c r="RPB283"/>
      <c r="RPC283"/>
      <c r="RPD283"/>
      <c r="RPE283"/>
      <c r="RPF283"/>
      <c r="RPG283"/>
      <c r="RPH283"/>
      <c r="RPI283"/>
      <c r="RPJ283"/>
      <c r="RPK283"/>
      <c r="RPL283"/>
      <c r="RPM283"/>
      <c r="RPN283"/>
      <c r="RPO283"/>
      <c r="RPP283"/>
      <c r="RPQ283"/>
      <c r="RPR283"/>
      <c r="RPS283"/>
      <c r="RPT283"/>
      <c r="RPU283"/>
      <c r="RPV283"/>
      <c r="RPW283"/>
      <c r="RPX283"/>
      <c r="RPY283"/>
      <c r="RPZ283"/>
      <c r="RQA283"/>
      <c r="RQB283"/>
      <c r="RQC283"/>
      <c r="RQD283"/>
      <c r="RQE283"/>
      <c r="RQF283"/>
      <c r="RQG283"/>
      <c r="RQH283"/>
      <c r="RQI283"/>
      <c r="RQJ283"/>
      <c r="RQK283"/>
      <c r="RQL283"/>
      <c r="RQM283"/>
      <c r="RQN283"/>
      <c r="RQO283"/>
      <c r="RQP283"/>
      <c r="RQQ283"/>
      <c r="RQR283"/>
      <c r="RQS283"/>
      <c r="RQT283"/>
      <c r="RQU283"/>
      <c r="RQV283"/>
      <c r="RQW283"/>
      <c r="RQX283"/>
      <c r="RQY283"/>
      <c r="RQZ283"/>
      <c r="RRA283"/>
      <c r="RRB283"/>
      <c r="RRC283"/>
      <c r="RRD283"/>
      <c r="RRE283"/>
      <c r="RRF283"/>
      <c r="RRG283"/>
      <c r="RRH283"/>
      <c r="RRI283"/>
      <c r="RRJ283"/>
      <c r="RRK283"/>
      <c r="RRL283"/>
      <c r="RRM283"/>
      <c r="RRN283"/>
      <c r="RRO283"/>
      <c r="RRP283"/>
      <c r="RRQ283"/>
      <c r="RRR283"/>
      <c r="RRS283"/>
      <c r="RRT283"/>
      <c r="RRU283"/>
      <c r="RRV283"/>
      <c r="RRW283"/>
      <c r="RRX283"/>
      <c r="RRY283"/>
      <c r="RRZ283"/>
      <c r="RSA283"/>
      <c r="RSB283"/>
      <c r="RSC283"/>
      <c r="RSD283"/>
      <c r="RSE283"/>
      <c r="RSF283"/>
      <c r="RSG283"/>
      <c r="RSH283"/>
      <c r="RSI283"/>
      <c r="RSJ283"/>
      <c r="RSK283"/>
      <c r="RSL283"/>
      <c r="RSM283"/>
      <c r="RSN283"/>
      <c r="RSO283"/>
      <c r="RSP283"/>
      <c r="RSQ283"/>
      <c r="RSR283"/>
      <c r="RSS283"/>
      <c r="RST283"/>
      <c r="RSU283"/>
      <c r="RSV283"/>
      <c r="RSW283"/>
      <c r="RSX283"/>
      <c r="RSY283"/>
      <c r="RSZ283"/>
      <c r="RTA283"/>
      <c r="RTB283"/>
      <c r="RTC283"/>
      <c r="RTD283"/>
      <c r="RTE283"/>
      <c r="RTF283"/>
      <c r="RTG283"/>
      <c r="RTH283"/>
      <c r="RTI283"/>
      <c r="RTJ283"/>
      <c r="RTK283"/>
      <c r="RTL283"/>
      <c r="RTM283"/>
      <c r="RTN283"/>
      <c r="RTO283"/>
      <c r="RTP283"/>
      <c r="RTQ283"/>
      <c r="RTR283"/>
      <c r="RTS283"/>
      <c r="RTT283"/>
      <c r="RTU283"/>
      <c r="RTV283"/>
      <c r="RTW283"/>
      <c r="RTX283"/>
      <c r="RTY283"/>
      <c r="RTZ283"/>
      <c r="RUA283"/>
      <c r="RUB283"/>
      <c r="RUC283"/>
      <c r="RUD283"/>
      <c r="RUE283"/>
      <c r="RUF283"/>
      <c r="RUG283"/>
      <c r="RUH283"/>
      <c r="RUI283"/>
      <c r="RUJ283"/>
      <c r="RUK283"/>
      <c r="RUL283"/>
      <c r="RUM283"/>
      <c r="RUN283"/>
      <c r="RUO283"/>
      <c r="RUP283"/>
      <c r="RUQ283"/>
      <c r="RUR283"/>
      <c r="RUS283"/>
      <c r="RUT283"/>
      <c r="RUU283"/>
      <c r="RUV283"/>
      <c r="RUW283"/>
      <c r="RUX283"/>
      <c r="RUY283"/>
      <c r="RUZ283"/>
      <c r="RVA283"/>
      <c r="RVB283"/>
      <c r="RVC283"/>
      <c r="RVD283"/>
      <c r="RVE283"/>
      <c r="RVF283"/>
      <c r="RVG283"/>
      <c r="RVH283"/>
      <c r="RVI283"/>
      <c r="RVJ283"/>
      <c r="RVK283"/>
      <c r="RVL283"/>
      <c r="RVM283"/>
      <c r="RVN283"/>
      <c r="RVO283"/>
      <c r="RVP283"/>
      <c r="RVQ283"/>
      <c r="RVR283"/>
      <c r="RVS283"/>
      <c r="RVT283"/>
      <c r="RVU283"/>
      <c r="RVV283"/>
      <c r="RVW283"/>
      <c r="RVX283"/>
      <c r="RVY283"/>
      <c r="RVZ283"/>
      <c r="RWA283"/>
      <c r="RWB283"/>
      <c r="RWC283"/>
      <c r="RWD283"/>
      <c r="RWE283"/>
      <c r="RWF283"/>
      <c r="RWG283"/>
      <c r="RWH283"/>
      <c r="RWI283"/>
      <c r="RWJ283"/>
      <c r="RWK283"/>
      <c r="RWL283"/>
      <c r="RWM283"/>
      <c r="RWN283"/>
      <c r="RWO283"/>
      <c r="RWP283"/>
      <c r="RWQ283"/>
      <c r="RWR283"/>
      <c r="RWS283"/>
      <c r="RWT283"/>
      <c r="RWU283"/>
      <c r="RWV283"/>
      <c r="RWW283"/>
      <c r="RWX283"/>
      <c r="RWY283"/>
      <c r="RWZ283"/>
      <c r="RXA283"/>
      <c r="RXB283"/>
      <c r="RXC283"/>
      <c r="RXD283"/>
      <c r="RXE283"/>
      <c r="RXF283"/>
      <c r="RXG283"/>
      <c r="RXH283"/>
      <c r="RXI283"/>
      <c r="RXJ283"/>
      <c r="RXK283"/>
      <c r="RXL283"/>
      <c r="RXM283"/>
      <c r="RXN283"/>
      <c r="RXO283"/>
      <c r="RXP283"/>
      <c r="RXQ283"/>
      <c r="RXR283"/>
      <c r="RXS283"/>
      <c r="RXT283"/>
      <c r="RXU283"/>
      <c r="RXV283"/>
      <c r="RXW283"/>
      <c r="RXX283"/>
      <c r="RXY283"/>
      <c r="RXZ283"/>
      <c r="RYA283"/>
      <c r="RYB283"/>
      <c r="RYC283"/>
      <c r="RYD283"/>
      <c r="RYE283"/>
      <c r="RYF283"/>
      <c r="RYG283"/>
      <c r="RYH283"/>
      <c r="RYI283"/>
      <c r="RYJ283"/>
      <c r="RYK283"/>
      <c r="RYL283"/>
      <c r="RYM283"/>
      <c r="RYN283"/>
      <c r="RYO283"/>
      <c r="RYP283"/>
      <c r="RYQ283"/>
      <c r="RYR283"/>
      <c r="RYS283"/>
      <c r="RYT283"/>
      <c r="RYU283"/>
      <c r="RYV283"/>
      <c r="RYW283"/>
      <c r="RYX283"/>
      <c r="RYY283"/>
      <c r="RYZ283"/>
      <c r="RZA283"/>
      <c r="RZB283"/>
      <c r="RZC283"/>
      <c r="RZD283"/>
      <c r="RZE283"/>
      <c r="RZF283"/>
      <c r="RZG283"/>
      <c r="RZH283"/>
      <c r="RZI283"/>
      <c r="RZJ283"/>
      <c r="RZK283"/>
      <c r="RZL283"/>
      <c r="RZM283"/>
      <c r="RZN283"/>
      <c r="RZO283"/>
      <c r="RZP283"/>
      <c r="RZQ283"/>
      <c r="RZR283"/>
      <c r="RZS283"/>
      <c r="RZT283"/>
      <c r="RZU283"/>
      <c r="RZV283"/>
      <c r="RZW283"/>
      <c r="RZX283"/>
      <c r="RZY283"/>
      <c r="RZZ283"/>
      <c r="SAA283"/>
      <c r="SAB283"/>
      <c r="SAC283"/>
      <c r="SAD283"/>
      <c r="SAE283"/>
      <c r="SAF283"/>
      <c r="SAG283"/>
      <c r="SAH283"/>
      <c r="SAI283"/>
      <c r="SAJ283"/>
      <c r="SAK283"/>
      <c r="SAL283"/>
      <c r="SAM283"/>
      <c r="SAN283"/>
      <c r="SAO283"/>
      <c r="SAP283"/>
      <c r="SAQ283"/>
      <c r="SAR283"/>
      <c r="SAS283"/>
      <c r="SAT283"/>
      <c r="SAU283"/>
      <c r="SAV283"/>
      <c r="SAW283"/>
      <c r="SAX283"/>
      <c r="SAY283"/>
      <c r="SAZ283"/>
      <c r="SBA283"/>
      <c r="SBB283"/>
      <c r="SBC283"/>
      <c r="SBD283"/>
      <c r="SBE283"/>
      <c r="SBF283"/>
      <c r="SBG283"/>
      <c r="SBH283"/>
      <c r="SBI283"/>
      <c r="SBJ283"/>
      <c r="SBK283"/>
      <c r="SBL283"/>
      <c r="SBM283"/>
      <c r="SBN283"/>
      <c r="SBO283"/>
      <c r="SBP283"/>
      <c r="SBQ283"/>
      <c r="SBR283"/>
      <c r="SBS283"/>
      <c r="SBT283"/>
      <c r="SBU283"/>
      <c r="SBV283"/>
      <c r="SBW283"/>
      <c r="SBX283"/>
      <c r="SBY283"/>
      <c r="SBZ283"/>
      <c r="SCA283"/>
      <c r="SCB283"/>
      <c r="SCC283"/>
      <c r="SCD283"/>
      <c r="SCE283"/>
      <c r="SCF283"/>
      <c r="SCG283"/>
      <c r="SCH283"/>
      <c r="SCI283"/>
      <c r="SCJ283"/>
      <c r="SCK283"/>
      <c r="SCL283"/>
      <c r="SCM283"/>
      <c r="SCN283"/>
      <c r="SCO283"/>
      <c r="SCP283"/>
      <c r="SCQ283"/>
      <c r="SCR283"/>
      <c r="SCS283"/>
      <c r="SCT283"/>
      <c r="SCU283"/>
      <c r="SCV283"/>
      <c r="SCW283"/>
      <c r="SCX283"/>
      <c r="SCY283"/>
      <c r="SCZ283"/>
      <c r="SDA283"/>
      <c r="SDB283"/>
      <c r="SDC283"/>
      <c r="SDD283"/>
      <c r="SDE283"/>
      <c r="SDF283"/>
      <c r="SDG283"/>
      <c r="SDH283"/>
      <c r="SDI283"/>
      <c r="SDJ283"/>
      <c r="SDK283"/>
      <c r="SDL283"/>
      <c r="SDM283"/>
      <c r="SDN283"/>
      <c r="SDO283"/>
      <c r="SDP283"/>
      <c r="SDQ283"/>
      <c r="SDR283"/>
      <c r="SDS283"/>
      <c r="SDT283"/>
      <c r="SDU283"/>
      <c r="SDV283"/>
      <c r="SDW283"/>
      <c r="SDX283"/>
      <c r="SDY283"/>
      <c r="SDZ283"/>
      <c r="SEA283"/>
      <c r="SEB283"/>
      <c r="SEC283"/>
      <c r="SED283"/>
      <c r="SEE283"/>
      <c r="SEF283"/>
      <c r="SEG283"/>
      <c r="SEH283"/>
      <c r="SEI283"/>
      <c r="SEJ283"/>
      <c r="SEK283"/>
      <c r="SEL283"/>
      <c r="SEM283"/>
      <c r="SEN283"/>
      <c r="SEO283"/>
      <c r="SEP283"/>
      <c r="SEQ283"/>
      <c r="SER283"/>
      <c r="SES283"/>
      <c r="SET283"/>
      <c r="SEU283"/>
      <c r="SEV283"/>
      <c r="SEW283"/>
      <c r="SEX283"/>
      <c r="SEY283"/>
      <c r="SEZ283"/>
      <c r="SFA283"/>
      <c r="SFB283"/>
      <c r="SFC283"/>
      <c r="SFD283"/>
      <c r="SFE283"/>
      <c r="SFF283"/>
      <c r="SFG283"/>
      <c r="SFH283"/>
      <c r="SFI283"/>
      <c r="SFJ283"/>
      <c r="SFK283"/>
      <c r="SFL283"/>
      <c r="SFM283"/>
      <c r="SFN283"/>
      <c r="SFO283"/>
      <c r="SFP283"/>
      <c r="SFQ283"/>
      <c r="SFR283"/>
      <c r="SFS283"/>
      <c r="SFT283"/>
      <c r="SFU283"/>
      <c r="SFV283"/>
      <c r="SFW283"/>
      <c r="SFX283"/>
      <c r="SFY283"/>
      <c r="SFZ283"/>
      <c r="SGA283"/>
      <c r="SGB283"/>
      <c r="SGC283"/>
      <c r="SGD283"/>
      <c r="SGE283"/>
      <c r="SGF283"/>
      <c r="SGG283"/>
      <c r="SGH283"/>
      <c r="SGI283"/>
      <c r="SGJ283"/>
      <c r="SGK283"/>
      <c r="SGL283"/>
      <c r="SGM283"/>
      <c r="SGN283"/>
      <c r="SGO283"/>
      <c r="SGP283"/>
      <c r="SGQ283"/>
      <c r="SGR283"/>
      <c r="SGS283"/>
      <c r="SGT283"/>
      <c r="SGU283"/>
      <c r="SGV283"/>
      <c r="SGW283"/>
      <c r="SGX283"/>
      <c r="SGY283"/>
      <c r="SGZ283"/>
      <c r="SHA283"/>
      <c r="SHB283"/>
      <c r="SHC283"/>
      <c r="SHD283"/>
      <c r="SHE283"/>
      <c r="SHF283"/>
      <c r="SHG283"/>
      <c r="SHH283"/>
      <c r="SHI283"/>
      <c r="SHJ283"/>
      <c r="SHK283"/>
      <c r="SHL283"/>
      <c r="SHM283"/>
      <c r="SHN283"/>
      <c r="SHO283"/>
      <c r="SHP283"/>
      <c r="SHQ283"/>
      <c r="SHR283"/>
      <c r="SHS283"/>
      <c r="SHT283"/>
      <c r="SHU283"/>
      <c r="SHV283"/>
      <c r="SHW283"/>
      <c r="SHX283"/>
      <c r="SHY283"/>
      <c r="SHZ283"/>
      <c r="SIA283"/>
      <c r="SIB283"/>
      <c r="SIC283"/>
      <c r="SID283"/>
      <c r="SIE283"/>
      <c r="SIF283"/>
      <c r="SIG283"/>
      <c r="SIH283"/>
      <c r="SII283"/>
      <c r="SIJ283"/>
      <c r="SIK283"/>
      <c r="SIL283"/>
      <c r="SIM283"/>
      <c r="SIN283"/>
      <c r="SIO283"/>
      <c r="SIP283"/>
      <c r="SIQ283"/>
      <c r="SIR283"/>
      <c r="SIS283"/>
      <c r="SIT283"/>
      <c r="SIU283"/>
      <c r="SIV283"/>
      <c r="SIW283"/>
      <c r="SIX283"/>
      <c r="SIY283"/>
      <c r="SIZ283"/>
      <c r="SJA283"/>
      <c r="SJB283"/>
      <c r="SJC283"/>
      <c r="SJD283"/>
      <c r="SJE283"/>
      <c r="SJF283"/>
      <c r="SJG283"/>
      <c r="SJH283"/>
      <c r="SJI283"/>
      <c r="SJJ283"/>
      <c r="SJK283"/>
      <c r="SJL283"/>
      <c r="SJM283"/>
      <c r="SJN283"/>
      <c r="SJO283"/>
      <c r="SJP283"/>
      <c r="SJQ283"/>
      <c r="SJR283"/>
      <c r="SJS283"/>
      <c r="SJT283"/>
      <c r="SJU283"/>
      <c r="SJV283"/>
      <c r="SJW283"/>
      <c r="SJX283"/>
      <c r="SJY283"/>
      <c r="SJZ283"/>
      <c r="SKA283"/>
      <c r="SKB283"/>
      <c r="SKC283"/>
      <c r="SKD283"/>
      <c r="SKE283"/>
      <c r="SKF283"/>
      <c r="SKG283"/>
      <c r="SKH283"/>
      <c r="SKI283"/>
      <c r="SKJ283"/>
      <c r="SKK283"/>
      <c r="SKL283"/>
      <c r="SKM283"/>
      <c r="SKN283"/>
      <c r="SKO283"/>
      <c r="SKP283"/>
      <c r="SKQ283"/>
      <c r="SKR283"/>
      <c r="SKS283"/>
      <c r="SKT283"/>
      <c r="SKU283"/>
      <c r="SKV283"/>
      <c r="SKW283"/>
      <c r="SKX283"/>
      <c r="SKY283"/>
      <c r="SKZ283"/>
      <c r="SLA283"/>
      <c r="SLB283"/>
      <c r="SLC283"/>
      <c r="SLD283"/>
      <c r="SLE283"/>
      <c r="SLF283"/>
      <c r="SLG283"/>
      <c r="SLH283"/>
      <c r="SLI283"/>
      <c r="SLJ283"/>
      <c r="SLK283"/>
      <c r="SLL283"/>
      <c r="SLM283"/>
      <c r="SLN283"/>
      <c r="SLO283"/>
      <c r="SLP283"/>
      <c r="SLQ283"/>
      <c r="SLR283"/>
      <c r="SLS283"/>
      <c r="SLT283"/>
      <c r="SLU283"/>
      <c r="SLV283"/>
      <c r="SLW283"/>
      <c r="SLX283"/>
      <c r="SLY283"/>
      <c r="SLZ283"/>
      <c r="SMA283"/>
      <c r="SMB283"/>
      <c r="SMC283"/>
      <c r="SMD283"/>
      <c r="SME283"/>
      <c r="SMF283"/>
      <c r="SMG283"/>
      <c r="SMH283"/>
      <c r="SMI283"/>
      <c r="SMJ283"/>
      <c r="SMK283"/>
      <c r="SML283"/>
      <c r="SMM283"/>
      <c r="SMN283"/>
      <c r="SMO283"/>
      <c r="SMP283"/>
      <c r="SMQ283"/>
      <c r="SMR283"/>
      <c r="SMS283"/>
      <c r="SMT283"/>
      <c r="SMU283"/>
      <c r="SMV283"/>
      <c r="SMW283"/>
      <c r="SMX283"/>
      <c r="SMY283"/>
      <c r="SMZ283"/>
      <c r="SNA283"/>
      <c r="SNB283"/>
      <c r="SNC283"/>
      <c r="SND283"/>
      <c r="SNE283"/>
      <c r="SNF283"/>
      <c r="SNG283"/>
      <c r="SNH283"/>
      <c r="SNI283"/>
      <c r="SNJ283"/>
      <c r="SNK283"/>
      <c r="SNL283"/>
      <c r="SNM283"/>
      <c r="SNN283"/>
      <c r="SNO283"/>
      <c r="SNP283"/>
      <c r="SNQ283"/>
      <c r="SNR283"/>
      <c r="SNS283"/>
      <c r="SNT283"/>
      <c r="SNU283"/>
      <c r="SNV283"/>
      <c r="SNW283"/>
      <c r="SNX283"/>
      <c r="SNY283"/>
      <c r="SNZ283"/>
      <c r="SOA283"/>
      <c r="SOB283"/>
      <c r="SOC283"/>
      <c r="SOD283"/>
      <c r="SOE283"/>
      <c r="SOF283"/>
      <c r="SOG283"/>
      <c r="SOH283"/>
      <c r="SOI283"/>
      <c r="SOJ283"/>
      <c r="SOK283"/>
      <c r="SOL283"/>
      <c r="SOM283"/>
      <c r="SON283"/>
      <c r="SOO283"/>
      <c r="SOP283"/>
      <c r="SOQ283"/>
      <c r="SOR283"/>
      <c r="SOS283"/>
      <c r="SOT283"/>
      <c r="SOU283"/>
      <c r="SOV283"/>
      <c r="SOW283"/>
      <c r="SOX283"/>
      <c r="SOY283"/>
      <c r="SOZ283"/>
      <c r="SPA283"/>
      <c r="SPB283"/>
      <c r="SPC283"/>
      <c r="SPD283"/>
      <c r="SPE283"/>
      <c r="SPF283"/>
      <c r="SPG283"/>
      <c r="SPH283"/>
      <c r="SPI283"/>
      <c r="SPJ283"/>
      <c r="SPK283"/>
      <c r="SPL283"/>
      <c r="SPM283"/>
      <c r="SPN283"/>
      <c r="SPO283"/>
      <c r="SPP283"/>
      <c r="SPQ283"/>
      <c r="SPR283"/>
      <c r="SPS283"/>
      <c r="SPT283"/>
      <c r="SPU283"/>
      <c r="SPV283"/>
      <c r="SPW283"/>
      <c r="SPX283"/>
      <c r="SPY283"/>
      <c r="SPZ283"/>
      <c r="SQA283"/>
      <c r="SQB283"/>
      <c r="SQC283"/>
      <c r="SQD283"/>
      <c r="SQE283"/>
      <c r="SQF283"/>
      <c r="SQG283"/>
      <c r="SQH283"/>
      <c r="SQI283"/>
      <c r="SQJ283"/>
      <c r="SQK283"/>
      <c r="SQL283"/>
      <c r="SQM283"/>
      <c r="SQN283"/>
      <c r="SQO283"/>
      <c r="SQP283"/>
      <c r="SQQ283"/>
      <c r="SQR283"/>
      <c r="SQS283"/>
      <c r="SQT283"/>
      <c r="SQU283"/>
      <c r="SQV283"/>
      <c r="SQW283"/>
      <c r="SQX283"/>
      <c r="SQY283"/>
      <c r="SQZ283"/>
      <c r="SRA283"/>
      <c r="SRB283"/>
      <c r="SRC283"/>
      <c r="SRD283"/>
      <c r="SRE283"/>
      <c r="SRF283"/>
      <c r="SRG283"/>
      <c r="SRH283"/>
      <c r="SRI283"/>
      <c r="SRJ283"/>
      <c r="SRK283"/>
      <c r="SRL283"/>
      <c r="SRM283"/>
      <c r="SRN283"/>
      <c r="SRO283"/>
      <c r="SRP283"/>
      <c r="SRQ283"/>
      <c r="SRR283"/>
      <c r="SRS283"/>
      <c r="SRT283"/>
      <c r="SRU283"/>
      <c r="SRV283"/>
      <c r="SRW283"/>
      <c r="SRX283"/>
      <c r="SRY283"/>
      <c r="SRZ283"/>
      <c r="SSA283"/>
      <c r="SSB283"/>
      <c r="SSC283"/>
      <c r="SSD283"/>
      <c r="SSE283"/>
      <c r="SSF283"/>
      <c r="SSG283"/>
      <c r="SSH283"/>
      <c r="SSI283"/>
      <c r="SSJ283"/>
      <c r="SSK283"/>
      <c r="SSL283"/>
      <c r="SSM283"/>
      <c r="SSN283"/>
      <c r="SSO283"/>
      <c r="SSP283"/>
      <c r="SSQ283"/>
      <c r="SSR283"/>
      <c r="SSS283"/>
      <c r="SST283"/>
      <c r="SSU283"/>
      <c r="SSV283"/>
      <c r="SSW283"/>
      <c r="SSX283"/>
      <c r="SSY283"/>
      <c r="SSZ283"/>
      <c r="STA283"/>
      <c r="STB283"/>
      <c r="STC283"/>
      <c r="STD283"/>
      <c r="STE283"/>
      <c r="STF283"/>
      <c r="STG283"/>
      <c r="STH283"/>
      <c r="STI283"/>
      <c r="STJ283"/>
      <c r="STK283"/>
      <c r="STL283"/>
      <c r="STM283"/>
      <c r="STN283"/>
      <c r="STO283"/>
      <c r="STP283"/>
      <c r="STQ283"/>
      <c r="STR283"/>
      <c r="STS283"/>
      <c r="STT283"/>
      <c r="STU283"/>
      <c r="STV283"/>
      <c r="STW283"/>
      <c r="STX283"/>
      <c r="STY283"/>
      <c r="STZ283"/>
      <c r="SUA283"/>
      <c r="SUB283"/>
      <c r="SUC283"/>
      <c r="SUD283"/>
      <c r="SUE283"/>
      <c r="SUF283"/>
      <c r="SUG283"/>
      <c r="SUH283"/>
      <c r="SUI283"/>
      <c r="SUJ283"/>
      <c r="SUK283"/>
      <c r="SUL283"/>
      <c r="SUM283"/>
      <c r="SUN283"/>
      <c r="SUO283"/>
      <c r="SUP283"/>
      <c r="SUQ283"/>
      <c r="SUR283"/>
      <c r="SUS283"/>
      <c r="SUT283"/>
      <c r="SUU283"/>
      <c r="SUV283"/>
      <c r="SUW283"/>
      <c r="SUX283"/>
      <c r="SUY283"/>
      <c r="SUZ283"/>
      <c r="SVA283"/>
      <c r="SVB283"/>
      <c r="SVC283"/>
      <c r="SVD283"/>
      <c r="SVE283"/>
      <c r="SVF283"/>
      <c r="SVG283"/>
      <c r="SVH283"/>
      <c r="SVI283"/>
      <c r="SVJ283"/>
      <c r="SVK283"/>
      <c r="SVL283"/>
      <c r="SVM283"/>
      <c r="SVN283"/>
      <c r="SVO283"/>
      <c r="SVP283"/>
      <c r="SVQ283"/>
      <c r="SVR283"/>
      <c r="SVS283"/>
      <c r="SVT283"/>
      <c r="SVU283"/>
      <c r="SVV283"/>
      <c r="SVW283"/>
      <c r="SVX283"/>
      <c r="SVY283"/>
      <c r="SVZ283"/>
      <c r="SWA283"/>
      <c r="SWB283"/>
      <c r="SWC283"/>
      <c r="SWD283"/>
      <c r="SWE283"/>
      <c r="SWF283"/>
      <c r="SWG283"/>
      <c r="SWH283"/>
      <c r="SWI283"/>
      <c r="SWJ283"/>
      <c r="SWK283"/>
      <c r="SWL283"/>
      <c r="SWM283"/>
      <c r="SWN283"/>
      <c r="SWO283"/>
      <c r="SWP283"/>
      <c r="SWQ283"/>
      <c r="SWR283"/>
      <c r="SWS283"/>
      <c r="SWT283"/>
      <c r="SWU283"/>
      <c r="SWV283"/>
      <c r="SWW283"/>
      <c r="SWX283"/>
      <c r="SWY283"/>
      <c r="SWZ283"/>
      <c r="SXA283"/>
      <c r="SXB283"/>
      <c r="SXC283"/>
      <c r="SXD283"/>
      <c r="SXE283"/>
      <c r="SXF283"/>
      <c r="SXG283"/>
      <c r="SXH283"/>
      <c r="SXI283"/>
      <c r="SXJ283"/>
      <c r="SXK283"/>
      <c r="SXL283"/>
      <c r="SXM283"/>
      <c r="SXN283"/>
      <c r="SXO283"/>
      <c r="SXP283"/>
      <c r="SXQ283"/>
      <c r="SXR283"/>
      <c r="SXS283"/>
      <c r="SXT283"/>
      <c r="SXU283"/>
      <c r="SXV283"/>
      <c r="SXW283"/>
      <c r="SXX283"/>
      <c r="SXY283"/>
      <c r="SXZ283"/>
      <c r="SYA283"/>
      <c r="SYB283"/>
      <c r="SYC283"/>
      <c r="SYD283"/>
      <c r="SYE283"/>
      <c r="SYF283"/>
      <c r="SYG283"/>
      <c r="SYH283"/>
      <c r="SYI283"/>
      <c r="SYJ283"/>
      <c r="SYK283"/>
      <c r="SYL283"/>
      <c r="SYM283"/>
      <c r="SYN283"/>
      <c r="SYO283"/>
      <c r="SYP283"/>
      <c r="SYQ283"/>
      <c r="SYR283"/>
      <c r="SYS283"/>
      <c r="SYT283"/>
      <c r="SYU283"/>
      <c r="SYV283"/>
      <c r="SYW283"/>
      <c r="SYX283"/>
      <c r="SYY283"/>
      <c r="SYZ283"/>
      <c r="SZA283"/>
      <c r="SZB283"/>
      <c r="SZC283"/>
      <c r="SZD283"/>
      <c r="SZE283"/>
      <c r="SZF283"/>
      <c r="SZG283"/>
      <c r="SZH283"/>
      <c r="SZI283"/>
      <c r="SZJ283"/>
      <c r="SZK283"/>
      <c r="SZL283"/>
      <c r="SZM283"/>
      <c r="SZN283"/>
      <c r="SZO283"/>
      <c r="SZP283"/>
      <c r="SZQ283"/>
      <c r="SZR283"/>
      <c r="SZS283"/>
      <c r="SZT283"/>
      <c r="SZU283"/>
      <c r="SZV283"/>
      <c r="SZW283"/>
      <c r="SZX283"/>
      <c r="SZY283"/>
      <c r="SZZ283"/>
      <c r="TAA283"/>
      <c r="TAB283"/>
      <c r="TAC283"/>
      <c r="TAD283"/>
      <c r="TAE283"/>
      <c r="TAF283"/>
      <c r="TAG283"/>
      <c r="TAH283"/>
      <c r="TAI283"/>
      <c r="TAJ283"/>
      <c r="TAK283"/>
      <c r="TAL283"/>
      <c r="TAM283"/>
      <c r="TAN283"/>
      <c r="TAO283"/>
      <c r="TAP283"/>
      <c r="TAQ283"/>
      <c r="TAR283"/>
      <c r="TAS283"/>
      <c r="TAT283"/>
      <c r="TAU283"/>
      <c r="TAV283"/>
      <c r="TAW283"/>
      <c r="TAX283"/>
      <c r="TAY283"/>
      <c r="TAZ283"/>
      <c r="TBA283"/>
      <c r="TBB283"/>
      <c r="TBC283"/>
      <c r="TBD283"/>
      <c r="TBE283"/>
      <c r="TBF283"/>
      <c r="TBG283"/>
      <c r="TBH283"/>
      <c r="TBI283"/>
      <c r="TBJ283"/>
      <c r="TBK283"/>
      <c r="TBL283"/>
      <c r="TBM283"/>
      <c r="TBN283"/>
      <c r="TBO283"/>
      <c r="TBP283"/>
      <c r="TBQ283"/>
      <c r="TBR283"/>
      <c r="TBS283"/>
      <c r="TBT283"/>
      <c r="TBU283"/>
      <c r="TBV283"/>
      <c r="TBW283"/>
      <c r="TBX283"/>
      <c r="TBY283"/>
      <c r="TBZ283"/>
      <c r="TCA283"/>
      <c r="TCB283"/>
      <c r="TCC283"/>
      <c r="TCD283"/>
      <c r="TCE283"/>
      <c r="TCF283"/>
      <c r="TCG283"/>
      <c r="TCH283"/>
      <c r="TCI283"/>
      <c r="TCJ283"/>
      <c r="TCK283"/>
      <c r="TCL283"/>
      <c r="TCM283"/>
      <c r="TCN283"/>
      <c r="TCO283"/>
      <c r="TCP283"/>
      <c r="TCQ283"/>
      <c r="TCR283"/>
      <c r="TCS283"/>
      <c r="TCT283"/>
      <c r="TCU283"/>
      <c r="TCV283"/>
      <c r="TCW283"/>
      <c r="TCX283"/>
      <c r="TCY283"/>
      <c r="TCZ283"/>
      <c r="TDA283"/>
      <c r="TDB283"/>
      <c r="TDC283"/>
      <c r="TDD283"/>
      <c r="TDE283"/>
      <c r="TDF283"/>
      <c r="TDG283"/>
      <c r="TDH283"/>
      <c r="TDI283"/>
      <c r="TDJ283"/>
      <c r="TDK283"/>
      <c r="TDL283"/>
      <c r="TDM283"/>
      <c r="TDN283"/>
      <c r="TDO283"/>
      <c r="TDP283"/>
      <c r="TDQ283"/>
      <c r="TDR283"/>
      <c r="TDS283"/>
      <c r="TDT283"/>
      <c r="TDU283"/>
      <c r="TDV283"/>
      <c r="TDW283"/>
      <c r="TDX283"/>
      <c r="TDY283"/>
      <c r="TDZ283"/>
      <c r="TEA283"/>
      <c r="TEB283"/>
      <c r="TEC283"/>
      <c r="TED283"/>
      <c r="TEE283"/>
      <c r="TEF283"/>
      <c r="TEG283"/>
      <c r="TEH283"/>
      <c r="TEI283"/>
      <c r="TEJ283"/>
      <c r="TEK283"/>
      <c r="TEL283"/>
      <c r="TEM283"/>
      <c r="TEN283"/>
      <c r="TEO283"/>
      <c r="TEP283"/>
      <c r="TEQ283"/>
      <c r="TER283"/>
      <c r="TES283"/>
      <c r="TET283"/>
      <c r="TEU283"/>
      <c r="TEV283"/>
      <c r="TEW283"/>
      <c r="TEX283"/>
      <c r="TEY283"/>
      <c r="TEZ283"/>
      <c r="TFA283"/>
      <c r="TFB283"/>
      <c r="TFC283"/>
      <c r="TFD283"/>
      <c r="TFE283"/>
      <c r="TFF283"/>
      <c r="TFG283"/>
      <c r="TFH283"/>
      <c r="TFI283"/>
      <c r="TFJ283"/>
      <c r="TFK283"/>
      <c r="TFL283"/>
      <c r="TFM283"/>
      <c r="TFN283"/>
      <c r="TFO283"/>
      <c r="TFP283"/>
      <c r="TFQ283"/>
      <c r="TFR283"/>
      <c r="TFS283"/>
      <c r="TFT283"/>
      <c r="TFU283"/>
      <c r="TFV283"/>
      <c r="TFW283"/>
      <c r="TFX283"/>
      <c r="TFY283"/>
      <c r="TFZ283"/>
      <c r="TGA283"/>
      <c r="TGB283"/>
      <c r="TGC283"/>
      <c r="TGD283"/>
      <c r="TGE283"/>
      <c r="TGF283"/>
      <c r="TGG283"/>
      <c r="TGH283"/>
      <c r="TGI283"/>
      <c r="TGJ283"/>
      <c r="TGK283"/>
      <c r="TGL283"/>
      <c r="TGM283"/>
      <c r="TGN283"/>
      <c r="TGO283"/>
      <c r="TGP283"/>
      <c r="TGQ283"/>
      <c r="TGR283"/>
      <c r="TGS283"/>
      <c r="TGT283"/>
      <c r="TGU283"/>
      <c r="TGV283"/>
      <c r="TGW283"/>
      <c r="TGX283"/>
      <c r="TGY283"/>
      <c r="TGZ283"/>
      <c r="THA283"/>
      <c r="THB283"/>
      <c r="THC283"/>
      <c r="THD283"/>
      <c r="THE283"/>
      <c r="THF283"/>
      <c r="THG283"/>
      <c r="THH283"/>
      <c r="THI283"/>
      <c r="THJ283"/>
      <c r="THK283"/>
      <c r="THL283"/>
      <c r="THM283"/>
      <c r="THN283"/>
      <c r="THO283"/>
      <c r="THP283"/>
      <c r="THQ283"/>
      <c r="THR283"/>
      <c r="THS283"/>
      <c r="THT283"/>
      <c r="THU283"/>
      <c r="THV283"/>
      <c r="THW283"/>
      <c r="THX283"/>
      <c r="THY283"/>
      <c r="THZ283"/>
      <c r="TIA283"/>
      <c r="TIB283"/>
      <c r="TIC283"/>
      <c r="TID283"/>
      <c r="TIE283"/>
      <c r="TIF283"/>
      <c r="TIG283"/>
      <c r="TIH283"/>
      <c r="TII283"/>
      <c r="TIJ283"/>
      <c r="TIK283"/>
      <c r="TIL283"/>
      <c r="TIM283"/>
      <c r="TIN283"/>
      <c r="TIO283"/>
      <c r="TIP283"/>
      <c r="TIQ283"/>
      <c r="TIR283"/>
      <c r="TIS283"/>
      <c r="TIT283"/>
      <c r="TIU283"/>
      <c r="TIV283"/>
      <c r="TIW283"/>
      <c r="TIX283"/>
      <c r="TIY283"/>
      <c r="TIZ283"/>
      <c r="TJA283"/>
      <c r="TJB283"/>
      <c r="TJC283"/>
      <c r="TJD283"/>
      <c r="TJE283"/>
      <c r="TJF283"/>
      <c r="TJG283"/>
      <c r="TJH283"/>
      <c r="TJI283"/>
      <c r="TJJ283"/>
      <c r="TJK283"/>
      <c r="TJL283"/>
      <c r="TJM283"/>
      <c r="TJN283"/>
      <c r="TJO283"/>
      <c r="TJP283"/>
      <c r="TJQ283"/>
      <c r="TJR283"/>
      <c r="TJS283"/>
      <c r="TJT283"/>
      <c r="TJU283"/>
      <c r="TJV283"/>
      <c r="TJW283"/>
      <c r="TJX283"/>
      <c r="TJY283"/>
      <c r="TJZ283"/>
      <c r="TKA283"/>
      <c r="TKB283"/>
      <c r="TKC283"/>
      <c r="TKD283"/>
      <c r="TKE283"/>
      <c r="TKF283"/>
      <c r="TKG283"/>
      <c r="TKH283"/>
      <c r="TKI283"/>
      <c r="TKJ283"/>
      <c r="TKK283"/>
      <c r="TKL283"/>
      <c r="TKM283"/>
      <c r="TKN283"/>
      <c r="TKO283"/>
      <c r="TKP283"/>
      <c r="TKQ283"/>
      <c r="TKR283"/>
      <c r="TKS283"/>
      <c r="TKT283"/>
      <c r="TKU283"/>
      <c r="TKV283"/>
      <c r="TKW283"/>
      <c r="TKX283"/>
      <c r="TKY283"/>
      <c r="TKZ283"/>
      <c r="TLA283"/>
      <c r="TLB283"/>
      <c r="TLC283"/>
      <c r="TLD283"/>
      <c r="TLE283"/>
      <c r="TLF283"/>
      <c r="TLG283"/>
      <c r="TLH283"/>
      <c r="TLI283"/>
      <c r="TLJ283"/>
      <c r="TLK283"/>
      <c r="TLL283"/>
      <c r="TLM283"/>
      <c r="TLN283"/>
      <c r="TLO283"/>
      <c r="TLP283"/>
      <c r="TLQ283"/>
      <c r="TLR283"/>
      <c r="TLS283"/>
      <c r="TLT283"/>
      <c r="TLU283"/>
      <c r="TLV283"/>
      <c r="TLW283"/>
      <c r="TLX283"/>
      <c r="TLY283"/>
      <c r="TLZ283"/>
      <c r="TMA283"/>
      <c r="TMB283"/>
      <c r="TMC283"/>
      <c r="TMD283"/>
      <c r="TME283"/>
      <c r="TMF283"/>
      <c r="TMG283"/>
      <c r="TMH283"/>
      <c r="TMI283"/>
      <c r="TMJ283"/>
      <c r="TMK283"/>
      <c r="TML283"/>
      <c r="TMM283"/>
      <c r="TMN283"/>
      <c r="TMO283"/>
      <c r="TMP283"/>
      <c r="TMQ283"/>
      <c r="TMR283"/>
      <c r="TMS283"/>
      <c r="TMT283"/>
      <c r="TMU283"/>
      <c r="TMV283"/>
      <c r="TMW283"/>
      <c r="TMX283"/>
      <c r="TMY283"/>
      <c r="TMZ283"/>
      <c r="TNA283"/>
      <c r="TNB283"/>
      <c r="TNC283"/>
      <c r="TND283"/>
      <c r="TNE283"/>
      <c r="TNF283"/>
      <c r="TNG283"/>
      <c r="TNH283"/>
      <c r="TNI283"/>
      <c r="TNJ283"/>
      <c r="TNK283"/>
      <c r="TNL283"/>
      <c r="TNM283"/>
      <c r="TNN283"/>
      <c r="TNO283"/>
      <c r="TNP283"/>
      <c r="TNQ283"/>
      <c r="TNR283"/>
      <c r="TNS283"/>
      <c r="TNT283"/>
      <c r="TNU283"/>
      <c r="TNV283"/>
      <c r="TNW283"/>
      <c r="TNX283"/>
      <c r="TNY283"/>
      <c r="TNZ283"/>
      <c r="TOA283"/>
      <c r="TOB283"/>
      <c r="TOC283"/>
      <c r="TOD283"/>
      <c r="TOE283"/>
      <c r="TOF283"/>
      <c r="TOG283"/>
      <c r="TOH283"/>
      <c r="TOI283"/>
      <c r="TOJ283"/>
      <c r="TOK283"/>
      <c r="TOL283"/>
      <c r="TOM283"/>
      <c r="TON283"/>
      <c r="TOO283"/>
      <c r="TOP283"/>
      <c r="TOQ283"/>
      <c r="TOR283"/>
      <c r="TOS283"/>
      <c r="TOT283"/>
      <c r="TOU283"/>
      <c r="TOV283"/>
      <c r="TOW283"/>
      <c r="TOX283"/>
      <c r="TOY283"/>
      <c r="TOZ283"/>
      <c r="TPA283"/>
      <c r="TPB283"/>
      <c r="TPC283"/>
      <c r="TPD283"/>
      <c r="TPE283"/>
      <c r="TPF283"/>
      <c r="TPG283"/>
      <c r="TPH283"/>
      <c r="TPI283"/>
      <c r="TPJ283"/>
      <c r="TPK283"/>
      <c r="TPL283"/>
      <c r="TPM283"/>
      <c r="TPN283"/>
      <c r="TPO283"/>
      <c r="TPP283"/>
      <c r="TPQ283"/>
      <c r="TPR283"/>
      <c r="TPS283"/>
      <c r="TPT283"/>
      <c r="TPU283"/>
      <c r="TPV283"/>
      <c r="TPW283"/>
      <c r="TPX283"/>
      <c r="TPY283"/>
      <c r="TPZ283"/>
      <c r="TQA283"/>
      <c r="TQB283"/>
      <c r="TQC283"/>
      <c r="TQD283"/>
      <c r="TQE283"/>
      <c r="TQF283"/>
      <c r="TQG283"/>
      <c r="TQH283"/>
      <c r="TQI283"/>
      <c r="TQJ283"/>
      <c r="TQK283"/>
      <c r="TQL283"/>
      <c r="TQM283"/>
      <c r="TQN283"/>
      <c r="TQO283"/>
      <c r="TQP283"/>
      <c r="TQQ283"/>
      <c r="TQR283"/>
      <c r="TQS283"/>
      <c r="TQT283"/>
      <c r="TQU283"/>
      <c r="TQV283"/>
      <c r="TQW283"/>
      <c r="TQX283"/>
      <c r="TQY283"/>
      <c r="TQZ283"/>
      <c r="TRA283"/>
      <c r="TRB283"/>
      <c r="TRC283"/>
      <c r="TRD283"/>
      <c r="TRE283"/>
      <c r="TRF283"/>
      <c r="TRG283"/>
      <c r="TRH283"/>
      <c r="TRI283"/>
      <c r="TRJ283"/>
      <c r="TRK283"/>
      <c r="TRL283"/>
      <c r="TRM283"/>
      <c r="TRN283"/>
      <c r="TRO283"/>
      <c r="TRP283"/>
      <c r="TRQ283"/>
      <c r="TRR283"/>
      <c r="TRS283"/>
      <c r="TRT283"/>
      <c r="TRU283"/>
      <c r="TRV283"/>
      <c r="TRW283"/>
      <c r="TRX283"/>
      <c r="TRY283"/>
      <c r="TRZ283"/>
      <c r="TSA283"/>
      <c r="TSB283"/>
      <c r="TSC283"/>
      <c r="TSD283"/>
      <c r="TSE283"/>
      <c r="TSF283"/>
      <c r="TSG283"/>
      <c r="TSH283"/>
      <c r="TSI283"/>
      <c r="TSJ283"/>
      <c r="TSK283"/>
      <c r="TSL283"/>
      <c r="TSM283"/>
      <c r="TSN283"/>
      <c r="TSO283"/>
      <c r="TSP283"/>
      <c r="TSQ283"/>
      <c r="TSR283"/>
      <c r="TSS283"/>
      <c r="TST283"/>
      <c r="TSU283"/>
      <c r="TSV283"/>
      <c r="TSW283"/>
      <c r="TSX283"/>
      <c r="TSY283"/>
      <c r="TSZ283"/>
      <c r="TTA283"/>
      <c r="TTB283"/>
      <c r="TTC283"/>
      <c r="TTD283"/>
      <c r="TTE283"/>
      <c r="TTF283"/>
      <c r="TTG283"/>
      <c r="TTH283"/>
      <c r="TTI283"/>
      <c r="TTJ283"/>
      <c r="TTK283"/>
      <c r="TTL283"/>
      <c r="TTM283"/>
      <c r="TTN283"/>
      <c r="TTO283"/>
      <c r="TTP283"/>
      <c r="TTQ283"/>
      <c r="TTR283"/>
      <c r="TTS283"/>
      <c r="TTT283"/>
      <c r="TTU283"/>
      <c r="TTV283"/>
      <c r="TTW283"/>
      <c r="TTX283"/>
      <c r="TTY283"/>
      <c r="TTZ283"/>
      <c r="TUA283"/>
      <c r="TUB283"/>
      <c r="TUC283"/>
      <c r="TUD283"/>
      <c r="TUE283"/>
      <c r="TUF283"/>
      <c r="TUG283"/>
      <c r="TUH283"/>
      <c r="TUI283"/>
      <c r="TUJ283"/>
      <c r="TUK283"/>
      <c r="TUL283"/>
      <c r="TUM283"/>
      <c r="TUN283"/>
      <c r="TUO283"/>
      <c r="TUP283"/>
      <c r="TUQ283"/>
      <c r="TUR283"/>
      <c r="TUS283"/>
      <c r="TUT283"/>
      <c r="TUU283"/>
      <c r="TUV283"/>
      <c r="TUW283"/>
      <c r="TUX283"/>
      <c r="TUY283"/>
      <c r="TUZ283"/>
      <c r="TVA283"/>
      <c r="TVB283"/>
      <c r="TVC283"/>
      <c r="TVD283"/>
      <c r="TVE283"/>
      <c r="TVF283"/>
      <c r="TVG283"/>
      <c r="TVH283"/>
      <c r="TVI283"/>
      <c r="TVJ283"/>
      <c r="TVK283"/>
      <c r="TVL283"/>
      <c r="TVM283"/>
      <c r="TVN283"/>
      <c r="TVO283"/>
      <c r="TVP283"/>
      <c r="TVQ283"/>
      <c r="TVR283"/>
      <c r="TVS283"/>
      <c r="TVT283"/>
      <c r="TVU283"/>
      <c r="TVV283"/>
      <c r="TVW283"/>
      <c r="TVX283"/>
      <c r="TVY283"/>
      <c r="TVZ283"/>
      <c r="TWA283"/>
      <c r="TWB283"/>
      <c r="TWC283"/>
      <c r="TWD283"/>
      <c r="TWE283"/>
      <c r="TWF283"/>
      <c r="TWG283"/>
      <c r="TWH283"/>
      <c r="TWI283"/>
      <c r="TWJ283"/>
      <c r="TWK283"/>
      <c r="TWL283"/>
      <c r="TWM283"/>
      <c r="TWN283"/>
      <c r="TWO283"/>
      <c r="TWP283"/>
      <c r="TWQ283"/>
      <c r="TWR283"/>
      <c r="TWS283"/>
      <c r="TWT283"/>
      <c r="TWU283"/>
      <c r="TWV283"/>
      <c r="TWW283"/>
      <c r="TWX283"/>
      <c r="TWY283"/>
      <c r="TWZ283"/>
      <c r="TXA283"/>
      <c r="TXB283"/>
      <c r="TXC283"/>
      <c r="TXD283"/>
      <c r="TXE283"/>
      <c r="TXF283"/>
      <c r="TXG283"/>
      <c r="TXH283"/>
      <c r="TXI283"/>
      <c r="TXJ283"/>
      <c r="TXK283"/>
      <c r="TXL283"/>
      <c r="TXM283"/>
      <c r="TXN283"/>
      <c r="TXO283"/>
      <c r="TXP283"/>
      <c r="TXQ283"/>
      <c r="TXR283"/>
      <c r="TXS283"/>
      <c r="TXT283"/>
      <c r="TXU283"/>
      <c r="TXV283"/>
      <c r="TXW283"/>
      <c r="TXX283"/>
      <c r="TXY283"/>
      <c r="TXZ283"/>
      <c r="TYA283"/>
      <c r="TYB283"/>
      <c r="TYC283"/>
      <c r="TYD283"/>
      <c r="TYE283"/>
      <c r="TYF283"/>
      <c r="TYG283"/>
      <c r="TYH283"/>
      <c r="TYI283"/>
      <c r="TYJ283"/>
      <c r="TYK283"/>
      <c r="TYL283"/>
      <c r="TYM283"/>
      <c r="TYN283"/>
      <c r="TYO283"/>
      <c r="TYP283"/>
      <c r="TYQ283"/>
      <c r="TYR283"/>
      <c r="TYS283"/>
      <c r="TYT283"/>
      <c r="TYU283"/>
      <c r="TYV283"/>
      <c r="TYW283"/>
      <c r="TYX283"/>
      <c r="TYY283"/>
      <c r="TYZ283"/>
      <c r="TZA283"/>
      <c r="TZB283"/>
      <c r="TZC283"/>
      <c r="TZD283"/>
      <c r="TZE283"/>
      <c r="TZF283"/>
      <c r="TZG283"/>
      <c r="TZH283"/>
      <c r="TZI283"/>
      <c r="TZJ283"/>
      <c r="TZK283"/>
      <c r="TZL283"/>
      <c r="TZM283"/>
      <c r="TZN283"/>
      <c r="TZO283"/>
      <c r="TZP283"/>
      <c r="TZQ283"/>
      <c r="TZR283"/>
      <c r="TZS283"/>
      <c r="TZT283"/>
      <c r="TZU283"/>
      <c r="TZV283"/>
      <c r="TZW283"/>
      <c r="TZX283"/>
      <c r="TZY283"/>
      <c r="TZZ283"/>
      <c r="UAA283"/>
      <c r="UAB283"/>
      <c r="UAC283"/>
      <c r="UAD283"/>
      <c r="UAE283"/>
      <c r="UAF283"/>
      <c r="UAG283"/>
      <c r="UAH283"/>
      <c r="UAI283"/>
      <c r="UAJ283"/>
      <c r="UAK283"/>
      <c r="UAL283"/>
      <c r="UAM283"/>
      <c r="UAN283"/>
      <c r="UAO283"/>
      <c r="UAP283"/>
      <c r="UAQ283"/>
      <c r="UAR283"/>
      <c r="UAS283"/>
      <c r="UAT283"/>
      <c r="UAU283"/>
      <c r="UAV283"/>
      <c r="UAW283"/>
      <c r="UAX283"/>
      <c r="UAY283"/>
      <c r="UAZ283"/>
      <c r="UBA283"/>
      <c r="UBB283"/>
      <c r="UBC283"/>
      <c r="UBD283"/>
      <c r="UBE283"/>
      <c r="UBF283"/>
      <c r="UBG283"/>
      <c r="UBH283"/>
      <c r="UBI283"/>
      <c r="UBJ283"/>
      <c r="UBK283"/>
      <c r="UBL283"/>
      <c r="UBM283"/>
      <c r="UBN283"/>
      <c r="UBO283"/>
      <c r="UBP283"/>
      <c r="UBQ283"/>
      <c r="UBR283"/>
      <c r="UBS283"/>
      <c r="UBT283"/>
      <c r="UBU283"/>
      <c r="UBV283"/>
      <c r="UBW283"/>
      <c r="UBX283"/>
      <c r="UBY283"/>
      <c r="UBZ283"/>
      <c r="UCA283"/>
      <c r="UCB283"/>
      <c r="UCC283"/>
      <c r="UCD283"/>
      <c r="UCE283"/>
      <c r="UCF283"/>
      <c r="UCG283"/>
      <c r="UCH283"/>
      <c r="UCI283"/>
      <c r="UCJ283"/>
      <c r="UCK283"/>
      <c r="UCL283"/>
      <c r="UCM283"/>
      <c r="UCN283"/>
      <c r="UCO283"/>
      <c r="UCP283"/>
      <c r="UCQ283"/>
      <c r="UCR283"/>
      <c r="UCS283"/>
      <c r="UCT283"/>
      <c r="UCU283"/>
      <c r="UCV283"/>
      <c r="UCW283"/>
      <c r="UCX283"/>
      <c r="UCY283"/>
      <c r="UCZ283"/>
      <c r="UDA283"/>
      <c r="UDB283"/>
      <c r="UDC283"/>
      <c r="UDD283"/>
      <c r="UDE283"/>
      <c r="UDF283"/>
      <c r="UDG283"/>
      <c r="UDH283"/>
      <c r="UDI283"/>
      <c r="UDJ283"/>
      <c r="UDK283"/>
      <c r="UDL283"/>
      <c r="UDM283"/>
      <c r="UDN283"/>
      <c r="UDO283"/>
      <c r="UDP283"/>
      <c r="UDQ283"/>
      <c r="UDR283"/>
      <c r="UDS283"/>
      <c r="UDT283"/>
      <c r="UDU283"/>
      <c r="UDV283"/>
      <c r="UDW283"/>
      <c r="UDX283"/>
      <c r="UDY283"/>
      <c r="UDZ283"/>
      <c r="UEA283"/>
      <c r="UEB283"/>
      <c r="UEC283"/>
      <c r="UED283"/>
      <c r="UEE283"/>
      <c r="UEF283"/>
      <c r="UEG283"/>
      <c r="UEH283"/>
      <c r="UEI283"/>
      <c r="UEJ283"/>
      <c r="UEK283"/>
      <c r="UEL283"/>
      <c r="UEM283"/>
      <c r="UEN283"/>
      <c r="UEO283"/>
      <c r="UEP283"/>
      <c r="UEQ283"/>
      <c r="UER283"/>
      <c r="UES283"/>
      <c r="UET283"/>
      <c r="UEU283"/>
      <c r="UEV283"/>
      <c r="UEW283"/>
      <c r="UEX283"/>
      <c r="UEY283"/>
      <c r="UEZ283"/>
      <c r="UFA283"/>
      <c r="UFB283"/>
      <c r="UFC283"/>
      <c r="UFD283"/>
      <c r="UFE283"/>
      <c r="UFF283"/>
      <c r="UFG283"/>
      <c r="UFH283"/>
      <c r="UFI283"/>
      <c r="UFJ283"/>
      <c r="UFK283"/>
      <c r="UFL283"/>
      <c r="UFM283"/>
      <c r="UFN283"/>
      <c r="UFO283"/>
      <c r="UFP283"/>
      <c r="UFQ283"/>
      <c r="UFR283"/>
      <c r="UFS283"/>
      <c r="UFT283"/>
      <c r="UFU283"/>
      <c r="UFV283"/>
      <c r="UFW283"/>
      <c r="UFX283"/>
      <c r="UFY283"/>
      <c r="UFZ283"/>
      <c r="UGA283"/>
      <c r="UGB283"/>
      <c r="UGC283"/>
      <c r="UGD283"/>
      <c r="UGE283"/>
      <c r="UGF283"/>
      <c r="UGG283"/>
      <c r="UGH283"/>
      <c r="UGI283"/>
      <c r="UGJ283"/>
      <c r="UGK283"/>
      <c r="UGL283"/>
      <c r="UGM283"/>
      <c r="UGN283"/>
      <c r="UGO283"/>
      <c r="UGP283"/>
      <c r="UGQ283"/>
      <c r="UGR283"/>
      <c r="UGS283"/>
      <c r="UGT283"/>
      <c r="UGU283"/>
      <c r="UGV283"/>
      <c r="UGW283"/>
      <c r="UGX283"/>
      <c r="UGY283"/>
      <c r="UGZ283"/>
      <c r="UHA283"/>
      <c r="UHB283"/>
      <c r="UHC283"/>
      <c r="UHD283"/>
      <c r="UHE283"/>
      <c r="UHF283"/>
      <c r="UHG283"/>
      <c r="UHH283"/>
      <c r="UHI283"/>
      <c r="UHJ283"/>
      <c r="UHK283"/>
      <c r="UHL283"/>
      <c r="UHM283"/>
      <c r="UHN283"/>
      <c r="UHO283"/>
      <c r="UHP283"/>
      <c r="UHQ283"/>
      <c r="UHR283"/>
      <c r="UHS283"/>
      <c r="UHT283"/>
      <c r="UHU283"/>
      <c r="UHV283"/>
      <c r="UHW283"/>
      <c r="UHX283"/>
      <c r="UHY283"/>
      <c r="UHZ283"/>
      <c r="UIA283"/>
      <c r="UIB283"/>
      <c r="UIC283"/>
      <c r="UID283"/>
      <c r="UIE283"/>
      <c r="UIF283"/>
      <c r="UIG283"/>
      <c r="UIH283"/>
      <c r="UII283"/>
      <c r="UIJ283"/>
      <c r="UIK283"/>
      <c r="UIL283"/>
      <c r="UIM283"/>
      <c r="UIN283"/>
      <c r="UIO283"/>
      <c r="UIP283"/>
      <c r="UIQ283"/>
      <c r="UIR283"/>
      <c r="UIS283"/>
      <c r="UIT283"/>
      <c r="UIU283"/>
      <c r="UIV283"/>
      <c r="UIW283"/>
      <c r="UIX283"/>
      <c r="UIY283"/>
      <c r="UIZ283"/>
      <c r="UJA283"/>
      <c r="UJB283"/>
      <c r="UJC283"/>
      <c r="UJD283"/>
      <c r="UJE283"/>
      <c r="UJF283"/>
      <c r="UJG283"/>
      <c r="UJH283"/>
      <c r="UJI283"/>
      <c r="UJJ283"/>
      <c r="UJK283"/>
      <c r="UJL283"/>
      <c r="UJM283"/>
      <c r="UJN283"/>
      <c r="UJO283"/>
      <c r="UJP283"/>
      <c r="UJQ283"/>
      <c r="UJR283"/>
      <c r="UJS283"/>
      <c r="UJT283"/>
      <c r="UJU283"/>
      <c r="UJV283"/>
      <c r="UJW283"/>
      <c r="UJX283"/>
      <c r="UJY283"/>
      <c r="UJZ283"/>
      <c r="UKA283"/>
      <c r="UKB283"/>
      <c r="UKC283"/>
      <c r="UKD283"/>
      <c r="UKE283"/>
      <c r="UKF283"/>
      <c r="UKG283"/>
      <c r="UKH283"/>
      <c r="UKI283"/>
      <c r="UKJ283"/>
      <c r="UKK283"/>
      <c r="UKL283"/>
      <c r="UKM283"/>
      <c r="UKN283"/>
      <c r="UKO283"/>
      <c r="UKP283"/>
      <c r="UKQ283"/>
      <c r="UKR283"/>
      <c r="UKS283"/>
      <c r="UKT283"/>
      <c r="UKU283"/>
      <c r="UKV283"/>
      <c r="UKW283"/>
      <c r="UKX283"/>
      <c r="UKY283"/>
      <c r="UKZ283"/>
      <c r="ULA283"/>
      <c r="ULB283"/>
      <c r="ULC283"/>
      <c r="ULD283"/>
      <c r="ULE283"/>
      <c r="ULF283"/>
      <c r="ULG283"/>
      <c r="ULH283"/>
      <c r="ULI283"/>
      <c r="ULJ283"/>
      <c r="ULK283"/>
      <c r="ULL283"/>
      <c r="ULM283"/>
      <c r="ULN283"/>
      <c r="ULO283"/>
      <c r="ULP283"/>
      <c r="ULQ283"/>
      <c r="ULR283"/>
      <c r="ULS283"/>
      <c r="ULT283"/>
      <c r="ULU283"/>
      <c r="ULV283"/>
      <c r="ULW283"/>
      <c r="ULX283"/>
      <c r="ULY283"/>
      <c r="ULZ283"/>
      <c r="UMA283"/>
      <c r="UMB283"/>
      <c r="UMC283"/>
      <c r="UMD283"/>
      <c r="UME283"/>
      <c r="UMF283"/>
      <c r="UMG283"/>
      <c r="UMH283"/>
      <c r="UMI283"/>
      <c r="UMJ283"/>
      <c r="UMK283"/>
      <c r="UML283"/>
      <c r="UMM283"/>
      <c r="UMN283"/>
      <c r="UMO283"/>
      <c r="UMP283"/>
      <c r="UMQ283"/>
      <c r="UMR283"/>
      <c r="UMS283"/>
      <c r="UMT283"/>
      <c r="UMU283"/>
      <c r="UMV283"/>
      <c r="UMW283"/>
      <c r="UMX283"/>
      <c r="UMY283"/>
      <c r="UMZ283"/>
      <c r="UNA283"/>
      <c r="UNB283"/>
      <c r="UNC283"/>
      <c r="UND283"/>
      <c r="UNE283"/>
      <c r="UNF283"/>
      <c r="UNG283"/>
      <c r="UNH283"/>
      <c r="UNI283"/>
      <c r="UNJ283"/>
      <c r="UNK283"/>
      <c r="UNL283"/>
      <c r="UNM283"/>
      <c r="UNN283"/>
      <c r="UNO283"/>
      <c r="UNP283"/>
      <c r="UNQ283"/>
      <c r="UNR283"/>
      <c r="UNS283"/>
      <c r="UNT283"/>
      <c r="UNU283"/>
      <c r="UNV283"/>
      <c r="UNW283"/>
      <c r="UNX283"/>
      <c r="UNY283"/>
      <c r="UNZ283"/>
      <c r="UOA283"/>
      <c r="UOB283"/>
      <c r="UOC283"/>
      <c r="UOD283"/>
      <c r="UOE283"/>
      <c r="UOF283"/>
      <c r="UOG283"/>
      <c r="UOH283"/>
      <c r="UOI283"/>
      <c r="UOJ283"/>
      <c r="UOK283"/>
      <c r="UOL283"/>
      <c r="UOM283"/>
      <c r="UON283"/>
      <c r="UOO283"/>
      <c r="UOP283"/>
      <c r="UOQ283"/>
      <c r="UOR283"/>
      <c r="UOS283"/>
      <c r="UOT283"/>
      <c r="UOU283"/>
      <c r="UOV283"/>
      <c r="UOW283"/>
      <c r="UOX283"/>
      <c r="UOY283"/>
      <c r="UOZ283"/>
      <c r="UPA283"/>
      <c r="UPB283"/>
      <c r="UPC283"/>
      <c r="UPD283"/>
      <c r="UPE283"/>
      <c r="UPF283"/>
      <c r="UPG283"/>
      <c r="UPH283"/>
      <c r="UPI283"/>
      <c r="UPJ283"/>
      <c r="UPK283"/>
      <c r="UPL283"/>
      <c r="UPM283"/>
      <c r="UPN283"/>
      <c r="UPO283"/>
      <c r="UPP283"/>
      <c r="UPQ283"/>
      <c r="UPR283"/>
      <c r="UPS283"/>
      <c r="UPT283"/>
      <c r="UPU283"/>
      <c r="UPV283"/>
      <c r="UPW283"/>
      <c r="UPX283"/>
      <c r="UPY283"/>
      <c r="UPZ283"/>
      <c r="UQA283"/>
      <c r="UQB283"/>
      <c r="UQC283"/>
      <c r="UQD283"/>
      <c r="UQE283"/>
      <c r="UQF283"/>
      <c r="UQG283"/>
      <c r="UQH283"/>
      <c r="UQI283"/>
      <c r="UQJ283"/>
      <c r="UQK283"/>
      <c r="UQL283"/>
      <c r="UQM283"/>
      <c r="UQN283"/>
      <c r="UQO283"/>
      <c r="UQP283"/>
      <c r="UQQ283"/>
      <c r="UQR283"/>
      <c r="UQS283"/>
      <c r="UQT283"/>
      <c r="UQU283"/>
      <c r="UQV283"/>
      <c r="UQW283"/>
      <c r="UQX283"/>
      <c r="UQY283"/>
      <c r="UQZ283"/>
      <c r="URA283"/>
      <c r="URB283"/>
      <c r="URC283"/>
      <c r="URD283"/>
      <c r="URE283"/>
      <c r="URF283"/>
      <c r="URG283"/>
      <c r="URH283"/>
      <c r="URI283"/>
      <c r="URJ283"/>
      <c r="URK283"/>
      <c r="URL283"/>
      <c r="URM283"/>
      <c r="URN283"/>
      <c r="URO283"/>
      <c r="URP283"/>
      <c r="URQ283"/>
      <c r="URR283"/>
      <c r="URS283"/>
      <c r="URT283"/>
      <c r="URU283"/>
      <c r="URV283"/>
      <c r="URW283"/>
      <c r="URX283"/>
      <c r="URY283"/>
      <c r="URZ283"/>
      <c r="USA283"/>
      <c r="USB283"/>
      <c r="USC283"/>
      <c r="USD283"/>
      <c r="USE283"/>
      <c r="USF283"/>
      <c r="USG283"/>
      <c r="USH283"/>
      <c r="USI283"/>
      <c r="USJ283"/>
      <c r="USK283"/>
      <c r="USL283"/>
      <c r="USM283"/>
      <c r="USN283"/>
      <c r="USO283"/>
      <c r="USP283"/>
      <c r="USQ283"/>
      <c r="USR283"/>
      <c r="USS283"/>
      <c r="UST283"/>
      <c r="USU283"/>
      <c r="USV283"/>
      <c r="USW283"/>
      <c r="USX283"/>
      <c r="USY283"/>
      <c r="USZ283"/>
      <c r="UTA283"/>
      <c r="UTB283"/>
      <c r="UTC283"/>
      <c r="UTD283"/>
      <c r="UTE283"/>
      <c r="UTF283"/>
      <c r="UTG283"/>
      <c r="UTH283"/>
      <c r="UTI283"/>
      <c r="UTJ283"/>
      <c r="UTK283"/>
      <c r="UTL283"/>
      <c r="UTM283"/>
      <c r="UTN283"/>
      <c r="UTO283"/>
      <c r="UTP283"/>
      <c r="UTQ283"/>
      <c r="UTR283"/>
      <c r="UTS283"/>
      <c r="UTT283"/>
      <c r="UTU283"/>
      <c r="UTV283"/>
      <c r="UTW283"/>
      <c r="UTX283"/>
      <c r="UTY283"/>
      <c r="UTZ283"/>
      <c r="UUA283"/>
      <c r="UUB283"/>
      <c r="UUC283"/>
      <c r="UUD283"/>
      <c r="UUE283"/>
      <c r="UUF283"/>
      <c r="UUG283"/>
      <c r="UUH283"/>
      <c r="UUI283"/>
      <c r="UUJ283"/>
      <c r="UUK283"/>
      <c r="UUL283"/>
      <c r="UUM283"/>
      <c r="UUN283"/>
      <c r="UUO283"/>
      <c r="UUP283"/>
      <c r="UUQ283"/>
      <c r="UUR283"/>
      <c r="UUS283"/>
      <c r="UUT283"/>
      <c r="UUU283"/>
      <c r="UUV283"/>
      <c r="UUW283"/>
      <c r="UUX283"/>
      <c r="UUY283"/>
      <c r="UUZ283"/>
      <c r="UVA283"/>
      <c r="UVB283"/>
      <c r="UVC283"/>
      <c r="UVD283"/>
      <c r="UVE283"/>
      <c r="UVF283"/>
      <c r="UVG283"/>
      <c r="UVH283"/>
      <c r="UVI283"/>
      <c r="UVJ283"/>
      <c r="UVK283"/>
      <c r="UVL283"/>
      <c r="UVM283"/>
      <c r="UVN283"/>
      <c r="UVO283"/>
      <c r="UVP283"/>
      <c r="UVQ283"/>
      <c r="UVR283"/>
      <c r="UVS283"/>
      <c r="UVT283"/>
      <c r="UVU283"/>
      <c r="UVV283"/>
      <c r="UVW283"/>
      <c r="UVX283"/>
      <c r="UVY283"/>
      <c r="UVZ283"/>
      <c r="UWA283"/>
      <c r="UWB283"/>
      <c r="UWC283"/>
      <c r="UWD283"/>
      <c r="UWE283"/>
      <c r="UWF283"/>
      <c r="UWG283"/>
      <c r="UWH283"/>
      <c r="UWI283"/>
      <c r="UWJ283"/>
      <c r="UWK283"/>
      <c r="UWL283"/>
      <c r="UWM283"/>
      <c r="UWN283"/>
      <c r="UWO283"/>
      <c r="UWP283"/>
      <c r="UWQ283"/>
      <c r="UWR283"/>
      <c r="UWS283"/>
      <c r="UWT283"/>
      <c r="UWU283"/>
      <c r="UWV283"/>
      <c r="UWW283"/>
      <c r="UWX283"/>
      <c r="UWY283"/>
      <c r="UWZ283"/>
      <c r="UXA283"/>
      <c r="UXB283"/>
      <c r="UXC283"/>
      <c r="UXD283"/>
      <c r="UXE283"/>
      <c r="UXF283"/>
      <c r="UXG283"/>
      <c r="UXH283"/>
      <c r="UXI283"/>
      <c r="UXJ283"/>
      <c r="UXK283"/>
      <c r="UXL283"/>
      <c r="UXM283"/>
      <c r="UXN283"/>
      <c r="UXO283"/>
      <c r="UXP283"/>
      <c r="UXQ283"/>
      <c r="UXR283"/>
      <c r="UXS283"/>
      <c r="UXT283"/>
      <c r="UXU283"/>
      <c r="UXV283"/>
      <c r="UXW283"/>
      <c r="UXX283"/>
      <c r="UXY283"/>
      <c r="UXZ283"/>
      <c r="UYA283"/>
      <c r="UYB283"/>
      <c r="UYC283"/>
      <c r="UYD283"/>
      <c r="UYE283"/>
      <c r="UYF283"/>
      <c r="UYG283"/>
      <c r="UYH283"/>
      <c r="UYI283"/>
      <c r="UYJ283"/>
      <c r="UYK283"/>
      <c r="UYL283"/>
      <c r="UYM283"/>
      <c r="UYN283"/>
      <c r="UYO283"/>
      <c r="UYP283"/>
      <c r="UYQ283"/>
      <c r="UYR283"/>
      <c r="UYS283"/>
      <c r="UYT283"/>
      <c r="UYU283"/>
      <c r="UYV283"/>
      <c r="UYW283"/>
      <c r="UYX283"/>
      <c r="UYY283"/>
      <c r="UYZ283"/>
      <c r="UZA283"/>
      <c r="UZB283"/>
      <c r="UZC283"/>
      <c r="UZD283"/>
      <c r="UZE283"/>
      <c r="UZF283"/>
      <c r="UZG283"/>
      <c r="UZH283"/>
      <c r="UZI283"/>
      <c r="UZJ283"/>
      <c r="UZK283"/>
      <c r="UZL283"/>
      <c r="UZM283"/>
      <c r="UZN283"/>
      <c r="UZO283"/>
      <c r="UZP283"/>
      <c r="UZQ283"/>
      <c r="UZR283"/>
      <c r="UZS283"/>
      <c r="UZT283"/>
      <c r="UZU283"/>
      <c r="UZV283"/>
      <c r="UZW283"/>
      <c r="UZX283"/>
      <c r="UZY283"/>
      <c r="UZZ283"/>
      <c r="VAA283"/>
      <c r="VAB283"/>
      <c r="VAC283"/>
      <c r="VAD283"/>
      <c r="VAE283"/>
      <c r="VAF283"/>
      <c r="VAG283"/>
      <c r="VAH283"/>
      <c r="VAI283"/>
      <c r="VAJ283"/>
      <c r="VAK283"/>
      <c r="VAL283"/>
      <c r="VAM283"/>
      <c r="VAN283"/>
      <c r="VAO283"/>
      <c r="VAP283"/>
      <c r="VAQ283"/>
      <c r="VAR283"/>
      <c r="VAS283"/>
      <c r="VAT283"/>
      <c r="VAU283"/>
      <c r="VAV283"/>
      <c r="VAW283"/>
      <c r="VAX283"/>
      <c r="VAY283"/>
      <c r="VAZ283"/>
      <c r="VBA283"/>
      <c r="VBB283"/>
      <c r="VBC283"/>
      <c r="VBD283"/>
      <c r="VBE283"/>
      <c r="VBF283"/>
      <c r="VBG283"/>
      <c r="VBH283"/>
      <c r="VBI283"/>
      <c r="VBJ283"/>
      <c r="VBK283"/>
      <c r="VBL283"/>
      <c r="VBM283"/>
      <c r="VBN283"/>
      <c r="VBO283"/>
      <c r="VBP283"/>
      <c r="VBQ283"/>
      <c r="VBR283"/>
      <c r="VBS283"/>
      <c r="VBT283"/>
      <c r="VBU283"/>
      <c r="VBV283"/>
      <c r="VBW283"/>
      <c r="VBX283"/>
      <c r="VBY283"/>
      <c r="VBZ283"/>
      <c r="VCA283"/>
      <c r="VCB283"/>
      <c r="VCC283"/>
      <c r="VCD283"/>
      <c r="VCE283"/>
      <c r="VCF283"/>
      <c r="VCG283"/>
      <c r="VCH283"/>
      <c r="VCI283"/>
      <c r="VCJ283"/>
      <c r="VCK283"/>
      <c r="VCL283"/>
      <c r="VCM283"/>
      <c r="VCN283"/>
      <c r="VCO283"/>
      <c r="VCP283"/>
      <c r="VCQ283"/>
      <c r="VCR283"/>
      <c r="VCS283"/>
      <c r="VCT283"/>
      <c r="VCU283"/>
      <c r="VCV283"/>
      <c r="VCW283"/>
      <c r="VCX283"/>
      <c r="VCY283"/>
      <c r="VCZ283"/>
      <c r="VDA283"/>
      <c r="VDB283"/>
      <c r="VDC283"/>
      <c r="VDD283"/>
      <c r="VDE283"/>
      <c r="VDF283"/>
      <c r="VDG283"/>
      <c r="VDH283"/>
      <c r="VDI283"/>
      <c r="VDJ283"/>
      <c r="VDK283"/>
      <c r="VDL283"/>
      <c r="VDM283"/>
      <c r="VDN283"/>
      <c r="VDO283"/>
      <c r="VDP283"/>
      <c r="VDQ283"/>
      <c r="VDR283"/>
      <c r="VDS283"/>
      <c r="VDT283"/>
      <c r="VDU283"/>
      <c r="VDV283"/>
      <c r="VDW283"/>
      <c r="VDX283"/>
      <c r="VDY283"/>
      <c r="VDZ283"/>
      <c r="VEA283"/>
      <c r="VEB283"/>
      <c r="VEC283"/>
      <c r="VED283"/>
      <c r="VEE283"/>
      <c r="VEF283"/>
      <c r="VEG283"/>
      <c r="VEH283"/>
      <c r="VEI283"/>
      <c r="VEJ283"/>
      <c r="VEK283"/>
      <c r="VEL283"/>
      <c r="VEM283"/>
      <c r="VEN283"/>
      <c r="VEO283"/>
      <c r="VEP283"/>
      <c r="VEQ283"/>
      <c r="VER283"/>
      <c r="VES283"/>
      <c r="VET283"/>
      <c r="VEU283"/>
      <c r="VEV283"/>
      <c r="VEW283"/>
      <c r="VEX283"/>
      <c r="VEY283"/>
      <c r="VEZ283"/>
      <c r="VFA283"/>
      <c r="VFB283"/>
      <c r="VFC283"/>
      <c r="VFD283"/>
      <c r="VFE283"/>
      <c r="VFF283"/>
      <c r="VFG283"/>
      <c r="VFH283"/>
      <c r="VFI283"/>
      <c r="VFJ283"/>
      <c r="VFK283"/>
      <c r="VFL283"/>
      <c r="VFM283"/>
      <c r="VFN283"/>
      <c r="VFO283"/>
      <c r="VFP283"/>
      <c r="VFQ283"/>
      <c r="VFR283"/>
      <c r="VFS283"/>
      <c r="VFT283"/>
      <c r="VFU283"/>
      <c r="VFV283"/>
      <c r="VFW283"/>
      <c r="VFX283"/>
      <c r="VFY283"/>
      <c r="VFZ283"/>
      <c r="VGA283"/>
      <c r="VGB283"/>
      <c r="VGC283"/>
      <c r="VGD283"/>
      <c r="VGE283"/>
      <c r="VGF283"/>
      <c r="VGG283"/>
      <c r="VGH283"/>
      <c r="VGI283"/>
      <c r="VGJ283"/>
      <c r="VGK283"/>
      <c r="VGL283"/>
      <c r="VGM283"/>
      <c r="VGN283"/>
      <c r="VGO283"/>
      <c r="VGP283"/>
      <c r="VGQ283"/>
      <c r="VGR283"/>
      <c r="VGS283"/>
      <c r="VGT283"/>
      <c r="VGU283"/>
      <c r="VGV283"/>
      <c r="VGW283"/>
      <c r="VGX283"/>
      <c r="VGY283"/>
      <c r="VGZ283"/>
      <c r="VHA283"/>
      <c r="VHB283"/>
      <c r="VHC283"/>
      <c r="VHD283"/>
      <c r="VHE283"/>
      <c r="VHF283"/>
      <c r="VHG283"/>
      <c r="VHH283"/>
      <c r="VHI283"/>
      <c r="VHJ283"/>
      <c r="VHK283"/>
      <c r="VHL283"/>
      <c r="VHM283"/>
      <c r="VHN283"/>
      <c r="VHO283"/>
      <c r="VHP283"/>
      <c r="VHQ283"/>
      <c r="VHR283"/>
      <c r="VHS283"/>
      <c r="VHT283"/>
      <c r="VHU283"/>
      <c r="VHV283"/>
      <c r="VHW283"/>
      <c r="VHX283"/>
      <c r="VHY283"/>
      <c r="VHZ283"/>
      <c r="VIA283"/>
      <c r="VIB283"/>
      <c r="VIC283"/>
      <c r="VID283"/>
      <c r="VIE283"/>
      <c r="VIF283"/>
      <c r="VIG283"/>
      <c r="VIH283"/>
      <c r="VII283"/>
      <c r="VIJ283"/>
      <c r="VIK283"/>
      <c r="VIL283"/>
      <c r="VIM283"/>
      <c r="VIN283"/>
      <c r="VIO283"/>
      <c r="VIP283"/>
      <c r="VIQ283"/>
      <c r="VIR283"/>
      <c r="VIS283"/>
      <c r="VIT283"/>
      <c r="VIU283"/>
      <c r="VIV283"/>
      <c r="VIW283"/>
      <c r="VIX283"/>
      <c r="VIY283"/>
      <c r="VIZ283"/>
      <c r="VJA283"/>
      <c r="VJB283"/>
      <c r="VJC283"/>
      <c r="VJD283"/>
      <c r="VJE283"/>
      <c r="VJF283"/>
      <c r="VJG283"/>
      <c r="VJH283"/>
      <c r="VJI283"/>
      <c r="VJJ283"/>
      <c r="VJK283"/>
      <c r="VJL283"/>
      <c r="VJM283"/>
      <c r="VJN283"/>
      <c r="VJO283"/>
      <c r="VJP283"/>
      <c r="VJQ283"/>
      <c r="VJR283"/>
      <c r="VJS283"/>
      <c r="VJT283"/>
      <c r="VJU283"/>
      <c r="VJV283"/>
      <c r="VJW283"/>
      <c r="VJX283"/>
      <c r="VJY283"/>
      <c r="VJZ283"/>
      <c r="VKA283"/>
      <c r="VKB283"/>
      <c r="VKC283"/>
      <c r="VKD283"/>
      <c r="VKE283"/>
      <c r="VKF283"/>
      <c r="VKG283"/>
      <c r="VKH283"/>
      <c r="VKI283"/>
      <c r="VKJ283"/>
      <c r="VKK283"/>
      <c r="VKL283"/>
      <c r="VKM283"/>
      <c r="VKN283"/>
      <c r="VKO283"/>
      <c r="VKP283"/>
      <c r="VKQ283"/>
      <c r="VKR283"/>
      <c r="VKS283"/>
      <c r="VKT283"/>
      <c r="VKU283"/>
      <c r="VKV283"/>
      <c r="VKW283"/>
      <c r="VKX283"/>
      <c r="VKY283"/>
      <c r="VKZ283"/>
      <c r="VLA283"/>
      <c r="VLB283"/>
      <c r="VLC283"/>
      <c r="VLD283"/>
      <c r="VLE283"/>
      <c r="VLF283"/>
      <c r="VLG283"/>
      <c r="VLH283"/>
      <c r="VLI283"/>
      <c r="VLJ283"/>
      <c r="VLK283"/>
      <c r="VLL283"/>
      <c r="VLM283"/>
      <c r="VLN283"/>
      <c r="VLO283"/>
      <c r="VLP283"/>
      <c r="VLQ283"/>
      <c r="VLR283"/>
      <c r="VLS283"/>
      <c r="VLT283"/>
      <c r="VLU283"/>
      <c r="VLV283"/>
      <c r="VLW283"/>
      <c r="VLX283"/>
      <c r="VLY283"/>
      <c r="VLZ283"/>
      <c r="VMA283"/>
      <c r="VMB283"/>
      <c r="VMC283"/>
      <c r="VMD283"/>
      <c r="VME283"/>
      <c r="VMF283"/>
      <c r="VMG283"/>
      <c r="VMH283"/>
      <c r="VMI283"/>
      <c r="VMJ283"/>
      <c r="VMK283"/>
      <c r="VML283"/>
      <c r="VMM283"/>
      <c r="VMN283"/>
      <c r="VMO283"/>
      <c r="VMP283"/>
      <c r="VMQ283"/>
      <c r="VMR283"/>
      <c r="VMS283"/>
      <c r="VMT283"/>
      <c r="VMU283"/>
      <c r="VMV283"/>
      <c r="VMW283"/>
      <c r="VMX283"/>
      <c r="VMY283"/>
      <c r="VMZ283"/>
      <c r="VNA283"/>
      <c r="VNB283"/>
      <c r="VNC283"/>
      <c r="VND283"/>
      <c r="VNE283"/>
      <c r="VNF283"/>
      <c r="VNG283"/>
      <c r="VNH283"/>
      <c r="VNI283"/>
      <c r="VNJ283"/>
      <c r="VNK283"/>
      <c r="VNL283"/>
      <c r="VNM283"/>
      <c r="VNN283"/>
      <c r="VNO283"/>
      <c r="VNP283"/>
      <c r="VNQ283"/>
      <c r="VNR283"/>
      <c r="VNS283"/>
      <c r="VNT283"/>
      <c r="VNU283"/>
      <c r="VNV283"/>
      <c r="VNW283"/>
      <c r="VNX283"/>
      <c r="VNY283"/>
      <c r="VNZ283"/>
      <c r="VOA283"/>
      <c r="VOB283"/>
      <c r="VOC283"/>
      <c r="VOD283"/>
      <c r="VOE283"/>
      <c r="VOF283"/>
      <c r="VOG283"/>
      <c r="VOH283"/>
      <c r="VOI283"/>
      <c r="VOJ283"/>
      <c r="VOK283"/>
      <c r="VOL283"/>
      <c r="VOM283"/>
      <c r="VON283"/>
      <c r="VOO283"/>
      <c r="VOP283"/>
      <c r="VOQ283"/>
      <c r="VOR283"/>
      <c r="VOS283"/>
      <c r="VOT283"/>
      <c r="VOU283"/>
      <c r="VOV283"/>
      <c r="VOW283"/>
      <c r="VOX283"/>
      <c r="VOY283"/>
      <c r="VOZ283"/>
      <c r="VPA283"/>
      <c r="VPB283"/>
      <c r="VPC283"/>
      <c r="VPD283"/>
      <c r="VPE283"/>
      <c r="VPF283"/>
      <c r="VPG283"/>
      <c r="VPH283"/>
      <c r="VPI283"/>
      <c r="VPJ283"/>
      <c r="VPK283"/>
      <c r="VPL283"/>
      <c r="VPM283"/>
      <c r="VPN283"/>
      <c r="VPO283"/>
      <c r="VPP283"/>
      <c r="VPQ283"/>
      <c r="VPR283"/>
      <c r="VPS283"/>
      <c r="VPT283"/>
      <c r="VPU283"/>
      <c r="VPV283"/>
      <c r="VPW283"/>
      <c r="VPX283"/>
      <c r="VPY283"/>
      <c r="VPZ283"/>
      <c r="VQA283"/>
      <c r="VQB283"/>
      <c r="VQC283"/>
      <c r="VQD283"/>
      <c r="VQE283"/>
      <c r="VQF283"/>
      <c r="VQG283"/>
      <c r="VQH283"/>
      <c r="VQI283"/>
      <c r="VQJ283"/>
      <c r="VQK283"/>
      <c r="VQL283"/>
      <c r="VQM283"/>
      <c r="VQN283"/>
      <c r="VQO283"/>
      <c r="VQP283"/>
      <c r="VQQ283"/>
      <c r="VQR283"/>
      <c r="VQS283"/>
      <c r="VQT283"/>
      <c r="VQU283"/>
      <c r="VQV283"/>
      <c r="VQW283"/>
      <c r="VQX283"/>
      <c r="VQY283"/>
      <c r="VQZ283"/>
      <c r="VRA283"/>
      <c r="VRB283"/>
      <c r="VRC283"/>
      <c r="VRD283"/>
      <c r="VRE283"/>
      <c r="VRF283"/>
      <c r="VRG283"/>
      <c r="VRH283"/>
      <c r="VRI283"/>
      <c r="VRJ283"/>
      <c r="VRK283"/>
      <c r="VRL283"/>
      <c r="VRM283"/>
      <c r="VRN283"/>
      <c r="VRO283"/>
      <c r="VRP283"/>
      <c r="VRQ283"/>
      <c r="VRR283"/>
      <c r="VRS283"/>
      <c r="VRT283"/>
      <c r="VRU283"/>
      <c r="VRV283"/>
      <c r="VRW283"/>
      <c r="VRX283"/>
      <c r="VRY283"/>
      <c r="VRZ283"/>
      <c r="VSA283"/>
      <c r="VSB283"/>
      <c r="VSC283"/>
      <c r="VSD283"/>
      <c r="VSE283"/>
      <c r="VSF283"/>
      <c r="VSG283"/>
      <c r="VSH283"/>
      <c r="VSI283"/>
      <c r="VSJ283"/>
      <c r="VSK283"/>
      <c r="VSL283"/>
      <c r="VSM283"/>
      <c r="VSN283"/>
      <c r="VSO283"/>
      <c r="VSP283"/>
      <c r="VSQ283"/>
      <c r="VSR283"/>
      <c r="VSS283"/>
      <c r="VST283"/>
      <c r="VSU283"/>
      <c r="VSV283"/>
      <c r="VSW283"/>
      <c r="VSX283"/>
      <c r="VSY283"/>
      <c r="VSZ283"/>
      <c r="VTA283"/>
      <c r="VTB283"/>
      <c r="VTC283"/>
      <c r="VTD283"/>
      <c r="VTE283"/>
      <c r="VTF283"/>
      <c r="VTG283"/>
      <c r="VTH283"/>
      <c r="VTI283"/>
      <c r="VTJ283"/>
      <c r="VTK283"/>
      <c r="VTL283"/>
      <c r="VTM283"/>
      <c r="VTN283"/>
      <c r="VTO283"/>
      <c r="VTP283"/>
      <c r="VTQ283"/>
      <c r="VTR283"/>
      <c r="VTS283"/>
      <c r="VTT283"/>
      <c r="VTU283"/>
      <c r="VTV283"/>
      <c r="VTW283"/>
      <c r="VTX283"/>
      <c r="VTY283"/>
      <c r="VTZ283"/>
      <c r="VUA283"/>
      <c r="VUB283"/>
      <c r="VUC283"/>
      <c r="VUD283"/>
      <c r="VUE283"/>
      <c r="VUF283"/>
      <c r="VUG283"/>
      <c r="VUH283"/>
      <c r="VUI283"/>
      <c r="VUJ283"/>
      <c r="VUK283"/>
      <c r="VUL283"/>
      <c r="VUM283"/>
      <c r="VUN283"/>
      <c r="VUO283"/>
      <c r="VUP283"/>
      <c r="VUQ283"/>
      <c r="VUR283"/>
      <c r="VUS283"/>
      <c r="VUT283"/>
      <c r="VUU283"/>
      <c r="VUV283"/>
      <c r="VUW283"/>
      <c r="VUX283"/>
      <c r="VUY283"/>
      <c r="VUZ283"/>
      <c r="VVA283"/>
      <c r="VVB283"/>
      <c r="VVC283"/>
      <c r="VVD283"/>
      <c r="VVE283"/>
      <c r="VVF283"/>
      <c r="VVG283"/>
      <c r="VVH283"/>
      <c r="VVI283"/>
      <c r="VVJ283"/>
      <c r="VVK283"/>
      <c r="VVL283"/>
      <c r="VVM283"/>
      <c r="VVN283"/>
      <c r="VVO283"/>
      <c r="VVP283"/>
      <c r="VVQ283"/>
      <c r="VVR283"/>
      <c r="VVS283"/>
      <c r="VVT283"/>
      <c r="VVU283"/>
      <c r="VVV283"/>
      <c r="VVW283"/>
      <c r="VVX283"/>
      <c r="VVY283"/>
      <c r="VVZ283"/>
      <c r="VWA283"/>
      <c r="VWB283"/>
      <c r="VWC283"/>
      <c r="VWD283"/>
      <c r="VWE283"/>
      <c r="VWF283"/>
      <c r="VWG283"/>
      <c r="VWH283"/>
      <c r="VWI283"/>
      <c r="VWJ283"/>
      <c r="VWK283"/>
      <c r="VWL283"/>
      <c r="VWM283"/>
      <c r="VWN283"/>
      <c r="VWO283"/>
      <c r="VWP283"/>
      <c r="VWQ283"/>
      <c r="VWR283"/>
      <c r="VWS283"/>
      <c r="VWT283"/>
      <c r="VWU283"/>
      <c r="VWV283"/>
      <c r="VWW283"/>
      <c r="VWX283"/>
      <c r="VWY283"/>
      <c r="VWZ283"/>
      <c r="VXA283"/>
      <c r="VXB283"/>
      <c r="VXC283"/>
      <c r="VXD283"/>
      <c r="VXE283"/>
      <c r="VXF283"/>
      <c r="VXG283"/>
      <c r="VXH283"/>
      <c r="VXI283"/>
      <c r="VXJ283"/>
      <c r="VXK283"/>
      <c r="VXL283"/>
      <c r="VXM283"/>
      <c r="VXN283"/>
      <c r="VXO283"/>
      <c r="VXP283"/>
      <c r="VXQ283"/>
      <c r="VXR283"/>
      <c r="VXS283"/>
      <c r="VXT283"/>
      <c r="VXU283"/>
      <c r="VXV283"/>
      <c r="VXW283"/>
      <c r="VXX283"/>
      <c r="VXY283"/>
      <c r="VXZ283"/>
      <c r="VYA283"/>
      <c r="VYB283"/>
      <c r="VYC283"/>
      <c r="VYD283"/>
      <c r="VYE283"/>
      <c r="VYF283"/>
      <c r="VYG283"/>
      <c r="VYH283"/>
      <c r="VYI283"/>
      <c r="VYJ283"/>
      <c r="VYK283"/>
      <c r="VYL283"/>
      <c r="VYM283"/>
      <c r="VYN283"/>
      <c r="VYO283"/>
      <c r="VYP283"/>
      <c r="VYQ283"/>
      <c r="VYR283"/>
      <c r="VYS283"/>
      <c r="VYT283"/>
      <c r="VYU283"/>
      <c r="VYV283"/>
      <c r="VYW283"/>
      <c r="VYX283"/>
      <c r="VYY283"/>
      <c r="VYZ283"/>
      <c r="VZA283"/>
      <c r="VZB283"/>
      <c r="VZC283"/>
      <c r="VZD283"/>
      <c r="VZE283"/>
      <c r="VZF283"/>
      <c r="VZG283"/>
      <c r="VZH283"/>
      <c r="VZI283"/>
      <c r="VZJ283"/>
      <c r="VZK283"/>
      <c r="VZL283"/>
      <c r="VZM283"/>
      <c r="VZN283"/>
      <c r="VZO283"/>
      <c r="VZP283"/>
      <c r="VZQ283"/>
      <c r="VZR283"/>
      <c r="VZS283"/>
      <c r="VZT283"/>
      <c r="VZU283"/>
      <c r="VZV283"/>
      <c r="VZW283"/>
      <c r="VZX283"/>
      <c r="VZY283"/>
      <c r="VZZ283"/>
      <c r="WAA283"/>
      <c r="WAB283"/>
      <c r="WAC283"/>
      <c r="WAD283"/>
      <c r="WAE283"/>
      <c r="WAF283"/>
      <c r="WAG283"/>
      <c r="WAH283"/>
      <c r="WAI283"/>
      <c r="WAJ283"/>
      <c r="WAK283"/>
      <c r="WAL283"/>
      <c r="WAM283"/>
      <c r="WAN283"/>
      <c r="WAO283"/>
      <c r="WAP283"/>
      <c r="WAQ283"/>
      <c r="WAR283"/>
      <c r="WAS283"/>
      <c r="WAT283"/>
      <c r="WAU283"/>
      <c r="WAV283"/>
      <c r="WAW283"/>
      <c r="WAX283"/>
      <c r="WAY283"/>
      <c r="WAZ283"/>
      <c r="WBA283"/>
      <c r="WBB283"/>
      <c r="WBC283"/>
      <c r="WBD283"/>
      <c r="WBE283"/>
      <c r="WBF283"/>
      <c r="WBG283"/>
      <c r="WBH283"/>
      <c r="WBI283"/>
      <c r="WBJ283"/>
      <c r="WBK283"/>
      <c r="WBL283"/>
      <c r="WBM283"/>
      <c r="WBN283"/>
      <c r="WBO283"/>
      <c r="WBP283"/>
      <c r="WBQ283"/>
      <c r="WBR283"/>
      <c r="WBS283"/>
      <c r="WBT283"/>
      <c r="WBU283"/>
      <c r="WBV283"/>
      <c r="WBW283"/>
      <c r="WBX283"/>
      <c r="WBY283"/>
      <c r="WBZ283"/>
      <c r="WCA283"/>
      <c r="WCB283"/>
      <c r="WCC283"/>
      <c r="WCD283"/>
      <c r="WCE283"/>
      <c r="WCF283"/>
      <c r="WCG283"/>
      <c r="WCH283"/>
      <c r="WCI283"/>
      <c r="WCJ283"/>
      <c r="WCK283"/>
      <c r="WCL283"/>
      <c r="WCM283"/>
      <c r="WCN283"/>
      <c r="WCO283"/>
      <c r="WCP283"/>
      <c r="WCQ283"/>
      <c r="WCR283"/>
      <c r="WCS283"/>
      <c r="WCT283"/>
      <c r="WCU283"/>
      <c r="WCV283"/>
      <c r="WCW283"/>
      <c r="WCX283"/>
      <c r="WCY283"/>
      <c r="WCZ283"/>
      <c r="WDA283"/>
      <c r="WDB283"/>
      <c r="WDC283"/>
      <c r="WDD283"/>
      <c r="WDE283"/>
      <c r="WDF283"/>
      <c r="WDG283"/>
      <c r="WDH283"/>
      <c r="WDI283"/>
      <c r="WDJ283"/>
      <c r="WDK283"/>
      <c r="WDL283"/>
      <c r="WDM283"/>
      <c r="WDN283"/>
      <c r="WDO283"/>
      <c r="WDP283"/>
      <c r="WDQ283"/>
      <c r="WDR283"/>
      <c r="WDS283"/>
      <c r="WDT283"/>
      <c r="WDU283"/>
      <c r="WDV283"/>
      <c r="WDW283"/>
      <c r="WDX283"/>
      <c r="WDY283"/>
      <c r="WDZ283"/>
      <c r="WEA283"/>
      <c r="WEB283"/>
      <c r="WEC283"/>
      <c r="WED283"/>
      <c r="WEE283"/>
      <c r="WEF283"/>
      <c r="WEG283"/>
      <c r="WEH283"/>
      <c r="WEI283"/>
      <c r="WEJ283"/>
      <c r="WEK283"/>
      <c r="WEL283"/>
      <c r="WEM283"/>
      <c r="WEN283"/>
      <c r="WEO283"/>
      <c r="WEP283"/>
      <c r="WEQ283"/>
      <c r="WER283"/>
      <c r="WES283"/>
      <c r="WET283"/>
      <c r="WEU283"/>
      <c r="WEV283"/>
      <c r="WEW283"/>
      <c r="WEX283"/>
      <c r="WEY283"/>
      <c r="WEZ283"/>
      <c r="WFA283"/>
      <c r="WFB283"/>
      <c r="WFC283"/>
      <c r="WFD283"/>
      <c r="WFE283"/>
      <c r="WFF283"/>
      <c r="WFG283"/>
      <c r="WFH283"/>
      <c r="WFI283"/>
      <c r="WFJ283"/>
      <c r="WFK283"/>
      <c r="WFL283"/>
      <c r="WFM283"/>
      <c r="WFN283"/>
      <c r="WFO283"/>
      <c r="WFP283"/>
      <c r="WFQ283"/>
      <c r="WFR283"/>
      <c r="WFS283"/>
      <c r="WFT283"/>
      <c r="WFU283"/>
      <c r="WFV283"/>
      <c r="WFW283"/>
      <c r="WFX283"/>
      <c r="WFY283"/>
      <c r="WFZ283"/>
      <c r="WGA283"/>
      <c r="WGB283"/>
      <c r="WGC283"/>
      <c r="WGD283"/>
      <c r="WGE283"/>
      <c r="WGF283"/>
      <c r="WGG283"/>
      <c r="WGH283"/>
      <c r="WGI283"/>
      <c r="WGJ283"/>
      <c r="WGK283"/>
      <c r="WGL283"/>
      <c r="WGM283"/>
      <c r="WGN283"/>
      <c r="WGO283"/>
      <c r="WGP283"/>
      <c r="WGQ283"/>
      <c r="WGR283"/>
      <c r="WGS283"/>
      <c r="WGT283"/>
      <c r="WGU283"/>
      <c r="WGV283"/>
      <c r="WGW283"/>
      <c r="WGX283"/>
      <c r="WGY283"/>
      <c r="WGZ283"/>
      <c r="WHA283"/>
      <c r="WHB283"/>
      <c r="WHC283"/>
      <c r="WHD283"/>
      <c r="WHE283"/>
      <c r="WHF283"/>
      <c r="WHG283"/>
      <c r="WHH283"/>
      <c r="WHI283"/>
      <c r="WHJ283"/>
      <c r="WHK283"/>
      <c r="WHL283"/>
      <c r="WHM283"/>
      <c r="WHN283"/>
      <c r="WHO283"/>
      <c r="WHP283"/>
      <c r="WHQ283"/>
      <c r="WHR283"/>
      <c r="WHS283"/>
      <c r="WHT283"/>
      <c r="WHU283"/>
      <c r="WHV283"/>
      <c r="WHW283"/>
      <c r="WHX283"/>
      <c r="WHY283"/>
      <c r="WHZ283"/>
      <c r="WIA283"/>
      <c r="WIB283"/>
      <c r="WIC283"/>
      <c r="WID283"/>
      <c r="WIE283"/>
      <c r="WIF283"/>
      <c r="WIG283"/>
      <c r="WIH283"/>
      <c r="WII283"/>
      <c r="WIJ283"/>
      <c r="WIK283"/>
      <c r="WIL283"/>
      <c r="WIM283"/>
      <c r="WIN283"/>
      <c r="WIO283"/>
      <c r="WIP283"/>
      <c r="WIQ283"/>
      <c r="WIR283"/>
      <c r="WIS283"/>
      <c r="WIT283"/>
      <c r="WIU283"/>
      <c r="WIV283"/>
      <c r="WIW283"/>
      <c r="WIX283"/>
      <c r="WIY283"/>
      <c r="WIZ283"/>
      <c r="WJA283"/>
      <c r="WJB283"/>
      <c r="WJC283"/>
      <c r="WJD283"/>
      <c r="WJE283"/>
      <c r="WJF283"/>
      <c r="WJG283"/>
      <c r="WJH283"/>
      <c r="WJI283"/>
      <c r="WJJ283"/>
      <c r="WJK283"/>
      <c r="WJL283"/>
      <c r="WJM283"/>
      <c r="WJN283"/>
      <c r="WJO283"/>
      <c r="WJP283"/>
      <c r="WJQ283"/>
      <c r="WJR283"/>
      <c r="WJS283"/>
      <c r="WJT283"/>
      <c r="WJU283"/>
      <c r="WJV283"/>
      <c r="WJW283"/>
      <c r="WJX283"/>
      <c r="WJY283"/>
      <c r="WJZ283"/>
      <c r="WKA283"/>
      <c r="WKB283"/>
      <c r="WKC283"/>
      <c r="WKD283"/>
      <c r="WKE283"/>
      <c r="WKF283"/>
      <c r="WKG283"/>
      <c r="WKH283"/>
      <c r="WKI283"/>
      <c r="WKJ283"/>
      <c r="WKK283"/>
      <c r="WKL283"/>
      <c r="WKM283"/>
      <c r="WKN283"/>
      <c r="WKO283"/>
      <c r="WKP283"/>
      <c r="WKQ283"/>
      <c r="WKR283"/>
      <c r="WKS283"/>
      <c r="WKT283"/>
      <c r="WKU283"/>
      <c r="WKV283"/>
      <c r="WKW283"/>
      <c r="WKX283"/>
      <c r="WKY283"/>
      <c r="WKZ283"/>
      <c r="WLA283"/>
      <c r="WLB283"/>
      <c r="WLC283"/>
      <c r="WLD283"/>
      <c r="WLE283"/>
      <c r="WLF283"/>
      <c r="WLG283"/>
      <c r="WLH283"/>
      <c r="WLI283"/>
      <c r="WLJ283"/>
      <c r="WLK283"/>
      <c r="WLL283"/>
      <c r="WLM283"/>
      <c r="WLN283"/>
      <c r="WLO283"/>
      <c r="WLP283"/>
      <c r="WLQ283"/>
      <c r="WLR283"/>
      <c r="WLS283"/>
      <c r="WLT283"/>
      <c r="WLU283"/>
      <c r="WLV283"/>
      <c r="WLW283"/>
      <c r="WLX283"/>
      <c r="WLY283"/>
      <c r="WLZ283"/>
      <c r="WMA283"/>
      <c r="WMB283"/>
      <c r="WMC283"/>
      <c r="WMD283"/>
      <c r="WME283"/>
      <c r="WMF283"/>
      <c r="WMG283"/>
      <c r="WMH283"/>
      <c r="WMI283"/>
      <c r="WMJ283"/>
      <c r="WMK283"/>
      <c r="WML283"/>
      <c r="WMM283"/>
      <c r="WMN283"/>
      <c r="WMO283"/>
      <c r="WMP283"/>
      <c r="WMQ283"/>
      <c r="WMR283"/>
      <c r="WMS283"/>
      <c r="WMT283"/>
      <c r="WMU283"/>
      <c r="WMV283"/>
      <c r="WMW283"/>
      <c r="WMX283"/>
      <c r="WMY283"/>
      <c r="WMZ283"/>
      <c r="WNA283"/>
      <c r="WNB283"/>
      <c r="WNC283"/>
      <c r="WND283"/>
      <c r="WNE283"/>
      <c r="WNF283"/>
      <c r="WNG283"/>
      <c r="WNH283"/>
      <c r="WNI283"/>
      <c r="WNJ283"/>
      <c r="WNK283"/>
      <c r="WNL283"/>
      <c r="WNM283"/>
      <c r="WNN283"/>
      <c r="WNO283"/>
      <c r="WNP283"/>
      <c r="WNQ283"/>
      <c r="WNR283"/>
      <c r="WNS283"/>
      <c r="WNT283"/>
      <c r="WNU283"/>
      <c r="WNV283"/>
      <c r="WNW283"/>
      <c r="WNX283"/>
      <c r="WNY283"/>
      <c r="WNZ283"/>
      <c r="WOA283"/>
      <c r="WOB283"/>
      <c r="WOC283"/>
      <c r="WOD283"/>
      <c r="WOE283"/>
      <c r="WOF283"/>
      <c r="WOG283"/>
      <c r="WOH283"/>
      <c r="WOI283"/>
      <c r="WOJ283"/>
      <c r="WOK283"/>
      <c r="WOL283"/>
      <c r="WOM283"/>
      <c r="WON283"/>
      <c r="WOO283"/>
      <c r="WOP283"/>
      <c r="WOQ283"/>
      <c r="WOR283"/>
      <c r="WOS283"/>
      <c r="WOT283"/>
      <c r="WOU283"/>
      <c r="WOV283"/>
      <c r="WOW283"/>
      <c r="WOX283"/>
      <c r="WOY283"/>
      <c r="WOZ283"/>
      <c r="WPA283"/>
      <c r="WPB283"/>
      <c r="WPC283"/>
      <c r="WPD283"/>
      <c r="WPE283"/>
      <c r="WPF283"/>
      <c r="WPG283"/>
      <c r="WPH283"/>
      <c r="WPI283"/>
      <c r="WPJ283"/>
      <c r="WPK283"/>
      <c r="WPL283"/>
      <c r="WPM283"/>
      <c r="WPN283"/>
      <c r="WPO283"/>
      <c r="WPP283"/>
      <c r="WPQ283"/>
      <c r="WPR283"/>
      <c r="WPS283"/>
      <c r="WPT283"/>
      <c r="WPU283"/>
      <c r="WPV283"/>
      <c r="WPW283"/>
      <c r="WPX283"/>
      <c r="WPY283"/>
      <c r="WPZ283"/>
      <c r="WQA283"/>
      <c r="WQB283"/>
      <c r="WQC283"/>
      <c r="WQD283"/>
      <c r="WQE283"/>
      <c r="WQF283"/>
      <c r="WQG283"/>
      <c r="WQH283"/>
      <c r="WQI283"/>
      <c r="WQJ283"/>
      <c r="WQK283"/>
      <c r="WQL283"/>
      <c r="WQM283"/>
      <c r="WQN283"/>
      <c r="WQO283"/>
      <c r="WQP283"/>
      <c r="WQQ283"/>
      <c r="WQR283"/>
      <c r="WQS283"/>
      <c r="WQT283"/>
      <c r="WQU283"/>
      <c r="WQV283"/>
      <c r="WQW283"/>
      <c r="WQX283"/>
      <c r="WQY283"/>
      <c r="WQZ283"/>
      <c r="WRA283"/>
      <c r="WRB283"/>
      <c r="WRC283"/>
      <c r="WRD283"/>
      <c r="WRE283"/>
      <c r="WRF283"/>
      <c r="WRG283"/>
      <c r="WRH283"/>
      <c r="WRI283"/>
      <c r="WRJ283"/>
      <c r="WRK283"/>
      <c r="WRL283"/>
      <c r="WRM283"/>
      <c r="WRN283"/>
      <c r="WRO283"/>
      <c r="WRP283"/>
      <c r="WRQ283"/>
      <c r="WRR283"/>
      <c r="WRS283"/>
      <c r="WRT283"/>
      <c r="WRU283"/>
      <c r="WRV283"/>
      <c r="WRW283"/>
      <c r="WRX283"/>
      <c r="WRY283"/>
      <c r="WRZ283"/>
      <c r="WSA283"/>
      <c r="WSB283"/>
      <c r="WSC283"/>
      <c r="WSD283"/>
      <c r="WSE283"/>
      <c r="WSF283"/>
      <c r="WSG283"/>
      <c r="WSH283"/>
      <c r="WSI283"/>
      <c r="WSJ283"/>
      <c r="WSK283"/>
      <c r="WSL283"/>
      <c r="WSM283"/>
      <c r="WSN283"/>
      <c r="WSO283"/>
      <c r="WSP283"/>
      <c r="WSQ283"/>
      <c r="WSR283"/>
      <c r="WSS283"/>
      <c r="WST283"/>
      <c r="WSU283"/>
      <c r="WSV283"/>
      <c r="WSW283"/>
      <c r="WSX283"/>
      <c r="WSY283"/>
      <c r="WSZ283"/>
      <c r="WTA283"/>
      <c r="WTB283"/>
      <c r="WTC283"/>
      <c r="WTD283"/>
      <c r="WTE283"/>
      <c r="WTF283"/>
      <c r="WTG283"/>
      <c r="WTH283"/>
      <c r="WTI283"/>
      <c r="WTJ283"/>
      <c r="WTK283"/>
      <c r="WTL283"/>
      <c r="WTM283"/>
      <c r="WTN283"/>
      <c r="WTO283"/>
      <c r="WTP283"/>
      <c r="WTQ283"/>
      <c r="WTR283"/>
      <c r="WTS283"/>
      <c r="WTT283"/>
      <c r="WTU283"/>
      <c r="WTV283"/>
      <c r="WTW283"/>
      <c r="WTX283"/>
      <c r="WTY283"/>
      <c r="WTZ283"/>
      <c r="WUA283"/>
      <c r="WUB283"/>
      <c r="WUC283"/>
      <c r="WUD283"/>
      <c r="WUE283"/>
      <c r="WUF283"/>
      <c r="WUG283"/>
      <c r="WUH283"/>
      <c r="WUI283"/>
      <c r="WUJ283"/>
      <c r="WUK283"/>
      <c r="WUL283"/>
      <c r="WUM283"/>
      <c r="WUN283"/>
      <c r="WUO283"/>
      <c r="WUP283"/>
      <c r="WUQ283"/>
      <c r="WUR283"/>
      <c r="WUS283"/>
      <c r="WUT283"/>
      <c r="WUU283"/>
      <c r="WUV283"/>
      <c r="WUW283"/>
      <c r="WUX283"/>
      <c r="WUY283"/>
      <c r="WUZ283"/>
      <c r="WVA283"/>
      <c r="WVB283"/>
      <c r="WVC283"/>
      <c r="WVD283"/>
      <c r="WVE283"/>
      <c r="WVF283"/>
      <c r="WVG283"/>
      <c r="WVH283"/>
      <c r="WVI283"/>
      <c r="WVJ283"/>
      <c r="WVK283"/>
      <c r="WVL283"/>
      <c r="WVM283"/>
      <c r="WVN283"/>
      <c r="WVO283"/>
      <c r="WVP283"/>
      <c r="WVQ283"/>
      <c r="WVR283"/>
      <c r="WVS283"/>
      <c r="WVT283"/>
      <c r="WVU283"/>
      <c r="WVV283"/>
      <c r="WVW283"/>
      <c r="WVX283"/>
      <c r="WVY283"/>
      <c r="WVZ283"/>
      <c r="WWA283"/>
      <c r="WWB283"/>
      <c r="WWC283"/>
      <c r="WWD283"/>
      <c r="WWE283"/>
      <c r="WWF283"/>
      <c r="WWG283"/>
      <c r="WWH283"/>
      <c r="WWI283"/>
      <c r="WWJ283"/>
      <c r="WWK283"/>
      <c r="WWL283"/>
      <c r="WWM283"/>
      <c r="WWN283"/>
      <c r="WWO283"/>
      <c r="WWP283"/>
      <c r="WWQ283"/>
      <c r="WWR283"/>
      <c r="WWS283"/>
      <c r="WWT283"/>
      <c r="WWU283"/>
      <c r="WWV283"/>
      <c r="WWW283"/>
      <c r="WWX283"/>
      <c r="WWY283"/>
      <c r="WWZ283"/>
      <c r="WXA283"/>
      <c r="WXB283"/>
      <c r="WXC283"/>
      <c r="WXD283"/>
      <c r="WXE283"/>
      <c r="WXF283"/>
      <c r="WXG283"/>
      <c r="WXH283"/>
      <c r="WXI283"/>
      <c r="WXJ283"/>
      <c r="WXK283"/>
      <c r="WXL283"/>
      <c r="WXM283"/>
      <c r="WXN283"/>
      <c r="WXO283"/>
      <c r="WXP283"/>
      <c r="WXQ283"/>
      <c r="WXR283"/>
      <c r="WXS283"/>
      <c r="WXT283"/>
      <c r="WXU283"/>
      <c r="WXV283"/>
      <c r="WXW283"/>
      <c r="WXX283"/>
      <c r="WXY283"/>
      <c r="WXZ283"/>
      <c r="WYA283"/>
      <c r="WYB283"/>
      <c r="WYC283"/>
      <c r="WYD283"/>
      <c r="WYE283"/>
      <c r="WYF283"/>
      <c r="WYG283"/>
      <c r="WYH283"/>
      <c r="WYI283"/>
      <c r="WYJ283"/>
      <c r="WYK283"/>
      <c r="WYL283"/>
      <c r="WYM283"/>
      <c r="WYN283"/>
      <c r="WYO283"/>
      <c r="WYP283"/>
      <c r="WYQ283"/>
      <c r="WYR283"/>
      <c r="WYS283"/>
      <c r="WYT283"/>
      <c r="WYU283"/>
      <c r="WYV283"/>
      <c r="WYW283"/>
      <c r="WYX283"/>
      <c r="WYY283"/>
      <c r="WYZ283"/>
      <c r="WZA283"/>
      <c r="WZB283"/>
      <c r="WZC283"/>
      <c r="WZD283"/>
      <c r="WZE283"/>
      <c r="WZF283"/>
      <c r="WZG283"/>
      <c r="WZH283"/>
      <c r="WZI283"/>
      <c r="WZJ283"/>
      <c r="WZK283"/>
      <c r="WZL283"/>
      <c r="WZM283"/>
      <c r="WZN283"/>
      <c r="WZO283"/>
      <c r="WZP283"/>
      <c r="WZQ283"/>
      <c r="WZR283"/>
      <c r="WZS283"/>
      <c r="WZT283"/>
      <c r="WZU283"/>
      <c r="WZV283"/>
      <c r="WZW283"/>
      <c r="WZX283"/>
      <c r="WZY283"/>
      <c r="WZZ283"/>
      <c r="XAA283"/>
      <c r="XAB283"/>
      <c r="XAC283"/>
      <c r="XAD283"/>
      <c r="XAE283"/>
      <c r="XAF283"/>
      <c r="XAG283"/>
      <c r="XAH283"/>
      <c r="XAI283"/>
      <c r="XAJ283"/>
      <c r="XAK283"/>
      <c r="XAL283"/>
      <c r="XAM283"/>
      <c r="XAN283"/>
      <c r="XAO283"/>
      <c r="XAP283"/>
      <c r="XAQ283"/>
      <c r="XAR283"/>
      <c r="XAS283"/>
      <c r="XAT283"/>
      <c r="XAU283"/>
      <c r="XAV283"/>
      <c r="XAW283"/>
      <c r="XAX283"/>
      <c r="XAY283"/>
      <c r="XAZ283"/>
      <c r="XBA283"/>
      <c r="XBB283"/>
      <c r="XBC283"/>
      <c r="XBD283"/>
      <c r="XBE283"/>
      <c r="XBF283"/>
      <c r="XBG283"/>
      <c r="XBH283"/>
      <c r="XBI283"/>
      <c r="XBJ283"/>
      <c r="XBK283"/>
      <c r="XBL283"/>
      <c r="XBM283"/>
      <c r="XBN283"/>
      <c r="XBO283"/>
      <c r="XBP283"/>
      <c r="XBQ283"/>
      <c r="XBR283"/>
      <c r="XBS283"/>
      <c r="XBT283"/>
      <c r="XBU283"/>
      <c r="XBV283"/>
      <c r="XBW283"/>
      <c r="XBX283"/>
      <c r="XBY283"/>
      <c r="XBZ283"/>
      <c r="XCA283"/>
      <c r="XCB283"/>
      <c r="XCC283"/>
      <c r="XCD283"/>
      <c r="XCE283"/>
      <c r="XCF283"/>
      <c r="XCG283"/>
      <c r="XCH283"/>
      <c r="XCI283"/>
      <c r="XCJ283"/>
      <c r="XCK283"/>
      <c r="XCL283"/>
      <c r="XCM283"/>
      <c r="XCN283"/>
      <c r="XCO283"/>
      <c r="XCP283"/>
      <c r="XCQ283"/>
      <c r="XCR283"/>
      <c r="XCS283"/>
      <c r="XCT283"/>
      <c r="XCU283"/>
      <c r="XCV283"/>
      <c r="XCW283"/>
      <c r="XCX283"/>
      <c r="XCY283"/>
      <c r="XCZ283"/>
      <c r="XDA283"/>
      <c r="XDB283"/>
      <c r="XDC283"/>
      <c r="XDD283"/>
      <c r="XDE283"/>
      <c r="XDF283"/>
      <c r="XDG283"/>
      <c r="XDH283"/>
      <c r="XDI283"/>
      <c r="XDJ283"/>
      <c r="XDK283"/>
      <c r="XDL283"/>
      <c r="XDM283"/>
      <c r="XDN283"/>
      <c r="XDO283"/>
      <c r="XDP283"/>
      <c r="XDQ283"/>
      <c r="XDR283"/>
      <c r="XDS283"/>
      <c r="XDT283"/>
      <c r="XDU283"/>
      <c r="XDV283"/>
      <c r="XDW283"/>
      <c r="XDX283"/>
      <c r="XDY283"/>
      <c r="XDZ283"/>
      <c r="XEA283"/>
      <c r="XEB283"/>
      <c r="XEC283"/>
      <c r="XED283"/>
      <c r="XEE283"/>
      <c r="XEF283"/>
      <c r="XEG283"/>
      <c r="XEH283"/>
      <c r="XEI283"/>
      <c r="XEJ283"/>
      <c r="XEK283"/>
      <c r="XEL283"/>
      <c r="XEM283"/>
      <c r="XEN283"/>
      <c r="XEO283"/>
      <c r="XEP283"/>
      <c r="XEQ283"/>
      <c r="XER283"/>
      <c r="XES283"/>
      <c r="XET283"/>
      <c r="XEU283"/>
      <c r="XEV283"/>
      <c r="XEW283"/>
      <c r="XEX283"/>
      <c r="XEY283"/>
      <c r="XEZ283"/>
      <c r="XFA283"/>
      <c r="XFB283"/>
      <c r="XFC283"/>
      <c r="XFD283"/>
    </row>
    <row r="284" spans="1:16384" customFormat="1" x14ac:dyDescent="0.2">
      <c r="D284" t="s">
        <v>2363</v>
      </c>
      <c r="K284">
        <f t="shared" ref="K284:BD284" si="174">SUM(K210:K212)</f>
        <v>39.800000000000004</v>
      </c>
      <c r="L284" s="322">
        <f t="shared" si="174"/>
        <v>44.199999999999996</v>
      </c>
      <c r="M284" s="322">
        <f t="shared" si="174"/>
        <v>50.099999999999994</v>
      </c>
      <c r="N284" s="322">
        <f t="shared" si="174"/>
        <v>64.900000000000006</v>
      </c>
      <c r="O284" s="322">
        <f t="shared" si="174"/>
        <v>74.2</v>
      </c>
      <c r="P284" s="322">
        <f t="shared" si="174"/>
        <v>77.7</v>
      </c>
      <c r="Q284" s="322">
        <f t="shared" si="174"/>
        <v>85.9</v>
      </c>
      <c r="R284" s="322">
        <f t="shared" si="174"/>
        <v>95.3</v>
      </c>
      <c r="S284" s="322">
        <f t="shared" si="174"/>
        <v>110.2</v>
      </c>
      <c r="T284" s="322">
        <f t="shared" si="174"/>
        <v>129.79999999999998</v>
      </c>
      <c r="U284" s="322">
        <f t="shared" si="174"/>
        <v>143.60000000000002</v>
      </c>
      <c r="V284" s="322">
        <f t="shared" si="174"/>
        <v>171.9</v>
      </c>
      <c r="W284" s="322">
        <f t="shared" si="174"/>
        <v>183.7</v>
      </c>
      <c r="X284" s="322">
        <f t="shared" si="174"/>
        <v>196.7</v>
      </c>
      <c r="Y284" s="322">
        <f t="shared" si="174"/>
        <v>222.70000000000002</v>
      </c>
      <c r="Z284" s="322">
        <f t="shared" si="174"/>
        <v>246.1</v>
      </c>
      <c r="AA284" s="322">
        <f t="shared" si="174"/>
        <v>267.5</v>
      </c>
      <c r="AB284" s="322">
        <f t="shared" si="174"/>
        <v>285.90000000000003</v>
      </c>
      <c r="AC284" s="322">
        <f t="shared" si="174"/>
        <v>321.8</v>
      </c>
      <c r="AD284" s="322">
        <f t="shared" si="174"/>
        <v>347.19999999999993</v>
      </c>
      <c r="AE284" s="322">
        <f t="shared" si="174"/>
        <v>372.2</v>
      </c>
      <c r="AF284" s="322">
        <f t="shared" si="174"/>
        <v>390.3</v>
      </c>
      <c r="AG284" s="322">
        <f t="shared" si="174"/>
        <v>409.1</v>
      </c>
      <c r="AH284" s="322">
        <f t="shared" si="174"/>
        <v>428.29999999999995</v>
      </c>
      <c r="AI284" s="322">
        <f t="shared" si="174"/>
        <v>457.90000000000003</v>
      </c>
      <c r="AJ284" s="322">
        <f t="shared" si="174"/>
        <v>484.09999999999997</v>
      </c>
      <c r="AK284" s="322">
        <f t="shared" si="174"/>
        <v>507.90000000000003</v>
      </c>
      <c r="AL284" s="322">
        <f t="shared" si="174"/>
        <v>542.6</v>
      </c>
      <c r="AM284" s="322">
        <f t="shared" si="174"/>
        <v>580.9</v>
      </c>
      <c r="AN284" s="322">
        <f t="shared" si="174"/>
        <v>618.69999999999982</v>
      </c>
      <c r="AO284" s="322">
        <f t="shared" si="174"/>
        <v>661.3</v>
      </c>
      <c r="AP284" s="322">
        <f t="shared" si="174"/>
        <v>686.1</v>
      </c>
      <c r="AQ284" s="322">
        <f t="shared" si="174"/>
        <v>701</v>
      </c>
      <c r="AR284" s="322">
        <f t="shared" si="174"/>
        <v>719.40000000000009</v>
      </c>
      <c r="AS284" s="322">
        <f t="shared" si="174"/>
        <v>757.19999999999993</v>
      </c>
      <c r="AT284" s="322">
        <f t="shared" si="174"/>
        <v>797.9</v>
      </c>
      <c r="AU284" s="322">
        <f t="shared" si="174"/>
        <v>849.90000000000009</v>
      </c>
      <c r="AV284" s="322">
        <f t="shared" si="174"/>
        <v>893.7</v>
      </c>
      <c r="AW284" s="322">
        <f t="shared" si="174"/>
        <v>922.4</v>
      </c>
      <c r="AX284" s="322">
        <f t="shared" si="174"/>
        <v>897</v>
      </c>
      <c r="AY284" s="322">
        <f t="shared" si="174"/>
        <v>906.6</v>
      </c>
      <c r="AZ284" s="322">
        <f t="shared" si="174"/>
        <v>830.9</v>
      </c>
      <c r="BA284" s="322">
        <f t="shared" si="174"/>
        <v>861.59999999999991</v>
      </c>
      <c r="BB284" s="322">
        <f t="shared" si="174"/>
        <v>1016.7</v>
      </c>
      <c r="BC284" s="322">
        <f t="shared" si="174"/>
        <v>1067.3</v>
      </c>
      <c r="BD284" s="322">
        <f t="shared" si="174"/>
        <v>1118.5999999999999</v>
      </c>
    </row>
    <row r="285" spans="1:16384" customFormat="1" x14ac:dyDescent="0.2">
      <c r="D285" s="77"/>
      <c r="E285" s="77"/>
      <c r="F285" s="77"/>
      <c r="G285" s="77"/>
      <c r="H285" s="77"/>
      <c r="I285" s="77"/>
      <c r="J285" s="77"/>
      <c r="K285" s="79">
        <f t="shared" ref="K285" si="175">K283-K284</f>
        <v>-1.4283025884850318</v>
      </c>
      <c r="L285" s="79">
        <f t="shared" ref="L285" si="176">L283-L284</f>
        <v>0.10795165821829755</v>
      </c>
      <c r="M285" s="79">
        <f t="shared" ref="M285" si="177">M283-M284</f>
        <v>-0.52084882378208874</v>
      </c>
      <c r="N285" s="79">
        <f t="shared" ref="N285" si="178">N283-N284</f>
        <v>-4.1330168987166829</v>
      </c>
      <c r="O285" s="79">
        <f t="shared" ref="O285" si="179">O283-O284</f>
        <v>-3.9995277045681377</v>
      </c>
      <c r="P285" s="79">
        <f t="shared" ref="P285" si="180">P283-P284</f>
        <v>3.7904566461449321</v>
      </c>
      <c r="Q285" s="79">
        <f t="shared" ref="Q285" si="181">Q283-Q284</f>
        <v>7.0545888475530489</v>
      </c>
      <c r="R285" s="79">
        <f t="shared" ref="R285" si="182">R283-R284</f>
        <v>9.3608998853135859</v>
      </c>
      <c r="S285" s="79">
        <f t="shared" ref="S285" si="183">S283-S284</f>
        <v>5.8982321816257866</v>
      </c>
      <c r="T285" s="79">
        <f t="shared" ref="T285" si="184">T283-T284</f>
        <v>1.0044819789711426</v>
      </c>
      <c r="U285" s="79">
        <f t="shared" ref="U285" si="185">U283-U284</f>
        <v>9.2087600979003241</v>
      </c>
      <c r="V285" s="79">
        <f t="shared" ref="V285" si="186">V283-V284</f>
        <v>7.2825654608403454</v>
      </c>
      <c r="W285" s="79">
        <f t="shared" ref="W285" si="187">W283-W284</f>
        <v>17.470298398479798</v>
      </c>
      <c r="X285" s="79">
        <f t="shared" ref="X285" si="188">X283-X284</f>
        <v>21.911146982268093</v>
      </c>
      <c r="Y285" s="79">
        <f t="shared" ref="Y285" si="189">Y283-Y284</f>
        <v>11.128639008409749</v>
      </c>
      <c r="Z285" s="79">
        <f t="shared" ref="Z285" si="190">Z283-Z284</f>
        <v>2.5536570978594284</v>
      </c>
      <c r="AA285" s="79">
        <f t="shared" ref="AA285" si="191">AA283-AA284</f>
        <v>-5.3216499533026536</v>
      </c>
      <c r="AB285" s="79">
        <f t="shared" ref="AB285" si="192">AB283-AB284</f>
        <v>-11.333571584993081</v>
      </c>
      <c r="AC285" s="79">
        <f t="shared" ref="AC285" si="193">AC283-AC284</f>
        <v>-29.43837931328801</v>
      </c>
      <c r="AD285" s="79">
        <f t="shared" ref="AD285" si="194">AD283-AD284</f>
        <v>-29.950199743602752</v>
      </c>
      <c r="AE285" s="79">
        <f t="shared" ref="AE285" si="195">AE283-AE284</f>
        <v>-29.709286566554681</v>
      </c>
      <c r="AF285" s="79">
        <f t="shared" ref="AF285" si="196">AF283-AF284</f>
        <v>-17.262087361242038</v>
      </c>
      <c r="AG285" s="79">
        <f t="shared" ref="AG285" si="197">AG283-AG284</f>
        <v>-2.7585252430571359</v>
      </c>
      <c r="AH285" s="79">
        <f t="shared" ref="AH285" si="198">AH283-AH284</f>
        <v>6.1235298522086623</v>
      </c>
      <c r="AI285" s="79">
        <f t="shared" ref="AI285" si="199">AI283-AI284</f>
        <v>6.8480358255504257</v>
      </c>
      <c r="AJ285" s="79">
        <f t="shared" ref="AJ285" si="200">AJ283-AJ284</f>
        <v>12.342446582668288</v>
      </c>
      <c r="AK285" s="79">
        <f t="shared" ref="AK285" si="201">AK283-AK284</f>
        <v>15.796068228861316</v>
      </c>
      <c r="AL285" s="79">
        <f t="shared" ref="AL285" si="202">AL283-AL284</f>
        <v>4.453694954496882</v>
      </c>
      <c r="AM285" s="79">
        <f t="shared" ref="AM285" si="203">AM283-AM284</f>
        <v>-24.133184127393633</v>
      </c>
      <c r="AN285" s="79">
        <f t="shared" ref="AN285" si="204">AN283-AN284</f>
        <v>-47.84559615047624</v>
      </c>
      <c r="AO285" s="79">
        <f t="shared" ref="AO285" si="205">AO283-AO284</f>
        <v>-59.187801471209013</v>
      </c>
      <c r="AP285" s="79">
        <f t="shared" ref="AP285" si="206">AP283-AP284</f>
        <v>-38.260720878754228</v>
      </c>
      <c r="AQ285" s="79">
        <f t="shared" ref="AQ285" si="207">AQ283-AQ284</f>
        <v>-15.900770260900572</v>
      </c>
      <c r="AR285" s="79">
        <f t="shared" ref="AR285" si="208">AR283-AR284</f>
        <v>-3.8283425313557018</v>
      </c>
      <c r="AS285" s="79">
        <f t="shared" ref="AS285" si="209">AS283-AS284</f>
        <v>7.5277563977205091</v>
      </c>
      <c r="AT285" s="79">
        <f t="shared" ref="AT285" si="210">AT283-AT284</f>
        <v>20.905056465724897</v>
      </c>
      <c r="AU285" s="79">
        <f t="shared" ref="AU285" si="211">AU283-AU284</f>
        <v>56.186891284755234</v>
      </c>
      <c r="AV285" s="79">
        <f t="shared" ref="AV285" si="212">AV283-AV284</f>
        <v>75.389450487667091</v>
      </c>
      <c r="AW285" s="79">
        <f t="shared" ref="AW285" si="213">AW283-AW284</f>
        <v>107.98723267052844</v>
      </c>
      <c r="AX285" s="79">
        <f t="shared" ref="AX285" si="214">AX283-AX284</f>
        <v>220.35807011712882</v>
      </c>
      <c r="AY285" s="79">
        <f t="shared" ref="AY285" si="215">AY283-AY284</f>
        <v>256.53020107129203</v>
      </c>
      <c r="AZ285" s="79">
        <f t="shared" ref="AZ285" si="216">AZ283-AZ284</f>
        <v>380.27353903813253</v>
      </c>
      <c r="BA285" s="79">
        <f t="shared" ref="BA285" si="217">BA283-BA284</f>
        <v>415.85799274128908</v>
      </c>
      <c r="BB285" s="79">
        <f t="shared" ref="BB285" si="218">BB283-BB284</f>
        <v>318.03538213963088</v>
      </c>
      <c r="BC285" s="79">
        <f t="shared" ref="BC285" si="219">BC283-BC284</f>
        <v>332.46733355894708</v>
      </c>
      <c r="BD285" s="79">
        <f>BD283-BD284</f>
        <v>347.07621678178202</v>
      </c>
      <c r="BE285" s="79">
        <f>MIN(K285:BD285)</f>
        <v>-59.187801471209013</v>
      </c>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7"/>
      <c r="ET285" s="77"/>
      <c r="EU285" s="77"/>
      <c r="EV285" s="77"/>
      <c r="EW285" s="77"/>
      <c r="EX285" s="77"/>
      <c r="EY285" s="77"/>
      <c r="EZ285" s="77"/>
      <c r="FA285" s="77"/>
      <c r="FB285" s="77"/>
      <c r="FC285" s="77"/>
      <c r="FD285" s="77"/>
      <c r="FE285" s="77"/>
      <c r="FF285" s="77"/>
      <c r="FG285" s="77"/>
      <c r="FH285" s="77"/>
      <c r="FI285" s="77"/>
      <c r="FJ285" s="77"/>
      <c r="FK285" s="77"/>
      <c r="FL285" s="77"/>
      <c r="FM285" s="77"/>
      <c r="FN285" s="77"/>
      <c r="FO285" s="77"/>
      <c r="FP285" s="77"/>
      <c r="FQ285" s="77"/>
      <c r="FR285" s="77"/>
      <c r="FS285" s="77"/>
      <c r="FT285" s="77"/>
      <c r="FU285" s="77"/>
      <c r="FV285" s="77"/>
      <c r="FW285" s="77"/>
      <c r="FX285" s="77"/>
      <c r="FY285" s="77"/>
      <c r="FZ285" s="77"/>
      <c r="GA285" s="77"/>
      <c r="GB285" s="77"/>
      <c r="GC285" s="77"/>
      <c r="GD285" s="77"/>
      <c r="GE285" s="77"/>
      <c r="GF285" s="77"/>
      <c r="GG285" s="77"/>
      <c r="GH285" s="77"/>
      <c r="GI285" s="77"/>
      <c r="GJ285" s="77"/>
      <c r="GK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HL285" s="77"/>
      <c r="HM285" s="77"/>
      <c r="HN285" s="77"/>
      <c r="HO285" s="77"/>
      <c r="HP285" s="77"/>
      <c r="HQ285" s="77"/>
      <c r="HR285" s="77"/>
      <c r="HS285" s="77"/>
      <c r="HT285" s="77"/>
      <c r="HU285" s="77"/>
      <c r="HV285" s="77"/>
      <c r="HW285" s="77"/>
      <c r="HX285" s="77"/>
      <c r="HY285" s="77"/>
      <c r="HZ285" s="77"/>
      <c r="IA285" s="77"/>
      <c r="IB285" s="77"/>
      <c r="IC285" s="77"/>
      <c r="ID285" s="77"/>
      <c r="IE285" s="77"/>
      <c r="IF285" s="77"/>
      <c r="IG285" s="77"/>
      <c r="IH285" s="77"/>
      <c r="II285" s="77"/>
      <c r="IJ285" s="77"/>
      <c r="IK285" s="77"/>
      <c r="IL285" s="77"/>
      <c r="IM285" s="77"/>
      <c r="IN285" s="77"/>
      <c r="IO285" s="77"/>
      <c r="IP285" s="77"/>
      <c r="IQ285" s="77"/>
      <c r="IR285" s="77"/>
      <c r="IS285" s="77"/>
      <c r="IT285" s="77"/>
      <c r="IU285" s="77"/>
      <c r="IV285" s="77"/>
      <c r="IW285" s="77"/>
      <c r="IX285" s="77"/>
      <c r="IY285" s="77"/>
      <c r="IZ285" s="77"/>
      <c r="JA285" s="77"/>
      <c r="JB285" s="77"/>
      <c r="JC285" s="77"/>
      <c r="JD285" s="77"/>
      <c r="JE285" s="77"/>
      <c r="JF285" s="77"/>
      <c r="JG285" s="77"/>
      <c r="JH285" s="77"/>
      <c r="JI285" s="77"/>
      <c r="JJ285" s="77"/>
      <c r="JK285" s="77"/>
      <c r="JL285" s="77"/>
      <c r="JM285" s="77"/>
      <c r="JN285" s="77"/>
      <c r="JO285" s="77"/>
      <c r="JP285" s="77"/>
      <c r="JQ285" s="77"/>
      <c r="JR285" s="77"/>
      <c r="JS285" s="77"/>
      <c r="JT285" s="77"/>
      <c r="JU285" s="77"/>
      <c r="JV285" s="77"/>
      <c r="JW285" s="77"/>
      <c r="JX285" s="77"/>
      <c r="JY285" s="77"/>
      <c r="JZ285" s="77"/>
      <c r="KA285" s="77"/>
      <c r="KB285" s="77"/>
      <c r="KC285" s="77"/>
      <c r="KD285" s="77"/>
      <c r="KE285" s="77"/>
      <c r="KF285" s="77"/>
      <c r="KG285" s="77"/>
      <c r="KH285" s="77"/>
      <c r="KI285" s="77"/>
      <c r="KJ285" s="77"/>
      <c r="KK285" s="77"/>
      <c r="KL285" s="77"/>
      <c r="KM285" s="77"/>
      <c r="KN285" s="77"/>
      <c r="KO285" s="77"/>
      <c r="KP285" s="77"/>
      <c r="KQ285" s="77"/>
      <c r="KR285" s="77"/>
      <c r="KS285" s="77"/>
      <c r="KT285" s="77"/>
      <c r="KU285" s="77"/>
      <c r="KV285" s="77"/>
      <c r="KW285" s="77"/>
      <c r="KX285" s="77"/>
      <c r="KY285" s="77"/>
      <c r="KZ285" s="77"/>
      <c r="LA285" s="77"/>
      <c r="LB285" s="77"/>
      <c r="LC285" s="77"/>
      <c r="LD285" s="77"/>
      <c r="LE285" s="77"/>
      <c r="LF285" s="77"/>
      <c r="LG285" s="77"/>
      <c r="LH285" s="77"/>
      <c r="LI285" s="77"/>
      <c r="LJ285" s="77"/>
      <c r="LK285" s="77"/>
      <c r="LL285" s="77"/>
      <c r="LM285" s="77"/>
      <c r="LN285" s="77"/>
      <c r="LO285" s="77"/>
      <c r="LP285" s="77"/>
      <c r="LQ285" s="77"/>
      <c r="LR285" s="77"/>
      <c r="LS285" s="77"/>
      <c r="LT285" s="77"/>
      <c r="LU285" s="77"/>
      <c r="LV285" s="77"/>
      <c r="LW285" s="77"/>
      <c r="LX285" s="77"/>
      <c r="LY285" s="77"/>
      <c r="LZ285" s="77"/>
      <c r="MA285" s="77"/>
      <c r="MB285" s="77"/>
      <c r="MC285" s="77"/>
      <c r="MD285" s="77"/>
      <c r="ME285" s="77"/>
      <c r="MF285" s="77"/>
      <c r="MG285" s="77"/>
      <c r="MH285" s="77"/>
      <c r="MI285" s="77"/>
      <c r="MJ285" s="77"/>
      <c r="MK285" s="77"/>
      <c r="ML285" s="77"/>
      <c r="MM285" s="77"/>
      <c r="MN285" s="77"/>
      <c r="MO285" s="77"/>
      <c r="MP285" s="77"/>
      <c r="MQ285" s="77"/>
      <c r="MR285" s="77"/>
      <c r="MS285" s="77"/>
      <c r="MT285" s="77"/>
      <c r="MU285" s="77"/>
      <c r="MV285" s="77"/>
      <c r="MW285" s="77"/>
      <c r="MX285" s="77"/>
      <c r="MY285" s="77"/>
      <c r="MZ285" s="77"/>
      <c r="NA285" s="77"/>
      <c r="NB285" s="77"/>
      <c r="NC285" s="77"/>
      <c r="ND285" s="77"/>
      <c r="NE285" s="77"/>
      <c r="NF285" s="77"/>
      <c r="NG285" s="77"/>
      <c r="NH285" s="77"/>
      <c r="NI285" s="77"/>
      <c r="NJ285" s="77"/>
      <c r="NK285" s="77"/>
      <c r="NL285" s="77"/>
      <c r="NM285" s="77"/>
      <c r="NN285" s="77"/>
      <c r="NO285" s="77"/>
      <c r="NP285" s="77"/>
      <c r="NQ285" s="77"/>
      <c r="NR285" s="77"/>
      <c r="NS285" s="77"/>
      <c r="NT285" s="77"/>
      <c r="NU285" s="77"/>
      <c r="NV285" s="77"/>
      <c r="NW285" s="77"/>
      <c r="NX285" s="77"/>
      <c r="NY285" s="77"/>
      <c r="NZ285" s="77"/>
      <c r="OA285" s="77"/>
      <c r="OB285" s="77"/>
      <c r="OC285" s="77"/>
      <c r="OD285" s="77"/>
      <c r="OE285" s="77"/>
      <c r="OF285" s="77"/>
      <c r="OG285" s="77"/>
      <c r="OH285" s="77"/>
      <c r="OI285" s="77"/>
      <c r="OJ285" s="77"/>
      <c r="OK285" s="77"/>
      <c r="OL285" s="77"/>
      <c r="OM285" s="77"/>
      <c r="ON285" s="77"/>
      <c r="OO285" s="77"/>
      <c r="OP285" s="77"/>
      <c r="OQ285" s="77"/>
      <c r="OR285" s="77"/>
      <c r="OS285" s="77"/>
      <c r="OT285" s="77"/>
      <c r="OU285" s="77"/>
      <c r="OV285" s="77"/>
      <c r="OW285" s="77"/>
      <c r="OX285" s="77"/>
      <c r="OY285" s="77"/>
      <c r="OZ285" s="77"/>
      <c r="PA285" s="77"/>
      <c r="PB285" s="77"/>
      <c r="PC285" s="77"/>
      <c r="PD285" s="77"/>
      <c r="PE285" s="77"/>
      <c r="PF285" s="77"/>
      <c r="PG285" s="77"/>
      <c r="PH285" s="77"/>
      <c r="PI285" s="77"/>
      <c r="PJ285" s="77"/>
      <c r="PK285" s="77"/>
      <c r="PL285" s="77"/>
      <c r="PM285" s="77"/>
      <c r="PN285" s="77"/>
      <c r="PO285" s="77"/>
      <c r="PP285" s="77"/>
      <c r="PQ285" s="77"/>
      <c r="PR285" s="77"/>
      <c r="PS285" s="77"/>
      <c r="PT285" s="77"/>
      <c r="PU285" s="77"/>
      <c r="PV285" s="77"/>
      <c r="PW285" s="77"/>
      <c r="PX285" s="77"/>
      <c r="PY285" s="77"/>
      <c r="PZ285" s="77"/>
      <c r="QA285" s="77"/>
      <c r="QB285" s="77"/>
      <c r="QC285" s="77"/>
      <c r="QD285" s="77"/>
      <c r="QE285" s="77"/>
      <c r="QF285" s="77"/>
      <c r="QG285" s="77"/>
      <c r="QH285" s="77"/>
      <c r="QI285" s="77"/>
      <c r="QJ285" s="77"/>
      <c r="QK285" s="77"/>
      <c r="QL285" s="77"/>
      <c r="QM285" s="77"/>
      <c r="QN285" s="77"/>
      <c r="QO285" s="77"/>
      <c r="QP285" s="77"/>
      <c r="QQ285" s="77"/>
      <c r="QR285" s="77"/>
      <c r="QS285" s="77"/>
      <c r="QT285" s="77"/>
      <c r="QU285" s="77"/>
      <c r="QV285" s="77"/>
      <c r="QW285" s="77"/>
      <c r="QX285" s="77"/>
      <c r="QY285" s="77"/>
      <c r="QZ285" s="77"/>
      <c r="RA285" s="77"/>
      <c r="RB285" s="77"/>
      <c r="RC285" s="77"/>
      <c r="RD285" s="77"/>
      <c r="RE285" s="77"/>
      <c r="RF285" s="77"/>
      <c r="RG285" s="77"/>
      <c r="RH285" s="77"/>
      <c r="RI285" s="77"/>
      <c r="RJ285" s="77"/>
      <c r="RK285" s="77"/>
      <c r="RL285" s="77"/>
      <c r="RM285" s="77"/>
      <c r="RN285" s="77"/>
      <c r="RO285" s="77"/>
      <c r="RP285" s="77"/>
      <c r="RQ285" s="77"/>
      <c r="RR285" s="77"/>
      <c r="RS285" s="77"/>
      <c r="RT285" s="77"/>
      <c r="RU285" s="77"/>
      <c r="RV285" s="77"/>
      <c r="RW285" s="77"/>
      <c r="RX285" s="77"/>
      <c r="RY285" s="77"/>
      <c r="RZ285" s="77"/>
      <c r="SA285" s="77"/>
      <c r="SB285" s="77"/>
      <c r="SC285" s="77"/>
      <c r="SD285" s="77"/>
      <c r="SE285" s="77"/>
      <c r="SF285" s="77"/>
      <c r="SG285" s="77"/>
      <c r="SH285" s="77"/>
      <c r="SI285" s="77"/>
      <c r="SJ285" s="77"/>
      <c r="SK285" s="77"/>
      <c r="SL285" s="77"/>
      <c r="SM285" s="77"/>
      <c r="SN285" s="77"/>
      <c r="SO285" s="77"/>
      <c r="SP285" s="77"/>
      <c r="SQ285" s="77"/>
      <c r="SR285" s="77"/>
      <c r="SS285" s="77"/>
      <c r="ST285" s="77"/>
      <c r="SU285" s="77"/>
      <c r="SV285" s="77"/>
      <c r="SW285" s="77"/>
      <c r="SX285" s="77"/>
      <c r="SY285" s="77"/>
      <c r="SZ285" s="77"/>
      <c r="TA285" s="77"/>
      <c r="TB285" s="77"/>
      <c r="TC285" s="77"/>
      <c r="TD285" s="77"/>
      <c r="TE285" s="77"/>
      <c r="TF285" s="77"/>
      <c r="TG285" s="77"/>
      <c r="TH285" s="77"/>
      <c r="TI285" s="77"/>
      <c r="TJ285" s="77"/>
      <c r="TK285" s="77"/>
      <c r="TL285" s="77"/>
      <c r="TM285" s="77"/>
      <c r="TN285" s="77"/>
      <c r="TO285" s="77"/>
      <c r="TP285" s="77"/>
      <c r="TQ285" s="77"/>
      <c r="TR285" s="77"/>
      <c r="TS285" s="77"/>
      <c r="TT285" s="77"/>
      <c r="TU285" s="77"/>
      <c r="TV285" s="77"/>
      <c r="TW285" s="77"/>
      <c r="TX285" s="77"/>
      <c r="TY285" s="77"/>
      <c r="TZ285" s="77"/>
      <c r="UA285" s="77"/>
      <c r="UB285" s="77"/>
      <c r="UC285" s="77"/>
      <c r="UD285" s="77"/>
      <c r="UE285" s="77"/>
      <c r="UF285" s="77"/>
      <c r="UG285" s="77"/>
      <c r="UH285" s="77"/>
      <c r="UI285" s="77"/>
      <c r="UJ285" s="77"/>
      <c r="UK285" s="77"/>
      <c r="UL285" s="77"/>
      <c r="UM285" s="77"/>
      <c r="UN285" s="77"/>
      <c r="UO285" s="77"/>
      <c r="UP285" s="77"/>
      <c r="UQ285" s="77"/>
      <c r="UR285" s="77"/>
      <c r="US285" s="77"/>
      <c r="UT285" s="77"/>
      <c r="UU285" s="77"/>
      <c r="UV285" s="77"/>
      <c r="UW285" s="77"/>
      <c r="UX285" s="77"/>
      <c r="UY285" s="77"/>
      <c r="UZ285" s="77"/>
      <c r="VA285" s="77"/>
      <c r="VB285" s="77"/>
      <c r="VC285" s="77"/>
      <c r="VD285" s="77"/>
      <c r="VE285" s="77"/>
      <c r="VF285" s="77"/>
      <c r="VG285" s="77"/>
      <c r="VH285" s="77"/>
      <c r="VI285" s="77"/>
      <c r="VJ285" s="77"/>
      <c r="VK285" s="77"/>
      <c r="VL285" s="77"/>
      <c r="VM285" s="77"/>
      <c r="VN285" s="77"/>
      <c r="VO285" s="77"/>
      <c r="VP285" s="77"/>
      <c r="VQ285" s="77"/>
      <c r="VR285" s="77"/>
      <c r="VS285" s="77"/>
      <c r="VT285" s="77"/>
      <c r="VU285" s="77"/>
      <c r="VV285" s="77"/>
      <c r="VW285" s="77"/>
      <c r="VX285" s="77"/>
      <c r="VY285" s="77"/>
      <c r="VZ285" s="77"/>
      <c r="WA285" s="77"/>
      <c r="WB285" s="77"/>
      <c r="WC285" s="77"/>
      <c r="WD285" s="77"/>
      <c r="WE285" s="77"/>
      <c r="WF285" s="77"/>
      <c r="WG285" s="77"/>
      <c r="WH285" s="77"/>
      <c r="WI285" s="77"/>
      <c r="WJ285" s="77"/>
      <c r="WK285" s="77"/>
      <c r="WL285" s="77"/>
      <c r="WM285" s="77"/>
      <c r="WN285" s="77"/>
      <c r="WO285" s="77"/>
      <c r="WP285" s="77"/>
      <c r="WQ285" s="77"/>
      <c r="WR285" s="77"/>
      <c r="WS285" s="77"/>
      <c r="WT285" s="77"/>
      <c r="WU285" s="77"/>
      <c r="WV285" s="77"/>
      <c r="WW285" s="77"/>
      <c r="WX285" s="77"/>
      <c r="WY285" s="77"/>
      <c r="WZ285" s="77"/>
      <c r="XA285" s="77"/>
      <c r="XB285" s="77"/>
      <c r="XC285" s="77"/>
      <c r="XD285" s="77"/>
      <c r="XE285" s="77"/>
      <c r="XF285" s="77"/>
      <c r="XG285" s="77"/>
      <c r="XH285" s="77"/>
      <c r="XI285" s="77"/>
      <c r="XJ285" s="77"/>
      <c r="XK285" s="77"/>
      <c r="XL285" s="77"/>
      <c r="XM285" s="77"/>
      <c r="XN285" s="77"/>
      <c r="XO285" s="77"/>
      <c r="XP285" s="77"/>
      <c r="XQ285" s="77"/>
      <c r="XR285" s="77"/>
      <c r="XS285" s="77"/>
      <c r="XT285" s="77"/>
      <c r="XU285" s="77"/>
      <c r="XV285" s="77"/>
      <c r="XW285" s="77"/>
      <c r="XX285" s="77"/>
      <c r="XY285" s="77"/>
      <c r="XZ285" s="77"/>
      <c r="YA285" s="77"/>
      <c r="YB285" s="77"/>
      <c r="YC285" s="77"/>
      <c r="YD285" s="77"/>
      <c r="YE285" s="77"/>
      <c r="YF285" s="77"/>
      <c r="YG285" s="77"/>
      <c r="YH285" s="77"/>
      <c r="YI285" s="77"/>
      <c r="YJ285" s="77"/>
      <c r="YK285" s="77"/>
      <c r="YL285" s="77"/>
      <c r="YM285" s="77"/>
      <c r="YN285" s="77"/>
      <c r="YO285" s="77"/>
      <c r="YP285" s="77"/>
      <c r="YQ285" s="77"/>
      <c r="YR285" s="77"/>
      <c r="YS285" s="77"/>
      <c r="YT285" s="77"/>
      <c r="YU285" s="77"/>
      <c r="YV285" s="77"/>
      <c r="YW285" s="77"/>
      <c r="YX285" s="77"/>
      <c r="YY285" s="77"/>
      <c r="YZ285" s="77"/>
      <c r="ZA285" s="77"/>
      <c r="ZB285" s="77"/>
      <c r="ZC285" s="77"/>
      <c r="ZD285" s="77"/>
      <c r="ZE285" s="77"/>
      <c r="ZF285" s="77"/>
      <c r="ZG285" s="77"/>
      <c r="ZH285" s="77"/>
      <c r="ZI285" s="77"/>
      <c r="ZJ285" s="77"/>
      <c r="ZK285" s="77"/>
      <c r="ZL285" s="77"/>
      <c r="ZM285" s="77"/>
      <c r="ZN285" s="77"/>
      <c r="ZO285" s="77"/>
      <c r="ZP285" s="77"/>
      <c r="ZQ285" s="77"/>
      <c r="ZR285" s="77"/>
      <c r="ZS285" s="77"/>
      <c r="ZT285" s="77"/>
      <c r="ZU285" s="77"/>
      <c r="ZV285" s="77"/>
      <c r="ZW285" s="77"/>
      <c r="ZX285" s="77"/>
      <c r="ZY285" s="77"/>
      <c r="ZZ285" s="77"/>
      <c r="AAA285" s="77"/>
      <c r="AAB285" s="77"/>
      <c r="AAC285" s="77"/>
      <c r="AAD285" s="77"/>
      <c r="AAE285" s="77"/>
      <c r="AAF285" s="77"/>
      <c r="AAG285" s="77"/>
      <c r="AAH285" s="77"/>
      <c r="AAI285" s="77"/>
      <c r="AAJ285" s="77"/>
      <c r="AAK285" s="77"/>
      <c r="AAL285" s="77"/>
      <c r="AAM285" s="77"/>
      <c r="AAN285" s="77"/>
      <c r="AAO285" s="77"/>
      <c r="AAP285" s="77"/>
      <c r="AAQ285" s="77"/>
      <c r="AAR285" s="77"/>
      <c r="AAS285" s="77"/>
      <c r="AAT285" s="77"/>
      <c r="AAU285" s="77"/>
      <c r="AAV285" s="77"/>
      <c r="AAW285" s="77"/>
      <c r="AAX285" s="77"/>
      <c r="AAY285" s="77"/>
      <c r="AAZ285" s="77"/>
      <c r="ABA285" s="77"/>
      <c r="ABB285" s="77"/>
      <c r="ABC285" s="77"/>
      <c r="ABD285" s="77"/>
      <c r="ABE285" s="77"/>
      <c r="ABF285" s="77"/>
      <c r="ABG285" s="77"/>
      <c r="ABH285" s="77"/>
      <c r="ABI285" s="77"/>
      <c r="ABJ285" s="77"/>
      <c r="ABK285" s="77"/>
      <c r="ABL285" s="77"/>
      <c r="ABM285" s="77"/>
      <c r="ABN285" s="77"/>
      <c r="ABO285" s="77"/>
      <c r="ABP285" s="77"/>
      <c r="ABQ285" s="77"/>
      <c r="ABR285" s="77"/>
      <c r="ABS285" s="77"/>
      <c r="ABT285" s="77"/>
      <c r="ABU285" s="77"/>
      <c r="ABV285" s="77"/>
      <c r="ABW285" s="77"/>
      <c r="ABX285" s="77"/>
      <c r="ABY285" s="77"/>
      <c r="ABZ285" s="77"/>
      <c r="ACA285" s="77"/>
      <c r="ACB285" s="77"/>
      <c r="ACC285" s="77"/>
      <c r="ACD285" s="77"/>
      <c r="ACE285" s="77"/>
      <c r="ACF285" s="77"/>
      <c r="ACG285" s="77"/>
      <c r="ACH285" s="77"/>
      <c r="ACI285" s="77"/>
      <c r="ACJ285" s="77"/>
      <c r="ACK285" s="77"/>
      <c r="ACL285" s="77"/>
      <c r="ACM285" s="77"/>
      <c r="ACN285" s="77"/>
      <c r="ACO285" s="77"/>
      <c r="ACP285" s="77"/>
      <c r="ACQ285" s="77"/>
      <c r="ACR285" s="77"/>
      <c r="ACS285" s="77"/>
      <c r="ACT285" s="77"/>
      <c r="ACU285" s="77"/>
      <c r="ACV285" s="77"/>
      <c r="ACW285" s="77"/>
      <c r="ACX285" s="77"/>
      <c r="ACY285" s="77"/>
      <c r="ACZ285" s="77"/>
      <c r="ADA285" s="77"/>
      <c r="ADB285" s="77"/>
      <c r="ADC285" s="77"/>
      <c r="ADD285" s="77"/>
      <c r="ADE285" s="77"/>
      <c r="ADF285" s="77"/>
      <c r="ADG285" s="77"/>
      <c r="ADH285" s="77"/>
      <c r="ADI285" s="77"/>
      <c r="ADJ285" s="77"/>
      <c r="ADK285" s="77"/>
      <c r="ADL285" s="77"/>
      <c r="ADM285" s="77"/>
      <c r="ADN285" s="77"/>
      <c r="ADO285" s="77"/>
      <c r="ADP285" s="77"/>
      <c r="ADQ285" s="77"/>
      <c r="ADR285" s="77"/>
      <c r="ADS285" s="77"/>
      <c r="ADT285" s="77"/>
      <c r="ADU285" s="77"/>
      <c r="ADV285" s="77"/>
      <c r="ADW285" s="77"/>
      <c r="ADX285" s="77"/>
      <c r="ADY285" s="77"/>
      <c r="ADZ285" s="77"/>
      <c r="AEA285" s="77"/>
      <c r="AEB285" s="77"/>
      <c r="AEC285" s="77"/>
      <c r="AED285" s="77"/>
      <c r="AEE285" s="77"/>
      <c r="AEF285" s="77"/>
      <c r="AEG285" s="77"/>
      <c r="AEH285" s="77"/>
      <c r="AEI285" s="77"/>
      <c r="AEJ285" s="77"/>
      <c r="AEK285" s="77"/>
      <c r="AEL285" s="77"/>
      <c r="AEM285" s="77"/>
      <c r="AEN285" s="77"/>
      <c r="AEO285" s="77"/>
      <c r="AEP285" s="77"/>
      <c r="AEQ285" s="77"/>
      <c r="AER285" s="77"/>
      <c r="AES285" s="77"/>
      <c r="AET285" s="77"/>
      <c r="AEU285" s="77"/>
      <c r="AEV285" s="77"/>
      <c r="AEW285" s="77"/>
      <c r="AEX285" s="77"/>
      <c r="AEY285" s="77"/>
      <c r="AEZ285" s="77"/>
      <c r="AFA285" s="77"/>
      <c r="AFB285" s="77"/>
      <c r="AFC285" s="77"/>
      <c r="AFD285" s="77"/>
      <c r="AFE285" s="77"/>
      <c r="AFF285" s="77"/>
      <c r="AFG285" s="77"/>
      <c r="AFH285" s="77"/>
      <c r="AFI285" s="77"/>
      <c r="AFJ285" s="77"/>
      <c r="AFK285" s="77"/>
      <c r="AFL285" s="77"/>
      <c r="AFM285" s="77"/>
      <c r="AFN285" s="77"/>
      <c r="AFO285" s="77"/>
      <c r="AFP285" s="77"/>
      <c r="AFQ285" s="77"/>
      <c r="AFR285" s="77"/>
      <c r="AFS285" s="77"/>
      <c r="AFT285" s="77"/>
      <c r="AFU285" s="77"/>
      <c r="AFV285" s="77"/>
      <c r="AFW285" s="77"/>
      <c r="AFX285" s="77"/>
      <c r="AFY285" s="77"/>
      <c r="AFZ285" s="77"/>
      <c r="AGA285" s="77"/>
      <c r="AGB285" s="77"/>
      <c r="AGC285" s="77"/>
      <c r="AGD285" s="77"/>
      <c r="AGE285" s="77"/>
      <c r="AGF285" s="77"/>
      <c r="AGG285" s="77"/>
      <c r="AGH285" s="77"/>
      <c r="AGI285" s="77"/>
      <c r="AGJ285" s="77"/>
      <c r="AGK285" s="77"/>
      <c r="AGL285" s="77"/>
      <c r="AGM285" s="77"/>
      <c r="AGN285" s="77"/>
      <c r="AGO285" s="77"/>
      <c r="AGP285" s="77"/>
      <c r="AGQ285" s="77"/>
      <c r="AGR285" s="77"/>
      <c r="AGS285" s="77"/>
      <c r="AGT285" s="77"/>
      <c r="AGU285" s="77"/>
      <c r="AGV285" s="77"/>
      <c r="AGW285" s="77"/>
      <c r="AGX285" s="77"/>
      <c r="AGY285" s="77"/>
      <c r="AGZ285" s="77"/>
      <c r="AHA285" s="77"/>
      <c r="AHB285" s="77"/>
      <c r="AHC285" s="77"/>
      <c r="AHD285" s="77"/>
      <c r="AHE285" s="77"/>
      <c r="AHF285" s="77"/>
      <c r="AHG285" s="77"/>
      <c r="AHH285" s="77"/>
      <c r="AHI285" s="77"/>
      <c r="AHJ285" s="77"/>
      <c r="AHK285" s="77"/>
      <c r="AHL285" s="77"/>
      <c r="AHM285" s="77"/>
      <c r="AHN285" s="77"/>
      <c r="AHO285" s="77"/>
      <c r="AHP285" s="77"/>
      <c r="AHQ285" s="77"/>
      <c r="AHR285" s="77"/>
      <c r="AHS285" s="77"/>
      <c r="AHT285" s="77"/>
      <c r="AHU285" s="77"/>
      <c r="AHV285" s="77"/>
      <c r="AHW285" s="77"/>
      <c r="AHX285" s="77"/>
      <c r="AHY285" s="77"/>
      <c r="AHZ285" s="77"/>
      <c r="AIA285" s="77"/>
      <c r="AIB285" s="77"/>
      <c r="AIC285" s="77"/>
      <c r="AID285" s="77"/>
      <c r="AIE285" s="77"/>
      <c r="AIF285" s="77"/>
      <c r="AIG285" s="77"/>
      <c r="AIH285" s="77"/>
      <c r="AII285" s="77"/>
      <c r="AIJ285" s="77"/>
      <c r="AIK285" s="77"/>
      <c r="AIL285" s="77"/>
      <c r="AIM285" s="77"/>
      <c r="AIN285" s="77"/>
      <c r="AIO285" s="77"/>
      <c r="AIP285" s="77"/>
      <c r="AIQ285" s="77"/>
      <c r="AIR285" s="77"/>
      <c r="AIS285" s="77"/>
      <c r="AIT285" s="77"/>
      <c r="AIU285" s="77"/>
      <c r="AIV285" s="77"/>
      <c r="AIW285" s="77"/>
      <c r="AIX285" s="77"/>
      <c r="AIY285" s="77"/>
      <c r="AIZ285" s="77"/>
      <c r="AJA285" s="77"/>
      <c r="AJB285" s="77"/>
      <c r="AJC285" s="77"/>
      <c r="AJD285" s="77"/>
      <c r="AJE285" s="77"/>
      <c r="AJF285" s="77"/>
      <c r="AJG285" s="77"/>
      <c r="AJH285" s="77"/>
      <c r="AJI285" s="77"/>
      <c r="AJJ285" s="77"/>
      <c r="AJK285" s="77"/>
      <c r="AJL285" s="77"/>
      <c r="AJM285" s="77"/>
      <c r="AJN285" s="77"/>
      <c r="AJO285" s="77"/>
      <c r="AJP285" s="77"/>
      <c r="AJQ285" s="77"/>
      <c r="AJR285" s="77"/>
      <c r="AJS285" s="77"/>
      <c r="AJT285" s="77"/>
      <c r="AJU285" s="77"/>
      <c r="AJV285" s="77"/>
      <c r="AJW285" s="77"/>
      <c r="AJX285" s="77"/>
      <c r="AJY285" s="77"/>
      <c r="AJZ285" s="77"/>
      <c r="AKA285" s="77"/>
      <c r="AKB285" s="77"/>
      <c r="AKC285" s="77"/>
      <c r="AKD285" s="77"/>
      <c r="AKE285" s="77"/>
      <c r="AKF285" s="77"/>
      <c r="AKG285" s="77"/>
      <c r="AKH285" s="77"/>
      <c r="AKI285" s="77"/>
      <c r="AKJ285" s="77"/>
      <c r="AKK285" s="77"/>
      <c r="AKL285" s="77"/>
      <c r="AKM285" s="77"/>
      <c r="AKN285" s="77"/>
      <c r="AKO285" s="77"/>
      <c r="AKP285" s="77"/>
      <c r="AKQ285" s="77"/>
      <c r="AKR285" s="77"/>
      <c r="AKS285" s="77"/>
      <c r="AKT285" s="77"/>
      <c r="AKU285" s="77"/>
      <c r="AKV285" s="77"/>
      <c r="AKW285" s="77"/>
      <c r="AKX285" s="77"/>
      <c r="AKY285" s="77"/>
      <c r="AKZ285" s="77"/>
      <c r="ALA285" s="77"/>
      <c r="ALB285" s="77"/>
      <c r="ALC285" s="77"/>
      <c r="ALD285" s="77"/>
      <c r="ALE285" s="77"/>
      <c r="ALF285" s="77"/>
      <c r="ALG285" s="77"/>
      <c r="ALH285" s="77"/>
      <c r="ALI285" s="77"/>
      <c r="ALJ285" s="77"/>
      <c r="ALK285" s="77"/>
      <c r="ALL285" s="77"/>
      <c r="ALM285" s="77"/>
      <c r="ALN285" s="77"/>
      <c r="ALO285" s="77"/>
      <c r="ALP285" s="77"/>
      <c r="ALQ285" s="77"/>
      <c r="ALR285" s="77"/>
      <c r="ALS285" s="77"/>
      <c r="ALT285" s="77"/>
      <c r="ALU285" s="77"/>
      <c r="ALV285" s="77"/>
      <c r="ALW285" s="77"/>
      <c r="ALX285" s="77"/>
      <c r="ALY285" s="77"/>
      <c r="ALZ285" s="77"/>
      <c r="AMA285" s="77"/>
      <c r="AMB285" s="77"/>
      <c r="AMC285" s="77"/>
      <c r="AMD285" s="77"/>
      <c r="AME285" s="77"/>
      <c r="AMF285" s="77"/>
      <c r="AMG285" s="77"/>
      <c r="AMH285" s="77"/>
      <c r="AMI285" s="77"/>
      <c r="AMJ285" s="77"/>
      <c r="AMK285" s="77"/>
      <c r="AML285" s="77"/>
      <c r="AMM285" s="77"/>
      <c r="AMN285" s="77"/>
      <c r="AMO285" s="77"/>
      <c r="AMP285" s="77"/>
      <c r="AMQ285" s="77"/>
      <c r="AMR285" s="77"/>
      <c r="AMS285" s="77"/>
      <c r="AMT285" s="77"/>
      <c r="AMU285" s="77"/>
      <c r="AMV285" s="77"/>
      <c r="AMW285" s="77"/>
      <c r="AMX285" s="77"/>
      <c r="AMY285" s="77"/>
      <c r="AMZ285" s="77"/>
      <c r="ANA285" s="77"/>
      <c r="ANB285" s="77"/>
      <c r="ANC285" s="77"/>
      <c r="AND285" s="77"/>
      <c r="ANE285" s="77"/>
      <c r="ANF285" s="77"/>
      <c r="ANG285" s="77"/>
      <c r="ANH285" s="77"/>
      <c r="ANI285" s="77"/>
      <c r="ANJ285" s="77"/>
      <c r="ANK285" s="77"/>
      <c r="ANL285" s="77"/>
      <c r="ANM285" s="77"/>
      <c r="ANN285" s="77"/>
      <c r="ANO285" s="77"/>
      <c r="ANP285" s="77"/>
      <c r="ANQ285" s="77"/>
      <c r="ANR285" s="77"/>
      <c r="ANS285" s="77"/>
      <c r="ANT285" s="77"/>
      <c r="ANU285" s="77"/>
      <c r="ANV285" s="77"/>
      <c r="ANW285" s="77"/>
      <c r="ANX285" s="77"/>
      <c r="ANY285" s="77"/>
      <c r="ANZ285" s="77"/>
      <c r="AOA285" s="77"/>
      <c r="AOB285" s="77"/>
      <c r="AOC285" s="77"/>
      <c r="AOD285" s="77"/>
      <c r="AOE285" s="77"/>
      <c r="AOF285" s="77"/>
      <c r="AOG285" s="77"/>
      <c r="AOH285" s="77"/>
      <c r="AOI285" s="77"/>
      <c r="AOJ285" s="77"/>
      <c r="AOK285" s="77"/>
      <c r="AOL285" s="77"/>
      <c r="AOM285" s="77"/>
      <c r="AON285" s="77"/>
      <c r="AOO285" s="77"/>
      <c r="AOP285" s="77"/>
      <c r="AOQ285" s="77"/>
      <c r="AOR285" s="77"/>
      <c r="AOS285" s="77"/>
      <c r="AOT285" s="77"/>
      <c r="AOU285" s="77"/>
      <c r="AOV285" s="77"/>
      <c r="AOW285" s="77"/>
      <c r="AOX285" s="77"/>
      <c r="AOY285" s="77"/>
      <c r="AOZ285" s="77"/>
      <c r="APA285" s="77"/>
      <c r="APB285" s="77"/>
      <c r="APC285" s="77"/>
      <c r="APD285" s="77"/>
      <c r="APE285" s="77"/>
      <c r="APF285" s="77"/>
      <c r="APG285" s="77"/>
      <c r="APH285" s="77"/>
      <c r="API285" s="77"/>
      <c r="APJ285" s="77"/>
      <c r="APK285" s="77"/>
      <c r="APL285" s="77"/>
      <c r="APM285" s="77"/>
      <c r="APN285" s="77"/>
      <c r="APO285" s="77"/>
      <c r="APP285" s="77"/>
      <c r="APQ285" s="77"/>
      <c r="APR285" s="77"/>
      <c r="APS285" s="77"/>
      <c r="APT285" s="77"/>
      <c r="APU285" s="77"/>
      <c r="APV285" s="77"/>
      <c r="APW285" s="77"/>
      <c r="APX285" s="77"/>
      <c r="APY285" s="77"/>
      <c r="APZ285" s="77"/>
      <c r="AQA285" s="77"/>
      <c r="AQB285" s="77"/>
      <c r="AQC285" s="77"/>
      <c r="AQD285" s="77"/>
      <c r="AQE285" s="77"/>
      <c r="AQF285" s="77"/>
      <c r="AQG285" s="77"/>
      <c r="AQH285" s="77"/>
      <c r="AQI285" s="77"/>
      <c r="AQJ285" s="77"/>
      <c r="AQK285" s="77"/>
      <c r="AQL285" s="77"/>
      <c r="AQM285" s="77"/>
      <c r="AQN285" s="77"/>
      <c r="AQO285" s="77"/>
      <c r="AQP285" s="77"/>
      <c r="AQQ285" s="77"/>
      <c r="AQR285" s="77"/>
      <c r="AQS285" s="77"/>
      <c r="AQT285" s="77"/>
      <c r="AQU285" s="77"/>
      <c r="AQV285" s="77"/>
      <c r="AQW285" s="77"/>
      <c r="AQX285" s="77"/>
      <c r="AQY285" s="77"/>
      <c r="AQZ285" s="77"/>
      <c r="ARA285" s="77"/>
      <c r="ARB285" s="77"/>
      <c r="ARC285" s="77"/>
      <c r="ARD285" s="77"/>
      <c r="ARE285" s="77"/>
      <c r="ARF285" s="77"/>
      <c r="ARG285" s="77"/>
      <c r="ARH285" s="77"/>
      <c r="ARI285" s="77"/>
      <c r="ARJ285" s="77"/>
      <c r="ARK285" s="77"/>
      <c r="ARL285" s="77"/>
      <c r="ARM285" s="77"/>
      <c r="ARN285" s="77"/>
      <c r="ARO285" s="77"/>
      <c r="ARP285" s="77"/>
      <c r="ARQ285" s="77"/>
      <c r="ARR285" s="77"/>
      <c r="ARS285" s="77"/>
      <c r="ART285" s="77"/>
      <c r="ARU285" s="77"/>
      <c r="ARV285" s="77"/>
      <c r="ARW285" s="77"/>
      <c r="ARX285" s="77"/>
      <c r="ARY285" s="77"/>
      <c r="ARZ285" s="77"/>
      <c r="ASA285" s="77"/>
      <c r="ASB285" s="77"/>
      <c r="ASC285" s="77"/>
      <c r="ASD285" s="77"/>
      <c r="ASE285" s="77"/>
      <c r="ASF285" s="77"/>
      <c r="ASG285" s="77"/>
      <c r="ASH285" s="77"/>
      <c r="ASI285" s="77"/>
      <c r="ASJ285" s="77"/>
      <c r="ASK285" s="77"/>
      <c r="ASL285" s="77"/>
      <c r="ASM285" s="77"/>
      <c r="ASN285" s="77"/>
      <c r="ASO285" s="77"/>
      <c r="ASP285" s="77"/>
      <c r="ASQ285" s="77"/>
      <c r="ASR285" s="77"/>
      <c r="ASS285" s="77"/>
      <c r="AST285" s="77"/>
      <c r="ASU285" s="77"/>
      <c r="ASV285" s="77"/>
      <c r="ASW285" s="77"/>
      <c r="ASX285" s="77"/>
      <c r="ASY285" s="77"/>
      <c r="ASZ285" s="77"/>
      <c r="ATA285" s="77"/>
      <c r="ATB285" s="77"/>
      <c r="ATC285" s="77"/>
      <c r="ATD285" s="77"/>
      <c r="ATE285" s="77"/>
      <c r="ATF285" s="77"/>
      <c r="ATG285" s="77"/>
      <c r="ATH285" s="77"/>
      <c r="ATI285" s="77"/>
      <c r="ATJ285" s="77"/>
      <c r="ATK285" s="77"/>
      <c r="ATL285" s="77"/>
      <c r="ATM285" s="77"/>
      <c r="ATN285" s="77"/>
      <c r="ATO285" s="77"/>
      <c r="ATP285" s="77"/>
      <c r="ATQ285" s="77"/>
      <c r="ATR285" s="77"/>
      <c r="ATS285" s="77"/>
      <c r="ATT285" s="77"/>
      <c r="ATU285" s="77"/>
      <c r="ATV285" s="77"/>
      <c r="ATW285" s="77"/>
      <c r="ATX285" s="77"/>
      <c r="ATY285" s="77"/>
      <c r="ATZ285" s="77"/>
      <c r="AUA285" s="77"/>
      <c r="AUB285" s="77"/>
      <c r="AUC285" s="77"/>
      <c r="AUD285" s="77"/>
      <c r="AUE285" s="77"/>
      <c r="AUF285" s="77"/>
      <c r="AUG285" s="77"/>
      <c r="AUH285" s="77"/>
      <c r="AUI285" s="77"/>
      <c r="AUJ285" s="77"/>
      <c r="AUK285" s="77"/>
      <c r="AUL285" s="77"/>
      <c r="AUM285" s="77"/>
      <c r="AUN285" s="77"/>
      <c r="AUO285" s="77"/>
      <c r="AUP285" s="77"/>
      <c r="AUQ285" s="77"/>
      <c r="AUR285" s="77"/>
      <c r="AUS285" s="77"/>
      <c r="AUT285" s="77"/>
      <c r="AUU285" s="77"/>
      <c r="AUV285" s="77"/>
      <c r="AUW285" s="77"/>
      <c r="AUX285" s="77"/>
      <c r="AUY285" s="77"/>
      <c r="AUZ285" s="77"/>
      <c r="AVA285" s="77"/>
      <c r="AVB285" s="77"/>
      <c r="AVC285" s="77"/>
      <c r="AVD285" s="77"/>
      <c r="AVE285" s="77"/>
      <c r="AVF285" s="77"/>
      <c r="AVG285" s="77"/>
      <c r="AVH285" s="77"/>
      <c r="AVI285" s="77"/>
      <c r="AVJ285" s="77"/>
      <c r="AVK285" s="77"/>
      <c r="AVL285" s="77"/>
      <c r="AVM285" s="77"/>
      <c r="AVN285" s="77"/>
      <c r="AVO285" s="77"/>
      <c r="AVP285" s="77"/>
      <c r="AVQ285" s="77"/>
      <c r="AVR285" s="77"/>
      <c r="AVS285" s="77"/>
      <c r="AVT285" s="77"/>
      <c r="AVU285" s="77"/>
      <c r="AVV285" s="77"/>
      <c r="AVW285" s="77"/>
      <c r="AVX285" s="77"/>
      <c r="AVY285" s="77"/>
      <c r="AVZ285" s="77"/>
      <c r="AWA285" s="77"/>
      <c r="AWB285" s="77"/>
      <c r="AWC285" s="77"/>
      <c r="AWD285" s="77"/>
      <c r="AWE285" s="77"/>
      <c r="AWF285" s="77"/>
      <c r="AWG285" s="77"/>
      <c r="AWH285" s="77"/>
      <c r="AWI285" s="77"/>
      <c r="AWJ285" s="77"/>
      <c r="AWK285" s="77"/>
      <c r="AWL285" s="77"/>
      <c r="AWM285" s="77"/>
      <c r="AWN285" s="77"/>
      <c r="AWO285" s="77"/>
      <c r="AWP285" s="77"/>
      <c r="AWQ285" s="77"/>
      <c r="AWR285" s="77"/>
      <c r="AWS285" s="77"/>
      <c r="AWT285" s="77"/>
      <c r="AWU285" s="77"/>
      <c r="AWV285" s="77"/>
      <c r="AWW285" s="77"/>
      <c r="AWX285" s="77"/>
      <c r="AWY285" s="77"/>
      <c r="AWZ285" s="77"/>
      <c r="AXA285" s="77"/>
      <c r="AXB285" s="77"/>
      <c r="AXC285" s="77"/>
      <c r="AXD285" s="77"/>
      <c r="AXE285" s="77"/>
      <c r="AXF285" s="77"/>
      <c r="AXG285" s="77"/>
      <c r="AXH285" s="77"/>
      <c r="AXI285" s="77"/>
      <c r="AXJ285" s="77"/>
      <c r="AXK285" s="77"/>
      <c r="AXL285" s="77"/>
      <c r="AXM285" s="77"/>
      <c r="AXN285" s="77"/>
      <c r="AXO285" s="77"/>
      <c r="AXP285" s="77"/>
      <c r="AXQ285" s="77"/>
      <c r="AXR285" s="77"/>
      <c r="AXS285" s="77"/>
      <c r="AXT285" s="77"/>
      <c r="AXU285" s="77"/>
      <c r="AXV285" s="77"/>
      <c r="AXW285" s="77"/>
      <c r="AXX285" s="77"/>
      <c r="AXY285" s="77"/>
      <c r="AXZ285" s="77"/>
      <c r="AYA285" s="77"/>
      <c r="AYB285" s="77"/>
      <c r="AYC285" s="77"/>
      <c r="AYD285" s="77"/>
      <c r="AYE285" s="77"/>
      <c r="AYF285" s="77"/>
      <c r="AYG285" s="77"/>
      <c r="AYH285" s="77"/>
      <c r="AYI285" s="77"/>
      <c r="AYJ285" s="77"/>
      <c r="AYK285" s="77"/>
      <c r="AYL285" s="77"/>
      <c r="AYM285" s="77"/>
      <c r="AYN285" s="77"/>
      <c r="AYO285" s="77"/>
      <c r="AYP285" s="77"/>
      <c r="AYQ285" s="77"/>
      <c r="AYR285" s="77"/>
      <c r="AYS285" s="77"/>
      <c r="AYT285" s="77"/>
      <c r="AYU285" s="77"/>
      <c r="AYV285" s="77"/>
      <c r="AYW285" s="77"/>
      <c r="AYX285" s="77"/>
      <c r="AYY285" s="77"/>
      <c r="AYZ285" s="77"/>
      <c r="AZA285" s="77"/>
      <c r="AZB285" s="77"/>
      <c r="AZC285" s="77"/>
      <c r="AZD285" s="77"/>
      <c r="AZE285" s="77"/>
      <c r="AZF285" s="77"/>
      <c r="AZG285" s="77"/>
      <c r="AZH285" s="77"/>
      <c r="AZI285" s="77"/>
      <c r="AZJ285" s="77"/>
      <c r="AZK285" s="77"/>
      <c r="AZL285" s="77"/>
      <c r="AZM285" s="77"/>
      <c r="AZN285" s="77"/>
      <c r="AZO285" s="77"/>
      <c r="AZP285" s="77"/>
      <c r="AZQ285" s="77"/>
      <c r="AZR285" s="77"/>
      <c r="AZS285" s="77"/>
      <c r="AZT285" s="77"/>
      <c r="AZU285" s="77"/>
      <c r="AZV285" s="77"/>
      <c r="AZW285" s="77"/>
      <c r="AZX285" s="77"/>
      <c r="AZY285" s="77"/>
      <c r="AZZ285" s="77"/>
      <c r="BAA285" s="77"/>
      <c r="BAB285" s="77"/>
      <c r="BAC285" s="77"/>
      <c r="BAD285" s="77"/>
      <c r="BAE285" s="77"/>
      <c r="BAF285" s="77"/>
      <c r="BAG285" s="77"/>
      <c r="BAH285" s="77"/>
      <c r="BAI285" s="77"/>
      <c r="BAJ285" s="77"/>
      <c r="BAK285" s="77"/>
      <c r="BAL285" s="77"/>
      <c r="BAM285" s="77"/>
      <c r="BAN285" s="77"/>
      <c r="BAO285" s="77"/>
      <c r="BAP285" s="77"/>
      <c r="BAQ285" s="77"/>
      <c r="BAR285" s="77"/>
      <c r="BAS285" s="77"/>
      <c r="BAT285" s="77"/>
      <c r="BAU285" s="77"/>
      <c r="BAV285" s="77"/>
      <c r="BAW285" s="77"/>
      <c r="BAX285" s="77"/>
      <c r="BAY285" s="77"/>
      <c r="BAZ285" s="77"/>
      <c r="BBA285" s="77"/>
      <c r="BBB285" s="77"/>
      <c r="BBC285" s="77"/>
      <c r="BBD285" s="77"/>
      <c r="BBE285" s="77"/>
      <c r="BBF285" s="77"/>
      <c r="BBG285" s="77"/>
      <c r="BBH285" s="77"/>
      <c r="BBI285" s="77"/>
      <c r="BBJ285" s="77"/>
      <c r="BBK285" s="77"/>
      <c r="BBL285" s="77"/>
      <c r="BBM285" s="77"/>
      <c r="BBN285" s="77"/>
      <c r="BBO285" s="77"/>
      <c r="BBP285" s="77"/>
      <c r="BBQ285" s="77"/>
      <c r="BBR285" s="77"/>
      <c r="BBS285" s="77"/>
      <c r="BBT285" s="77"/>
      <c r="BBU285" s="77"/>
      <c r="BBV285" s="77"/>
      <c r="BBW285" s="77"/>
      <c r="BBX285" s="77"/>
      <c r="BBY285" s="77"/>
      <c r="BBZ285" s="77"/>
      <c r="BCA285" s="77"/>
      <c r="BCB285" s="77"/>
      <c r="BCC285" s="77"/>
      <c r="BCD285" s="77"/>
      <c r="BCE285" s="77"/>
      <c r="BCF285" s="77"/>
      <c r="BCG285" s="77"/>
      <c r="BCH285" s="77"/>
      <c r="BCI285" s="77"/>
      <c r="BCJ285" s="77"/>
      <c r="BCK285" s="77"/>
      <c r="BCL285" s="77"/>
      <c r="BCM285" s="77"/>
      <c r="BCN285" s="77"/>
      <c r="BCO285" s="77"/>
      <c r="BCP285" s="77"/>
      <c r="BCQ285" s="77"/>
      <c r="BCR285" s="77"/>
      <c r="BCS285" s="77"/>
      <c r="BCT285" s="77"/>
      <c r="BCU285" s="77"/>
      <c r="BCV285" s="77"/>
      <c r="BCW285" s="77"/>
      <c r="BCX285" s="77"/>
      <c r="BCY285" s="77"/>
      <c r="BCZ285" s="77"/>
      <c r="BDA285" s="77"/>
      <c r="BDB285" s="77"/>
      <c r="BDC285" s="77"/>
      <c r="BDD285" s="77"/>
      <c r="BDE285" s="77"/>
      <c r="BDF285" s="77"/>
      <c r="BDG285" s="77"/>
      <c r="BDH285" s="77"/>
      <c r="BDI285" s="77"/>
      <c r="BDJ285" s="77"/>
      <c r="BDK285" s="77"/>
      <c r="BDL285" s="77"/>
      <c r="BDM285" s="77"/>
      <c r="BDN285" s="77"/>
      <c r="BDO285" s="77"/>
      <c r="BDP285" s="77"/>
      <c r="BDQ285" s="77"/>
      <c r="BDR285" s="77"/>
      <c r="BDS285" s="77"/>
      <c r="BDT285" s="77"/>
      <c r="BDU285" s="77"/>
      <c r="BDV285" s="77"/>
      <c r="BDW285" s="77"/>
      <c r="BDX285" s="77"/>
      <c r="BDY285" s="77"/>
      <c r="BDZ285" s="77"/>
      <c r="BEA285" s="77"/>
      <c r="BEB285" s="77"/>
      <c r="BEC285" s="77"/>
      <c r="BED285" s="77"/>
      <c r="BEE285" s="77"/>
      <c r="BEF285" s="77"/>
      <c r="BEG285" s="77"/>
      <c r="BEH285" s="77"/>
      <c r="BEI285" s="77"/>
      <c r="BEJ285" s="77"/>
      <c r="BEK285" s="77"/>
      <c r="BEL285" s="77"/>
      <c r="BEM285" s="77"/>
      <c r="BEN285" s="77"/>
      <c r="BEO285" s="77"/>
      <c r="BEP285" s="77"/>
      <c r="BEQ285" s="77"/>
      <c r="BER285" s="77"/>
      <c r="BES285" s="77"/>
      <c r="BET285" s="77"/>
      <c r="BEU285" s="77"/>
      <c r="BEV285" s="77"/>
      <c r="BEW285" s="77"/>
      <c r="BEX285" s="77"/>
      <c r="BEY285" s="77"/>
      <c r="BEZ285" s="77"/>
      <c r="BFA285" s="77"/>
      <c r="BFB285" s="77"/>
      <c r="BFC285" s="77"/>
      <c r="BFD285" s="77"/>
      <c r="BFE285" s="77"/>
      <c r="BFF285" s="77"/>
      <c r="BFG285" s="77"/>
      <c r="BFH285" s="77"/>
      <c r="BFI285" s="77"/>
      <c r="BFJ285" s="77"/>
      <c r="BFK285" s="77"/>
      <c r="BFL285" s="77"/>
      <c r="BFM285" s="77"/>
      <c r="BFN285" s="77"/>
      <c r="BFO285" s="77"/>
      <c r="BFP285" s="77"/>
      <c r="BFQ285" s="77"/>
      <c r="BFR285" s="77"/>
      <c r="BFS285" s="77"/>
      <c r="BFT285" s="77"/>
      <c r="BFU285" s="77"/>
      <c r="BFV285" s="77"/>
      <c r="BFW285" s="77"/>
      <c r="BFX285" s="77"/>
      <c r="BFY285" s="77"/>
      <c r="BFZ285" s="77"/>
      <c r="BGA285" s="77"/>
      <c r="BGB285" s="77"/>
      <c r="BGC285" s="77"/>
      <c r="BGD285" s="77"/>
      <c r="BGE285" s="77"/>
      <c r="BGF285" s="77"/>
      <c r="BGG285" s="77"/>
      <c r="BGH285" s="77"/>
      <c r="BGI285" s="77"/>
      <c r="BGJ285" s="77"/>
      <c r="BGK285" s="77"/>
      <c r="BGL285" s="77"/>
      <c r="BGM285" s="77"/>
      <c r="BGN285" s="77"/>
      <c r="BGO285" s="77"/>
      <c r="BGP285" s="77"/>
      <c r="BGQ285" s="77"/>
      <c r="BGR285" s="77"/>
      <c r="BGS285" s="77"/>
      <c r="BGT285" s="77"/>
      <c r="BGU285" s="77"/>
      <c r="BGV285" s="77"/>
      <c r="BGW285" s="77"/>
      <c r="BGX285" s="77"/>
      <c r="BGY285" s="77"/>
      <c r="BGZ285" s="77"/>
      <c r="BHA285" s="77"/>
      <c r="BHB285" s="77"/>
      <c r="BHC285" s="77"/>
      <c r="BHD285" s="77"/>
      <c r="BHE285" s="77"/>
      <c r="BHF285" s="77"/>
      <c r="BHG285" s="77"/>
      <c r="BHH285" s="77"/>
      <c r="BHI285" s="77"/>
      <c r="BHJ285" s="77"/>
      <c r="BHK285" s="77"/>
      <c r="BHL285" s="77"/>
      <c r="BHM285" s="77"/>
      <c r="BHN285" s="77"/>
      <c r="BHO285" s="77"/>
      <c r="BHP285" s="77"/>
      <c r="BHQ285" s="77"/>
      <c r="BHR285" s="77"/>
      <c r="BHS285" s="77"/>
      <c r="BHT285" s="77"/>
      <c r="BHU285" s="77"/>
      <c r="BHV285" s="77"/>
      <c r="BHW285" s="77"/>
      <c r="BHX285" s="77"/>
      <c r="BHY285" s="77"/>
      <c r="BHZ285" s="77"/>
      <c r="BIA285" s="77"/>
      <c r="BIB285" s="77"/>
      <c r="BIC285" s="77"/>
      <c r="BID285" s="77"/>
      <c r="BIE285" s="77"/>
      <c r="BIF285" s="77"/>
      <c r="BIG285" s="77"/>
      <c r="BIH285" s="77"/>
      <c r="BII285" s="77"/>
      <c r="BIJ285" s="77"/>
      <c r="BIK285" s="77"/>
      <c r="BIL285" s="77"/>
      <c r="BIM285" s="77"/>
      <c r="BIN285" s="77"/>
      <c r="BIO285" s="77"/>
      <c r="BIP285" s="77"/>
      <c r="BIQ285" s="77"/>
      <c r="BIR285" s="77"/>
      <c r="BIS285" s="77"/>
      <c r="BIT285" s="77"/>
      <c r="BIU285" s="77"/>
      <c r="BIV285" s="77"/>
      <c r="BIW285" s="77"/>
      <c r="BIX285" s="77"/>
      <c r="BIY285" s="77"/>
      <c r="BIZ285" s="77"/>
      <c r="BJA285" s="77"/>
      <c r="BJB285" s="77"/>
      <c r="BJC285" s="77"/>
      <c r="BJD285" s="77"/>
      <c r="BJE285" s="77"/>
      <c r="BJF285" s="77"/>
      <c r="BJG285" s="77"/>
      <c r="BJH285" s="77"/>
      <c r="BJI285" s="77"/>
      <c r="BJJ285" s="77"/>
      <c r="BJK285" s="77"/>
      <c r="BJL285" s="77"/>
      <c r="BJM285" s="77"/>
      <c r="BJN285" s="77"/>
      <c r="BJO285" s="77"/>
      <c r="BJP285" s="77"/>
      <c r="BJQ285" s="77"/>
      <c r="BJR285" s="77"/>
      <c r="BJS285" s="77"/>
      <c r="BJT285" s="77"/>
      <c r="BJU285" s="77"/>
      <c r="BJV285" s="77"/>
      <c r="BJW285" s="77"/>
      <c r="BJX285" s="77"/>
      <c r="BJY285" s="77"/>
      <c r="BJZ285" s="77"/>
      <c r="BKA285" s="77"/>
      <c r="BKB285" s="77"/>
      <c r="BKC285" s="77"/>
      <c r="BKD285" s="77"/>
      <c r="BKE285" s="77"/>
      <c r="BKF285" s="77"/>
      <c r="BKG285" s="77"/>
      <c r="BKH285" s="77"/>
      <c r="BKI285" s="77"/>
      <c r="BKJ285" s="77"/>
      <c r="BKK285" s="77"/>
      <c r="BKL285" s="77"/>
      <c r="BKM285" s="77"/>
      <c r="BKN285" s="77"/>
      <c r="BKO285" s="77"/>
      <c r="BKP285" s="77"/>
      <c r="BKQ285" s="77"/>
      <c r="BKR285" s="77"/>
      <c r="BKS285" s="77"/>
      <c r="BKT285" s="77"/>
      <c r="BKU285" s="77"/>
      <c r="BKV285" s="77"/>
      <c r="BKW285" s="77"/>
      <c r="BKX285" s="77"/>
      <c r="BKY285" s="77"/>
      <c r="BKZ285" s="77"/>
      <c r="BLA285" s="77"/>
      <c r="BLB285" s="77"/>
      <c r="BLC285" s="77"/>
      <c r="BLD285" s="77"/>
      <c r="BLE285" s="77"/>
      <c r="BLF285" s="77"/>
      <c r="BLG285" s="77"/>
      <c r="BLH285" s="77"/>
      <c r="BLI285" s="77"/>
      <c r="BLJ285" s="77"/>
      <c r="BLK285" s="77"/>
      <c r="BLL285" s="77"/>
      <c r="BLM285" s="77"/>
      <c r="BLN285" s="77"/>
      <c r="BLO285" s="77"/>
      <c r="BLP285" s="77"/>
      <c r="BLQ285" s="77"/>
      <c r="BLR285" s="77"/>
      <c r="BLS285" s="77"/>
      <c r="BLT285" s="77"/>
      <c r="BLU285" s="77"/>
      <c r="BLV285" s="77"/>
      <c r="BLW285" s="77"/>
      <c r="BLX285" s="77"/>
      <c r="BLY285" s="77"/>
      <c r="BLZ285" s="77"/>
      <c r="BMA285" s="77"/>
      <c r="BMB285" s="77"/>
      <c r="BMC285" s="77"/>
      <c r="BMD285" s="77"/>
      <c r="BME285" s="77"/>
      <c r="BMF285" s="77"/>
      <c r="BMG285" s="77"/>
      <c r="BMH285" s="77"/>
      <c r="BMI285" s="77"/>
      <c r="BMJ285" s="77"/>
      <c r="BMK285" s="77"/>
      <c r="BML285" s="77"/>
      <c r="BMM285" s="77"/>
      <c r="BMN285" s="77"/>
      <c r="BMO285" s="77"/>
      <c r="BMP285" s="77"/>
      <c r="BMQ285" s="77"/>
      <c r="BMR285" s="77"/>
      <c r="BMS285" s="77"/>
      <c r="BMT285" s="77"/>
      <c r="BMU285" s="77"/>
      <c r="BMV285" s="77"/>
      <c r="BMW285" s="77"/>
      <c r="BMX285" s="77"/>
      <c r="BMY285" s="77"/>
      <c r="BMZ285" s="77"/>
      <c r="BNA285" s="77"/>
      <c r="BNB285" s="77"/>
      <c r="BNC285" s="77"/>
      <c r="BND285" s="77"/>
      <c r="BNE285" s="77"/>
      <c r="BNF285" s="77"/>
      <c r="BNG285" s="77"/>
      <c r="BNH285" s="77"/>
      <c r="BNI285" s="77"/>
      <c r="BNJ285" s="77"/>
      <c r="BNK285" s="77"/>
      <c r="BNL285" s="77"/>
      <c r="BNM285" s="77"/>
      <c r="BNN285" s="77"/>
      <c r="BNO285" s="77"/>
      <c r="BNP285" s="77"/>
      <c r="BNQ285" s="77"/>
      <c r="BNR285" s="77"/>
      <c r="BNS285" s="77"/>
      <c r="BNT285" s="77"/>
      <c r="BNU285" s="77"/>
      <c r="BNV285" s="77"/>
      <c r="BNW285" s="77"/>
      <c r="BNX285" s="77"/>
      <c r="BNY285" s="77"/>
      <c r="BNZ285" s="77"/>
      <c r="BOA285" s="77"/>
      <c r="BOB285" s="77"/>
      <c r="BOC285" s="77"/>
      <c r="BOD285" s="77"/>
      <c r="BOE285" s="77"/>
      <c r="BOF285" s="77"/>
      <c r="BOG285" s="77"/>
      <c r="BOH285" s="77"/>
      <c r="BOI285" s="77"/>
      <c r="BOJ285" s="77"/>
      <c r="BOK285" s="77"/>
      <c r="BOL285" s="77"/>
      <c r="BOM285" s="77"/>
      <c r="BON285" s="77"/>
      <c r="BOO285" s="77"/>
      <c r="BOP285" s="77"/>
      <c r="BOQ285" s="77"/>
      <c r="BOR285" s="77"/>
      <c r="BOS285" s="77"/>
      <c r="BOT285" s="77"/>
      <c r="BOU285" s="77"/>
      <c r="BOV285" s="77"/>
      <c r="BOW285" s="77"/>
      <c r="BOX285" s="77"/>
      <c r="BOY285" s="77"/>
      <c r="BOZ285" s="77"/>
      <c r="BPA285" s="77"/>
      <c r="BPB285" s="77"/>
      <c r="BPC285" s="77"/>
      <c r="BPD285" s="77"/>
      <c r="BPE285" s="77"/>
      <c r="BPF285" s="77"/>
      <c r="BPG285" s="77"/>
      <c r="BPH285" s="77"/>
      <c r="BPI285" s="77"/>
      <c r="BPJ285" s="77"/>
      <c r="BPK285" s="77"/>
      <c r="BPL285" s="77"/>
      <c r="BPM285" s="77"/>
      <c r="BPN285" s="77"/>
      <c r="BPO285" s="77"/>
      <c r="BPP285" s="77"/>
      <c r="BPQ285" s="77"/>
      <c r="BPR285" s="77"/>
      <c r="BPS285" s="77"/>
      <c r="BPT285" s="77"/>
      <c r="BPU285" s="77"/>
      <c r="BPV285" s="77"/>
      <c r="BPW285" s="77"/>
      <c r="BPX285" s="77"/>
      <c r="BPY285" s="77"/>
      <c r="BPZ285" s="77"/>
      <c r="BQA285" s="77"/>
      <c r="BQB285" s="77"/>
      <c r="BQC285" s="77"/>
      <c r="BQD285" s="77"/>
      <c r="BQE285" s="77"/>
      <c r="BQF285" s="77"/>
      <c r="BQG285" s="77"/>
      <c r="BQH285" s="77"/>
      <c r="BQI285" s="77"/>
      <c r="BQJ285" s="77"/>
      <c r="BQK285" s="77"/>
      <c r="BQL285" s="77"/>
      <c r="BQM285" s="77"/>
      <c r="BQN285" s="77"/>
      <c r="BQO285" s="77"/>
      <c r="BQP285" s="77"/>
      <c r="BQQ285" s="77"/>
      <c r="BQR285" s="77"/>
      <c r="BQS285" s="77"/>
      <c r="BQT285" s="77"/>
      <c r="BQU285" s="77"/>
      <c r="BQV285" s="77"/>
      <c r="BQW285" s="77"/>
      <c r="BQX285" s="77"/>
      <c r="BQY285" s="77"/>
      <c r="BQZ285" s="77"/>
      <c r="BRA285" s="77"/>
      <c r="BRB285" s="77"/>
      <c r="BRC285" s="77"/>
      <c r="BRD285" s="77"/>
      <c r="BRE285" s="77"/>
      <c r="BRF285" s="77"/>
      <c r="BRG285" s="77"/>
      <c r="BRH285" s="77"/>
      <c r="BRI285" s="77"/>
      <c r="BRJ285" s="77"/>
      <c r="BRK285" s="77"/>
      <c r="BRL285" s="77"/>
      <c r="BRM285" s="77"/>
      <c r="BRN285" s="77"/>
      <c r="BRO285" s="77"/>
      <c r="BRP285" s="77"/>
      <c r="BRQ285" s="77"/>
      <c r="BRR285" s="77"/>
      <c r="BRS285" s="77"/>
      <c r="BRT285" s="77"/>
      <c r="BRU285" s="77"/>
      <c r="BRV285" s="77"/>
      <c r="BRW285" s="77"/>
      <c r="BRX285" s="77"/>
      <c r="BRY285" s="77"/>
      <c r="BRZ285" s="77"/>
      <c r="BSA285" s="77"/>
      <c r="BSB285" s="77"/>
      <c r="BSC285" s="77"/>
      <c r="BSD285" s="77"/>
      <c r="BSE285" s="77"/>
      <c r="BSF285" s="77"/>
      <c r="BSG285" s="77"/>
      <c r="BSH285" s="77"/>
      <c r="BSI285" s="77"/>
      <c r="BSJ285" s="77"/>
      <c r="BSK285" s="77"/>
      <c r="BSL285" s="77"/>
      <c r="BSM285" s="77"/>
      <c r="BSN285" s="77"/>
      <c r="BSO285" s="77"/>
      <c r="BSP285" s="77"/>
      <c r="BSQ285" s="77"/>
      <c r="BSR285" s="77"/>
      <c r="BSS285" s="77"/>
      <c r="BST285" s="77"/>
      <c r="BSU285" s="77"/>
      <c r="BSV285" s="77"/>
      <c r="BSW285" s="77"/>
      <c r="BSX285" s="77"/>
      <c r="BSY285" s="77"/>
      <c r="BSZ285" s="77"/>
      <c r="BTA285" s="77"/>
      <c r="BTB285" s="77"/>
      <c r="BTC285" s="77"/>
      <c r="BTD285" s="77"/>
      <c r="BTE285" s="77"/>
      <c r="BTF285" s="77"/>
      <c r="BTG285" s="77"/>
      <c r="BTH285" s="77"/>
      <c r="BTI285" s="77"/>
      <c r="BTJ285" s="77"/>
      <c r="BTK285" s="77"/>
      <c r="BTL285" s="77"/>
      <c r="BTM285" s="77"/>
      <c r="BTN285" s="77"/>
      <c r="BTO285" s="77"/>
      <c r="BTP285" s="77"/>
      <c r="BTQ285" s="77"/>
      <c r="BTR285" s="77"/>
      <c r="BTS285" s="77"/>
      <c r="BTT285" s="77"/>
      <c r="BTU285" s="77"/>
      <c r="BTV285" s="77"/>
      <c r="BTW285" s="77"/>
      <c r="BTX285" s="77"/>
      <c r="BTY285" s="77"/>
      <c r="BTZ285" s="77"/>
      <c r="BUA285" s="77"/>
      <c r="BUB285" s="77"/>
      <c r="BUC285" s="77"/>
      <c r="BUD285" s="77"/>
      <c r="BUE285" s="77"/>
      <c r="BUF285" s="77"/>
      <c r="BUG285" s="77"/>
      <c r="BUH285" s="77"/>
      <c r="BUI285" s="77"/>
      <c r="BUJ285" s="77"/>
      <c r="BUK285" s="77"/>
      <c r="BUL285" s="77"/>
      <c r="BUM285" s="77"/>
      <c r="BUN285" s="77"/>
      <c r="BUO285" s="77"/>
      <c r="BUP285" s="77"/>
      <c r="BUQ285" s="77"/>
      <c r="BUR285" s="77"/>
      <c r="BUS285" s="77"/>
      <c r="BUT285" s="77"/>
      <c r="BUU285" s="77"/>
      <c r="BUV285" s="77"/>
      <c r="BUW285" s="77"/>
      <c r="BUX285" s="77"/>
      <c r="BUY285" s="77"/>
      <c r="BUZ285" s="77"/>
      <c r="BVA285" s="77"/>
      <c r="BVB285" s="77"/>
      <c r="BVC285" s="77"/>
      <c r="BVD285" s="77"/>
      <c r="BVE285" s="77"/>
      <c r="BVF285" s="77"/>
      <c r="BVG285" s="77"/>
      <c r="BVH285" s="77"/>
      <c r="BVI285" s="77"/>
      <c r="BVJ285" s="77"/>
      <c r="BVK285" s="77"/>
      <c r="BVL285" s="77"/>
      <c r="BVM285" s="77"/>
      <c r="BVN285" s="77"/>
      <c r="BVO285" s="77"/>
      <c r="BVP285" s="77"/>
      <c r="BVQ285" s="77"/>
      <c r="BVR285" s="77"/>
      <c r="BVS285" s="77"/>
      <c r="BVT285" s="77"/>
      <c r="BVU285" s="77"/>
      <c r="BVV285" s="77"/>
      <c r="BVW285" s="77"/>
      <c r="BVX285" s="77"/>
      <c r="BVY285" s="77"/>
      <c r="BVZ285" s="77"/>
      <c r="BWA285" s="77"/>
      <c r="BWB285" s="77"/>
      <c r="BWC285" s="77"/>
      <c r="BWD285" s="77"/>
      <c r="BWE285" s="77"/>
      <c r="BWF285" s="77"/>
      <c r="BWG285" s="77"/>
      <c r="BWH285" s="77"/>
      <c r="BWI285" s="77"/>
      <c r="BWJ285" s="77"/>
      <c r="BWK285" s="77"/>
      <c r="BWL285" s="77"/>
      <c r="BWM285" s="77"/>
      <c r="BWN285" s="77"/>
      <c r="BWO285" s="77"/>
      <c r="BWP285" s="77"/>
      <c r="BWQ285" s="77"/>
      <c r="BWR285" s="77"/>
      <c r="BWS285" s="77"/>
      <c r="BWT285" s="77"/>
      <c r="BWU285" s="77"/>
      <c r="BWV285" s="77"/>
      <c r="BWW285" s="77"/>
      <c r="BWX285" s="77"/>
      <c r="BWY285" s="77"/>
      <c r="BWZ285" s="77"/>
      <c r="BXA285" s="77"/>
      <c r="BXB285" s="77"/>
      <c r="BXC285" s="77"/>
      <c r="BXD285" s="77"/>
      <c r="BXE285" s="77"/>
      <c r="BXF285" s="77"/>
      <c r="BXG285" s="77"/>
      <c r="BXH285" s="77"/>
      <c r="BXI285" s="77"/>
      <c r="BXJ285" s="77"/>
      <c r="BXK285" s="77"/>
      <c r="BXL285" s="77"/>
      <c r="BXM285" s="77"/>
      <c r="BXN285" s="77"/>
      <c r="BXO285" s="77"/>
      <c r="BXP285" s="77"/>
      <c r="BXQ285" s="77"/>
      <c r="BXR285" s="77"/>
      <c r="BXS285" s="77"/>
      <c r="BXT285" s="77"/>
      <c r="BXU285" s="77"/>
      <c r="BXV285" s="77"/>
      <c r="BXW285" s="77"/>
      <c r="BXX285" s="77"/>
      <c r="BXY285" s="77"/>
      <c r="BXZ285" s="77"/>
      <c r="BYA285" s="77"/>
      <c r="BYB285" s="77"/>
      <c r="BYC285" s="77"/>
      <c r="BYD285" s="77"/>
      <c r="BYE285" s="77"/>
      <c r="BYF285" s="77"/>
      <c r="BYG285" s="77"/>
      <c r="BYH285" s="77"/>
      <c r="BYI285" s="77"/>
      <c r="BYJ285" s="77"/>
      <c r="BYK285" s="77"/>
      <c r="BYL285" s="77"/>
      <c r="BYM285" s="77"/>
      <c r="BYN285" s="77"/>
      <c r="BYO285" s="77"/>
      <c r="BYP285" s="77"/>
      <c r="BYQ285" s="77"/>
      <c r="BYR285" s="77"/>
      <c r="BYS285" s="77"/>
      <c r="BYT285" s="77"/>
      <c r="BYU285" s="77"/>
      <c r="BYV285" s="77"/>
      <c r="BYW285" s="77"/>
      <c r="BYX285" s="77"/>
      <c r="BYY285" s="77"/>
      <c r="BYZ285" s="77"/>
      <c r="BZA285" s="77"/>
      <c r="BZB285" s="77"/>
      <c r="BZC285" s="77"/>
      <c r="BZD285" s="77"/>
      <c r="BZE285" s="77"/>
      <c r="BZF285" s="77"/>
      <c r="BZG285" s="77"/>
      <c r="BZH285" s="77"/>
      <c r="BZI285" s="77"/>
      <c r="BZJ285" s="77"/>
      <c r="BZK285" s="77"/>
      <c r="BZL285" s="77"/>
      <c r="BZM285" s="77"/>
      <c r="BZN285" s="77"/>
      <c r="BZO285" s="77"/>
      <c r="BZP285" s="77"/>
      <c r="BZQ285" s="77"/>
      <c r="BZR285" s="77"/>
      <c r="BZS285" s="77"/>
      <c r="BZT285" s="77"/>
      <c r="BZU285" s="77"/>
      <c r="BZV285" s="77"/>
      <c r="BZW285" s="77"/>
      <c r="BZX285" s="77"/>
      <c r="BZY285" s="77"/>
      <c r="BZZ285" s="77"/>
      <c r="CAA285" s="77"/>
      <c r="CAB285" s="77"/>
      <c r="CAC285" s="77"/>
      <c r="CAD285" s="77"/>
      <c r="CAE285" s="77"/>
      <c r="CAF285" s="77"/>
      <c r="CAG285" s="77"/>
      <c r="CAH285" s="77"/>
      <c r="CAI285" s="77"/>
      <c r="CAJ285" s="77"/>
      <c r="CAK285" s="77"/>
      <c r="CAL285" s="77"/>
      <c r="CAM285" s="77"/>
      <c r="CAN285" s="77"/>
      <c r="CAO285" s="77"/>
      <c r="CAP285" s="77"/>
      <c r="CAQ285" s="77"/>
      <c r="CAR285" s="77"/>
      <c r="CAS285" s="77"/>
      <c r="CAT285" s="77"/>
      <c r="CAU285" s="77"/>
      <c r="CAV285" s="77"/>
      <c r="CAW285" s="77"/>
      <c r="CAX285" s="77"/>
      <c r="CAY285" s="77"/>
      <c r="CAZ285" s="77"/>
      <c r="CBA285" s="77"/>
      <c r="CBB285" s="77"/>
      <c r="CBC285" s="77"/>
      <c r="CBD285" s="77"/>
      <c r="CBE285" s="77"/>
      <c r="CBF285" s="77"/>
      <c r="CBG285" s="77"/>
      <c r="CBH285" s="77"/>
      <c r="CBI285" s="77"/>
      <c r="CBJ285" s="77"/>
      <c r="CBK285" s="77"/>
      <c r="CBL285" s="77"/>
      <c r="CBM285" s="77"/>
      <c r="CBN285" s="77"/>
      <c r="CBO285" s="77"/>
      <c r="CBP285" s="77"/>
      <c r="CBQ285" s="77"/>
      <c r="CBR285" s="77"/>
      <c r="CBS285" s="77"/>
      <c r="CBT285" s="77"/>
      <c r="CBU285" s="77"/>
      <c r="CBV285" s="77"/>
      <c r="CBW285" s="77"/>
      <c r="CBX285" s="77"/>
      <c r="CBY285" s="77"/>
      <c r="CBZ285" s="77"/>
      <c r="CCA285" s="77"/>
      <c r="CCB285" s="77"/>
      <c r="CCC285" s="77"/>
      <c r="CCD285" s="77"/>
      <c r="CCE285" s="77"/>
      <c r="CCF285" s="77"/>
      <c r="CCG285" s="77"/>
      <c r="CCH285" s="77"/>
      <c r="CCI285" s="77"/>
      <c r="CCJ285" s="77"/>
      <c r="CCK285" s="77"/>
      <c r="CCL285" s="77"/>
      <c r="CCM285" s="77"/>
      <c r="CCN285" s="77"/>
      <c r="CCO285" s="77"/>
      <c r="CCP285" s="77"/>
      <c r="CCQ285" s="77"/>
      <c r="CCR285" s="77"/>
      <c r="CCS285" s="77"/>
      <c r="CCT285" s="77"/>
      <c r="CCU285" s="77"/>
      <c r="CCV285" s="77"/>
      <c r="CCW285" s="77"/>
      <c r="CCX285" s="77"/>
      <c r="CCY285" s="77"/>
      <c r="CCZ285" s="77"/>
      <c r="CDA285" s="77"/>
      <c r="CDB285" s="77"/>
      <c r="CDC285" s="77"/>
      <c r="CDD285" s="77"/>
      <c r="CDE285" s="77"/>
      <c r="CDF285" s="77"/>
      <c r="CDG285" s="77"/>
      <c r="CDH285" s="77"/>
      <c r="CDI285" s="77"/>
      <c r="CDJ285" s="77"/>
      <c r="CDK285" s="77"/>
      <c r="CDL285" s="77"/>
      <c r="CDM285" s="77"/>
      <c r="CDN285" s="77"/>
      <c r="CDO285" s="77"/>
      <c r="CDP285" s="77"/>
      <c r="CDQ285" s="77"/>
      <c r="CDR285" s="77"/>
      <c r="CDS285" s="77"/>
      <c r="CDT285" s="77"/>
      <c r="CDU285" s="77"/>
      <c r="CDV285" s="77"/>
      <c r="CDW285" s="77"/>
      <c r="CDX285" s="77"/>
      <c r="CDY285" s="77"/>
      <c r="CDZ285" s="77"/>
      <c r="CEA285" s="77"/>
      <c r="CEB285" s="77"/>
      <c r="CEC285" s="77"/>
      <c r="CED285" s="77"/>
      <c r="CEE285" s="77"/>
      <c r="CEF285" s="77"/>
      <c r="CEG285" s="77"/>
      <c r="CEH285" s="77"/>
      <c r="CEI285" s="77"/>
      <c r="CEJ285" s="77"/>
      <c r="CEK285" s="77"/>
      <c r="CEL285" s="77"/>
      <c r="CEM285" s="77"/>
      <c r="CEN285" s="77"/>
      <c r="CEO285" s="77"/>
      <c r="CEP285" s="77"/>
      <c r="CEQ285" s="77"/>
      <c r="CER285" s="77"/>
      <c r="CES285" s="77"/>
      <c r="CET285" s="77"/>
      <c r="CEU285" s="77"/>
      <c r="CEV285" s="77"/>
      <c r="CEW285" s="77"/>
      <c r="CEX285" s="77"/>
      <c r="CEY285" s="77"/>
      <c r="CEZ285" s="77"/>
      <c r="CFA285" s="77"/>
      <c r="CFB285" s="77"/>
      <c r="CFC285" s="77"/>
      <c r="CFD285" s="77"/>
      <c r="CFE285" s="77"/>
      <c r="CFF285" s="77"/>
      <c r="CFG285" s="77"/>
      <c r="CFH285" s="77"/>
      <c r="CFI285" s="77"/>
      <c r="CFJ285" s="77"/>
      <c r="CFK285" s="77"/>
      <c r="CFL285" s="77"/>
      <c r="CFM285" s="77"/>
      <c r="CFN285" s="77"/>
      <c r="CFO285" s="77"/>
      <c r="CFP285" s="77"/>
      <c r="CFQ285" s="77"/>
      <c r="CFR285" s="77"/>
      <c r="CFS285" s="77"/>
      <c r="CFT285" s="77"/>
      <c r="CFU285" s="77"/>
      <c r="CFV285" s="77"/>
      <c r="CFW285" s="77"/>
      <c r="CFX285" s="77"/>
      <c r="CFY285" s="77"/>
      <c r="CFZ285" s="77"/>
      <c r="CGA285" s="77"/>
      <c r="CGB285" s="77"/>
      <c r="CGC285" s="77"/>
      <c r="CGD285" s="77"/>
      <c r="CGE285" s="77"/>
      <c r="CGF285" s="77"/>
      <c r="CGG285" s="77"/>
      <c r="CGH285" s="77"/>
      <c r="CGI285" s="77"/>
      <c r="CGJ285" s="77"/>
      <c r="CGK285" s="77"/>
      <c r="CGL285" s="77"/>
      <c r="CGM285" s="77"/>
      <c r="CGN285" s="77"/>
      <c r="CGO285" s="77"/>
      <c r="CGP285" s="77"/>
      <c r="CGQ285" s="77"/>
      <c r="CGR285" s="77"/>
      <c r="CGS285" s="77"/>
      <c r="CGT285" s="77"/>
      <c r="CGU285" s="77"/>
      <c r="CGV285" s="77"/>
      <c r="CGW285" s="77"/>
      <c r="CGX285" s="77"/>
      <c r="CGY285" s="77"/>
      <c r="CGZ285" s="77"/>
      <c r="CHA285" s="77"/>
      <c r="CHB285" s="77"/>
      <c r="CHC285" s="77"/>
      <c r="CHD285" s="77"/>
      <c r="CHE285" s="77"/>
      <c r="CHF285" s="77"/>
      <c r="CHG285" s="77"/>
      <c r="CHH285" s="77"/>
      <c r="CHI285" s="77"/>
      <c r="CHJ285" s="77"/>
      <c r="CHK285" s="77"/>
      <c r="CHL285" s="77"/>
      <c r="CHM285" s="77"/>
      <c r="CHN285" s="77"/>
      <c r="CHO285" s="77"/>
      <c r="CHP285" s="77"/>
      <c r="CHQ285" s="77"/>
      <c r="CHR285" s="77"/>
      <c r="CHS285" s="77"/>
      <c r="CHT285" s="77"/>
      <c r="CHU285" s="77"/>
      <c r="CHV285" s="77"/>
      <c r="CHW285" s="77"/>
      <c r="CHX285" s="77"/>
      <c r="CHY285" s="77"/>
      <c r="CHZ285" s="77"/>
      <c r="CIA285" s="77"/>
      <c r="CIB285" s="77"/>
      <c r="CIC285" s="77"/>
      <c r="CID285" s="77"/>
      <c r="CIE285" s="77"/>
      <c r="CIF285" s="77"/>
      <c r="CIG285" s="77"/>
      <c r="CIH285" s="77"/>
      <c r="CII285" s="77"/>
      <c r="CIJ285" s="77"/>
      <c r="CIK285" s="77"/>
      <c r="CIL285" s="77"/>
      <c r="CIM285" s="77"/>
      <c r="CIN285" s="77"/>
      <c r="CIO285" s="77"/>
      <c r="CIP285" s="77"/>
      <c r="CIQ285" s="77"/>
      <c r="CIR285" s="77"/>
      <c r="CIS285" s="77"/>
      <c r="CIT285" s="77"/>
      <c r="CIU285" s="77"/>
      <c r="CIV285" s="77"/>
      <c r="CIW285" s="77"/>
      <c r="CIX285" s="77"/>
      <c r="CIY285" s="77"/>
      <c r="CIZ285" s="77"/>
      <c r="CJA285" s="77"/>
      <c r="CJB285" s="77"/>
      <c r="CJC285" s="77"/>
      <c r="CJD285" s="77"/>
      <c r="CJE285" s="77"/>
      <c r="CJF285" s="77"/>
      <c r="CJG285" s="77"/>
      <c r="CJH285" s="77"/>
      <c r="CJI285" s="77"/>
      <c r="CJJ285" s="77"/>
      <c r="CJK285" s="77"/>
      <c r="CJL285" s="77"/>
      <c r="CJM285" s="77"/>
      <c r="CJN285" s="77"/>
      <c r="CJO285" s="77"/>
      <c r="CJP285" s="77"/>
      <c r="CJQ285" s="77"/>
      <c r="CJR285" s="77"/>
      <c r="CJS285" s="77"/>
      <c r="CJT285" s="77"/>
      <c r="CJU285" s="77"/>
      <c r="CJV285" s="77"/>
      <c r="CJW285" s="77"/>
      <c r="CJX285" s="77"/>
      <c r="CJY285" s="77"/>
      <c r="CJZ285" s="77"/>
      <c r="CKA285" s="77"/>
      <c r="CKB285" s="77"/>
      <c r="CKC285" s="77"/>
      <c r="CKD285" s="77"/>
      <c r="CKE285" s="77"/>
      <c r="CKF285" s="77"/>
      <c r="CKG285" s="77"/>
      <c r="CKH285" s="77"/>
      <c r="CKI285" s="77"/>
      <c r="CKJ285" s="77"/>
      <c r="CKK285" s="77"/>
      <c r="CKL285" s="77"/>
      <c r="CKM285" s="77"/>
      <c r="CKN285" s="77"/>
      <c r="CKO285" s="77"/>
      <c r="CKP285" s="77"/>
      <c r="CKQ285" s="77"/>
      <c r="CKR285" s="77"/>
      <c r="CKS285" s="77"/>
      <c r="CKT285" s="77"/>
      <c r="CKU285" s="77"/>
      <c r="CKV285" s="77"/>
      <c r="CKW285" s="77"/>
      <c r="CKX285" s="77"/>
      <c r="CKY285" s="77"/>
      <c r="CKZ285" s="77"/>
      <c r="CLA285" s="77"/>
      <c r="CLB285" s="77"/>
      <c r="CLC285" s="77"/>
      <c r="CLD285" s="77"/>
      <c r="CLE285" s="77"/>
      <c r="CLF285" s="77"/>
      <c r="CLG285" s="77"/>
      <c r="CLH285" s="77"/>
      <c r="CLI285" s="77"/>
      <c r="CLJ285" s="77"/>
      <c r="CLK285" s="77"/>
      <c r="CLL285" s="77"/>
      <c r="CLM285" s="77"/>
      <c r="CLN285" s="77"/>
      <c r="CLO285" s="77"/>
      <c r="CLP285" s="77"/>
      <c r="CLQ285" s="77"/>
      <c r="CLR285" s="77"/>
      <c r="CLS285" s="77"/>
      <c r="CLT285" s="77"/>
      <c r="CLU285" s="77"/>
      <c r="CLV285" s="77"/>
      <c r="CLW285" s="77"/>
      <c r="CLX285" s="77"/>
      <c r="CLY285" s="77"/>
      <c r="CLZ285" s="77"/>
      <c r="CMA285" s="77"/>
      <c r="CMB285" s="77"/>
      <c r="CMC285" s="77"/>
      <c r="CMD285" s="77"/>
      <c r="CME285" s="77"/>
      <c r="CMF285" s="77"/>
      <c r="CMG285" s="77"/>
      <c r="CMH285" s="77"/>
      <c r="CMI285" s="77"/>
      <c r="CMJ285" s="77"/>
      <c r="CMK285" s="77"/>
      <c r="CML285" s="77"/>
      <c r="CMM285" s="77"/>
      <c r="CMN285" s="77"/>
      <c r="CMO285" s="77"/>
      <c r="CMP285" s="77"/>
      <c r="CMQ285" s="77"/>
      <c r="CMR285" s="77"/>
      <c r="CMS285" s="77"/>
      <c r="CMT285" s="77"/>
      <c r="CMU285" s="77"/>
      <c r="CMV285" s="77"/>
      <c r="CMW285" s="77"/>
      <c r="CMX285" s="77"/>
      <c r="CMY285" s="77"/>
      <c r="CMZ285" s="77"/>
      <c r="CNA285" s="77"/>
      <c r="CNB285" s="77"/>
      <c r="CNC285" s="77"/>
      <c r="CND285" s="77"/>
      <c r="CNE285" s="77"/>
      <c r="CNF285" s="77"/>
      <c r="CNG285" s="77"/>
      <c r="CNH285" s="77"/>
      <c r="CNI285" s="77"/>
      <c r="CNJ285" s="77"/>
      <c r="CNK285" s="77"/>
      <c r="CNL285" s="77"/>
      <c r="CNM285" s="77"/>
      <c r="CNN285" s="77"/>
      <c r="CNO285" s="77"/>
      <c r="CNP285" s="77"/>
      <c r="CNQ285" s="77"/>
      <c r="CNR285" s="77"/>
      <c r="CNS285" s="77"/>
      <c r="CNT285" s="77"/>
      <c r="CNU285" s="77"/>
      <c r="CNV285" s="77"/>
      <c r="CNW285" s="77"/>
      <c r="CNX285" s="77"/>
      <c r="CNY285" s="77"/>
      <c r="CNZ285" s="77"/>
      <c r="COA285" s="77"/>
      <c r="COB285" s="77"/>
      <c r="COC285" s="77"/>
      <c r="COD285" s="77"/>
      <c r="COE285" s="77"/>
      <c r="COF285" s="77"/>
      <c r="COG285" s="77"/>
      <c r="COH285" s="77"/>
      <c r="COI285" s="77"/>
      <c r="COJ285" s="77"/>
      <c r="COK285" s="77"/>
      <c r="COL285" s="77"/>
      <c r="COM285" s="77"/>
      <c r="CON285" s="77"/>
      <c r="COO285" s="77"/>
      <c r="COP285" s="77"/>
      <c r="COQ285" s="77"/>
      <c r="COR285" s="77"/>
      <c r="COS285" s="77"/>
      <c r="COT285" s="77"/>
      <c r="COU285" s="77"/>
      <c r="COV285" s="77"/>
      <c r="COW285" s="77"/>
      <c r="COX285" s="77"/>
      <c r="COY285" s="77"/>
      <c r="COZ285" s="77"/>
      <c r="CPA285" s="77"/>
      <c r="CPB285" s="77"/>
      <c r="CPC285" s="77"/>
      <c r="CPD285" s="77"/>
      <c r="CPE285" s="77"/>
      <c r="CPF285" s="77"/>
      <c r="CPG285" s="77"/>
      <c r="CPH285" s="77"/>
      <c r="CPI285" s="77"/>
      <c r="CPJ285" s="77"/>
      <c r="CPK285" s="77"/>
      <c r="CPL285" s="77"/>
      <c r="CPM285" s="77"/>
      <c r="CPN285" s="77"/>
      <c r="CPO285" s="77"/>
      <c r="CPP285" s="77"/>
      <c r="CPQ285" s="77"/>
      <c r="CPR285" s="77"/>
      <c r="CPS285" s="77"/>
      <c r="CPT285" s="77"/>
      <c r="CPU285" s="77"/>
      <c r="CPV285" s="77"/>
      <c r="CPW285" s="77"/>
      <c r="CPX285" s="77"/>
      <c r="CPY285" s="77"/>
      <c r="CPZ285" s="77"/>
      <c r="CQA285" s="77"/>
      <c r="CQB285" s="77"/>
      <c r="CQC285" s="77"/>
      <c r="CQD285" s="77"/>
      <c r="CQE285" s="77"/>
      <c r="CQF285" s="77"/>
      <c r="CQG285" s="77"/>
      <c r="CQH285" s="77"/>
      <c r="CQI285" s="77"/>
      <c r="CQJ285" s="77"/>
      <c r="CQK285" s="77"/>
      <c r="CQL285" s="77"/>
      <c r="CQM285" s="77"/>
      <c r="CQN285" s="77"/>
      <c r="CQO285" s="77"/>
      <c r="CQP285" s="77"/>
      <c r="CQQ285" s="77"/>
      <c r="CQR285" s="77"/>
      <c r="CQS285" s="77"/>
      <c r="CQT285" s="77"/>
      <c r="CQU285" s="77"/>
      <c r="CQV285" s="77"/>
      <c r="CQW285" s="77"/>
      <c r="CQX285" s="77"/>
      <c r="CQY285" s="77"/>
      <c r="CQZ285" s="77"/>
      <c r="CRA285" s="77"/>
      <c r="CRB285" s="77"/>
      <c r="CRC285" s="77"/>
      <c r="CRD285" s="77"/>
      <c r="CRE285" s="77"/>
      <c r="CRF285" s="77"/>
      <c r="CRG285" s="77"/>
      <c r="CRH285" s="77"/>
      <c r="CRI285" s="77"/>
      <c r="CRJ285" s="77"/>
      <c r="CRK285" s="77"/>
      <c r="CRL285" s="77"/>
      <c r="CRM285" s="77"/>
      <c r="CRN285" s="77"/>
      <c r="CRO285" s="77"/>
      <c r="CRP285" s="77"/>
      <c r="CRQ285" s="77"/>
      <c r="CRR285" s="77"/>
      <c r="CRS285" s="77"/>
      <c r="CRT285" s="77"/>
      <c r="CRU285" s="77"/>
      <c r="CRV285" s="77"/>
      <c r="CRW285" s="77"/>
      <c r="CRX285" s="77"/>
      <c r="CRY285" s="77"/>
      <c r="CRZ285" s="77"/>
      <c r="CSA285" s="77"/>
      <c r="CSB285" s="77"/>
      <c r="CSC285" s="77"/>
      <c r="CSD285" s="77"/>
      <c r="CSE285" s="77"/>
      <c r="CSF285" s="77"/>
      <c r="CSG285" s="77"/>
      <c r="CSH285" s="77"/>
      <c r="CSI285" s="77"/>
      <c r="CSJ285" s="77"/>
      <c r="CSK285" s="77"/>
      <c r="CSL285" s="77"/>
      <c r="CSM285" s="77"/>
      <c r="CSN285" s="77"/>
      <c r="CSO285" s="77"/>
      <c r="CSP285" s="77"/>
      <c r="CSQ285" s="77"/>
      <c r="CSR285" s="77"/>
      <c r="CSS285" s="77"/>
      <c r="CST285" s="77"/>
      <c r="CSU285" s="77"/>
      <c r="CSV285" s="77"/>
      <c r="CSW285" s="77"/>
      <c r="CSX285" s="77"/>
      <c r="CSY285" s="77"/>
      <c r="CSZ285" s="77"/>
      <c r="CTA285" s="77"/>
      <c r="CTB285" s="77"/>
      <c r="CTC285" s="77"/>
      <c r="CTD285" s="77"/>
      <c r="CTE285" s="77"/>
      <c r="CTF285" s="77"/>
      <c r="CTG285" s="77"/>
      <c r="CTH285" s="77"/>
      <c r="CTI285" s="77"/>
      <c r="CTJ285" s="77"/>
      <c r="CTK285" s="77"/>
      <c r="CTL285" s="77"/>
      <c r="CTM285" s="77"/>
      <c r="CTN285" s="77"/>
      <c r="CTO285" s="77"/>
      <c r="CTP285" s="77"/>
      <c r="CTQ285" s="77"/>
      <c r="CTR285" s="77"/>
      <c r="CTS285" s="77"/>
      <c r="CTT285" s="77"/>
      <c r="CTU285" s="77"/>
      <c r="CTV285" s="77"/>
      <c r="CTW285" s="77"/>
      <c r="CTX285" s="77"/>
      <c r="CTY285" s="77"/>
      <c r="CTZ285" s="77"/>
      <c r="CUA285" s="77"/>
      <c r="CUB285" s="77"/>
      <c r="CUC285" s="77"/>
      <c r="CUD285" s="77"/>
      <c r="CUE285" s="77"/>
      <c r="CUF285" s="77"/>
      <c r="CUG285" s="77"/>
      <c r="CUH285" s="77"/>
      <c r="CUI285" s="77"/>
      <c r="CUJ285" s="77"/>
      <c r="CUK285" s="77"/>
      <c r="CUL285" s="77"/>
      <c r="CUM285" s="77"/>
      <c r="CUN285" s="77"/>
      <c r="CUO285" s="77"/>
      <c r="CUP285" s="77"/>
      <c r="CUQ285" s="77"/>
      <c r="CUR285" s="77"/>
      <c r="CUS285" s="77"/>
      <c r="CUT285" s="77"/>
      <c r="CUU285" s="77"/>
      <c r="CUV285" s="77"/>
      <c r="CUW285" s="77"/>
      <c r="CUX285" s="77"/>
      <c r="CUY285" s="77"/>
      <c r="CUZ285" s="77"/>
      <c r="CVA285" s="77"/>
      <c r="CVB285" s="77"/>
      <c r="CVC285" s="77"/>
      <c r="CVD285" s="77"/>
      <c r="CVE285" s="77"/>
      <c r="CVF285" s="77"/>
      <c r="CVG285" s="77"/>
      <c r="CVH285" s="77"/>
      <c r="CVI285" s="77"/>
      <c r="CVJ285" s="77"/>
      <c r="CVK285" s="77"/>
      <c r="CVL285" s="77"/>
      <c r="CVM285" s="77"/>
      <c r="CVN285" s="77"/>
      <c r="CVO285" s="77"/>
      <c r="CVP285" s="77"/>
      <c r="CVQ285" s="77"/>
      <c r="CVR285" s="77"/>
      <c r="CVS285" s="77"/>
      <c r="CVT285" s="77"/>
      <c r="CVU285" s="77"/>
      <c r="CVV285" s="77"/>
      <c r="CVW285" s="77"/>
      <c r="CVX285" s="77"/>
      <c r="CVY285" s="77"/>
      <c r="CVZ285" s="77"/>
      <c r="CWA285" s="77"/>
      <c r="CWB285" s="77"/>
      <c r="CWC285" s="77"/>
      <c r="CWD285" s="77"/>
      <c r="CWE285" s="77"/>
      <c r="CWF285" s="77"/>
      <c r="CWG285" s="77"/>
      <c r="CWH285" s="77"/>
      <c r="CWI285" s="77"/>
      <c r="CWJ285" s="77"/>
      <c r="CWK285" s="77"/>
      <c r="CWL285" s="77"/>
      <c r="CWM285" s="77"/>
      <c r="CWN285" s="77"/>
      <c r="CWO285" s="77"/>
      <c r="CWP285" s="77"/>
      <c r="CWQ285" s="77"/>
      <c r="CWR285" s="77"/>
      <c r="CWS285" s="77"/>
      <c r="CWT285" s="77"/>
      <c r="CWU285" s="77"/>
      <c r="CWV285" s="77"/>
      <c r="CWW285" s="77"/>
      <c r="CWX285" s="77"/>
      <c r="CWY285" s="77"/>
      <c r="CWZ285" s="77"/>
      <c r="CXA285" s="77"/>
      <c r="CXB285" s="77"/>
      <c r="CXC285" s="77"/>
      <c r="CXD285" s="77"/>
      <c r="CXE285" s="77"/>
      <c r="CXF285" s="77"/>
      <c r="CXG285" s="77"/>
      <c r="CXH285" s="77"/>
      <c r="CXI285" s="77"/>
      <c r="CXJ285" s="77"/>
      <c r="CXK285" s="77"/>
      <c r="CXL285" s="77"/>
      <c r="CXM285" s="77"/>
      <c r="CXN285" s="77"/>
      <c r="CXO285" s="77"/>
      <c r="CXP285" s="77"/>
      <c r="CXQ285" s="77"/>
      <c r="CXR285" s="77"/>
      <c r="CXS285" s="77"/>
      <c r="CXT285" s="77"/>
      <c r="CXU285" s="77"/>
      <c r="CXV285" s="77"/>
      <c r="CXW285" s="77"/>
      <c r="CXX285" s="77"/>
      <c r="CXY285" s="77"/>
      <c r="CXZ285" s="77"/>
      <c r="CYA285" s="77"/>
      <c r="CYB285" s="77"/>
      <c r="CYC285" s="77"/>
      <c r="CYD285" s="77"/>
      <c r="CYE285" s="77"/>
      <c r="CYF285" s="77"/>
      <c r="CYG285" s="77"/>
      <c r="CYH285" s="77"/>
      <c r="CYI285" s="77"/>
      <c r="CYJ285" s="77"/>
      <c r="CYK285" s="77"/>
      <c r="CYL285" s="77"/>
      <c r="CYM285" s="77"/>
      <c r="CYN285" s="77"/>
      <c r="CYO285" s="77"/>
      <c r="CYP285" s="77"/>
      <c r="CYQ285" s="77"/>
      <c r="CYR285" s="77"/>
      <c r="CYS285" s="77"/>
      <c r="CYT285" s="77"/>
      <c r="CYU285" s="77"/>
      <c r="CYV285" s="77"/>
      <c r="CYW285" s="77"/>
      <c r="CYX285" s="77"/>
      <c r="CYY285" s="77"/>
      <c r="CYZ285" s="77"/>
      <c r="CZA285" s="77"/>
      <c r="CZB285" s="77"/>
      <c r="CZC285" s="77"/>
      <c r="CZD285" s="77"/>
      <c r="CZE285" s="77"/>
      <c r="CZF285" s="77"/>
      <c r="CZG285" s="77"/>
      <c r="CZH285" s="77"/>
      <c r="CZI285" s="77"/>
      <c r="CZJ285" s="77"/>
      <c r="CZK285" s="77"/>
      <c r="CZL285" s="77"/>
      <c r="CZM285" s="77"/>
      <c r="CZN285" s="77"/>
      <c r="CZO285" s="77"/>
      <c r="CZP285" s="77"/>
      <c r="CZQ285" s="77"/>
      <c r="CZR285" s="77"/>
      <c r="CZS285" s="77"/>
      <c r="CZT285" s="77"/>
      <c r="CZU285" s="77"/>
      <c r="CZV285" s="77"/>
      <c r="CZW285" s="77"/>
      <c r="CZX285" s="77"/>
      <c r="CZY285" s="77"/>
      <c r="CZZ285" s="77"/>
      <c r="DAA285" s="77"/>
      <c r="DAB285" s="77"/>
      <c r="DAC285" s="77"/>
      <c r="DAD285" s="77"/>
      <c r="DAE285" s="77"/>
      <c r="DAF285" s="77"/>
      <c r="DAG285" s="77"/>
      <c r="DAH285" s="77"/>
      <c r="DAI285" s="77"/>
      <c r="DAJ285" s="77"/>
      <c r="DAK285" s="77"/>
      <c r="DAL285" s="77"/>
      <c r="DAM285" s="77"/>
      <c r="DAN285" s="77"/>
      <c r="DAO285" s="77"/>
      <c r="DAP285" s="77"/>
      <c r="DAQ285" s="77"/>
      <c r="DAR285" s="77"/>
      <c r="DAS285" s="77"/>
      <c r="DAT285" s="77"/>
      <c r="DAU285" s="77"/>
      <c r="DAV285" s="77"/>
      <c r="DAW285" s="77"/>
      <c r="DAX285" s="77"/>
      <c r="DAY285" s="77"/>
      <c r="DAZ285" s="77"/>
      <c r="DBA285" s="77"/>
      <c r="DBB285" s="77"/>
      <c r="DBC285" s="77"/>
      <c r="DBD285" s="77"/>
      <c r="DBE285" s="77"/>
      <c r="DBF285" s="77"/>
      <c r="DBG285" s="77"/>
      <c r="DBH285" s="77"/>
      <c r="DBI285" s="77"/>
      <c r="DBJ285" s="77"/>
      <c r="DBK285" s="77"/>
      <c r="DBL285" s="77"/>
      <c r="DBM285" s="77"/>
      <c r="DBN285" s="77"/>
      <c r="DBO285" s="77"/>
      <c r="DBP285" s="77"/>
      <c r="DBQ285" s="77"/>
      <c r="DBR285" s="77"/>
      <c r="DBS285" s="77"/>
      <c r="DBT285" s="77"/>
      <c r="DBU285" s="77"/>
      <c r="DBV285" s="77"/>
      <c r="DBW285" s="77"/>
      <c r="DBX285" s="77"/>
      <c r="DBY285" s="77"/>
      <c r="DBZ285" s="77"/>
      <c r="DCA285" s="77"/>
      <c r="DCB285" s="77"/>
      <c r="DCC285" s="77"/>
      <c r="DCD285" s="77"/>
      <c r="DCE285" s="77"/>
      <c r="DCF285" s="77"/>
      <c r="DCG285" s="77"/>
      <c r="DCH285" s="77"/>
      <c r="DCI285" s="77"/>
      <c r="DCJ285" s="77"/>
      <c r="DCK285" s="77"/>
      <c r="DCL285" s="77"/>
      <c r="DCM285" s="77"/>
      <c r="DCN285" s="77"/>
      <c r="DCO285" s="77"/>
      <c r="DCP285" s="77"/>
      <c r="DCQ285" s="77"/>
      <c r="DCR285" s="77"/>
      <c r="DCS285" s="77"/>
      <c r="DCT285" s="77"/>
      <c r="DCU285" s="77"/>
      <c r="DCV285" s="77"/>
      <c r="DCW285" s="77"/>
      <c r="DCX285" s="77"/>
      <c r="DCY285" s="77"/>
      <c r="DCZ285" s="77"/>
      <c r="DDA285" s="77"/>
      <c r="DDB285" s="77"/>
      <c r="DDC285" s="77"/>
      <c r="DDD285" s="77"/>
      <c r="DDE285" s="77"/>
      <c r="DDF285" s="77"/>
      <c r="DDG285" s="77"/>
      <c r="DDH285" s="77"/>
      <c r="DDI285" s="77"/>
      <c r="DDJ285" s="77"/>
      <c r="DDK285" s="77"/>
      <c r="DDL285" s="77"/>
      <c r="DDM285" s="77"/>
      <c r="DDN285" s="77"/>
      <c r="DDO285" s="77"/>
      <c r="DDP285" s="77"/>
      <c r="DDQ285" s="77"/>
      <c r="DDR285" s="77"/>
      <c r="DDS285" s="77"/>
      <c r="DDT285" s="77"/>
      <c r="DDU285" s="77"/>
      <c r="DDV285" s="77"/>
      <c r="DDW285" s="77"/>
      <c r="DDX285" s="77"/>
      <c r="DDY285" s="77"/>
      <c r="DDZ285" s="77"/>
      <c r="DEA285" s="77"/>
      <c r="DEB285" s="77"/>
      <c r="DEC285" s="77"/>
      <c r="DED285" s="77"/>
      <c r="DEE285" s="77"/>
      <c r="DEF285" s="77"/>
      <c r="DEG285" s="77"/>
      <c r="DEH285" s="77"/>
      <c r="DEI285" s="77"/>
      <c r="DEJ285" s="77"/>
      <c r="DEK285" s="77"/>
      <c r="DEL285" s="77"/>
      <c r="DEM285" s="77"/>
      <c r="DEN285" s="77"/>
      <c r="DEO285" s="77"/>
      <c r="DEP285" s="77"/>
      <c r="DEQ285" s="77"/>
      <c r="DER285" s="77"/>
      <c r="DES285" s="77"/>
      <c r="DET285" s="77"/>
      <c r="DEU285" s="77"/>
      <c r="DEV285" s="77"/>
      <c r="DEW285" s="77"/>
      <c r="DEX285" s="77"/>
      <c r="DEY285" s="77"/>
      <c r="DEZ285" s="77"/>
      <c r="DFA285" s="77"/>
      <c r="DFB285" s="77"/>
      <c r="DFC285" s="77"/>
      <c r="DFD285" s="77"/>
      <c r="DFE285" s="77"/>
      <c r="DFF285" s="77"/>
      <c r="DFG285" s="77"/>
      <c r="DFH285" s="77"/>
      <c r="DFI285" s="77"/>
      <c r="DFJ285" s="77"/>
      <c r="DFK285" s="77"/>
      <c r="DFL285" s="77"/>
      <c r="DFM285" s="77"/>
      <c r="DFN285" s="77"/>
      <c r="DFO285" s="77"/>
      <c r="DFP285" s="77"/>
      <c r="DFQ285" s="77"/>
      <c r="DFR285" s="77"/>
      <c r="DFS285" s="77"/>
      <c r="DFT285" s="77"/>
      <c r="DFU285" s="77"/>
      <c r="DFV285" s="77"/>
      <c r="DFW285" s="77"/>
      <c r="DFX285" s="77"/>
      <c r="DFY285" s="77"/>
      <c r="DFZ285" s="77"/>
      <c r="DGA285" s="77"/>
      <c r="DGB285" s="77"/>
      <c r="DGC285" s="77"/>
      <c r="DGD285" s="77"/>
      <c r="DGE285" s="77"/>
      <c r="DGF285" s="77"/>
      <c r="DGG285" s="77"/>
      <c r="DGH285" s="77"/>
      <c r="DGI285" s="77"/>
      <c r="DGJ285" s="77"/>
      <c r="DGK285" s="77"/>
      <c r="DGL285" s="77"/>
      <c r="DGM285" s="77"/>
      <c r="DGN285" s="77"/>
      <c r="DGO285" s="77"/>
      <c r="DGP285" s="77"/>
      <c r="DGQ285" s="77"/>
      <c r="DGR285" s="77"/>
      <c r="DGS285" s="77"/>
      <c r="DGT285" s="77"/>
      <c r="DGU285" s="77"/>
      <c r="DGV285" s="77"/>
      <c r="DGW285" s="77"/>
      <c r="DGX285" s="77"/>
      <c r="DGY285" s="77"/>
      <c r="DGZ285" s="77"/>
      <c r="DHA285" s="77"/>
      <c r="DHB285" s="77"/>
      <c r="DHC285" s="77"/>
      <c r="DHD285" s="77"/>
      <c r="DHE285" s="77"/>
      <c r="DHF285" s="77"/>
      <c r="DHG285" s="77"/>
      <c r="DHH285" s="77"/>
      <c r="DHI285" s="77"/>
      <c r="DHJ285" s="77"/>
      <c r="DHK285" s="77"/>
      <c r="DHL285" s="77"/>
      <c r="DHM285" s="77"/>
      <c r="DHN285" s="77"/>
      <c r="DHO285" s="77"/>
      <c r="DHP285" s="77"/>
      <c r="DHQ285" s="77"/>
      <c r="DHR285" s="77"/>
      <c r="DHS285" s="77"/>
      <c r="DHT285" s="77"/>
      <c r="DHU285" s="77"/>
      <c r="DHV285" s="77"/>
      <c r="DHW285" s="77"/>
      <c r="DHX285" s="77"/>
      <c r="DHY285" s="77"/>
      <c r="DHZ285" s="77"/>
      <c r="DIA285" s="77"/>
      <c r="DIB285" s="77"/>
      <c r="DIC285" s="77"/>
      <c r="DID285" s="77"/>
      <c r="DIE285" s="77"/>
      <c r="DIF285" s="77"/>
      <c r="DIG285" s="77"/>
      <c r="DIH285" s="77"/>
      <c r="DII285" s="77"/>
      <c r="DIJ285" s="77"/>
      <c r="DIK285" s="77"/>
      <c r="DIL285" s="77"/>
      <c r="DIM285" s="77"/>
      <c r="DIN285" s="77"/>
      <c r="DIO285" s="77"/>
      <c r="DIP285" s="77"/>
      <c r="DIQ285" s="77"/>
      <c r="DIR285" s="77"/>
      <c r="DIS285" s="77"/>
      <c r="DIT285" s="77"/>
      <c r="DIU285" s="77"/>
      <c r="DIV285" s="77"/>
      <c r="DIW285" s="77"/>
      <c r="DIX285" s="77"/>
      <c r="DIY285" s="77"/>
      <c r="DIZ285" s="77"/>
      <c r="DJA285" s="77"/>
      <c r="DJB285" s="77"/>
      <c r="DJC285" s="77"/>
      <c r="DJD285" s="77"/>
      <c r="DJE285" s="77"/>
      <c r="DJF285" s="77"/>
      <c r="DJG285" s="77"/>
      <c r="DJH285" s="77"/>
      <c r="DJI285" s="77"/>
      <c r="DJJ285" s="77"/>
      <c r="DJK285" s="77"/>
      <c r="DJL285" s="77"/>
      <c r="DJM285" s="77"/>
      <c r="DJN285" s="77"/>
      <c r="DJO285" s="77"/>
      <c r="DJP285" s="77"/>
      <c r="DJQ285" s="77"/>
      <c r="DJR285" s="77"/>
      <c r="DJS285" s="77"/>
      <c r="DJT285" s="77"/>
      <c r="DJU285" s="77"/>
      <c r="DJV285" s="77"/>
      <c r="DJW285" s="77"/>
      <c r="DJX285" s="77"/>
      <c r="DJY285" s="77"/>
      <c r="DJZ285" s="77"/>
      <c r="DKA285" s="77"/>
      <c r="DKB285" s="77"/>
      <c r="DKC285" s="77"/>
      <c r="DKD285" s="77"/>
      <c r="DKE285" s="77"/>
      <c r="DKF285" s="77"/>
      <c r="DKG285" s="77"/>
      <c r="DKH285" s="77"/>
      <c r="DKI285" s="77"/>
      <c r="DKJ285" s="77"/>
      <c r="DKK285" s="77"/>
      <c r="DKL285" s="77"/>
      <c r="DKM285" s="77"/>
      <c r="DKN285" s="77"/>
      <c r="DKO285" s="77"/>
      <c r="DKP285" s="77"/>
      <c r="DKQ285" s="77"/>
      <c r="DKR285" s="77"/>
      <c r="DKS285" s="77"/>
      <c r="DKT285" s="77"/>
      <c r="DKU285" s="77"/>
      <c r="DKV285" s="77"/>
      <c r="DKW285" s="77"/>
      <c r="DKX285" s="77"/>
      <c r="DKY285" s="77"/>
      <c r="DKZ285" s="77"/>
      <c r="DLA285" s="77"/>
      <c r="DLB285" s="77"/>
      <c r="DLC285" s="77"/>
      <c r="DLD285" s="77"/>
      <c r="DLE285" s="77"/>
      <c r="DLF285" s="77"/>
      <c r="DLG285" s="77"/>
      <c r="DLH285" s="77"/>
      <c r="DLI285" s="77"/>
      <c r="DLJ285" s="77"/>
      <c r="DLK285" s="77"/>
      <c r="DLL285" s="77"/>
      <c r="DLM285" s="77"/>
      <c r="DLN285" s="77"/>
      <c r="DLO285" s="77"/>
      <c r="DLP285" s="77"/>
      <c r="DLQ285" s="77"/>
      <c r="DLR285" s="77"/>
      <c r="DLS285" s="77"/>
      <c r="DLT285" s="77"/>
      <c r="DLU285" s="77"/>
      <c r="DLV285" s="77"/>
      <c r="DLW285" s="77"/>
      <c r="DLX285" s="77"/>
      <c r="DLY285" s="77"/>
      <c r="DLZ285" s="77"/>
      <c r="DMA285" s="77"/>
      <c r="DMB285" s="77"/>
      <c r="DMC285" s="77"/>
      <c r="DMD285" s="77"/>
      <c r="DME285" s="77"/>
      <c r="DMF285" s="77"/>
      <c r="DMG285" s="77"/>
      <c r="DMH285" s="77"/>
      <c r="DMI285" s="77"/>
      <c r="DMJ285" s="77"/>
      <c r="DMK285" s="77"/>
      <c r="DML285" s="77"/>
      <c r="DMM285" s="77"/>
      <c r="DMN285" s="77"/>
      <c r="DMO285" s="77"/>
      <c r="DMP285" s="77"/>
      <c r="DMQ285" s="77"/>
      <c r="DMR285" s="77"/>
      <c r="DMS285" s="77"/>
      <c r="DMT285" s="77"/>
      <c r="DMU285" s="77"/>
      <c r="DMV285" s="77"/>
      <c r="DMW285" s="77"/>
      <c r="DMX285" s="77"/>
      <c r="DMY285" s="77"/>
      <c r="DMZ285" s="77"/>
      <c r="DNA285" s="77"/>
      <c r="DNB285" s="77"/>
      <c r="DNC285" s="77"/>
      <c r="DND285" s="77"/>
      <c r="DNE285" s="77"/>
      <c r="DNF285" s="77"/>
      <c r="DNG285" s="77"/>
      <c r="DNH285" s="77"/>
      <c r="DNI285" s="77"/>
      <c r="DNJ285" s="77"/>
      <c r="DNK285" s="77"/>
      <c r="DNL285" s="77"/>
      <c r="DNM285" s="77"/>
      <c r="DNN285" s="77"/>
      <c r="DNO285" s="77"/>
      <c r="DNP285" s="77"/>
      <c r="DNQ285" s="77"/>
      <c r="DNR285" s="77"/>
      <c r="DNS285" s="77"/>
      <c r="DNT285" s="77"/>
      <c r="DNU285" s="77"/>
      <c r="DNV285" s="77"/>
      <c r="DNW285" s="77"/>
      <c r="DNX285" s="77"/>
      <c r="DNY285" s="77"/>
      <c r="DNZ285" s="77"/>
      <c r="DOA285" s="77"/>
      <c r="DOB285" s="77"/>
      <c r="DOC285" s="77"/>
      <c r="DOD285" s="77"/>
      <c r="DOE285" s="77"/>
      <c r="DOF285" s="77"/>
      <c r="DOG285" s="77"/>
      <c r="DOH285" s="77"/>
      <c r="DOI285" s="77"/>
      <c r="DOJ285" s="77"/>
      <c r="DOK285" s="77"/>
      <c r="DOL285" s="77"/>
      <c r="DOM285" s="77"/>
      <c r="DON285" s="77"/>
      <c r="DOO285" s="77"/>
      <c r="DOP285" s="77"/>
      <c r="DOQ285" s="77"/>
      <c r="DOR285" s="77"/>
      <c r="DOS285" s="77"/>
      <c r="DOT285" s="77"/>
      <c r="DOU285" s="77"/>
      <c r="DOV285" s="77"/>
      <c r="DOW285" s="77"/>
      <c r="DOX285" s="77"/>
      <c r="DOY285" s="77"/>
      <c r="DOZ285" s="77"/>
      <c r="DPA285" s="77"/>
      <c r="DPB285" s="77"/>
      <c r="DPC285" s="77"/>
      <c r="DPD285" s="77"/>
      <c r="DPE285" s="77"/>
      <c r="DPF285" s="77"/>
      <c r="DPG285" s="77"/>
      <c r="DPH285" s="77"/>
      <c r="DPI285" s="77"/>
      <c r="DPJ285" s="77"/>
      <c r="DPK285" s="77"/>
      <c r="DPL285" s="77"/>
      <c r="DPM285" s="77"/>
      <c r="DPN285" s="77"/>
      <c r="DPO285" s="77"/>
      <c r="DPP285" s="77"/>
      <c r="DPQ285" s="77"/>
      <c r="DPR285" s="77"/>
      <c r="DPS285" s="77"/>
      <c r="DPT285" s="77"/>
      <c r="DPU285" s="77"/>
      <c r="DPV285" s="77"/>
      <c r="DPW285" s="77"/>
      <c r="DPX285" s="77"/>
      <c r="DPY285" s="77"/>
      <c r="DPZ285" s="77"/>
      <c r="DQA285" s="77"/>
      <c r="DQB285" s="77"/>
      <c r="DQC285" s="77"/>
      <c r="DQD285" s="77"/>
      <c r="DQE285" s="77"/>
      <c r="DQF285" s="77"/>
      <c r="DQG285" s="77"/>
      <c r="DQH285" s="77"/>
      <c r="DQI285" s="77"/>
      <c r="DQJ285" s="77"/>
      <c r="DQK285" s="77"/>
      <c r="DQL285" s="77"/>
      <c r="DQM285" s="77"/>
      <c r="DQN285" s="77"/>
      <c r="DQO285" s="77"/>
      <c r="DQP285" s="77"/>
      <c r="DQQ285" s="77"/>
      <c r="DQR285" s="77"/>
      <c r="DQS285" s="77"/>
      <c r="DQT285" s="77"/>
      <c r="DQU285" s="77"/>
      <c r="DQV285" s="77"/>
      <c r="DQW285" s="77"/>
      <c r="DQX285" s="77"/>
      <c r="DQY285" s="77"/>
      <c r="DQZ285" s="77"/>
      <c r="DRA285" s="77"/>
      <c r="DRB285" s="77"/>
      <c r="DRC285" s="77"/>
      <c r="DRD285" s="77"/>
      <c r="DRE285" s="77"/>
      <c r="DRF285" s="77"/>
      <c r="DRG285" s="77"/>
      <c r="DRH285" s="77"/>
      <c r="DRI285" s="77"/>
      <c r="DRJ285" s="77"/>
      <c r="DRK285" s="77"/>
      <c r="DRL285" s="77"/>
      <c r="DRM285" s="77"/>
      <c r="DRN285" s="77"/>
      <c r="DRO285" s="77"/>
      <c r="DRP285" s="77"/>
      <c r="DRQ285" s="77"/>
      <c r="DRR285" s="77"/>
      <c r="DRS285" s="77"/>
      <c r="DRT285" s="77"/>
      <c r="DRU285" s="77"/>
      <c r="DRV285" s="77"/>
      <c r="DRW285" s="77"/>
      <c r="DRX285" s="77"/>
      <c r="DRY285" s="77"/>
      <c r="DRZ285" s="77"/>
      <c r="DSA285" s="77"/>
      <c r="DSB285" s="77"/>
      <c r="DSC285" s="77"/>
      <c r="DSD285" s="77"/>
      <c r="DSE285" s="77"/>
      <c r="DSF285" s="77"/>
      <c r="DSG285" s="77"/>
      <c r="DSH285" s="77"/>
      <c r="DSI285" s="77"/>
      <c r="DSJ285" s="77"/>
      <c r="DSK285" s="77"/>
      <c r="DSL285" s="77"/>
      <c r="DSM285" s="77"/>
      <c r="DSN285" s="77"/>
      <c r="DSO285" s="77"/>
      <c r="DSP285" s="77"/>
      <c r="DSQ285" s="77"/>
      <c r="DSR285" s="77"/>
      <c r="DSS285" s="77"/>
      <c r="DST285" s="77"/>
      <c r="DSU285" s="77"/>
      <c r="DSV285" s="77"/>
      <c r="DSW285" s="77"/>
      <c r="DSX285" s="77"/>
      <c r="DSY285" s="77"/>
      <c r="DSZ285" s="77"/>
      <c r="DTA285" s="77"/>
      <c r="DTB285" s="77"/>
      <c r="DTC285" s="77"/>
      <c r="DTD285" s="77"/>
      <c r="DTE285" s="77"/>
      <c r="DTF285" s="77"/>
      <c r="DTG285" s="77"/>
      <c r="DTH285" s="77"/>
      <c r="DTI285" s="77"/>
      <c r="DTJ285" s="77"/>
      <c r="DTK285" s="77"/>
      <c r="DTL285" s="77"/>
      <c r="DTM285" s="77"/>
      <c r="DTN285" s="77"/>
      <c r="DTO285" s="77"/>
      <c r="DTP285" s="77"/>
      <c r="DTQ285" s="77"/>
      <c r="DTR285" s="77"/>
      <c r="DTS285" s="77"/>
      <c r="DTT285" s="77"/>
      <c r="DTU285" s="77"/>
      <c r="DTV285" s="77"/>
      <c r="DTW285" s="77"/>
      <c r="DTX285" s="77"/>
      <c r="DTY285" s="77"/>
      <c r="DTZ285" s="77"/>
      <c r="DUA285" s="77"/>
      <c r="DUB285" s="77"/>
      <c r="DUC285" s="77"/>
      <c r="DUD285" s="77"/>
      <c r="DUE285" s="77"/>
      <c r="DUF285" s="77"/>
      <c r="DUG285" s="77"/>
      <c r="DUH285" s="77"/>
      <c r="DUI285" s="77"/>
      <c r="DUJ285" s="77"/>
      <c r="DUK285" s="77"/>
      <c r="DUL285" s="77"/>
      <c r="DUM285" s="77"/>
      <c r="DUN285" s="77"/>
      <c r="DUO285" s="77"/>
      <c r="DUP285" s="77"/>
      <c r="DUQ285" s="77"/>
      <c r="DUR285" s="77"/>
      <c r="DUS285" s="77"/>
      <c r="DUT285" s="77"/>
      <c r="DUU285" s="77"/>
      <c r="DUV285" s="77"/>
      <c r="DUW285" s="77"/>
      <c r="DUX285" s="77"/>
      <c r="DUY285" s="77"/>
      <c r="DUZ285" s="77"/>
      <c r="DVA285" s="77"/>
      <c r="DVB285" s="77"/>
      <c r="DVC285" s="77"/>
      <c r="DVD285" s="77"/>
      <c r="DVE285" s="77"/>
      <c r="DVF285" s="77"/>
      <c r="DVG285" s="77"/>
      <c r="DVH285" s="77"/>
      <c r="DVI285" s="77"/>
      <c r="DVJ285" s="77"/>
      <c r="DVK285" s="77"/>
      <c r="DVL285" s="77"/>
      <c r="DVM285" s="77"/>
      <c r="DVN285" s="77"/>
      <c r="DVO285" s="77"/>
      <c r="DVP285" s="77"/>
      <c r="DVQ285" s="77"/>
      <c r="DVR285" s="77"/>
      <c r="DVS285" s="77"/>
      <c r="DVT285" s="77"/>
      <c r="DVU285" s="77"/>
      <c r="DVV285" s="77"/>
      <c r="DVW285" s="77"/>
      <c r="DVX285" s="77"/>
      <c r="DVY285" s="77"/>
      <c r="DVZ285" s="77"/>
      <c r="DWA285" s="77"/>
      <c r="DWB285" s="77"/>
      <c r="DWC285" s="77"/>
      <c r="DWD285" s="77"/>
      <c r="DWE285" s="77"/>
      <c r="DWF285" s="77"/>
      <c r="DWG285" s="77"/>
      <c r="DWH285" s="77"/>
      <c r="DWI285" s="77"/>
      <c r="DWJ285" s="77"/>
      <c r="DWK285" s="77"/>
      <c r="DWL285" s="77"/>
      <c r="DWM285" s="77"/>
      <c r="DWN285" s="77"/>
      <c r="DWO285" s="77"/>
      <c r="DWP285" s="77"/>
      <c r="DWQ285" s="77"/>
      <c r="DWR285" s="77"/>
      <c r="DWS285" s="77"/>
      <c r="DWT285" s="77"/>
      <c r="DWU285" s="77"/>
      <c r="DWV285" s="77"/>
      <c r="DWW285" s="77"/>
      <c r="DWX285" s="77"/>
      <c r="DWY285" s="77"/>
      <c r="DWZ285" s="77"/>
      <c r="DXA285" s="77"/>
      <c r="DXB285" s="77"/>
      <c r="DXC285" s="77"/>
      <c r="DXD285" s="77"/>
      <c r="DXE285" s="77"/>
      <c r="DXF285" s="77"/>
      <c r="DXG285" s="77"/>
      <c r="DXH285" s="77"/>
      <c r="DXI285" s="77"/>
      <c r="DXJ285" s="77"/>
      <c r="DXK285" s="77"/>
      <c r="DXL285" s="77"/>
      <c r="DXM285" s="77"/>
      <c r="DXN285" s="77"/>
      <c r="DXO285" s="77"/>
      <c r="DXP285" s="77"/>
      <c r="DXQ285" s="77"/>
      <c r="DXR285" s="77"/>
      <c r="DXS285" s="77"/>
      <c r="DXT285" s="77"/>
      <c r="DXU285" s="77"/>
      <c r="DXV285" s="77"/>
      <c r="DXW285" s="77"/>
      <c r="DXX285" s="77"/>
      <c r="DXY285" s="77"/>
      <c r="DXZ285" s="77"/>
      <c r="DYA285" s="77"/>
      <c r="DYB285" s="77"/>
      <c r="DYC285" s="77"/>
      <c r="DYD285" s="77"/>
      <c r="DYE285" s="77"/>
      <c r="DYF285" s="77"/>
      <c r="DYG285" s="77"/>
      <c r="DYH285" s="77"/>
      <c r="DYI285" s="77"/>
      <c r="DYJ285" s="77"/>
      <c r="DYK285" s="77"/>
      <c r="DYL285" s="77"/>
      <c r="DYM285" s="77"/>
      <c r="DYN285" s="77"/>
      <c r="DYO285" s="77"/>
      <c r="DYP285" s="77"/>
      <c r="DYQ285" s="77"/>
      <c r="DYR285" s="77"/>
      <c r="DYS285" s="77"/>
      <c r="DYT285" s="77"/>
      <c r="DYU285" s="77"/>
      <c r="DYV285" s="77"/>
      <c r="DYW285" s="77"/>
      <c r="DYX285" s="77"/>
      <c r="DYY285" s="77"/>
      <c r="DYZ285" s="77"/>
      <c r="DZA285" s="77"/>
      <c r="DZB285" s="77"/>
      <c r="DZC285" s="77"/>
      <c r="DZD285" s="77"/>
      <c r="DZE285" s="77"/>
      <c r="DZF285" s="77"/>
      <c r="DZG285" s="77"/>
      <c r="DZH285" s="77"/>
      <c r="DZI285" s="77"/>
      <c r="DZJ285" s="77"/>
      <c r="DZK285" s="77"/>
      <c r="DZL285" s="77"/>
      <c r="DZM285" s="77"/>
      <c r="DZN285" s="77"/>
      <c r="DZO285" s="77"/>
      <c r="DZP285" s="77"/>
      <c r="DZQ285" s="77"/>
      <c r="DZR285" s="77"/>
      <c r="DZS285" s="77"/>
      <c r="DZT285" s="77"/>
      <c r="DZU285" s="77"/>
      <c r="DZV285" s="77"/>
      <c r="DZW285" s="77"/>
      <c r="DZX285" s="77"/>
      <c r="DZY285" s="77"/>
      <c r="DZZ285" s="77"/>
      <c r="EAA285" s="77"/>
      <c r="EAB285" s="77"/>
      <c r="EAC285" s="77"/>
      <c r="EAD285" s="77"/>
      <c r="EAE285" s="77"/>
      <c r="EAF285" s="77"/>
      <c r="EAG285" s="77"/>
      <c r="EAH285" s="77"/>
      <c r="EAI285" s="77"/>
      <c r="EAJ285" s="77"/>
      <c r="EAK285" s="77"/>
      <c r="EAL285" s="77"/>
      <c r="EAM285" s="77"/>
      <c r="EAN285" s="77"/>
      <c r="EAO285" s="77"/>
      <c r="EAP285" s="77"/>
      <c r="EAQ285" s="77"/>
      <c r="EAR285" s="77"/>
      <c r="EAS285" s="77"/>
      <c r="EAT285" s="77"/>
      <c r="EAU285" s="77"/>
      <c r="EAV285" s="77"/>
      <c r="EAW285" s="77"/>
      <c r="EAX285" s="77"/>
      <c r="EAY285" s="77"/>
      <c r="EAZ285" s="77"/>
      <c r="EBA285" s="77"/>
      <c r="EBB285" s="77"/>
      <c r="EBC285" s="77"/>
      <c r="EBD285" s="77"/>
      <c r="EBE285" s="77"/>
      <c r="EBF285" s="77"/>
      <c r="EBG285" s="77"/>
      <c r="EBH285" s="77"/>
      <c r="EBI285" s="77"/>
      <c r="EBJ285" s="77"/>
      <c r="EBK285" s="77"/>
      <c r="EBL285" s="77"/>
      <c r="EBM285" s="77"/>
      <c r="EBN285" s="77"/>
      <c r="EBO285" s="77"/>
      <c r="EBP285" s="77"/>
      <c r="EBQ285" s="77"/>
      <c r="EBR285" s="77"/>
      <c r="EBS285" s="77"/>
      <c r="EBT285" s="77"/>
      <c r="EBU285" s="77"/>
      <c r="EBV285" s="77"/>
      <c r="EBW285" s="77"/>
      <c r="EBX285" s="77"/>
      <c r="EBY285" s="77"/>
      <c r="EBZ285" s="77"/>
      <c r="ECA285" s="77"/>
      <c r="ECB285" s="77"/>
      <c r="ECC285" s="77"/>
      <c r="ECD285" s="77"/>
      <c r="ECE285" s="77"/>
      <c r="ECF285" s="77"/>
      <c r="ECG285" s="77"/>
      <c r="ECH285" s="77"/>
      <c r="ECI285" s="77"/>
      <c r="ECJ285" s="77"/>
      <c r="ECK285" s="77"/>
      <c r="ECL285" s="77"/>
      <c r="ECM285" s="77"/>
      <c r="ECN285" s="77"/>
      <c r="ECO285" s="77"/>
      <c r="ECP285" s="77"/>
      <c r="ECQ285" s="77"/>
      <c r="ECR285" s="77"/>
      <c r="ECS285" s="77"/>
      <c r="ECT285" s="77"/>
      <c r="ECU285" s="77"/>
      <c r="ECV285" s="77"/>
      <c r="ECW285" s="77"/>
      <c r="ECX285" s="77"/>
      <c r="ECY285" s="77"/>
      <c r="ECZ285" s="77"/>
      <c r="EDA285" s="77"/>
      <c r="EDB285" s="77"/>
      <c r="EDC285" s="77"/>
      <c r="EDD285" s="77"/>
      <c r="EDE285" s="77"/>
      <c r="EDF285" s="77"/>
      <c r="EDG285" s="77"/>
      <c r="EDH285" s="77"/>
      <c r="EDI285" s="77"/>
      <c r="EDJ285" s="77"/>
      <c r="EDK285" s="77"/>
      <c r="EDL285" s="77"/>
      <c r="EDM285" s="77"/>
      <c r="EDN285" s="77"/>
      <c r="EDO285" s="77"/>
      <c r="EDP285" s="77"/>
      <c r="EDQ285" s="77"/>
      <c r="EDR285" s="77"/>
      <c r="EDS285" s="77"/>
      <c r="EDT285" s="77"/>
      <c r="EDU285" s="77"/>
      <c r="EDV285" s="77"/>
      <c r="EDW285" s="77"/>
      <c r="EDX285" s="77"/>
      <c r="EDY285" s="77"/>
      <c r="EDZ285" s="77"/>
      <c r="EEA285" s="77"/>
      <c r="EEB285" s="77"/>
      <c r="EEC285" s="77"/>
      <c r="EED285" s="77"/>
      <c r="EEE285" s="77"/>
      <c r="EEF285" s="77"/>
      <c r="EEG285" s="77"/>
      <c r="EEH285" s="77"/>
      <c r="EEI285" s="77"/>
      <c r="EEJ285" s="77"/>
      <c r="EEK285" s="77"/>
      <c r="EEL285" s="77"/>
      <c r="EEM285" s="77"/>
      <c r="EEN285" s="77"/>
      <c r="EEO285" s="77"/>
      <c r="EEP285" s="77"/>
      <c r="EEQ285" s="77"/>
      <c r="EER285" s="77"/>
      <c r="EES285" s="77"/>
      <c r="EET285" s="77"/>
      <c r="EEU285" s="77"/>
      <c r="EEV285" s="77"/>
      <c r="EEW285" s="77"/>
      <c r="EEX285" s="77"/>
      <c r="EEY285" s="77"/>
      <c r="EEZ285" s="77"/>
      <c r="EFA285" s="77"/>
      <c r="EFB285" s="77"/>
      <c r="EFC285" s="77"/>
      <c r="EFD285" s="77"/>
      <c r="EFE285" s="77"/>
      <c r="EFF285" s="77"/>
      <c r="EFG285" s="77"/>
      <c r="EFH285" s="77"/>
      <c r="EFI285" s="77"/>
      <c r="EFJ285" s="77"/>
      <c r="EFK285" s="77"/>
      <c r="EFL285" s="77"/>
      <c r="EFM285" s="77"/>
      <c r="EFN285" s="77"/>
      <c r="EFO285" s="77"/>
      <c r="EFP285" s="77"/>
      <c r="EFQ285" s="77"/>
      <c r="EFR285" s="77"/>
      <c r="EFS285" s="77"/>
      <c r="EFT285" s="77"/>
      <c r="EFU285" s="77"/>
      <c r="EFV285" s="77"/>
      <c r="EFW285" s="77"/>
      <c r="EFX285" s="77"/>
      <c r="EFY285" s="77"/>
      <c r="EFZ285" s="77"/>
      <c r="EGA285" s="77"/>
      <c r="EGB285" s="77"/>
      <c r="EGC285" s="77"/>
      <c r="EGD285" s="77"/>
      <c r="EGE285" s="77"/>
      <c r="EGF285" s="77"/>
      <c r="EGG285" s="77"/>
      <c r="EGH285" s="77"/>
      <c r="EGI285" s="77"/>
      <c r="EGJ285" s="77"/>
      <c r="EGK285" s="77"/>
      <c r="EGL285" s="77"/>
      <c r="EGM285" s="77"/>
      <c r="EGN285" s="77"/>
      <c r="EGO285" s="77"/>
      <c r="EGP285" s="77"/>
      <c r="EGQ285" s="77"/>
      <c r="EGR285" s="77"/>
      <c r="EGS285" s="77"/>
      <c r="EGT285" s="77"/>
      <c r="EGU285" s="77"/>
      <c r="EGV285" s="77"/>
      <c r="EGW285" s="77"/>
      <c r="EGX285" s="77"/>
      <c r="EGY285" s="77"/>
      <c r="EGZ285" s="77"/>
      <c r="EHA285" s="77"/>
      <c r="EHB285" s="77"/>
      <c r="EHC285" s="77"/>
      <c r="EHD285" s="77"/>
      <c r="EHE285" s="77"/>
      <c r="EHF285" s="77"/>
      <c r="EHG285" s="77"/>
      <c r="EHH285" s="77"/>
      <c r="EHI285" s="77"/>
      <c r="EHJ285" s="77"/>
      <c r="EHK285" s="77"/>
      <c r="EHL285" s="77"/>
      <c r="EHM285" s="77"/>
      <c r="EHN285" s="77"/>
      <c r="EHO285" s="77"/>
      <c r="EHP285" s="77"/>
      <c r="EHQ285" s="77"/>
      <c r="EHR285" s="77"/>
      <c r="EHS285" s="77"/>
      <c r="EHT285" s="77"/>
      <c r="EHU285" s="77"/>
      <c r="EHV285" s="77"/>
      <c r="EHW285" s="77"/>
      <c r="EHX285" s="77"/>
      <c r="EHY285" s="77"/>
      <c r="EHZ285" s="77"/>
      <c r="EIA285" s="77"/>
      <c r="EIB285" s="77"/>
      <c r="EIC285" s="77"/>
      <c r="EID285" s="77"/>
      <c r="EIE285" s="77"/>
      <c r="EIF285" s="77"/>
      <c r="EIG285" s="77"/>
      <c r="EIH285" s="77"/>
      <c r="EII285" s="77"/>
      <c r="EIJ285" s="77"/>
      <c r="EIK285" s="77"/>
      <c r="EIL285" s="77"/>
      <c r="EIM285" s="77"/>
      <c r="EIN285" s="77"/>
      <c r="EIO285" s="77"/>
      <c r="EIP285" s="77"/>
      <c r="EIQ285" s="77"/>
      <c r="EIR285" s="77"/>
      <c r="EIS285" s="77"/>
      <c r="EIT285" s="77"/>
      <c r="EIU285" s="77"/>
      <c r="EIV285" s="77"/>
      <c r="EIW285" s="77"/>
      <c r="EIX285" s="77"/>
      <c r="EIY285" s="77"/>
      <c r="EIZ285" s="77"/>
      <c r="EJA285" s="77"/>
      <c r="EJB285" s="77"/>
      <c r="EJC285" s="77"/>
      <c r="EJD285" s="77"/>
      <c r="EJE285" s="77"/>
      <c r="EJF285" s="77"/>
      <c r="EJG285" s="77"/>
      <c r="EJH285" s="77"/>
      <c r="EJI285" s="77"/>
      <c r="EJJ285" s="77"/>
      <c r="EJK285" s="77"/>
      <c r="EJL285" s="77"/>
      <c r="EJM285" s="77"/>
      <c r="EJN285" s="77"/>
      <c r="EJO285" s="77"/>
      <c r="EJP285" s="77"/>
      <c r="EJQ285" s="77"/>
      <c r="EJR285" s="77"/>
      <c r="EJS285" s="77"/>
      <c r="EJT285" s="77"/>
      <c r="EJU285" s="77"/>
      <c r="EJV285" s="77"/>
      <c r="EJW285" s="77"/>
      <c r="EJX285" s="77"/>
      <c r="EJY285" s="77"/>
      <c r="EJZ285" s="77"/>
      <c r="EKA285" s="77"/>
      <c r="EKB285" s="77"/>
      <c r="EKC285" s="77"/>
      <c r="EKD285" s="77"/>
      <c r="EKE285" s="77"/>
      <c r="EKF285" s="77"/>
      <c r="EKG285" s="77"/>
      <c r="EKH285" s="77"/>
      <c r="EKI285" s="77"/>
      <c r="EKJ285" s="77"/>
      <c r="EKK285" s="77"/>
      <c r="EKL285" s="77"/>
      <c r="EKM285" s="77"/>
      <c r="EKN285" s="77"/>
      <c r="EKO285" s="77"/>
      <c r="EKP285" s="77"/>
      <c r="EKQ285" s="77"/>
      <c r="EKR285" s="77"/>
      <c r="EKS285" s="77"/>
      <c r="EKT285" s="77"/>
      <c r="EKU285" s="77"/>
      <c r="EKV285" s="77"/>
      <c r="EKW285" s="77"/>
      <c r="EKX285" s="77"/>
      <c r="EKY285" s="77"/>
      <c r="EKZ285" s="77"/>
      <c r="ELA285" s="77"/>
      <c r="ELB285" s="77"/>
      <c r="ELC285" s="77"/>
      <c r="ELD285" s="77"/>
      <c r="ELE285" s="77"/>
      <c r="ELF285" s="77"/>
      <c r="ELG285" s="77"/>
      <c r="ELH285" s="77"/>
      <c r="ELI285" s="77"/>
      <c r="ELJ285" s="77"/>
      <c r="ELK285" s="77"/>
      <c r="ELL285" s="77"/>
      <c r="ELM285" s="77"/>
      <c r="ELN285" s="77"/>
      <c r="ELO285" s="77"/>
      <c r="ELP285" s="77"/>
      <c r="ELQ285" s="77"/>
      <c r="ELR285" s="77"/>
      <c r="ELS285" s="77"/>
      <c r="ELT285" s="77"/>
      <c r="ELU285" s="77"/>
      <c r="ELV285" s="77"/>
      <c r="ELW285" s="77"/>
      <c r="ELX285" s="77"/>
      <c r="ELY285" s="77"/>
      <c r="ELZ285" s="77"/>
      <c r="EMA285" s="77"/>
      <c r="EMB285" s="77"/>
      <c r="EMC285" s="77"/>
      <c r="EMD285" s="77"/>
      <c r="EME285" s="77"/>
      <c r="EMF285" s="77"/>
      <c r="EMG285" s="77"/>
      <c r="EMH285" s="77"/>
      <c r="EMI285" s="77"/>
      <c r="EMJ285" s="77"/>
      <c r="EMK285" s="77"/>
      <c r="EML285" s="77"/>
      <c r="EMM285" s="77"/>
      <c r="EMN285" s="77"/>
      <c r="EMO285" s="77"/>
      <c r="EMP285" s="77"/>
      <c r="EMQ285" s="77"/>
      <c r="EMR285" s="77"/>
      <c r="EMS285" s="77"/>
      <c r="EMT285" s="77"/>
      <c r="EMU285" s="77"/>
      <c r="EMV285" s="77"/>
      <c r="EMW285" s="77"/>
      <c r="EMX285" s="77"/>
      <c r="EMY285" s="77"/>
      <c r="EMZ285" s="77"/>
      <c r="ENA285" s="77"/>
      <c r="ENB285" s="77"/>
      <c r="ENC285" s="77"/>
      <c r="END285" s="77"/>
      <c r="ENE285" s="77"/>
      <c r="ENF285" s="77"/>
      <c r="ENG285" s="77"/>
      <c r="ENH285" s="77"/>
      <c r="ENI285" s="77"/>
      <c r="ENJ285" s="77"/>
      <c r="ENK285" s="77"/>
      <c r="ENL285" s="77"/>
      <c r="ENM285" s="77"/>
      <c r="ENN285" s="77"/>
      <c r="ENO285" s="77"/>
      <c r="ENP285" s="77"/>
      <c r="ENQ285" s="77"/>
      <c r="ENR285" s="77"/>
      <c r="ENS285" s="77"/>
      <c r="ENT285" s="77"/>
      <c r="ENU285" s="77"/>
      <c r="ENV285" s="77"/>
      <c r="ENW285" s="77"/>
      <c r="ENX285" s="77"/>
      <c r="ENY285" s="77"/>
      <c r="ENZ285" s="77"/>
      <c r="EOA285" s="77"/>
      <c r="EOB285" s="77"/>
      <c r="EOC285" s="77"/>
      <c r="EOD285" s="77"/>
      <c r="EOE285" s="77"/>
      <c r="EOF285" s="77"/>
      <c r="EOG285" s="77"/>
      <c r="EOH285" s="77"/>
      <c r="EOI285" s="77"/>
      <c r="EOJ285" s="77"/>
      <c r="EOK285" s="77"/>
      <c r="EOL285" s="77"/>
      <c r="EOM285" s="77"/>
      <c r="EON285" s="77"/>
      <c r="EOO285" s="77"/>
      <c r="EOP285" s="77"/>
      <c r="EOQ285" s="77"/>
      <c r="EOR285" s="77"/>
      <c r="EOS285" s="77"/>
      <c r="EOT285" s="77"/>
      <c r="EOU285" s="77"/>
      <c r="EOV285" s="77"/>
      <c r="EOW285" s="77"/>
      <c r="EOX285" s="77"/>
      <c r="EOY285" s="77"/>
      <c r="EOZ285" s="77"/>
      <c r="EPA285" s="77"/>
      <c r="EPB285" s="77"/>
      <c r="EPC285" s="77"/>
      <c r="EPD285" s="77"/>
      <c r="EPE285" s="77"/>
      <c r="EPF285" s="77"/>
      <c r="EPG285" s="77"/>
      <c r="EPH285" s="77"/>
      <c r="EPI285" s="77"/>
      <c r="EPJ285" s="77"/>
      <c r="EPK285" s="77"/>
      <c r="EPL285" s="77"/>
      <c r="EPM285" s="77"/>
      <c r="EPN285" s="77"/>
      <c r="EPO285" s="77"/>
      <c r="EPP285" s="77"/>
      <c r="EPQ285" s="77"/>
      <c r="EPR285" s="77"/>
      <c r="EPS285" s="77"/>
      <c r="EPT285" s="77"/>
      <c r="EPU285" s="77"/>
      <c r="EPV285" s="77"/>
      <c r="EPW285" s="77"/>
      <c r="EPX285" s="77"/>
      <c r="EPY285" s="77"/>
      <c r="EPZ285" s="77"/>
      <c r="EQA285" s="77"/>
      <c r="EQB285" s="77"/>
      <c r="EQC285" s="77"/>
      <c r="EQD285" s="77"/>
      <c r="EQE285" s="77"/>
      <c r="EQF285" s="77"/>
      <c r="EQG285" s="77"/>
      <c r="EQH285" s="77"/>
      <c r="EQI285" s="77"/>
      <c r="EQJ285" s="77"/>
      <c r="EQK285" s="77"/>
      <c r="EQL285" s="77"/>
      <c r="EQM285" s="77"/>
      <c r="EQN285" s="77"/>
      <c r="EQO285" s="77"/>
      <c r="EQP285" s="77"/>
      <c r="EQQ285" s="77"/>
      <c r="EQR285" s="77"/>
      <c r="EQS285" s="77"/>
      <c r="EQT285" s="77"/>
      <c r="EQU285" s="77"/>
      <c r="EQV285" s="77"/>
      <c r="EQW285" s="77"/>
      <c r="EQX285" s="77"/>
      <c r="EQY285" s="77"/>
      <c r="EQZ285" s="77"/>
      <c r="ERA285" s="77"/>
      <c r="ERB285" s="77"/>
      <c r="ERC285" s="77"/>
      <c r="ERD285" s="77"/>
      <c r="ERE285" s="77"/>
      <c r="ERF285" s="77"/>
      <c r="ERG285" s="77"/>
      <c r="ERH285" s="77"/>
      <c r="ERI285" s="77"/>
      <c r="ERJ285" s="77"/>
      <c r="ERK285" s="77"/>
      <c r="ERL285" s="77"/>
      <c r="ERM285" s="77"/>
      <c r="ERN285" s="77"/>
      <c r="ERO285" s="77"/>
      <c r="ERP285" s="77"/>
      <c r="ERQ285" s="77"/>
      <c r="ERR285" s="77"/>
      <c r="ERS285" s="77"/>
      <c r="ERT285" s="77"/>
      <c r="ERU285" s="77"/>
      <c r="ERV285" s="77"/>
      <c r="ERW285" s="77"/>
      <c r="ERX285" s="77"/>
      <c r="ERY285" s="77"/>
      <c r="ERZ285" s="77"/>
      <c r="ESA285" s="77"/>
      <c r="ESB285" s="77"/>
      <c r="ESC285" s="77"/>
      <c r="ESD285" s="77"/>
      <c r="ESE285" s="77"/>
      <c r="ESF285" s="77"/>
      <c r="ESG285" s="77"/>
      <c r="ESH285" s="77"/>
      <c r="ESI285" s="77"/>
      <c r="ESJ285" s="77"/>
      <c r="ESK285" s="77"/>
      <c r="ESL285" s="77"/>
      <c r="ESM285" s="77"/>
      <c r="ESN285" s="77"/>
      <c r="ESO285" s="77"/>
      <c r="ESP285" s="77"/>
      <c r="ESQ285" s="77"/>
      <c r="ESR285" s="77"/>
      <c r="ESS285" s="77"/>
      <c r="EST285" s="77"/>
      <c r="ESU285" s="77"/>
      <c r="ESV285" s="77"/>
      <c r="ESW285" s="77"/>
      <c r="ESX285" s="77"/>
      <c r="ESY285" s="77"/>
      <c r="ESZ285" s="77"/>
      <c r="ETA285" s="77"/>
      <c r="ETB285" s="77"/>
      <c r="ETC285" s="77"/>
      <c r="ETD285" s="77"/>
      <c r="ETE285" s="77"/>
      <c r="ETF285" s="77"/>
      <c r="ETG285" s="77"/>
      <c r="ETH285" s="77"/>
      <c r="ETI285" s="77"/>
      <c r="ETJ285" s="77"/>
      <c r="ETK285" s="77"/>
      <c r="ETL285" s="77"/>
      <c r="ETM285" s="77"/>
      <c r="ETN285" s="77"/>
      <c r="ETO285" s="77"/>
      <c r="ETP285" s="77"/>
      <c r="ETQ285" s="77"/>
      <c r="ETR285" s="77"/>
      <c r="ETS285" s="77"/>
      <c r="ETT285" s="77"/>
      <c r="ETU285" s="77"/>
      <c r="ETV285" s="77"/>
      <c r="ETW285" s="77"/>
      <c r="ETX285" s="77"/>
      <c r="ETY285" s="77"/>
      <c r="ETZ285" s="77"/>
      <c r="EUA285" s="77"/>
      <c r="EUB285" s="77"/>
      <c r="EUC285" s="77"/>
      <c r="EUD285" s="77"/>
      <c r="EUE285" s="77"/>
      <c r="EUF285" s="77"/>
      <c r="EUG285" s="77"/>
      <c r="EUH285" s="77"/>
      <c r="EUI285" s="77"/>
      <c r="EUJ285" s="77"/>
      <c r="EUK285" s="77"/>
      <c r="EUL285" s="77"/>
      <c r="EUM285" s="77"/>
      <c r="EUN285" s="77"/>
      <c r="EUO285" s="77"/>
      <c r="EUP285" s="77"/>
      <c r="EUQ285" s="77"/>
      <c r="EUR285" s="77"/>
      <c r="EUS285" s="77"/>
      <c r="EUT285" s="77"/>
      <c r="EUU285" s="77"/>
      <c r="EUV285" s="77"/>
      <c r="EUW285" s="77"/>
      <c r="EUX285" s="77"/>
      <c r="EUY285" s="77"/>
      <c r="EUZ285" s="77"/>
      <c r="EVA285" s="77"/>
      <c r="EVB285" s="77"/>
      <c r="EVC285" s="77"/>
      <c r="EVD285" s="77"/>
      <c r="EVE285" s="77"/>
      <c r="EVF285" s="77"/>
      <c r="EVG285" s="77"/>
      <c r="EVH285" s="77"/>
      <c r="EVI285" s="77"/>
      <c r="EVJ285" s="77"/>
      <c r="EVK285" s="77"/>
      <c r="EVL285" s="77"/>
      <c r="EVM285" s="77"/>
      <c r="EVN285" s="77"/>
      <c r="EVO285" s="77"/>
      <c r="EVP285" s="77"/>
      <c r="EVQ285" s="77"/>
      <c r="EVR285" s="77"/>
      <c r="EVS285" s="77"/>
      <c r="EVT285" s="77"/>
      <c r="EVU285" s="77"/>
      <c r="EVV285" s="77"/>
      <c r="EVW285" s="77"/>
      <c r="EVX285" s="77"/>
      <c r="EVY285" s="77"/>
      <c r="EVZ285" s="77"/>
      <c r="EWA285" s="77"/>
      <c r="EWB285" s="77"/>
      <c r="EWC285" s="77"/>
      <c r="EWD285" s="77"/>
      <c r="EWE285" s="77"/>
      <c r="EWF285" s="77"/>
      <c r="EWG285" s="77"/>
      <c r="EWH285" s="77"/>
      <c r="EWI285" s="77"/>
      <c r="EWJ285" s="77"/>
      <c r="EWK285" s="77"/>
      <c r="EWL285" s="77"/>
      <c r="EWM285" s="77"/>
      <c r="EWN285" s="77"/>
      <c r="EWO285" s="77"/>
      <c r="EWP285" s="77"/>
      <c r="EWQ285" s="77"/>
      <c r="EWR285" s="77"/>
      <c r="EWS285" s="77"/>
      <c r="EWT285" s="77"/>
      <c r="EWU285" s="77"/>
      <c r="EWV285" s="77"/>
      <c r="EWW285" s="77"/>
      <c r="EWX285" s="77"/>
      <c r="EWY285" s="77"/>
      <c r="EWZ285" s="77"/>
      <c r="EXA285" s="77"/>
      <c r="EXB285" s="77"/>
      <c r="EXC285" s="77"/>
      <c r="EXD285" s="77"/>
      <c r="EXE285" s="77"/>
      <c r="EXF285" s="77"/>
      <c r="EXG285" s="77"/>
      <c r="EXH285" s="77"/>
      <c r="EXI285" s="77"/>
      <c r="EXJ285" s="77"/>
      <c r="EXK285" s="77"/>
      <c r="EXL285" s="77"/>
      <c r="EXM285" s="77"/>
      <c r="EXN285" s="77"/>
      <c r="EXO285" s="77"/>
      <c r="EXP285" s="77"/>
      <c r="EXQ285" s="77"/>
      <c r="EXR285" s="77"/>
      <c r="EXS285" s="77"/>
      <c r="EXT285" s="77"/>
      <c r="EXU285" s="77"/>
      <c r="EXV285" s="77"/>
      <c r="EXW285" s="77"/>
      <c r="EXX285" s="77"/>
      <c r="EXY285" s="77"/>
      <c r="EXZ285" s="77"/>
      <c r="EYA285" s="77"/>
      <c r="EYB285" s="77"/>
      <c r="EYC285" s="77"/>
      <c r="EYD285" s="77"/>
      <c r="EYE285" s="77"/>
      <c r="EYF285" s="77"/>
      <c r="EYG285" s="77"/>
      <c r="EYH285" s="77"/>
      <c r="EYI285" s="77"/>
      <c r="EYJ285" s="77"/>
      <c r="EYK285" s="77"/>
      <c r="EYL285" s="77"/>
      <c r="EYM285" s="77"/>
      <c r="EYN285" s="77"/>
      <c r="EYO285" s="77"/>
      <c r="EYP285" s="77"/>
      <c r="EYQ285" s="77"/>
      <c r="EYR285" s="77"/>
      <c r="EYS285" s="77"/>
      <c r="EYT285" s="77"/>
      <c r="EYU285" s="77"/>
      <c r="EYV285" s="77"/>
      <c r="EYW285" s="77"/>
      <c r="EYX285" s="77"/>
      <c r="EYY285" s="77"/>
      <c r="EYZ285" s="77"/>
      <c r="EZA285" s="77"/>
      <c r="EZB285" s="77"/>
      <c r="EZC285" s="77"/>
      <c r="EZD285" s="77"/>
      <c r="EZE285" s="77"/>
      <c r="EZF285" s="77"/>
      <c r="EZG285" s="77"/>
      <c r="EZH285" s="77"/>
      <c r="EZI285" s="77"/>
      <c r="EZJ285" s="77"/>
      <c r="EZK285" s="77"/>
      <c r="EZL285" s="77"/>
      <c r="EZM285" s="77"/>
      <c r="EZN285" s="77"/>
      <c r="EZO285" s="77"/>
      <c r="EZP285" s="77"/>
      <c r="EZQ285" s="77"/>
      <c r="EZR285" s="77"/>
      <c r="EZS285" s="77"/>
      <c r="EZT285" s="77"/>
      <c r="EZU285" s="77"/>
      <c r="EZV285" s="77"/>
      <c r="EZW285" s="77"/>
      <c r="EZX285" s="77"/>
      <c r="EZY285" s="77"/>
      <c r="EZZ285" s="77"/>
      <c r="FAA285" s="77"/>
      <c r="FAB285" s="77"/>
      <c r="FAC285" s="77"/>
      <c r="FAD285" s="77"/>
      <c r="FAE285" s="77"/>
      <c r="FAF285" s="77"/>
      <c r="FAG285" s="77"/>
      <c r="FAH285" s="77"/>
      <c r="FAI285" s="77"/>
      <c r="FAJ285" s="77"/>
      <c r="FAK285" s="77"/>
      <c r="FAL285" s="77"/>
      <c r="FAM285" s="77"/>
      <c r="FAN285" s="77"/>
      <c r="FAO285" s="77"/>
      <c r="FAP285" s="77"/>
      <c r="FAQ285" s="77"/>
      <c r="FAR285" s="77"/>
      <c r="FAS285" s="77"/>
      <c r="FAT285" s="77"/>
      <c r="FAU285" s="77"/>
      <c r="FAV285" s="77"/>
      <c r="FAW285" s="77"/>
      <c r="FAX285" s="77"/>
      <c r="FAY285" s="77"/>
      <c r="FAZ285" s="77"/>
      <c r="FBA285" s="77"/>
      <c r="FBB285" s="77"/>
      <c r="FBC285" s="77"/>
      <c r="FBD285" s="77"/>
      <c r="FBE285" s="77"/>
      <c r="FBF285" s="77"/>
      <c r="FBG285" s="77"/>
      <c r="FBH285" s="77"/>
      <c r="FBI285" s="77"/>
      <c r="FBJ285" s="77"/>
      <c r="FBK285" s="77"/>
      <c r="FBL285" s="77"/>
      <c r="FBM285" s="77"/>
      <c r="FBN285" s="77"/>
      <c r="FBO285" s="77"/>
      <c r="FBP285" s="77"/>
      <c r="FBQ285" s="77"/>
      <c r="FBR285" s="77"/>
      <c r="FBS285" s="77"/>
      <c r="FBT285" s="77"/>
      <c r="FBU285" s="77"/>
      <c r="FBV285" s="77"/>
      <c r="FBW285" s="77"/>
      <c r="FBX285" s="77"/>
      <c r="FBY285" s="77"/>
      <c r="FBZ285" s="77"/>
      <c r="FCA285" s="77"/>
      <c r="FCB285" s="77"/>
      <c r="FCC285" s="77"/>
      <c r="FCD285" s="77"/>
      <c r="FCE285" s="77"/>
      <c r="FCF285" s="77"/>
      <c r="FCG285" s="77"/>
      <c r="FCH285" s="77"/>
      <c r="FCI285" s="77"/>
      <c r="FCJ285" s="77"/>
      <c r="FCK285" s="77"/>
      <c r="FCL285" s="77"/>
      <c r="FCM285" s="77"/>
      <c r="FCN285" s="77"/>
      <c r="FCO285" s="77"/>
      <c r="FCP285" s="77"/>
      <c r="FCQ285" s="77"/>
      <c r="FCR285" s="77"/>
      <c r="FCS285" s="77"/>
      <c r="FCT285" s="77"/>
      <c r="FCU285" s="77"/>
      <c r="FCV285" s="77"/>
      <c r="FCW285" s="77"/>
      <c r="FCX285" s="77"/>
      <c r="FCY285" s="77"/>
      <c r="FCZ285" s="77"/>
      <c r="FDA285" s="77"/>
      <c r="FDB285" s="77"/>
      <c r="FDC285" s="77"/>
      <c r="FDD285" s="77"/>
      <c r="FDE285" s="77"/>
      <c r="FDF285" s="77"/>
      <c r="FDG285" s="77"/>
      <c r="FDH285" s="77"/>
      <c r="FDI285" s="77"/>
      <c r="FDJ285" s="77"/>
      <c r="FDK285" s="77"/>
      <c r="FDL285" s="77"/>
      <c r="FDM285" s="77"/>
      <c r="FDN285" s="77"/>
      <c r="FDO285" s="77"/>
      <c r="FDP285" s="77"/>
      <c r="FDQ285" s="77"/>
      <c r="FDR285" s="77"/>
      <c r="FDS285" s="77"/>
      <c r="FDT285" s="77"/>
      <c r="FDU285" s="77"/>
      <c r="FDV285" s="77"/>
      <c r="FDW285" s="77"/>
      <c r="FDX285" s="77"/>
      <c r="FDY285" s="77"/>
      <c r="FDZ285" s="77"/>
      <c r="FEA285" s="77"/>
      <c r="FEB285" s="77"/>
      <c r="FEC285" s="77"/>
      <c r="FED285" s="77"/>
      <c r="FEE285" s="77"/>
      <c r="FEF285" s="77"/>
      <c r="FEG285" s="77"/>
      <c r="FEH285" s="77"/>
      <c r="FEI285" s="77"/>
      <c r="FEJ285" s="77"/>
      <c r="FEK285" s="77"/>
      <c r="FEL285" s="77"/>
      <c r="FEM285" s="77"/>
      <c r="FEN285" s="77"/>
      <c r="FEO285" s="77"/>
      <c r="FEP285" s="77"/>
      <c r="FEQ285" s="77"/>
      <c r="FER285" s="77"/>
      <c r="FES285" s="77"/>
      <c r="FET285" s="77"/>
      <c r="FEU285" s="77"/>
      <c r="FEV285" s="77"/>
      <c r="FEW285" s="77"/>
      <c r="FEX285" s="77"/>
      <c r="FEY285" s="77"/>
      <c r="FEZ285" s="77"/>
      <c r="FFA285" s="77"/>
      <c r="FFB285" s="77"/>
      <c r="FFC285" s="77"/>
      <c r="FFD285" s="77"/>
      <c r="FFE285" s="77"/>
      <c r="FFF285" s="77"/>
      <c r="FFG285" s="77"/>
      <c r="FFH285" s="77"/>
      <c r="FFI285" s="77"/>
      <c r="FFJ285" s="77"/>
      <c r="FFK285" s="77"/>
      <c r="FFL285" s="77"/>
      <c r="FFM285" s="77"/>
      <c r="FFN285" s="77"/>
      <c r="FFO285" s="77"/>
      <c r="FFP285" s="77"/>
      <c r="FFQ285" s="77"/>
      <c r="FFR285" s="77"/>
      <c r="FFS285" s="77"/>
      <c r="FFT285" s="77"/>
      <c r="FFU285" s="77"/>
      <c r="FFV285" s="77"/>
      <c r="FFW285" s="77"/>
      <c r="FFX285" s="77"/>
      <c r="FFY285" s="77"/>
      <c r="FFZ285" s="77"/>
      <c r="FGA285" s="77"/>
      <c r="FGB285" s="77"/>
      <c r="FGC285" s="77"/>
      <c r="FGD285" s="77"/>
      <c r="FGE285" s="77"/>
      <c r="FGF285" s="77"/>
      <c r="FGG285" s="77"/>
      <c r="FGH285" s="77"/>
      <c r="FGI285" s="77"/>
      <c r="FGJ285" s="77"/>
      <c r="FGK285" s="77"/>
      <c r="FGL285" s="77"/>
      <c r="FGM285" s="77"/>
      <c r="FGN285" s="77"/>
      <c r="FGO285" s="77"/>
      <c r="FGP285" s="77"/>
      <c r="FGQ285" s="77"/>
      <c r="FGR285" s="77"/>
      <c r="FGS285" s="77"/>
      <c r="FGT285" s="77"/>
      <c r="FGU285" s="77"/>
      <c r="FGV285" s="77"/>
      <c r="FGW285" s="77"/>
      <c r="FGX285" s="77"/>
      <c r="FGY285" s="77"/>
      <c r="FGZ285" s="77"/>
      <c r="FHA285" s="77"/>
      <c r="FHB285" s="77"/>
      <c r="FHC285" s="77"/>
      <c r="FHD285" s="77"/>
      <c r="FHE285" s="77"/>
      <c r="FHF285" s="77"/>
      <c r="FHG285" s="77"/>
      <c r="FHH285" s="77"/>
      <c r="FHI285" s="77"/>
      <c r="FHJ285" s="77"/>
      <c r="FHK285" s="77"/>
      <c r="FHL285" s="77"/>
      <c r="FHM285" s="77"/>
      <c r="FHN285" s="77"/>
      <c r="FHO285" s="77"/>
      <c r="FHP285" s="77"/>
      <c r="FHQ285" s="77"/>
      <c r="FHR285" s="77"/>
      <c r="FHS285" s="77"/>
      <c r="FHT285" s="77"/>
      <c r="FHU285" s="77"/>
      <c r="FHV285" s="77"/>
      <c r="FHW285" s="77"/>
      <c r="FHX285" s="77"/>
      <c r="FHY285" s="77"/>
      <c r="FHZ285" s="77"/>
      <c r="FIA285" s="77"/>
      <c r="FIB285" s="77"/>
      <c r="FIC285" s="77"/>
      <c r="FID285" s="77"/>
      <c r="FIE285" s="77"/>
      <c r="FIF285" s="77"/>
      <c r="FIG285" s="77"/>
      <c r="FIH285" s="77"/>
      <c r="FII285" s="77"/>
      <c r="FIJ285" s="77"/>
      <c r="FIK285" s="77"/>
      <c r="FIL285" s="77"/>
      <c r="FIM285" s="77"/>
      <c r="FIN285" s="77"/>
      <c r="FIO285" s="77"/>
      <c r="FIP285" s="77"/>
      <c r="FIQ285" s="77"/>
      <c r="FIR285" s="77"/>
      <c r="FIS285" s="77"/>
      <c r="FIT285" s="77"/>
      <c r="FIU285" s="77"/>
      <c r="FIV285" s="77"/>
      <c r="FIW285" s="77"/>
      <c r="FIX285" s="77"/>
      <c r="FIY285" s="77"/>
      <c r="FIZ285" s="77"/>
      <c r="FJA285" s="77"/>
      <c r="FJB285" s="77"/>
      <c r="FJC285" s="77"/>
      <c r="FJD285" s="77"/>
      <c r="FJE285" s="77"/>
      <c r="FJF285" s="77"/>
      <c r="FJG285" s="77"/>
      <c r="FJH285" s="77"/>
      <c r="FJI285" s="77"/>
      <c r="FJJ285" s="77"/>
      <c r="FJK285" s="77"/>
      <c r="FJL285" s="77"/>
      <c r="FJM285" s="77"/>
      <c r="FJN285" s="77"/>
      <c r="FJO285" s="77"/>
      <c r="FJP285" s="77"/>
      <c r="FJQ285" s="77"/>
      <c r="FJR285" s="77"/>
      <c r="FJS285" s="77"/>
      <c r="FJT285" s="77"/>
      <c r="FJU285" s="77"/>
      <c r="FJV285" s="77"/>
      <c r="FJW285" s="77"/>
      <c r="FJX285" s="77"/>
      <c r="FJY285" s="77"/>
      <c r="FJZ285" s="77"/>
      <c r="FKA285" s="77"/>
      <c r="FKB285" s="77"/>
      <c r="FKC285" s="77"/>
      <c r="FKD285" s="77"/>
      <c r="FKE285" s="77"/>
      <c r="FKF285" s="77"/>
      <c r="FKG285" s="77"/>
      <c r="FKH285" s="77"/>
      <c r="FKI285" s="77"/>
      <c r="FKJ285" s="77"/>
      <c r="FKK285" s="77"/>
      <c r="FKL285" s="77"/>
      <c r="FKM285" s="77"/>
      <c r="FKN285" s="77"/>
      <c r="FKO285" s="77"/>
      <c r="FKP285" s="77"/>
      <c r="FKQ285" s="77"/>
      <c r="FKR285" s="77"/>
      <c r="FKS285" s="77"/>
      <c r="FKT285" s="77"/>
      <c r="FKU285" s="77"/>
      <c r="FKV285" s="77"/>
      <c r="FKW285" s="77"/>
      <c r="FKX285" s="77"/>
      <c r="FKY285" s="77"/>
      <c r="FKZ285" s="77"/>
      <c r="FLA285" s="77"/>
      <c r="FLB285" s="77"/>
      <c r="FLC285" s="77"/>
      <c r="FLD285" s="77"/>
      <c r="FLE285" s="77"/>
      <c r="FLF285" s="77"/>
      <c r="FLG285" s="77"/>
      <c r="FLH285" s="77"/>
      <c r="FLI285" s="77"/>
      <c r="FLJ285" s="77"/>
      <c r="FLK285" s="77"/>
      <c r="FLL285" s="77"/>
      <c r="FLM285" s="77"/>
      <c r="FLN285" s="77"/>
      <c r="FLO285" s="77"/>
      <c r="FLP285" s="77"/>
      <c r="FLQ285" s="77"/>
      <c r="FLR285" s="77"/>
      <c r="FLS285" s="77"/>
      <c r="FLT285" s="77"/>
      <c r="FLU285" s="77"/>
      <c r="FLV285" s="77"/>
      <c r="FLW285" s="77"/>
      <c r="FLX285" s="77"/>
      <c r="FLY285" s="77"/>
      <c r="FLZ285" s="77"/>
      <c r="FMA285" s="77"/>
      <c r="FMB285" s="77"/>
      <c r="FMC285" s="77"/>
      <c r="FMD285" s="77"/>
      <c r="FME285" s="77"/>
      <c r="FMF285" s="77"/>
      <c r="FMG285" s="77"/>
      <c r="FMH285" s="77"/>
      <c r="FMI285" s="77"/>
      <c r="FMJ285" s="77"/>
      <c r="FMK285" s="77"/>
      <c r="FML285" s="77"/>
      <c r="FMM285" s="77"/>
      <c r="FMN285" s="77"/>
      <c r="FMO285" s="77"/>
      <c r="FMP285" s="77"/>
      <c r="FMQ285" s="77"/>
      <c r="FMR285" s="77"/>
      <c r="FMS285" s="77"/>
      <c r="FMT285" s="77"/>
      <c r="FMU285" s="77"/>
      <c r="FMV285" s="77"/>
      <c r="FMW285" s="77"/>
      <c r="FMX285" s="77"/>
      <c r="FMY285" s="77"/>
      <c r="FMZ285" s="77"/>
      <c r="FNA285" s="77"/>
      <c r="FNB285" s="77"/>
      <c r="FNC285" s="77"/>
      <c r="FND285" s="77"/>
      <c r="FNE285" s="77"/>
      <c r="FNF285" s="77"/>
      <c r="FNG285" s="77"/>
      <c r="FNH285" s="77"/>
      <c r="FNI285" s="77"/>
      <c r="FNJ285" s="77"/>
      <c r="FNK285" s="77"/>
      <c r="FNL285" s="77"/>
      <c r="FNM285" s="77"/>
      <c r="FNN285" s="77"/>
      <c r="FNO285" s="77"/>
      <c r="FNP285" s="77"/>
      <c r="FNQ285" s="77"/>
      <c r="FNR285" s="77"/>
      <c r="FNS285" s="77"/>
      <c r="FNT285" s="77"/>
      <c r="FNU285" s="77"/>
      <c r="FNV285" s="77"/>
      <c r="FNW285" s="77"/>
      <c r="FNX285" s="77"/>
      <c r="FNY285" s="77"/>
      <c r="FNZ285" s="77"/>
      <c r="FOA285" s="77"/>
      <c r="FOB285" s="77"/>
      <c r="FOC285" s="77"/>
      <c r="FOD285" s="77"/>
      <c r="FOE285" s="77"/>
      <c r="FOF285" s="77"/>
      <c r="FOG285" s="77"/>
      <c r="FOH285" s="77"/>
      <c r="FOI285" s="77"/>
      <c r="FOJ285" s="77"/>
      <c r="FOK285" s="77"/>
      <c r="FOL285" s="77"/>
      <c r="FOM285" s="77"/>
      <c r="FON285" s="77"/>
      <c r="FOO285" s="77"/>
      <c r="FOP285" s="77"/>
      <c r="FOQ285" s="77"/>
      <c r="FOR285" s="77"/>
      <c r="FOS285" s="77"/>
      <c r="FOT285" s="77"/>
      <c r="FOU285" s="77"/>
      <c r="FOV285" s="77"/>
      <c r="FOW285" s="77"/>
      <c r="FOX285" s="77"/>
      <c r="FOY285" s="77"/>
      <c r="FOZ285" s="77"/>
      <c r="FPA285" s="77"/>
      <c r="FPB285" s="77"/>
      <c r="FPC285" s="77"/>
      <c r="FPD285" s="77"/>
      <c r="FPE285" s="77"/>
      <c r="FPF285" s="77"/>
      <c r="FPG285" s="77"/>
      <c r="FPH285" s="77"/>
      <c r="FPI285" s="77"/>
      <c r="FPJ285" s="77"/>
      <c r="FPK285" s="77"/>
      <c r="FPL285" s="77"/>
      <c r="FPM285" s="77"/>
      <c r="FPN285" s="77"/>
      <c r="FPO285" s="77"/>
      <c r="FPP285" s="77"/>
      <c r="FPQ285" s="77"/>
      <c r="FPR285" s="77"/>
      <c r="FPS285" s="77"/>
      <c r="FPT285" s="77"/>
      <c r="FPU285" s="77"/>
      <c r="FPV285" s="77"/>
      <c r="FPW285" s="77"/>
      <c r="FPX285" s="77"/>
      <c r="FPY285" s="77"/>
      <c r="FPZ285" s="77"/>
      <c r="FQA285" s="77"/>
      <c r="FQB285" s="77"/>
      <c r="FQC285" s="77"/>
      <c r="FQD285" s="77"/>
      <c r="FQE285" s="77"/>
      <c r="FQF285" s="77"/>
      <c r="FQG285" s="77"/>
      <c r="FQH285" s="77"/>
      <c r="FQI285" s="77"/>
      <c r="FQJ285" s="77"/>
      <c r="FQK285" s="77"/>
      <c r="FQL285" s="77"/>
      <c r="FQM285" s="77"/>
      <c r="FQN285" s="77"/>
      <c r="FQO285" s="77"/>
      <c r="FQP285" s="77"/>
      <c r="FQQ285" s="77"/>
      <c r="FQR285" s="77"/>
      <c r="FQS285" s="77"/>
      <c r="FQT285" s="77"/>
      <c r="FQU285" s="77"/>
      <c r="FQV285" s="77"/>
      <c r="FQW285" s="77"/>
      <c r="FQX285" s="77"/>
      <c r="FQY285" s="77"/>
      <c r="FQZ285" s="77"/>
      <c r="FRA285" s="77"/>
      <c r="FRB285" s="77"/>
      <c r="FRC285" s="77"/>
      <c r="FRD285" s="77"/>
      <c r="FRE285" s="77"/>
      <c r="FRF285" s="77"/>
      <c r="FRG285" s="77"/>
      <c r="FRH285" s="77"/>
      <c r="FRI285" s="77"/>
      <c r="FRJ285" s="77"/>
      <c r="FRK285" s="77"/>
      <c r="FRL285" s="77"/>
      <c r="FRM285" s="77"/>
      <c r="FRN285" s="77"/>
      <c r="FRO285" s="77"/>
      <c r="FRP285" s="77"/>
      <c r="FRQ285" s="77"/>
      <c r="FRR285" s="77"/>
      <c r="FRS285" s="77"/>
      <c r="FRT285" s="77"/>
      <c r="FRU285" s="77"/>
      <c r="FRV285" s="77"/>
      <c r="FRW285" s="77"/>
      <c r="FRX285" s="77"/>
      <c r="FRY285" s="77"/>
      <c r="FRZ285" s="77"/>
      <c r="FSA285" s="77"/>
      <c r="FSB285" s="77"/>
      <c r="FSC285" s="77"/>
      <c r="FSD285" s="77"/>
      <c r="FSE285" s="77"/>
      <c r="FSF285" s="77"/>
      <c r="FSG285" s="77"/>
      <c r="FSH285" s="77"/>
      <c r="FSI285" s="77"/>
      <c r="FSJ285" s="77"/>
      <c r="FSK285" s="77"/>
      <c r="FSL285" s="77"/>
      <c r="FSM285" s="77"/>
      <c r="FSN285" s="77"/>
      <c r="FSO285" s="77"/>
      <c r="FSP285" s="77"/>
      <c r="FSQ285" s="77"/>
      <c r="FSR285" s="77"/>
      <c r="FSS285" s="77"/>
      <c r="FST285" s="77"/>
      <c r="FSU285" s="77"/>
      <c r="FSV285" s="77"/>
      <c r="FSW285" s="77"/>
      <c r="FSX285" s="77"/>
      <c r="FSY285" s="77"/>
      <c r="FSZ285" s="77"/>
      <c r="FTA285" s="77"/>
      <c r="FTB285" s="77"/>
      <c r="FTC285" s="77"/>
      <c r="FTD285" s="77"/>
      <c r="FTE285" s="77"/>
      <c r="FTF285" s="77"/>
      <c r="FTG285" s="77"/>
      <c r="FTH285" s="77"/>
      <c r="FTI285" s="77"/>
      <c r="FTJ285" s="77"/>
      <c r="FTK285" s="77"/>
      <c r="FTL285" s="77"/>
      <c r="FTM285" s="77"/>
      <c r="FTN285" s="77"/>
      <c r="FTO285" s="77"/>
      <c r="FTP285" s="77"/>
      <c r="FTQ285" s="77"/>
      <c r="FTR285" s="77"/>
      <c r="FTS285" s="77"/>
      <c r="FTT285" s="77"/>
      <c r="FTU285" s="77"/>
      <c r="FTV285" s="77"/>
      <c r="FTW285" s="77"/>
      <c r="FTX285" s="77"/>
      <c r="FTY285" s="77"/>
      <c r="FTZ285" s="77"/>
      <c r="FUA285" s="77"/>
      <c r="FUB285" s="77"/>
      <c r="FUC285" s="77"/>
      <c r="FUD285" s="77"/>
      <c r="FUE285" s="77"/>
      <c r="FUF285" s="77"/>
      <c r="FUG285" s="77"/>
      <c r="FUH285" s="77"/>
      <c r="FUI285" s="77"/>
      <c r="FUJ285" s="77"/>
      <c r="FUK285" s="77"/>
      <c r="FUL285" s="77"/>
      <c r="FUM285" s="77"/>
      <c r="FUN285" s="77"/>
      <c r="FUO285" s="77"/>
      <c r="FUP285" s="77"/>
      <c r="FUQ285" s="77"/>
      <c r="FUR285" s="77"/>
      <c r="FUS285" s="77"/>
      <c r="FUT285" s="77"/>
      <c r="FUU285" s="77"/>
      <c r="FUV285" s="77"/>
      <c r="FUW285" s="77"/>
      <c r="FUX285" s="77"/>
      <c r="FUY285" s="77"/>
      <c r="FUZ285" s="77"/>
      <c r="FVA285" s="77"/>
      <c r="FVB285" s="77"/>
      <c r="FVC285" s="77"/>
      <c r="FVD285" s="77"/>
      <c r="FVE285" s="77"/>
      <c r="FVF285" s="77"/>
      <c r="FVG285" s="77"/>
      <c r="FVH285" s="77"/>
      <c r="FVI285" s="77"/>
      <c r="FVJ285" s="77"/>
      <c r="FVK285" s="77"/>
      <c r="FVL285" s="77"/>
      <c r="FVM285" s="77"/>
      <c r="FVN285" s="77"/>
      <c r="FVO285" s="77"/>
      <c r="FVP285" s="77"/>
      <c r="FVQ285" s="77"/>
      <c r="FVR285" s="77"/>
      <c r="FVS285" s="77"/>
      <c r="FVT285" s="77"/>
      <c r="FVU285" s="77"/>
      <c r="FVV285" s="77"/>
      <c r="FVW285" s="77"/>
      <c r="FVX285" s="77"/>
      <c r="FVY285" s="77"/>
      <c r="FVZ285" s="77"/>
      <c r="FWA285" s="77"/>
      <c r="FWB285" s="77"/>
      <c r="FWC285" s="77"/>
      <c r="FWD285" s="77"/>
      <c r="FWE285" s="77"/>
      <c r="FWF285" s="77"/>
      <c r="FWG285" s="77"/>
      <c r="FWH285" s="77"/>
      <c r="FWI285" s="77"/>
      <c r="FWJ285" s="77"/>
      <c r="FWK285" s="77"/>
      <c r="FWL285" s="77"/>
      <c r="FWM285" s="77"/>
      <c r="FWN285" s="77"/>
      <c r="FWO285" s="77"/>
      <c r="FWP285" s="77"/>
      <c r="FWQ285" s="77"/>
      <c r="FWR285" s="77"/>
      <c r="FWS285" s="77"/>
      <c r="FWT285" s="77"/>
      <c r="FWU285" s="77"/>
      <c r="FWV285" s="77"/>
      <c r="FWW285" s="77"/>
      <c r="FWX285" s="77"/>
      <c r="FWY285" s="77"/>
      <c r="FWZ285" s="77"/>
      <c r="FXA285" s="77"/>
      <c r="FXB285" s="77"/>
      <c r="FXC285" s="77"/>
      <c r="FXD285" s="77"/>
      <c r="FXE285" s="77"/>
      <c r="FXF285" s="77"/>
      <c r="FXG285" s="77"/>
      <c r="FXH285" s="77"/>
      <c r="FXI285" s="77"/>
      <c r="FXJ285" s="77"/>
      <c r="FXK285" s="77"/>
      <c r="FXL285" s="77"/>
      <c r="FXM285" s="77"/>
      <c r="FXN285" s="77"/>
      <c r="FXO285" s="77"/>
      <c r="FXP285" s="77"/>
      <c r="FXQ285" s="77"/>
      <c r="FXR285" s="77"/>
      <c r="FXS285" s="77"/>
      <c r="FXT285" s="77"/>
      <c r="FXU285" s="77"/>
      <c r="FXV285" s="77"/>
      <c r="FXW285" s="77"/>
      <c r="FXX285" s="77"/>
      <c r="FXY285" s="77"/>
      <c r="FXZ285" s="77"/>
      <c r="FYA285" s="77"/>
      <c r="FYB285" s="77"/>
      <c r="FYC285" s="77"/>
      <c r="FYD285" s="77"/>
      <c r="FYE285" s="77"/>
      <c r="FYF285" s="77"/>
      <c r="FYG285" s="77"/>
      <c r="FYH285" s="77"/>
      <c r="FYI285" s="77"/>
      <c r="FYJ285" s="77"/>
      <c r="FYK285" s="77"/>
      <c r="FYL285" s="77"/>
      <c r="FYM285" s="77"/>
      <c r="FYN285" s="77"/>
      <c r="FYO285" s="77"/>
      <c r="FYP285" s="77"/>
      <c r="FYQ285" s="77"/>
      <c r="FYR285" s="77"/>
      <c r="FYS285" s="77"/>
      <c r="FYT285" s="77"/>
      <c r="FYU285" s="77"/>
      <c r="FYV285" s="77"/>
      <c r="FYW285" s="77"/>
      <c r="FYX285" s="77"/>
      <c r="FYY285" s="77"/>
      <c r="FYZ285" s="77"/>
      <c r="FZA285" s="77"/>
      <c r="FZB285" s="77"/>
      <c r="FZC285" s="77"/>
      <c r="FZD285" s="77"/>
      <c r="FZE285" s="77"/>
      <c r="FZF285" s="77"/>
      <c r="FZG285" s="77"/>
      <c r="FZH285" s="77"/>
      <c r="FZI285" s="77"/>
      <c r="FZJ285" s="77"/>
      <c r="FZK285" s="77"/>
      <c r="FZL285" s="77"/>
      <c r="FZM285" s="77"/>
      <c r="FZN285" s="77"/>
      <c r="FZO285" s="77"/>
      <c r="FZP285" s="77"/>
      <c r="FZQ285" s="77"/>
      <c r="FZR285" s="77"/>
      <c r="FZS285" s="77"/>
      <c r="FZT285" s="77"/>
      <c r="FZU285" s="77"/>
      <c r="FZV285" s="77"/>
      <c r="FZW285" s="77"/>
      <c r="FZX285" s="77"/>
      <c r="FZY285" s="77"/>
      <c r="FZZ285" s="77"/>
      <c r="GAA285" s="77"/>
      <c r="GAB285" s="77"/>
      <c r="GAC285" s="77"/>
      <c r="GAD285" s="77"/>
      <c r="GAE285" s="77"/>
      <c r="GAF285" s="77"/>
      <c r="GAG285" s="77"/>
      <c r="GAH285" s="77"/>
      <c r="GAI285" s="77"/>
      <c r="GAJ285" s="77"/>
      <c r="GAK285" s="77"/>
      <c r="GAL285" s="77"/>
      <c r="GAM285" s="77"/>
      <c r="GAN285" s="77"/>
      <c r="GAO285" s="77"/>
      <c r="GAP285" s="77"/>
      <c r="GAQ285" s="77"/>
      <c r="GAR285" s="77"/>
      <c r="GAS285" s="77"/>
      <c r="GAT285" s="77"/>
      <c r="GAU285" s="77"/>
      <c r="GAV285" s="77"/>
      <c r="GAW285" s="77"/>
      <c r="GAX285" s="77"/>
      <c r="GAY285" s="77"/>
      <c r="GAZ285" s="77"/>
      <c r="GBA285" s="77"/>
      <c r="GBB285" s="77"/>
      <c r="GBC285" s="77"/>
      <c r="GBD285" s="77"/>
      <c r="GBE285" s="77"/>
      <c r="GBF285" s="77"/>
      <c r="GBG285" s="77"/>
      <c r="GBH285" s="77"/>
      <c r="GBI285" s="77"/>
      <c r="GBJ285" s="77"/>
      <c r="GBK285" s="77"/>
      <c r="GBL285" s="77"/>
      <c r="GBM285" s="77"/>
      <c r="GBN285" s="77"/>
      <c r="GBO285" s="77"/>
      <c r="GBP285" s="77"/>
      <c r="GBQ285" s="77"/>
      <c r="GBR285" s="77"/>
      <c r="GBS285" s="77"/>
      <c r="GBT285" s="77"/>
      <c r="GBU285" s="77"/>
      <c r="GBV285" s="77"/>
      <c r="GBW285" s="77"/>
      <c r="GBX285" s="77"/>
      <c r="GBY285" s="77"/>
      <c r="GBZ285" s="77"/>
      <c r="GCA285" s="77"/>
      <c r="GCB285" s="77"/>
      <c r="GCC285" s="77"/>
      <c r="GCD285" s="77"/>
      <c r="GCE285" s="77"/>
      <c r="GCF285" s="77"/>
      <c r="GCG285" s="77"/>
      <c r="GCH285" s="77"/>
      <c r="GCI285" s="77"/>
      <c r="GCJ285" s="77"/>
      <c r="GCK285" s="77"/>
      <c r="GCL285" s="77"/>
      <c r="GCM285" s="77"/>
      <c r="GCN285" s="77"/>
      <c r="GCO285" s="77"/>
      <c r="GCP285" s="77"/>
      <c r="GCQ285" s="77"/>
      <c r="GCR285" s="77"/>
      <c r="GCS285" s="77"/>
      <c r="GCT285" s="77"/>
      <c r="GCU285" s="77"/>
      <c r="GCV285" s="77"/>
      <c r="GCW285" s="77"/>
      <c r="GCX285" s="77"/>
      <c r="GCY285" s="77"/>
      <c r="GCZ285" s="77"/>
      <c r="GDA285" s="77"/>
      <c r="GDB285" s="77"/>
      <c r="GDC285" s="77"/>
      <c r="GDD285" s="77"/>
      <c r="GDE285" s="77"/>
      <c r="GDF285" s="77"/>
      <c r="GDG285" s="77"/>
      <c r="GDH285" s="77"/>
      <c r="GDI285" s="77"/>
      <c r="GDJ285" s="77"/>
      <c r="GDK285" s="77"/>
      <c r="GDL285" s="77"/>
      <c r="GDM285" s="77"/>
      <c r="GDN285" s="77"/>
      <c r="GDO285" s="77"/>
      <c r="GDP285" s="77"/>
      <c r="GDQ285" s="77"/>
      <c r="GDR285" s="77"/>
      <c r="GDS285" s="77"/>
      <c r="GDT285" s="77"/>
      <c r="GDU285" s="77"/>
      <c r="GDV285" s="77"/>
      <c r="GDW285" s="77"/>
      <c r="GDX285" s="77"/>
      <c r="GDY285" s="77"/>
      <c r="GDZ285" s="77"/>
      <c r="GEA285" s="77"/>
      <c r="GEB285" s="77"/>
      <c r="GEC285" s="77"/>
      <c r="GED285" s="77"/>
      <c r="GEE285" s="77"/>
      <c r="GEF285" s="77"/>
      <c r="GEG285" s="77"/>
      <c r="GEH285" s="77"/>
      <c r="GEI285" s="77"/>
      <c r="GEJ285" s="77"/>
      <c r="GEK285" s="77"/>
      <c r="GEL285" s="77"/>
      <c r="GEM285" s="77"/>
      <c r="GEN285" s="77"/>
      <c r="GEO285" s="77"/>
      <c r="GEP285" s="77"/>
      <c r="GEQ285" s="77"/>
      <c r="GER285" s="77"/>
      <c r="GES285" s="77"/>
      <c r="GET285" s="77"/>
      <c r="GEU285" s="77"/>
      <c r="GEV285" s="77"/>
      <c r="GEW285" s="77"/>
      <c r="GEX285" s="77"/>
      <c r="GEY285" s="77"/>
      <c r="GEZ285" s="77"/>
      <c r="GFA285" s="77"/>
      <c r="GFB285" s="77"/>
      <c r="GFC285" s="77"/>
      <c r="GFD285" s="77"/>
      <c r="GFE285" s="77"/>
      <c r="GFF285" s="77"/>
      <c r="GFG285" s="77"/>
      <c r="GFH285" s="77"/>
      <c r="GFI285" s="77"/>
      <c r="GFJ285" s="77"/>
      <c r="GFK285" s="77"/>
      <c r="GFL285" s="77"/>
      <c r="GFM285" s="77"/>
      <c r="GFN285" s="77"/>
      <c r="GFO285" s="77"/>
      <c r="GFP285" s="77"/>
      <c r="GFQ285" s="77"/>
      <c r="GFR285" s="77"/>
      <c r="GFS285" s="77"/>
      <c r="GFT285" s="77"/>
      <c r="GFU285" s="77"/>
      <c r="GFV285" s="77"/>
      <c r="GFW285" s="77"/>
      <c r="GFX285" s="77"/>
      <c r="GFY285" s="77"/>
      <c r="GFZ285" s="77"/>
      <c r="GGA285" s="77"/>
      <c r="GGB285" s="77"/>
      <c r="GGC285" s="77"/>
      <c r="GGD285" s="77"/>
      <c r="GGE285" s="77"/>
      <c r="GGF285" s="77"/>
      <c r="GGG285" s="77"/>
      <c r="GGH285" s="77"/>
      <c r="GGI285" s="77"/>
      <c r="GGJ285" s="77"/>
      <c r="GGK285" s="77"/>
      <c r="GGL285" s="77"/>
      <c r="GGM285" s="77"/>
      <c r="GGN285" s="77"/>
      <c r="GGO285" s="77"/>
      <c r="GGP285" s="77"/>
      <c r="GGQ285" s="77"/>
      <c r="GGR285" s="77"/>
      <c r="GGS285" s="77"/>
      <c r="GGT285" s="77"/>
      <c r="GGU285" s="77"/>
      <c r="GGV285" s="77"/>
      <c r="GGW285" s="77"/>
      <c r="GGX285" s="77"/>
      <c r="GGY285" s="77"/>
      <c r="GGZ285" s="77"/>
      <c r="GHA285" s="77"/>
      <c r="GHB285" s="77"/>
      <c r="GHC285" s="77"/>
      <c r="GHD285" s="77"/>
      <c r="GHE285" s="77"/>
      <c r="GHF285" s="77"/>
      <c r="GHG285" s="77"/>
      <c r="GHH285" s="77"/>
      <c r="GHI285" s="77"/>
      <c r="GHJ285" s="77"/>
      <c r="GHK285" s="77"/>
      <c r="GHL285" s="77"/>
      <c r="GHM285" s="77"/>
      <c r="GHN285" s="77"/>
      <c r="GHO285" s="77"/>
      <c r="GHP285" s="77"/>
      <c r="GHQ285" s="77"/>
      <c r="GHR285" s="77"/>
      <c r="GHS285" s="77"/>
      <c r="GHT285" s="77"/>
      <c r="GHU285" s="77"/>
      <c r="GHV285" s="77"/>
      <c r="GHW285" s="77"/>
      <c r="GHX285" s="77"/>
      <c r="GHY285" s="77"/>
      <c r="GHZ285" s="77"/>
      <c r="GIA285" s="77"/>
      <c r="GIB285" s="77"/>
      <c r="GIC285" s="77"/>
      <c r="GID285" s="77"/>
      <c r="GIE285" s="77"/>
      <c r="GIF285" s="77"/>
      <c r="GIG285" s="77"/>
      <c r="GIH285" s="77"/>
      <c r="GII285" s="77"/>
      <c r="GIJ285" s="77"/>
      <c r="GIK285" s="77"/>
      <c r="GIL285" s="77"/>
      <c r="GIM285" s="77"/>
      <c r="GIN285" s="77"/>
      <c r="GIO285" s="77"/>
      <c r="GIP285" s="77"/>
      <c r="GIQ285" s="77"/>
      <c r="GIR285" s="77"/>
      <c r="GIS285" s="77"/>
      <c r="GIT285" s="77"/>
      <c r="GIU285" s="77"/>
      <c r="GIV285" s="77"/>
      <c r="GIW285" s="77"/>
      <c r="GIX285" s="77"/>
      <c r="GIY285" s="77"/>
      <c r="GIZ285" s="77"/>
      <c r="GJA285" s="77"/>
      <c r="GJB285" s="77"/>
      <c r="GJC285" s="77"/>
      <c r="GJD285" s="77"/>
      <c r="GJE285" s="77"/>
      <c r="GJF285" s="77"/>
      <c r="GJG285" s="77"/>
      <c r="GJH285" s="77"/>
      <c r="GJI285" s="77"/>
      <c r="GJJ285" s="77"/>
      <c r="GJK285" s="77"/>
      <c r="GJL285" s="77"/>
      <c r="GJM285" s="77"/>
      <c r="GJN285" s="77"/>
      <c r="GJO285" s="77"/>
      <c r="GJP285" s="77"/>
      <c r="GJQ285" s="77"/>
      <c r="GJR285" s="77"/>
      <c r="GJS285" s="77"/>
      <c r="GJT285" s="77"/>
      <c r="GJU285" s="77"/>
      <c r="GJV285" s="77"/>
      <c r="GJW285" s="77"/>
      <c r="GJX285" s="77"/>
      <c r="GJY285" s="77"/>
      <c r="GJZ285" s="77"/>
      <c r="GKA285" s="77"/>
      <c r="GKB285" s="77"/>
      <c r="GKC285" s="77"/>
      <c r="GKD285" s="77"/>
      <c r="GKE285" s="77"/>
      <c r="GKF285" s="77"/>
      <c r="GKG285" s="77"/>
      <c r="GKH285" s="77"/>
      <c r="GKI285" s="77"/>
      <c r="GKJ285" s="77"/>
      <c r="GKK285" s="77"/>
      <c r="GKL285" s="77"/>
      <c r="GKM285" s="77"/>
      <c r="GKN285" s="77"/>
      <c r="GKO285" s="77"/>
      <c r="GKP285" s="77"/>
      <c r="GKQ285" s="77"/>
      <c r="GKR285" s="77"/>
      <c r="GKS285" s="77"/>
      <c r="GKT285" s="77"/>
      <c r="GKU285" s="77"/>
      <c r="GKV285" s="77"/>
      <c r="GKW285" s="77"/>
      <c r="GKX285" s="77"/>
      <c r="GKY285" s="77"/>
      <c r="GKZ285" s="77"/>
      <c r="GLA285" s="77"/>
      <c r="GLB285" s="77"/>
      <c r="GLC285" s="77"/>
      <c r="GLD285" s="77"/>
      <c r="GLE285" s="77"/>
      <c r="GLF285" s="77"/>
      <c r="GLG285" s="77"/>
      <c r="GLH285" s="77"/>
      <c r="GLI285" s="77"/>
      <c r="GLJ285" s="77"/>
      <c r="GLK285" s="77"/>
      <c r="GLL285" s="77"/>
      <c r="GLM285" s="77"/>
      <c r="GLN285" s="77"/>
      <c r="GLO285" s="77"/>
      <c r="GLP285" s="77"/>
      <c r="GLQ285" s="77"/>
      <c r="GLR285" s="77"/>
      <c r="GLS285" s="77"/>
      <c r="GLT285" s="77"/>
      <c r="GLU285" s="77"/>
      <c r="GLV285" s="77"/>
      <c r="GLW285" s="77"/>
      <c r="GLX285" s="77"/>
      <c r="GLY285" s="77"/>
      <c r="GLZ285" s="77"/>
      <c r="GMA285" s="77"/>
      <c r="GMB285" s="77"/>
      <c r="GMC285" s="77"/>
      <c r="GMD285" s="77"/>
      <c r="GME285" s="77"/>
      <c r="GMF285" s="77"/>
      <c r="GMG285" s="77"/>
      <c r="GMH285" s="77"/>
      <c r="GMI285" s="77"/>
      <c r="GMJ285" s="77"/>
      <c r="GMK285" s="77"/>
      <c r="GML285" s="77"/>
      <c r="GMM285" s="77"/>
      <c r="GMN285" s="77"/>
      <c r="GMO285" s="77"/>
      <c r="GMP285" s="77"/>
      <c r="GMQ285" s="77"/>
      <c r="GMR285" s="77"/>
      <c r="GMS285" s="77"/>
      <c r="GMT285" s="77"/>
      <c r="GMU285" s="77"/>
      <c r="GMV285" s="77"/>
      <c r="GMW285" s="77"/>
      <c r="GMX285" s="77"/>
      <c r="GMY285" s="77"/>
      <c r="GMZ285" s="77"/>
      <c r="GNA285" s="77"/>
      <c r="GNB285" s="77"/>
      <c r="GNC285" s="77"/>
      <c r="GND285" s="77"/>
      <c r="GNE285" s="77"/>
      <c r="GNF285" s="77"/>
      <c r="GNG285" s="77"/>
      <c r="GNH285" s="77"/>
      <c r="GNI285" s="77"/>
      <c r="GNJ285" s="77"/>
      <c r="GNK285" s="77"/>
      <c r="GNL285" s="77"/>
      <c r="GNM285" s="77"/>
      <c r="GNN285" s="77"/>
      <c r="GNO285" s="77"/>
      <c r="GNP285" s="77"/>
      <c r="GNQ285" s="77"/>
      <c r="GNR285" s="77"/>
      <c r="GNS285" s="77"/>
      <c r="GNT285" s="77"/>
      <c r="GNU285" s="77"/>
      <c r="GNV285" s="77"/>
      <c r="GNW285" s="77"/>
      <c r="GNX285" s="77"/>
      <c r="GNY285" s="77"/>
      <c r="GNZ285" s="77"/>
      <c r="GOA285" s="77"/>
      <c r="GOB285" s="77"/>
      <c r="GOC285" s="77"/>
      <c r="GOD285" s="77"/>
      <c r="GOE285" s="77"/>
      <c r="GOF285" s="77"/>
      <c r="GOG285" s="77"/>
      <c r="GOH285" s="77"/>
      <c r="GOI285" s="77"/>
      <c r="GOJ285" s="77"/>
      <c r="GOK285" s="77"/>
      <c r="GOL285" s="77"/>
      <c r="GOM285" s="77"/>
      <c r="GON285" s="77"/>
      <c r="GOO285" s="77"/>
      <c r="GOP285" s="77"/>
      <c r="GOQ285" s="77"/>
      <c r="GOR285" s="77"/>
      <c r="GOS285" s="77"/>
      <c r="GOT285" s="77"/>
      <c r="GOU285" s="77"/>
      <c r="GOV285" s="77"/>
      <c r="GOW285" s="77"/>
      <c r="GOX285" s="77"/>
      <c r="GOY285" s="77"/>
      <c r="GOZ285" s="77"/>
      <c r="GPA285" s="77"/>
      <c r="GPB285" s="77"/>
      <c r="GPC285" s="77"/>
      <c r="GPD285" s="77"/>
      <c r="GPE285" s="77"/>
      <c r="GPF285" s="77"/>
      <c r="GPG285" s="77"/>
      <c r="GPH285" s="77"/>
      <c r="GPI285" s="77"/>
      <c r="GPJ285" s="77"/>
      <c r="GPK285" s="77"/>
      <c r="GPL285" s="77"/>
      <c r="GPM285" s="77"/>
      <c r="GPN285" s="77"/>
      <c r="GPO285" s="77"/>
      <c r="GPP285" s="77"/>
      <c r="GPQ285" s="77"/>
      <c r="GPR285" s="77"/>
      <c r="GPS285" s="77"/>
      <c r="GPT285" s="77"/>
      <c r="GPU285" s="77"/>
      <c r="GPV285" s="77"/>
      <c r="GPW285" s="77"/>
      <c r="GPX285" s="77"/>
      <c r="GPY285" s="77"/>
      <c r="GPZ285" s="77"/>
      <c r="GQA285" s="77"/>
      <c r="GQB285" s="77"/>
      <c r="GQC285" s="77"/>
      <c r="GQD285" s="77"/>
      <c r="GQE285" s="77"/>
      <c r="GQF285" s="77"/>
      <c r="GQG285" s="77"/>
      <c r="GQH285" s="77"/>
      <c r="GQI285" s="77"/>
      <c r="GQJ285" s="77"/>
      <c r="GQK285" s="77"/>
      <c r="GQL285" s="77"/>
      <c r="GQM285" s="77"/>
      <c r="GQN285" s="77"/>
      <c r="GQO285" s="77"/>
      <c r="GQP285" s="77"/>
      <c r="GQQ285" s="77"/>
      <c r="GQR285" s="77"/>
      <c r="GQS285" s="77"/>
      <c r="GQT285" s="77"/>
      <c r="GQU285" s="77"/>
      <c r="GQV285" s="77"/>
      <c r="GQW285" s="77"/>
      <c r="GQX285" s="77"/>
      <c r="GQY285" s="77"/>
      <c r="GQZ285" s="77"/>
      <c r="GRA285" s="77"/>
      <c r="GRB285" s="77"/>
      <c r="GRC285" s="77"/>
      <c r="GRD285" s="77"/>
      <c r="GRE285" s="77"/>
      <c r="GRF285" s="77"/>
      <c r="GRG285" s="77"/>
      <c r="GRH285" s="77"/>
      <c r="GRI285" s="77"/>
      <c r="GRJ285" s="77"/>
      <c r="GRK285" s="77"/>
      <c r="GRL285" s="77"/>
      <c r="GRM285" s="77"/>
      <c r="GRN285" s="77"/>
      <c r="GRO285" s="77"/>
      <c r="GRP285" s="77"/>
      <c r="GRQ285" s="77"/>
      <c r="GRR285" s="77"/>
      <c r="GRS285" s="77"/>
      <c r="GRT285" s="77"/>
      <c r="GRU285" s="77"/>
      <c r="GRV285" s="77"/>
      <c r="GRW285" s="77"/>
      <c r="GRX285" s="77"/>
      <c r="GRY285" s="77"/>
      <c r="GRZ285" s="77"/>
      <c r="GSA285" s="77"/>
      <c r="GSB285" s="77"/>
      <c r="GSC285" s="77"/>
      <c r="GSD285" s="77"/>
      <c r="GSE285" s="77"/>
      <c r="GSF285" s="77"/>
      <c r="GSG285" s="77"/>
      <c r="GSH285" s="77"/>
      <c r="GSI285" s="77"/>
      <c r="GSJ285" s="77"/>
      <c r="GSK285" s="77"/>
      <c r="GSL285" s="77"/>
      <c r="GSM285" s="77"/>
      <c r="GSN285" s="77"/>
      <c r="GSO285" s="77"/>
      <c r="GSP285" s="77"/>
      <c r="GSQ285" s="77"/>
      <c r="GSR285" s="77"/>
      <c r="GSS285" s="77"/>
      <c r="GST285" s="77"/>
      <c r="GSU285" s="77"/>
      <c r="GSV285" s="77"/>
      <c r="GSW285" s="77"/>
      <c r="GSX285" s="77"/>
      <c r="GSY285" s="77"/>
      <c r="GSZ285" s="77"/>
      <c r="GTA285" s="77"/>
      <c r="GTB285" s="77"/>
      <c r="GTC285" s="77"/>
      <c r="GTD285" s="77"/>
      <c r="GTE285" s="77"/>
      <c r="GTF285" s="77"/>
      <c r="GTG285" s="77"/>
      <c r="GTH285" s="77"/>
      <c r="GTI285" s="77"/>
      <c r="GTJ285" s="77"/>
      <c r="GTK285" s="77"/>
      <c r="GTL285" s="77"/>
      <c r="GTM285" s="77"/>
      <c r="GTN285" s="77"/>
      <c r="GTO285" s="77"/>
      <c r="GTP285" s="77"/>
      <c r="GTQ285" s="77"/>
      <c r="GTR285" s="77"/>
      <c r="GTS285" s="77"/>
      <c r="GTT285" s="77"/>
      <c r="GTU285" s="77"/>
      <c r="GTV285" s="77"/>
      <c r="GTW285" s="77"/>
      <c r="GTX285" s="77"/>
      <c r="GTY285" s="77"/>
      <c r="GTZ285" s="77"/>
      <c r="GUA285" s="77"/>
      <c r="GUB285" s="77"/>
      <c r="GUC285" s="77"/>
      <c r="GUD285" s="77"/>
      <c r="GUE285" s="77"/>
      <c r="GUF285" s="77"/>
      <c r="GUG285" s="77"/>
      <c r="GUH285" s="77"/>
      <c r="GUI285" s="77"/>
      <c r="GUJ285" s="77"/>
      <c r="GUK285" s="77"/>
      <c r="GUL285" s="77"/>
      <c r="GUM285" s="77"/>
      <c r="GUN285" s="77"/>
      <c r="GUO285" s="77"/>
      <c r="GUP285" s="77"/>
      <c r="GUQ285" s="77"/>
      <c r="GUR285" s="77"/>
      <c r="GUS285" s="77"/>
      <c r="GUT285" s="77"/>
      <c r="GUU285" s="77"/>
      <c r="GUV285" s="77"/>
      <c r="GUW285" s="77"/>
      <c r="GUX285" s="77"/>
      <c r="GUY285" s="77"/>
      <c r="GUZ285" s="77"/>
      <c r="GVA285" s="77"/>
      <c r="GVB285" s="77"/>
      <c r="GVC285" s="77"/>
      <c r="GVD285" s="77"/>
      <c r="GVE285" s="77"/>
      <c r="GVF285" s="77"/>
      <c r="GVG285" s="77"/>
      <c r="GVH285" s="77"/>
      <c r="GVI285" s="77"/>
      <c r="GVJ285" s="77"/>
      <c r="GVK285" s="77"/>
      <c r="GVL285" s="77"/>
      <c r="GVM285" s="77"/>
      <c r="GVN285" s="77"/>
      <c r="GVO285" s="77"/>
      <c r="GVP285" s="77"/>
      <c r="GVQ285" s="77"/>
      <c r="GVR285" s="77"/>
      <c r="GVS285" s="77"/>
      <c r="GVT285" s="77"/>
      <c r="GVU285" s="77"/>
      <c r="GVV285" s="77"/>
      <c r="GVW285" s="77"/>
      <c r="GVX285" s="77"/>
      <c r="GVY285" s="77"/>
      <c r="GVZ285" s="77"/>
      <c r="GWA285" s="77"/>
      <c r="GWB285" s="77"/>
      <c r="GWC285" s="77"/>
      <c r="GWD285" s="77"/>
      <c r="GWE285" s="77"/>
      <c r="GWF285" s="77"/>
      <c r="GWG285" s="77"/>
      <c r="GWH285" s="77"/>
      <c r="GWI285" s="77"/>
      <c r="GWJ285" s="77"/>
      <c r="GWK285" s="77"/>
      <c r="GWL285" s="77"/>
      <c r="GWM285" s="77"/>
      <c r="GWN285" s="77"/>
      <c r="GWO285" s="77"/>
      <c r="GWP285" s="77"/>
      <c r="GWQ285" s="77"/>
      <c r="GWR285" s="77"/>
      <c r="GWS285" s="77"/>
      <c r="GWT285" s="77"/>
      <c r="GWU285" s="77"/>
      <c r="GWV285" s="77"/>
      <c r="GWW285" s="77"/>
      <c r="GWX285" s="77"/>
      <c r="GWY285" s="77"/>
      <c r="GWZ285" s="77"/>
      <c r="GXA285" s="77"/>
      <c r="GXB285" s="77"/>
      <c r="GXC285" s="77"/>
      <c r="GXD285" s="77"/>
      <c r="GXE285" s="77"/>
      <c r="GXF285" s="77"/>
      <c r="GXG285" s="77"/>
      <c r="GXH285" s="77"/>
      <c r="GXI285" s="77"/>
      <c r="GXJ285" s="77"/>
      <c r="GXK285" s="77"/>
      <c r="GXL285" s="77"/>
      <c r="GXM285" s="77"/>
      <c r="GXN285" s="77"/>
      <c r="GXO285" s="77"/>
      <c r="GXP285" s="77"/>
      <c r="GXQ285" s="77"/>
      <c r="GXR285" s="77"/>
      <c r="GXS285" s="77"/>
      <c r="GXT285" s="77"/>
      <c r="GXU285" s="77"/>
      <c r="GXV285" s="77"/>
      <c r="GXW285" s="77"/>
      <c r="GXX285" s="77"/>
      <c r="GXY285" s="77"/>
      <c r="GXZ285" s="77"/>
      <c r="GYA285" s="77"/>
      <c r="GYB285" s="77"/>
      <c r="GYC285" s="77"/>
      <c r="GYD285" s="77"/>
      <c r="GYE285" s="77"/>
      <c r="GYF285" s="77"/>
      <c r="GYG285" s="77"/>
      <c r="GYH285" s="77"/>
      <c r="GYI285" s="77"/>
      <c r="GYJ285" s="77"/>
      <c r="GYK285" s="77"/>
      <c r="GYL285" s="77"/>
      <c r="GYM285" s="77"/>
      <c r="GYN285" s="77"/>
      <c r="GYO285" s="77"/>
      <c r="GYP285" s="77"/>
      <c r="GYQ285" s="77"/>
      <c r="GYR285" s="77"/>
      <c r="GYS285" s="77"/>
      <c r="GYT285" s="77"/>
      <c r="GYU285" s="77"/>
      <c r="GYV285" s="77"/>
      <c r="GYW285" s="77"/>
      <c r="GYX285" s="77"/>
      <c r="GYY285" s="77"/>
      <c r="GYZ285" s="77"/>
      <c r="GZA285" s="77"/>
      <c r="GZB285" s="77"/>
      <c r="GZC285" s="77"/>
      <c r="GZD285" s="77"/>
      <c r="GZE285" s="77"/>
      <c r="GZF285" s="77"/>
      <c r="GZG285" s="77"/>
      <c r="GZH285" s="77"/>
      <c r="GZI285" s="77"/>
      <c r="GZJ285" s="77"/>
      <c r="GZK285" s="77"/>
      <c r="GZL285" s="77"/>
      <c r="GZM285" s="77"/>
      <c r="GZN285" s="77"/>
      <c r="GZO285" s="77"/>
      <c r="GZP285" s="77"/>
      <c r="GZQ285" s="77"/>
      <c r="GZR285" s="77"/>
      <c r="GZS285" s="77"/>
      <c r="GZT285" s="77"/>
      <c r="GZU285" s="77"/>
      <c r="GZV285" s="77"/>
      <c r="GZW285" s="77"/>
      <c r="GZX285" s="77"/>
      <c r="GZY285" s="77"/>
      <c r="GZZ285" s="77"/>
      <c r="HAA285" s="77"/>
      <c r="HAB285" s="77"/>
      <c r="HAC285" s="77"/>
      <c r="HAD285" s="77"/>
      <c r="HAE285" s="77"/>
      <c r="HAF285" s="77"/>
      <c r="HAG285" s="77"/>
      <c r="HAH285" s="77"/>
      <c r="HAI285" s="77"/>
      <c r="HAJ285" s="77"/>
      <c r="HAK285" s="77"/>
      <c r="HAL285" s="77"/>
      <c r="HAM285" s="77"/>
      <c r="HAN285" s="77"/>
      <c r="HAO285" s="77"/>
      <c r="HAP285" s="77"/>
      <c r="HAQ285" s="77"/>
      <c r="HAR285" s="77"/>
      <c r="HAS285" s="77"/>
      <c r="HAT285" s="77"/>
      <c r="HAU285" s="77"/>
      <c r="HAV285" s="77"/>
      <c r="HAW285" s="77"/>
      <c r="HAX285" s="77"/>
      <c r="HAY285" s="77"/>
      <c r="HAZ285" s="77"/>
      <c r="HBA285" s="77"/>
      <c r="HBB285" s="77"/>
      <c r="HBC285" s="77"/>
      <c r="HBD285" s="77"/>
      <c r="HBE285" s="77"/>
      <c r="HBF285" s="77"/>
      <c r="HBG285" s="77"/>
      <c r="HBH285" s="77"/>
      <c r="HBI285" s="77"/>
      <c r="HBJ285" s="77"/>
      <c r="HBK285" s="77"/>
      <c r="HBL285" s="77"/>
      <c r="HBM285" s="77"/>
      <c r="HBN285" s="77"/>
      <c r="HBO285" s="77"/>
      <c r="HBP285" s="77"/>
      <c r="HBQ285" s="77"/>
      <c r="HBR285" s="77"/>
      <c r="HBS285" s="77"/>
      <c r="HBT285" s="77"/>
      <c r="HBU285" s="77"/>
      <c r="HBV285" s="77"/>
      <c r="HBW285" s="77"/>
      <c r="HBX285" s="77"/>
      <c r="HBY285" s="77"/>
      <c r="HBZ285" s="77"/>
      <c r="HCA285" s="77"/>
      <c r="HCB285" s="77"/>
      <c r="HCC285" s="77"/>
      <c r="HCD285" s="77"/>
      <c r="HCE285" s="77"/>
      <c r="HCF285" s="77"/>
      <c r="HCG285" s="77"/>
      <c r="HCH285" s="77"/>
      <c r="HCI285" s="77"/>
      <c r="HCJ285" s="77"/>
      <c r="HCK285" s="77"/>
      <c r="HCL285" s="77"/>
      <c r="HCM285" s="77"/>
      <c r="HCN285" s="77"/>
      <c r="HCO285" s="77"/>
      <c r="HCP285" s="77"/>
      <c r="HCQ285" s="77"/>
      <c r="HCR285" s="77"/>
      <c r="HCS285" s="77"/>
      <c r="HCT285" s="77"/>
      <c r="HCU285" s="77"/>
      <c r="HCV285" s="77"/>
      <c r="HCW285" s="77"/>
      <c r="HCX285" s="77"/>
      <c r="HCY285" s="77"/>
      <c r="HCZ285" s="77"/>
      <c r="HDA285" s="77"/>
      <c r="HDB285" s="77"/>
      <c r="HDC285" s="77"/>
      <c r="HDD285" s="77"/>
      <c r="HDE285" s="77"/>
      <c r="HDF285" s="77"/>
      <c r="HDG285" s="77"/>
      <c r="HDH285" s="77"/>
      <c r="HDI285" s="77"/>
      <c r="HDJ285" s="77"/>
      <c r="HDK285" s="77"/>
      <c r="HDL285" s="77"/>
      <c r="HDM285" s="77"/>
      <c r="HDN285" s="77"/>
      <c r="HDO285" s="77"/>
      <c r="HDP285" s="77"/>
      <c r="HDQ285" s="77"/>
      <c r="HDR285" s="77"/>
      <c r="HDS285" s="77"/>
      <c r="HDT285" s="77"/>
      <c r="HDU285" s="77"/>
      <c r="HDV285" s="77"/>
      <c r="HDW285" s="77"/>
      <c r="HDX285" s="77"/>
      <c r="HDY285" s="77"/>
      <c r="HDZ285" s="77"/>
      <c r="HEA285" s="77"/>
      <c r="HEB285" s="77"/>
      <c r="HEC285" s="77"/>
      <c r="HED285" s="77"/>
      <c r="HEE285" s="77"/>
      <c r="HEF285" s="77"/>
      <c r="HEG285" s="77"/>
      <c r="HEH285" s="77"/>
      <c r="HEI285" s="77"/>
      <c r="HEJ285" s="77"/>
      <c r="HEK285" s="77"/>
      <c r="HEL285" s="77"/>
      <c r="HEM285" s="77"/>
      <c r="HEN285" s="77"/>
      <c r="HEO285" s="77"/>
      <c r="HEP285" s="77"/>
      <c r="HEQ285" s="77"/>
      <c r="HER285" s="77"/>
      <c r="HES285" s="77"/>
      <c r="HET285" s="77"/>
      <c r="HEU285" s="77"/>
      <c r="HEV285" s="77"/>
      <c r="HEW285" s="77"/>
      <c r="HEX285" s="77"/>
      <c r="HEY285" s="77"/>
      <c r="HEZ285" s="77"/>
      <c r="HFA285" s="77"/>
      <c r="HFB285" s="77"/>
      <c r="HFC285" s="77"/>
      <c r="HFD285" s="77"/>
      <c r="HFE285" s="77"/>
      <c r="HFF285" s="77"/>
      <c r="HFG285" s="77"/>
      <c r="HFH285" s="77"/>
      <c r="HFI285" s="77"/>
      <c r="HFJ285" s="77"/>
      <c r="HFK285" s="77"/>
      <c r="HFL285" s="77"/>
      <c r="HFM285" s="77"/>
      <c r="HFN285" s="77"/>
      <c r="HFO285" s="77"/>
      <c r="HFP285" s="77"/>
      <c r="HFQ285" s="77"/>
      <c r="HFR285" s="77"/>
      <c r="HFS285" s="77"/>
      <c r="HFT285" s="77"/>
      <c r="HFU285" s="77"/>
      <c r="HFV285" s="77"/>
      <c r="HFW285" s="77"/>
      <c r="HFX285" s="77"/>
      <c r="HFY285" s="77"/>
      <c r="HFZ285" s="77"/>
      <c r="HGA285" s="77"/>
      <c r="HGB285" s="77"/>
      <c r="HGC285" s="77"/>
      <c r="HGD285" s="77"/>
      <c r="HGE285" s="77"/>
      <c r="HGF285" s="77"/>
      <c r="HGG285" s="77"/>
      <c r="HGH285" s="77"/>
      <c r="HGI285" s="77"/>
      <c r="HGJ285" s="77"/>
      <c r="HGK285" s="77"/>
      <c r="HGL285" s="77"/>
      <c r="HGM285" s="77"/>
      <c r="HGN285" s="77"/>
      <c r="HGO285" s="77"/>
      <c r="HGP285" s="77"/>
      <c r="HGQ285" s="77"/>
      <c r="HGR285" s="77"/>
      <c r="HGS285" s="77"/>
      <c r="HGT285" s="77"/>
      <c r="HGU285" s="77"/>
      <c r="HGV285" s="77"/>
      <c r="HGW285" s="77"/>
      <c r="HGX285" s="77"/>
      <c r="HGY285" s="77"/>
      <c r="HGZ285" s="77"/>
      <c r="HHA285" s="77"/>
      <c r="HHB285" s="77"/>
      <c r="HHC285" s="77"/>
      <c r="HHD285" s="77"/>
      <c r="HHE285" s="77"/>
      <c r="HHF285" s="77"/>
      <c r="HHG285" s="77"/>
      <c r="HHH285" s="77"/>
      <c r="HHI285" s="77"/>
      <c r="HHJ285" s="77"/>
      <c r="HHK285" s="77"/>
      <c r="HHL285" s="77"/>
      <c r="HHM285" s="77"/>
      <c r="HHN285" s="77"/>
      <c r="HHO285" s="77"/>
      <c r="HHP285" s="77"/>
      <c r="HHQ285" s="77"/>
      <c r="HHR285" s="77"/>
      <c r="HHS285" s="77"/>
      <c r="HHT285" s="77"/>
      <c r="HHU285" s="77"/>
      <c r="HHV285" s="77"/>
      <c r="HHW285" s="77"/>
      <c r="HHX285" s="77"/>
      <c r="HHY285" s="77"/>
      <c r="HHZ285" s="77"/>
      <c r="HIA285" s="77"/>
      <c r="HIB285" s="77"/>
      <c r="HIC285" s="77"/>
      <c r="HID285" s="77"/>
      <c r="HIE285" s="77"/>
      <c r="HIF285" s="77"/>
      <c r="HIG285" s="77"/>
      <c r="HIH285" s="77"/>
      <c r="HII285" s="77"/>
      <c r="HIJ285" s="77"/>
      <c r="HIK285" s="77"/>
      <c r="HIL285" s="77"/>
      <c r="HIM285" s="77"/>
      <c r="HIN285" s="77"/>
      <c r="HIO285" s="77"/>
      <c r="HIP285" s="77"/>
      <c r="HIQ285" s="77"/>
      <c r="HIR285" s="77"/>
      <c r="HIS285" s="77"/>
      <c r="HIT285" s="77"/>
      <c r="HIU285" s="77"/>
      <c r="HIV285" s="77"/>
      <c r="HIW285" s="77"/>
      <c r="HIX285" s="77"/>
      <c r="HIY285" s="77"/>
      <c r="HIZ285" s="77"/>
      <c r="HJA285" s="77"/>
      <c r="HJB285" s="77"/>
      <c r="HJC285" s="77"/>
      <c r="HJD285" s="77"/>
      <c r="HJE285" s="77"/>
      <c r="HJF285" s="77"/>
      <c r="HJG285" s="77"/>
      <c r="HJH285" s="77"/>
      <c r="HJI285" s="77"/>
      <c r="HJJ285" s="77"/>
      <c r="HJK285" s="77"/>
      <c r="HJL285" s="77"/>
      <c r="HJM285" s="77"/>
      <c r="HJN285" s="77"/>
      <c r="HJO285" s="77"/>
      <c r="HJP285" s="77"/>
      <c r="HJQ285" s="77"/>
      <c r="HJR285" s="77"/>
      <c r="HJS285" s="77"/>
      <c r="HJT285" s="77"/>
      <c r="HJU285" s="77"/>
      <c r="HJV285" s="77"/>
      <c r="HJW285" s="77"/>
      <c r="HJX285" s="77"/>
      <c r="HJY285" s="77"/>
      <c r="HJZ285" s="77"/>
      <c r="HKA285" s="77"/>
      <c r="HKB285" s="77"/>
      <c r="HKC285" s="77"/>
      <c r="HKD285" s="77"/>
      <c r="HKE285" s="77"/>
      <c r="HKF285" s="77"/>
      <c r="HKG285" s="77"/>
      <c r="HKH285" s="77"/>
      <c r="HKI285" s="77"/>
      <c r="HKJ285" s="77"/>
      <c r="HKK285" s="77"/>
      <c r="HKL285" s="77"/>
      <c r="HKM285" s="77"/>
      <c r="HKN285" s="77"/>
      <c r="HKO285" s="77"/>
      <c r="HKP285" s="77"/>
      <c r="HKQ285" s="77"/>
      <c r="HKR285" s="77"/>
      <c r="HKS285" s="77"/>
      <c r="HKT285" s="77"/>
      <c r="HKU285" s="77"/>
      <c r="HKV285" s="77"/>
      <c r="HKW285" s="77"/>
      <c r="HKX285" s="77"/>
      <c r="HKY285" s="77"/>
      <c r="HKZ285" s="77"/>
      <c r="HLA285" s="77"/>
      <c r="HLB285" s="77"/>
      <c r="HLC285" s="77"/>
      <c r="HLD285" s="77"/>
      <c r="HLE285" s="77"/>
      <c r="HLF285" s="77"/>
      <c r="HLG285" s="77"/>
      <c r="HLH285" s="77"/>
      <c r="HLI285" s="77"/>
      <c r="HLJ285" s="77"/>
      <c r="HLK285" s="77"/>
      <c r="HLL285" s="77"/>
      <c r="HLM285" s="77"/>
      <c r="HLN285" s="77"/>
      <c r="HLO285" s="77"/>
      <c r="HLP285" s="77"/>
      <c r="HLQ285" s="77"/>
      <c r="HLR285" s="77"/>
      <c r="HLS285" s="77"/>
      <c r="HLT285" s="77"/>
      <c r="HLU285" s="77"/>
      <c r="HLV285" s="77"/>
      <c r="HLW285" s="77"/>
      <c r="HLX285" s="77"/>
      <c r="HLY285" s="77"/>
      <c r="HLZ285" s="77"/>
      <c r="HMA285" s="77"/>
      <c r="HMB285" s="77"/>
      <c r="HMC285" s="77"/>
      <c r="HMD285" s="77"/>
      <c r="HME285" s="77"/>
      <c r="HMF285" s="77"/>
      <c r="HMG285" s="77"/>
      <c r="HMH285" s="77"/>
      <c r="HMI285" s="77"/>
      <c r="HMJ285" s="77"/>
      <c r="HMK285" s="77"/>
      <c r="HML285" s="77"/>
      <c r="HMM285" s="77"/>
      <c r="HMN285" s="77"/>
      <c r="HMO285" s="77"/>
      <c r="HMP285" s="77"/>
      <c r="HMQ285" s="77"/>
      <c r="HMR285" s="77"/>
      <c r="HMS285" s="77"/>
      <c r="HMT285" s="77"/>
      <c r="HMU285" s="77"/>
      <c r="HMV285" s="77"/>
      <c r="HMW285" s="77"/>
      <c r="HMX285" s="77"/>
      <c r="HMY285" s="77"/>
      <c r="HMZ285" s="77"/>
      <c r="HNA285" s="77"/>
      <c r="HNB285" s="77"/>
      <c r="HNC285" s="77"/>
      <c r="HND285" s="77"/>
      <c r="HNE285" s="77"/>
      <c r="HNF285" s="77"/>
      <c r="HNG285" s="77"/>
      <c r="HNH285" s="77"/>
      <c r="HNI285" s="77"/>
      <c r="HNJ285" s="77"/>
      <c r="HNK285" s="77"/>
      <c r="HNL285" s="77"/>
      <c r="HNM285" s="77"/>
      <c r="HNN285" s="77"/>
      <c r="HNO285" s="77"/>
      <c r="HNP285" s="77"/>
      <c r="HNQ285" s="77"/>
      <c r="HNR285" s="77"/>
      <c r="HNS285" s="77"/>
      <c r="HNT285" s="77"/>
      <c r="HNU285" s="77"/>
      <c r="HNV285" s="77"/>
      <c r="HNW285" s="77"/>
      <c r="HNX285" s="77"/>
      <c r="HNY285" s="77"/>
      <c r="HNZ285" s="77"/>
      <c r="HOA285" s="77"/>
      <c r="HOB285" s="77"/>
      <c r="HOC285" s="77"/>
      <c r="HOD285" s="77"/>
      <c r="HOE285" s="77"/>
      <c r="HOF285" s="77"/>
      <c r="HOG285" s="77"/>
      <c r="HOH285" s="77"/>
      <c r="HOI285" s="77"/>
      <c r="HOJ285" s="77"/>
      <c r="HOK285" s="77"/>
      <c r="HOL285" s="77"/>
      <c r="HOM285" s="77"/>
      <c r="HON285" s="77"/>
      <c r="HOO285" s="77"/>
      <c r="HOP285" s="77"/>
      <c r="HOQ285" s="77"/>
      <c r="HOR285" s="77"/>
      <c r="HOS285" s="77"/>
      <c r="HOT285" s="77"/>
      <c r="HOU285" s="77"/>
      <c r="HOV285" s="77"/>
      <c r="HOW285" s="77"/>
      <c r="HOX285" s="77"/>
      <c r="HOY285" s="77"/>
      <c r="HOZ285" s="77"/>
      <c r="HPA285" s="77"/>
      <c r="HPB285" s="77"/>
      <c r="HPC285" s="77"/>
      <c r="HPD285" s="77"/>
      <c r="HPE285" s="77"/>
      <c r="HPF285" s="77"/>
      <c r="HPG285" s="77"/>
      <c r="HPH285" s="77"/>
      <c r="HPI285" s="77"/>
      <c r="HPJ285" s="77"/>
      <c r="HPK285" s="77"/>
      <c r="HPL285" s="77"/>
      <c r="HPM285" s="77"/>
      <c r="HPN285" s="77"/>
      <c r="HPO285" s="77"/>
      <c r="HPP285" s="77"/>
      <c r="HPQ285" s="77"/>
      <c r="HPR285" s="77"/>
      <c r="HPS285" s="77"/>
      <c r="HPT285" s="77"/>
      <c r="HPU285" s="77"/>
      <c r="HPV285" s="77"/>
      <c r="HPW285" s="77"/>
      <c r="HPX285" s="77"/>
      <c r="HPY285" s="77"/>
      <c r="HPZ285" s="77"/>
      <c r="HQA285" s="77"/>
      <c r="HQB285" s="77"/>
      <c r="HQC285" s="77"/>
      <c r="HQD285" s="77"/>
      <c r="HQE285" s="77"/>
      <c r="HQF285" s="77"/>
      <c r="HQG285" s="77"/>
      <c r="HQH285" s="77"/>
      <c r="HQI285" s="77"/>
      <c r="HQJ285" s="77"/>
      <c r="HQK285" s="77"/>
      <c r="HQL285" s="77"/>
      <c r="HQM285" s="77"/>
      <c r="HQN285" s="77"/>
      <c r="HQO285" s="77"/>
      <c r="HQP285" s="77"/>
      <c r="HQQ285" s="77"/>
      <c r="HQR285" s="77"/>
      <c r="HQS285" s="77"/>
      <c r="HQT285" s="77"/>
      <c r="HQU285" s="77"/>
      <c r="HQV285" s="77"/>
      <c r="HQW285" s="77"/>
      <c r="HQX285" s="77"/>
      <c r="HQY285" s="77"/>
      <c r="HQZ285" s="77"/>
      <c r="HRA285" s="77"/>
      <c r="HRB285" s="77"/>
      <c r="HRC285" s="77"/>
      <c r="HRD285" s="77"/>
      <c r="HRE285" s="77"/>
      <c r="HRF285" s="77"/>
      <c r="HRG285" s="77"/>
      <c r="HRH285" s="77"/>
      <c r="HRI285" s="77"/>
      <c r="HRJ285" s="77"/>
      <c r="HRK285" s="77"/>
      <c r="HRL285" s="77"/>
      <c r="HRM285" s="77"/>
      <c r="HRN285" s="77"/>
      <c r="HRO285" s="77"/>
      <c r="HRP285" s="77"/>
      <c r="HRQ285" s="77"/>
      <c r="HRR285" s="77"/>
      <c r="HRS285" s="77"/>
      <c r="HRT285" s="77"/>
      <c r="HRU285" s="77"/>
      <c r="HRV285" s="77"/>
      <c r="HRW285" s="77"/>
      <c r="HRX285" s="77"/>
      <c r="HRY285" s="77"/>
      <c r="HRZ285" s="77"/>
      <c r="HSA285" s="77"/>
      <c r="HSB285" s="77"/>
      <c r="HSC285" s="77"/>
      <c r="HSD285" s="77"/>
      <c r="HSE285" s="77"/>
      <c r="HSF285" s="77"/>
      <c r="HSG285" s="77"/>
      <c r="HSH285" s="77"/>
      <c r="HSI285" s="77"/>
      <c r="HSJ285" s="77"/>
      <c r="HSK285" s="77"/>
      <c r="HSL285" s="77"/>
      <c r="HSM285" s="77"/>
      <c r="HSN285" s="77"/>
      <c r="HSO285" s="77"/>
      <c r="HSP285" s="77"/>
      <c r="HSQ285" s="77"/>
      <c r="HSR285" s="77"/>
      <c r="HSS285" s="77"/>
      <c r="HST285" s="77"/>
      <c r="HSU285" s="77"/>
      <c r="HSV285" s="77"/>
      <c r="HSW285" s="77"/>
      <c r="HSX285" s="77"/>
      <c r="HSY285" s="77"/>
      <c r="HSZ285" s="77"/>
      <c r="HTA285" s="77"/>
      <c r="HTB285" s="77"/>
      <c r="HTC285" s="77"/>
      <c r="HTD285" s="77"/>
      <c r="HTE285" s="77"/>
      <c r="HTF285" s="77"/>
      <c r="HTG285" s="77"/>
      <c r="HTH285" s="77"/>
      <c r="HTI285" s="77"/>
      <c r="HTJ285" s="77"/>
      <c r="HTK285" s="77"/>
      <c r="HTL285" s="77"/>
      <c r="HTM285" s="77"/>
      <c r="HTN285" s="77"/>
      <c r="HTO285" s="77"/>
      <c r="HTP285" s="77"/>
      <c r="HTQ285" s="77"/>
      <c r="HTR285" s="77"/>
      <c r="HTS285" s="77"/>
      <c r="HTT285" s="77"/>
      <c r="HTU285" s="77"/>
      <c r="HTV285" s="77"/>
      <c r="HTW285" s="77"/>
      <c r="HTX285" s="77"/>
      <c r="HTY285" s="77"/>
      <c r="HTZ285" s="77"/>
      <c r="HUA285" s="77"/>
      <c r="HUB285" s="77"/>
      <c r="HUC285" s="77"/>
      <c r="HUD285" s="77"/>
      <c r="HUE285" s="77"/>
      <c r="HUF285" s="77"/>
      <c r="HUG285" s="77"/>
      <c r="HUH285" s="77"/>
      <c r="HUI285" s="77"/>
      <c r="HUJ285" s="77"/>
      <c r="HUK285" s="77"/>
      <c r="HUL285" s="77"/>
      <c r="HUM285" s="77"/>
      <c r="HUN285" s="77"/>
      <c r="HUO285" s="77"/>
      <c r="HUP285" s="77"/>
      <c r="HUQ285" s="77"/>
      <c r="HUR285" s="77"/>
      <c r="HUS285" s="77"/>
      <c r="HUT285" s="77"/>
      <c r="HUU285" s="77"/>
      <c r="HUV285" s="77"/>
      <c r="HUW285" s="77"/>
      <c r="HUX285" s="77"/>
      <c r="HUY285" s="77"/>
      <c r="HUZ285" s="77"/>
      <c r="HVA285" s="77"/>
      <c r="HVB285" s="77"/>
      <c r="HVC285" s="77"/>
      <c r="HVD285" s="77"/>
      <c r="HVE285" s="77"/>
      <c r="HVF285" s="77"/>
      <c r="HVG285" s="77"/>
      <c r="HVH285" s="77"/>
      <c r="HVI285" s="77"/>
      <c r="HVJ285" s="77"/>
      <c r="HVK285" s="77"/>
      <c r="HVL285" s="77"/>
      <c r="HVM285" s="77"/>
      <c r="HVN285" s="77"/>
      <c r="HVO285" s="77"/>
      <c r="HVP285" s="77"/>
      <c r="HVQ285" s="77"/>
      <c r="HVR285" s="77"/>
      <c r="HVS285" s="77"/>
      <c r="HVT285" s="77"/>
      <c r="HVU285" s="77"/>
      <c r="HVV285" s="77"/>
      <c r="HVW285" s="77"/>
      <c r="HVX285" s="77"/>
      <c r="HVY285" s="77"/>
      <c r="HVZ285" s="77"/>
      <c r="HWA285" s="77"/>
      <c r="HWB285" s="77"/>
      <c r="HWC285" s="77"/>
      <c r="HWD285" s="77"/>
      <c r="HWE285" s="77"/>
      <c r="HWF285" s="77"/>
      <c r="HWG285" s="77"/>
      <c r="HWH285" s="77"/>
      <c r="HWI285" s="77"/>
      <c r="HWJ285" s="77"/>
      <c r="HWK285" s="77"/>
      <c r="HWL285" s="77"/>
      <c r="HWM285" s="77"/>
      <c r="HWN285" s="77"/>
      <c r="HWO285" s="77"/>
      <c r="HWP285" s="77"/>
      <c r="HWQ285" s="77"/>
      <c r="HWR285" s="77"/>
      <c r="HWS285" s="77"/>
      <c r="HWT285" s="77"/>
      <c r="HWU285" s="77"/>
      <c r="HWV285" s="77"/>
      <c r="HWW285" s="77"/>
      <c r="HWX285" s="77"/>
      <c r="HWY285" s="77"/>
      <c r="HWZ285" s="77"/>
      <c r="HXA285" s="77"/>
      <c r="HXB285" s="77"/>
      <c r="HXC285" s="77"/>
      <c r="HXD285" s="77"/>
      <c r="HXE285" s="77"/>
      <c r="HXF285" s="77"/>
      <c r="HXG285" s="77"/>
      <c r="HXH285" s="77"/>
      <c r="HXI285" s="77"/>
      <c r="HXJ285" s="77"/>
      <c r="HXK285" s="77"/>
      <c r="HXL285" s="77"/>
      <c r="HXM285" s="77"/>
      <c r="HXN285" s="77"/>
      <c r="HXO285" s="77"/>
      <c r="HXP285" s="77"/>
      <c r="HXQ285" s="77"/>
      <c r="HXR285" s="77"/>
      <c r="HXS285" s="77"/>
      <c r="HXT285" s="77"/>
      <c r="HXU285" s="77"/>
      <c r="HXV285" s="77"/>
      <c r="HXW285" s="77"/>
      <c r="HXX285" s="77"/>
      <c r="HXY285" s="77"/>
      <c r="HXZ285" s="77"/>
      <c r="HYA285" s="77"/>
      <c r="HYB285" s="77"/>
      <c r="HYC285" s="77"/>
      <c r="HYD285" s="77"/>
      <c r="HYE285" s="77"/>
      <c r="HYF285" s="77"/>
      <c r="HYG285" s="77"/>
      <c r="HYH285" s="77"/>
      <c r="HYI285" s="77"/>
      <c r="HYJ285" s="77"/>
      <c r="HYK285" s="77"/>
      <c r="HYL285" s="77"/>
      <c r="HYM285" s="77"/>
      <c r="HYN285" s="77"/>
      <c r="HYO285" s="77"/>
      <c r="HYP285" s="77"/>
      <c r="HYQ285" s="77"/>
      <c r="HYR285" s="77"/>
      <c r="HYS285" s="77"/>
      <c r="HYT285" s="77"/>
      <c r="HYU285" s="77"/>
      <c r="HYV285" s="77"/>
      <c r="HYW285" s="77"/>
      <c r="HYX285" s="77"/>
      <c r="HYY285" s="77"/>
      <c r="HYZ285" s="77"/>
      <c r="HZA285" s="77"/>
      <c r="HZB285" s="77"/>
      <c r="HZC285" s="77"/>
      <c r="HZD285" s="77"/>
      <c r="HZE285" s="77"/>
      <c r="HZF285" s="77"/>
      <c r="HZG285" s="77"/>
      <c r="HZH285" s="77"/>
      <c r="HZI285" s="77"/>
      <c r="HZJ285" s="77"/>
      <c r="HZK285" s="77"/>
      <c r="HZL285" s="77"/>
      <c r="HZM285" s="77"/>
      <c r="HZN285" s="77"/>
      <c r="HZO285" s="77"/>
      <c r="HZP285" s="77"/>
      <c r="HZQ285" s="77"/>
      <c r="HZR285" s="77"/>
      <c r="HZS285" s="77"/>
      <c r="HZT285" s="77"/>
      <c r="HZU285" s="77"/>
      <c r="HZV285" s="77"/>
      <c r="HZW285" s="77"/>
      <c r="HZX285" s="77"/>
      <c r="HZY285" s="77"/>
      <c r="HZZ285" s="77"/>
      <c r="IAA285" s="77"/>
      <c r="IAB285" s="77"/>
      <c r="IAC285" s="77"/>
      <c r="IAD285" s="77"/>
      <c r="IAE285" s="77"/>
      <c r="IAF285" s="77"/>
      <c r="IAG285" s="77"/>
      <c r="IAH285" s="77"/>
      <c r="IAI285" s="77"/>
      <c r="IAJ285" s="77"/>
      <c r="IAK285" s="77"/>
      <c r="IAL285" s="77"/>
      <c r="IAM285" s="77"/>
      <c r="IAN285" s="77"/>
      <c r="IAO285" s="77"/>
      <c r="IAP285" s="77"/>
      <c r="IAQ285" s="77"/>
      <c r="IAR285" s="77"/>
      <c r="IAS285" s="77"/>
      <c r="IAT285" s="77"/>
      <c r="IAU285" s="77"/>
      <c r="IAV285" s="77"/>
      <c r="IAW285" s="77"/>
      <c r="IAX285" s="77"/>
      <c r="IAY285" s="77"/>
      <c r="IAZ285" s="77"/>
      <c r="IBA285" s="77"/>
      <c r="IBB285" s="77"/>
      <c r="IBC285" s="77"/>
      <c r="IBD285" s="77"/>
      <c r="IBE285" s="77"/>
      <c r="IBF285" s="77"/>
      <c r="IBG285" s="77"/>
      <c r="IBH285" s="77"/>
      <c r="IBI285" s="77"/>
      <c r="IBJ285" s="77"/>
      <c r="IBK285" s="77"/>
      <c r="IBL285" s="77"/>
      <c r="IBM285" s="77"/>
      <c r="IBN285" s="77"/>
      <c r="IBO285" s="77"/>
      <c r="IBP285" s="77"/>
      <c r="IBQ285" s="77"/>
      <c r="IBR285" s="77"/>
      <c r="IBS285" s="77"/>
      <c r="IBT285" s="77"/>
      <c r="IBU285" s="77"/>
      <c r="IBV285" s="77"/>
      <c r="IBW285" s="77"/>
      <c r="IBX285" s="77"/>
      <c r="IBY285" s="77"/>
      <c r="IBZ285" s="77"/>
      <c r="ICA285" s="77"/>
      <c r="ICB285" s="77"/>
      <c r="ICC285" s="77"/>
      <c r="ICD285" s="77"/>
      <c r="ICE285" s="77"/>
      <c r="ICF285" s="77"/>
      <c r="ICG285" s="77"/>
      <c r="ICH285" s="77"/>
      <c r="ICI285" s="77"/>
      <c r="ICJ285" s="77"/>
      <c r="ICK285" s="77"/>
      <c r="ICL285" s="77"/>
      <c r="ICM285" s="77"/>
      <c r="ICN285" s="77"/>
      <c r="ICO285" s="77"/>
      <c r="ICP285" s="77"/>
      <c r="ICQ285" s="77"/>
      <c r="ICR285" s="77"/>
      <c r="ICS285" s="77"/>
      <c r="ICT285" s="77"/>
      <c r="ICU285" s="77"/>
      <c r="ICV285" s="77"/>
      <c r="ICW285" s="77"/>
      <c r="ICX285" s="77"/>
      <c r="ICY285" s="77"/>
      <c r="ICZ285" s="77"/>
      <c r="IDA285" s="77"/>
      <c r="IDB285" s="77"/>
      <c r="IDC285" s="77"/>
      <c r="IDD285" s="77"/>
      <c r="IDE285" s="77"/>
      <c r="IDF285" s="77"/>
      <c r="IDG285" s="77"/>
      <c r="IDH285" s="77"/>
      <c r="IDI285" s="77"/>
      <c r="IDJ285" s="77"/>
      <c r="IDK285" s="77"/>
      <c r="IDL285" s="77"/>
      <c r="IDM285" s="77"/>
      <c r="IDN285" s="77"/>
      <c r="IDO285" s="77"/>
      <c r="IDP285" s="77"/>
      <c r="IDQ285" s="77"/>
      <c r="IDR285" s="77"/>
      <c r="IDS285" s="77"/>
      <c r="IDT285" s="77"/>
      <c r="IDU285" s="77"/>
      <c r="IDV285" s="77"/>
      <c r="IDW285" s="77"/>
      <c r="IDX285" s="77"/>
      <c r="IDY285" s="77"/>
      <c r="IDZ285" s="77"/>
      <c r="IEA285" s="77"/>
      <c r="IEB285" s="77"/>
      <c r="IEC285" s="77"/>
      <c r="IED285" s="77"/>
      <c r="IEE285" s="77"/>
      <c r="IEF285" s="77"/>
      <c r="IEG285" s="77"/>
      <c r="IEH285" s="77"/>
      <c r="IEI285" s="77"/>
      <c r="IEJ285" s="77"/>
      <c r="IEK285" s="77"/>
      <c r="IEL285" s="77"/>
      <c r="IEM285" s="77"/>
      <c r="IEN285" s="77"/>
      <c r="IEO285" s="77"/>
      <c r="IEP285" s="77"/>
      <c r="IEQ285" s="77"/>
      <c r="IER285" s="77"/>
      <c r="IES285" s="77"/>
      <c r="IET285" s="77"/>
      <c r="IEU285" s="77"/>
      <c r="IEV285" s="77"/>
      <c r="IEW285" s="77"/>
      <c r="IEX285" s="77"/>
      <c r="IEY285" s="77"/>
      <c r="IEZ285" s="77"/>
      <c r="IFA285" s="77"/>
      <c r="IFB285" s="77"/>
      <c r="IFC285" s="77"/>
      <c r="IFD285" s="77"/>
      <c r="IFE285" s="77"/>
      <c r="IFF285" s="77"/>
      <c r="IFG285" s="77"/>
      <c r="IFH285" s="77"/>
      <c r="IFI285" s="77"/>
      <c r="IFJ285" s="77"/>
      <c r="IFK285" s="77"/>
      <c r="IFL285" s="77"/>
      <c r="IFM285" s="77"/>
      <c r="IFN285" s="77"/>
      <c r="IFO285" s="77"/>
      <c r="IFP285" s="77"/>
      <c r="IFQ285" s="77"/>
      <c r="IFR285" s="77"/>
      <c r="IFS285" s="77"/>
      <c r="IFT285" s="77"/>
      <c r="IFU285" s="77"/>
      <c r="IFV285" s="77"/>
      <c r="IFW285" s="77"/>
      <c r="IFX285" s="77"/>
      <c r="IFY285" s="77"/>
      <c r="IFZ285" s="77"/>
      <c r="IGA285" s="77"/>
      <c r="IGB285" s="77"/>
      <c r="IGC285" s="77"/>
      <c r="IGD285" s="77"/>
      <c r="IGE285" s="77"/>
      <c r="IGF285" s="77"/>
      <c r="IGG285" s="77"/>
      <c r="IGH285" s="77"/>
      <c r="IGI285" s="77"/>
      <c r="IGJ285" s="77"/>
      <c r="IGK285" s="77"/>
      <c r="IGL285" s="77"/>
      <c r="IGM285" s="77"/>
      <c r="IGN285" s="77"/>
      <c r="IGO285" s="77"/>
      <c r="IGP285" s="77"/>
      <c r="IGQ285" s="77"/>
      <c r="IGR285" s="77"/>
      <c r="IGS285" s="77"/>
      <c r="IGT285" s="77"/>
      <c r="IGU285" s="77"/>
      <c r="IGV285" s="77"/>
      <c r="IGW285" s="77"/>
      <c r="IGX285" s="77"/>
      <c r="IGY285" s="77"/>
      <c r="IGZ285" s="77"/>
      <c r="IHA285" s="77"/>
      <c r="IHB285" s="77"/>
      <c r="IHC285" s="77"/>
      <c r="IHD285" s="77"/>
      <c r="IHE285" s="77"/>
      <c r="IHF285" s="77"/>
      <c r="IHG285" s="77"/>
      <c r="IHH285" s="77"/>
      <c r="IHI285" s="77"/>
      <c r="IHJ285" s="77"/>
      <c r="IHK285" s="77"/>
      <c r="IHL285" s="77"/>
      <c r="IHM285" s="77"/>
      <c r="IHN285" s="77"/>
      <c r="IHO285" s="77"/>
      <c r="IHP285" s="77"/>
      <c r="IHQ285" s="77"/>
      <c r="IHR285" s="77"/>
      <c r="IHS285" s="77"/>
      <c r="IHT285" s="77"/>
      <c r="IHU285" s="77"/>
      <c r="IHV285" s="77"/>
      <c r="IHW285" s="77"/>
      <c r="IHX285" s="77"/>
      <c r="IHY285" s="77"/>
      <c r="IHZ285" s="77"/>
      <c r="IIA285" s="77"/>
      <c r="IIB285" s="77"/>
      <c r="IIC285" s="77"/>
      <c r="IID285" s="77"/>
      <c r="IIE285" s="77"/>
      <c r="IIF285" s="77"/>
      <c r="IIG285" s="77"/>
      <c r="IIH285" s="77"/>
      <c r="III285" s="77"/>
      <c r="IIJ285" s="77"/>
      <c r="IIK285" s="77"/>
      <c r="IIL285" s="77"/>
      <c r="IIM285" s="77"/>
      <c r="IIN285" s="77"/>
      <c r="IIO285" s="77"/>
      <c r="IIP285" s="77"/>
      <c r="IIQ285" s="77"/>
      <c r="IIR285" s="77"/>
      <c r="IIS285" s="77"/>
      <c r="IIT285" s="77"/>
      <c r="IIU285" s="77"/>
      <c r="IIV285" s="77"/>
      <c r="IIW285" s="77"/>
      <c r="IIX285" s="77"/>
      <c r="IIY285" s="77"/>
      <c r="IIZ285" s="77"/>
      <c r="IJA285" s="77"/>
      <c r="IJB285" s="77"/>
      <c r="IJC285" s="77"/>
      <c r="IJD285" s="77"/>
      <c r="IJE285" s="77"/>
      <c r="IJF285" s="77"/>
      <c r="IJG285" s="77"/>
      <c r="IJH285" s="77"/>
      <c r="IJI285" s="77"/>
      <c r="IJJ285" s="77"/>
      <c r="IJK285" s="77"/>
      <c r="IJL285" s="77"/>
      <c r="IJM285" s="77"/>
      <c r="IJN285" s="77"/>
      <c r="IJO285" s="77"/>
      <c r="IJP285" s="77"/>
      <c r="IJQ285" s="77"/>
      <c r="IJR285" s="77"/>
      <c r="IJS285" s="77"/>
      <c r="IJT285" s="77"/>
      <c r="IJU285" s="77"/>
      <c r="IJV285" s="77"/>
      <c r="IJW285" s="77"/>
      <c r="IJX285" s="77"/>
      <c r="IJY285" s="77"/>
      <c r="IJZ285" s="77"/>
      <c r="IKA285" s="77"/>
      <c r="IKB285" s="77"/>
      <c r="IKC285" s="77"/>
      <c r="IKD285" s="77"/>
      <c r="IKE285" s="77"/>
      <c r="IKF285" s="77"/>
      <c r="IKG285" s="77"/>
      <c r="IKH285" s="77"/>
      <c r="IKI285" s="77"/>
      <c r="IKJ285" s="77"/>
      <c r="IKK285" s="77"/>
      <c r="IKL285" s="77"/>
      <c r="IKM285" s="77"/>
      <c r="IKN285" s="77"/>
      <c r="IKO285" s="77"/>
      <c r="IKP285" s="77"/>
      <c r="IKQ285" s="77"/>
      <c r="IKR285" s="77"/>
      <c r="IKS285" s="77"/>
      <c r="IKT285" s="77"/>
      <c r="IKU285" s="77"/>
      <c r="IKV285" s="77"/>
      <c r="IKW285" s="77"/>
      <c r="IKX285" s="77"/>
      <c r="IKY285" s="77"/>
      <c r="IKZ285" s="77"/>
      <c r="ILA285" s="77"/>
      <c r="ILB285" s="77"/>
      <c r="ILC285" s="77"/>
      <c r="ILD285" s="77"/>
      <c r="ILE285" s="77"/>
      <c r="ILF285" s="77"/>
      <c r="ILG285" s="77"/>
      <c r="ILH285" s="77"/>
      <c r="ILI285" s="77"/>
      <c r="ILJ285" s="77"/>
      <c r="ILK285" s="77"/>
      <c r="ILL285" s="77"/>
      <c r="ILM285" s="77"/>
      <c r="ILN285" s="77"/>
      <c r="ILO285" s="77"/>
      <c r="ILP285" s="77"/>
      <c r="ILQ285" s="77"/>
      <c r="ILR285" s="77"/>
      <c r="ILS285" s="77"/>
      <c r="ILT285" s="77"/>
      <c r="ILU285" s="77"/>
      <c r="ILV285" s="77"/>
      <c r="ILW285" s="77"/>
      <c r="ILX285" s="77"/>
      <c r="ILY285" s="77"/>
      <c r="ILZ285" s="77"/>
      <c r="IMA285" s="77"/>
      <c r="IMB285" s="77"/>
      <c r="IMC285" s="77"/>
      <c r="IMD285" s="77"/>
      <c r="IME285" s="77"/>
      <c r="IMF285" s="77"/>
      <c r="IMG285" s="77"/>
      <c r="IMH285" s="77"/>
      <c r="IMI285" s="77"/>
      <c r="IMJ285" s="77"/>
      <c r="IMK285" s="77"/>
      <c r="IML285" s="77"/>
      <c r="IMM285" s="77"/>
      <c r="IMN285" s="77"/>
      <c r="IMO285" s="77"/>
      <c r="IMP285" s="77"/>
      <c r="IMQ285" s="77"/>
      <c r="IMR285" s="77"/>
      <c r="IMS285" s="77"/>
      <c r="IMT285" s="77"/>
      <c r="IMU285" s="77"/>
      <c r="IMV285" s="77"/>
      <c r="IMW285" s="77"/>
      <c r="IMX285" s="77"/>
      <c r="IMY285" s="77"/>
      <c r="IMZ285" s="77"/>
      <c r="INA285" s="77"/>
      <c r="INB285" s="77"/>
      <c r="INC285" s="77"/>
      <c r="IND285" s="77"/>
      <c r="INE285" s="77"/>
      <c r="INF285" s="77"/>
      <c r="ING285" s="77"/>
      <c r="INH285" s="77"/>
      <c r="INI285" s="77"/>
      <c r="INJ285" s="77"/>
      <c r="INK285" s="77"/>
      <c r="INL285" s="77"/>
      <c r="INM285" s="77"/>
      <c r="INN285" s="77"/>
      <c r="INO285" s="77"/>
      <c r="INP285" s="77"/>
      <c r="INQ285" s="77"/>
      <c r="INR285" s="77"/>
      <c r="INS285" s="77"/>
      <c r="INT285" s="77"/>
      <c r="INU285" s="77"/>
      <c r="INV285" s="77"/>
      <c r="INW285" s="77"/>
      <c r="INX285" s="77"/>
      <c r="INY285" s="77"/>
      <c r="INZ285" s="77"/>
      <c r="IOA285" s="77"/>
      <c r="IOB285" s="77"/>
      <c r="IOC285" s="77"/>
      <c r="IOD285" s="77"/>
      <c r="IOE285" s="77"/>
      <c r="IOF285" s="77"/>
      <c r="IOG285" s="77"/>
      <c r="IOH285" s="77"/>
      <c r="IOI285" s="77"/>
      <c r="IOJ285" s="77"/>
      <c r="IOK285" s="77"/>
      <c r="IOL285" s="77"/>
      <c r="IOM285" s="77"/>
      <c r="ION285" s="77"/>
      <c r="IOO285" s="77"/>
      <c r="IOP285" s="77"/>
      <c r="IOQ285" s="77"/>
      <c r="IOR285" s="77"/>
      <c r="IOS285" s="77"/>
      <c r="IOT285" s="77"/>
      <c r="IOU285" s="77"/>
      <c r="IOV285" s="77"/>
      <c r="IOW285" s="77"/>
      <c r="IOX285" s="77"/>
      <c r="IOY285" s="77"/>
      <c r="IOZ285" s="77"/>
      <c r="IPA285" s="77"/>
      <c r="IPB285" s="77"/>
      <c r="IPC285" s="77"/>
      <c r="IPD285" s="77"/>
      <c r="IPE285" s="77"/>
      <c r="IPF285" s="77"/>
      <c r="IPG285" s="77"/>
      <c r="IPH285" s="77"/>
      <c r="IPI285" s="77"/>
      <c r="IPJ285" s="77"/>
      <c r="IPK285" s="77"/>
      <c r="IPL285" s="77"/>
      <c r="IPM285" s="77"/>
      <c r="IPN285" s="77"/>
      <c r="IPO285" s="77"/>
      <c r="IPP285" s="77"/>
      <c r="IPQ285" s="77"/>
      <c r="IPR285" s="77"/>
      <c r="IPS285" s="77"/>
      <c r="IPT285" s="77"/>
      <c r="IPU285" s="77"/>
      <c r="IPV285" s="77"/>
      <c r="IPW285" s="77"/>
      <c r="IPX285" s="77"/>
      <c r="IPY285" s="77"/>
      <c r="IPZ285" s="77"/>
      <c r="IQA285" s="77"/>
      <c r="IQB285" s="77"/>
      <c r="IQC285" s="77"/>
      <c r="IQD285" s="77"/>
      <c r="IQE285" s="77"/>
      <c r="IQF285" s="77"/>
      <c r="IQG285" s="77"/>
      <c r="IQH285" s="77"/>
      <c r="IQI285" s="77"/>
      <c r="IQJ285" s="77"/>
      <c r="IQK285" s="77"/>
      <c r="IQL285" s="77"/>
      <c r="IQM285" s="77"/>
      <c r="IQN285" s="77"/>
      <c r="IQO285" s="77"/>
      <c r="IQP285" s="77"/>
      <c r="IQQ285" s="77"/>
      <c r="IQR285" s="77"/>
      <c r="IQS285" s="77"/>
      <c r="IQT285" s="77"/>
      <c r="IQU285" s="77"/>
      <c r="IQV285" s="77"/>
      <c r="IQW285" s="77"/>
      <c r="IQX285" s="77"/>
      <c r="IQY285" s="77"/>
      <c r="IQZ285" s="77"/>
      <c r="IRA285" s="77"/>
      <c r="IRB285" s="77"/>
      <c r="IRC285" s="77"/>
      <c r="IRD285" s="77"/>
      <c r="IRE285" s="77"/>
      <c r="IRF285" s="77"/>
      <c r="IRG285" s="77"/>
      <c r="IRH285" s="77"/>
      <c r="IRI285" s="77"/>
      <c r="IRJ285" s="77"/>
      <c r="IRK285" s="77"/>
      <c r="IRL285" s="77"/>
      <c r="IRM285" s="77"/>
      <c r="IRN285" s="77"/>
      <c r="IRO285" s="77"/>
      <c r="IRP285" s="77"/>
      <c r="IRQ285" s="77"/>
      <c r="IRR285" s="77"/>
      <c r="IRS285" s="77"/>
      <c r="IRT285" s="77"/>
      <c r="IRU285" s="77"/>
      <c r="IRV285" s="77"/>
      <c r="IRW285" s="77"/>
      <c r="IRX285" s="77"/>
      <c r="IRY285" s="77"/>
      <c r="IRZ285" s="77"/>
      <c r="ISA285" s="77"/>
      <c r="ISB285" s="77"/>
      <c r="ISC285" s="77"/>
      <c r="ISD285" s="77"/>
      <c r="ISE285" s="77"/>
      <c r="ISF285" s="77"/>
      <c r="ISG285" s="77"/>
      <c r="ISH285" s="77"/>
      <c r="ISI285" s="77"/>
      <c r="ISJ285" s="77"/>
      <c r="ISK285" s="77"/>
      <c r="ISL285" s="77"/>
      <c r="ISM285" s="77"/>
      <c r="ISN285" s="77"/>
      <c r="ISO285" s="77"/>
      <c r="ISP285" s="77"/>
      <c r="ISQ285" s="77"/>
      <c r="ISR285" s="77"/>
      <c r="ISS285" s="77"/>
      <c r="IST285" s="77"/>
      <c r="ISU285" s="77"/>
      <c r="ISV285" s="77"/>
      <c r="ISW285" s="77"/>
      <c r="ISX285" s="77"/>
      <c r="ISY285" s="77"/>
      <c r="ISZ285" s="77"/>
      <c r="ITA285" s="77"/>
      <c r="ITB285" s="77"/>
      <c r="ITC285" s="77"/>
      <c r="ITD285" s="77"/>
      <c r="ITE285" s="77"/>
      <c r="ITF285" s="77"/>
      <c r="ITG285" s="77"/>
      <c r="ITH285" s="77"/>
      <c r="ITI285" s="77"/>
      <c r="ITJ285" s="77"/>
      <c r="ITK285" s="77"/>
      <c r="ITL285" s="77"/>
      <c r="ITM285" s="77"/>
      <c r="ITN285" s="77"/>
      <c r="ITO285" s="77"/>
      <c r="ITP285" s="77"/>
      <c r="ITQ285" s="77"/>
      <c r="ITR285" s="77"/>
      <c r="ITS285" s="77"/>
      <c r="ITT285" s="77"/>
      <c r="ITU285" s="77"/>
      <c r="ITV285" s="77"/>
      <c r="ITW285" s="77"/>
      <c r="ITX285" s="77"/>
      <c r="ITY285" s="77"/>
      <c r="ITZ285" s="77"/>
      <c r="IUA285" s="77"/>
      <c r="IUB285" s="77"/>
      <c r="IUC285" s="77"/>
      <c r="IUD285" s="77"/>
      <c r="IUE285" s="77"/>
      <c r="IUF285" s="77"/>
      <c r="IUG285" s="77"/>
      <c r="IUH285" s="77"/>
      <c r="IUI285" s="77"/>
      <c r="IUJ285" s="77"/>
      <c r="IUK285" s="77"/>
      <c r="IUL285" s="77"/>
      <c r="IUM285" s="77"/>
      <c r="IUN285" s="77"/>
      <c r="IUO285" s="77"/>
      <c r="IUP285" s="77"/>
      <c r="IUQ285" s="77"/>
      <c r="IUR285" s="77"/>
      <c r="IUS285" s="77"/>
      <c r="IUT285" s="77"/>
      <c r="IUU285" s="77"/>
      <c r="IUV285" s="77"/>
      <c r="IUW285" s="77"/>
      <c r="IUX285" s="77"/>
      <c r="IUY285" s="77"/>
      <c r="IUZ285" s="77"/>
      <c r="IVA285" s="77"/>
      <c r="IVB285" s="77"/>
      <c r="IVC285" s="77"/>
      <c r="IVD285" s="77"/>
      <c r="IVE285" s="77"/>
      <c r="IVF285" s="77"/>
      <c r="IVG285" s="77"/>
      <c r="IVH285" s="77"/>
      <c r="IVI285" s="77"/>
      <c r="IVJ285" s="77"/>
      <c r="IVK285" s="77"/>
      <c r="IVL285" s="77"/>
      <c r="IVM285" s="77"/>
      <c r="IVN285" s="77"/>
      <c r="IVO285" s="77"/>
      <c r="IVP285" s="77"/>
      <c r="IVQ285" s="77"/>
      <c r="IVR285" s="77"/>
      <c r="IVS285" s="77"/>
      <c r="IVT285" s="77"/>
      <c r="IVU285" s="77"/>
      <c r="IVV285" s="77"/>
      <c r="IVW285" s="77"/>
      <c r="IVX285" s="77"/>
      <c r="IVY285" s="77"/>
      <c r="IVZ285" s="77"/>
      <c r="IWA285" s="77"/>
      <c r="IWB285" s="77"/>
      <c r="IWC285" s="77"/>
      <c r="IWD285" s="77"/>
      <c r="IWE285" s="77"/>
      <c r="IWF285" s="77"/>
      <c r="IWG285" s="77"/>
      <c r="IWH285" s="77"/>
      <c r="IWI285" s="77"/>
      <c r="IWJ285" s="77"/>
      <c r="IWK285" s="77"/>
      <c r="IWL285" s="77"/>
      <c r="IWM285" s="77"/>
      <c r="IWN285" s="77"/>
      <c r="IWO285" s="77"/>
      <c r="IWP285" s="77"/>
      <c r="IWQ285" s="77"/>
      <c r="IWR285" s="77"/>
      <c r="IWS285" s="77"/>
      <c r="IWT285" s="77"/>
      <c r="IWU285" s="77"/>
      <c r="IWV285" s="77"/>
      <c r="IWW285" s="77"/>
      <c r="IWX285" s="77"/>
      <c r="IWY285" s="77"/>
      <c r="IWZ285" s="77"/>
      <c r="IXA285" s="77"/>
      <c r="IXB285" s="77"/>
      <c r="IXC285" s="77"/>
      <c r="IXD285" s="77"/>
      <c r="IXE285" s="77"/>
      <c r="IXF285" s="77"/>
      <c r="IXG285" s="77"/>
      <c r="IXH285" s="77"/>
      <c r="IXI285" s="77"/>
      <c r="IXJ285" s="77"/>
      <c r="IXK285" s="77"/>
      <c r="IXL285" s="77"/>
      <c r="IXM285" s="77"/>
      <c r="IXN285" s="77"/>
      <c r="IXO285" s="77"/>
      <c r="IXP285" s="77"/>
      <c r="IXQ285" s="77"/>
      <c r="IXR285" s="77"/>
      <c r="IXS285" s="77"/>
      <c r="IXT285" s="77"/>
      <c r="IXU285" s="77"/>
      <c r="IXV285" s="77"/>
      <c r="IXW285" s="77"/>
      <c r="IXX285" s="77"/>
      <c r="IXY285" s="77"/>
      <c r="IXZ285" s="77"/>
      <c r="IYA285" s="77"/>
      <c r="IYB285" s="77"/>
      <c r="IYC285" s="77"/>
      <c r="IYD285" s="77"/>
      <c r="IYE285" s="77"/>
      <c r="IYF285" s="77"/>
      <c r="IYG285" s="77"/>
      <c r="IYH285" s="77"/>
      <c r="IYI285" s="77"/>
      <c r="IYJ285" s="77"/>
      <c r="IYK285" s="77"/>
      <c r="IYL285" s="77"/>
      <c r="IYM285" s="77"/>
      <c r="IYN285" s="77"/>
      <c r="IYO285" s="77"/>
      <c r="IYP285" s="77"/>
      <c r="IYQ285" s="77"/>
      <c r="IYR285" s="77"/>
      <c r="IYS285" s="77"/>
      <c r="IYT285" s="77"/>
      <c r="IYU285" s="77"/>
      <c r="IYV285" s="77"/>
      <c r="IYW285" s="77"/>
      <c r="IYX285" s="77"/>
      <c r="IYY285" s="77"/>
      <c r="IYZ285" s="77"/>
      <c r="IZA285" s="77"/>
      <c r="IZB285" s="77"/>
      <c r="IZC285" s="77"/>
      <c r="IZD285" s="77"/>
      <c r="IZE285" s="77"/>
      <c r="IZF285" s="77"/>
      <c r="IZG285" s="77"/>
      <c r="IZH285" s="77"/>
      <c r="IZI285" s="77"/>
      <c r="IZJ285" s="77"/>
      <c r="IZK285" s="77"/>
      <c r="IZL285" s="77"/>
      <c r="IZM285" s="77"/>
      <c r="IZN285" s="77"/>
      <c r="IZO285" s="77"/>
      <c r="IZP285" s="77"/>
      <c r="IZQ285" s="77"/>
      <c r="IZR285" s="77"/>
      <c r="IZS285" s="77"/>
      <c r="IZT285" s="77"/>
      <c r="IZU285" s="77"/>
      <c r="IZV285" s="77"/>
      <c r="IZW285" s="77"/>
      <c r="IZX285" s="77"/>
      <c r="IZY285" s="77"/>
      <c r="IZZ285" s="77"/>
      <c r="JAA285" s="77"/>
      <c r="JAB285" s="77"/>
      <c r="JAC285" s="77"/>
      <c r="JAD285" s="77"/>
      <c r="JAE285" s="77"/>
      <c r="JAF285" s="77"/>
      <c r="JAG285" s="77"/>
      <c r="JAH285" s="77"/>
      <c r="JAI285" s="77"/>
      <c r="JAJ285" s="77"/>
      <c r="JAK285" s="77"/>
      <c r="JAL285" s="77"/>
      <c r="JAM285" s="77"/>
      <c r="JAN285" s="77"/>
      <c r="JAO285" s="77"/>
      <c r="JAP285" s="77"/>
      <c r="JAQ285" s="77"/>
      <c r="JAR285" s="77"/>
      <c r="JAS285" s="77"/>
      <c r="JAT285" s="77"/>
      <c r="JAU285" s="77"/>
      <c r="JAV285" s="77"/>
      <c r="JAW285" s="77"/>
      <c r="JAX285" s="77"/>
      <c r="JAY285" s="77"/>
      <c r="JAZ285" s="77"/>
      <c r="JBA285" s="77"/>
      <c r="JBB285" s="77"/>
      <c r="JBC285" s="77"/>
      <c r="JBD285" s="77"/>
      <c r="JBE285" s="77"/>
      <c r="JBF285" s="77"/>
      <c r="JBG285" s="77"/>
      <c r="JBH285" s="77"/>
      <c r="JBI285" s="77"/>
      <c r="JBJ285" s="77"/>
      <c r="JBK285" s="77"/>
      <c r="JBL285" s="77"/>
      <c r="JBM285" s="77"/>
      <c r="JBN285" s="77"/>
      <c r="JBO285" s="77"/>
      <c r="JBP285" s="77"/>
      <c r="JBQ285" s="77"/>
      <c r="JBR285" s="77"/>
      <c r="JBS285" s="77"/>
      <c r="JBT285" s="77"/>
      <c r="JBU285" s="77"/>
      <c r="JBV285" s="77"/>
      <c r="JBW285" s="77"/>
      <c r="JBX285" s="77"/>
      <c r="JBY285" s="77"/>
      <c r="JBZ285" s="77"/>
      <c r="JCA285" s="77"/>
      <c r="JCB285" s="77"/>
      <c r="JCC285" s="77"/>
      <c r="JCD285" s="77"/>
      <c r="JCE285" s="77"/>
      <c r="JCF285" s="77"/>
      <c r="JCG285" s="77"/>
      <c r="JCH285" s="77"/>
      <c r="JCI285" s="77"/>
      <c r="JCJ285" s="77"/>
      <c r="JCK285" s="77"/>
      <c r="JCL285" s="77"/>
      <c r="JCM285" s="77"/>
      <c r="JCN285" s="77"/>
      <c r="JCO285" s="77"/>
      <c r="JCP285" s="77"/>
      <c r="JCQ285" s="77"/>
      <c r="JCR285" s="77"/>
      <c r="JCS285" s="77"/>
      <c r="JCT285" s="77"/>
      <c r="JCU285" s="77"/>
      <c r="JCV285" s="77"/>
      <c r="JCW285" s="77"/>
      <c r="JCX285" s="77"/>
      <c r="JCY285" s="77"/>
      <c r="JCZ285" s="77"/>
      <c r="JDA285" s="77"/>
      <c r="JDB285" s="77"/>
      <c r="JDC285" s="77"/>
      <c r="JDD285" s="77"/>
      <c r="JDE285" s="77"/>
      <c r="JDF285" s="77"/>
      <c r="JDG285" s="77"/>
      <c r="JDH285" s="77"/>
      <c r="JDI285" s="77"/>
      <c r="JDJ285" s="77"/>
      <c r="JDK285" s="77"/>
      <c r="JDL285" s="77"/>
      <c r="JDM285" s="77"/>
      <c r="JDN285" s="77"/>
      <c r="JDO285" s="77"/>
      <c r="JDP285" s="77"/>
      <c r="JDQ285" s="77"/>
      <c r="JDR285" s="77"/>
      <c r="JDS285" s="77"/>
      <c r="JDT285" s="77"/>
      <c r="JDU285" s="77"/>
      <c r="JDV285" s="77"/>
      <c r="JDW285" s="77"/>
      <c r="JDX285" s="77"/>
      <c r="JDY285" s="77"/>
      <c r="JDZ285" s="77"/>
      <c r="JEA285" s="77"/>
      <c r="JEB285" s="77"/>
      <c r="JEC285" s="77"/>
      <c r="JED285" s="77"/>
      <c r="JEE285" s="77"/>
      <c r="JEF285" s="77"/>
      <c r="JEG285" s="77"/>
      <c r="JEH285" s="77"/>
      <c r="JEI285" s="77"/>
      <c r="JEJ285" s="77"/>
      <c r="JEK285" s="77"/>
      <c r="JEL285" s="77"/>
      <c r="JEM285" s="77"/>
      <c r="JEN285" s="77"/>
      <c r="JEO285" s="77"/>
      <c r="JEP285" s="77"/>
      <c r="JEQ285" s="77"/>
      <c r="JER285" s="77"/>
      <c r="JES285" s="77"/>
      <c r="JET285" s="77"/>
      <c r="JEU285" s="77"/>
      <c r="JEV285" s="77"/>
      <c r="JEW285" s="77"/>
      <c r="JEX285" s="77"/>
      <c r="JEY285" s="77"/>
      <c r="JEZ285" s="77"/>
      <c r="JFA285" s="77"/>
      <c r="JFB285" s="77"/>
      <c r="JFC285" s="77"/>
      <c r="JFD285" s="77"/>
      <c r="JFE285" s="77"/>
      <c r="JFF285" s="77"/>
      <c r="JFG285" s="77"/>
      <c r="JFH285" s="77"/>
      <c r="JFI285" s="77"/>
      <c r="JFJ285" s="77"/>
      <c r="JFK285" s="77"/>
      <c r="JFL285" s="77"/>
      <c r="JFM285" s="77"/>
      <c r="JFN285" s="77"/>
      <c r="JFO285" s="77"/>
      <c r="JFP285" s="77"/>
      <c r="JFQ285" s="77"/>
      <c r="JFR285" s="77"/>
      <c r="JFS285" s="77"/>
      <c r="JFT285" s="77"/>
      <c r="JFU285" s="77"/>
      <c r="JFV285" s="77"/>
      <c r="JFW285" s="77"/>
      <c r="JFX285" s="77"/>
      <c r="JFY285" s="77"/>
      <c r="JFZ285" s="77"/>
      <c r="JGA285" s="77"/>
      <c r="JGB285" s="77"/>
      <c r="JGC285" s="77"/>
      <c r="JGD285" s="77"/>
      <c r="JGE285" s="77"/>
      <c r="JGF285" s="77"/>
      <c r="JGG285" s="77"/>
      <c r="JGH285" s="77"/>
      <c r="JGI285" s="77"/>
      <c r="JGJ285" s="77"/>
      <c r="JGK285" s="77"/>
      <c r="JGL285" s="77"/>
      <c r="JGM285" s="77"/>
      <c r="JGN285" s="77"/>
      <c r="JGO285" s="77"/>
      <c r="JGP285" s="77"/>
      <c r="JGQ285" s="77"/>
      <c r="JGR285" s="77"/>
      <c r="JGS285" s="77"/>
      <c r="JGT285" s="77"/>
      <c r="JGU285" s="77"/>
      <c r="JGV285" s="77"/>
      <c r="JGW285" s="77"/>
      <c r="JGX285" s="77"/>
      <c r="JGY285" s="77"/>
      <c r="JGZ285" s="77"/>
      <c r="JHA285" s="77"/>
      <c r="JHB285" s="77"/>
      <c r="JHC285" s="77"/>
      <c r="JHD285" s="77"/>
      <c r="JHE285" s="77"/>
      <c r="JHF285" s="77"/>
      <c r="JHG285" s="77"/>
      <c r="JHH285" s="77"/>
      <c r="JHI285" s="77"/>
      <c r="JHJ285" s="77"/>
      <c r="JHK285" s="77"/>
      <c r="JHL285" s="77"/>
      <c r="JHM285" s="77"/>
      <c r="JHN285" s="77"/>
      <c r="JHO285" s="77"/>
      <c r="JHP285" s="77"/>
      <c r="JHQ285" s="77"/>
      <c r="JHR285" s="77"/>
      <c r="JHS285" s="77"/>
      <c r="JHT285" s="77"/>
      <c r="JHU285" s="77"/>
      <c r="JHV285" s="77"/>
      <c r="JHW285" s="77"/>
      <c r="JHX285" s="77"/>
      <c r="JHY285" s="77"/>
      <c r="JHZ285" s="77"/>
      <c r="JIA285" s="77"/>
      <c r="JIB285" s="77"/>
      <c r="JIC285" s="77"/>
      <c r="JID285" s="77"/>
      <c r="JIE285" s="77"/>
      <c r="JIF285" s="77"/>
      <c r="JIG285" s="77"/>
      <c r="JIH285" s="77"/>
      <c r="JII285" s="77"/>
      <c r="JIJ285" s="77"/>
      <c r="JIK285" s="77"/>
      <c r="JIL285" s="77"/>
      <c r="JIM285" s="77"/>
      <c r="JIN285" s="77"/>
      <c r="JIO285" s="77"/>
      <c r="JIP285" s="77"/>
      <c r="JIQ285" s="77"/>
      <c r="JIR285" s="77"/>
      <c r="JIS285" s="77"/>
      <c r="JIT285" s="77"/>
      <c r="JIU285" s="77"/>
      <c r="JIV285" s="77"/>
      <c r="JIW285" s="77"/>
      <c r="JIX285" s="77"/>
      <c r="JIY285" s="77"/>
      <c r="JIZ285" s="77"/>
      <c r="JJA285" s="77"/>
      <c r="JJB285" s="77"/>
      <c r="JJC285" s="77"/>
      <c r="JJD285" s="77"/>
      <c r="JJE285" s="77"/>
      <c r="JJF285" s="77"/>
      <c r="JJG285" s="77"/>
      <c r="JJH285" s="77"/>
      <c r="JJI285" s="77"/>
      <c r="JJJ285" s="77"/>
      <c r="JJK285" s="77"/>
      <c r="JJL285" s="77"/>
      <c r="JJM285" s="77"/>
      <c r="JJN285" s="77"/>
      <c r="JJO285" s="77"/>
      <c r="JJP285" s="77"/>
      <c r="JJQ285" s="77"/>
      <c r="JJR285" s="77"/>
      <c r="JJS285" s="77"/>
      <c r="JJT285" s="77"/>
      <c r="JJU285" s="77"/>
      <c r="JJV285" s="77"/>
      <c r="JJW285" s="77"/>
      <c r="JJX285" s="77"/>
      <c r="JJY285" s="77"/>
      <c r="JJZ285" s="77"/>
      <c r="JKA285" s="77"/>
      <c r="JKB285" s="77"/>
      <c r="JKC285" s="77"/>
      <c r="JKD285" s="77"/>
      <c r="JKE285" s="77"/>
      <c r="JKF285" s="77"/>
      <c r="JKG285" s="77"/>
      <c r="JKH285" s="77"/>
      <c r="JKI285" s="77"/>
      <c r="JKJ285" s="77"/>
      <c r="JKK285" s="77"/>
      <c r="JKL285" s="77"/>
      <c r="JKM285" s="77"/>
      <c r="JKN285" s="77"/>
      <c r="JKO285" s="77"/>
      <c r="JKP285" s="77"/>
      <c r="JKQ285" s="77"/>
      <c r="JKR285" s="77"/>
      <c r="JKS285" s="77"/>
      <c r="JKT285" s="77"/>
      <c r="JKU285" s="77"/>
      <c r="JKV285" s="77"/>
      <c r="JKW285" s="77"/>
      <c r="JKX285" s="77"/>
      <c r="JKY285" s="77"/>
      <c r="JKZ285" s="77"/>
      <c r="JLA285" s="77"/>
      <c r="JLB285" s="77"/>
      <c r="JLC285" s="77"/>
      <c r="JLD285" s="77"/>
      <c r="JLE285" s="77"/>
      <c r="JLF285" s="77"/>
      <c r="JLG285" s="77"/>
      <c r="JLH285" s="77"/>
      <c r="JLI285" s="77"/>
      <c r="JLJ285" s="77"/>
      <c r="JLK285" s="77"/>
      <c r="JLL285" s="77"/>
      <c r="JLM285" s="77"/>
      <c r="JLN285" s="77"/>
      <c r="JLO285" s="77"/>
      <c r="JLP285" s="77"/>
      <c r="JLQ285" s="77"/>
      <c r="JLR285" s="77"/>
      <c r="JLS285" s="77"/>
      <c r="JLT285" s="77"/>
      <c r="JLU285" s="77"/>
      <c r="JLV285" s="77"/>
      <c r="JLW285" s="77"/>
      <c r="JLX285" s="77"/>
      <c r="JLY285" s="77"/>
      <c r="JLZ285" s="77"/>
      <c r="JMA285" s="77"/>
      <c r="JMB285" s="77"/>
      <c r="JMC285" s="77"/>
      <c r="JMD285" s="77"/>
      <c r="JME285" s="77"/>
      <c r="JMF285" s="77"/>
      <c r="JMG285" s="77"/>
      <c r="JMH285" s="77"/>
      <c r="JMI285" s="77"/>
      <c r="JMJ285" s="77"/>
      <c r="JMK285" s="77"/>
      <c r="JML285" s="77"/>
      <c r="JMM285" s="77"/>
      <c r="JMN285" s="77"/>
      <c r="JMO285" s="77"/>
      <c r="JMP285" s="77"/>
      <c r="JMQ285" s="77"/>
      <c r="JMR285" s="77"/>
      <c r="JMS285" s="77"/>
      <c r="JMT285" s="77"/>
      <c r="JMU285" s="77"/>
      <c r="JMV285" s="77"/>
      <c r="JMW285" s="77"/>
      <c r="JMX285" s="77"/>
      <c r="JMY285" s="77"/>
      <c r="JMZ285" s="77"/>
      <c r="JNA285" s="77"/>
      <c r="JNB285" s="77"/>
      <c r="JNC285" s="77"/>
      <c r="JND285" s="77"/>
      <c r="JNE285" s="77"/>
      <c r="JNF285" s="77"/>
      <c r="JNG285" s="77"/>
      <c r="JNH285" s="77"/>
      <c r="JNI285" s="77"/>
      <c r="JNJ285" s="77"/>
      <c r="JNK285" s="77"/>
      <c r="JNL285" s="77"/>
      <c r="JNM285" s="77"/>
      <c r="JNN285" s="77"/>
      <c r="JNO285" s="77"/>
      <c r="JNP285" s="77"/>
      <c r="JNQ285" s="77"/>
      <c r="JNR285" s="77"/>
      <c r="JNS285" s="77"/>
      <c r="JNT285" s="77"/>
      <c r="JNU285" s="77"/>
      <c r="JNV285" s="77"/>
      <c r="JNW285" s="77"/>
      <c r="JNX285" s="77"/>
      <c r="JNY285" s="77"/>
      <c r="JNZ285" s="77"/>
      <c r="JOA285" s="77"/>
      <c r="JOB285" s="77"/>
      <c r="JOC285" s="77"/>
      <c r="JOD285" s="77"/>
      <c r="JOE285" s="77"/>
      <c r="JOF285" s="77"/>
      <c r="JOG285" s="77"/>
      <c r="JOH285" s="77"/>
      <c r="JOI285" s="77"/>
      <c r="JOJ285" s="77"/>
      <c r="JOK285" s="77"/>
      <c r="JOL285" s="77"/>
      <c r="JOM285" s="77"/>
      <c r="JON285" s="77"/>
      <c r="JOO285" s="77"/>
      <c r="JOP285" s="77"/>
      <c r="JOQ285" s="77"/>
      <c r="JOR285" s="77"/>
      <c r="JOS285" s="77"/>
      <c r="JOT285" s="77"/>
      <c r="JOU285" s="77"/>
      <c r="JOV285" s="77"/>
      <c r="JOW285" s="77"/>
      <c r="JOX285" s="77"/>
      <c r="JOY285" s="77"/>
      <c r="JOZ285" s="77"/>
      <c r="JPA285" s="77"/>
      <c r="JPB285" s="77"/>
      <c r="JPC285" s="77"/>
      <c r="JPD285" s="77"/>
      <c r="JPE285" s="77"/>
      <c r="JPF285" s="77"/>
      <c r="JPG285" s="77"/>
      <c r="JPH285" s="77"/>
      <c r="JPI285" s="77"/>
      <c r="JPJ285" s="77"/>
      <c r="JPK285" s="77"/>
      <c r="JPL285" s="77"/>
      <c r="JPM285" s="77"/>
      <c r="JPN285" s="77"/>
      <c r="JPO285" s="77"/>
      <c r="JPP285" s="77"/>
      <c r="JPQ285" s="77"/>
      <c r="JPR285" s="77"/>
      <c r="JPS285" s="77"/>
      <c r="JPT285" s="77"/>
      <c r="JPU285" s="77"/>
      <c r="JPV285" s="77"/>
      <c r="JPW285" s="77"/>
      <c r="JPX285" s="77"/>
      <c r="JPY285" s="77"/>
      <c r="JPZ285" s="77"/>
      <c r="JQA285" s="77"/>
      <c r="JQB285" s="77"/>
      <c r="JQC285" s="77"/>
      <c r="JQD285" s="77"/>
      <c r="JQE285" s="77"/>
      <c r="JQF285" s="77"/>
      <c r="JQG285" s="77"/>
      <c r="JQH285" s="77"/>
      <c r="JQI285" s="77"/>
      <c r="JQJ285" s="77"/>
      <c r="JQK285" s="77"/>
      <c r="JQL285" s="77"/>
      <c r="JQM285" s="77"/>
      <c r="JQN285" s="77"/>
      <c r="JQO285" s="77"/>
      <c r="JQP285" s="77"/>
      <c r="JQQ285" s="77"/>
      <c r="JQR285" s="77"/>
      <c r="JQS285" s="77"/>
      <c r="JQT285" s="77"/>
      <c r="JQU285" s="77"/>
      <c r="JQV285" s="77"/>
      <c r="JQW285" s="77"/>
      <c r="JQX285" s="77"/>
      <c r="JQY285" s="77"/>
      <c r="JQZ285" s="77"/>
      <c r="JRA285" s="77"/>
      <c r="JRB285" s="77"/>
      <c r="JRC285" s="77"/>
      <c r="JRD285" s="77"/>
      <c r="JRE285" s="77"/>
      <c r="JRF285" s="77"/>
      <c r="JRG285" s="77"/>
      <c r="JRH285" s="77"/>
      <c r="JRI285" s="77"/>
      <c r="JRJ285" s="77"/>
      <c r="JRK285" s="77"/>
      <c r="JRL285" s="77"/>
      <c r="JRM285" s="77"/>
      <c r="JRN285" s="77"/>
      <c r="JRO285" s="77"/>
      <c r="JRP285" s="77"/>
      <c r="JRQ285" s="77"/>
      <c r="JRR285" s="77"/>
      <c r="JRS285" s="77"/>
      <c r="JRT285" s="77"/>
      <c r="JRU285" s="77"/>
      <c r="JRV285" s="77"/>
      <c r="JRW285" s="77"/>
      <c r="JRX285" s="77"/>
      <c r="JRY285" s="77"/>
      <c r="JRZ285" s="77"/>
      <c r="JSA285" s="77"/>
      <c r="JSB285" s="77"/>
      <c r="JSC285" s="77"/>
      <c r="JSD285" s="77"/>
      <c r="JSE285" s="77"/>
      <c r="JSF285" s="77"/>
      <c r="JSG285" s="77"/>
      <c r="JSH285" s="77"/>
      <c r="JSI285" s="77"/>
      <c r="JSJ285" s="77"/>
      <c r="JSK285" s="77"/>
      <c r="JSL285" s="77"/>
      <c r="JSM285" s="77"/>
      <c r="JSN285" s="77"/>
      <c r="JSO285" s="77"/>
      <c r="JSP285" s="77"/>
      <c r="JSQ285" s="77"/>
      <c r="JSR285" s="77"/>
      <c r="JSS285" s="77"/>
      <c r="JST285" s="77"/>
      <c r="JSU285" s="77"/>
      <c r="JSV285" s="77"/>
      <c r="JSW285" s="77"/>
      <c r="JSX285" s="77"/>
      <c r="JSY285" s="77"/>
      <c r="JSZ285" s="77"/>
      <c r="JTA285" s="77"/>
      <c r="JTB285" s="77"/>
      <c r="JTC285" s="77"/>
      <c r="JTD285" s="77"/>
      <c r="JTE285" s="77"/>
      <c r="JTF285" s="77"/>
      <c r="JTG285" s="77"/>
      <c r="JTH285" s="77"/>
      <c r="JTI285" s="77"/>
      <c r="JTJ285" s="77"/>
      <c r="JTK285" s="77"/>
      <c r="JTL285" s="77"/>
      <c r="JTM285" s="77"/>
      <c r="JTN285" s="77"/>
      <c r="JTO285" s="77"/>
      <c r="JTP285" s="77"/>
      <c r="JTQ285" s="77"/>
      <c r="JTR285" s="77"/>
      <c r="JTS285" s="77"/>
      <c r="JTT285" s="77"/>
      <c r="JTU285" s="77"/>
      <c r="JTV285" s="77"/>
      <c r="JTW285" s="77"/>
      <c r="JTX285" s="77"/>
      <c r="JTY285" s="77"/>
      <c r="JTZ285" s="77"/>
      <c r="JUA285" s="77"/>
      <c r="JUB285" s="77"/>
      <c r="JUC285" s="77"/>
      <c r="JUD285" s="77"/>
      <c r="JUE285" s="77"/>
      <c r="JUF285" s="77"/>
      <c r="JUG285" s="77"/>
      <c r="JUH285" s="77"/>
      <c r="JUI285" s="77"/>
      <c r="JUJ285" s="77"/>
      <c r="JUK285" s="77"/>
      <c r="JUL285" s="77"/>
      <c r="JUM285" s="77"/>
      <c r="JUN285" s="77"/>
      <c r="JUO285" s="77"/>
      <c r="JUP285" s="77"/>
      <c r="JUQ285" s="77"/>
      <c r="JUR285" s="77"/>
      <c r="JUS285" s="77"/>
      <c r="JUT285" s="77"/>
      <c r="JUU285" s="77"/>
      <c r="JUV285" s="77"/>
      <c r="JUW285" s="77"/>
      <c r="JUX285" s="77"/>
      <c r="JUY285" s="77"/>
      <c r="JUZ285" s="77"/>
      <c r="JVA285" s="77"/>
      <c r="JVB285" s="77"/>
      <c r="JVC285" s="77"/>
      <c r="JVD285" s="77"/>
      <c r="JVE285" s="77"/>
      <c r="JVF285" s="77"/>
      <c r="JVG285" s="77"/>
      <c r="JVH285" s="77"/>
      <c r="JVI285" s="77"/>
      <c r="JVJ285" s="77"/>
      <c r="JVK285" s="77"/>
      <c r="JVL285" s="77"/>
      <c r="JVM285" s="77"/>
      <c r="JVN285" s="77"/>
      <c r="JVO285" s="77"/>
      <c r="JVP285" s="77"/>
      <c r="JVQ285" s="77"/>
      <c r="JVR285" s="77"/>
      <c r="JVS285" s="77"/>
      <c r="JVT285" s="77"/>
      <c r="JVU285" s="77"/>
      <c r="JVV285" s="77"/>
      <c r="JVW285" s="77"/>
      <c r="JVX285" s="77"/>
      <c r="JVY285" s="77"/>
      <c r="JVZ285" s="77"/>
      <c r="JWA285" s="77"/>
      <c r="JWB285" s="77"/>
      <c r="JWC285" s="77"/>
      <c r="JWD285" s="77"/>
      <c r="JWE285" s="77"/>
      <c r="JWF285" s="77"/>
      <c r="JWG285" s="77"/>
      <c r="JWH285" s="77"/>
      <c r="JWI285" s="77"/>
      <c r="JWJ285" s="77"/>
      <c r="JWK285" s="77"/>
      <c r="JWL285" s="77"/>
      <c r="JWM285" s="77"/>
      <c r="JWN285" s="77"/>
      <c r="JWO285" s="77"/>
      <c r="JWP285" s="77"/>
      <c r="JWQ285" s="77"/>
      <c r="JWR285" s="77"/>
      <c r="JWS285" s="77"/>
      <c r="JWT285" s="77"/>
      <c r="JWU285" s="77"/>
      <c r="JWV285" s="77"/>
      <c r="JWW285" s="77"/>
      <c r="JWX285" s="77"/>
      <c r="JWY285" s="77"/>
      <c r="JWZ285" s="77"/>
      <c r="JXA285" s="77"/>
      <c r="JXB285" s="77"/>
      <c r="JXC285" s="77"/>
      <c r="JXD285" s="77"/>
      <c r="JXE285" s="77"/>
      <c r="JXF285" s="77"/>
      <c r="JXG285" s="77"/>
      <c r="JXH285" s="77"/>
      <c r="JXI285" s="77"/>
      <c r="JXJ285" s="77"/>
      <c r="JXK285" s="77"/>
      <c r="JXL285" s="77"/>
      <c r="JXM285" s="77"/>
      <c r="JXN285" s="77"/>
      <c r="JXO285" s="77"/>
      <c r="JXP285" s="77"/>
      <c r="JXQ285" s="77"/>
      <c r="JXR285" s="77"/>
      <c r="JXS285" s="77"/>
      <c r="JXT285" s="77"/>
      <c r="JXU285" s="77"/>
      <c r="JXV285" s="77"/>
      <c r="JXW285" s="77"/>
      <c r="JXX285" s="77"/>
      <c r="JXY285" s="77"/>
      <c r="JXZ285" s="77"/>
      <c r="JYA285" s="77"/>
      <c r="JYB285" s="77"/>
      <c r="JYC285" s="77"/>
      <c r="JYD285" s="77"/>
      <c r="JYE285" s="77"/>
      <c r="JYF285" s="77"/>
      <c r="JYG285" s="77"/>
      <c r="JYH285" s="77"/>
      <c r="JYI285" s="77"/>
      <c r="JYJ285" s="77"/>
      <c r="JYK285" s="77"/>
      <c r="JYL285" s="77"/>
      <c r="JYM285" s="77"/>
      <c r="JYN285" s="77"/>
      <c r="JYO285" s="77"/>
      <c r="JYP285" s="77"/>
      <c r="JYQ285" s="77"/>
      <c r="JYR285" s="77"/>
      <c r="JYS285" s="77"/>
      <c r="JYT285" s="77"/>
      <c r="JYU285" s="77"/>
      <c r="JYV285" s="77"/>
      <c r="JYW285" s="77"/>
      <c r="JYX285" s="77"/>
      <c r="JYY285" s="77"/>
      <c r="JYZ285" s="77"/>
      <c r="JZA285" s="77"/>
      <c r="JZB285" s="77"/>
      <c r="JZC285" s="77"/>
      <c r="JZD285" s="77"/>
      <c r="JZE285" s="77"/>
      <c r="JZF285" s="77"/>
      <c r="JZG285" s="77"/>
      <c r="JZH285" s="77"/>
      <c r="JZI285" s="77"/>
      <c r="JZJ285" s="77"/>
      <c r="JZK285" s="77"/>
      <c r="JZL285" s="77"/>
      <c r="JZM285" s="77"/>
      <c r="JZN285" s="77"/>
      <c r="JZO285" s="77"/>
      <c r="JZP285" s="77"/>
      <c r="JZQ285" s="77"/>
      <c r="JZR285" s="77"/>
      <c r="JZS285" s="77"/>
      <c r="JZT285" s="77"/>
      <c r="JZU285" s="77"/>
      <c r="JZV285" s="77"/>
      <c r="JZW285" s="77"/>
      <c r="JZX285" s="77"/>
      <c r="JZY285" s="77"/>
      <c r="JZZ285" s="77"/>
      <c r="KAA285" s="77"/>
      <c r="KAB285" s="77"/>
      <c r="KAC285" s="77"/>
      <c r="KAD285" s="77"/>
      <c r="KAE285" s="77"/>
      <c r="KAF285" s="77"/>
      <c r="KAG285" s="77"/>
      <c r="KAH285" s="77"/>
      <c r="KAI285" s="77"/>
      <c r="KAJ285" s="77"/>
      <c r="KAK285" s="77"/>
      <c r="KAL285" s="77"/>
      <c r="KAM285" s="77"/>
      <c r="KAN285" s="77"/>
      <c r="KAO285" s="77"/>
      <c r="KAP285" s="77"/>
      <c r="KAQ285" s="77"/>
      <c r="KAR285" s="77"/>
      <c r="KAS285" s="77"/>
      <c r="KAT285" s="77"/>
      <c r="KAU285" s="77"/>
      <c r="KAV285" s="77"/>
      <c r="KAW285" s="77"/>
      <c r="KAX285" s="77"/>
      <c r="KAY285" s="77"/>
      <c r="KAZ285" s="77"/>
      <c r="KBA285" s="77"/>
      <c r="KBB285" s="77"/>
      <c r="KBC285" s="77"/>
      <c r="KBD285" s="77"/>
      <c r="KBE285" s="77"/>
      <c r="KBF285" s="77"/>
      <c r="KBG285" s="77"/>
      <c r="KBH285" s="77"/>
      <c r="KBI285" s="77"/>
      <c r="KBJ285" s="77"/>
      <c r="KBK285" s="77"/>
      <c r="KBL285" s="77"/>
      <c r="KBM285" s="77"/>
      <c r="KBN285" s="77"/>
      <c r="KBO285" s="77"/>
      <c r="KBP285" s="77"/>
      <c r="KBQ285" s="77"/>
      <c r="KBR285" s="77"/>
      <c r="KBS285" s="77"/>
      <c r="KBT285" s="77"/>
      <c r="KBU285" s="77"/>
      <c r="KBV285" s="77"/>
      <c r="KBW285" s="77"/>
      <c r="KBX285" s="77"/>
      <c r="KBY285" s="77"/>
      <c r="KBZ285" s="77"/>
      <c r="KCA285" s="77"/>
      <c r="KCB285" s="77"/>
      <c r="KCC285" s="77"/>
      <c r="KCD285" s="77"/>
      <c r="KCE285" s="77"/>
      <c r="KCF285" s="77"/>
      <c r="KCG285" s="77"/>
      <c r="KCH285" s="77"/>
      <c r="KCI285" s="77"/>
      <c r="KCJ285" s="77"/>
      <c r="KCK285" s="77"/>
      <c r="KCL285" s="77"/>
      <c r="KCM285" s="77"/>
      <c r="KCN285" s="77"/>
      <c r="KCO285" s="77"/>
      <c r="KCP285" s="77"/>
      <c r="KCQ285" s="77"/>
      <c r="KCR285" s="77"/>
      <c r="KCS285" s="77"/>
      <c r="KCT285" s="77"/>
      <c r="KCU285" s="77"/>
      <c r="KCV285" s="77"/>
      <c r="KCW285" s="77"/>
      <c r="KCX285" s="77"/>
      <c r="KCY285" s="77"/>
      <c r="KCZ285" s="77"/>
      <c r="KDA285" s="77"/>
      <c r="KDB285" s="77"/>
      <c r="KDC285" s="77"/>
      <c r="KDD285" s="77"/>
      <c r="KDE285" s="77"/>
      <c r="KDF285" s="77"/>
      <c r="KDG285" s="77"/>
      <c r="KDH285" s="77"/>
      <c r="KDI285" s="77"/>
      <c r="KDJ285" s="77"/>
      <c r="KDK285" s="77"/>
      <c r="KDL285" s="77"/>
      <c r="KDM285" s="77"/>
      <c r="KDN285" s="77"/>
      <c r="KDO285" s="77"/>
      <c r="KDP285" s="77"/>
      <c r="KDQ285" s="77"/>
      <c r="KDR285" s="77"/>
      <c r="KDS285" s="77"/>
      <c r="KDT285" s="77"/>
      <c r="KDU285" s="77"/>
      <c r="KDV285" s="77"/>
      <c r="KDW285" s="77"/>
      <c r="KDX285" s="77"/>
      <c r="KDY285" s="77"/>
      <c r="KDZ285" s="77"/>
      <c r="KEA285" s="77"/>
      <c r="KEB285" s="77"/>
      <c r="KEC285" s="77"/>
      <c r="KED285" s="77"/>
      <c r="KEE285" s="77"/>
      <c r="KEF285" s="77"/>
      <c r="KEG285" s="77"/>
      <c r="KEH285" s="77"/>
      <c r="KEI285" s="77"/>
      <c r="KEJ285" s="77"/>
      <c r="KEK285" s="77"/>
      <c r="KEL285" s="77"/>
      <c r="KEM285" s="77"/>
      <c r="KEN285" s="77"/>
      <c r="KEO285" s="77"/>
      <c r="KEP285" s="77"/>
      <c r="KEQ285" s="77"/>
      <c r="KER285" s="77"/>
      <c r="KES285" s="77"/>
      <c r="KET285" s="77"/>
      <c r="KEU285" s="77"/>
      <c r="KEV285" s="77"/>
      <c r="KEW285" s="77"/>
      <c r="KEX285" s="77"/>
      <c r="KEY285" s="77"/>
      <c r="KEZ285" s="77"/>
      <c r="KFA285" s="77"/>
      <c r="KFB285" s="77"/>
      <c r="KFC285" s="77"/>
      <c r="KFD285" s="77"/>
      <c r="KFE285" s="77"/>
      <c r="KFF285" s="77"/>
      <c r="KFG285" s="77"/>
      <c r="KFH285" s="77"/>
      <c r="KFI285" s="77"/>
      <c r="KFJ285" s="77"/>
      <c r="KFK285" s="77"/>
      <c r="KFL285" s="77"/>
      <c r="KFM285" s="77"/>
      <c r="KFN285" s="77"/>
      <c r="KFO285" s="77"/>
      <c r="KFP285" s="77"/>
      <c r="KFQ285" s="77"/>
      <c r="KFR285" s="77"/>
      <c r="KFS285" s="77"/>
      <c r="KFT285" s="77"/>
      <c r="KFU285" s="77"/>
      <c r="KFV285" s="77"/>
      <c r="KFW285" s="77"/>
      <c r="KFX285" s="77"/>
      <c r="KFY285" s="77"/>
      <c r="KFZ285" s="77"/>
      <c r="KGA285" s="77"/>
      <c r="KGB285" s="77"/>
      <c r="KGC285" s="77"/>
      <c r="KGD285" s="77"/>
      <c r="KGE285" s="77"/>
      <c r="KGF285" s="77"/>
      <c r="KGG285" s="77"/>
      <c r="KGH285" s="77"/>
      <c r="KGI285" s="77"/>
      <c r="KGJ285" s="77"/>
      <c r="KGK285" s="77"/>
      <c r="KGL285" s="77"/>
      <c r="KGM285" s="77"/>
      <c r="KGN285" s="77"/>
      <c r="KGO285" s="77"/>
      <c r="KGP285" s="77"/>
      <c r="KGQ285" s="77"/>
      <c r="KGR285" s="77"/>
      <c r="KGS285" s="77"/>
      <c r="KGT285" s="77"/>
      <c r="KGU285" s="77"/>
      <c r="KGV285" s="77"/>
      <c r="KGW285" s="77"/>
      <c r="KGX285" s="77"/>
      <c r="KGY285" s="77"/>
      <c r="KGZ285" s="77"/>
      <c r="KHA285" s="77"/>
      <c r="KHB285" s="77"/>
      <c r="KHC285" s="77"/>
      <c r="KHD285" s="77"/>
      <c r="KHE285" s="77"/>
      <c r="KHF285" s="77"/>
      <c r="KHG285" s="77"/>
      <c r="KHH285" s="77"/>
      <c r="KHI285" s="77"/>
      <c r="KHJ285" s="77"/>
      <c r="KHK285" s="77"/>
      <c r="KHL285" s="77"/>
      <c r="KHM285" s="77"/>
      <c r="KHN285" s="77"/>
      <c r="KHO285" s="77"/>
      <c r="KHP285" s="77"/>
      <c r="KHQ285" s="77"/>
      <c r="KHR285" s="77"/>
      <c r="KHS285" s="77"/>
      <c r="KHT285" s="77"/>
      <c r="KHU285" s="77"/>
      <c r="KHV285" s="77"/>
      <c r="KHW285" s="77"/>
      <c r="KHX285" s="77"/>
      <c r="KHY285" s="77"/>
      <c r="KHZ285" s="77"/>
      <c r="KIA285" s="77"/>
      <c r="KIB285" s="77"/>
      <c r="KIC285" s="77"/>
      <c r="KID285" s="77"/>
      <c r="KIE285" s="77"/>
      <c r="KIF285" s="77"/>
      <c r="KIG285" s="77"/>
      <c r="KIH285" s="77"/>
      <c r="KII285" s="77"/>
      <c r="KIJ285" s="77"/>
      <c r="KIK285" s="77"/>
      <c r="KIL285" s="77"/>
      <c r="KIM285" s="77"/>
      <c r="KIN285" s="77"/>
      <c r="KIO285" s="77"/>
      <c r="KIP285" s="77"/>
      <c r="KIQ285" s="77"/>
      <c r="KIR285" s="77"/>
      <c r="KIS285" s="77"/>
      <c r="KIT285" s="77"/>
      <c r="KIU285" s="77"/>
      <c r="KIV285" s="77"/>
      <c r="KIW285" s="77"/>
      <c r="KIX285" s="77"/>
      <c r="KIY285" s="77"/>
      <c r="KIZ285" s="77"/>
      <c r="KJA285" s="77"/>
      <c r="KJB285" s="77"/>
      <c r="KJC285" s="77"/>
      <c r="KJD285" s="77"/>
      <c r="KJE285" s="77"/>
      <c r="KJF285" s="77"/>
      <c r="KJG285" s="77"/>
      <c r="KJH285" s="77"/>
      <c r="KJI285" s="77"/>
      <c r="KJJ285" s="77"/>
      <c r="KJK285" s="77"/>
      <c r="KJL285" s="77"/>
      <c r="KJM285" s="77"/>
      <c r="KJN285" s="77"/>
      <c r="KJO285" s="77"/>
      <c r="KJP285" s="77"/>
      <c r="KJQ285" s="77"/>
      <c r="KJR285" s="77"/>
      <c r="KJS285" s="77"/>
      <c r="KJT285" s="77"/>
      <c r="KJU285" s="77"/>
      <c r="KJV285" s="77"/>
      <c r="KJW285" s="77"/>
      <c r="KJX285" s="77"/>
      <c r="KJY285" s="77"/>
      <c r="KJZ285" s="77"/>
      <c r="KKA285" s="77"/>
      <c r="KKB285" s="77"/>
      <c r="KKC285" s="77"/>
      <c r="KKD285" s="77"/>
      <c r="KKE285" s="77"/>
      <c r="KKF285" s="77"/>
      <c r="KKG285" s="77"/>
      <c r="KKH285" s="77"/>
      <c r="KKI285" s="77"/>
      <c r="KKJ285" s="77"/>
      <c r="KKK285" s="77"/>
      <c r="KKL285" s="77"/>
      <c r="KKM285" s="77"/>
      <c r="KKN285" s="77"/>
      <c r="KKO285" s="77"/>
      <c r="KKP285" s="77"/>
      <c r="KKQ285" s="77"/>
      <c r="KKR285" s="77"/>
      <c r="KKS285" s="77"/>
      <c r="KKT285" s="77"/>
      <c r="KKU285" s="77"/>
      <c r="KKV285" s="77"/>
      <c r="KKW285" s="77"/>
      <c r="KKX285" s="77"/>
      <c r="KKY285" s="77"/>
      <c r="KKZ285" s="77"/>
      <c r="KLA285" s="77"/>
      <c r="KLB285" s="77"/>
      <c r="KLC285" s="77"/>
      <c r="KLD285" s="77"/>
      <c r="KLE285" s="77"/>
      <c r="KLF285" s="77"/>
      <c r="KLG285" s="77"/>
      <c r="KLH285" s="77"/>
      <c r="KLI285" s="77"/>
      <c r="KLJ285" s="77"/>
      <c r="KLK285" s="77"/>
      <c r="KLL285" s="77"/>
      <c r="KLM285" s="77"/>
      <c r="KLN285" s="77"/>
      <c r="KLO285" s="77"/>
      <c r="KLP285" s="77"/>
      <c r="KLQ285" s="77"/>
      <c r="KLR285" s="77"/>
      <c r="KLS285" s="77"/>
      <c r="KLT285" s="77"/>
      <c r="KLU285" s="77"/>
      <c r="KLV285" s="77"/>
      <c r="KLW285" s="77"/>
      <c r="KLX285" s="77"/>
      <c r="KLY285" s="77"/>
      <c r="KLZ285" s="77"/>
      <c r="KMA285" s="77"/>
      <c r="KMB285" s="77"/>
      <c r="KMC285" s="77"/>
      <c r="KMD285" s="77"/>
      <c r="KME285" s="77"/>
      <c r="KMF285" s="77"/>
      <c r="KMG285" s="77"/>
      <c r="KMH285" s="77"/>
      <c r="KMI285" s="77"/>
      <c r="KMJ285" s="77"/>
      <c r="KMK285" s="77"/>
      <c r="KML285" s="77"/>
      <c r="KMM285" s="77"/>
      <c r="KMN285" s="77"/>
      <c r="KMO285" s="77"/>
      <c r="KMP285" s="77"/>
      <c r="KMQ285" s="77"/>
      <c r="KMR285" s="77"/>
      <c r="KMS285" s="77"/>
      <c r="KMT285" s="77"/>
      <c r="KMU285" s="77"/>
      <c r="KMV285" s="77"/>
      <c r="KMW285" s="77"/>
      <c r="KMX285" s="77"/>
      <c r="KMY285" s="77"/>
      <c r="KMZ285" s="77"/>
      <c r="KNA285" s="77"/>
      <c r="KNB285" s="77"/>
      <c r="KNC285" s="77"/>
      <c r="KND285" s="77"/>
      <c r="KNE285" s="77"/>
      <c r="KNF285" s="77"/>
      <c r="KNG285" s="77"/>
      <c r="KNH285" s="77"/>
      <c r="KNI285" s="77"/>
      <c r="KNJ285" s="77"/>
      <c r="KNK285" s="77"/>
      <c r="KNL285" s="77"/>
      <c r="KNM285" s="77"/>
      <c r="KNN285" s="77"/>
      <c r="KNO285" s="77"/>
      <c r="KNP285" s="77"/>
      <c r="KNQ285" s="77"/>
      <c r="KNR285" s="77"/>
      <c r="KNS285" s="77"/>
      <c r="KNT285" s="77"/>
      <c r="KNU285" s="77"/>
      <c r="KNV285" s="77"/>
      <c r="KNW285" s="77"/>
      <c r="KNX285" s="77"/>
      <c r="KNY285" s="77"/>
      <c r="KNZ285" s="77"/>
      <c r="KOA285" s="77"/>
      <c r="KOB285" s="77"/>
      <c r="KOC285" s="77"/>
      <c r="KOD285" s="77"/>
      <c r="KOE285" s="77"/>
      <c r="KOF285" s="77"/>
      <c r="KOG285" s="77"/>
      <c r="KOH285" s="77"/>
      <c r="KOI285" s="77"/>
      <c r="KOJ285" s="77"/>
      <c r="KOK285" s="77"/>
      <c r="KOL285" s="77"/>
      <c r="KOM285" s="77"/>
      <c r="KON285" s="77"/>
      <c r="KOO285" s="77"/>
      <c r="KOP285" s="77"/>
      <c r="KOQ285" s="77"/>
      <c r="KOR285" s="77"/>
      <c r="KOS285" s="77"/>
      <c r="KOT285" s="77"/>
      <c r="KOU285" s="77"/>
      <c r="KOV285" s="77"/>
      <c r="KOW285" s="77"/>
      <c r="KOX285" s="77"/>
      <c r="KOY285" s="77"/>
      <c r="KOZ285" s="77"/>
      <c r="KPA285" s="77"/>
      <c r="KPB285" s="77"/>
      <c r="KPC285" s="77"/>
      <c r="KPD285" s="77"/>
      <c r="KPE285" s="77"/>
      <c r="KPF285" s="77"/>
      <c r="KPG285" s="77"/>
      <c r="KPH285" s="77"/>
      <c r="KPI285" s="77"/>
      <c r="KPJ285" s="77"/>
      <c r="KPK285" s="77"/>
      <c r="KPL285" s="77"/>
      <c r="KPM285" s="77"/>
      <c r="KPN285" s="77"/>
      <c r="KPO285" s="77"/>
      <c r="KPP285" s="77"/>
      <c r="KPQ285" s="77"/>
      <c r="KPR285" s="77"/>
      <c r="KPS285" s="77"/>
      <c r="KPT285" s="77"/>
      <c r="KPU285" s="77"/>
      <c r="KPV285" s="77"/>
      <c r="KPW285" s="77"/>
      <c r="KPX285" s="77"/>
      <c r="KPY285" s="77"/>
      <c r="KPZ285" s="77"/>
      <c r="KQA285" s="77"/>
      <c r="KQB285" s="77"/>
      <c r="KQC285" s="77"/>
      <c r="KQD285" s="77"/>
      <c r="KQE285" s="77"/>
      <c r="KQF285" s="77"/>
      <c r="KQG285" s="77"/>
      <c r="KQH285" s="77"/>
      <c r="KQI285" s="77"/>
      <c r="KQJ285" s="77"/>
      <c r="KQK285" s="77"/>
      <c r="KQL285" s="77"/>
      <c r="KQM285" s="77"/>
      <c r="KQN285" s="77"/>
      <c r="KQO285" s="77"/>
      <c r="KQP285" s="77"/>
      <c r="KQQ285" s="77"/>
      <c r="KQR285" s="77"/>
      <c r="KQS285" s="77"/>
      <c r="KQT285" s="77"/>
      <c r="KQU285" s="77"/>
      <c r="KQV285" s="77"/>
      <c r="KQW285" s="77"/>
      <c r="KQX285" s="77"/>
      <c r="KQY285" s="77"/>
      <c r="KQZ285" s="77"/>
      <c r="KRA285" s="77"/>
      <c r="KRB285" s="77"/>
      <c r="KRC285" s="77"/>
      <c r="KRD285" s="77"/>
      <c r="KRE285" s="77"/>
      <c r="KRF285" s="77"/>
      <c r="KRG285" s="77"/>
      <c r="KRH285" s="77"/>
      <c r="KRI285" s="77"/>
      <c r="KRJ285" s="77"/>
      <c r="KRK285" s="77"/>
      <c r="KRL285" s="77"/>
      <c r="KRM285" s="77"/>
      <c r="KRN285" s="77"/>
      <c r="KRO285" s="77"/>
      <c r="KRP285" s="77"/>
      <c r="KRQ285" s="77"/>
      <c r="KRR285" s="77"/>
      <c r="KRS285" s="77"/>
      <c r="KRT285" s="77"/>
      <c r="KRU285" s="77"/>
      <c r="KRV285" s="77"/>
      <c r="KRW285" s="77"/>
      <c r="KRX285" s="77"/>
      <c r="KRY285" s="77"/>
      <c r="KRZ285" s="77"/>
      <c r="KSA285" s="77"/>
      <c r="KSB285" s="77"/>
      <c r="KSC285" s="77"/>
      <c r="KSD285" s="77"/>
      <c r="KSE285" s="77"/>
      <c r="KSF285" s="77"/>
      <c r="KSG285" s="77"/>
      <c r="KSH285" s="77"/>
      <c r="KSI285" s="77"/>
      <c r="KSJ285" s="77"/>
      <c r="KSK285" s="77"/>
      <c r="KSL285" s="77"/>
      <c r="KSM285" s="77"/>
      <c r="KSN285" s="77"/>
      <c r="KSO285" s="77"/>
      <c r="KSP285" s="77"/>
      <c r="KSQ285" s="77"/>
      <c r="KSR285" s="77"/>
      <c r="KSS285" s="77"/>
      <c r="KST285" s="77"/>
      <c r="KSU285" s="77"/>
      <c r="KSV285" s="77"/>
      <c r="KSW285" s="77"/>
      <c r="KSX285" s="77"/>
      <c r="KSY285" s="77"/>
      <c r="KSZ285" s="77"/>
      <c r="KTA285" s="77"/>
      <c r="KTB285" s="77"/>
      <c r="KTC285" s="77"/>
      <c r="KTD285" s="77"/>
      <c r="KTE285" s="77"/>
      <c r="KTF285" s="77"/>
      <c r="KTG285" s="77"/>
      <c r="KTH285" s="77"/>
      <c r="KTI285" s="77"/>
      <c r="KTJ285" s="77"/>
      <c r="KTK285" s="77"/>
      <c r="KTL285" s="77"/>
      <c r="KTM285" s="77"/>
      <c r="KTN285" s="77"/>
      <c r="KTO285" s="77"/>
      <c r="KTP285" s="77"/>
      <c r="KTQ285" s="77"/>
      <c r="KTR285" s="77"/>
      <c r="KTS285" s="77"/>
      <c r="KTT285" s="77"/>
      <c r="KTU285" s="77"/>
      <c r="KTV285" s="77"/>
      <c r="KTW285" s="77"/>
      <c r="KTX285" s="77"/>
      <c r="KTY285" s="77"/>
      <c r="KTZ285" s="77"/>
      <c r="KUA285" s="77"/>
      <c r="KUB285" s="77"/>
      <c r="KUC285" s="77"/>
      <c r="KUD285" s="77"/>
      <c r="KUE285" s="77"/>
      <c r="KUF285" s="77"/>
      <c r="KUG285" s="77"/>
      <c r="KUH285" s="77"/>
      <c r="KUI285" s="77"/>
      <c r="KUJ285" s="77"/>
      <c r="KUK285" s="77"/>
      <c r="KUL285" s="77"/>
      <c r="KUM285" s="77"/>
      <c r="KUN285" s="77"/>
      <c r="KUO285" s="77"/>
      <c r="KUP285" s="77"/>
      <c r="KUQ285" s="77"/>
      <c r="KUR285" s="77"/>
      <c r="KUS285" s="77"/>
      <c r="KUT285" s="77"/>
      <c r="KUU285" s="77"/>
      <c r="KUV285" s="77"/>
      <c r="KUW285" s="77"/>
      <c r="KUX285" s="77"/>
      <c r="KUY285" s="77"/>
      <c r="KUZ285" s="77"/>
      <c r="KVA285" s="77"/>
      <c r="KVB285" s="77"/>
      <c r="KVC285" s="77"/>
      <c r="KVD285" s="77"/>
      <c r="KVE285" s="77"/>
      <c r="KVF285" s="77"/>
      <c r="KVG285" s="77"/>
      <c r="KVH285" s="77"/>
      <c r="KVI285" s="77"/>
      <c r="KVJ285" s="77"/>
      <c r="KVK285" s="77"/>
      <c r="KVL285" s="77"/>
      <c r="KVM285" s="77"/>
      <c r="KVN285" s="77"/>
      <c r="KVO285" s="77"/>
      <c r="KVP285" s="77"/>
      <c r="KVQ285" s="77"/>
      <c r="KVR285" s="77"/>
      <c r="KVS285" s="77"/>
      <c r="KVT285" s="77"/>
      <c r="KVU285" s="77"/>
      <c r="KVV285" s="77"/>
      <c r="KVW285" s="77"/>
      <c r="KVX285" s="77"/>
      <c r="KVY285" s="77"/>
      <c r="KVZ285" s="77"/>
      <c r="KWA285" s="77"/>
      <c r="KWB285" s="77"/>
      <c r="KWC285" s="77"/>
      <c r="KWD285" s="77"/>
      <c r="KWE285" s="77"/>
      <c r="KWF285" s="77"/>
      <c r="KWG285" s="77"/>
      <c r="KWH285" s="77"/>
      <c r="KWI285" s="77"/>
      <c r="KWJ285" s="77"/>
      <c r="KWK285" s="77"/>
      <c r="KWL285" s="77"/>
      <c r="KWM285" s="77"/>
      <c r="KWN285" s="77"/>
      <c r="KWO285" s="77"/>
      <c r="KWP285" s="77"/>
      <c r="KWQ285" s="77"/>
      <c r="KWR285" s="77"/>
      <c r="KWS285" s="77"/>
      <c r="KWT285" s="77"/>
      <c r="KWU285" s="77"/>
      <c r="KWV285" s="77"/>
      <c r="KWW285" s="77"/>
      <c r="KWX285" s="77"/>
      <c r="KWY285" s="77"/>
      <c r="KWZ285" s="77"/>
      <c r="KXA285" s="77"/>
      <c r="KXB285" s="77"/>
      <c r="KXC285" s="77"/>
      <c r="KXD285" s="77"/>
      <c r="KXE285" s="77"/>
      <c r="KXF285" s="77"/>
      <c r="KXG285" s="77"/>
      <c r="KXH285" s="77"/>
      <c r="KXI285" s="77"/>
      <c r="KXJ285" s="77"/>
      <c r="KXK285" s="77"/>
      <c r="KXL285" s="77"/>
      <c r="KXM285" s="77"/>
      <c r="KXN285" s="77"/>
      <c r="KXO285" s="77"/>
      <c r="KXP285" s="77"/>
      <c r="KXQ285" s="77"/>
      <c r="KXR285" s="77"/>
      <c r="KXS285" s="77"/>
      <c r="KXT285" s="77"/>
      <c r="KXU285" s="77"/>
      <c r="KXV285" s="77"/>
      <c r="KXW285" s="77"/>
      <c r="KXX285" s="77"/>
      <c r="KXY285" s="77"/>
      <c r="KXZ285" s="77"/>
      <c r="KYA285" s="77"/>
      <c r="KYB285" s="77"/>
      <c r="KYC285" s="77"/>
      <c r="KYD285" s="77"/>
      <c r="KYE285" s="77"/>
      <c r="KYF285" s="77"/>
      <c r="KYG285" s="77"/>
      <c r="KYH285" s="77"/>
      <c r="KYI285" s="77"/>
      <c r="KYJ285" s="77"/>
      <c r="KYK285" s="77"/>
      <c r="KYL285" s="77"/>
      <c r="KYM285" s="77"/>
      <c r="KYN285" s="77"/>
      <c r="KYO285" s="77"/>
      <c r="KYP285" s="77"/>
      <c r="KYQ285" s="77"/>
      <c r="KYR285" s="77"/>
      <c r="KYS285" s="77"/>
      <c r="KYT285" s="77"/>
      <c r="KYU285" s="77"/>
      <c r="KYV285" s="77"/>
      <c r="KYW285" s="77"/>
      <c r="KYX285" s="77"/>
      <c r="KYY285" s="77"/>
      <c r="KYZ285" s="77"/>
      <c r="KZA285" s="77"/>
      <c r="KZB285" s="77"/>
      <c r="KZC285" s="77"/>
      <c r="KZD285" s="77"/>
      <c r="KZE285" s="77"/>
      <c r="KZF285" s="77"/>
      <c r="KZG285" s="77"/>
      <c r="KZH285" s="77"/>
      <c r="KZI285" s="77"/>
      <c r="KZJ285" s="77"/>
      <c r="KZK285" s="77"/>
      <c r="KZL285" s="77"/>
      <c r="KZM285" s="77"/>
      <c r="KZN285" s="77"/>
      <c r="KZO285" s="77"/>
      <c r="KZP285" s="77"/>
      <c r="KZQ285" s="77"/>
      <c r="KZR285" s="77"/>
      <c r="KZS285" s="77"/>
      <c r="KZT285" s="77"/>
      <c r="KZU285" s="77"/>
      <c r="KZV285" s="77"/>
      <c r="KZW285" s="77"/>
      <c r="KZX285" s="77"/>
      <c r="KZY285" s="77"/>
      <c r="KZZ285" s="77"/>
      <c r="LAA285" s="77"/>
      <c r="LAB285" s="77"/>
      <c r="LAC285" s="77"/>
      <c r="LAD285" s="77"/>
      <c r="LAE285" s="77"/>
      <c r="LAF285" s="77"/>
      <c r="LAG285" s="77"/>
      <c r="LAH285" s="77"/>
      <c r="LAI285" s="77"/>
      <c r="LAJ285" s="77"/>
      <c r="LAK285" s="77"/>
      <c r="LAL285" s="77"/>
      <c r="LAM285" s="77"/>
      <c r="LAN285" s="77"/>
      <c r="LAO285" s="77"/>
      <c r="LAP285" s="77"/>
      <c r="LAQ285" s="77"/>
      <c r="LAR285" s="77"/>
      <c r="LAS285" s="77"/>
      <c r="LAT285" s="77"/>
      <c r="LAU285" s="77"/>
      <c r="LAV285" s="77"/>
      <c r="LAW285" s="77"/>
      <c r="LAX285" s="77"/>
      <c r="LAY285" s="77"/>
      <c r="LAZ285" s="77"/>
      <c r="LBA285" s="77"/>
      <c r="LBB285" s="77"/>
      <c r="LBC285" s="77"/>
      <c r="LBD285" s="77"/>
      <c r="LBE285" s="77"/>
      <c r="LBF285" s="77"/>
      <c r="LBG285" s="77"/>
      <c r="LBH285" s="77"/>
      <c r="LBI285" s="77"/>
      <c r="LBJ285" s="77"/>
      <c r="LBK285" s="77"/>
      <c r="LBL285" s="77"/>
      <c r="LBM285" s="77"/>
      <c r="LBN285" s="77"/>
      <c r="LBO285" s="77"/>
      <c r="LBP285" s="77"/>
      <c r="LBQ285" s="77"/>
      <c r="LBR285" s="77"/>
      <c r="LBS285" s="77"/>
      <c r="LBT285" s="77"/>
      <c r="LBU285" s="77"/>
      <c r="LBV285" s="77"/>
      <c r="LBW285" s="77"/>
      <c r="LBX285" s="77"/>
      <c r="LBY285" s="77"/>
      <c r="LBZ285" s="77"/>
      <c r="LCA285" s="77"/>
      <c r="LCB285" s="77"/>
      <c r="LCC285" s="77"/>
      <c r="LCD285" s="77"/>
      <c r="LCE285" s="77"/>
      <c r="LCF285" s="77"/>
      <c r="LCG285" s="77"/>
      <c r="LCH285" s="77"/>
      <c r="LCI285" s="77"/>
      <c r="LCJ285" s="77"/>
      <c r="LCK285" s="77"/>
      <c r="LCL285" s="77"/>
      <c r="LCM285" s="77"/>
      <c r="LCN285" s="77"/>
      <c r="LCO285" s="77"/>
      <c r="LCP285" s="77"/>
      <c r="LCQ285" s="77"/>
      <c r="LCR285" s="77"/>
      <c r="LCS285" s="77"/>
      <c r="LCT285" s="77"/>
      <c r="LCU285" s="77"/>
      <c r="LCV285" s="77"/>
      <c r="LCW285" s="77"/>
      <c r="LCX285" s="77"/>
      <c r="LCY285" s="77"/>
      <c r="LCZ285" s="77"/>
      <c r="LDA285" s="77"/>
      <c r="LDB285" s="77"/>
      <c r="LDC285" s="77"/>
      <c r="LDD285" s="77"/>
      <c r="LDE285" s="77"/>
      <c r="LDF285" s="77"/>
      <c r="LDG285" s="77"/>
      <c r="LDH285" s="77"/>
      <c r="LDI285" s="77"/>
      <c r="LDJ285" s="77"/>
      <c r="LDK285" s="77"/>
      <c r="LDL285" s="77"/>
      <c r="LDM285" s="77"/>
      <c r="LDN285" s="77"/>
      <c r="LDO285" s="77"/>
      <c r="LDP285" s="77"/>
      <c r="LDQ285" s="77"/>
      <c r="LDR285" s="77"/>
      <c r="LDS285" s="77"/>
      <c r="LDT285" s="77"/>
      <c r="LDU285" s="77"/>
      <c r="LDV285" s="77"/>
      <c r="LDW285" s="77"/>
      <c r="LDX285" s="77"/>
      <c r="LDY285" s="77"/>
      <c r="LDZ285" s="77"/>
      <c r="LEA285" s="77"/>
      <c r="LEB285" s="77"/>
      <c r="LEC285" s="77"/>
      <c r="LED285" s="77"/>
      <c r="LEE285" s="77"/>
      <c r="LEF285" s="77"/>
      <c r="LEG285" s="77"/>
      <c r="LEH285" s="77"/>
      <c r="LEI285" s="77"/>
      <c r="LEJ285" s="77"/>
      <c r="LEK285" s="77"/>
      <c r="LEL285" s="77"/>
      <c r="LEM285" s="77"/>
      <c r="LEN285" s="77"/>
      <c r="LEO285" s="77"/>
      <c r="LEP285" s="77"/>
      <c r="LEQ285" s="77"/>
      <c r="LER285" s="77"/>
      <c r="LES285" s="77"/>
      <c r="LET285" s="77"/>
      <c r="LEU285" s="77"/>
      <c r="LEV285" s="77"/>
      <c r="LEW285" s="77"/>
      <c r="LEX285" s="77"/>
      <c r="LEY285" s="77"/>
      <c r="LEZ285" s="77"/>
      <c r="LFA285" s="77"/>
      <c r="LFB285" s="77"/>
      <c r="LFC285" s="77"/>
      <c r="LFD285" s="77"/>
      <c r="LFE285" s="77"/>
      <c r="LFF285" s="77"/>
      <c r="LFG285" s="77"/>
      <c r="LFH285" s="77"/>
      <c r="LFI285" s="77"/>
      <c r="LFJ285" s="77"/>
      <c r="LFK285" s="77"/>
      <c r="LFL285" s="77"/>
      <c r="LFM285" s="77"/>
      <c r="LFN285" s="77"/>
      <c r="LFO285" s="77"/>
      <c r="LFP285" s="77"/>
      <c r="LFQ285" s="77"/>
      <c r="LFR285" s="77"/>
      <c r="LFS285" s="77"/>
      <c r="LFT285" s="77"/>
      <c r="LFU285" s="77"/>
      <c r="LFV285" s="77"/>
      <c r="LFW285" s="77"/>
      <c r="LFX285" s="77"/>
      <c r="LFY285" s="77"/>
      <c r="LFZ285" s="77"/>
      <c r="LGA285" s="77"/>
      <c r="LGB285" s="77"/>
      <c r="LGC285" s="77"/>
      <c r="LGD285" s="77"/>
      <c r="LGE285" s="77"/>
      <c r="LGF285" s="77"/>
      <c r="LGG285" s="77"/>
      <c r="LGH285" s="77"/>
      <c r="LGI285" s="77"/>
      <c r="LGJ285" s="77"/>
      <c r="LGK285" s="77"/>
      <c r="LGL285" s="77"/>
      <c r="LGM285" s="77"/>
      <c r="LGN285" s="77"/>
      <c r="LGO285" s="77"/>
      <c r="LGP285" s="77"/>
      <c r="LGQ285" s="77"/>
      <c r="LGR285" s="77"/>
      <c r="LGS285" s="77"/>
      <c r="LGT285" s="77"/>
      <c r="LGU285" s="77"/>
      <c r="LGV285" s="77"/>
      <c r="LGW285" s="77"/>
      <c r="LGX285" s="77"/>
      <c r="LGY285" s="77"/>
      <c r="LGZ285" s="77"/>
      <c r="LHA285" s="77"/>
      <c r="LHB285" s="77"/>
      <c r="LHC285" s="77"/>
      <c r="LHD285" s="77"/>
      <c r="LHE285" s="77"/>
      <c r="LHF285" s="77"/>
      <c r="LHG285" s="77"/>
      <c r="LHH285" s="77"/>
      <c r="LHI285" s="77"/>
      <c r="LHJ285" s="77"/>
      <c r="LHK285" s="77"/>
      <c r="LHL285" s="77"/>
      <c r="LHM285" s="77"/>
      <c r="LHN285" s="77"/>
      <c r="LHO285" s="77"/>
      <c r="LHP285" s="77"/>
      <c r="LHQ285" s="77"/>
      <c r="LHR285" s="77"/>
      <c r="LHS285" s="77"/>
      <c r="LHT285" s="77"/>
      <c r="LHU285" s="77"/>
      <c r="LHV285" s="77"/>
      <c r="LHW285" s="77"/>
      <c r="LHX285" s="77"/>
      <c r="LHY285" s="77"/>
      <c r="LHZ285" s="77"/>
      <c r="LIA285" s="77"/>
      <c r="LIB285" s="77"/>
      <c r="LIC285" s="77"/>
      <c r="LID285" s="77"/>
      <c r="LIE285" s="77"/>
      <c r="LIF285" s="77"/>
      <c r="LIG285" s="77"/>
      <c r="LIH285" s="77"/>
      <c r="LII285" s="77"/>
      <c r="LIJ285" s="77"/>
      <c r="LIK285" s="77"/>
      <c r="LIL285" s="77"/>
      <c r="LIM285" s="77"/>
      <c r="LIN285" s="77"/>
      <c r="LIO285" s="77"/>
      <c r="LIP285" s="77"/>
      <c r="LIQ285" s="77"/>
      <c r="LIR285" s="77"/>
      <c r="LIS285" s="77"/>
      <c r="LIT285" s="77"/>
      <c r="LIU285" s="77"/>
      <c r="LIV285" s="77"/>
      <c r="LIW285" s="77"/>
      <c r="LIX285" s="77"/>
      <c r="LIY285" s="77"/>
      <c r="LIZ285" s="77"/>
      <c r="LJA285" s="77"/>
      <c r="LJB285" s="77"/>
      <c r="LJC285" s="77"/>
      <c r="LJD285" s="77"/>
      <c r="LJE285" s="77"/>
      <c r="LJF285" s="77"/>
      <c r="LJG285" s="77"/>
      <c r="LJH285" s="77"/>
      <c r="LJI285" s="77"/>
      <c r="LJJ285" s="77"/>
      <c r="LJK285" s="77"/>
      <c r="LJL285" s="77"/>
      <c r="LJM285" s="77"/>
      <c r="LJN285" s="77"/>
      <c r="LJO285" s="77"/>
      <c r="LJP285" s="77"/>
      <c r="LJQ285" s="77"/>
      <c r="LJR285" s="77"/>
      <c r="LJS285" s="77"/>
      <c r="LJT285" s="77"/>
      <c r="LJU285" s="77"/>
      <c r="LJV285" s="77"/>
      <c r="LJW285" s="77"/>
      <c r="LJX285" s="77"/>
      <c r="LJY285" s="77"/>
      <c r="LJZ285" s="77"/>
      <c r="LKA285" s="77"/>
      <c r="LKB285" s="77"/>
      <c r="LKC285" s="77"/>
      <c r="LKD285" s="77"/>
      <c r="LKE285" s="77"/>
      <c r="LKF285" s="77"/>
      <c r="LKG285" s="77"/>
      <c r="LKH285" s="77"/>
      <c r="LKI285" s="77"/>
      <c r="LKJ285" s="77"/>
      <c r="LKK285" s="77"/>
      <c r="LKL285" s="77"/>
      <c r="LKM285" s="77"/>
      <c r="LKN285" s="77"/>
      <c r="LKO285" s="77"/>
      <c r="LKP285" s="77"/>
      <c r="LKQ285" s="77"/>
      <c r="LKR285" s="77"/>
      <c r="LKS285" s="77"/>
      <c r="LKT285" s="77"/>
      <c r="LKU285" s="77"/>
      <c r="LKV285" s="77"/>
      <c r="LKW285" s="77"/>
      <c r="LKX285" s="77"/>
      <c r="LKY285" s="77"/>
      <c r="LKZ285" s="77"/>
      <c r="LLA285" s="77"/>
      <c r="LLB285" s="77"/>
      <c r="LLC285" s="77"/>
      <c r="LLD285" s="77"/>
      <c r="LLE285" s="77"/>
      <c r="LLF285" s="77"/>
      <c r="LLG285" s="77"/>
      <c r="LLH285" s="77"/>
      <c r="LLI285" s="77"/>
      <c r="LLJ285" s="77"/>
      <c r="LLK285" s="77"/>
      <c r="LLL285" s="77"/>
      <c r="LLM285" s="77"/>
      <c r="LLN285" s="77"/>
      <c r="LLO285" s="77"/>
      <c r="LLP285" s="77"/>
      <c r="LLQ285" s="77"/>
      <c r="LLR285" s="77"/>
      <c r="LLS285" s="77"/>
      <c r="LLT285" s="77"/>
      <c r="LLU285" s="77"/>
      <c r="LLV285" s="77"/>
      <c r="LLW285" s="77"/>
      <c r="LLX285" s="77"/>
      <c r="LLY285" s="77"/>
      <c r="LLZ285" s="77"/>
      <c r="LMA285" s="77"/>
      <c r="LMB285" s="77"/>
      <c r="LMC285" s="77"/>
      <c r="LMD285" s="77"/>
      <c r="LME285" s="77"/>
      <c r="LMF285" s="77"/>
      <c r="LMG285" s="77"/>
      <c r="LMH285" s="77"/>
      <c r="LMI285" s="77"/>
      <c r="LMJ285" s="77"/>
      <c r="LMK285" s="77"/>
      <c r="LML285" s="77"/>
      <c r="LMM285" s="77"/>
      <c r="LMN285" s="77"/>
      <c r="LMO285" s="77"/>
      <c r="LMP285" s="77"/>
      <c r="LMQ285" s="77"/>
      <c r="LMR285" s="77"/>
      <c r="LMS285" s="77"/>
      <c r="LMT285" s="77"/>
      <c r="LMU285" s="77"/>
      <c r="LMV285" s="77"/>
      <c r="LMW285" s="77"/>
      <c r="LMX285" s="77"/>
      <c r="LMY285" s="77"/>
      <c r="LMZ285" s="77"/>
      <c r="LNA285" s="77"/>
      <c r="LNB285" s="77"/>
      <c r="LNC285" s="77"/>
      <c r="LND285" s="77"/>
      <c r="LNE285" s="77"/>
      <c r="LNF285" s="77"/>
      <c r="LNG285" s="77"/>
      <c r="LNH285" s="77"/>
      <c r="LNI285" s="77"/>
      <c r="LNJ285" s="77"/>
      <c r="LNK285" s="77"/>
      <c r="LNL285" s="77"/>
      <c r="LNM285" s="77"/>
      <c r="LNN285" s="77"/>
      <c r="LNO285" s="77"/>
      <c r="LNP285" s="77"/>
      <c r="LNQ285" s="77"/>
      <c r="LNR285" s="77"/>
      <c r="LNS285" s="77"/>
      <c r="LNT285" s="77"/>
      <c r="LNU285" s="77"/>
      <c r="LNV285" s="77"/>
      <c r="LNW285" s="77"/>
      <c r="LNX285" s="77"/>
      <c r="LNY285" s="77"/>
      <c r="LNZ285" s="77"/>
      <c r="LOA285" s="77"/>
      <c r="LOB285" s="77"/>
      <c r="LOC285" s="77"/>
      <c r="LOD285" s="77"/>
      <c r="LOE285" s="77"/>
      <c r="LOF285" s="77"/>
      <c r="LOG285" s="77"/>
      <c r="LOH285" s="77"/>
      <c r="LOI285" s="77"/>
      <c r="LOJ285" s="77"/>
      <c r="LOK285" s="77"/>
      <c r="LOL285" s="77"/>
      <c r="LOM285" s="77"/>
      <c r="LON285" s="77"/>
      <c r="LOO285" s="77"/>
      <c r="LOP285" s="77"/>
      <c r="LOQ285" s="77"/>
      <c r="LOR285" s="77"/>
      <c r="LOS285" s="77"/>
      <c r="LOT285" s="77"/>
      <c r="LOU285" s="77"/>
      <c r="LOV285" s="77"/>
      <c r="LOW285" s="77"/>
      <c r="LOX285" s="77"/>
      <c r="LOY285" s="77"/>
      <c r="LOZ285" s="77"/>
      <c r="LPA285" s="77"/>
      <c r="LPB285" s="77"/>
      <c r="LPC285" s="77"/>
      <c r="LPD285" s="77"/>
      <c r="LPE285" s="77"/>
      <c r="LPF285" s="77"/>
      <c r="LPG285" s="77"/>
      <c r="LPH285" s="77"/>
      <c r="LPI285" s="77"/>
      <c r="LPJ285" s="77"/>
      <c r="LPK285" s="77"/>
      <c r="LPL285" s="77"/>
      <c r="LPM285" s="77"/>
      <c r="LPN285" s="77"/>
      <c r="LPO285" s="77"/>
      <c r="LPP285" s="77"/>
      <c r="LPQ285" s="77"/>
      <c r="LPR285" s="77"/>
      <c r="LPS285" s="77"/>
      <c r="LPT285" s="77"/>
      <c r="LPU285" s="77"/>
      <c r="LPV285" s="77"/>
      <c r="LPW285" s="77"/>
      <c r="LPX285" s="77"/>
      <c r="LPY285" s="77"/>
      <c r="LPZ285" s="77"/>
      <c r="LQA285" s="77"/>
      <c r="LQB285" s="77"/>
      <c r="LQC285" s="77"/>
      <c r="LQD285" s="77"/>
      <c r="LQE285" s="77"/>
      <c r="LQF285" s="77"/>
      <c r="LQG285" s="77"/>
      <c r="LQH285" s="77"/>
      <c r="LQI285" s="77"/>
      <c r="LQJ285" s="77"/>
      <c r="LQK285" s="77"/>
      <c r="LQL285" s="77"/>
      <c r="LQM285" s="77"/>
      <c r="LQN285" s="77"/>
      <c r="LQO285" s="77"/>
      <c r="LQP285" s="77"/>
      <c r="LQQ285" s="77"/>
      <c r="LQR285" s="77"/>
      <c r="LQS285" s="77"/>
      <c r="LQT285" s="77"/>
      <c r="LQU285" s="77"/>
      <c r="LQV285" s="77"/>
      <c r="LQW285" s="77"/>
      <c r="LQX285" s="77"/>
      <c r="LQY285" s="77"/>
      <c r="LQZ285" s="77"/>
      <c r="LRA285" s="77"/>
      <c r="LRB285" s="77"/>
      <c r="LRC285" s="77"/>
      <c r="LRD285" s="77"/>
      <c r="LRE285" s="77"/>
      <c r="LRF285" s="77"/>
      <c r="LRG285" s="77"/>
      <c r="LRH285" s="77"/>
      <c r="LRI285" s="77"/>
      <c r="LRJ285" s="77"/>
      <c r="LRK285" s="77"/>
      <c r="LRL285" s="77"/>
      <c r="LRM285" s="77"/>
      <c r="LRN285" s="77"/>
      <c r="LRO285" s="77"/>
      <c r="LRP285" s="77"/>
      <c r="LRQ285" s="77"/>
      <c r="LRR285" s="77"/>
      <c r="LRS285" s="77"/>
      <c r="LRT285" s="77"/>
      <c r="LRU285" s="77"/>
      <c r="LRV285" s="77"/>
      <c r="LRW285" s="77"/>
      <c r="LRX285" s="77"/>
      <c r="LRY285" s="77"/>
      <c r="LRZ285" s="77"/>
      <c r="LSA285" s="77"/>
      <c r="LSB285" s="77"/>
      <c r="LSC285" s="77"/>
      <c r="LSD285" s="77"/>
      <c r="LSE285" s="77"/>
      <c r="LSF285" s="77"/>
      <c r="LSG285" s="77"/>
      <c r="LSH285" s="77"/>
      <c r="LSI285" s="77"/>
      <c r="LSJ285" s="77"/>
      <c r="LSK285" s="77"/>
      <c r="LSL285" s="77"/>
      <c r="LSM285" s="77"/>
      <c r="LSN285" s="77"/>
      <c r="LSO285" s="77"/>
      <c r="LSP285" s="77"/>
      <c r="LSQ285" s="77"/>
      <c r="LSR285" s="77"/>
      <c r="LSS285" s="77"/>
      <c r="LST285" s="77"/>
      <c r="LSU285" s="77"/>
      <c r="LSV285" s="77"/>
      <c r="LSW285" s="77"/>
      <c r="LSX285" s="77"/>
      <c r="LSY285" s="77"/>
      <c r="LSZ285" s="77"/>
      <c r="LTA285" s="77"/>
      <c r="LTB285" s="77"/>
      <c r="LTC285" s="77"/>
      <c r="LTD285" s="77"/>
      <c r="LTE285" s="77"/>
      <c r="LTF285" s="77"/>
      <c r="LTG285" s="77"/>
      <c r="LTH285" s="77"/>
      <c r="LTI285" s="77"/>
      <c r="LTJ285" s="77"/>
      <c r="LTK285" s="77"/>
      <c r="LTL285" s="77"/>
      <c r="LTM285" s="77"/>
      <c r="LTN285" s="77"/>
      <c r="LTO285" s="77"/>
      <c r="LTP285" s="77"/>
      <c r="LTQ285" s="77"/>
      <c r="LTR285" s="77"/>
      <c r="LTS285" s="77"/>
      <c r="LTT285" s="77"/>
      <c r="LTU285" s="77"/>
      <c r="LTV285" s="77"/>
      <c r="LTW285" s="77"/>
      <c r="LTX285" s="77"/>
      <c r="LTY285" s="77"/>
      <c r="LTZ285" s="77"/>
      <c r="LUA285" s="77"/>
      <c r="LUB285" s="77"/>
      <c r="LUC285" s="77"/>
      <c r="LUD285" s="77"/>
      <c r="LUE285" s="77"/>
      <c r="LUF285" s="77"/>
      <c r="LUG285" s="77"/>
      <c r="LUH285" s="77"/>
      <c r="LUI285" s="77"/>
      <c r="LUJ285" s="77"/>
      <c r="LUK285" s="77"/>
      <c r="LUL285" s="77"/>
      <c r="LUM285" s="77"/>
      <c r="LUN285" s="77"/>
      <c r="LUO285" s="77"/>
      <c r="LUP285" s="77"/>
      <c r="LUQ285" s="77"/>
      <c r="LUR285" s="77"/>
      <c r="LUS285" s="77"/>
      <c r="LUT285" s="77"/>
      <c r="LUU285" s="77"/>
      <c r="LUV285" s="77"/>
      <c r="LUW285" s="77"/>
      <c r="LUX285" s="77"/>
      <c r="LUY285" s="77"/>
      <c r="LUZ285" s="77"/>
      <c r="LVA285" s="77"/>
      <c r="LVB285" s="77"/>
      <c r="LVC285" s="77"/>
      <c r="LVD285" s="77"/>
      <c r="LVE285" s="77"/>
      <c r="LVF285" s="77"/>
      <c r="LVG285" s="77"/>
      <c r="LVH285" s="77"/>
      <c r="LVI285" s="77"/>
      <c r="LVJ285" s="77"/>
      <c r="LVK285" s="77"/>
      <c r="LVL285" s="77"/>
      <c r="LVM285" s="77"/>
      <c r="LVN285" s="77"/>
      <c r="LVO285" s="77"/>
      <c r="LVP285" s="77"/>
      <c r="LVQ285" s="77"/>
      <c r="LVR285" s="77"/>
      <c r="LVS285" s="77"/>
      <c r="LVT285" s="77"/>
      <c r="LVU285" s="77"/>
      <c r="LVV285" s="77"/>
      <c r="LVW285" s="77"/>
      <c r="LVX285" s="77"/>
      <c r="LVY285" s="77"/>
      <c r="LVZ285" s="77"/>
      <c r="LWA285" s="77"/>
      <c r="LWB285" s="77"/>
      <c r="LWC285" s="77"/>
      <c r="LWD285" s="77"/>
      <c r="LWE285" s="77"/>
      <c r="LWF285" s="77"/>
      <c r="LWG285" s="77"/>
      <c r="LWH285" s="77"/>
      <c r="LWI285" s="77"/>
      <c r="LWJ285" s="77"/>
      <c r="LWK285" s="77"/>
      <c r="LWL285" s="77"/>
      <c r="LWM285" s="77"/>
      <c r="LWN285" s="77"/>
      <c r="LWO285" s="77"/>
      <c r="LWP285" s="77"/>
      <c r="LWQ285" s="77"/>
      <c r="LWR285" s="77"/>
      <c r="LWS285" s="77"/>
      <c r="LWT285" s="77"/>
      <c r="LWU285" s="77"/>
      <c r="LWV285" s="77"/>
      <c r="LWW285" s="77"/>
      <c r="LWX285" s="77"/>
      <c r="LWY285" s="77"/>
      <c r="LWZ285" s="77"/>
      <c r="LXA285" s="77"/>
      <c r="LXB285" s="77"/>
      <c r="LXC285" s="77"/>
      <c r="LXD285" s="77"/>
      <c r="LXE285" s="77"/>
      <c r="LXF285" s="77"/>
      <c r="LXG285" s="77"/>
      <c r="LXH285" s="77"/>
      <c r="LXI285" s="77"/>
      <c r="LXJ285" s="77"/>
      <c r="LXK285" s="77"/>
      <c r="LXL285" s="77"/>
      <c r="LXM285" s="77"/>
      <c r="LXN285" s="77"/>
      <c r="LXO285" s="77"/>
      <c r="LXP285" s="77"/>
      <c r="LXQ285" s="77"/>
      <c r="LXR285" s="77"/>
      <c r="LXS285" s="77"/>
      <c r="LXT285" s="77"/>
      <c r="LXU285" s="77"/>
      <c r="LXV285" s="77"/>
      <c r="LXW285" s="77"/>
      <c r="LXX285" s="77"/>
      <c r="LXY285" s="77"/>
      <c r="LXZ285" s="77"/>
      <c r="LYA285" s="77"/>
      <c r="LYB285" s="77"/>
      <c r="LYC285" s="77"/>
      <c r="LYD285" s="77"/>
      <c r="LYE285" s="77"/>
      <c r="LYF285" s="77"/>
      <c r="LYG285" s="77"/>
      <c r="LYH285" s="77"/>
      <c r="LYI285" s="77"/>
      <c r="LYJ285" s="77"/>
      <c r="LYK285" s="77"/>
      <c r="LYL285" s="77"/>
      <c r="LYM285" s="77"/>
      <c r="LYN285" s="77"/>
      <c r="LYO285" s="77"/>
      <c r="LYP285" s="77"/>
      <c r="LYQ285" s="77"/>
      <c r="LYR285" s="77"/>
      <c r="LYS285" s="77"/>
      <c r="LYT285" s="77"/>
      <c r="LYU285" s="77"/>
      <c r="LYV285" s="77"/>
      <c r="LYW285" s="77"/>
      <c r="LYX285" s="77"/>
      <c r="LYY285" s="77"/>
      <c r="LYZ285" s="77"/>
      <c r="LZA285" s="77"/>
      <c r="LZB285" s="77"/>
      <c r="LZC285" s="77"/>
      <c r="LZD285" s="77"/>
      <c r="LZE285" s="77"/>
      <c r="LZF285" s="77"/>
      <c r="LZG285" s="77"/>
      <c r="LZH285" s="77"/>
      <c r="LZI285" s="77"/>
      <c r="LZJ285" s="77"/>
      <c r="LZK285" s="77"/>
      <c r="LZL285" s="77"/>
      <c r="LZM285" s="77"/>
      <c r="LZN285" s="77"/>
      <c r="LZO285" s="77"/>
      <c r="LZP285" s="77"/>
      <c r="LZQ285" s="77"/>
      <c r="LZR285" s="77"/>
      <c r="LZS285" s="77"/>
      <c r="LZT285" s="77"/>
      <c r="LZU285" s="77"/>
      <c r="LZV285" s="77"/>
      <c r="LZW285" s="77"/>
      <c r="LZX285" s="77"/>
      <c r="LZY285" s="77"/>
      <c r="LZZ285" s="77"/>
      <c r="MAA285" s="77"/>
      <c r="MAB285" s="77"/>
      <c r="MAC285" s="77"/>
      <c r="MAD285" s="77"/>
      <c r="MAE285" s="77"/>
      <c r="MAF285" s="77"/>
      <c r="MAG285" s="77"/>
      <c r="MAH285" s="77"/>
      <c r="MAI285" s="77"/>
      <c r="MAJ285" s="77"/>
      <c r="MAK285" s="77"/>
      <c r="MAL285" s="77"/>
      <c r="MAM285" s="77"/>
      <c r="MAN285" s="77"/>
      <c r="MAO285" s="77"/>
      <c r="MAP285" s="77"/>
      <c r="MAQ285" s="77"/>
      <c r="MAR285" s="77"/>
      <c r="MAS285" s="77"/>
      <c r="MAT285" s="77"/>
      <c r="MAU285" s="77"/>
      <c r="MAV285" s="77"/>
      <c r="MAW285" s="77"/>
      <c r="MAX285" s="77"/>
      <c r="MAY285" s="77"/>
      <c r="MAZ285" s="77"/>
      <c r="MBA285" s="77"/>
      <c r="MBB285" s="77"/>
      <c r="MBC285" s="77"/>
      <c r="MBD285" s="77"/>
      <c r="MBE285" s="77"/>
      <c r="MBF285" s="77"/>
      <c r="MBG285" s="77"/>
      <c r="MBH285" s="77"/>
      <c r="MBI285" s="77"/>
      <c r="MBJ285" s="77"/>
      <c r="MBK285" s="77"/>
      <c r="MBL285" s="77"/>
      <c r="MBM285" s="77"/>
      <c r="MBN285" s="77"/>
      <c r="MBO285" s="77"/>
      <c r="MBP285" s="77"/>
      <c r="MBQ285" s="77"/>
      <c r="MBR285" s="77"/>
      <c r="MBS285" s="77"/>
      <c r="MBT285" s="77"/>
      <c r="MBU285" s="77"/>
      <c r="MBV285" s="77"/>
      <c r="MBW285" s="77"/>
      <c r="MBX285" s="77"/>
      <c r="MBY285" s="77"/>
      <c r="MBZ285" s="77"/>
      <c r="MCA285" s="77"/>
      <c r="MCB285" s="77"/>
      <c r="MCC285" s="77"/>
      <c r="MCD285" s="77"/>
      <c r="MCE285" s="77"/>
      <c r="MCF285" s="77"/>
      <c r="MCG285" s="77"/>
      <c r="MCH285" s="77"/>
      <c r="MCI285" s="77"/>
      <c r="MCJ285" s="77"/>
      <c r="MCK285" s="77"/>
      <c r="MCL285" s="77"/>
      <c r="MCM285" s="77"/>
      <c r="MCN285" s="77"/>
      <c r="MCO285" s="77"/>
      <c r="MCP285" s="77"/>
      <c r="MCQ285" s="77"/>
      <c r="MCR285" s="77"/>
      <c r="MCS285" s="77"/>
      <c r="MCT285" s="77"/>
      <c r="MCU285" s="77"/>
      <c r="MCV285" s="77"/>
      <c r="MCW285" s="77"/>
      <c r="MCX285" s="77"/>
      <c r="MCY285" s="77"/>
      <c r="MCZ285" s="77"/>
      <c r="MDA285" s="77"/>
      <c r="MDB285" s="77"/>
      <c r="MDC285" s="77"/>
      <c r="MDD285" s="77"/>
      <c r="MDE285" s="77"/>
      <c r="MDF285" s="77"/>
      <c r="MDG285" s="77"/>
      <c r="MDH285" s="77"/>
      <c r="MDI285" s="77"/>
      <c r="MDJ285" s="77"/>
      <c r="MDK285" s="77"/>
      <c r="MDL285" s="77"/>
      <c r="MDM285" s="77"/>
      <c r="MDN285" s="77"/>
      <c r="MDO285" s="77"/>
      <c r="MDP285" s="77"/>
      <c r="MDQ285" s="77"/>
      <c r="MDR285" s="77"/>
      <c r="MDS285" s="77"/>
      <c r="MDT285" s="77"/>
      <c r="MDU285" s="77"/>
      <c r="MDV285" s="77"/>
      <c r="MDW285" s="77"/>
      <c r="MDX285" s="77"/>
      <c r="MDY285" s="77"/>
      <c r="MDZ285" s="77"/>
      <c r="MEA285" s="77"/>
      <c r="MEB285" s="77"/>
      <c r="MEC285" s="77"/>
      <c r="MED285" s="77"/>
      <c r="MEE285" s="77"/>
      <c r="MEF285" s="77"/>
      <c r="MEG285" s="77"/>
      <c r="MEH285" s="77"/>
      <c r="MEI285" s="77"/>
      <c r="MEJ285" s="77"/>
      <c r="MEK285" s="77"/>
      <c r="MEL285" s="77"/>
      <c r="MEM285" s="77"/>
      <c r="MEN285" s="77"/>
      <c r="MEO285" s="77"/>
      <c r="MEP285" s="77"/>
      <c r="MEQ285" s="77"/>
      <c r="MER285" s="77"/>
      <c r="MES285" s="77"/>
      <c r="MET285" s="77"/>
      <c r="MEU285" s="77"/>
      <c r="MEV285" s="77"/>
      <c r="MEW285" s="77"/>
      <c r="MEX285" s="77"/>
      <c r="MEY285" s="77"/>
      <c r="MEZ285" s="77"/>
      <c r="MFA285" s="77"/>
      <c r="MFB285" s="77"/>
      <c r="MFC285" s="77"/>
      <c r="MFD285" s="77"/>
      <c r="MFE285" s="77"/>
      <c r="MFF285" s="77"/>
      <c r="MFG285" s="77"/>
      <c r="MFH285" s="77"/>
      <c r="MFI285" s="77"/>
      <c r="MFJ285" s="77"/>
      <c r="MFK285" s="77"/>
      <c r="MFL285" s="77"/>
      <c r="MFM285" s="77"/>
      <c r="MFN285" s="77"/>
      <c r="MFO285" s="77"/>
      <c r="MFP285" s="77"/>
      <c r="MFQ285" s="77"/>
      <c r="MFR285" s="77"/>
      <c r="MFS285" s="77"/>
      <c r="MFT285" s="77"/>
      <c r="MFU285" s="77"/>
      <c r="MFV285" s="77"/>
      <c r="MFW285" s="77"/>
      <c r="MFX285" s="77"/>
      <c r="MFY285" s="77"/>
      <c r="MFZ285" s="77"/>
      <c r="MGA285" s="77"/>
      <c r="MGB285" s="77"/>
      <c r="MGC285" s="77"/>
      <c r="MGD285" s="77"/>
      <c r="MGE285" s="77"/>
      <c r="MGF285" s="77"/>
      <c r="MGG285" s="77"/>
      <c r="MGH285" s="77"/>
      <c r="MGI285" s="77"/>
      <c r="MGJ285" s="77"/>
      <c r="MGK285" s="77"/>
      <c r="MGL285" s="77"/>
      <c r="MGM285" s="77"/>
      <c r="MGN285" s="77"/>
      <c r="MGO285" s="77"/>
      <c r="MGP285" s="77"/>
      <c r="MGQ285" s="77"/>
      <c r="MGR285" s="77"/>
      <c r="MGS285" s="77"/>
      <c r="MGT285" s="77"/>
      <c r="MGU285" s="77"/>
      <c r="MGV285" s="77"/>
      <c r="MGW285" s="77"/>
      <c r="MGX285" s="77"/>
      <c r="MGY285" s="77"/>
      <c r="MGZ285" s="77"/>
      <c r="MHA285" s="77"/>
      <c r="MHB285" s="77"/>
      <c r="MHC285" s="77"/>
      <c r="MHD285" s="77"/>
      <c r="MHE285" s="77"/>
      <c r="MHF285" s="77"/>
      <c r="MHG285" s="77"/>
      <c r="MHH285" s="77"/>
      <c r="MHI285" s="77"/>
      <c r="MHJ285" s="77"/>
      <c r="MHK285" s="77"/>
      <c r="MHL285" s="77"/>
      <c r="MHM285" s="77"/>
      <c r="MHN285" s="77"/>
      <c r="MHO285" s="77"/>
      <c r="MHP285" s="77"/>
      <c r="MHQ285" s="77"/>
      <c r="MHR285" s="77"/>
      <c r="MHS285" s="77"/>
      <c r="MHT285" s="77"/>
      <c r="MHU285" s="77"/>
      <c r="MHV285" s="77"/>
      <c r="MHW285" s="77"/>
      <c r="MHX285" s="77"/>
      <c r="MHY285" s="77"/>
      <c r="MHZ285" s="77"/>
      <c r="MIA285" s="77"/>
      <c r="MIB285" s="77"/>
      <c r="MIC285" s="77"/>
      <c r="MID285" s="77"/>
      <c r="MIE285" s="77"/>
      <c r="MIF285" s="77"/>
      <c r="MIG285" s="77"/>
      <c r="MIH285" s="77"/>
      <c r="MII285" s="77"/>
      <c r="MIJ285" s="77"/>
      <c r="MIK285" s="77"/>
      <c r="MIL285" s="77"/>
      <c r="MIM285" s="77"/>
      <c r="MIN285" s="77"/>
      <c r="MIO285" s="77"/>
      <c r="MIP285" s="77"/>
      <c r="MIQ285" s="77"/>
      <c r="MIR285" s="77"/>
      <c r="MIS285" s="77"/>
      <c r="MIT285" s="77"/>
      <c r="MIU285" s="77"/>
      <c r="MIV285" s="77"/>
      <c r="MIW285" s="77"/>
      <c r="MIX285" s="77"/>
      <c r="MIY285" s="77"/>
      <c r="MIZ285" s="77"/>
      <c r="MJA285" s="77"/>
      <c r="MJB285" s="77"/>
      <c r="MJC285" s="77"/>
      <c r="MJD285" s="77"/>
      <c r="MJE285" s="77"/>
      <c r="MJF285" s="77"/>
      <c r="MJG285" s="77"/>
      <c r="MJH285" s="77"/>
      <c r="MJI285" s="77"/>
      <c r="MJJ285" s="77"/>
      <c r="MJK285" s="77"/>
      <c r="MJL285" s="77"/>
      <c r="MJM285" s="77"/>
      <c r="MJN285" s="77"/>
      <c r="MJO285" s="77"/>
      <c r="MJP285" s="77"/>
      <c r="MJQ285" s="77"/>
      <c r="MJR285" s="77"/>
      <c r="MJS285" s="77"/>
      <c r="MJT285" s="77"/>
      <c r="MJU285" s="77"/>
      <c r="MJV285" s="77"/>
      <c r="MJW285" s="77"/>
      <c r="MJX285" s="77"/>
      <c r="MJY285" s="77"/>
      <c r="MJZ285" s="77"/>
      <c r="MKA285" s="77"/>
      <c r="MKB285" s="77"/>
      <c r="MKC285" s="77"/>
      <c r="MKD285" s="77"/>
      <c r="MKE285" s="77"/>
      <c r="MKF285" s="77"/>
      <c r="MKG285" s="77"/>
      <c r="MKH285" s="77"/>
      <c r="MKI285" s="77"/>
      <c r="MKJ285" s="77"/>
      <c r="MKK285" s="77"/>
      <c r="MKL285" s="77"/>
      <c r="MKM285" s="77"/>
      <c r="MKN285" s="77"/>
      <c r="MKO285" s="77"/>
      <c r="MKP285" s="77"/>
      <c r="MKQ285" s="77"/>
      <c r="MKR285" s="77"/>
      <c r="MKS285" s="77"/>
      <c r="MKT285" s="77"/>
      <c r="MKU285" s="77"/>
      <c r="MKV285" s="77"/>
      <c r="MKW285" s="77"/>
      <c r="MKX285" s="77"/>
      <c r="MKY285" s="77"/>
      <c r="MKZ285" s="77"/>
      <c r="MLA285" s="77"/>
      <c r="MLB285" s="77"/>
      <c r="MLC285" s="77"/>
      <c r="MLD285" s="77"/>
      <c r="MLE285" s="77"/>
      <c r="MLF285" s="77"/>
      <c r="MLG285" s="77"/>
      <c r="MLH285" s="77"/>
      <c r="MLI285" s="77"/>
      <c r="MLJ285" s="77"/>
      <c r="MLK285" s="77"/>
      <c r="MLL285" s="77"/>
      <c r="MLM285" s="77"/>
      <c r="MLN285" s="77"/>
      <c r="MLO285" s="77"/>
      <c r="MLP285" s="77"/>
      <c r="MLQ285" s="77"/>
      <c r="MLR285" s="77"/>
      <c r="MLS285" s="77"/>
      <c r="MLT285" s="77"/>
      <c r="MLU285" s="77"/>
      <c r="MLV285" s="77"/>
      <c r="MLW285" s="77"/>
      <c r="MLX285" s="77"/>
      <c r="MLY285" s="77"/>
      <c r="MLZ285" s="77"/>
      <c r="MMA285" s="77"/>
      <c r="MMB285" s="77"/>
      <c r="MMC285" s="77"/>
      <c r="MMD285" s="77"/>
      <c r="MME285" s="77"/>
      <c r="MMF285" s="77"/>
      <c r="MMG285" s="77"/>
      <c r="MMH285" s="77"/>
      <c r="MMI285" s="77"/>
      <c r="MMJ285" s="77"/>
      <c r="MMK285" s="77"/>
      <c r="MML285" s="77"/>
      <c r="MMM285" s="77"/>
      <c r="MMN285" s="77"/>
      <c r="MMO285" s="77"/>
      <c r="MMP285" s="77"/>
      <c r="MMQ285" s="77"/>
      <c r="MMR285" s="77"/>
      <c r="MMS285" s="77"/>
      <c r="MMT285" s="77"/>
      <c r="MMU285" s="77"/>
      <c r="MMV285" s="77"/>
      <c r="MMW285" s="77"/>
      <c r="MMX285" s="77"/>
      <c r="MMY285" s="77"/>
      <c r="MMZ285" s="77"/>
      <c r="MNA285" s="77"/>
      <c r="MNB285" s="77"/>
      <c r="MNC285" s="77"/>
      <c r="MND285" s="77"/>
      <c r="MNE285" s="77"/>
      <c r="MNF285" s="77"/>
      <c r="MNG285" s="77"/>
      <c r="MNH285" s="77"/>
      <c r="MNI285" s="77"/>
      <c r="MNJ285" s="77"/>
      <c r="MNK285" s="77"/>
      <c r="MNL285" s="77"/>
      <c r="MNM285" s="77"/>
      <c r="MNN285" s="77"/>
      <c r="MNO285" s="77"/>
      <c r="MNP285" s="77"/>
      <c r="MNQ285" s="77"/>
      <c r="MNR285" s="77"/>
      <c r="MNS285" s="77"/>
      <c r="MNT285" s="77"/>
      <c r="MNU285" s="77"/>
      <c r="MNV285" s="77"/>
      <c r="MNW285" s="77"/>
      <c r="MNX285" s="77"/>
      <c r="MNY285" s="77"/>
      <c r="MNZ285" s="77"/>
      <c r="MOA285" s="77"/>
      <c r="MOB285" s="77"/>
      <c r="MOC285" s="77"/>
      <c r="MOD285" s="77"/>
      <c r="MOE285" s="77"/>
      <c r="MOF285" s="77"/>
      <c r="MOG285" s="77"/>
      <c r="MOH285" s="77"/>
      <c r="MOI285" s="77"/>
      <c r="MOJ285" s="77"/>
      <c r="MOK285" s="77"/>
      <c r="MOL285" s="77"/>
      <c r="MOM285" s="77"/>
      <c r="MON285" s="77"/>
      <c r="MOO285" s="77"/>
      <c r="MOP285" s="77"/>
      <c r="MOQ285" s="77"/>
      <c r="MOR285" s="77"/>
      <c r="MOS285" s="77"/>
      <c r="MOT285" s="77"/>
      <c r="MOU285" s="77"/>
      <c r="MOV285" s="77"/>
      <c r="MOW285" s="77"/>
      <c r="MOX285" s="77"/>
      <c r="MOY285" s="77"/>
      <c r="MOZ285" s="77"/>
      <c r="MPA285" s="77"/>
      <c r="MPB285" s="77"/>
      <c r="MPC285" s="77"/>
      <c r="MPD285" s="77"/>
      <c r="MPE285" s="77"/>
      <c r="MPF285" s="77"/>
      <c r="MPG285" s="77"/>
      <c r="MPH285" s="77"/>
      <c r="MPI285" s="77"/>
      <c r="MPJ285" s="77"/>
      <c r="MPK285" s="77"/>
      <c r="MPL285" s="77"/>
      <c r="MPM285" s="77"/>
      <c r="MPN285" s="77"/>
      <c r="MPO285" s="77"/>
      <c r="MPP285" s="77"/>
      <c r="MPQ285" s="77"/>
      <c r="MPR285" s="77"/>
      <c r="MPS285" s="77"/>
      <c r="MPT285" s="77"/>
      <c r="MPU285" s="77"/>
      <c r="MPV285" s="77"/>
      <c r="MPW285" s="77"/>
      <c r="MPX285" s="77"/>
      <c r="MPY285" s="77"/>
      <c r="MPZ285" s="77"/>
      <c r="MQA285" s="77"/>
      <c r="MQB285" s="77"/>
      <c r="MQC285" s="77"/>
      <c r="MQD285" s="77"/>
      <c r="MQE285" s="77"/>
      <c r="MQF285" s="77"/>
      <c r="MQG285" s="77"/>
      <c r="MQH285" s="77"/>
      <c r="MQI285" s="77"/>
      <c r="MQJ285" s="77"/>
      <c r="MQK285" s="77"/>
      <c r="MQL285" s="77"/>
      <c r="MQM285" s="77"/>
      <c r="MQN285" s="77"/>
      <c r="MQO285" s="77"/>
      <c r="MQP285" s="77"/>
      <c r="MQQ285" s="77"/>
      <c r="MQR285" s="77"/>
      <c r="MQS285" s="77"/>
      <c r="MQT285" s="77"/>
      <c r="MQU285" s="77"/>
      <c r="MQV285" s="77"/>
      <c r="MQW285" s="77"/>
      <c r="MQX285" s="77"/>
      <c r="MQY285" s="77"/>
      <c r="MQZ285" s="77"/>
      <c r="MRA285" s="77"/>
      <c r="MRB285" s="77"/>
      <c r="MRC285" s="77"/>
      <c r="MRD285" s="77"/>
      <c r="MRE285" s="77"/>
      <c r="MRF285" s="77"/>
      <c r="MRG285" s="77"/>
      <c r="MRH285" s="77"/>
      <c r="MRI285" s="77"/>
      <c r="MRJ285" s="77"/>
      <c r="MRK285" s="77"/>
      <c r="MRL285" s="77"/>
      <c r="MRM285" s="77"/>
      <c r="MRN285" s="77"/>
      <c r="MRO285" s="77"/>
      <c r="MRP285" s="77"/>
      <c r="MRQ285" s="77"/>
      <c r="MRR285" s="77"/>
      <c r="MRS285" s="77"/>
      <c r="MRT285" s="77"/>
      <c r="MRU285" s="77"/>
      <c r="MRV285" s="77"/>
      <c r="MRW285" s="77"/>
      <c r="MRX285" s="77"/>
      <c r="MRY285" s="77"/>
      <c r="MRZ285" s="77"/>
      <c r="MSA285" s="77"/>
      <c r="MSB285" s="77"/>
      <c r="MSC285" s="77"/>
      <c r="MSD285" s="77"/>
      <c r="MSE285" s="77"/>
      <c r="MSF285" s="77"/>
      <c r="MSG285" s="77"/>
      <c r="MSH285" s="77"/>
      <c r="MSI285" s="77"/>
      <c r="MSJ285" s="77"/>
      <c r="MSK285" s="77"/>
      <c r="MSL285" s="77"/>
      <c r="MSM285" s="77"/>
      <c r="MSN285" s="77"/>
      <c r="MSO285" s="77"/>
      <c r="MSP285" s="77"/>
      <c r="MSQ285" s="77"/>
      <c r="MSR285" s="77"/>
      <c r="MSS285" s="77"/>
      <c r="MST285" s="77"/>
      <c r="MSU285" s="77"/>
      <c r="MSV285" s="77"/>
      <c r="MSW285" s="77"/>
      <c r="MSX285" s="77"/>
      <c r="MSY285" s="77"/>
      <c r="MSZ285" s="77"/>
      <c r="MTA285" s="77"/>
      <c r="MTB285" s="77"/>
      <c r="MTC285" s="77"/>
      <c r="MTD285" s="77"/>
      <c r="MTE285" s="77"/>
      <c r="MTF285" s="77"/>
      <c r="MTG285" s="77"/>
      <c r="MTH285" s="77"/>
      <c r="MTI285" s="77"/>
      <c r="MTJ285" s="77"/>
      <c r="MTK285" s="77"/>
      <c r="MTL285" s="77"/>
      <c r="MTM285" s="77"/>
      <c r="MTN285" s="77"/>
      <c r="MTO285" s="77"/>
      <c r="MTP285" s="77"/>
      <c r="MTQ285" s="77"/>
      <c r="MTR285" s="77"/>
      <c r="MTS285" s="77"/>
      <c r="MTT285" s="77"/>
      <c r="MTU285" s="77"/>
      <c r="MTV285" s="77"/>
      <c r="MTW285" s="77"/>
      <c r="MTX285" s="77"/>
      <c r="MTY285" s="77"/>
      <c r="MTZ285" s="77"/>
      <c r="MUA285" s="77"/>
      <c r="MUB285" s="77"/>
      <c r="MUC285" s="77"/>
      <c r="MUD285" s="77"/>
      <c r="MUE285" s="77"/>
      <c r="MUF285" s="77"/>
      <c r="MUG285" s="77"/>
      <c r="MUH285" s="77"/>
      <c r="MUI285" s="77"/>
      <c r="MUJ285" s="77"/>
      <c r="MUK285" s="77"/>
      <c r="MUL285" s="77"/>
      <c r="MUM285" s="77"/>
      <c r="MUN285" s="77"/>
      <c r="MUO285" s="77"/>
      <c r="MUP285" s="77"/>
      <c r="MUQ285" s="77"/>
      <c r="MUR285" s="77"/>
      <c r="MUS285" s="77"/>
      <c r="MUT285" s="77"/>
      <c r="MUU285" s="77"/>
      <c r="MUV285" s="77"/>
      <c r="MUW285" s="77"/>
      <c r="MUX285" s="77"/>
      <c r="MUY285" s="77"/>
      <c r="MUZ285" s="77"/>
      <c r="MVA285" s="77"/>
      <c r="MVB285" s="77"/>
      <c r="MVC285" s="77"/>
      <c r="MVD285" s="77"/>
      <c r="MVE285" s="77"/>
      <c r="MVF285" s="77"/>
      <c r="MVG285" s="77"/>
      <c r="MVH285" s="77"/>
      <c r="MVI285" s="77"/>
      <c r="MVJ285" s="77"/>
      <c r="MVK285" s="77"/>
      <c r="MVL285" s="77"/>
      <c r="MVM285" s="77"/>
      <c r="MVN285" s="77"/>
      <c r="MVO285" s="77"/>
      <c r="MVP285" s="77"/>
      <c r="MVQ285" s="77"/>
      <c r="MVR285" s="77"/>
      <c r="MVS285" s="77"/>
      <c r="MVT285" s="77"/>
      <c r="MVU285" s="77"/>
      <c r="MVV285" s="77"/>
      <c r="MVW285" s="77"/>
      <c r="MVX285" s="77"/>
      <c r="MVY285" s="77"/>
      <c r="MVZ285" s="77"/>
      <c r="MWA285" s="77"/>
      <c r="MWB285" s="77"/>
      <c r="MWC285" s="77"/>
      <c r="MWD285" s="77"/>
      <c r="MWE285" s="77"/>
      <c r="MWF285" s="77"/>
      <c r="MWG285" s="77"/>
      <c r="MWH285" s="77"/>
      <c r="MWI285" s="77"/>
      <c r="MWJ285" s="77"/>
      <c r="MWK285" s="77"/>
      <c r="MWL285" s="77"/>
      <c r="MWM285" s="77"/>
      <c r="MWN285" s="77"/>
      <c r="MWO285" s="77"/>
      <c r="MWP285" s="77"/>
      <c r="MWQ285" s="77"/>
      <c r="MWR285" s="77"/>
      <c r="MWS285" s="77"/>
      <c r="MWT285" s="77"/>
      <c r="MWU285" s="77"/>
      <c r="MWV285" s="77"/>
      <c r="MWW285" s="77"/>
      <c r="MWX285" s="77"/>
      <c r="MWY285" s="77"/>
      <c r="MWZ285" s="77"/>
      <c r="MXA285" s="77"/>
      <c r="MXB285" s="77"/>
      <c r="MXC285" s="77"/>
      <c r="MXD285" s="77"/>
      <c r="MXE285" s="77"/>
      <c r="MXF285" s="77"/>
      <c r="MXG285" s="77"/>
      <c r="MXH285" s="77"/>
      <c r="MXI285" s="77"/>
      <c r="MXJ285" s="77"/>
      <c r="MXK285" s="77"/>
      <c r="MXL285" s="77"/>
      <c r="MXM285" s="77"/>
      <c r="MXN285" s="77"/>
      <c r="MXO285" s="77"/>
      <c r="MXP285" s="77"/>
      <c r="MXQ285" s="77"/>
      <c r="MXR285" s="77"/>
      <c r="MXS285" s="77"/>
      <c r="MXT285" s="77"/>
      <c r="MXU285" s="77"/>
      <c r="MXV285" s="77"/>
      <c r="MXW285" s="77"/>
      <c r="MXX285" s="77"/>
      <c r="MXY285" s="77"/>
      <c r="MXZ285" s="77"/>
      <c r="MYA285" s="77"/>
      <c r="MYB285" s="77"/>
      <c r="MYC285" s="77"/>
      <c r="MYD285" s="77"/>
      <c r="MYE285" s="77"/>
      <c r="MYF285" s="77"/>
      <c r="MYG285" s="77"/>
      <c r="MYH285" s="77"/>
      <c r="MYI285" s="77"/>
      <c r="MYJ285" s="77"/>
      <c r="MYK285" s="77"/>
      <c r="MYL285" s="77"/>
      <c r="MYM285" s="77"/>
      <c r="MYN285" s="77"/>
      <c r="MYO285" s="77"/>
      <c r="MYP285" s="77"/>
      <c r="MYQ285" s="77"/>
      <c r="MYR285" s="77"/>
      <c r="MYS285" s="77"/>
      <c r="MYT285" s="77"/>
      <c r="MYU285" s="77"/>
      <c r="MYV285" s="77"/>
      <c r="MYW285" s="77"/>
      <c r="MYX285" s="77"/>
      <c r="MYY285" s="77"/>
      <c r="MYZ285" s="77"/>
      <c r="MZA285" s="77"/>
      <c r="MZB285" s="77"/>
      <c r="MZC285" s="77"/>
      <c r="MZD285" s="77"/>
      <c r="MZE285" s="77"/>
      <c r="MZF285" s="77"/>
      <c r="MZG285" s="77"/>
      <c r="MZH285" s="77"/>
      <c r="MZI285" s="77"/>
      <c r="MZJ285" s="77"/>
      <c r="MZK285" s="77"/>
      <c r="MZL285" s="77"/>
      <c r="MZM285" s="77"/>
      <c r="MZN285" s="77"/>
      <c r="MZO285" s="77"/>
      <c r="MZP285" s="77"/>
      <c r="MZQ285" s="77"/>
      <c r="MZR285" s="77"/>
      <c r="MZS285" s="77"/>
      <c r="MZT285" s="77"/>
      <c r="MZU285" s="77"/>
      <c r="MZV285" s="77"/>
      <c r="MZW285" s="77"/>
      <c r="MZX285" s="77"/>
      <c r="MZY285" s="77"/>
      <c r="MZZ285" s="77"/>
      <c r="NAA285" s="77"/>
      <c r="NAB285" s="77"/>
      <c r="NAC285" s="77"/>
      <c r="NAD285" s="77"/>
      <c r="NAE285" s="77"/>
      <c r="NAF285" s="77"/>
      <c r="NAG285" s="77"/>
      <c r="NAH285" s="77"/>
      <c r="NAI285" s="77"/>
      <c r="NAJ285" s="77"/>
      <c r="NAK285" s="77"/>
      <c r="NAL285" s="77"/>
      <c r="NAM285" s="77"/>
      <c r="NAN285" s="77"/>
      <c r="NAO285" s="77"/>
      <c r="NAP285" s="77"/>
      <c r="NAQ285" s="77"/>
      <c r="NAR285" s="77"/>
      <c r="NAS285" s="77"/>
      <c r="NAT285" s="77"/>
      <c r="NAU285" s="77"/>
      <c r="NAV285" s="77"/>
      <c r="NAW285" s="77"/>
      <c r="NAX285" s="77"/>
      <c r="NAY285" s="77"/>
      <c r="NAZ285" s="77"/>
      <c r="NBA285" s="77"/>
      <c r="NBB285" s="77"/>
      <c r="NBC285" s="77"/>
      <c r="NBD285" s="77"/>
      <c r="NBE285" s="77"/>
      <c r="NBF285" s="77"/>
      <c r="NBG285" s="77"/>
      <c r="NBH285" s="77"/>
      <c r="NBI285" s="77"/>
      <c r="NBJ285" s="77"/>
      <c r="NBK285" s="77"/>
      <c r="NBL285" s="77"/>
      <c r="NBM285" s="77"/>
      <c r="NBN285" s="77"/>
      <c r="NBO285" s="77"/>
      <c r="NBP285" s="77"/>
      <c r="NBQ285" s="77"/>
      <c r="NBR285" s="77"/>
      <c r="NBS285" s="77"/>
      <c r="NBT285" s="77"/>
      <c r="NBU285" s="77"/>
      <c r="NBV285" s="77"/>
      <c r="NBW285" s="77"/>
      <c r="NBX285" s="77"/>
      <c r="NBY285" s="77"/>
      <c r="NBZ285" s="77"/>
      <c r="NCA285" s="77"/>
      <c r="NCB285" s="77"/>
      <c r="NCC285" s="77"/>
      <c r="NCD285" s="77"/>
      <c r="NCE285" s="77"/>
      <c r="NCF285" s="77"/>
      <c r="NCG285" s="77"/>
      <c r="NCH285" s="77"/>
      <c r="NCI285" s="77"/>
      <c r="NCJ285" s="77"/>
      <c r="NCK285" s="77"/>
      <c r="NCL285" s="77"/>
      <c r="NCM285" s="77"/>
      <c r="NCN285" s="77"/>
      <c r="NCO285" s="77"/>
      <c r="NCP285" s="77"/>
      <c r="NCQ285" s="77"/>
      <c r="NCR285" s="77"/>
      <c r="NCS285" s="77"/>
      <c r="NCT285" s="77"/>
      <c r="NCU285" s="77"/>
      <c r="NCV285" s="77"/>
      <c r="NCW285" s="77"/>
      <c r="NCX285" s="77"/>
      <c r="NCY285" s="77"/>
      <c r="NCZ285" s="77"/>
      <c r="NDA285" s="77"/>
      <c r="NDB285" s="77"/>
      <c r="NDC285" s="77"/>
      <c r="NDD285" s="77"/>
      <c r="NDE285" s="77"/>
      <c r="NDF285" s="77"/>
      <c r="NDG285" s="77"/>
      <c r="NDH285" s="77"/>
      <c r="NDI285" s="77"/>
      <c r="NDJ285" s="77"/>
      <c r="NDK285" s="77"/>
      <c r="NDL285" s="77"/>
      <c r="NDM285" s="77"/>
      <c r="NDN285" s="77"/>
      <c r="NDO285" s="77"/>
      <c r="NDP285" s="77"/>
      <c r="NDQ285" s="77"/>
      <c r="NDR285" s="77"/>
      <c r="NDS285" s="77"/>
      <c r="NDT285" s="77"/>
      <c r="NDU285" s="77"/>
      <c r="NDV285" s="77"/>
      <c r="NDW285" s="77"/>
      <c r="NDX285" s="77"/>
      <c r="NDY285" s="77"/>
      <c r="NDZ285" s="77"/>
      <c r="NEA285" s="77"/>
      <c r="NEB285" s="77"/>
      <c r="NEC285" s="77"/>
      <c r="NED285" s="77"/>
      <c r="NEE285" s="77"/>
      <c r="NEF285" s="77"/>
      <c r="NEG285" s="77"/>
      <c r="NEH285" s="77"/>
      <c r="NEI285" s="77"/>
      <c r="NEJ285" s="77"/>
      <c r="NEK285" s="77"/>
      <c r="NEL285" s="77"/>
      <c r="NEM285" s="77"/>
      <c r="NEN285" s="77"/>
      <c r="NEO285" s="77"/>
      <c r="NEP285" s="77"/>
      <c r="NEQ285" s="77"/>
      <c r="NER285" s="77"/>
      <c r="NES285" s="77"/>
      <c r="NET285" s="77"/>
      <c r="NEU285" s="77"/>
      <c r="NEV285" s="77"/>
      <c r="NEW285" s="77"/>
      <c r="NEX285" s="77"/>
      <c r="NEY285" s="77"/>
      <c r="NEZ285" s="77"/>
      <c r="NFA285" s="77"/>
      <c r="NFB285" s="77"/>
      <c r="NFC285" s="77"/>
      <c r="NFD285" s="77"/>
      <c r="NFE285" s="77"/>
      <c r="NFF285" s="77"/>
      <c r="NFG285" s="77"/>
      <c r="NFH285" s="77"/>
      <c r="NFI285" s="77"/>
      <c r="NFJ285" s="77"/>
      <c r="NFK285" s="77"/>
      <c r="NFL285" s="77"/>
      <c r="NFM285" s="77"/>
      <c r="NFN285" s="77"/>
      <c r="NFO285" s="77"/>
      <c r="NFP285" s="77"/>
      <c r="NFQ285" s="77"/>
      <c r="NFR285" s="77"/>
      <c r="NFS285" s="77"/>
      <c r="NFT285" s="77"/>
      <c r="NFU285" s="77"/>
      <c r="NFV285" s="77"/>
      <c r="NFW285" s="77"/>
      <c r="NFX285" s="77"/>
      <c r="NFY285" s="77"/>
      <c r="NFZ285" s="77"/>
      <c r="NGA285" s="77"/>
      <c r="NGB285" s="77"/>
      <c r="NGC285" s="77"/>
      <c r="NGD285" s="77"/>
      <c r="NGE285" s="77"/>
      <c r="NGF285" s="77"/>
      <c r="NGG285" s="77"/>
      <c r="NGH285" s="77"/>
      <c r="NGI285" s="77"/>
      <c r="NGJ285" s="77"/>
      <c r="NGK285" s="77"/>
      <c r="NGL285" s="77"/>
      <c r="NGM285" s="77"/>
      <c r="NGN285" s="77"/>
      <c r="NGO285" s="77"/>
      <c r="NGP285" s="77"/>
      <c r="NGQ285" s="77"/>
      <c r="NGR285" s="77"/>
      <c r="NGS285" s="77"/>
      <c r="NGT285" s="77"/>
      <c r="NGU285" s="77"/>
      <c r="NGV285" s="77"/>
      <c r="NGW285" s="77"/>
      <c r="NGX285" s="77"/>
      <c r="NGY285" s="77"/>
      <c r="NGZ285" s="77"/>
      <c r="NHA285" s="77"/>
      <c r="NHB285" s="77"/>
      <c r="NHC285" s="77"/>
      <c r="NHD285" s="77"/>
      <c r="NHE285" s="77"/>
      <c r="NHF285" s="77"/>
      <c r="NHG285" s="77"/>
      <c r="NHH285" s="77"/>
      <c r="NHI285" s="77"/>
      <c r="NHJ285" s="77"/>
      <c r="NHK285" s="77"/>
      <c r="NHL285" s="77"/>
      <c r="NHM285" s="77"/>
      <c r="NHN285" s="77"/>
      <c r="NHO285" s="77"/>
      <c r="NHP285" s="77"/>
      <c r="NHQ285" s="77"/>
      <c r="NHR285" s="77"/>
      <c r="NHS285" s="77"/>
      <c r="NHT285" s="77"/>
      <c r="NHU285" s="77"/>
      <c r="NHV285" s="77"/>
      <c r="NHW285" s="77"/>
      <c r="NHX285" s="77"/>
      <c r="NHY285" s="77"/>
      <c r="NHZ285" s="77"/>
      <c r="NIA285" s="77"/>
      <c r="NIB285" s="77"/>
      <c r="NIC285" s="77"/>
      <c r="NID285" s="77"/>
      <c r="NIE285" s="77"/>
      <c r="NIF285" s="77"/>
      <c r="NIG285" s="77"/>
      <c r="NIH285" s="77"/>
      <c r="NII285" s="77"/>
      <c r="NIJ285" s="77"/>
      <c r="NIK285" s="77"/>
      <c r="NIL285" s="77"/>
      <c r="NIM285" s="77"/>
      <c r="NIN285" s="77"/>
      <c r="NIO285" s="77"/>
      <c r="NIP285" s="77"/>
      <c r="NIQ285" s="77"/>
      <c r="NIR285" s="77"/>
      <c r="NIS285" s="77"/>
      <c r="NIT285" s="77"/>
      <c r="NIU285" s="77"/>
      <c r="NIV285" s="77"/>
      <c r="NIW285" s="77"/>
      <c r="NIX285" s="77"/>
      <c r="NIY285" s="77"/>
      <c r="NIZ285" s="77"/>
      <c r="NJA285" s="77"/>
      <c r="NJB285" s="77"/>
      <c r="NJC285" s="77"/>
      <c r="NJD285" s="77"/>
      <c r="NJE285" s="77"/>
      <c r="NJF285" s="77"/>
      <c r="NJG285" s="77"/>
      <c r="NJH285" s="77"/>
      <c r="NJI285" s="77"/>
      <c r="NJJ285" s="77"/>
      <c r="NJK285" s="77"/>
      <c r="NJL285" s="77"/>
      <c r="NJM285" s="77"/>
      <c r="NJN285" s="77"/>
      <c r="NJO285" s="77"/>
      <c r="NJP285" s="77"/>
      <c r="NJQ285" s="77"/>
      <c r="NJR285" s="77"/>
      <c r="NJS285" s="77"/>
      <c r="NJT285" s="77"/>
      <c r="NJU285" s="77"/>
      <c r="NJV285" s="77"/>
      <c r="NJW285" s="77"/>
      <c r="NJX285" s="77"/>
      <c r="NJY285" s="77"/>
      <c r="NJZ285" s="77"/>
      <c r="NKA285" s="77"/>
      <c r="NKB285" s="77"/>
      <c r="NKC285" s="77"/>
      <c r="NKD285" s="77"/>
      <c r="NKE285" s="77"/>
      <c r="NKF285" s="77"/>
      <c r="NKG285" s="77"/>
      <c r="NKH285" s="77"/>
      <c r="NKI285" s="77"/>
      <c r="NKJ285" s="77"/>
      <c r="NKK285" s="77"/>
      <c r="NKL285" s="77"/>
      <c r="NKM285" s="77"/>
      <c r="NKN285" s="77"/>
      <c r="NKO285" s="77"/>
      <c r="NKP285" s="77"/>
      <c r="NKQ285" s="77"/>
      <c r="NKR285" s="77"/>
      <c r="NKS285" s="77"/>
      <c r="NKT285" s="77"/>
      <c r="NKU285" s="77"/>
      <c r="NKV285" s="77"/>
      <c r="NKW285" s="77"/>
      <c r="NKX285" s="77"/>
      <c r="NKY285" s="77"/>
      <c r="NKZ285" s="77"/>
      <c r="NLA285" s="77"/>
      <c r="NLB285" s="77"/>
      <c r="NLC285" s="77"/>
      <c r="NLD285" s="77"/>
      <c r="NLE285" s="77"/>
      <c r="NLF285" s="77"/>
      <c r="NLG285" s="77"/>
      <c r="NLH285" s="77"/>
      <c r="NLI285" s="77"/>
      <c r="NLJ285" s="77"/>
      <c r="NLK285" s="77"/>
      <c r="NLL285" s="77"/>
      <c r="NLM285" s="77"/>
      <c r="NLN285" s="77"/>
      <c r="NLO285" s="77"/>
      <c r="NLP285" s="77"/>
      <c r="NLQ285" s="77"/>
      <c r="NLR285" s="77"/>
      <c r="NLS285" s="77"/>
      <c r="NLT285" s="77"/>
      <c r="NLU285" s="77"/>
      <c r="NLV285" s="77"/>
      <c r="NLW285" s="77"/>
      <c r="NLX285" s="77"/>
      <c r="NLY285" s="77"/>
      <c r="NLZ285" s="77"/>
      <c r="NMA285" s="77"/>
      <c r="NMB285" s="77"/>
      <c r="NMC285" s="77"/>
      <c r="NMD285" s="77"/>
      <c r="NME285" s="77"/>
      <c r="NMF285" s="77"/>
      <c r="NMG285" s="77"/>
      <c r="NMH285" s="77"/>
      <c r="NMI285" s="77"/>
      <c r="NMJ285" s="77"/>
      <c r="NMK285" s="77"/>
      <c r="NML285" s="77"/>
      <c r="NMM285" s="77"/>
      <c r="NMN285" s="77"/>
      <c r="NMO285" s="77"/>
      <c r="NMP285" s="77"/>
      <c r="NMQ285" s="77"/>
      <c r="NMR285" s="77"/>
      <c r="NMS285" s="77"/>
      <c r="NMT285" s="77"/>
      <c r="NMU285" s="77"/>
      <c r="NMV285" s="77"/>
      <c r="NMW285" s="77"/>
      <c r="NMX285" s="77"/>
      <c r="NMY285" s="77"/>
      <c r="NMZ285" s="77"/>
      <c r="NNA285" s="77"/>
      <c r="NNB285" s="77"/>
      <c r="NNC285" s="77"/>
      <c r="NND285" s="77"/>
      <c r="NNE285" s="77"/>
      <c r="NNF285" s="77"/>
      <c r="NNG285" s="77"/>
      <c r="NNH285" s="77"/>
      <c r="NNI285" s="77"/>
      <c r="NNJ285" s="77"/>
      <c r="NNK285" s="77"/>
      <c r="NNL285" s="77"/>
      <c r="NNM285" s="77"/>
      <c r="NNN285" s="77"/>
      <c r="NNO285" s="77"/>
      <c r="NNP285" s="77"/>
      <c r="NNQ285" s="77"/>
      <c r="NNR285" s="77"/>
      <c r="NNS285" s="77"/>
      <c r="NNT285" s="77"/>
      <c r="NNU285" s="77"/>
      <c r="NNV285" s="77"/>
      <c r="NNW285" s="77"/>
      <c r="NNX285" s="77"/>
      <c r="NNY285" s="77"/>
      <c r="NNZ285" s="77"/>
      <c r="NOA285" s="77"/>
      <c r="NOB285" s="77"/>
      <c r="NOC285" s="77"/>
      <c r="NOD285" s="77"/>
      <c r="NOE285" s="77"/>
      <c r="NOF285" s="77"/>
      <c r="NOG285" s="77"/>
      <c r="NOH285" s="77"/>
      <c r="NOI285" s="77"/>
      <c r="NOJ285" s="77"/>
      <c r="NOK285" s="77"/>
      <c r="NOL285" s="77"/>
      <c r="NOM285" s="77"/>
      <c r="NON285" s="77"/>
      <c r="NOO285" s="77"/>
      <c r="NOP285" s="77"/>
      <c r="NOQ285" s="77"/>
      <c r="NOR285" s="77"/>
      <c r="NOS285" s="77"/>
      <c r="NOT285" s="77"/>
      <c r="NOU285" s="77"/>
      <c r="NOV285" s="77"/>
      <c r="NOW285" s="77"/>
      <c r="NOX285" s="77"/>
      <c r="NOY285" s="77"/>
      <c r="NOZ285" s="77"/>
      <c r="NPA285" s="77"/>
      <c r="NPB285" s="77"/>
      <c r="NPC285" s="77"/>
      <c r="NPD285" s="77"/>
      <c r="NPE285" s="77"/>
      <c r="NPF285" s="77"/>
      <c r="NPG285" s="77"/>
      <c r="NPH285" s="77"/>
      <c r="NPI285" s="77"/>
      <c r="NPJ285" s="77"/>
      <c r="NPK285" s="77"/>
      <c r="NPL285" s="77"/>
      <c r="NPM285" s="77"/>
      <c r="NPN285" s="77"/>
      <c r="NPO285" s="77"/>
      <c r="NPP285" s="77"/>
      <c r="NPQ285" s="77"/>
      <c r="NPR285" s="77"/>
      <c r="NPS285" s="77"/>
      <c r="NPT285" s="77"/>
      <c r="NPU285" s="77"/>
      <c r="NPV285" s="77"/>
      <c r="NPW285" s="77"/>
      <c r="NPX285" s="77"/>
      <c r="NPY285" s="77"/>
      <c r="NPZ285" s="77"/>
      <c r="NQA285" s="77"/>
      <c r="NQB285" s="77"/>
      <c r="NQC285" s="77"/>
      <c r="NQD285" s="77"/>
      <c r="NQE285" s="77"/>
      <c r="NQF285" s="77"/>
      <c r="NQG285" s="77"/>
      <c r="NQH285" s="77"/>
      <c r="NQI285" s="77"/>
      <c r="NQJ285" s="77"/>
      <c r="NQK285" s="77"/>
      <c r="NQL285" s="77"/>
      <c r="NQM285" s="77"/>
      <c r="NQN285" s="77"/>
      <c r="NQO285" s="77"/>
      <c r="NQP285" s="77"/>
      <c r="NQQ285" s="77"/>
      <c r="NQR285" s="77"/>
      <c r="NQS285" s="77"/>
      <c r="NQT285" s="77"/>
      <c r="NQU285" s="77"/>
      <c r="NQV285" s="77"/>
      <c r="NQW285" s="77"/>
      <c r="NQX285" s="77"/>
      <c r="NQY285" s="77"/>
      <c r="NQZ285" s="77"/>
      <c r="NRA285" s="77"/>
      <c r="NRB285" s="77"/>
      <c r="NRC285" s="77"/>
      <c r="NRD285" s="77"/>
      <c r="NRE285" s="77"/>
      <c r="NRF285" s="77"/>
      <c r="NRG285" s="77"/>
      <c r="NRH285" s="77"/>
      <c r="NRI285" s="77"/>
      <c r="NRJ285" s="77"/>
      <c r="NRK285" s="77"/>
      <c r="NRL285" s="77"/>
      <c r="NRM285" s="77"/>
      <c r="NRN285" s="77"/>
      <c r="NRO285" s="77"/>
      <c r="NRP285" s="77"/>
      <c r="NRQ285" s="77"/>
      <c r="NRR285" s="77"/>
      <c r="NRS285" s="77"/>
      <c r="NRT285" s="77"/>
      <c r="NRU285" s="77"/>
      <c r="NRV285" s="77"/>
      <c r="NRW285" s="77"/>
      <c r="NRX285" s="77"/>
      <c r="NRY285" s="77"/>
      <c r="NRZ285" s="77"/>
      <c r="NSA285" s="77"/>
      <c r="NSB285" s="77"/>
      <c r="NSC285" s="77"/>
      <c r="NSD285" s="77"/>
      <c r="NSE285" s="77"/>
      <c r="NSF285" s="77"/>
      <c r="NSG285" s="77"/>
      <c r="NSH285" s="77"/>
      <c r="NSI285" s="77"/>
      <c r="NSJ285" s="77"/>
      <c r="NSK285" s="77"/>
      <c r="NSL285" s="77"/>
      <c r="NSM285" s="77"/>
      <c r="NSN285" s="77"/>
      <c r="NSO285" s="77"/>
      <c r="NSP285" s="77"/>
      <c r="NSQ285" s="77"/>
      <c r="NSR285" s="77"/>
      <c r="NSS285" s="77"/>
      <c r="NST285" s="77"/>
      <c r="NSU285" s="77"/>
      <c r="NSV285" s="77"/>
      <c r="NSW285" s="77"/>
      <c r="NSX285" s="77"/>
      <c r="NSY285" s="77"/>
      <c r="NSZ285" s="77"/>
      <c r="NTA285" s="77"/>
      <c r="NTB285" s="77"/>
      <c r="NTC285" s="77"/>
      <c r="NTD285" s="77"/>
      <c r="NTE285" s="77"/>
      <c r="NTF285" s="77"/>
      <c r="NTG285" s="77"/>
      <c r="NTH285" s="77"/>
      <c r="NTI285" s="77"/>
      <c r="NTJ285" s="77"/>
      <c r="NTK285" s="77"/>
      <c r="NTL285" s="77"/>
      <c r="NTM285" s="77"/>
      <c r="NTN285" s="77"/>
      <c r="NTO285" s="77"/>
      <c r="NTP285" s="77"/>
      <c r="NTQ285" s="77"/>
      <c r="NTR285" s="77"/>
      <c r="NTS285" s="77"/>
      <c r="NTT285" s="77"/>
      <c r="NTU285" s="77"/>
      <c r="NTV285" s="77"/>
      <c r="NTW285" s="77"/>
      <c r="NTX285" s="77"/>
      <c r="NTY285" s="77"/>
      <c r="NTZ285" s="77"/>
      <c r="NUA285" s="77"/>
      <c r="NUB285" s="77"/>
      <c r="NUC285" s="77"/>
      <c r="NUD285" s="77"/>
      <c r="NUE285" s="77"/>
      <c r="NUF285" s="77"/>
      <c r="NUG285" s="77"/>
      <c r="NUH285" s="77"/>
      <c r="NUI285" s="77"/>
      <c r="NUJ285" s="77"/>
      <c r="NUK285" s="77"/>
      <c r="NUL285" s="77"/>
      <c r="NUM285" s="77"/>
      <c r="NUN285" s="77"/>
      <c r="NUO285" s="77"/>
      <c r="NUP285" s="77"/>
      <c r="NUQ285" s="77"/>
      <c r="NUR285" s="77"/>
      <c r="NUS285" s="77"/>
      <c r="NUT285" s="77"/>
      <c r="NUU285" s="77"/>
      <c r="NUV285" s="77"/>
      <c r="NUW285" s="77"/>
      <c r="NUX285" s="77"/>
      <c r="NUY285" s="77"/>
      <c r="NUZ285" s="77"/>
      <c r="NVA285" s="77"/>
      <c r="NVB285" s="77"/>
      <c r="NVC285" s="77"/>
      <c r="NVD285" s="77"/>
      <c r="NVE285" s="77"/>
      <c r="NVF285" s="77"/>
      <c r="NVG285" s="77"/>
      <c r="NVH285" s="77"/>
      <c r="NVI285" s="77"/>
      <c r="NVJ285" s="77"/>
      <c r="NVK285" s="77"/>
      <c r="NVL285" s="77"/>
      <c r="NVM285" s="77"/>
      <c r="NVN285" s="77"/>
      <c r="NVO285" s="77"/>
      <c r="NVP285" s="77"/>
      <c r="NVQ285" s="77"/>
      <c r="NVR285" s="77"/>
      <c r="NVS285" s="77"/>
      <c r="NVT285" s="77"/>
      <c r="NVU285" s="77"/>
      <c r="NVV285" s="77"/>
      <c r="NVW285" s="77"/>
      <c r="NVX285" s="77"/>
      <c r="NVY285" s="77"/>
      <c r="NVZ285" s="77"/>
      <c r="NWA285" s="77"/>
      <c r="NWB285" s="77"/>
      <c r="NWC285" s="77"/>
      <c r="NWD285" s="77"/>
      <c r="NWE285" s="77"/>
      <c r="NWF285" s="77"/>
      <c r="NWG285" s="77"/>
      <c r="NWH285" s="77"/>
      <c r="NWI285" s="77"/>
      <c r="NWJ285" s="77"/>
      <c r="NWK285" s="77"/>
      <c r="NWL285" s="77"/>
      <c r="NWM285" s="77"/>
      <c r="NWN285" s="77"/>
      <c r="NWO285" s="77"/>
      <c r="NWP285" s="77"/>
      <c r="NWQ285" s="77"/>
      <c r="NWR285" s="77"/>
      <c r="NWS285" s="77"/>
      <c r="NWT285" s="77"/>
      <c r="NWU285" s="77"/>
      <c r="NWV285" s="77"/>
      <c r="NWW285" s="77"/>
      <c r="NWX285" s="77"/>
      <c r="NWY285" s="77"/>
      <c r="NWZ285" s="77"/>
      <c r="NXA285" s="77"/>
      <c r="NXB285" s="77"/>
      <c r="NXC285" s="77"/>
      <c r="NXD285" s="77"/>
      <c r="NXE285" s="77"/>
      <c r="NXF285" s="77"/>
      <c r="NXG285" s="77"/>
      <c r="NXH285" s="77"/>
      <c r="NXI285" s="77"/>
      <c r="NXJ285" s="77"/>
      <c r="NXK285" s="77"/>
      <c r="NXL285" s="77"/>
      <c r="NXM285" s="77"/>
      <c r="NXN285" s="77"/>
      <c r="NXO285" s="77"/>
      <c r="NXP285" s="77"/>
      <c r="NXQ285" s="77"/>
      <c r="NXR285" s="77"/>
      <c r="NXS285" s="77"/>
      <c r="NXT285" s="77"/>
      <c r="NXU285" s="77"/>
      <c r="NXV285" s="77"/>
      <c r="NXW285" s="77"/>
      <c r="NXX285" s="77"/>
      <c r="NXY285" s="77"/>
      <c r="NXZ285" s="77"/>
      <c r="NYA285" s="77"/>
      <c r="NYB285" s="77"/>
      <c r="NYC285" s="77"/>
      <c r="NYD285" s="77"/>
      <c r="NYE285" s="77"/>
      <c r="NYF285" s="77"/>
      <c r="NYG285" s="77"/>
      <c r="NYH285" s="77"/>
      <c r="NYI285" s="77"/>
      <c r="NYJ285" s="77"/>
      <c r="NYK285" s="77"/>
      <c r="NYL285" s="77"/>
      <c r="NYM285" s="77"/>
      <c r="NYN285" s="77"/>
      <c r="NYO285" s="77"/>
      <c r="NYP285" s="77"/>
      <c r="NYQ285" s="77"/>
      <c r="NYR285" s="77"/>
      <c r="NYS285" s="77"/>
      <c r="NYT285" s="77"/>
      <c r="NYU285" s="77"/>
      <c r="NYV285" s="77"/>
      <c r="NYW285" s="77"/>
      <c r="NYX285" s="77"/>
      <c r="NYY285" s="77"/>
      <c r="NYZ285" s="77"/>
      <c r="NZA285" s="77"/>
      <c r="NZB285" s="77"/>
      <c r="NZC285" s="77"/>
      <c r="NZD285" s="77"/>
      <c r="NZE285" s="77"/>
      <c r="NZF285" s="77"/>
      <c r="NZG285" s="77"/>
      <c r="NZH285" s="77"/>
      <c r="NZI285" s="77"/>
      <c r="NZJ285" s="77"/>
      <c r="NZK285" s="77"/>
      <c r="NZL285" s="77"/>
      <c r="NZM285" s="77"/>
      <c r="NZN285" s="77"/>
      <c r="NZO285" s="77"/>
      <c r="NZP285" s="77"/>
      <c r="NZQ285" s="77"/>
      <c r="NZR285" s="77"/>
      <c r="NZS285" s="77"/>
      <c r="NZT285" s="77"/>
      <c r="NZU285" s="77"/>
      <c r="NZV285" s="77"/>
      <c r="NZW285" s="77"/>
      <c r="NZX285" s="77"/>
      <c r="NZY285" s="77"/>
      <c r="NZZ285" s="77"/>
      <c r="OAA285" s="77"/>
      <c r="OAB285" s="77"/>
      <c r="OAC285" s="77"/>
      <c r="OAD285" s="77"/>
      <c r="OAE285" s="77"/>
      <c r="OAF285" s="77"/>
      <c r="OAG285" s="77"/>
      <c r="OAH285" s="77"/>
      <c r="OAI285" s="77"/>
      <c r="OAJ285" s="77"/>
      <c r="OAK285" s="77"/>
      <c r="OAL285" s="77"/>
      <c r="OAM285" s="77"/>
      <c r="OAN285" s="77"/>
      <c r="OAO285" s="77"/>
      <c r="OAP285" s="77"/>
      <c r="OAQ285" s="77"/>
      <c r="OAR285" s="77"/>
      <c r="OAS285" s="77"/>
      <c r="OAT285" s="77"/>
      <c r="OAU285" s="77"/>
      <c r="OAV285" s="77"/>
      <c r="OAW285" s="77"/>
      <c r="OAX285" s="77"/>
      <c r="OAY285" s="77"/>
      <c r="OAZ285" s="77"/>
      <c r="OBA285" s="77"/>
      <c r="OBB285" s="77"/>
      <c r="OBC285" s="77"/>
      <c r="OBD285" s="77"/>
      <c r="OBE285" s="77"/>
      <c r="OBF285" s="77"/>
      <c r="OBG285" s="77"/>
      <c r="OBH285" s="77"/>
      <c r="OBI285" s="77"/>
      <c r="OBJ285" s="77"/>
      <c r="OBK285" s="77"/>
      <c r="OBL285" s="77"/>
      <c r="OBM285" s="77"/>
      <c r="OBN285" s="77"/>
      <c r="OBO285" s="77"/>
      <c r="OBP285" s="77"/>
      <c r="OBQ285" s="77"/>
      <c r="OBR285" s="77"/>
      <c r="OBS285" s="77"/>
      <c r="OBT285" s="77"/>
      <c r="OBU285" s="77"/>
      <c r="OBV285" s="77"/>
      <c r="OBW285" s="77"/>
      <c r="OBX285" s="77"/>
      <c r="OBY285" s="77"/>
      <c r="OBZ285" s="77"/>
      <c r="OCA285" s="77"/>
      <c r="OCB285" s="77"/>
      <c r="OCC285" s="77"/>
      <c r="OCD285" s="77"/>
      <c r="OCE285" s="77"/>
      <c r="OCF285" s="77"/>
      <c r="OCG285" s="77"/>
      <c r="OCH285" s="77"/>
      <c r="OCI285" s="77"/>
      <c r="OCJ285" s="77"/>
      <c r="OCK285" s="77"/>
      <c r="OCL285" s="77"/>
      <c r="OCM285" s="77"/>
      <c r="OCN285" s="77"/>
      <c r="OCO285" s="77"/>
      <c r="OCP285" s="77"/>
      <c r="OCQ285" s="77"/>
      <c r="OCR285" s="77"/>
      <c r="OCS285" s="77"/>
      <c r="OCT285" s="77"/>
      <c r="OCU285" s="77"/>
      <c r="OCV285" s="77"/>
      <c r="OCW285" s="77"/>
      <c r="OCX285" s="77"/>
      <c r="OCY285" s="77"/>
      <c r="OCZ285" s="77"/>
      <c r="ODA285" s="77"/>
      <c r="ODB285" s="77"/>
      <c r="ODC285" s="77"/>
      <c r="ODD285" s="77"/>
      <c r="ODE285" s="77"/>
      <c r="ODF285" s="77"/>
      <c r="ODG285" s="77"/>
      <c r="ODH285" s="77"/>
      <c r="ODI285" s="77"/>
      <c r="ODJ285" s="77"/>
      <c r="ODK285" s="77"/>
      <c r="ODL285" s="77"/>
      <c r="ODM285" s="77"/>
      <c r="ODN285" s="77"/>
      <c r="ODO285" s="77"/>
      <c r="ODP285" s="77"/>
      <c r="ODQ285" s="77"/>
      <c r="ODR285" s="77"/>
      <c r="ODS285" s="77"/>
      <c r="ODT285" s="77"/>
      <c r="ODU285" s="77"/>
      <c r="ODV285" s="77"/>
      <c r="ODW285" s="77"/>
      <c r="ODX285" s="77"/>
      <c r="ODY285" s="77"/>
      <c r="ODZ285" s="77"/>
      <c r="OEA285" s="77"/>
      <c r="OEB285" s="77"/>
      <c r="OEC285" s="77"/>
      <c r="OED285" s="77"/>
      <c r="OEE285" s="77"/>
      <c r="OEF285" s="77"/>
      <c r="OEG285" s="77"/>
      <c r="OEH285" s="77"/>
      <c r="OEI285" s="77"/>
      <c r="OEJ285" s="77"/>
      <c r="OEK285" s="77"/>
      <c r="OEL285" s="77"/>
      <c r="OEM285" s="77"/>
      <c r="OEN285" s="77"/>
      <c r="OEO285" s="77"/>
      <c r="OEP285" s="77"/>
      <c r="OEQ285" s="77"/>
      <c r="OER285" s="77"/>
      <c r="OES285" s="77"/>
      <c r="OET285" s="77"/>
      <c r="OEU285" s="77"/>
      <c r="OEV285" s="77"/>
      <c r="OEW285" s="77"/>
      <c r="OEX285" s="77"/>
      <c r="OEY285" s="77"/>
      <c r="OEZ285" s="77"/>
      <c r="OFA285" s="77"/>
      <c r="OFB285" s="77"/>
      <c r="OFC285" s="77"/>
      <c r="OFD285" s="77"/>
      <c r="OFE285" s="77"/>
      <c r="OFF285" s="77"/>
      <c r="OFG285" s="77"/>
      <c r="OFH285" s="77"/>
      <c r="OFI285" s="77"/>
      <c r="OFJ285" s="77"/>
      <c r="OFK285" s="77"/>
      <c r="OFL285" s="77"/>
      <c r="OFM285" s="77"/>
      <c r="OFN285" s="77"/>
      <c r="OFO285" s="77"/>
      <c r="OFP285" s="77"/>
      <c r="OFQ285" s="77"/>
      <c r="OFR285" s="77"/>
      <c r="OFS285" s="77"/>
      <c r="OFT285" s="77"/>
      <c r="OFU285" s="77"/>
      <c r="OFV285" s="77"/>
      <c r="OFW285" s="77"/>
      <c r="OFX285" s="77"/>
      <c r="OFY285" s="77"/>
      <c r="OFZ285" s="77"/>
      <c r="OGA285" s="77"/>
      <c r="OGB285" s="77"/>
      <c r="OGC285" s="77"/>
      <c r="OGD285" s="77"/>
      <c r="OGE285" s="77"/>
      <c r="OGF285" s="77"/>
      <c r="OGG285" s="77"/>
      <c r="OGH285" s="77"/>
      <c r="OGI285" s="77"/>
      <c r="OGJ285" s="77"/>
      <c r="OGK285" s="77"/>
      <c r="OGL285" s="77"/>
      <c r="OGM285" s="77"/>
      <c r="OGN285" s="77"/>
      <c r="OGO285" s="77"/>
      <c r="OGP285" s="77"/>
      <c r="OGQ285" s="77"/>
      <c r="OGR285" s="77"/>
      <c r="OGS285" s="77"/>
      <c r="OGT285" s="77"/>
      <c r="OGU285" s="77"/>
      <c r="OGV285" s="77"/>
      <c r="OGW285" s="77"/>
      <c r="OGX285" s="77"/>
      <c r="OGY285" s="77"/>
      <c r="OGZ285" s="77"/>
      <c r="OHA285" s="77"/>
      <c r="OHB285" s="77"/>
      <c r="OHC285" s="77"/>
      <c r="OHD285" s="77"/>
      <c r="OHE285" s="77"/>
      <c r="OHF285" s="77"/>
      <c r="OHG285" s="77"/>
      <c r="OHH285" s="77"/>
      <c r="OHI285" s="77"/>
      <c r="OHJ285" s="77"/>
      <c r="OHK285" s="77"/>
      <c r="OHL285" s="77"/>
      <c r="OHM285" s="77"/>
      <c r="OHN285" s="77"/>
      <c r="OHO285" s="77"/>
      <c r="OHP285" s="77"/>
      <c r="OHQ285" s="77"/>
      <c r="OHR285" s="77"/>
      <c r="OHS285" s="77"/>
      <c r="OHT285" s="77"/>
      <c r="OHU285" s="77"/>
      <c r="OHV285" s="77"/>
      <c r="OHW285" s="77"/>
      <c r="OHX285" s="77"/>
      <c r="OHY285" s="77"/>
      <c r="OHZ285" s="77"/>
      <c r="OIA285" s="77"/>
      <c r="OIB285" s="77"/>
      <c r="OIC285" s="77"/>
      <c r="OID285" s="77"/>
      <c r="OIE285" s="77"/>
      <c r="OIF285" s="77"/>
      <c r="OIG285" s="77"/>
      <c r="OIH285" s="77"/>
      <c r="OII285" s="77"/>
      <c r="OIJ285" s="77"/>
      <c r="OIK285" s="77"/>
      <c r="OIL285" s="77"/>
      <c r="OIM285" s="77"/>
      <c r="OIN285" s="77"/>
      <c r="OIO285" s="77"/>
      <c r="OIP285" s="77"/>
      <c r="OIQ285" s="77"/>
      <c r="OIR285" s="77"/>
      <c r="OIS285" s="77"/>
      <c r="OIT285" s="77"/>
      <c r="OIU285" s="77"/>
      <c r="OIV285" s="77"/>
      <c r="OIW285" s="77"/>
      <c r="OIX285" s="77"/>
      <c r="OIY285" s="77"/>
      <c r="OIZ285" s="77"/>
      <c r="OJA285" s="77"/>
      <c r="OJB285" s="77"/>
      <c r="OJC285" s="77"/>
      <c r="OJD285" s="77"/>
      <c r="OJE285" s="77"/>
      <c r="OJF285" s="77"/>
      <c r="OJG285" s="77"/>
      <c r="OJH285" s="77"/>
      <c r="OJI285" s="77"/>
      <c r="OJJ285" s="77"/>
      <c r="OJK285" s="77"/>
      <c r="OJL285" s="77"/>
      <c r="OJM285" s="77"/>
      <c r="OJN285" s="77"/>
      <c r="OJO285" s="77"/>
      <c r="OJP285" s="77"/>
      <c r="OJQ285" s="77"/>
      <c r="OJR285" s="77"/>
      <c r="OJS285" s="77"/>
      <c r="OJT285" s="77"/>
      <c r="OJU285" s="77"/>
      <c r="OJV285" s="77"/>
      <c r="OJW285" s="77"/>
      <c r="OJX285" s="77"/>
      <c r="OJY285" s="77"/>
      <c r="OJZ285" s="77"/>
      <c r="OKA285" s="77"/>
      <c r="OKB285" s="77"/>
      <c r="OKC285" s="77"/>
      <c r="OKD285" s="77"/>
      <c r="OKE285" s="77"/>
      <c r="OKF285" s="77"/>
      <c r="OKG285" s="77"/>
      <c r="OKH285" s="77"/>
      <c r="OKI285" s="77"/>
      <c r="OKJ285" s="77"/>
      <c r="OKK285" s="77"/>
      <c r="OKL285" s="77"/>
      <c r="OKM285" s="77"/>
      <c r="OKN285" s="77"/>
      <c r="OKO285" s="77"/>
      <c r="OKP285" s="77"/>
      <c r="OKQ285" s="77"/>
      <c r="OKR285" s="77"/>
      <c r="OKS285" s="77"/>
      <c r="OKT285" s="77"/>
      <c r="OKU285" s="77"/>
      <c r="OKV285" s="77"/>
      <c r="OKW285" s="77"/>
      <c r="OKX285" s="77"/>
      <c r="OKY285" s="77"/>
      <c r="OKZ285" s="77"/>
      <c r="OLA285" s="77"/>
      <c r="OLB285" s="77"/>
      <c r="OLC285" s="77"/>
      <c r="OLD285" s="77"/>
      <c r="OLE285" s="77"/>
      <c r="OLF285" s="77"/>
      <c r="OLG285" s="77"/>
      <c r="OLH285" s="77"/>
      <c r="OLI285" s="77"/>
      <c r="OLJ285" s="77"/>
      <c r="OLK285" s="77"/>
      <c r="OLL285" s="77"/>
      <c r="OLM285" s="77"/>
      <c r="OLN285" s="77"/>
      <c r="OLO285" s="77"/>
      <c r="OLP285" s="77"/>
      <c r="OLQ285" s="77"/>
      <c r="OLR285" s="77"/>
      <c r="OLS285" s="77"/>
      <c r="OLT285" s="77"/>
      <c r="OLU285" s="77"/>
      <c r="OLV285" s="77"/>
      <c r="OLW285" s="77"/>
      <c r="OLX285" s="77"/>
      <c r="OLY285" s="77"/>
      <c r="OLZ285" s="77"/>
      <c r="OMA285" s="77"/>
      <c r="OMB285" s="77"/>
      <c r="OMC285" s="77"/>
      <c r="OMD285" s="77"/>
      <c r="OME285" s="77"/>
      <c r="OMF285" s="77"/>
      <c r="OMG285" s="77"/>
      <c r="OMH285" s="77"/>
      <c r="OMI285" s="77"/>
      <c r="OMJ285" s="77"/>
      <c r="OMK285" s="77"/>
      <c r="OML285" s="77"/>
      <c r="OMM285" s="77"/>
      <c r="OMN285" s="77"/>
      <c r="OMO285" s="77"/>
      <c r="OMP285" s="77"/>
      <c r="OMQ285" s="77"/>
      <c r="OMR285" s="77"/>
      <c r="OMS285" s="77"/>
      <c r="OMT285" s="77"/>
      <c r="OMU285" s="77"/>
      <c r="OMV285" s="77"/>
      <c r="OMW285" s="77"/>
      <c r="OMX285" s="77"/>
      <c r="OMY285" s="77"/>
      <c r="OMZ285" s="77"/>
      <c r="ONA285" s="77"/>
      <c r="ONB285" s="77"/>
      <c r="ONC285" s="77"/>
      <c r="OND285" s="77"/>
      <c r="ONE285" s="77"/>
      <c r="ONF285" s="77"/>
      <c r="ONG285" s="77"/>
      <c r="ONH285" s="77"/>
      <c r="ONI285" s="77"/>
      <c r="ONJ285" s="77"/>
      <c r="ONK285" s="77"/>
      <c r="ONL285" s="77"/>
      <c r="ONM285" s="77"/>
      <c r="ONN285" s="77"/>
      <c r="ONO285" s="77"/>
      <c r="ONP285" s="77"/>
      <c r="ONQ285" s="77"/>
      <c r="ONR285" s="77"/>
      <c r="ONS285" s="77"/>
      <c r="ONT285" s="77"/>
      <c r="ONU285" s="77"/>
      <c r="ONV285" s="77"/>
      <c r="ONW285" s="77"/>
      <c r="ONX285" s="77"/>
      <c r="ONY285" s="77"/>
      <c r="ONZ285" s="77"/>
      <c r="OOA285" s="77"/>
      <c r="OOB285" s="77"/>
      <c r="OOC285" s="77"/>
      <c r="OOD285" s="77"/>
      <c r="OOE285" s="77"/>
      <c r="OOF285" s="77"/>
      <c r="OOG285" s="77"/>
      <c r="OOH285" s="77"/>
      <c r="OOI285" s="77"/>
      <c r="OOJ285" s="77"/>
      <c r="OOK285" s="77"/>
      <c r="OOL285" s="77"/>
      <c r="OOM285" s="77"/>
      <c r="OON285" s="77"/>
      <c r="OOO285" s="77"/>
      <c r="OOP285" s="77"/>
      <c r="OOQ285" s="77"/>
      <c r="OOR285" s="77"/>
      <c r="OOS285" s="77"/>
      <c r="OOT285" s="77"/>
      <c r="OOU285" s="77"/>
      <c r="OOV285" s="77"/>
      <c r="OOW285" s="77"/>
      <c r="OOX285" s="77"/>
      <c r="OOY285" s="77"/>
      <c r="OOZ285" s="77"/>
      <c r="OPA285" s="77"/>
      <c r="OPB285" s="77"/>
      <c r="OPC285" s="77"/>
      <c r="OPD285" s="77"/>
      <c r="OPE285" s="77"/>
      <c r="OPF285" s="77"/>
      <c r="OPG285" s="77"/>
      <c r="OPH285" s="77"/>
      <c r="OPI285" s="77"/>
      <c r="OPJ285" s="77"/>
      <c r="OPK285" s="77"/>
      <c r="OPL285" s="77"/>
      <c r="OPM285" s="77"/>
      <c r="OPN285" s="77"/>
      <c r="OPO285" s="77"/>
      <c r="OPP285" s="77"/>
      <c r="OPQ285" s="77"/>
      <c r="OPR285" s="77"/>
      <c r="OPS285" s="77"/>
      <c r="OPT285" s="77"/>
      <c r="OPU285" s="77"/>
      <c r="OPV285" s="77"/>
      <c r="OPW285" s="77"/>
      <c r="OPX285" s="77"/>
      <c r="OPY285" s="77"/>
      <c r="OPZ285" s="77"/>
      <c r="OQA285" s="77"/>
      <c r="OQB285" s="77"/>
      <c r="OQC285" s="77"/>
      <c r="OQD285" s="77"/>
      <c r="OQE285" s="77"/>
      <c r="OQF285" s="77"/>
      <c r="OQG285" s="77"/>
      <c r="OQH285" s="77"/>
      <c r="OQI285" s="77"/>
      <c r="OQJ285" s="77"/>
      <c r="OQK285" s="77"/>
      <c r="OQL285" s="77"/>
      <c r="OQM285" s="77"/>
      <c r="OQN285" s="77"/>
      <c r="OQO285" s="77"/>
      <c r="OQP285" s="77"/>
      <c r="OQQ285" s="77"/>
      <c r="OQR285" s="77"/>
      <c r="OQS285" s="77"/>
      <c r="OQT285" s="77"/>
      <c r="OQU285" s="77"/>
      <c r="OQV285" s="77"/>
      <c r="OQW285" s="77"/>
      <c r="OQX285" s="77"/>
      <c r="OQY285" s="77"/>
      <c r="OQZ285" s="77"/>
      <c r="ORA285" s="77"/>
      <c r="ORB285" s="77"/>
      <c r="ORC285" s="77"/>
      <c r="ORD285" s="77"/>
      <c r="ORE285" s="77"/>
      <c r="ORF285" s="77"/>
      <c r="ORG285" s="77"/>
      <c r="ORH285" s="77"/>
      <c r="ORI285" s="77"/>
      <c r="ORJ285" s="77"/>
      <c r="ORK285" s="77"/>
      <c r="ORL285" s="77"/>
      <c r="ORM285" s="77"/>
      <c r="ORN285" s="77"/>
      <c r="ORO285" s="77"/>
      <c r="ORP285" s="77"/>
      <c r="ORQ285" s="77"/>
      <c r="ORR285" s="77"/>
      <c r="ORS285" s="77"/>
      <c r="ORT285" s="77"/>
      <c r="ORU285" s="77"/>
      <c r="ORV285" s="77"/>
      <c r="ORW285" s="77"/>
      <c r="ORX285" s="77"/>
      <c r="ORY285" s="77"/>
      <c r="ORZ285" s="77"/>
      <c r="OSA285" s="77"/>
      <c r="OSB285" s="77"/>
      <c r="OSC285" s="77"/>
      <c r="OSD285" s="77"/>
      <c r="OSE285" s="77"/>
      <c r="OSF285" s="77"/>
      <c r="OSG285" s="77"/>
      <c r="OSH285" s="77"/>
      <c r="OSI285" s="77"/>
      <c r="OSJ285" s="77"/>
      <c r="OSK285" s="77"/>
      <c r="OSL285" s="77"/>
      <c r="OSM285" s="77"/>
      <c r="OSN285" s="77"/>
      <c r="OSO285" s="77"/>
      <c r="OSP285" s="77"/>
      <c r="OSQ285" s="77"/>
      <c r="OSR285" s="77"/>
      <c r="OSS285" s="77"/>
      <c r="OST285" s="77"/>
      <c r="OSU285" s="77"/>
      <c r="OSV285" s="77"/>
      <c r="OSW285" s="77"/>
      <c r="OSX285" s="77"/>
      <c r="OSY285" s="77"/>
      <c r="OSZ285" s="77"/>
      <c r="OTA285" s="77"/>
      <c r="OTB285" s="77"/>
      <c r="OTC285" s="77"/>
      <c r="OTD285" s="77"/>
      <c r="OTE285" s="77"/>
      <c r="OTF285" s="77"/>
      <c r="OTG285" s="77"/>
      <c r="OTH285" s="77"/>
      <c r="OTI285" s="77"/>
      <c r="OTJ285" s="77"/>
      <c r="OTK285" s="77"/>
      <c r="OTL285" s="77"/>
      <c r="OTM285" s="77"/>
      <c r="OTN285" s="77"/>
      <c r="OTO285" s="77"/>
      <c r="OTP285" s="77"/>
      <c r="OTQ285" s="77"/>
      <c r="OTR285" s="77"/>
      <c r="OTS285" s="77"/>
      <c r="OTT285" s="77"/>
      <c r="OTU285" s="77"/>
      <c r="OTV285" s="77"/>
      <c r="OTW285" s="77"/>
      <c r="OTX285" s="77"/>
      <c r="OTY285" s="77"/>
      <c r="OTZ285" s="77"/>
      <c r="OUA285" s="77"/>
      <c r="OUB285" s="77"/>
      <c r="OUC285" s="77"/>
      <c r="OUD285" s="77"/>
      <c r="OUE285" s="77"/>
      <c r="OUF285" s="77"/>
      <c r="OUG285" s="77"/>
      <c r="OUH285" s="77"/>
      <c r="OUI285" s="77"/>
      <c r="OUJ285" s="77"/>
      <c r="OUK285" s="77"/>
      <c r="OUL285" s="77"/>
      <c r="OUM285" s="77"/>
      <c r="OUN285" s="77"/>
      <c r="OUO285" s="77"/>
      <c r="OUP285" s="77"/>
      <c r="OUQ285" s="77"/>
      <c r="OUR285" s="77"/>
      <c r="OUS285" s="77"/>
      <c r="OUT285" s="77"/>
      <c r="OUU285" s="77"/>
      <c r="OUV285" s="77"/>
      <c r="OUW285" s="77"/>
      <c r="OUX285" s="77"/>
      <c r="OUY285" s="77"/>
      <c r="OUZ285" s="77"/>
      <c r="OVA285" s="77"/>
      <c r="OVB285" s="77"/>
      <c r="OVC285" s="77"/>
      <c r="OVD285" s="77"/>
      <c r="OVE285" s="77"/>
      <c r="OVF285" s="77"/>
      <c r="OVG285" s="77"/>
      <c r="OVH285" s="77"/>
      <c r="OVI285" s="77"/>
      <c r="OVJ285" s="77"/>
      <c r="OVK285" s="77"/>
      <c r="OVL285" s="77"/>
      <c r="OVM285" s="77"/>
      <c r="OVN285" s="77"/>
      <c r="OVO285" s="77"/>
      <c r="OVP285" s="77"/>
      <c r="OVQ285" s="77"/>
      <c r="OVR285" s="77"/>
      <c r="OVS285" s="77"/>
      <c r="OVT285" s="77"/>
      <c r="OVU285" s="77"/>
      <c r="OVV285" s="77"/>
      <c r="OVW285" s="77"/>
      <c r="OVX285" s="77"/>
      <c r="OVY285" s="77"/>
      <c r="OVZ285" s="77"/>
      <c r="OWA285" s="77"/>
      <c r="OWB285" s="77"/>
      <c r="OWC285" s="77"/>
      <c r="OWD285" s="77"/>
      <c r="OWE285" s="77"/>
      <c r="OWF285" s="77"/>
      <c r="OWG285" s="77"/>
      <c r="OWH285" s="77"/>
      <c r="OWI285" s="77"/>
      <c r="OWJ285" s="77"/>
      <c r="OWK285" s="77"/>
      <c r="OWL285" s="77"/>
      <c r="OWM285" s="77"/>
      <c r="OWN285" s="77"/>
      <c r="OWO285" s="77"/>
      <c r="OWP285" s="77"/>
      <c r="OWQ285" s="77"/>
      <c r="OWR285" s="77"/>
      <c r="OWS285" s="77"/>
      <c r="OWT285" s="77"/>
      <c r="OWU285" s="77"/>
      <c r="OWV285" s="77"/>
      <c r="OWW285" s="77"/>
      <c r="OWX285" s="77"/>
      <c r="OWY285" s="77"/>
      <c r="OWZ285" s="77"/>
      <c r="OXA285" s="77"/>
      <c r="OXB285" s="77"/>
      <c r="OXC285" s="77"/>
      <c r="OXD285" s="77"/>
      <c r="OXE285" s="77"/>
      <c r="OXF285" s="77"/>
      <c r="OXG285" s="77"/>
      <c r="OXH285" s="77"/>
      <c r="OXI285" s="77"/>
      <c r="OXJ285" s="77"/>
      <c r="OXK285" s="77"/>
      <c r="OXL285" s="77"/>
      <c r="OXM285" s="77"/>
      <c r="OXN285" s="77"/>
      <c r="OXO285" s="77"/>
      <c r="OXP285" s="77"/>
      <c r="OXQ285" s="77"/>
      <c r="OXR285" s="77"/>
      <c r="OXS285" s="77"/>
      <c r="OXT285" s="77"/>
      <c r="OXU285" s="77"/>
      <c r="OXV285" s="77"/>
      <c r="OXW285" s="77"/>
      <c r="OXX285" s="77"/>
      <c r="OXY285" s="77"/>
      <c r="OXZ285" s="77"/>
      <c r="OYA285" s="77"/>
      <c r="OYB285" s="77"/>
      <c r="OYC285" s="77"/>
      <c r="OYD285" s="77"/>
      <c r="OYE285" s="77"/>
      <c r="OYF285" s="77"/>
      <c r="OYG285" s="77"/>
      <c r="OYH285" s="77"/>
      <c r="OYI285" s="77"/>
      <c r="OYJ285" s="77"/>
      <c r="OYK285" s="77"/>
      <c r="OYL285" s="77"/>
      <c r="OYM285" s="77"/>
      <c r="OYN285" s="77"/>
      <c r="OYO285" s="77"/>
      <c r="OYP285" s="77"/>
      <c r="OYQ285" s="77"/>
      <c r="OYR285" s="77"/>
      <c r="OYS285" s="77"/>
      <c r="OYT285" s="77"/>
      <c r="OYU285" s="77"/>
      <c r="OYV285" s="77"/>
      <c r="OYW285" s="77"/>
      <c r="OYX285" s="77"/>
      <c r="OYY285" s="77"/>
      <c r="OYZ285" s="77"/>
      <c r="OZA285" s="77"/>
      <c r="OZB285" s="77"/>
      <c r="OZC285" s="77"/>
      <c r="OZD285" s="77"/>
      <c r="OZE285" s="77"/>
      <c r="OZF285" s="77"/>
      <c r="OZG285" s="77"/>
      <c r="OZH285" s="77"/>
      <c r="OZI285" s="77"/>
      <c r="OZJ285" s="77"/>
      <c r="OZK285" s="77"/>
      <c r="OZL285" s="77"/>
      <c r="OZM285" s="77"/>
      <c r="OZN285" s="77"/>
      <c r="OZO285" s="77"/>
      <c r="OZP285" s="77"/>
      <c r="OZQ285" s="77"/>
      <c r="OZR285" s="77"/>
      <c r="OZS285" s="77"/>
      <c r="OZT285" s="77"/>
      <c r="OZU285" s="77"/>
      <c r="OZV285" s="77"/>
      <c r="OZW285" s="77"/>
      <c r="OZX285" s="77"/>
      <c r="OZY285" s="77"/>
      <c r="OZZ285" s="77"/>
      <c r="PAA285" s="77"/>
      <c r="PAB285" s="77"/>
      <c r="PAC285" s="77"/>
      <c r="PAD285" s="77"/>
      <c r="PAE285" s="77"/>
      <c r="PAF285" s="77"/>
      <c r="PAG285" s="77"/>
      <c r="PAH285" s="77"/>
      <c r="PAI285" s="77"/>
      <c r="PAJ285" s="77"/>
      <c r="PAK285" s="77"/>
      <c r="PAL285" s="77"/>
      <c r="PAM285" s="77"/>
      <c r="PAN285" s="77"/>
      <c r="PAO285" s="77"/>
      <c r="PAP285" s="77"/>
      <c r="PAQ285" s="77"/>
      <c r="PAR285" s="77"/>
      <c r="PAS285" s="77"/>
      <c r="PAT285" s="77"/>
      <c r="PAU285" s="77"/>
      <c r="PAV285" s="77"/>
      <c r="PAW285" s="77"/>
      <c r="PAX285" s="77"/>
      <c r="PAY285" s="77"/>
      <c r="PAZ285" s="77"/>
      <c r="PBA285" s="77"/>
      <c r="PBB285" s="77"/>
      <c r="PBC285" s="77"/>
      <c r="PBD285" s="77"/>
      <c r="PBE285" s="77"/>
      <c r="PBF285" s="77"/>
      <c r="PBG285" s="77"/>
      <c r="PBH285" s="77"/>
      <c r="PBI285" s="77"/>
      <c r="PBJ285" s="77"/>
      <c r="PBK285" s="77"/>
      <c r="PBL285" s="77"/>
      <c r="PBM285" s="77"/>
      <c r="PBN285" s="77"/>
      <c r="PBO285" s="77"/>
      <c r="PBP285" s="77"/>
      <c r="PBQ285" s="77"/>
      <c r="PBR285" s="77"/>
      <c r="PBS285" s="77"/>
      <c r="PBT285" s="77"/>
      <c r="PBU285" s="77"/>
      <c r="PBV285" s="77"/>
      <c r="PBW285" s="77"/>
      <c r="PBX285" s="77"/>
      <c r="PBY285" s="77"/>
      <c r="PBZ285" s="77"/>
      <c r="PCA285" s="77"/>
      <c r="PCB285" s="77"/>
      <c r="PCC285" s="77"/>
      <c r="PCD285" s="77"/>
      <c r="PCE285" s="77"/>
      <c r="PCF285" s="77"/>
      <c r="PCG285" s="77"/>
      <c r="PCH285" s="77"/>
      <c r="PCI285" s="77"/>
      <c r="PCJ285" s="77"/>
      <c r="PCK285" s="77"/>
      <c r="PCL285" s="77"/>
      <c r="PCM285" s="77"/>
      <c r="PCN285" s="77"/>
      <c r="PCO285" s="77"/>
      <c r="PCP285" s="77"/>
      <c r="PCQ285" s="77"/>
      <c r="PCR285" s="77"/>
      <c r="PCS285" s="77"/>
      <c r="PCT285" s="77"/>
      <c r="PCU285" s="77"/>
      <c r="PCV285" s="77"/>
      <c r="PCW285" s="77"/>
      <c r="PCX285" s="77"/>
      <c r="PCY285" s="77"/>
      <c r="PCZ285" s="77"/>
      <c r="PDA285" s="77"/>
      <c r="PDB285" s="77"/>
      <c r="PDC285" s="77"/>
      <c r="PDD285" s="77"/>
      <c r="PDE285" s="77"/>
      <c r="PDF285" s="77"/>
      <c r="PDG285" s="77"/>
      <c r="PDH285" s="77"/>
      <c r="PDI285" s="77"/>
      <c r="PDJ285" s="77"/>
      <c r="PDK285" s="77"/>
      <c r="PDL285" s="77"/>
      <c r="PDM285" s="77"/>
      <c r="PDN285" s="77"/>
      <c r="PDO285" s="77"/>
      <c r="PDP285" s="77"/>
      <c r="PDQ285" s="77"/>
      <c r="PDR285" s="77"/>
      <c r="PDS285" s="77"/>
      <c r="PDT285" s="77"/>
      <c r="PDU285" s="77"/>
      <c r="PDV285" s="77"/>
      <c r="PDW285" s="77"/>
      <c r="PDX285" s="77"/>
      <c r="PDY285" s="77"/>
      <c r="PDZ285" s="77"/>
      <c r="PEA285" s="77"/>
      <c r="PEB285" s="77"/>
      <c r="PEC285" s="77"/>
      <c r="PED285" s="77"/>
      <c r="PEE285" s="77"/>
      <c r="PEF285" s="77"/>
      <c r="PEG285" s="77"/>
      <c r="PEH285" s="77"/>
      <c r="PEI285" s="77"/>
      <c r="PEJ285" s="77"/>
      <c r="PEK285" s="77"/>
      <c r="PEL285" s="77"/>
      <c r="PEM285" s="77"/>
      <c r="PEN285" s="77"/>
      <c r="PEO285" s="77"/>
      <c r="PEP285" s="77"/>
      <c r="PEQ285" s="77"/>
      <c r="PER285" s="77"/>
      <c r="PES285" s="77"/>
      <c r="PET285" s="77"/>
      <c r="PEU285" s="77"/>
      <c r="PEV285" s="77"/>
      <c r="PEW285" s="77"/>
      <c r="PEX285" s="77"/>
      <c r="PEY285" s="77"/>
      <c r="PEZ285" s="77"/>
      <c r="PFA285" s="77"/>
      <c r="PFB285" s="77"/>
      <c r="PFC285" s="77"/>
      <c r="PFD285" s="77"/>
      <c r="PFE285" s="77"/>
      <c r="PFF285" s="77"/>
      <c r="PFG285" s="77"/>
      <c r="PFH285" s="77"/>
      <c r="PFI285" s="77"/>
      <c r="PFJ285" s="77"/>
      <c r="PFK285" s="77"/>
      <c r="PFL285" s="77"/>
      <c r="PFM285" s="77"/>
      <c r="PFN285" s="77"/>
      <c r="PFO285" s="77"/>
      <c r="PFP285" s="77"/>
      <c r="PFQ285" s="77"/>
      <c r="PFR285" s="77"/>
      <c r="PFS285" s="77"/>
      <c r="PFT285" s="77"/>
      <c r="PFU285" s="77"/>
      <c r="PFV285" s="77"/>
      <c r="PFW285" s="77"/>
      <c r="PFX285" s="77"/>
      <c r="PFY285" s="77"/>
      <c r="PFZ285" s="77"/>
      <c r="PGA285" s="77"/>
      <c r="PGB285" s="77"/>
      <c r="PGC285" s="77"/>
      <c r="PGD285" s="77"/>
      <c r="PGE285" s="77"/>
      <c r="PGF285" s="77"/>
      <c r="PGG285" s="77"/>
      <c r="PGH285" s="77"/>
      <c r="PGI285" s="77"/>
      <c r="PGJ285" s="77"/>
      <c r="PGK285" s="77"/>
      <c r="PGL285" s="77"/>
      <c r="PGM285" s="77"/>
      <c r="PGN285" s="77"/>
      <c r="PGO285" s="77"/>
      <c r="PGP285" s="77"/>
      <c r="PGQ285" s="77"/>
      <c r="PGR285" s="77"/>
      <c r="PGS285" s="77"/>
      <c r="PGT285" s="77"/>
      <c r="PGU285" s="77"/>
      <c r="PGV285" s="77"/>
      <c r="PGW285" s="77"/>
      <c r="PGX285" s="77"/>
      <c r="PGY285" s="77"/>
      <c r="PGZ285" s="77"/>
      <c r="PHA285" s="77"/>
      <c r="PHB285" s="77"/>
      <c r="PHC285" s="77"/>
      <c r="PHD285" s="77"/>
      <c r="PHE285" s="77"/>
      <c r="PHF285" s="77"/>
      <c r="PHG285" s="77"/>
      <c r="PHH285" s="77"/>
      <c r="PHI285" s="77"/>
      <c r="PHJ285" s="77"/>
      <c r="PHK285" s="77"/>
      <c r="PHL285" s="77"/>
      <c r="PHM285" s="77"/>
      <c r="PHN285" s="77"/>
      <c r="PHO285" s="77"/>
      <c r="PHP285" s="77"/>
      <c r="PHQ285" s="77"/>
      <c r="PHR285" s="77"/>
      <c r="PHS285" s="77"/>
      <c r="PHT285" s="77"/>
      <c r="PHU285" s="77"/>
      <c r="PHV285" s="77"/>
      <c r="PHW285" s="77"/>
      <c r="PHX285" s="77"/>
      <c r="PHY285" s="77"/>
      <c r="PHZ285" s="77"/>
      <c r="PIA285" s="77"/>
      <c r="PIB285" s="77"/>
      <c r="PIC285" s="77"/>
      <c r="PID285" s="77"/>
      <c r="PIE285" s="77"/>
      <c r="PIF285" s="77"/>
      <c r="PIG285" s="77"/>
      <c r="PIH285" s="77"/>
      <c r="PII285" s="77"/>
      <c r="PIJ285" s="77"/>
      <c r="PIK285" s="77"/>
      <c r="PIL285" s="77"/>
      <c r="PIM285" s="77"/>
      <c r="PIN285" s="77"/>
      <c r="PIO285" s="77"/>
      <c r="PIP285" s="77"/>
      <c r="PIQ285" s="77"/>
      <c r="PIR285" s="77"/>
      <c r="PIS285" s="77"/>
      <c r="PIT285" s="77"/>
      <c r="PIU285" s="77"/>
      <c r="PIV285" s="77"/>
      <c r="PIW285" s="77"/>
      <c r="PIX285" s="77"/>
      <c r="PIY285" s="77"/>
      <c r="PIZ285" s="77"/>
      <c r="PJA285" s="77"/>
      <c r="PJB285" s="77"/>
      <c r="PJC285" s="77"/>
      <c r="PJD285" s="77"/>
      <c r="PJE285" s="77"/>
      <c r="PJF285" s="77"/>
      <c r="PJG285" s="77"/>
      <c r="PJH285" s="77"/>
      <c r="PJI285" s="77"/>
      <c r="PJJ285" s="77"/>
      <c r="PJK285" s="77"/>
      <c r="PJL285" s="77"/>
      <c r="PJM285" s="77"/>
      <c r="PJN285" s="77"/>
      <c r="PJO285" s="77"/>
      <c r="PJP285" s="77"/>
      <c r="PJQ285" s="77"/>
      <c r="PJR285" s="77"/>
      <c r="PJS285" s="77"/>
      <c r="PJT285" s="77"/>
      <c r="PJU285" s="77"/>
      <c r="PJV285" s="77"/>
      <c r="PJW285" s="77"/>
      <c r="PJX285" s="77"/>
      <c r="PJY285" s="77"/>
      <c r="PJZ285" s="77"/>
      <c r="PKA285" s="77"/>
      <c r="PKB285" s="77"/>
      <c r="PKC285" s="77"/>
      <c r="PKD285" s="77"/>
      <c r="PKE285" s="77"/>
      <c r="PKF285" s="77"/>
      <c r="PKG285" s="77"/>
      <c r="PKH285" s="77"/>
      <c r="PKI285" s="77"/>
      <c r="PKJ285" s="77"/>
      <c r="PKK285" s="77"/>
      <c r="PKL285" s="77"/>
      <c r="PKM285" s="77"/>
      <c r="PKN285" s="77"/>
      <c r="PKO285" s="77"/>
      <c r="PKP285" s="77"/>
      <c r="PKQ285" s="77"/>
      <c r="PKR285" s="77"/>
      <c r="PKS285" s="77"/>
      <c r="PKT285" s="77"/>
      <c r="PKU285" s="77"/>
      <c r="PKV285" s="77"/>
      <c r="PKW285" s="77"/>
      <c r="PKX285" s="77"/>
      <c r="PKY285" s="77"/>
      <c r="PKZ285" s="77"/>
      <c r="PLA285" s="77"/>
      <c r="PLB285" s="77"/>
      <c r="PLC285" s="77"/>
      <c r="PLD285" s="77"/>
      <c r="PLE285" s="77"/>
      <c r="PLF285" s="77"/>
      <c r="PLG285" s="77"/>
      <c r="PLH285" s="77"/>
      <c r="PLI285" s="77"/>
      <c r="PLJ285" s="77"/>
      <c r="PLK285" s="77"/>
      <c r="PLL285" s="77"/>
      <c r="PLM285" s="77"/>
      <c r="PLN285" s="77"/>
      <c r="PLO285" s="77"/>
      <c r="PLP285" s="77"/>
      <c r="PLQ285" s="77"/>
      <c r="PLR285" s="77"/>
      <c r="PLS285" s="77"/>
      <c r="PLT285" s="77"/>
      <c r="PLU285" s="77"/>
      <c r="PLV285" s="77"/>
      <c r="PLW285" s="77"/>
      <c r="PLX285" s="77"/>
      <c r="PLY285" s="77"/>
      <c r="PLZ285" s="77"/>
      <c r="PMA285" s="77"/>
      <c r="PMB285" s="77"/>
      <c r="PMC285" s="77"/>
      <c r="PMD285" s="77"/>
      <c r="PME285" s="77"/>
      <c r="PMF285" s="77"/>
      <c r="PMG285" s="77"/>
      <c r="PMH285" s="77"/>
      <c r="PMI285" s="77"/>
      <c r="PMJ285" s="77"/>
      <c r="PMK285" s="77"/>
      <c r="PML285" s="77"/>
      <c r="PMM285" s="77"/>
      <c r="PMN285" s="77"/>
      <c r="PMO285" s="77"/>
      <c r="PMP285" s="77"/>
      <c r="PMQ285" s="77"/>
      <c r="PMR285" s="77"/>
      <c r="PMS285" s="77"/>
      <c r="PMT285" s="77"/>
      <c r="PMU285" s="77"/>
      <c r="PMV285" s="77"/>
      <c r="PMW285" s="77"/>
      <c r="PMX285" s="77"/>
      <c r="PMY285" s="77"/>
      <c r="PMZ285" s="77"/>
      <c r="PNA285" s="77"/>
      <c r="PNB285" s="77"/>
      <c r="PNC285" s="77"/>
      <c r="PND285" s="77"/>
      <c r="PNE285" s="77"/>
      <c r="PNF285" s="77"/>
      <c r="PNG285" s="77"/>
      <c r="PNH285" s="77"/>
      <c r="PNI285" s="77"/>
      <c r="PNJ285" s="77"/>
      <c r="PNK285" s="77"/>
      <c r="PNL285" s="77"/>
      <c r="PNM285" s="77"/>
      <c r="PNN285" s="77"/>
      <c r="PNO285" s="77"/>
      <c r="PNP285" s="77"/>
      <c r="PNQ285" s="77"/>
      <c r="PNR285" s="77"/>
      <c r="PNS285" s="77"/>
      <c r="PNT285" s="77"/>
      <c r="PNU285" s="77"/>
      <c r="PNV285" s="77"/>
      <c r="PNW285" s="77"/>
      <c r="PNX285" s="77"/>
      <c r="PNY285" s="77"/>
      <c r="PNZ285" s="77"/>
      <c r="POA285" s="77"/>
      <c r="POB285" s="77"/>
      <c r="POC285" s="77"/>
      <c r="POD285" s="77"/>
      <c r="POE285" s="77"/>
      <c r="POF285" s="77"/>
      <c r="POG285" s="77"/>
      <c r="POH285" s="77"/>
      <c r="POI285" s="77"/>
      <c r="POJ285" s="77"/>
      <c r="POK285" s="77"/>
      <c r="POL285" s="77"/>
      <c r="POM285" s="77"/>
      <c r="PON285" s="77"/>
      <c r="POO285" s="77"/>
      <c r="POP285" s="77"/>
      <c r="POQ285" s="77"/>
      <c r="POR285" s="77"/>
      <c r="POS285" s="77"/>
      <c r="POT285" s="77"/>
      <c r="POU285" s="77"/>
      <c r="POV285" s="77"/>
      <c r="POW285" s="77"/>
      <c r="POX285" s="77"/>
      <c r="POY285" s="77"/>
      <c r="POZ285" s="77"/>
      <c r="PPA285" s="77"/>
      <c r="PPB285" s="77"/>
      <c r="PPC285" s="77"/>
      <c r="PPD285" s="77"/>
      <c r="PPE285" s="77"/>
      <c r="PPF285" s="77"/>
      <c r="PPG285" s="77"/>
      <c r="PPH285" s="77"/>
      <c r="PPI285" s="77"/>
      <c r="PPJ285" s="77"/>
      <c r="PPK285" s="77"/>
      <c r="PPL285" s="77"/>
      <c r="PPM285" s="77"/>
      <c r="PPN285" s="77"/>
      <c r="PPO285" s="77"/>
      <c r="PPP285" s="77"/>
      <c r="PPQ285" s="77"/>
      <c r="PPR285" s="77"/>
      <c r="PPS285" s="77"/>
      <c r="PPT285" s="77"/>
      <c r="PPU285" s="77"/>
      <c r="PPV285" s="77"/>
      <c r="PPW285" s="77"/>
      <c r="PPX285" s="77"/>
      <c r="PPY285" s="77"/>
      <c r="PPZ285" s="77"/>
      <c r="PQA285" s="77"/>
      <c r="PQB285" s="77"/>
      <c r="PQC285" s="77"/>
      <c r="PQD285" s="77"/>
      <c r="PQE285" s="77"/>
      <c r="PQF285" s="77"/>
      <c r="PQG285" s="77"/>
      <c r="PQH285" s="77"/>
      <c r="PQI285" s="77"/>
      <c r="PQJ285" s="77"/>
      <c r="PQK285" s="77"/>
      <c r="PQL285" s="77"/>
      <c r="PQM285" s="77"/>
      <c r="PQN285" s="77"/>
      <c r="PQO285" s="77"/>
      <c r="PQP285" s="77"/>
      <c r="PQQ285" s="77"/>
      <c r="PQR285" s="77"/>
      <c r="PQS285" s="77"/>
      <c r="PQT285" s="77"/>
      <c r="PQU285" s="77"/>
      <c r="PQV285" s="77"/>
      <c r="PQW285" s="77"/>
      <c r="PQX285" s="77"/>
      <c r="PQY285" s="77"/>
      <c r="PQZ285" s="77"/>
      <c r="PRA285" s="77"/>
      <c r="PRB285" s="77"/>
      <c r="PRC285" s="77"/>
      <c r="PRD285" s="77"/>
      <c r="PRE285" s="77"/>
      <c r="PRF285" s="77"/>
      <c r="PRG285" s="77"/>
      <c r="PRH285" s="77"/>
      <c r="PRI285" s="77"/>
      <c r="PRJ285" s="77"/>
      <c r="PRK285" s="77"/>
      <c r="PRL285" s="77"/>
      <c r="PRM285" s="77"/>
      <c r="PRN285" s="77"/>
      <c r="PRO285" s="77"/>
      <c r="PRP285" s="77"/>
      <c r="PRQ285" s="77"/>
      <c r="PRR285" s="77"/>
      <c r="PRS285" s="77"/>
      <c r="PRT285" s="77"/>
      <c r="PRU285" s="77"/>
      <c r="PRV285" s="77"/>
      <c r="PRW285" s="77"/>
      <c r="PRX285" s="77"/>
      <c r="PRY285" s="77"/>
      <c r="PRZ285" s="77"/>
      <c r="PSA285" s="77"/>
      <c r="PSB285" s="77"/>
      <c r="PSC285" s="77"/>
      <c r="PSD285" s="77"/>
      <c r="PSE285" s="77"/>
      <c r="PSF285" s="77"/>
      <c r="PSG285" s="77"/>
      <c r="PSH285" s="77"/>
      <c r="PSI285" s="77"/>
      <c r="PSJ285" s="77"/>
      <c r="PSK285" s="77"/>
      <c r="PSL285" s="77"/>
      <c r="PSM285" s="77"/>
      <c r="PSN285" s="77"/>
      <c r="PSO285" s="77"/>
      <c r="PSP285" s="77"/>
      <c r="PSQ285" s="77"/>
      <c r="PSR285" s="77"/>
      <c r="PSS285" s="77"/>
      <c r="PST285" s="77"/>
      <c r="PSU285" s="77"/>
      <c r="PSV285" s="77"/>
      <c r="PSW285" s="77"/>
      <c r="PSX285" s="77"/>
      <c r="PSY285" s="77"/>
      <c r="PSZ285" s="77"/>
      <c r="PTA285" s="77"/>
      <c r="PTB285" s="77"/>
      <c r="PTC285" s="77"/>
      <c r="PTD285" s="77"/>
      <c r="PTE285" s="77"/>
      <c r="PTF285" s="77"/>
      <c r="PTG285" s="77"/>
      <c r="PTH285" s="77"/>
      <c r="PTI285" s="77"/>
      <c r="PTJ285" s="77"/>
      <c r="PTK285" s="77"/>
      <c r="PTL285" s="77"/>
      <c r="PTM285" s="77"/>
      <c r="PTN285" s="77"/>
      <c r="PTO285" s="77"/>
      <c r="PTP285" s="77"/>
      <c r="PTQ285" s="77"/>
      <c r="PTR285" s="77"/>
      <c r="PTS285" s="77"/>
      <c r="PTT285" s="77"/>
      <c r="PTU285" s="77"/>
      <c r="PTV285" s="77"/>
      <c r="PTW285" s="77"/>
      <c r="PTX285" s="77"/>
      <c r="PTY285" s="77"/>
      <c r="PTZ285" s="77"/>
      <c r="PUA285" s="77"/>
      <c r="PUB285" s="77"/>
      <c r="PUC285" s="77"/>
      <c r="PUD285" s="77"/>
      <c r="PUE285" s="77"/>
      <c r="PUF285" s="77"/>
      <c r="PUG285" s="77"/>
      <c r="PUH285" s="77"/>
      <c r="PUI285" s="77"/>
      <c r="PUJ285" s="77"/>
      <c r="PUK285" s="77"/>
      <c r="PUL285" s="77"/>
      <c r="PUM285" s="77"/>
      <c r="PUN285" s="77"/>
      <c r="PUO285" s="77"/>
      <c r="PUP285" s="77"/>
      <c r="PUQ285" s="77"/>
      <c r="PUR285" s="77"/>
      <c r="PUS285" s="77"/>
      <c r="PUT285" s="77"/>
      <c r="PUU285" s="77"/>
      <c r="PUV285" s="77"/>
      <c r="PUW285" s="77"/>
      <c r="PUX285" s="77"/>
      <c r="PUY285" s="77"/>
      <c r="PUZ285" s="77"/>
      <c r="PVA285" s="77"/>
      <c r="PVB285" s="77"/>
      <c r="PVC285" s="77"/>
      <c r="PVD285" s="77"/>
      <c r="PVE285" s="77"/>
      <c r="PVF285" s="77"/>
      <c r="PVG285" s="77"/>
      <c r="PVH285" s="77"/>
      <c r="PVI285" s="77"/>
      <c r="PVJ285" s="77"/>
      <c r="PVK285" s="77"/>
      <c r="PVL285" s="77"/>
      <c r="PVM285" s="77"/>
      <c r="PVN285" s="77"/>
      <c r="PVO285" s="77"/>
      <c r="PVP285" s="77"/>
      <c r="PVQ285" s="77"/>
      <c r="PVR285" s="77"/>
      <c r="PVS285" s="77"/>
      <c r="PVT285" s="77"/>
      <c r="PVU285" s="77"/>
      <c r="PVV285" s="77"/>
      <c r="PVW285" s="77"/>
      <c r="PVX285" s="77"/>
      <c r="PVY285" s="77"/>
      <c r="PVZ285" s="77"/>
      <c r="PWA285" s="77"/>
      <c r="PWB285" s="77"/>
      <c r="PWC285" s="77"/>
      <c r="PWD285" s="77"/>
      <c r="PWE285" s="77"/>
      <c r="PWF285" s="77"/>
      <c r="PWG285" s="77"/>
      <c r="PWH285" s="77"/>
      <c r="PWI285" s="77"/>
      <c r="PWJ285" s="77"/>
      <c r="PWK285" s="77"/>
      <c r="PWL285" s="77"/>
      <c r="PWM285" s="77"/>
      <c r="PWN285" s="77"/>
      <c r="PWO285" s="77"/>
      <c r="PWP285" s="77"/>
      <c r="PWQ285" s="77"/>
      <c r="PWR285" s="77"/>
      <c r="PWS285" s="77"/>
      <c r="PWT285" s="77"/>
      <c r="PWU285" s="77"/>
      <c r="PWV285" s="77"/>
      <c r="PWW285" s="77"/>
      <c r="PWX285" s="77"/>
      <c r="PWY285" s="77"/>
      <c r="PWZ285" s="77"/>
      <c r="PXA285" s="77"/>
      <c r="PXB285" s="77"/>
      <c r="PXC285" s="77"/>
      <c r="PXD285" s="77"/>
      <c r="PXE285" s="77"/>
      <c r="PXF285" s="77"/>
      <c r="PXG285" s="77"/>
      <c r="PXH285" s="77"/>
      <c r="PXI285" s="77"/>
      <c r="PXJ285" s="77"/>
      <c r="PXK285" s="77"/>
      <c r="PXL285" s="77"/>
      <c r="PXM285" s="77"/>
      <c r="PXN285" s="77"/>
      <c r="PXO285" s="77"/>
      <c r="PXP285" s="77"/>
      <c r="PXQ285" s="77"/>
      <c r="PXR285" s="77"/>
      <c r="PXS285" s="77"/>
      <c r="PXT285" s="77"/>
      <c r="PXU285" s="77"/>
      <c r="PXV285" s="77"/>
      <c r="PXW285" s="77"/>
      <c r="PXX285" s="77"/>
      <c r="PXY285" s="77"/>
      <c r="PXZ285" s="77"/>
      <c r="PYA285" s="77"/>
      <c r="PYB285" s="77"/>
      <c r="PYC285" s="77"/>
      <c r="PYD285" s="77"/>
      <c r="PYE285" s="77"/>
      <c r="PYF285" s="77"/>
      <c r="PYG285" s="77"/>
      <c r="PYH285" s="77"/>
      <c r="PYI285" s="77"/>
      <c r="PYJ285" s="77"/>
      <c r="PYK285" s="77"/>
      <c r="PYL285" s="77"/>
      <c r="PYM285" s="77"/>
      <c r="PYN285" s="77"/>
      <c r="PYO285" s="77"/>
      <c r="PYP285" s="77"/>
      <c r="PYQ285" s="77"/>
      <c r="PYR285" s="77"/>
      <c r="PYS285" s="77"/>
      <c r="PYT285" s="77"/>
      <c r="PYU285" s="77"/>
      <c r="PYV285" s="77"/>
      <c r="PYW285" s="77"/>
      <c r="PYX285" s="77"/>
      <c r="PYY285" s="77"/>
      <c r="PYZ285" s="77"/>
      <c r="PZA285" s="77"/>
      <c r="PZB285" s="77"/>
      <c r="PZC285" s="77"/>
      <c r="PZD285" s="77"/>
      <c r="PZE285" s="77"/>
      <c r="PZF285" s="77"/>
      <c r="PZG285" s="77"/>
      <c r="PZH285" s="77"/>
      <c r="PZI285" s="77"/>
      <c r="PZJ285" s="77"/>
      <c r="PZK285" s="77"/>
      <c r="PZL285" s="77"/>
      <c r="PZM285" s="77"/>
      <c r="PZN285" s="77"/>
      <c r="PZO285" s="77"/>
      <c r="PZP285" s="77"/>
      <c r="PZQ285" s="77"/>
      <c r="PZR285" s="77"/>
      <c r="PZS285" s="77"/>
      <c r="PZT285" s="77"/>
      <c r="PZU285" s="77"/>
      <c r="PZV285" s="77"/>
      <c r="PZW285" s="77"/>
      <c r="PZX285" s="77"/>
      <c r="PZY285" s="77"/>
      <c r="PZZ285" s="77"/>
      <c r="QAA285" s="77"/>
      <c r="QAB285" s="77"/>
      <c r="QAC285" s="77"/>
      <c r="QAD285" s="77"/>
      <c r="QAE285" s="77"/>
      <c r="QAF285" s="77"/>
      <c r="QAG285" s="77"/>
      <c r="QAH285" s="77"/>
      <c r="QAI285" s="77"/>
      <c r="QAJ285" s="77"/>
      <c r="QAK285" s="77"/>
      <c r="QAL285" s="77"/>
      <c r="QAM285" s="77"/>
      <c r="QAN285" s="77"/>
      <c r="QAO285" s="77"/>
      <c r="QAP285" s="77"/>
      <c r="QAQ285" s="77"/>
      <c r="QAR285" s="77"/>
      <c r="QAS285" s="77"/>
      <c r="QAT285" s="77"/>
      <c r="QAU285" s="77"/>
      <c r="QAV285" s="77"/>
      <c r="QAW285" s="77"/>
      <c r="QAX285" s="77"/>
      <c r="QAY285" s="77"/>
      <c r="QAZ285" s="77"/>
      <c r="QBA285" s="77"/>
      <c r="QBB285" s="77"/>
      <c r="QBC285" s="77"/>
      <c r="QBD285" s="77"/>
      <c r="QBE285" s="77"/>
      <c r="QBF285" s="77"/>
      <c r="QBG285" s="77"/>
      <c r="QBH285" s="77"/>
      <c r="QBI285" s="77"/>
      <c r="QBJ285" s="77"/>
      <c r="QBK285" s="77"/>
      <c r="QBL285" s="77"/>
      <c r="QBM285" s="77"/>
      <c r="QBN285" s="77"/>
      <c r="QBO285" s="77"/>
      <c r="QBP285" s="77"/>
      <c r="QBQ285" s="77"/>
      <c r="QBR285" s="77"/>
      <c r="QBS285" s="77"/>
      <c r="QBT285" s="77"/>
      <c r="QBU285" s="77"/>
      <c r="QBV285" s="77"/>
      <c r="QBW285" s="77"/>
      <c r="QBX285" s="77"/>
      <c r="QBY285" s="77"/>
      <c r="QBZ285" s="77"/>
      <c r="QCA285" s="77"/>
      <c r="QCB285" s="77"/>
      <c r="QCC285" s="77"/>
      <c r="QCD285" s="77"/>
      <c r="QCE285" s="77"/>
      <c r="QCF285" s="77"/>
      <c r="QCG285" s="77"/>
      <c r="QCH285" s="77"/>
      <c r="QCI285" s="77"/>
      <c r="QCJ285" s="77"/>
      <c r="QCK285" s="77"/>
      <c r="QCL285" s="77"/>
      <c r="QCM285" s="77"/>
      <c r="QCN285" s="77"/>
      <c r="QCO285" s="77"/>
      <c r="QCP285" s="77"/>
      <c r="QCQ285" s="77"/>
      <c r="QCR285" s="77"/>
      <c r="QCS285" s="77"/>
      <c r="QCT285" s="77"/>
      <c r="QCU285" s="77"/>
      <c r="QCV285" s="77"/>
      <c r="QCW285" s="77"/>
      <c r="QCX285" s="77"/>
      <c r="QCY285" s="77"/>
      <c r="QCZ285" s="77"/>
      <c r="QDA285" s="77"/>
      <c r="QDB285" s="77"/>
      <c r="QDC285" s="77"/>
      <c r="QDD285" s="77"/>
      <c r="QDE285" s="77"/>
      <c r="QDF285" s="77"/>
      <c r="QDG285" s="77"/>
      <c r="QDH285" s="77"/>
      <c r="QDI285" s="77"/>
      <c r="QDJ285" s="77"/>
      <c r="QDK285" s="77"/>
      <c r="QDL285" s="77"/>
      <c r="QDM285" s="77"/>
      <c r="QDN285" s="77"/>
      <c r="QDO285" s="77"/>
      <c r="QDP285" s="77"/>
      <c r="QDQ285" s="77"/>
      <c r="QDR285" s="77"/>
      <c r="QDS285" s="77"/>
      <c r="QDT285" s="77"/>
      <c r="QDU285" s="77"/>
      <c r="QDV285" s="77"/>
      <c r="QDW285" s="77"/>
      <c r="QDX285" s="77"/>
      <c r="QDY285" s="77"/>
      <c r="QDZ285" s="77"/>
      <c r="QEA285" s="77"/>
      <c r="QEB285" s="77"/>
      <c r="QEC285" s="77"/>
      <c r="QED285" s="77"/>
      <c r="QEE285" s="77"/>
      <c r="QEF285" s="77"/>
      <c r="QEG285" s="77"/>
      <c r="QEH285" s="77"/>
      <c r="QEI285" s="77"/>
      <c r="QEJ285" s="77"/>
      <c r="QEK285" s="77"/>
      <c r="QEL285" s="77"/>
      <c r="QEM285" s="77"/>
      <c r="QEN285" s="77"/>
      <c r="QEO285" s="77"/>
      <c r="QEP285" s="77"/>
      <c r="QEQ285" s="77"/>
      <c r="QER285" s="77"/>
      <c r="QES285" s="77"/>
      <c r="QET285" s="77"/>
      <c r="QEU285" s="77"/>
      <c r="QEV285" s="77"/>
      <c r="QEW285" s="77"/>
      <c r="QEX285" s="77"/>
      <c r="QEY285" s="77"/>
      <c r="QEZ285" s="77"/>
      <c r="QFA285" s="77"/>
      <c r="QFB285" s="77"/>
      <c r="QFC285" s="77"/>
      <c r="QFD285" s="77"/>
      <c r="QFE285" s="77"/>
      <c r="QFF285" s="77"/>
      <c r="QFG285" s="77"/>
      <c r="QFH285" s="77"/>
      <c r="QFI285" s="77"/>
      <c r="QFJ285" s="77"/>
      <c r="QFK285" s="77"/>
      <c r="QFL285" s="77"/>
      <c r="QFM285" s="77"/>
      <c r="QFN285" s="77"/>
      <c r="QFO285" s="77"/>
      <c r="QFP285" s="77"/>
      <c r="QFQ285" s="77"/>
      <c r="QFR285" s="77"/>
      <c r="QFS285" s="77"/>
      <c r="QFT285" s="77"/>
      <c r="QFU285" s="77"/>
      <c r="QFV285" s="77"/>
      <c r="QFW285" s="77"/>
      <c r="QFX285" s="77"/>
      <c r="QFY285" s="77"/>
      <c r="QFZ285" s="77"/>
      <c r="QGA285" s="77"/>
      <c r="QGB285" s="77"/>
      <c r="QGC285" s="77"/>
      <c r="QGD285" s="77"/>
      <c r="QGE285" s="77"/>
      <c r="QGF285" s="77"/>
      <c r="QGG285" s="77"/>
      <c r="QGH285" s="77"/>
      <c r="QGI285" s="77"/>
      <c r="QGJ285" s="77"/>
      <c r="QGK285" s="77"/>
      <c r="QGL285" s="77"/>
      <c r="QGM285" s="77"/>
      <c r="QGN285" s="77"/>
      <c r="QGO285" s="77"/>
      <c r="QGP285" s="77"/>
      <c r="QGQ285" s="77"/>
      <c r="QGR285" s="77"/>
      <c r="QGS285" s="77"/>
      <c r="QGT285" s="77"/>
      <c r="QGU285" s="77"/>
      <c r="QGV285" s="77"/>
      <c r="QGW285" s="77"/>
      <c r="QGX285" s="77"/>
      <c r="QGY285" s="77"/>
      <c r="QGZ285" s="77"/>
      <c r="QHA285" s="77"/>
      <c r="QHB285" s="77"/>
      <c r="QHC285" s="77"/>
      <c r="QHD285" s="77"/>
      <c r="QHE285" s="77"/>
      <c r="QHF285" s="77"/>
      <c r="QHG285" s="77"/>
      <c r="QHH285" s="77"/>
      <c r="QHI285" s="77"/>
      <c r="QHJ285" s="77"/>
      <c r="QHK285" s="77"/>
      <c r="QHL285" s="77"/>
      <c r="QHM285" s="77"/>
      <c r="QHN285" s="77"/>
      <c r="QHO285" s="77"/>
      <c r="QHP285" s="77"/>
      <c r="QHQ285" s="77"/>
      <c r="QHR285" s="77"/>
      <c r="QHS285" s="77"/>
      <c r="QHT285" s="77"/>
      <c r="QHU285" s="77"/>
      <c r="QHV285" s="77"/>
      <c r="QHW285" s="77"/>
      <c r="QHX285" s="77"/>
      <c r="QHY285" s="77"/>
      <c r="QHZ285" s="77"/>
      <c r="QIA285" s="77"/>
      <c r="QIB285" s="77"/>
      <c r="QIC285" s="77"/>
      <c r="QID285" s="77"/>
      <c r="QIE285" s="77"/>
      <c r="QIF285" s="77"/>
      <c r="QIG285" s="77"/>
      <c r="QIH285" s="77"/>
      <c r="QII285" s="77"/>
      <c r="QIJ285" s="77"/>
      <c r="QIK285" s="77"/>
      <c r="QIL285" s="77"/>
      <c r="QIM285" s="77"/>
      <c r="QIN285" s="77"/>
      <c r="QIO285" s="77"/>
      <c r="QIP285" s="77"/>
      <c r="QIQ285" s="77"/>
      <c r="QIR285" s="77"/>
      <c r="QIS285" s="77"/>
      <c r="QIT285" s="77"/>
      <c r="QIU285" s="77"/>
      <c r="QIV285" s="77"/>
      <c r="QIW285" s="77"/>
      <c r="QIX285" s="77"/>
      <c r="QIY285" s="77"/>
      <c r="QIZ285" s="77"/>
      <c r="QJA285" s="77"/>
      <c r="QJB285" s="77"/>
      <c r="QJC285" s="77"/>
      <c r="QJD285" s="77"/>
      <c r="QJE285" s="77"/>
      <c r="QJF285" s="77"/>
      <c r="QJG285" s="77"/>
      <c r="QJH285" s="77"/>
      <c r="QJI285" s="77"/>
      <c r="QJJ285" s="77"/>
      <c r="QJK285" s="77"/>
      <c r="QJL285" s="77"/>
      <c r="QJM285" s="77"/>
      <c r="QJN285" s="77"/>
      <c r="QJO285" s="77"/>
      <c r="QJP285" s="77"/>
      <c r="QJQ285" s="77"/>
      <c r="QJR285" s="77"/>
      <c r="QJS285" s="77"/>
      <c r="QJT285" s="77"/>
      <c r="QJU285" s="77"/>
      <c r="QJV285" s="77"/>
      <c r="QJW285" s="77"/>
      <c r="QJX285" s="77"/>
      <c r="QJY285" s="77"/>
      <c r="QJZ285" s="77"/>
      <c r="QKA285" s="77"/>
      <c r="QKB285" s="77"/>
      <c r="QKC285" s="77"/>
      <c r="QKD285" s="77"/>
      <c r="QKE285" s="77"/>
      <c r="QKF285" s="77"/>
      <c r="QKG285" s="77"/>
      <c r="QKH285" s="77"/>
      <c r="QKI285" s="77"/>
      <c r="QKJ285" s="77"/>
      <c r="QKK285" s="77"/>
      <c r="QKL285" s="77"/>
      <c r="QKM285" s="77"/>
      <c r="QKN285" s="77"/>
      <c r="QKO285" s="77"/>
      <c r="QKP285" s="77"/>
      <c r="QKQ285" s="77"/>
      <c r="QKR285" s="77"/>
      <c r="QKS285" s="77"/>
      <c r="QKT285" s="77"/>
      <c r="QKU285" s="77"/>
      <c r="QKV285" s="77"/>
      <c r="QKW285" s="77"/>
      <c r="QKX285" s="77"/>
      <c r="QKY285" s="77"/>
      <c r="QKZ285" s="77"/>
      <c r="QLA285" s="77"/>
      <c r="QLB285" s="77"/>
      <c r="QLC285" s="77"/>
      <c r="QLD285" s="77"/>
      <c r="QLE285" s="77"/>
      <c r="QLF285" s="77"/>
      <c r="QLG285" s="77"/>
      <c r="QLH285" s="77"/>
      <c r="QLI285" s="77"/>
      <c r="QLJ285" s="77"/>
      <c r="QLK285" s="77"/>
      <c r="QLL285" s="77"/>
      <c r="QLM285" s="77"/>
      <c r="QLN285" s="77"/>
      <c r="QLO285" s="77"/>
      <c r="QLP285" s="77"/>
      <c r="QLQ285" s="77"/>
      <c r="QLR285" s="77"/>
      <c r="QLS285" s="77"/>
      <c r="QLT285" s="77"/>
      <c r="QLU285" s="77"/>
      <c r="QLV285" s="77"/>
      <c r="QLW285" s="77"/>
      <c r="QLX285" s="77"/>
      <c r="QLY285" s="77"/>
      <c r="QLZ285" s="77"/>
      <c r="QMA285" s="77"/>
      <c r="QMB285" s="77"/>
      <c r="QMC285" s="77"/>
      <c r="QMD285" s="77"/>
      <c r="QME285" s="77"/>
      <c r="QMF285" s="77"/>
      <c r="QMG285" s="77"/>
      <c r="QMH285" s="77"/>
      <c r="QMI285" s="77"/>
      <c r="QMJ285" s="77"/>
      <c r="QMK285" s="77"/>
      <c r="QML285" s="77"/>
      <c r="QMM285" s="77"/>
      <c r="QMN285" s="77"/>
      <c r="QMO285" s="77"/>
      <c r="QMP285" s="77"/>
      <c r="QMQ285" s="77"/>
      <c r="QMR285" s="77"/>
      <c r="QMS285" s="77"/>
      <c r="QMT285" s="77"/>
      <c r="QMU285" s="77"/>
      <c r="QMV285" s="77"/>
      <c r="QMW285" s="77"/>
      <c r="QMX285" s="77"/>
      <c r="QMY285" s="77"/>
      <c r="QMZ285" s="77"/>
      <c r="QNA285" s="77"/>
      <c r="QNB285" s="77"/>
      <c r="QNC285" s="77"/>
      <c r="QND285" s="77"/>
      <c r="QNE285" s="77"/>
      <c r="QNF285" s="77"/>
      <c r="QNG285" s="77"/>
      <c r="QNH285" s="77"/>
      <c r="QNI285" s="77"/>
      <c r="QNJ285" s="77"/>
      <c r="QNK285" s="77"/>
      <c r="QNL285" s="77"/>
      <c r="QNM285" s="77"/>
      <c r="QNN285" s="77"/>
      <c r="QNO285" s="77"/>
      <c r="QNP285" s="77"/>
      <c r="QNQ285" s="77"/>
      <c r="QNR285" s="77"/>
      <c r="QNS285" s="77"/>
      <c r="QNT285" s="77"/>
      <c r="QNU285" s="77"/>
      <c r="QNV285" s="77"/>
      <c r="QNW285" s="77"/>
      <c r="QNX285" s="77"/>
      <c r="QNY285" s="77"/>
      <c r="QNZ285" s="77"/>
      <c r="QOA285" s="77"/>
      <c r="QOB285" s="77"/>
      <c r="QOC285" s="77"/>
      <c r="QOD285" s="77"/>
      <c r="QOE285" s="77"/>
      <c r="QOF285" s="77"/>
      <c r="QOG285" s="77"/>
      <c r="QOH285" s="77"/>
      <c r="QOI285" s="77"/>
      <c r="QOJ285" s="77"/>
      <c r="QOK285" s="77"/>
      <c r="QOL285" s="77"/>
      <c r="QOM285" s="77"/>
      <c r="QON285" s="77"/>
      <c r="QOO285" s="77"/>
      <c r="QOP285" s="77"/>
      <c r="QOQ285" s="77"/>
      <c r="QOR285" s="77"/>
      <c r="QOS285" s="77"/>
      <c r="QOT285" s="77"/>
      <c r="QOU285" s="77"/>
      <c r="QOV285" s="77"/>
      <c r="QOW285" s="77"/>
      <c r="QOX285" s="77"/>
      <c r="QOY285" s="77"/>
      <c r="QOZ285" s="77"/>
      <c r="QPA285" s="77"/>
      <c r="QPB285" s="77"/>
      <c r="QPC285" s="77"/>
      <c r="QPD285" s="77"/>
      <c r="QPE285" s="77"/>
      <c r="QPF285" s="77"/>
      <c r="QPG285" s="77"/>
      <c r="QPH285" s="77"/>
      <c r="QPI285" s="77"/>
      <c r="QPJ285" s="77"/>
      <c r="QPK285" s="77"/>
      <c r="QPL285" s="77"/>
      <c r="QPM285" s="77"/>
      <c r="QPN285" s="77"/>
      <c r="QPO285" s="77"/>
      <c r="QPP285" s="77"/>
      <c r="QPQ285" s="77"/>
      <c r="QPR285" s="77"/>
      <c r="QPS285" s="77"/>
      <c r="QPT285" s="77"/>
      <c r="QPU285" s="77"/>
      <c r="QPV285" s="77"/>
      <c r="QPW285" s="77"/>
      <c r="QPX285" s="77"/>
      <c r="QPY285" s="77"/>
      <c r="QPZ285" s="77"/>
      <c r="QQA285" s="77"/>
      <c r="QQB285" s="77"/>
      <c r="QQC285" s="77"/>
      <c r="QQD285" s="77"/>
      <c r="QQE285" s="77"/>
      <c r="QQF285" s="77"/>
      <c r="QQG285" s="77"/>
      <c r="QQH285" s="77"/>
      <c r="QQI285" s="77"/>
      <c r="QQJ285" s="77"/>
      <c r="QQK285" s="77"/>
      <c r="QQL285" s="77"/>
      <c r="QQM285" s="77"/>
      <c r="QQN285" s="77"/>
      <c r="QQO285" s="77"/>
      <c r="QQP285" s="77"/>
      <c r="QQQ285" s="77"/>
      <c r="QQR285" s="77"/>
      <c r="QQS285" s="77"/>
      <c r="QQT285" s="77"/>
      <c r="QQU285" s="77"/>
      <c r="QQV285" s="77"/>
      <c r="QQW285" s="77"/>
      <c r="QQX285" s="77"/>
      <c r="QQY285" s="77"/>
      <c r="QQZ285" s="77"/>
      <c r="QRA285" s="77"/>
      <c r="QRB285" s="77"/>
      <c r="QRC285" s="77"/>
      <c r="QRD285" s="77"/>
      <c r="QRE285" s="77"/>
      <c r="QRF285" s="77"/>
      <c r="QRG285" s="77"/>
      <c r="QRH285" s="77"/>
      <c r="QRI285" s="77"/>
      <c r="QRJ285" s="77"/>
      <c r="QRK285" s="77"/>
      <c r="QRL285" s="77"/>
      <c r="QRM285" s="77"/>
      <c r="QRN285" s="77"/>
      <c r="QRO285" s="77"/>
      <c r="QRP285" s="77"/>
      <c r="QRQ285" s="77"/>
      <c r="QRR285" s="77"/>
      <c r="QRS285" s="77"/>
      <c r="QRT285" s="77"/>
      <c r="QRU285" s="77"/>
      <c r="QRV285" s="77"/>
      <c r="QRW285" s="77"/>
      <c r="QRX285" s="77"/>
      <c r="QRY285" s="77"/>
      <c r="QRZ285" s="77"/>
      <c r="QSA285" s="77"/>
      <c r="QSB285" s="77"/>
      <c r="QSC285" s="77"/>
      <c r="QSD285" s="77"/>
      <c r="QSE285" s="77"/>
      <c r="QSF285" s="77"/>
      <c r="QSG285" s="77"/>
      <c r="QSH285" s="77"/>
      <c r="QSI285" s="77"/>
      <c r="QSJ285" s="77"/>
      <c r="QSK285" s="77"/>
      <c r="QSL285" s="77"/>
      <c r="QSM285" s="77"/>
      <c r="QSN285" s="77"/>
      <c r="QSO285" s="77"/>
      <c r="QSP285" s="77"/>
      <c r="QSQ285" s="77"/>
      <c r="QSR285" s="77"/>
      <c r="QSS285" s="77"/>
      <c r="QST285" s="77"/>
      <c r="QSU285" s="77"/>
      <c r="QSV285" s="77"/>
      <c r="QSW285" s="77"/>
      <c r="QSX285" s="77"/>
      <c r="QSY285" s="77"/>
      <c r="QSZ285" s="77"/>
      <c r="QTA285" s="77"/>
      <c r="QTB285" s="77"/>
      <c r="QTC285" s="77"/>
      <c r="QTD285" s="77"/>
      <c r="QTE285" s="77"/>
      <c r="QTF285" s="77"/>
      <c r="QTG285" s="77"/>
      <c r="QTH285" s="77"/>
      <c r="QTI285" s="77"/>
      <c r="QTJ285" s="77"/>
      <c r="QTK285" s="77"/>
      <c r="QTL285" s="77"/>
      <c r="QTM285" s="77"/>
      <c r="QTN285" s="77"/>
      <c r="QTO285" s="77"/>
      <c r="QTP285" s="77"/>
      <c r="QTQ285" s="77"/>
      <c r="QTR285" s="77"/>
      <c r="QTS285" s="77"/>
      <c r="QTT285" s="77"/>
      <c r="QTU285" s="77"/>
      <c r="QTV285" s="77"/>
      <c r="QTW285" s="77"/>
      <c r="QTX285" s="77"/>
      <c r="QTY285" s="77"/>
      <c r="QTZ285" s="77"/>
      <c r="QUA285" s="77"/>
      <c r="QUB285" s="77"/>
      <c r="QUC285" s="77"/>
      <c r="QUD285" s="77"/>
      <c r="QUE285" s="77"/>
      <c r="QUF285" s="77"/>
      <c r="QUG285" s="77"/>
      <c r="QUH285" s="77"/>
      <c r="QUI285" s="77"/>
      <c r="QUJ285" s="77"/>
      <c r="QUK285" s="77"/>
      <c r="QUL285" s="77"/>
      <c r="QUM285" s="77"/>
      <c r="QUN285" s="77"/>
      <c r="QUO285" s="77"/>
      <c r="QUP285" s="77"/>
      <c r="QUQ285" s="77"/>
      <c r="QUR285" s="77"/>
      <c r="QUS285" s="77"/>
      <c r="QUT285" s="77"/>
      <c r="QUU285" s="77"/>
      <c r="QUV285" s="77"/>
      <c r="QUW285" s="77"/>
      <c r="QUX285" s="77"/>
      <c r="QUY285" s="77"/>
      <c r="QUZ285" s="77"/>
      <c r="QVA285" s="77"/>
      <c r="QVB285" s="77"/>
      <c r="QVC285" s="77"/>
      <c r="QVD285" s="77"/>
      <c r="QVE285" s="77"/>
      <c r="QVF285" s="77"/>
      <c r="QVG285" s="77"/>
      <c r="QVH285" s="77"/>
      <c r="QVI285" s="77"/>
      <c r="QVJ285" s="77"/>
      <c r="QVK285" s="77"/>
      <c r="QVL285" s="77"/>
      <c r="QVM285" s="77"/>
      <c r="QVN285" s="77"/>
      <c r="QVO285" s="77"/>
      <c r="QVP285" s="77"/>
      <c r="QVQ285" s="77"/>
      <c r="QVR285" s="77"/>
      <c r="QVS285" s="77"/>
      <c r="QVT285" s="77"/>
      <c r="QVU285" s="77"/>
      <c r="QVV285" s="77"/>
      <c r="QVW285" s="77"/>
      <c r="QVX285" s="77"/>
      <c r="QVY285" s="77"/>
      <c r="QVZ285" s="77"/>
      <c r="QWA285" s="77"/>
      <c r="QWB285" s="77"/>
      <c r="QWC285" s="77"/>
      <c r="QWD285" s="77"/>
      <c r="QWE285" s="77"/>
      <c r="QWF285" s="77"/>
      <c r="QWG285" s="77"/>
      <c r="QWH285" s="77"/>
      <c r="QWI285" s="77"/>
      <c r="QWJ285" s="77"/>
      <c r="QWK285" s="77"/>
      <c r="QWL285" s="77"/>
      <c r="QWM285" s="77"/>
      <c r="QWN285" s="77"/>
      <c r="QWO285" s="77"/>
      <c r="QWP285" s="77"/>
      <c r="QWQ285" s="77"/>
      <c r="QWR285" s="77"/>
      <c r="QWS285" s="77"/>
      <c r="QWT285" s="77"/>
      <c r="QWU285" s="77"/>
      <c r="QWV285" s="77"/>
      <c r="QWW285" s="77"/>
      <c r="QWX285" s="77"/>
      <c r="QWY285" s="77"/>
      <c r="QWZ285" s="77"/>
      <c r="QXA285" s="77"/>
      <c r="QXB285" s="77"/>
      <c r="QXC285" s="77"/>
      <c r="QXD285" s="77"/>
      <c r="QXE285" s="77"/>
      <c r="QXF285" s="77"/>
      <c r="QXG285" s="77"/>
      <c r="QXH285" s="77"/>
      <c r="QXI285" s="77"/>
      <c r="QXJ285" s="77"/>
      <c r="QXK285" s="77"/>
      <c r="QXL285" s="77"/>
      <c r="QXM285" s="77"/>
      <c r="QXN285" s="77"/>
      <c r="QXO285" s="77"/>
      <c r="QXP285" s="77"/>
      <c r="QXQ285" s="77"/>
      <c r="QXR285" s="77"/>
      <c r="QXS285" s="77"/>
      <c r="QXT285" s="77"/>
      <c r="QXU285" s="77"/>
      <c r="QXV285" s="77"/>
      <c r="QXW285" s="77"/>
      <c r="QXX285" s="77"/>
      <c r="QXY285" s="77"/>
      <c r="QXZ285" s="77"/>
      <c r="QYA285" s="77"/>
      <c r="QYB285" s="77"/>
      <c r="QYC285" s="77"/>
      <c r="QYD285" s="77"/>
      <c r="QYE285" s="77"/>
      <c r="QYF285" s="77"/>
      <c r="QYG285" s="77"/>
      <c r="QYH285" s="77"/>
      <c r="QYI285" s="77"/>
      <c r="QYJ285" s="77"/>
      <c r="QYK285" s="77"/>
      <c r="QYL285" s="77"/>
      <c r="QYM285" s="77"/>
      <c r="QYN285" s="77"/>
      <c r="QYO285" s="77"/>
      <c r="QYP285" s="77"/>
      <c r="QYQ285" s="77"/>
      <c r="QYR285" s="77"/>
      <c r="QYS285" s="77"/>
      <c r="QYT285" s="77"/>
      <c r="QYU285" s="77"/>
      <c r="QYV285" s="77"/>
      <c r="QYW285" s="77"/>
      <c r="QYX285" s="77"/>
      <c r="QYY285" s="77"/>
      <c r="QYZ285" s="77"/>
      <c r="QZA285" s="77"/>
      <c r="QZB285" s="77"/>
      <c r="QZC285" s="77"/>
      <c r="QZD285" s="77"/>
      <c r="QZE285" s="77"/>
      <c r="QZF285" s="77"/>
      <c r="QZG285" s="77"/>
      <c r="QZH285" s="77"/>
      <c r="QZI285" s="77"/>
      <c r="QZJ285" s="77"/>
      <c r="QZK285" s="77"/>
      <c r="QZL285" s="77"/>
      <c r="QZM285" s="77"/>
      <c r="QZN285" s="77"/>
      <c r="QZO285" s="77"/>
      <c r="QZP285" s="77"/>
      <c r="QZQ285" s="77"/>
      <c r="QZR285" s="77"/>
      <c r="QZS285" s="77"/>
      <c r="QZT285" s="77"/>
      <c r="QZU285" s="77"/>
      <c r="QZV285" s="77"/>
      <c r="QZW285" s="77"/>
      <c r="QZX285" s="77"/>
      <c r="QZY285" s="77"/>
      <c r="QZZ285" s="77"/>
      <c r="RAA285" s="77"/>
      <c r="RAB285" s="77"/>
      <c r="RAC285" s="77"/>
      <c r="RAD285" s="77"/>
      <c r="RAE285" s="77"/>
      <c r="RAF285" s="77"/>
      <c r="RAG285" s="77"/>
      <c r="RAH285" s="77"/>
      <c r="RAI285" s="77"/>
      <c r="RAJ285" s="77"/>
      <c r="RAK285" s="77"/>
      <c r="RAL285" s="77"/>
      <c r="RAM285" s="77"/>
      <c r="RAN285" s="77"/>
      <c r="RAO285" s="77"/>
      <c r="RAP285" s="77"/>
      <c r="RAQ285" s="77"/>
      <c r="RAR285" s="77"/>
      <c r="RAS285" s="77"/>
      <c r="RAT285" s="77"/>
      <c r="RAU285" s="77"/>
      <c r="RAV285" s="77"/>
      <c r="RAW285" s="77"/>
      <c r="RAX285" s="77"/>
      <c r="RAY285" s="77"/>
      <c r="RAZ285" s="77"/>
      <c r="RBA285" s="77"/>
      <c r="RBB285" s="77"/>
      <c r="RBC285" s="77"/>
      <c r="RBD285" s="77"/>
      <c r="RBE285" s="77"/>
      <c r="RBF285" s="77"/>
      <c r="RBG285" s="77"/>
      <c r="RBH285" s="77"/>
      <c r="RBI285" s="77"/>
      <c r="RBJ285" s="77"/>
      <c r="RBK285" s="77"/>
      <c r="RBL285" s="77"/>
      <c r="RBM285" s="77"/>
      <c r="RBN285" s="77"/>
      <c r="RBO285" s="77"/>
      <c r="RBP285" s="77"/>
      <c r="RBQ285" s="77"/>
      <c r="RBR285" s="77"/>
      <c r="RBS285" s="77"/>
      <c r="RBT285" s="77"/>
      <c r="RBU285" s="77"/>
      <c r="RBV285" s="77"/>
      <c r="RBW285" s="77"/>
      <c r="RBX285" s="77"/>
      <c r="RBY285" s="77"/>
      <c r="RBZ285" s="77"/>
      <c r="RCA285" s="77"/>
      <c r="RCB285" s="77"/>
      <c r="RCC285" s="77"/>
      <c r="RCD285" s="77"/>
      <c r="RCE285" s="77"/>
      <c r="RCF285" s="77"/>
      <c r="RCG285" s="77"/>
      <c r="RCH285" s="77"/>
      <c r="RCI285" s="77"/>
      <c r="RCJ285" s="77"/>
      <c r="RCK285" s="77"/>
      <c r="RCL285" s="77"/>
      <c r="RCM285" s="77"/>
      <c r="RCN285" s="77"/>
      <c r="RCO285" s="77"/>
      <c r="RCP285" s="77"/>
      <c r="RCQ285" s="77"/>
      <c r="RCR285" s="77"/>
      <c r="RCS285" s="77"/>
      <c r="RCT285" s="77"/>
      <c r="RCU285" s="77"/>
      <c r="RCV285" s="77"/>
      <c r="RCW285" s="77"/>
      <c r="RCX285" s="77"/>
      <c r="RCY285" s="77"/>
      <c r="RCZ285" s="77"/>
      <c r="RDA285" s="77"/>
      <c r="RDB285" s="77"/>
      <c r="RDC285" s="77"/>
      <c r="RDD285" s="77"/>
      <c r="RDE285" s="77"/>
      <c r="RDF285" s="77"/>
      <c r="RDG285" s="77"/>
      <c r="RDH285" s="77"/>
      <c r="RDI285" s="77"/>
      <c r="RDJ285" s="77"/>
      <c r="RDK285" s="77"/>
      <c r="RDL285" s="77"/>
      <c r="RDM285" s="77"/>
      <c r="RDN285" s="77"/>
      <c r="RDO285" s="77"/>
      <c r="RDP285" s="77"/>
      <c r="RDQ285" s="77"/>
      <c r="RDR285" s="77"/>
      <c r="RDS285" s="77"/>
      <c r="RDT285" s="77"/>
      <c r="RDU285" s="77"/>
      <c r="RDV285" s="77"/>
      <c r="RDW285" s="77"/>
      <c r="RDX285" s="77"/>
      <c r="RDY285" s="77"/>
      <c r="RDZ285" s="77"/>
      <c r="REA285" s="77"/>
      <c r="REB285" s="77"/>
      <c r="REC285" s="77"/>
      <c r="RED285" s="77"/>
      <c r="REE285" s="77"/>
      <c r="REF285" s="77"/>
      <c r="REG285" s="77"/>
      <c r="REH285" s="77"/>
      <c r="REI285" s="77"/>
      <c r="REJ285" s="77"/>
      <c r="REK285" s="77"/>
      <c r="REL285" s="77"/>
      <c r="REM285" s="77"/>
      <c r="REN285" s="77"/>
      <c r="REO285" s="77"/>
      <c r="REP285" s="77"/>
      <c r="REQ285" s="77"/>
      <c r="RER285" s="77"/>
      <c r="RES285" s="77"/>
      <c r="RET285" s="77"/>
      <c r="REU285" s="77"/>
      <c r="REV285" s="77"/>
      <c r="REW285" s="77"/>
      <c r="REX285" s="77"/>
      <c r="REY285" s="77"/>
      <c r="REZ285" s="77"/>
      <c r="RFA285" s="77"/>
      <c r="RFB285" s="77"/>
      <c r="RFC285" s="77"/>
      <c r="RFD285" s="77"/>
      <c r="RFE285" s="77"/>
      <c r="RFF285" s="77"/>
      <c r="RFG285" s="77"/>
      <c r="RFH285" s="77"/>
      <c r="RFI285" s="77"/>
      <c r="RFJ285" s="77"/>
      <c r="RFK285" s="77"/>
      <c r="RFL285" s="77"/>
      <c r="RFM285" s="77"/>
      <c r="RFN285" s="77"/>
      <c r="RFO285" s="77"/>
      <c r="RFP285" s="77"/>
      <c r="RFQ285" s="77"/>
      <c r="RFR285" s="77"/>
      <c r="RFS285" s="77"/>
      <c r="RFT285" s="77"/>
      <c r="RFU285" s="77"/>
      <c r="RFV285" s="77"/>
      <c r="RFW285" s="77"/>
      <c r="RFX285" s="77"/>
      <c r="RFY285" s="77"/>
      <c r="RFZ285" s="77"/>
      <c r="RGA285" s="77"/>
      <c r="RGB285" s="77"/>
      <c r="RGC285" s="77"/>
      <c r="RGD285" s="77"/>
      <c r="RGE285" s="77"/>
      <c r="RGF285" s="77"/>
      <c r="RGG285" s="77"/>
      <c r="RGH285" s="77"/>
      <c r="RGI285" s="77"/>
      <c r="RGJ285" s="77"/>
      <c r="RGK285" s="77"/>
      <c r="RGL285" s="77"/>
      <c r="RGM285" s="77"/>
      <c r="RGN285" s="77"/>
      <c r="RGO285" s="77"/>
      <c r="RGP285" s="77"/>
      <c r="RGQ285" s="77"/>
      <c r="RGR285" s="77"/>
      <c r="RGS285" s="77"/>
      <c r="RGT285" s="77"/>
      <c r="RGU285" s="77"/>
      <c r="RGV285" s="77"/>
      <c r="RGW285" s="77"/>
      <c r="RGX285" s="77"/>
      <c r="RGY285" s="77"/>
      <c r="RGZ285" s="77"/>
      <c r="RHA285" s="77"/>
      <c r="RHB285" s="77"/>
      <c r="RHC285" s="77"/>
      <c r="RHD285" s="77"/>
      <c r="RHE285" s="77"/>
      <c r="RHF285" s="77"/>
      <c r="RHG285" s="77"/>
      <c r="RHH285" s="77"/>
      <c r="RHI285" s="77"/>
      <c r="RHJ285" s="77"/>
      <c r="RHK285" s="77"/>
      <c r="RHL285" s="77"/>
      <c r="RHM285" s="77"/>
      <c r="RHN285" s="77"/>
      <c r="RHO285" s="77"/>
      <c r="RHP285" s="77"/>
      <c r="RHQ285" s="77"/>
      <c r="RHR285" s="77"/>
      <c r="RHS285" s="77"/>
      <c r="RHT285" s="77"/>
      <c r="RHU285" s="77"/>
      <c r="RHV285" s="77"/>
      <c r="RHW285" s="77"/>
      <c r="RHX285" s="77"/>
      <c r="RHY285" s="77"/>
      <c r="RHZ285" s="77"/>
      <c r="RIA285" s="77"/>
      <c r="RIB285" s="77"/>
      <c r="RIC285" s="77"/>
      <c r="RID285" s="77"/>
      <c r="RIE285" s="77"/>
      <c r="RIF285" s="77"/>
      <c r="RIG285" s="77"/>
      <c r="RIH285" s="77"/>
      <c r="RII285" s="77"/>
      <c r="RIJ285" s="77"/>
      <c r="RIK285" s="77"/>
      <c r="RIL285" s="77"/>
      <c r="RIM285" s="77"/>
      <c r="RIN285" s="77"/>
      <c r="RIO285" s="77"/>
      <c r="RIP285" s="77"/>
      <c r="RIQ285" s="77"/>
      <c r="RIR285" s="77"/>
      <c r="RIS285" s="77"/>
      <c r="RIT285" s="77"/>
      <c r="RIU285" s="77"/>
      <c r="RIV285" s="77"/>
      <c r="RIW285" s="77"/>
      <c r="RIX285" s="77"/>
      <c r="RIY285" s="77"/>
      <c r="RIZ285" s="77"/>
      <c r="RJA285" s="77"/>
      <c r="RJB285" s="77"/>
      <c r="RJC285" s="77"/>
      <c r="RJD285" s="77"/>
      <c r="RJE285" s="77"/>
      <c r="RJF285" s="77"/>
      <c r="RJG285" s="77"/>
      <c r="RJH285" s="77"/>
      <c r="RJI285" s="77"/>
      <c r="RJJ285" s="77"/>
      <c r="RJK285" s="77"/>
      <c r="RJL285" s="77"/>
      <c r="RJM285" s="77"/>
      <c r="RJN285" s="77"/>
      <c r="RJO285" s="77"/>
      <c r="RJP285" s="77"/>
      <c r="RJQ285" s="77"/>
      <c r="RJR285" s="77"/>
      <c r="RJS285" s="77"/>
      <c r="RJT285" s="77"/>
      <c r="RJU285" s="77"/>
      <c r="RJV285" s="77"/>
      <c r="RJW285" s="77"/>
      <c r="RJX285" s="77"/>
      <c r="RJY285" s="77"/>
      <c r="RJZ285" s="77"/>
      <c r="RKA285" s="77"/>
      <c r="RKB285" s="77"/>
      <c r="RKC285" s="77"/>
      <c r="RKD285" s="77"/>
      <c r="RKE285" s="77"/>
      <c r="RKF285" s="77"/>
      <c r="RKG285" s="77"/>
      <c r="RKH285" s="77"/>
      <c r="RKI285" s="77"/>
      <c r="RKJ285" s="77"/>
      <c r="RKK285" s="77"/>
      <c r="RKL285" s="77"/>
      <c r="RKM285" s="77"/>
      <c r="RKN285" s="77"/>
      <c r="RKO285" s="77"/>
      <c r="RKP285" s="77"/>
      <c r="RKQ285" s="77"/>
      <c r="RKR285" s="77"/>
      <c r="RKS285" s="77"/>
      <c r="RKT285" s="77"/>
      <c r="RKU285" s="77"/>
      <c r="RKV285" s="77"/>
      <c r="RKW285" s="77"/>
      <c r="RKX285" s="77"/>
      <c r="RKY285" s="77"/>
      <c r="RKZ285" s="77"/>
      <c r="RLA285" s="77"/>
      <c r="RLB285" s="77"/>
      <c r="RLC285" s="77"/>
      <c r="RLD285" s="77"/>
      <c r="RLE285" s="77"/>
      <c r="RLF285" s="77"/>
      <c r="RLG285" s="77"/>
      <c r="RLH285" s="77"/>
      <c r="RLI285" s="77"/>
      <c r="RLJ285" s="77"/>
      <c r="RLK285" s="77"/>
      <c r="RLL285" s="77"/>
      <c r="RLM285" s="77"/>
      <c r="RLN285" s="77"/>
      <c r="RLO285" s="77"/>
      <c r="RLP285" s="77"/>
      <c r="RLQ285" s="77"/>
      <c r="RLR285" s="77"/>
      <c r="RLS285" s="77"/>
      <c r="RLT285" s="77"/>
      <c r="RLU285" s="77"/>
      <c r="RLV285" s="77"/>
      <c r="RLW285" s="77"/>
      <c r="RLX285" s="77"/>
      <c r="RLY285" s="77"/>
      <c r="RLZ285" s="77"/>
      <c r="RMA285" s="77"/>
      <c r="RMB285" s="77"/>
      <c r="RMC285" s="77"/>
      <c r="RMD285" s="77"/>
      <c r="RME285" s="77"/>
      <c r="RMF285" s="77"/>
      <c r="RMG285" s="77"/>
      <c r="RMH285" s="77"/>
      <c r="RMI285" s="77"/>
      <c r="RMJ285" s="77"/>
      <c r="RMK285" s="77"/>
      <c r="RML285" s="77"/>
      <c r="RMM285" s="77"/>
      <c r="RMN285" s="77"/>
      <c r="RMO285" s="77"/>
      <c r="RMP285" s="77"/>
      <c r="RMQ285" s="77"/>
      <c r="RMR285" s="77"/>
      <c r="RMS285" s="77"/>
      <c r="RMT285" s="77"/>
      <c r="RMU285" s="77"/>
      <c r="RMV285" s="77"/>
      <c r="RMW285" s="77"/>
      <c r="RMX285" s="77"/>
      <c r="RMY285" s="77"/>
      <c r="RMZ285" s="77"/>
      <c r="RNA285" s="77"/>
      <c r="RNB285" s="77"/>
      <c r="RNC285" s="77"/>
      <c r="RND285" s="77"/>
      <c r="RNE285" s="77"/>
      <c r="RNF285" s="77"/>
      <c r="RNG285" s="77"/>
      <c r="RNH285" s="77"/>
      <c r="RNI285" s="77"/>
      <c r="RNJ285" s="77"/>
      <c r="RNK285" s="77"/>
      <c r="RNL285" s="77"/>
      <c r="RNM285" s="77"/>
      <c r="RNN285" s="77"/>
      <c r="RNO285" s="77"/>
      <c r="RNP285" s="77"/>
      <c r="RNQ285" s="77"/>
      <c r="RNR285" s="77"/>
      <c r="RNS285" s="77"/>
      <c r="RNT285" s="77"/>
      <c r="RNU285" s="77"/>
      <c r="RNV285" s="77"/>
      <c r="RNW285" s="77"/>
      <c r="RNX285" s="77"/>
      <c r="RNY285" s="77"/>
      <c r="RNZ285" s="77"/>
      <c r="ROA285" s="77"/>
      <c r="ROB285" s="77"/>
      <c r="ROC285" s="77"/>
      <c r="ROD285" s="77"/>
      <c r="ROE285" s="77"/>
      <c r="ROF285" s="77"/>
      <c r="ROG285" s="77"/>
      <c r="ROH285" s="77"/>
      <c r="ROI285" s="77"/>
      <c r="ROJ285" s="77"/>
      <c r="ROK285" s="77"/>
      <c r="ROL285" s="77"/>
      <c r="ROM285" s="77"/>
      <c r="RON285" s="77"/>
      <c r="ROO285" s="77"/>
      <c r="ROP285" s="77"/>
      <c r="ROQ285" s="77"/>
      <c r="ROR285" s="77"/>
      <c r="ROS285" s="77"/>
      <c r="ROT285" s="77"/>
      <c r="ROU285" s="77"/>
      <c r="ROV285" s="77"/>
      <c r="ROW285" s="77"/>
      <c r="ROX285" s="77"/>
      <c r="ROY285" s="77"/>
      <c r="ROZ285" s="77"/>
      <c r="RPA285" s="77"/>
      <c r="RPB285" s="77"/>
      <c r="RPC285" s="77"/>
      <c r="RPD285" s="77"/>
      <c r="RPE285" s="77"/>
      <c r="RPF285" s="77"/>
      <c r="RPG285" s="77"/>
      <c r="RPH285" s="77"/>
      <c r="RPI285" s="77"/>
      <c r="RPJ285" s="77"/>
      <c r="RPK285" s="77"/>
      <c r="RPL285" s="77"/>
      <c r="RPM285" s="77"/>
      <c r="RPN285" s="77"/>
      <c r="RPO285" s="77"/>
      <c r="RPP285" s="77"/>
      <c r="RPQ285" s="77"/>
      <c r="RPR285" s="77"/>
      <c r="RPS285" s="77"/>
      <c r="RPT285" s="77"/>
      <c r="RPU285" s="77"/>
      <c r="RPV285" s="77"/>
      <c r="RPW285" s="77"/>
      <c r="RPX285" s="77"/>
      <c r="RPY285" s="77"/>
      <c r="RPZ285" s="77"/>
      <c r="RQA285" s="77"/>
      <c r="RQB285" s="77"/>
      <c r="RQC285" s="77"/>
      <c r="RQD285" s="77"/>
      <c r="RQE285" s="77"/>
      <c r="RQF285" s="77"/>
      <c r="RQG285" s="77"/>
      <c r="RQH285" s="77"/>
      <c r="RQI285" s="77"/>
      <c r="RQJ285" s="77"/>
      <c r="RQK285" s="77"/>
      <c r="RQL285" s="77"/>
      <c r="RQM285" s="77"/>
      <c r="RQN285" s="77"/>
      <c r="RQO285" s="77"/>
      <c r="RQP285" s="77"/>
      <c r="RQQ285" s="77"/>
      <c r="RQR285" s="77"/>
      <c r="RQS285" s="77"/>
      <c r="RQT285" s="77"/>
      <c r="RQU285" s="77"/>
      <c r="RQV285" s="77"/>
      <c r="RQW285" s="77"/>
      <c r="RQX285" s="77"/>
      <c r="RQY285" s="77"/>
      <c r="RQZ285" s="77"/>
      <c r="RRA285" s="77"/>
      <c r="RRB285" s="77"/>
      <c r="RRC285" s="77"/>
      <c r="RRD285" s="77"/>
      <c r="RRE285" s="77"/>
      <c r="RRF285" s="77"/>
      <c r="RRG285" s="77"/>
      <c r="RRH285" s="77"/>
      <c r="RRI285" s="77"/>
      <c r="RRJ285" s="77"/>
      <c r="RRK285" s="77"/>
      <c r="RRL285" s="77"/>
      <c r="RRM285" s="77"/>
      <c r="RRN285" s="77"/>
      <c r="RRO285" s="77"/>
      <c r="RRP285" s="77"/>
      <c r="RRQ285" s="77"/>
      <c r="RRR285" s="77"/>
      <c r="RRS285" s="77"/>
      <c r="RRT285" s="77"/>
      <c r="RRU285" s="77"/>
      <c r="RRV285" s="77"/>
      <c r="RRW285" s="77"/>
      <c r="RRX285" s="77"/>
      <c r="RRY285" s="77"/>
      <c r="RRZ285" s="77"/>
      <c r="RSA285" s="77"/>
      <c r="RSB285" s="77"/>
      <c r="RSC285" s="77"/>
      <c r="RSD285" s="77"/>
      <c r="RSE285" s="77"/>
      <c r="RSF285" s="77"/>
      <c r="RSG285" s="77"/>
      <c r="RSH285" s="77"/>
      <c r="RSI285" s="77"/>
      <c r="RSJ285" s="77"/>
      <c r="RSK285" s="77"/>
      <c r="RSL285" s="77"/>
      <c r="RSM285" s="77"/>
      <c r="RSN285" s="77"/>
      <c r="RSO285" s="77"/>
      <c r="RSP285" s="77"/>
      <c r="RSQ285" s="77"/>
      <c r="RSR285" s="77"/>
      <c r="RSS285" s="77"/>
      <c r="RST285" s="77"/>
      <c r="RSU285" s="77"/>
      <c r="RSV285" s="77"/>
      <c r="RSW285" s="77"/>
      <c r="RSX285" s="77"/>
      <c r="RSY285" s="77"/>
      <c r="RSZ285" s="77"/>
      <c r="RTA285" s="77"/>
      <c r="RTB285" s="77"/>
      <c r="RTC285" s="77"/>
      <c r="RTD285" s="77"/>
      <c r="RTE285" s="77"/>
      <c r="RTF285" s="77"/>
      <c r="RTG285" s="77"/>
      <c r="RTH285" s="77"/>
      <c r="RTI285" s="77"/>
      <c r="RTJ285" s="77"/>
      <c r="RTK285" s="77"/>
      <c r="RTL285" s="77"/>
      <c r="RTM285" s="77"/>
      <c r="RTN285" s="77"/>
      <c r="RTO285" s="77"/>
      <c r="RTP285" s="77"/>
      <c r="RTQ285" s="77"/>
      <c r="RTR285" s="77"/>
      <c r="RTS285" s="77"/>
      <c r="RTT285" s="77"/>
      <c r="RTU285" s="77"/>
      <c r="RTV285" s="77"/>
      <c r="RTW285" s="77"/>
      <c r="RTX285" s="77"/>
      <c r="RTY285" s="77"/>
      <c r="RTZ285" s="77"/>
      <c r="RUA285" s="77"/>
      <c r="RUB285" s="77"/>
      <c r="RUC285" s="77"/>
      <c r="RUD285" s="77"/>
      <c r="RUE285" s="77"/>
      <c r="RUF285" s="77"/>
      <c r="RUG285" s="77"/>
      <c r="RUH285" s="77"/>
      <c r="RUI285" s="77"/>
      <c r="RUJ285" s="77"/>
      <c r="RUK285" s="77"/>
      <c r="RUL285" s="77"/>
      <c r="RUM285" s="77"/>
      <c r="RUN285" s="77"/>
      <c r="RUO285" s="77"/>
      <c r="RUP285" s="77"/>
      <c r="RUQ285" s="77"/>
      <c r="RUR285" s="77"/>
      <c r="RUS285" s="77"/>
      <c r="RUT285" s="77"/>
      <c r="RUU285" s="77"/>
      <c r="RUV285" s="77"/>
      <c r="RUW285" s="77"/>
      <c r="RUX285" s="77"/>
      <c r="RUY285" s="77"/>
      <c r="RUZ285" s="77"/>
      <c r="RVA285" s="77"/>
      <c r="RVB285" s="77"/>
      <c r="RVC285" s="77"/>
      <c r="RVD285" s="77"/>
      <c r="RVE285" s="77"/>
      <c r="RVF285" s="77"/>
      <c r="RVG285" s="77"/>
      <c r="RVH285" s="77"/>
      <c r="RVI285" s="77"/>
      <c r="RVJ285" s="77"/>
      <c r="RVK285" s="77"/>
      <c r="RVL285" s="77"/>
      <c r="RVM285" s="77"/>
      <c r="RVN285" s="77"/>
      <c r="RVO285" s="77"/>
      <c r="RVP285" s="77"/>
      <c r="RVQ285" s="77"/>
      <c r="RVR285" s="77"/>
      <c r="RVS285" s="77"/>
      <c r="RVT285" s="77"/>
      <c r="RVU285" s="77"/>
      <c r="RVV285" s="77"/>
      <c r="RVW285" s="77"/>
      <c r="RVX285" s="77"/>
      <c r="RVY285" s="77"/>
      <c r="RVZ285" s="77"/>
      <c r="RWA285" s="77"/>
      <c r="RWB285" s="77"/>
      <c r="RWC285" s="77"/>
      <c r="RWD285" s="77"/>
      <c r="RWE285" s="77"/>
      <c r="RWF285" s="77"/>
      <c r="RWG285" s="77"/>
      <c r="RWH285" s="77"/>
      <c r="RWI285" s="77"/>
      <c r="RWJ285" s="77"/>
      <c r="RWK285" s="77"/>
      <c r="RWL285" s="77"/>
      <c r="RWM285" s="77"/>
      <c r="RWN285" s="77"/>
      <c r="RWO285" s="77"/>
      <c r="RWP285" s="77"/>
      <c r="RWQ285" s="77"/>
      <c r="RWR285" s="77"/>
      <c r="RWS285" s="77"/>
      <c r="RWT285" s="77"/>
      <c r="RWU285" s="77"/>
      <c r="RWV285" s="77"/>
      <c r="RWW285" s="77"/>
      <c r="RWX285" s="77"/>
      <c r="RWY285" s="77"/>
      <c r="RWZ285" s="77"/>
      <c r="RXA285" s="77"/>
      <c r="RXB285" s="77"/>
      <c r="RXC285" s="77"/>
      <c r="RXD285" s="77"/>
      <c r="RXE285" s="77"/>
      <c r="RXF285" s="77"/>
      <c r="RXG285" s="77"/>
      <c r="RXH285" s="77"/>
      <c r="RXI285" s="77"/>
      <c r="RXJ285" s="77"/>
      <c r="RXK285" s="77"/>
      <c r="RXL285" s="77"/>
      <c r="RXM285" s="77"/>
      <c r="RXN285" s="77"/>
      <c r="RXO285" s="77"/>
      <c r="RXP285" s="77"/>
      <c r="RXQ285" s="77"/>
      <c r="RXR285" s="77"/>
      <c r="RXS285" s="77"/>
      <c r="RXT285" s="77"/>
      <c r="RXU285" s="77"/>
      <c r="RXV285" s="77"/>
      <c r="RXW285" s="77"/>
      <c r="RXX285" s="77"/>
      <c r="RXY285" s="77"/>
      <c r="RXZ285" s="77"/>
      <c r="RYA285" s="77"/>
      <c r="RYB285" s="77"/>
      <c r="RYC285" s="77"/>
      <c r="RYD285" s="77"/>
      <c r="RYE285" s="77"/>
      <c r="RYF285" s="77"/>
      <c r="RYG285" s="77"/>
      <c r="RYH285" s="77"/>
      <c r="RYI285" s="77"/>
      <c r="RYJ285" s="77"/>
      <c r="RYK285" s="77"/>
      <c r="RYL285" s="77"/>
      <c r="RYM285" s="77"/>
      <c r="RYN285" s="77"/>
      <c r="RYO285" s="77"/>
      <c r="RYP285" s="77"/>
      <c r="RYQ285" s="77"/>
      <c r="RYR285" s="77"/>
      <c r="RYS285" s="77"/>
      <c r="RYT285" s="77"/>
      <c r="RYU285" s="77"/>
      <c r="RYV285" s="77"/>
      <c r="RYW285" s="77"/>
      <c r="RYX285" s="77"/>
      <c r="RYY285" s="77"/>
      <c r="RYZ285" s="77"/>
      <c r="RZA285" s="77"/>
      <c r="RZB285" s="77"/>
      <c r="RZC285" s="77"/>
      <c r="RZD285" s="77"/>
      <c r="RZE285" s="77"/>
      <c r="RZF285" s="77"/>
      <c r="RZG285" s="77"/>
      <c r="RZH285" s="77"/>
      <c r="RZI285" s="77"/>
      <c r="RZJ285" s="77"/>
      <c r="RZK285" s="77"/>
      <c r="RZL285" s="77"/>
      <c r="RZM285" s="77"/>
      <c r="RZN285" s="77"/>
      <c r="RZO285" s="77"/>
      <c r="RZP285" s="77"/>
      <c r="RZQ285" s="77"/>
      <c r="RZR285" s="77"/>
      <c r="RZS285" s="77"/>
      <c r="RZT285" s="77"/>
      <c r="RZU285" s="77"/>
      <c r="RZV285" s="77"/>
      <c r="RZW285" s="77"/>
      <c r="RZX285" s="77"/>
      <c r="RZY285" s="77"/>
      <c r="RZZ285" s="77"/>
      <c r="SAA285" s="77"/>
      <c r="SAB285" s="77"/>
      <c r="SAC285" s="77"/>
      <c r="SAD285" s="77"/>
      <c r="SAE285" s="77"/>
      <c r="SAF285" s="77"/>
      <c r="SAG285" s="77"/>
      <c r="SAH285" s="77"/>
      <c r="SAI285" s="77"/>
      <c r="SAJ285" s="77"/>
      <c r="SAK285" s="77"/>
      <c r="SAL285" s="77"/>
      <c r="SAM285" s="77"/>
      <c r="SAN285" s="77"/>
      <c r="SAO285" s="77"/>
      <c r="SAP285" s="77"/>
      <c r="SAQ285" s="77"/>
      <c r="SAR285" s="77"/>
      <c r="SAS285" s="77"/>
      <c r="SAT285" s="77"/>
      <c r="SAU285" s="77"/>
      <c r="SAV285" s="77"/>
      <c r="SAW285" s="77"/>
      <c r="SAX285" s="77"/>
      <c r="SAY285" s="77"/>
      <c r="SAZ285" s="77"/>
      <c r="SBA285" s="77"/>
      <c r="SBB285" s="77"/>
      <c r="SBC285" s="77"/>
      <c r="SBD285" s="77"/>
      <c r="SBE285" s="77"/>
      <c r="SBF285" s="77"/>
      <c r="SBG285" s="77"/>
      <c r="SBH285" s="77"/>
      <c r="SBI285" s="77"/>
      <c r="SBJ285" s="77"/>
      <c r="SBK285" s="77"/>
      <c r="SBL285" s="77"/>
      <c r="SBM285" s="77"/>
      <c r="SBN285" s="77"/>
      <c r="SBO285" s="77"/>
      <c r="SBP285" s="77"/>
      <c r="SBQ285" s="77"/>
      <c r="SBR285" s="77"/>
      <c r="SBS285" s="77"/>
      <c r="SBT285" s="77"/>
      <c r="SBU285" s="77"/>
      <c r="SBV285" s="77"/>
      <c r="SBW285" s="77"/>
      <c r="SBX285" s="77"/>
      <c r="SBY285" s="77"/>
      <c r="SBZ285" s="77"/>
      <c r="SCA285" s="77"/>
      <c r="SCB285" s="77"/>
      <c r="SCC285" s="77"/>
      <c r="SCD285" s="77"/>
      <c r="SCE285" s="77"/>
      <c r="SCF285" s="77"/>
      <c r="SCG285" s="77"/>
      <c r="SCH285" s="77"/>
      <c r="SCI285" s="77"/>
      <c r="SCJ285" s="77"/>
      <c r="SCK285" s="77"/>
      <c r="SCL285" s="77"/>
      <c r="SCM285" s="77"/>
      <c r="SCN285" s="77"/>
      <c r="SCO285" s="77"/>
      <c r="SCP285" s="77"/>
      <c r="SCQ285" s="77"/>
      <c r="SCR285" s="77"/>
      <c r="SCS285" s="77"/>
      <c r="SCT285" s="77"/>
      <c r="SCU285" s="77"/>
      <c r="SCV285" s="77"/>
      <c r="SCW285" s="77"/>
      <c r="SCX285" s="77"/>
      <c r="SCY285" s="77"/>
      <c r="SCZ285" s="77"/>
      <c r="SDA285" s="77"/>
      <c r="SDB285" s="77"/>
      <c r="SDC285" s="77"/>
      <c r="SDD285" s="77"/>
      <c r="SDE285" s="77"/>
      <c r="SDF285" s="77"/>
      <c r="SDG285" s="77"/>
      <c r="SDH285" s="77"/>
      <c r="SDI285" s="77"/>
      <c r="SDJ285" s="77"/>
      <c r="SDK285" s="77"/>
      <c r="SDL285" s="77"/>
      <c r="SDM285" s="77"/>
      <c r="SDN285" s="77"/>
      <c r="SDO285" s="77"/>
      <c r="SDP285" s="77"/>
      <c r="SDQ285" s="77"/>
      <c r="SDR285" s="77"/>
      <c r="SDS285" s="77"/>
      <c r="SDT285" s="77"/>
      <c r="SDU285" s="77"/>
      <c r="SDV285" s="77"/>
      <c r="SDW285" s="77"/>
      <c r="SDX285" s="77"/>
      <c r="SDY285" s="77"/>
      <c r="SDZ285" s="77"/>
      <c r="SEA285" s="77"/>
      <c r="SEB285" s="77"/>
      <c r="SEC285" s="77"/>
      <c r="SED285" s="77"/>
      <c r="SEE285" s="77"/>
      <c r="SEF285" s="77"/>
      <c r="SEG285" s="77"/>
      <c r="SEH285" s="77"/>
      <c r="SEI285" s="77"/>
      <c r="SEJ285" s="77"/>
      <c r="SEK285" s="77"/>
      <c r="SEL285" s="77"/>
      <c r="SEM285" s="77"/>
      <c r="SEN285" s="77"/>
      <c r="SEO285" s="77"/>
      <c r="SEP285" s="77"/>
      <c r="SEQ285" s="77"/>
      <c r="SER285" s="77"/>
      <c r="SES285" s="77"/>
      <c r="SET285" s="77"/>
      <c r="SEU285" s="77"/>
      <c r="SEV285" s="77"/>
      <c r="SEW285" s="77"/>
      <c r="SEX285" s="77"/>
      <c r="SEY285" s="77"/>
      <c r="SEZ285" s="77"/>
      <c r="SFA285" s="77"/>
      <c r="SFB285" s="77"/>
      <c r="SFC285" s="77"/>
      <c r="SFD285" s="77"/>
      <c r="SFE285" s="77"/>
      <c r="SFF285" s="77"/>
      <c r="SFG285" s="77"/>
      <c r="SFH285" s="77"/>
      <c r="SFI285" s="77"/>
      <c r="SFJ285" s="77"/>
      <c r="SFK285" s="77"/>
      <c r="SFL285" s="77"/>
      <c r="SFM285" s="77"/>
      <c r="SFN285" s="77"/>
      <c r="SFO285" s="77"/>
      <c r="SFP285" s="77"/>
      <c r="SFQ285" s="77"/>
      <c r="SFR285" s="77"/>
      <c r="SFS285" s="77"/>
      <c r="SFT285" s="77"/>
      <c r="SFU285" s="77"/>
      <c r="SFV285" s="77"/>
      <c r="SFW285" s="77"/>
      <c r="SFX285" s="77"/>
      <c r="SFY285" s="77"/>
      <c r="SFZ285" s="77"/>
      <c r="SGA285" s="77"/>
      <c r="SGB285" s="77"/>
      <c r="SGC285" s="77"/>
      <c r="SGD285" s="77"/>
      <c r="SGE285" s="77"/>
      <c r="SGF285" s="77"/>
      <c r="SGG285" s="77"/>
      <c r="SGH285" s="77"/>
      <c r="SGI285" s="77"/>
      <c r="SGJ285" s="77"/>
      <c r="SGK285" s="77"/>
      <c r="SGL285" s="77"/>
      <c r="SGM285" s="77"/>
      <c r="SGN285" s="77"/>
      <c r="SGO285" s="77"/>
      <c r="SGP285" s="77"/>
      <c r="SGQ285" s="77"/>
      <c r="SGR285" s="77"/>
      <c r="SGS285" s="77"/>
      <c r="SGT285" s="77"/>
      <c r="SGU285" s="77"/>
      <c r="SGV285" s="77"/>
      <c r="SGW285" s="77"/>
      <c r="SGX285" s="77"/>
      <c r="SGY285" s="77"/>
      <c r="SGZ285" s="77"/>
      <c r="SHA285" s="77"/>
      <c r="SHB285" s="77"/>
      <c r="SHC285" s="77"/>
      <c r="SHD285" s="77"/>
      <c r="SHE285" s="77"/>
      <c r="SHF285" s="77"/>
      <c r="SHG285" s="77"/>
      <c r="SHH285" s="77"/>
      <c r="SHI285" s="77"/>
      <c r="SHJ285" s="77"/>
      <c r="SHK285" s="77"/>
      <c r="SHL285" s="77"/>
      <c r="SHM285" s="77"/>
      <c r="SHN285" s="77"/>
      <c r="SHO285" s="77"/>
      <c r="SHP285" s="77"/>
      <c r="SHQ285" s="77"/>
      <c r="SHR285" s="77"/>
      <c r="SHS285" s="77"/>
      <c r="SHT285" s="77"/>
      <c r="SHU285" s="77"/>
      <c r="SHV285" s="77"/>
      <c r="SHW285" s="77"/>
      <c r="SHX285" s="77"/>
      <c r="SHY285" s="77"/>
      <c r="SHZ285" s="77"/>
      <c r="SIA285" s="77"/>
      <c r="SIB285" s="77"/>
      <c r="SIC285" s="77"/>
      <c r="SID285" s="77"/>
      <c r="SIE285" s="77"/>
      <c r="SIF285" s="77"/>
      <c r="SIG285" s="77"/>
      <c r="SIH285" s="77"/>
      <c r="SII285" s="77"/>
      <c r="SIJ285" s="77"/>
      <c r="SIK285" s="77"/>
      <c r="SIL285" s="77"/>
      <c r="SIM285" s="77"/>
      <c r="SIN285" s="77"/>
      <c r="SIO285" s="77"/>
      <c r="SIP285" s="77"/>
      <c r="SIQ285" s="77"/>
      <c r="SIR285" s="77"/>
      <c r="SIS285" s="77"/>
      <c r="SIT285" s="77"/>
      <c r="SIU285" s="77"/>
      <c r="SIV285" s="77"/>
      <c r="SIW285" s="77"/>
      <c r="SIX285" s="77"/>
      <c r="SIY285" s="77"/>
      <c r="SIZ285" s="77"/>
      <c r="SJA285" s="77"/>
      <c r="SJB285" s="77"/>
      <c r="SJC285" s="77"/>
      <c r="SJD285" s="77"/>
      <c r="SJE285" s="77"/>
      <c r="SJF285" s="77"/>
      <c r="SJG285" s="77"/>
      <c r="SJH285" s="77"/>
      <c r="SJI285" s="77"/>
      <c r="SJJ285" s="77"/>
      <c r="SJK285" s="77"/>
      <c r="SJL285" s="77"/>
      <c r="SJM285" s="77"/>
      <c r="SJN285" s="77"/>
      <c r="SJO285" s="77"/>
      <c r="SJP285" s="77"/>
      <c r="SJQ285" s="77"/>
      <c r="SJR285" s="77"/>
      <c r="SJS285" s="77"/>
      <c r="SJT285" s="77"/>
      <c r="SJU285" s="77"/>
      <c r="SJV285" s="77"/>
      <c r="SJW285" s="77"/>
      <c r="SJX285" s="77"/>
      <c r="SJY285" s="77"/>
      <c r="SJZ285" s="77"/>
      <c r="SKA285" s="77"/>
      <c r="SKB285" s="77"/>
      <c r="SKC285" s="77"/>
      <c r="SKD285" s="77"/>
      <c r="SKE285" s="77"/>
      <c r="SKF285" s="77"/>
      <c r="SKG285" s="77"/>
      <c r="SKH285" s="77"/>
      <c r="SKI285" s="77"/>
      <c r="SKJ285" s="77"/>
      <c r="SKK285" s="77"/>
      <c r="SKL285" s="77"/>
      <c r="SKM285" s="77"/>
      <c r="SKN285" s="77"/>
      <c r="SKO285" s="77"/>
      <c r="SKP285" s="77"/>
      <c r="SKQ285" s="77"/>
      <c r="SKR285" s="77"/>
      <c r="SKS285" s="77"/>
      <c r="SKT285" s="77"/>
      <c r="SKU285" s="77"/>
      <c r="SKV285" s="77"/>
      <c r="SKW285" s="77"/>
      <c r="SKX285" s="77"/>
      <c r="SKY285" s="77"/>
      <c r="SKZ285" s="77"/>
      <c r="SLA285" s="77"/>
      <c r="SLB285" s="77"/>
      <c r="SLC285" s="77"/>
      <c r="SLD285" s="77"/>
      <c r="SLE285" s="77"/>
      <c r="SLF285" s="77"/>
      <c r="SLG285" s="77"/>
      <c r="SLH285" s="77"/>
      <c r="SLI285" s="77"/>
      <c r="SLJ285" s="77"/>
      <c r="SLK285" s="77"/>
      <c r="SLL285" s="77"/>
      <c r="SLM285" s="77"/>
      <c r="SLN285" s="77"/>
      <c r="SLO285" s="77"/>
      <c r="SLP285" s="77"/>
      <c r="SLQ285" s="77"/>
      <c r="SLR285" s="77"/>
      <c r="SLS285" s="77"/>
      <c r="SLT285" s="77"/>
      <c r="SLU285" s="77"/>
      <c r="SLV285" s="77"/>
      <c r="SLW285" s="77"/>
      <c r="SLX285" s="77"/>
      <c r="SLY285" s="77"/>
      <c r="SLZ285" s="77"/>
      <c r="SMA285" s="77"/>
      <c r="SMB285" s="77"/>
      <c r="SMC285" s="77"/>
      <c r="SMD285" s="77"/>
      <c r="SME285" s="77"/>
      <c r="SMF285" s="77"/>
      <c r="SMG285" s="77"/>
      <c r="SMH285" s="77"/>
      <c r="SMI285" s="77"/>
      <c r="SMJ285" s="77"/>
      <c r="SMK285" s="77"/>
      <c r="SML285" s="77"/>
      <c r="SMM285" s="77"/>
      <c r="SMN285" s="77"/>
      <c r="SMO285" s="77"/>
      <c r="SMP285" s="77"/>
      <c r="SMQ285" s="77"/>
      <c r="SMR285" s="77"/>
      <c r="SMS285" s="77"/>
      <c r="SMT285" s="77"/>
      <c r="SMU285" s="77"/>
      <c r="SMV285" s="77"/>
      <c r="SMW285" s="77"/>
      <c r="SMX285" s="77"/>
      <c r="SMY285" s="77"/>
      <c r="SMZ285" s="77"/>
      <c r="SNA285" s="77"/>
      <c r="SNB285" s="77"/>
      <c r="SNC285" s="77"/>
      <c r="SND285" s="77"/>
      <c r="SNE285" s="77"/>
      <c r="SNF285" s="77"/>
      <c r="SNG285" s="77"/>
      <c r="SNH285" s="77"/>
      <c r="SNI285" s="77"/>
      <c r="SNJ285" s="77"/>
      <c r="SNK285" s="77"/>
      <c r="SNL285" s="77"/>
      <c r="SNM285" s="77"/>
      <c r="SNN285" s="77"/>
      <c r="SNO285" s="77"/>
      <c r="SNP285" s="77"/>
      <c r="SNQ285" s="77"/>
      <c r="SNR285" s="77"/>
      <c r="SNS285" s="77"/>
      <c r="SNT285" s="77"/>
      <c r="SNU285" s="77"/>
      <c r="SNV285" s="77"/>
      <c r="SNW285" s="77"/>
      <c r="SNX285" s="77"/>
      <c r="SNY285" s="77"/>
      <c r="SNZ285" s="77"/>
      <c r="SOA285" s="77"/>
      <c r="SOB285" s="77"/>
      <c r="SOC285" s="77"/>
      <c r="SOD285" s="77"/>
      <c r="SOE285" s="77"/>
      <c r="SOF285" s="77"/>
      <c r="SOG285" s="77"/>
      <c r="SOH285" s="77"/>
      <c r="SOI285" s="77"/>
      <c r="SOJ285" s="77"/>
      <c r="SOK285" s="77"/>
      <c r="SOL285" s="77"/>
      <c r="SOM285" s="77"/>
      <c r="SON285" s="77"/>
      <c r="SOO285" s="77"/>
      <c r="SOP285" s="77"/>
      <c r="SOQ285" s="77"/>
      <c r="SOR285" s="77"/>
      <c r="SOS285" s="77"/>
      <c r="SOT285" s="77"/>
      <c r="SOU285" s="77"/>
      <c r="SOV285" s="77"/>
      <c r="SOW285" s="77"/>
      <c r="SOX285" s="77"/>
      <c r="SOY285" s="77"/>
      <c r="SOZ285" s="77"/>
      <c r="SPA285" s="77"/>
      <c r="SPB285" s="77"/>
      <c r="SPC285" s="77"/>
      <c r="SPD285" s="77"/>
      <c r="SPE285" s="77"/>
      <c r="SPF285" s="77"/>
      <c r="SPG285" s="77"/>
      <c r="SPH285" s="77"/>
      <c r="SPI285" s="77"/>
      <c r="SPJ285" s="77"/>
      <c r="SPK285" s="77"/>
      <c r="SPL285" s="77"/>
      <c r="SPM285" s="77"/>
      <c r="SPN285" s="77"/>
      <c r="SPO285" s="77"/>
      <c r="SPP285" s="77"/>
      <c r="SPQ285" s="77"/>
      <c r="SPR285" s="77"/>
      <c r="SPS285" s="77"/>
      <c r="SPT285" s="77"/>
      <c r="SPU285" s="77"/>
      <c r="SPV285" s="77"/>
      <c r="SPW285" s="77"/>
      <c r="SPX285" s="77"/>
      <c r="SPY285" s="77"/>
      <c r="SPZ285" s="77"/>
      <c r="SQA285" s="77"/>
      <c r="SQB285" s="77"/>
      <c r="SQC285" s="77"/>
      <c r="SQD285" s="77"/>
      <c r="SQE285" s="77"/>
      <c r="SQF285" s="77"/>
      <c r="SQG285" s="77"/>
      <c r="SQH285" s="77"/>
      <c r="SQI285" s="77"/>
      <c r="SQJ285" s="77"/>
      <c r="SQK285" s="77"/>
      <c r="SQL285" s="77"/>
      <c r="SQM285" s="77"/>
      <c r="SQN285" s="77"/>
      <c r="SQO285" s="77"/>
      <c r="SQP285" s="77"/>
      <c r="SQQ285" s="77"/>
      <c r="SQR285" s="77"/>
      <c r="SQS285" s="77"/>
      <c r="SQT285" s="77"/>
      <c r="SQU285" s="77"/>
      <c r="SQV285" s="77"/>
      <c r="SQW285" s="77"/>
      <c r="SQX285" s="77"/>
      <c r="SQY285" s="77"/>
      <c r="SQZ285" s="77"/>
      <c r="SRA285" s="77"/>
      <c r="SRB285" s="77"/>
      <c r="SRC285" s="77"/>
      <c r="SRD285" s="77"/>
      <c r="SRE285" s="77"/>
      <c r="SRF285" s="77"/>
      <c r="SRG285" s="77"/>
      <c r="SRH285" s="77"/>
      <c r="SRI285" s="77"/>
      <c r="SRJ285" s="77"/>
      <c r="SRK285" s="77"/>
      <c r="SRL285" s="77"/>
      <c r="SRM285" s="77"/>
      <c r="SRN285" s="77"/>
      <c r="SRO285" s="77"/>
      <c r="SRP285" s="77"/>
      <c r="SRQ285" s="77"/>
      <c r="SRR285" s="77"/>
      <c r="SRS285" s="77"/>
      <c r="SRT285" s="77"/>
      <c r="SRU285" s="77"/>
      <c r="SRV285" s="77"/>
      <c r="SRW285" s="77"/>
      <c r="SRX285" s="77"/>
      <c r="SRY285" s="77"/>
      <c r="SRZ285" s="77"/>
      <c r="SSA285" s="77"/>
      <c r="SSB285" s="77"/>
      <c r="SSC285" s="77"/>
      <c r="SSD285" s="77"/>
      <c r="SSE285" s="77"/>
      <c r="SSF285" s="77"/>
      <c r="SSG285" s="77"/>
      <c r="SSH285" s="77"/>
      <c r="SSI285" s="77"/>
      <c r="SSJ285" s="77"/>
      <c r="SSK285" s="77"/>
      <c r="SSL285" s="77"/>
      <c r="SSM285" s="77"/>
      <c r="SSN285" s="77"/>
      <c r="SSO285" s="77"/>
      <c r="SSP285" s="77"/>
      <c r="SSQ285" s="77"/>
      <c r="SSR285" s="77"/>
      <c r="SSS285" s="77"/>
      <c r="SST285" s="77"/>
      <c r="SSU285" s="77"/>
      <c r="SSV285" s="77"/>
      <c r="SSW285" s="77"/>
      <c r="SSX285" s="77"/>
      <c r="SSY285" s="77"/>
      <c r="SSZ285" s="77"/>
      <c r="STA285" s="77"/>
      <c r="STB285" s="77"/>
      <c r="STC285" s="77"/>
      <c r="STD285" s="77"/>
      <c r="STE285" s="77"/>
      <c r="STF285" s="77"/>
      <c r="STG285" s="77"/>
      <c r="STH285" s="77"/>
      <c r="STI285" s="77"/>
      <c r="STJ285" s="77"/>
      <c r="STK285" s="77"/>
      <c r="STL285" s="77"/>
      <c r="STM285" s="77"/>
      <c r="STN285" s="77"/>
      <c r="STO285" s="77"/>
      <c r="STP285" s="77"/>
      <c r="STQ285" s="77"/>
      <c r="STR285" s="77"/>
      <c r="STS285" s="77"/>
      <c r="STT285" s="77"/>
      <c r="STU285" s="77"/>
      <c r="STV285" s="77"/>
      <c r="STW285" s="77"/>
      <c r="STX285" s="77"/>
      <c r="STY285" s="77"/>
      <c r="STZ285" s="77"/>
      <c r="SUA285" s="77"/>
      <c r="SUB285" s="77"/>
      <c r="SUC285" s="77"/>
      <c r="SUD285" s="77"/>
      <c r="SUE285" s="77"/>
      <c r="SUF285" s="77"/>
      <c r="SUG285" s="77"/>
      <c r="SUH285" s="77"/>
      <c r="SUI285" s="77"/>
      <c r="SUJ285" s="77"/>
      <c r="SUK285" s="77"/>
      <c r="SUL285" s="77"/>
      <c r="SUM285" s="77"/>
      <c r="SUN285" s="77"/>
      <c r="SUO285" s="77"/>
      <c r="SUP285" s="77"/>
      <c r="SUQ285" s="77"/>
      <c r="SUR285" s="77"/>
      <c r="SUS285" s="77"/>
      <c r="SUT285" s="77"/>
      <c r="SUU285" s="77"/>
      <c r="SUV285" s="77"/>
      <c r="SUW285" s="77"/>
      <c r="SUX285" s="77"/>
      <c r="SUY285" s="77"/>
      <c r="SUZ285" s="77"/>
      <c r="SVA285" s="77"/>
      <c r="SVB285" s="77"/>
      <c r="SVC285" s="77"/>
      <c r="SVD285" s="77"/>
      <c r="SVE285" s="77"/>
      <c r="SVF285" s="77"/>
      <c r="SVG285" s="77"/>
      <c r="SVH285" s="77"/>
      <c r="SVI285" s="77"/>
      <c r="SVJ285" s="77"/>
      <c r="SVK285" s="77"/>
      <c r="SVL285" s="77"/>
      <c r="SVM285" s="77"/>
      <c r="SVN285" s="77"/>
      <c r="SVO285" s="77"/>
      <c r="SVP285" s="77"/>
      <c r="SVQ285" s="77"/>
      <c r="SVR285" s="77"/>
      <c r="SVS285" s="77"/>
      <c r="SVT285" s="77"/>
      <c r="SVU285" s="77"/>
      <c r="SVV285" s="77"/>
      <c r="SVW285" s="77"/>
      <c r="SVX285" s="77"/>
      <c r="SVY285" s="77"/>
      <c r="SVZ285" s="77"/>
      <c r="SWA285" s="77"/>
      <c r="SWB285" s="77"/>
      <c r="SWC285" s="77"/>
      <c r="SWD285" s="77"/>
      <c r="SWE285" s="77"/>
      <c r="SWF285" s="77"/>
      <c r="SWG285" s="77"/>
      <c r="SWH285" s="77"/>
      <c r="SWI285" s="77"/>
      <c r="SWJ285" s="77"/>
      <c r="SWK285" s="77"/>
      <c r="SWL285" s="77"/>
      <c r="SWM285" s="77"/>
      <c r="SWN285" s="77"/>
      <c r="SWO285" s="77"/>
      <c r="SWP285" s="77"/>
      <c r="SWQ285" s="77"/>
      <c r="SWR285" s="77"/>
      <c r="SWS285" s="77"/>
      <c r="SWT285" s="77"/>
      <c r="SWU285" s="77"/>
      <c r="SWV285" s="77"/>
      <c r="SWW285" s="77"/>
      <c r="SWX285" s="77"/>
      <c r="SWY285" s="77"/>
      <c r="SWZ285" s="77"/>
      <c r="SXA285" s="77"/>
      <c r="SXB285" s="77"/>
      <c r="SXC285" s="77"/>
      <c r="SXD285" s="77"/>
      <c r="SXE285" s="77"/>
      <c r="SXF285" s="77"/>
      <c r="SXG285" s="77"/>
      <c r="SXH285" s="77"/>
      <c r="SXI285" s="77"/>
      <c r="SXJ285" s="77"/>
      <c r="SXK285" s="77"/>
      <c r="SXL285" s="77"/>
      <c r="SXM285" s="77"/>
      <c r="SXN285" s="77"/>
      <c r="SXO285" s="77"/>
      <c r="SXP285" s="77"/>
      <c r="SXQ285" s="77"/>
      <c r="SXR285" s="77"/>
      <c r="SXS285" s="77"/>
      <c r="SXT285" s="77"/>
      <c r="SXU285" s="77"/>
      <c r="SXV285" s="77"/>
      <c r="SXW285" s="77"/>
      <c r="SXX285" s="77"/>
      <c r="SXY285" s="77"/>
      <c r="SXZ285" s="77"/>
      <c r="SYA285" s="77"/>
      <c r="SYB285" s="77"/>
      <c r="SYC285" s="77"/>
      <c r="SYD285" s="77"/>
      <c r="SYE285" s="77"/>
      <c r="SYF285" s="77"/>
      <c r="SYG285" s="77"/>
      <c r="SYH285" s="77"/>
      <c r="SYI285" s="77"/>
      <c r="SYJ285" s="77"/>
      <c r="SYK285" s="77"/>
      <c r="SYL285" s="77"/>
      <c r="SYM285" s="77"/>
      <c r="SYN285" s="77"/>
      <c r="SYO285" s="77"/>
      <c r="SYP285" s="77"/>
      <c r="SYQ285" s="77"/>
      <c r="SYR285" s="77"/>
      <c r="SYS285" s="77"/>
      <c r="SYT285" s="77"/>
      <c r="SYU285" s="77"/>
      <c r="SYV285" s="77"/>
      <c r="SYW285" s="77"/>
      <c r="SYX285" s="77"/>
      <c r="SYY285" s="77"/>
      <c r="SYZ285" s="77"/>
      <c r="SZA285" s="77"/>
      <c r="SZB285" s="77"/>
      <c r="SZC285" s="77"/>
      <c r="SZD285" s="77"/>
      <c r="SZE285" s="77"/>
      <c r="SZF285" s="77"/>
      <c r="SZG285" s="77"/>
      <c r="SZH285" s="77"/>
      <c r="SZI285" s="77"/>
      <c r="SZJ285" s="77"/>
      <c r="SZK285" s="77"/>
      <c r="SZL285" s="77"/>
      <c r="SZM285" s="77"/>
      <c r="SZN285" s="77"/>
      <c r="SZO285" s="77"/>
      <c r="SZP285" s="77"/>
      <c r="SZQ285" s="77"/>
      <c r="SZR285" s="77"/>
      <c r="SZS285" s="77"/>
      <c r="SZT285" s="77"/>
      <c r="SZU285" s="77"/>
      <c r="SZV285" s="77"/>
      <c r="SZW285" s="77"/>
      <c r="SZX285" s="77"/>
      <c r="SZY285" s="77"/>
      <c r="SZZ285" s="77"/>
      <c r="TAA285" s="77"/>
      <c r="TAB285" s="77"/>
      <c r="TAC285" s="77"/>
      <c r="TAD285" s="77"/>
      <c r="TAE285" s="77"/>
      <c r="TAF285" s="77"/>
      <c r="TAG285" s="77"/>
      <c r="TAH285" s="77"/>
      <c r="TAI285" s="77"/>
      <c r="TAJ285" s="77"/>
      <c r="TAK285" s="77"/>
      <c r="TAL285" s="77"/>
      <c r="TAM285" s="77"/>
      <c r="TAN285" s="77"/>
      <c r="TAO285" s="77"/>
      <c r="TAP285" s="77"/>
      <c r="TAQ285" s="77"/>
      <c r="TAR285" s="77"/>
      <c r="TAS285" s="77"/>
      <c r="TAT285" s="77"/>
      <c r="TAU285" s="77"/>
      <c r="TAV285" s="77"/>
      <c r="TAW285" s="77"/>
      <c r="TAX285" s="77"/>
      <c r="TAY285" s="77"/>
      <c r="TAZ285" s="77"/>
      <c r="TBA285" s="77"/>
      <c r="TBB285" s="77"/>
      <c r="TBC285" s="77"/>
      <c r="TBD285" s="77"/>
      <c r="TBE285" s="77"/>
      <c r="TBF285" s="77"/>
      <c r="TBG285" s="77"/>
      <c r="TBH285" s="77"/>
      <c r="TBI285" s="77"/>
      <c r="TBJ285" s="77"/>
      <c r="TBK285" s="77"/>
      <c r="TBL285" s="77"/>
      <c r="TBM285" s="77"/>
      <c r="TBN285" s="77"/>
      <c r="TBO285" s="77"/>
      <c r="TBP285" s="77"/>
      <c r="TBQ285" s="77"/>
      <c r="TBR285" s="77"/>
      <c r="TBS285" s="77"/>
      <c r="TBT285" s="77"/>
      <c r="TBU285" s="77"/>
      <c r="TBV285" s="77"/>
      <c r="TBW285" s="77"/>
      <c r="TBX285" s="77"/>
      <c r="TBY285" s="77"/>
      <c r="TBZ285" s="77"/>
      <c r="TCA285" s="77"/>
      <c r="TCB285" s="77"/>
      <c r="TCC285" s="77"/>
      <c r="TCD285" s="77"/>
      <c r="TCE285" s="77"/>
      <c r="TCF285" s="77"/>
      <c r="TCG285" s="77"/>
      <c r="TCH285" s="77"/>
      <c r="TCI285" s="77"/>
      <c r="TCJ285" s="77"/>
      <c r="TCK285" s="77"/>
      <c r="TCL285" s="77"/>
      <c r="TCM285" s="77"/>
      <c r="TCN285" s="77"/>
      <c r="TCO285" s="77"/>
      <c r="TCP285" s="77"/>
      <c r="TCQ285" s="77"/>
      <c r="TCR285" s="77"/>
      <c r="TCS285" s="77"/>
      <c r="TCT285" s="77"/>
      <c r="TCU285" s="77"/>
      <c r="TCV285" s="77"/>
      <c r="TCW285" s="77"/>
      <c r="TCX285" s="77"/>
      <c r="TCY285" s="77"/>
      <c r="TCZ285" s="77"/>
      <c r="TDA285" s="77"/>
      <c r="TDB285" s="77"/>
      <c r="TDC285" s="77"/>
      <c r="TDD285" s="77"/>
      <c r="TDE285" s="77"/>
      <c r="TDF285" s="77"/>
      <c r="TDG285" s="77"/>
      <c r="TDH285" s="77"/>
      <c r="TDI285" s="77"/>
      <c r="TDJ285" s="77"/>
      <c r="TDK285" s="77"/>
      <c r="TDL285" s="77"/>
      <c r="TDM285" s="77"/>
      <c r="TDN285" s="77"/>
      <c r="TDO285" s="77"/>
      <c r="TDP285" s="77"/>
      <c r="TDQ285" s="77"/>
      <c r="TDR285" s="77"/>
      <c r="TDS285" s="77"/>
      <c r="TDT285" s="77"/>
      <c r="TDU285" s="77"/>
      <c r="TDV285" s="77"/>
      <c r="TDW285" s="77"/>
      <c r="TDX285" s="77"/>
      <c r="TDY285" s="77"/>
      <c r="TDZ285" s="77"/>
      <c r="TEA285" s="77"/>
      <c r="TEB285" s="77"/>
      <c r="TEC285" s="77"/>
      <c r="TED285" s="77"/>
      <c r="TEE285" s="77"/>
      <c r="TEF285" s="77"/>
      <c r="TEG285" s="77"/>
      <c r="TEH285" s="77"/>
      <c r="TEI285" s="77"/>
      <c r="TEJ285" s="77"/>
      <c r="TEK285" s="77"/>
      <c r="TEL285" s="77"/>
      <c r="TEM285" s="77"/>
      <c r="TEN285" s="77"/>
      <c r="TEO285" s="77"/>
      <c r="TEP285" s="77"/>
      <c r="TEQ285" s="77"/>
      <c r="TER285" s="77"/>
      <c r="TES285" s="77"/>
      <c r="TET285" s="77"/>
      <c r="TEU285" s="77"/>
      <c r="TEV285" s="77"/>
      <c r="TEW285" s="77"/>
      <c r="TEX285" s="77"/>
      <c r="TEY285" s="77"/>
      <c r="TEZ285" s="77"/>
      <c r="TFA285" s="77"/>
      <c r="TFB285" s="77"/>
      <c r="TFC285" s="77"/>
      <c r="TFD285" s="77"/>
      <c r="TFE285" s="77"/>
      <c r="TFF285" s="77"/>
      <c r="TFG285" s="77"/>
      <c r="TFH285" s="77"/>
      <c r="TFI285" s="77"/>
      <c r="TFJ285" s="77"/>
      <c r="TFK285" s="77"/>
      <c r="TFL285" s="77"/>
      <c r="TFM285" s="77"/>
      <c r="TFN285" s="77"/>
      <c r="TFO285" s="77"/>
      <c r="TFP285" s="77"/>
      <c r="TFQ285" s="77"/>
      <c r="TFR285" s="77"/>
      <c r="TFS285" s="77"/>
      <c r="TFT285" s="77"/>
      <c r="TFU285" s="77"/>
      <c r="TFV285" s="77"/>
      <c r="TFW285" s="77"/>
      <c r="TFX285" s="77"/>
      <c r="TFY285" s="77"/>
      <c r="TFZ285" s="77"/>
      <c r="TGA285" s="77"/>
      <c r="TGB285" s="77"/>
      <c r="TGC285" s="77"/>
      <c r="TGD285" s="77"/>
      <c r="TGE285" s="77"/>
      <c r="TGF285" s="77"/>
      <c r="TGG285" s="77"/>
      <c r="TGH285" s="77"/>
      <c r="TGI285" s="77"/>
      <c r="TGJ285" s="77"/>
      <c r="TGK285" s="77"/>
      <c r="TGL285" s="77"/>
      <c r="TGM285" s="77"/>
      <c r="TGN285" s="77"/>
      <c r="TGO285" s="77"/>
      <c r="TGP285" s="77"/>
      <c r="TGQ285" s="77"/>
      <c r="TGR285" s="77"/>
      <c r="TGS285" s="77"/>
      <c r="TGT285" s="77"/>
      <c r="TGU285" s="77"/>
      <c r="TGV285" s="77"/>
      <c r="TGW285" s="77"/>
      <c r="TGX285" s="77"/>
      <c r="TGY285" s="77"/>
      <c r="TGZ285" s="77"/>
      <c r="THA285" s="77"/>
      <c r="THB285" s="77"/>
      <c r="THC285" s="77"/>
      <c r="THD285" s="77"/>
      <c r="THE285" s="77"/>
      <c r="THF285" s="77"/>
      <c r="THG285" s="77"/>
      <c r="THH285" s="77"/>
      <c r="THI285" s="77"/>
      <c r="THJ285" s="77"/>
      <c r="THK285" s="77"/>
      <c r="THL285" s="77"/>
      <c r="THM285" s="77"/>
      <c r="THN285" s="77"/>
      <c r="THO285" s="77"/>
      <c r="THP285" s="77"/>
      <c r="THQ285" s="77"/>
      <c r="THR285" s="77"/>
      <c r="THS285" s="77"/>
      <c r="THT285" s="77"/>
      <c r="THU285" s="77"/>
      <c r="THV285" s="77"/>
      <c r="THW285" s="77"/>
      <c r="THX285" s="77"/>
      <c r="THY285" s="77"/>
      <c r="THZ285" s="77"/>
      <c r="TIA285" s="77"/>
      <c r="TIB285" s="77"/>
      <c r="TIC285" s="77"/>
      <c r="TID285" s="77"/>
      <c r="TIE285" s="77"/>
      <c r="TIF285" s="77"/>
      <c r="TIG285" s="77"/>
      <c r="TIH285" s="77"/>
      <c r="TII285" s="77"/>
      <c r="TIJ285" s="77"/>
      <c r="TIK285" s="77"/>
      <c r="TIL285" s="77"/>
      <c r="TIM285" s="77"/>
      <c r="TIN285" s="77"/>
      <c r="TIO285" s="77"/>
      <c r="TIP285" s="77"/>
      <c r="TIQ285" s="77"/>
      <c r="TIR285" s="77"/>
      <c r="TIS285" s="77"/>
      <c r="TIT285" s="77"/>
      <c r="TIU285" s="77"/>
      <c r="TIV285" s="77"/>
      <c r="TIW285" s="77"/>
      <c r="TIX285" s="77"/>
      <c r="TIY285" s="77"/>
      <c r="TIZ285" s="77"/>
      <c r="TJA285" s="77"/>
      <c r="TJB285" s="77"/>
      <c r="TJC285" s="77"/>
      <c r="TJD285" s="77"/>
      <c r="TJE285" s="77"/>
      <c r="TJF285" s="77"/>
      <c r="TJG285" s="77"/>
      <c r="TJH285" s="77"/>
      <c r="TJI285" s="77"/>
      <c r="TJJ285" s="77"/>
      <c r="TJK285" s="77"/>
      <c r="TJL285" s="77"/>
      <c r="TJM285" s="77"/>
      <c r="TJN285" s="77"/>
      <c r="TJO285" s="77"/>
      <c r="TJP285" s="77"/>
      <c r="TJQ285" s="77"/>
      <c r="TJR285" s="77"/>
      <c r="TJS285" s="77"/>
      <c r="TJT285" s="77"/>
      <c r="TJU285" s="77"/>
      <c r="TJV285" s="77"/>
      <c r="TJW285" s="77"/>
      <c r="TJX285" s="77"/>
      <c r="TJY285" s="77"/>
      <c r="TJZ285" s="77"/>
      <c r="TKA285" s="77"/>
      <c r="TKB285" s="77"/>
      <c r="TKC285" s="77"/>
      <c r="TKD285" s="77"/>
      <c r="TKE285" s="77"/>
      <c r="TKF285" s="77"/>
      <c r="TKG285" s="77"/>
      <c r="TKH285" s="77"/>
      <c r="TKI285" s="77"/>
      <c r="TKJ285" s="77"/>
      <c r="TKK285" s="77"/>
      <c r="TKL285" s="77"/>
      <c r="TKM285" s="77"/>
      <c r="TKN285" s="77"/>
      <c r="TKO285" s="77"/>
      <c r="TKP285" s="77"/>
      <c r="TKQ285" s="77"/>
      <c r="TKR285" s="77"/>
      <c r="TKS285" s="77"/>
      <c r="TKT285" s="77"/>
      <c r="TKU285" s="77"/>
      <c r="TKV285" s="77"/>
      <c r="TKW285" s="77"/>
      <c r="TKX285" s="77"/>
      <c r="TKY285" s="77"/>
      <c r="TKZ285" s="77"/>
      <c r="TLA285" s="77"/>
      <c r="TLB285" s="77"/>
      <c r="TLC285" s="77"/>
      <c r="TLD285" s="77"/>
      <c r="TLE285" s="77"/>
      <c r="TLF285" s="77"/>
      <c r="TLG285" s="77"/>
      <c r="TLH285" s="77"/>
      <c r="TLI285" s="77"/>
      <c r="TLJ285" s="77"/>
      <c r="TLK285" s="77"/>
      <c r="TLL285" s="77"/>
      <c r="TLM285" s="77"/>
      <c r="TLN285" s="77"/>
      <c r="TLO285" s="77"/>
      <c r="TLP285" s="77"/>
      <c r="TLQ285" s="77"/>
      <c r="TLR285" s="77"/>
      <c r="TLS285" s="77"/>
      <c r="TLT285" s="77"/>
      <c r="TLU285" s="77"/>
      <c r="TLV285" s="77"/>
      <c r="TLW285" s="77"/>
      <c r="TLX285" s="77"/>
      <c r="TLY285" s="77"/>
      <c r="TLZ285" s="77"/>
      <c r="TMA285" s="77"/>
      <c r="TMB285" s="77"/>
      <c r="TMC285" s="77"/>
      <c r="TMD285" s="77"/>
      <c r="TME285" s="77"/>
      <c r="TMF285" s="77"/>
      <c r="TMG285" s="77"/>
      <c r="TMH285" s="77"/>
      <c r="TMI285" s="77"/>
      <c r="TMJ285" s="77"/>
      <c r="TMK285" s="77"/>
      <c r="TML285" s="77"/>
      <c r="TMM285" s="77"/>
      <c r="TMN285" s="77"/>
      <c r="TMO285" s="77"/>
      <c r="TMP285" s="77"/>
      <c r="TMQ285" s="77"/>
      <c r="TMR285" s="77"/>
      <c r="TMS285" s="77"/>
      <c r="TMT285" s="77"/>
      <c r="TMU285" s="77"/>
      <c r="TMV285" s="77"/>
      <c r="TMW285" s="77"/>
      <c r="TMX285" s="77"/>
      <c r="TMY285" s="77"/>
      <c r="TMZ285" s="77"/>
      <c r="TNA285" s="77"/>
      <c r="TNB285" s="77"/>
      <c r="TNC285" s="77"/>
      <c r="TND285" s="77"/>
      <c r="TNE285" s="77"/>
      <c r="TNF285" s="77"/>
      <c r="TNG285" s="77"/>
      <c r="TNH285" s="77"/>
      <c r="TNI285" s="77"/>
      <c r="TNJ285" s="77"/>
      <c r="TNK285" s="77"/>
      <c r="TNL285" s="77"/>
      <c r="TNM285" s="77"/>
      <c r="TNN285" s="77"/>
      <c r="TNO285" s="77"/>
      <c r="TNP285" s="77"/>
      <c r="TNQ285" s="77"/>
      <c r="TNR285" s="77"/>
      <c r="TNS285" s="77"/>
      <c r="TNT285" s="77"/>
      <c r="TNU285" s="77"/>
      <c r="TNV285" s="77"/>
      <c r="TNW285" s="77"/>
      <c r="TNX285" s="77"/>
      <c r="TNY285" s="77"/>
      <c r="TNZ285" s="77"/>
      <c r="TOA285" s="77"/>
      <c r="TOB285" s="77"/>
      <c r="TOC285" s="77"/>
      <c r="TOD285" s="77"/>
      <c r="TOE285" s="77"/>
      <c r="TOF285" s="77"/>
      <c r="TOG285" s="77"/>
      <c r="TOH285" s="77"/>
      <c r="TOI285" s="77"/>
      <c r="TOJ285" s="77"/>
      <c r="TOK285" s="77"/>
      <c r="TOL285" s="77"/>
      <c r="TOM285" s="77"/>
      <c r="TON285" s="77"/>
      <c r="TOO285" s="77"/>
      <c r="TOP285" s="77"/>
      <c r="TOQ285" s="77"/>
      <c r="TOR285" s="77"/>
      <c r="TOS285" s="77"/>
      <c r="TOT285" s="77"/>
      <c r="TOU285" s="77"/>
      <c r="TOV285" s="77"/>
      <c r="TOW285" s="77"/>
      <c r="TOX285" s="77"/>
      <c r="TOY285" s="77"/>
      <c r="TOZ285" s="77"/>
      <c r="TPA285" s="77"/>
      <c r="TPB285" s="77"/>
      <c r="TPC285" s="77"/>
      <c r="TPD285" s="77"/>
      <c r="TPE285" s="77"/>
      <c r="TPF285" s="77"/>
      <c r="TPG285" s="77"/>
      <c r="TPH285" s="77"/>
      <c r="TPI285" s="77"/>
      <c r="TPJ285" s="77"/>
      <c r="TPK285" s="77"/>
      <c r="TPL285" s="77"/>
      <c r="TPM285" s="77"/>
      <c r="TPN285" s="77"/>
      <c r="TPO285" s="77"/>
      <c r="TPP285" s="77"/>
      <c r="TPQ285" s="77"/>
      <c r="TPR285" s="77"/>
      <c r="TPS285" s="77"/>
      <c r="TPT285" s="77"/>
      <c r="TPU285" s="77"/>
      <c r="TPV285" s="77"/>
      <c r="TPW285" s="77"/>
      <c r="TPX285" s="77"/>
      <c r="TPY285" s="77"/>
      <c r="TPZ285" s="77"/>
      <c r="TQA285" s="77"/>
      <c r="TQB285" s="77"/>
      <c r="TQC285" s="77"/>
      <c r="TQD285" s="77"/>
      <c r="TQE285" s="77"/>
      <c r="TQF285" s="77"/>
      <c r="TQG285" s="77"/>
      <c r="TQH285" s="77"/>
      <c r="TQI285" s="77"/>
      <c r="TQJ285" s="77"/>
      <c r="TQK285" s="77"/>
      <c r="TQL285" s="77"/>
      <c r="TQM285" s="77"/>
      <c r="TQN285" s="77"/>
      <c r="TQO285" s="77"/>
      <c r="TQP285" s="77"/>
      <c r="TQQ285" s="77"/>
      <c r="TQR285" s="77"/>
      <c r="TQS285" s="77"/>
      <c r="TQT285" s="77"/>
      <c r="TQU285" s="77"/>
      <c r="TQV285" s="77"/>
      <c r="TQW285" s="77"/>
      <c r="TQX285" s="77"/>
      <c r="TQY285" s="77"/>
      <c r="TQZ285" s="77"/>
      <c r="TRA285" s="77"/>
      <c r="TRB285" s="77"/>
      <c r="TRC285" s="77"/>
      <c r="TRD285" s="77"/>
      <c r="TRE285" s="77"/>
      <c r="TRF285" s="77"/>
      <c r="TRG285" s="77"/>
      <c r="TRH285" s="77"/>
      <c r="TRI285" s="77"/>
      <c r="TRJ285" s="77"/>
      <c r="TRK285" s="77"/>
      <c r="TRL285" s="77"/>
      <c r="TRM285" s="77"/>
      <c r="TRN285" s="77"/>
      <c r="TRO285" s="77"/>
      <c r="TRP285" s="77"/>
      <c r="TRQ285" s="77"/>
      <c r="TRR285" s="77"/>
      <c r="TRS285" s="77"/>
      <c r="TRT285" s="77"/>
      <c r="TRU285" s="77"/>
      <c r="TRV285" s="77"/>
      <c r="TRW285" s="77"/>
      <c r="TRX285" s="77"/>
      <c r="TRY285" s="77"/>
      <c r="TRZ285" s="77"/>
      <c r="TSA285" s="77"/>
      <c r="TSB285" s="77"/>
      <c r="TSC285" s="77"/>
      <c r="TSD285" s="77"/>
      <c r="TSE285" s="77"/>
      <c r="TSF285" s="77"/>
      <c r="TSG285" s="77"/>
      <c r="TSH285" s="77"/>
      <c r="TSI285" s="77"/>
      <c r="TSJ285" s="77"/>
      <c r="TSK285" s="77"/>
      <c r="TSL285" s="77"/>
      <c r="TSM285" s="77"/>
      <c r="TSN285" s="77"/>
      <c r="TSO285" s="77"/>
      <c r="TSP285" s="77"/>
      <c r="TSQ285" s="77"/>
      <c r="TSR285" s="77"/>
      <c r="TSS285" s="77"/>
      <c r="TST285" s="77"/>
      <c r="TSU285" s="77"/>
      <c r="TSV285" s="77"/>
      <c r="TSW285" s="77"/>
      <c r="TSX285" s="77"/>
      <c r="TSY285" s="77"/>
      <c r="TSZ285" s="77"/>
      <c r="TTA285" s="77"/>
      <c r="TTB285" s="77"/>
      <c r="TTC285" s="77"/>
      <c r="TTD285" s="77"/>
      <c r="TTE285" s="77"/>
      <c r="TTF285" s="77"/>
      <c r="TTG285" s="77"/>
      <c r="TTH285" s="77"/>
      <c r="TTI285" s="77"/>
      <c r="TTJ285" s="77"/>
      <c r="TTK285" s="77"/>
      <c r="TTL285" s="77"/>
      <c r="TTM285" s="77"/>
      <c r="TTN285" s="77"/>
      <c r="TTO285" s="77"/>
      <c r="TTP285" s="77"/>
      <c r="TTQ285" s="77"/>
      <c r="TTR285" s="77"/>
      <c r="TTS285" s="77"/>
      <c r="TTT285" s="77"/>
      <c r="TTU285" s="77"/>
      <c r="TTV285" s="77"/>
      <c r="TTW285" s="77"/>
      <c r="TTX285" s="77"/>
      <c r="TTY285" s="77"/>
      <c r="TTZ285" s="77"/>
      <c r="TUA285" s="77"/>
      <c r="TUB285" s="77"/>
      <c r="TUC285" s="77"/>
      <c r="TUD285" s="77"/>
      <c r="TUE285" s="77"/>
      <c r="TUF285" s="77"/>
      <c r="TUG285" s="77"/>
      <c r="TUH285" s="77"/>
      <c r="TUI285" s="77"/>
      <c r="TUJ285" s="77"/>
      <c r="TUK285" s="77"/>
      <c r="TUL285" s="77"/>
      <c r="TUM285" s="77"/>
      <c r="TUN285" s="77"/>
      <c r="TUO285" s="77"/>
      <c r="TUP285" s="77"/>
      <c r="TUQ285" s="77"/>
      <c r="TUR285" s="77"/>
      <c r="TUS285" s="77"/>
      <c r="TUT285" s="77"/>
      <c r="TUU285" s="77"/>
      <c r="TUV285" s="77"/>
      <c r="TUW285" s="77"/>
      <c r="TUX285" s="77"/>
      <c r="TUY285" s="77"/>
      <c r="TUZ285" s="77"/>
      <c r="TVA285" s="77"/>
      <c r="TVB285" s="77"/>
      <c r="TVC285" s="77"/>
      <c r="TVD285" s="77"/>
      <c r="TVE285" s="77"/>
      <c r="TVF285" s="77"/>
      <c r="TVG285" s="77"/>
      <c r="TVH285" s="77"/>
      <c r="TVI285" s="77"/>
      <c r="TVJ285" s="77"/>
      <c r="TVK285" s="77"/>
      <c r="TVL285" s="77"/>
      <c r="TVM285" s="77"/>
      <c r="TVN285" s="77"/>
      <c r="TVO285" s="77"/>
      <c r="TVP285" s="77"/>
      <c r="TVQ285" s="77"/>
      <c r="TVR285" s="77"/>
      <c r="TVS285" s="77"/>
      <c r="TVT285" s="77"/>
      <c r="TVU285" s="77"/>
      <c r="TVV285" s="77"/>
      <c r="TVW285" s="77"/>
      <c r="TVX285" s="77"/>
      <c r="TVY285" s="77"/>
      <c r="TVZ285" s="77"/>
      <c r="TWA285" s="77"/>
      <c r="TWB285" s="77"/>
      <c r="TWC285" s="77"/>
      <c r="TWD285" s="77"/>
      <c r="TWE285" s="77"/>
      <c r="TWF285" s="77"/>
      <c r="TWG285" s="77"/>
      <c r="TWH285" s="77"/>
      <c r="TWI285" s="77"/>
      <c r="TWJ285" s="77"/>
      <c r="TWK285" s="77"/>
      <c r="TWL285" s="77"/>
      <c r="TWM285" s="77"/>
      <c r="TWN285" s="77"/>
      <c r="TWO285" s="77"/>
      <c r="TWP285" s="77"/>
      <c r="TWQ285" s="77"/>
      <c r="TWR285" s="77"/>
      <c r="TWS285" s="77"/>
      <c r="TWT285" s="77"/>
      <c r="TWU285" s="77"/>
      <c r="TWV285" s="77"/>
      <c r="TWW285" s="77"/>
      <c r="TWX285" s="77"/>
      <c r="TWY285" s="77"/>
      <c r="TWZ285" s="77"/>
      <c r="TXA285" s="77"/>
      <c r="TXB285" s="77"/>
      <c r="TXC285" s="77"/>
      <c r="TXD285" s="77"/>
      <c r="TXE285" s="77"/>
      <c r="TXF285" s="77"/>
      <c r="TXG285" s="77"/>
      <c r="TXH285" s="77"/>
      <c r="TXI285" s="77"/>
      <c r="TXJ285" s="77"/>
      <c r="TXK285" s="77"/>
      <c r="TXL285" s="77"/>
      <c r="TXM285" s="77"/>
      <c r="TXN285" s="77"/>
      <c r="TXO285" s="77"/>
      <c r="TXP285" s="77"/>
      <c r="TXQ285" s="77"/>
      <c r="TXR285" s="77"/>
      <c r="TXS285" s="77"/>
      <c r="TXT285" s="77"/>
      <c r="TXU285" s="77"/>
      <c r="TXV285" s="77"/>
      <c r="TXW285" s="77"/>
      <c r="TXX285" s="77"/>
      <c r="TXY285" s="77"/>
      <c r="TXZ285" s="77"/>
      <c r="TYA285" s="77"/>
      <c r="TYB285" s="77"/>
      <c r="TYC285" s="77"/>
      <c r="TYD285" s="77"/>
      <c r="TYE285" s="77"/>
      <c r="TYF285" s="77"/>
      <c r="TYG285" s="77"/>
      <c r="TYH285" s="77"/>
      <c r="TYI285" s="77"/>
      <c r="TYJ285" s="77"/>
      <c r="TYK285" s="77"/>
      <c r="TYL285" s="77"/>
      <c r="TYM285" s="77"/>
      <c r="TYN285" s="77"/>
      <c r="TYO285" s="77"/>
      <c r="TYP285" s="77"/>
      <c r="TYQ285" s="77"/>
      <c r="TYR285" s="77"/>
      <c r="TYS285" s="77"/>
      <c r="TYT285" s="77"/>
      <c r="TYU285" s="77"/>
      <c r="TYV285" s="77"/>
      <c r="TYW285" s="77"/>
      <c r="TYX285" s="77"/>
      <c r="TYY285" s="77"/>
      <c r="TYZ285" s="77"/>
      <c r="TZA285" s="77"/>
      <c r="TZB285" s="77"/>
      <c r="TZC285" s="77"/>
      <c r="TZD285" s="77"/>
      <c r="TZE285" s="77"/>
      <c r="TZF285" s="77"/>
      <c r="TZG285" s="77"/>
      <c r="TZH285" s="77"/>
      <c r="TZI285" s="77"/>
      <c r="TZJ285" s="77"/>
      <c r="TZK285" s="77"/>
      <c r="TZL285" s="77"/>
      <c r="TZM285" s="77"/>
      <c r="TZN285" s="77"/>
      <c r="TZO285" s="77"/>
      <c r="TZP285" s="77"/>
      <c r="TZQ285" s="77"/>
      <c r="TZR285" s="77"/>
      <c r="TZS285" s="77"/>
      <c r="TZT285" s="77"/>
      <c r="TZU285" s="77"/>
      <c r="TZV285" s="77"/>
      <c r="TZW285" s="77"/>
      <c r="TZX285" s="77"/>
      <c r="TZY285" s="77"/>
      <c r="TZZ285" s="77"/>
      <c r="UAA285" s="77"/>
      <c r="UAB285" s="77"/>
      <c r="UAC285" s="77"/>
      <c r="UAD285" s="77"/>
      <c r="UAE285" s="77"/>
      <c r="UAF285" s="77"/>
      <c r="UAG285" s="77"/>
      <c r="UAH285" s="77"/>
      <c r="UAI285" s="77"/>
      <c r="UAJ285" s="77"/>
      <c r="UAK285" s="77"/>
      <c r="UAL285" s="77"/>
      <c r="UAM285" s="77"/>
      <c r="UAN285" s="77"/>
      <c r="UAO285" s="77"/>
      <c r="UAP285" s="77"/>
      <c r="UAQ285" s="77"/>
      <c r="UAR285" s="77"/>
      <c r="UAS285" s="77"/>
      <c r="UAT285" s="77"/>
      <c r="UAU285" s="77"/>
      <c r="UAV285" s="77"/>
      <c r="UAW285" s="77"/>
      <c r="UAX285" s="77"/>
      <c r="UAY285" s="77"/>
      <c r="UAZ285" s="77"/>
      <c r="UBA285" s="77"/>
      <c r="UBB285" s="77"/>
      <c r="UBC285" s="77"/>
      <c r="UBD285" s="77"/>
      <c r="UBE285" s="77"/>
      <c r="UBF285" s="77"/>
      <c r="UBG285" s="77"/>
      <c r="UBH285" s="77"/>
      <c r="UBI285" s="77"/>
      <c r="UBJ285" s="77"/>
      <c r="UBK285" s="77"/>
      <c r="UBL285" s="77"/>
      <c r="UBM285" s="77"/>
      <c r="UBN285" s="77"/>
      <c r="UBO285" s="77"/>
      <c r="UBP285" s="77"/>
      <c r="UBQ285" s="77"/>
      <c r="UBR285" s="77"/>
      <c r="UBS285" s="77"/>
      <c r="UBT285" s="77"/>
      <c r="UBU285" s="77"/>
      <c r="UBV285" s="77"/>
      <c r="UBW285" s="77"/>
      <c r="UBX285" s="77"/>
      <c r="UBY285" s="77"/>
      <c r="UBZ285" s="77"/>
      <c r="UCA285" s="77"/>
      <c r="UCB285" s="77"/>
      <c r="UCC285" s="77"/>
      <c r="UCD285" s="77"/>
      <c r="UCE285" s="77"/>
      <c r="UCF285" s="77"/>
      <c r="UCG285" s="77"/>
      <c r="UCH285" s="77"/>
      <c r="UCI285" s="77"/>
      <c r="UCJ285" s="77"/>
      <c r="UCK285" s="77"/>
      <c r="UCL285" s="77"/>
      <c r="UCM285" s="77"/>
      <c r="UCN285" s="77"/>
      <c r="UCO285" s="77"/>
      <c r="UCP285" s="77"/>
      <c r="UCQ285" s="77"/>
      <c r="UCR285" s="77"/>
      <c r="UCS285" s="77"/>
      <c r="UCT285" s="77"/>
      <c r="UCU285" s="77"/>
      <c r="UCV285" s="77"/>
      <c r="UCW285" s="77"/>
      <c r="UCX285" s="77"/>
      <c r="UCY285" s="77"/>
      <c r="UCZ285" s="77"/>
      <c r="UDA285" s="77"/>
      <c r="UDB285" s="77"/>
      <c r="UDC285" s="77"/>
      <c r="UDD285" s="77"/>
      <c r="UDE285" s="77"/>
      <c r="UDF285" s="77"/>
      <c r="UDG285" s="77"/>
      <c r="UDH285" s="77"/>
      <c r="UDI285" s="77"/>
      <c r="UDJ285" s="77"/>
      <c r="UDK285" s="77"/>
      <c r="UDL285" s="77"/>
      <c r="UDM285" s="77"/>
      <c r="UDN285" s="77"/>
      <c r="UDO285" s="77"/>
      <c r="UDP285" s="77"/>
      <c r="UDQ285" s="77"/>
      <c r="UDR285" s="77"/>
      <c r="UDS285" s="77"/>
      <c r="UDT285" s="77"/>
      <c r="UDU285" s="77"/>
      <c r="UDV285" s="77"/>
      <c r="UDW285" s="77"/>
      <c r="UDX285" s="77"/>
      <c r="UDY285" s="77"/>
      <c r="UDZ285" s="77"/>
      <c r="UEA285" s="77"/>
      <c r="UEB285" s="77"/>
      <c r="UEC285" s="77"/>
      <c r="UED285" s="77"/>
      <c r="UEE285" s="77"/>
      <c r="UEF285" s="77"/>
      <c r="UEG285" s="77"/>
      <c r="UEH285" s="77"/>
      <c r="UEI285" s="77"/>
      <c r="UEJ285" s="77"/>
      <c r="UEK285" s="77"/>
      <c r="UEL285" s="77"/>
      <c r="UEM285" s="77"/>
      <c r="UEN285" s="77"/>
      <c r="UEO285" s="77"/>
      <c r="UEP285" s="77"/>
      <c r="UEQ285" s="77"/>
      <c r="UER285" s="77"/>
      <c r="UES285" s="77"/>
      <c r="UET285" s="77"/>
      <c r="UEU285" s="77"/>
      <c r="UEV285" s="77"/>
      <c r="UEW285" s="77"/>
      <c r="UEX285" s="77"/>
      <c r="UEY285" s="77"/>
      <c r="UEZ285" s="77"/>
      <c r="UFA285" s="77"/>
      <c r="UFB285" s="77"/>
      <c r="UFC285" s="77"/>
      <c r="UFD285" s="77"/>
      <c r="UFE285" s="77"/>
      <c r="UFF285" s="77"/>
      <c r="UFG285" s="77"/>
      <c r="UFH285" s="77"/>
      <c r="UFI285" s="77"/>
      <c r="UFJ285" s="77"/>
      <c r="UFK285" s="77"/>
      <c r="UFL285" s="77"/>
      <c r="UFM285" s="77"/>
      <c r="UFN285" s="77"/>
      <c r="UFO285" s="77"/>
      <c r="UFP285" s="77"/>
      <c r="UFQ285" s="77"/>
      <c r="UFR285" s="77"/>
      <c r="UFS285" s="77"/>
      <c r="UFT285" s="77"/>
      <c r="UFU285" s="77"/>
      <c r="UFV285" s="77"/>
      <c r="UFW285" s="77"/>
      <c r="UFX285" s="77"/>
      <c r="UFY285" s="77"/>
      <c r="UFZ285" s="77"/>
      <c r="UGA285" s="77"/>
      <c r="UGB285" s="77"/>
      <c r="UGC285" s="77"/>
      <c r="UGD285" s="77"/>
      <c r="UGE285" s="77"/>
      <c r="UGF285" s="77"/>
      <c r="UGG285" s="77"/>
      <c r="UGH285" s="77"/>
      <c r="UGI285" s="77"/>
      <c r="UGJ285" s="77"/>
      <c r="UGK285" s="77"/>
      <c r="UGL285" s="77"/>
      <c r="UGM285" s="77"/>
      <c r="UGN285" s="77"/>
      <c r="UGO285" s="77"/>
      <c r="UGP285" s="77"/>
      <c r="UGQ285" s="77"/>
      <c r="UGR285" s="77"/>
      <c r="UGS285" s="77"/>
      <c r="UGT285" s="77"/>
      <c r="UGU285" s="77"/>
      <c r="UGV285" s="77"/>
      <c r="UGW285" s="77"/>
      <c r="UGX285" s="77"/>
      <c r="UGY285" s="77"/>
      <c r="UGZ285" s="77"/>
      <c r="UHA285" s="77"/>
      <c r="UHB285" s="77"/>
      <c r="UHC285" s="77"/>
      <c r="UHD285" s="77"/>
      <c r="UHE285" s="77"/>
      <c r="UHF285" s="77"/>
      <c r="UHG285" s="77"/>
      <c r="UHH285" s="77"/>
      <c r="UHI285" s="77"/>
      <c r="UHJ285" s="77"/>
      <c r="UHK285" s="77"/>
      <c r="UHL285" s="77"/>
      <c r="UHM285" s="77"/>
      <c r="UHN285" s="77"/>
      <c r="UHO285" s="77"/>
      <c r="UHP285" s="77"/>
      <c r="UHQ285" s="77"/>
      <c r="UHR285" s="77"/>
      <c r="UHS285" s="77"/>
      <c r="UHT285" s="77"/>
      <c r="UHU285" s="77"/>
      <c r="UHV285" s="77"/>
      <c r="UHW285" s="77"/>
      <c r="UHX285" s="77"/>
      <c r="UHY285" s="77"/>
      <c r="UHZ285" s="77"/>
      <c r="UIA285" s="77"/>
      <c r="UIB285" s="77"/>
      <c r="UIC285" s="77"/>
      <c r="UID285" s="77"/>
      <c r="UIE285" s="77"/>
      <c r="UIF285" s="77"/>
      <c r="UIG285" s="77"/>
      <c r="UIH285" s="77"/>
      <c r="UII285" s="77"/>
      <c r="UIJ285" s="77"/>
      <c r="UIK285" s="77"/>
      <c r="UIL285" s="77"/>
      <c r="UIM285" s="77"/>
      <c r="UIN285" s="77"/>
      <c r="UIO285" s="77"/>
      <c r="UIP285" s="77"/>
      <c r="UIQ285" s="77"/>
      <c r="UIR285" s="77"/>
      <c r="UIS285" s="77"/>
      <c r="UIT285" s="77"/>
      <c r="UIU285" s="77"/>
      <c r="UIV285" s="77"/>
      <c r="UIW285" s="77"/>
      <c r="UIX285" s="77"/>
      <c r="UIY285" s="77"/>
      <c r="UIZ285" s="77"/>
      <c r="UJA285" s="77"/>
      <c r="UJB285" s="77"/>
      <c r="UJC285" s="77"/>
      <c r="UJD285" s="77"/>
      <c r="UJE285" s="77"/>
      <c r="UJF285" s="77"/>
      <c r="UJG285" s="77"/>
      <c r="UJH285" s="77"/>
      <c r="UJI285" s="77"/>
      <c r="UJJ285" s="77"/>
      <c r="UJK285" s="77"/>
      <c r="UJL285" s="77"/>
      <c r="UJM285" s="77"/>
      <c r="UJN285" s="77"/>
      <c r="UJO285" s="77"/>
      <c r="UJP285" s="77"/>
      <c r="UJQ285" s="77"/>
      <c r="UJR285" s="77"/>
      <c r="UJS285" s="77"/>
      <c r="UJT285" s="77"/>
      <c r="UJU285" s="77"/>
      <c r="UJV285" s="77"/>
      <c r="UJW285" s="77"/>
      <c r="UJX285" s="77"/>
      <c r="UJY285" s="77"/>
      <c r="UJZ285" s="77"/>
      <c r="UKA285" s="77"/>
      <c r="UKB285" s="77"/>
      <c r="UKC285" s="77"/>
      <c r="UKD285" s="77"/>
      <c r="UKE285" s="77"/>
      <c r="UKF285" s="77"/>
      <c r="UKG285" s="77"/>
      <c r="UKH285" s="77"/>
      <c r="UKI285" s="77"/>
      <c r="UKJ285" s="77"/>
      <c r="UKK285" s="77"/>
      <c r="UKL285" s="77"/>
      <c r="UKM285" s="77"/>
      <c r="UKN285" s="77"/>
      <c r="UKO285" s="77"/>
      <c r="UKP285" s="77"/>
      <c r="UKQ285" s="77"/>
      <c r="UKR285" s="77"/>
      <c r="UKS285" s="77"/>
      <c r="UKT285" s="77"/>
      <c r="UKU285" s="77"/>
      <c r="UKV285" s="77"/>
      <c r="UKW285" s="77"/>
      <c r="UKX285" s="77"/>
      <c r="UKY285" s="77"/>
      <c r="UKZ285" s="77"/>
      <c r="ULA285" s="77"/>
      <c r="ULB285" s="77"/>
      <c r="ULC285" s="77"/>
      <c r="ULD285" s="77"/>
      <c r="ULE285" s="77"/>
      <c r="ULF285" s="77"/>
      <c r="ULG285" s="77"/>
      <c r="ULH285" s="77"/>
      <c r="ULI285" s="77"/>
      <c r="ULJ285" s="77"/>
      <c r="ULK285" s="77"/>
      <c r="ULL285" s="77"/>
      <c r="ULM285" s="77"/>
      <c r="ULN285" s="77"/>
      <c r="ULO285" s="77"/>
      <c r="ULP285" s="77"/>
      <c r="ULQ285" s="77"/>
      <c r="ULR285" s="77"/>
      <c r="ULS285" s="77"/>
      <c r="ULT285" s="77"/>
      <c r="ULU285" s="77"/>
      <c r="ULV285" s="77"/>
      <c r="ULW285" s="77"/>
      <c r="ULX285" s="77"/>
      <c r="ULY285" s="77"/>
      <c r="ULZ285" s="77"/>
      <c r="UMA285" s="77"/>
      <c r="UMB285" s="77"/>
      <c r="UMC285" s="77"/>
      <c r="UMD285" s="77"/>
      <c r="UME285" s="77"/>
      <c r="UMF285" s="77"/>
      <c r="UMG285" s="77"/>
      <c r="UMH285" s="77"/>
      <c r="UMI285" s="77"/>
      <c r="UMJ285" s="77"/>
      <c r="UMK285" s="77"/>
      <c r="UML285" s="77"/>
      <c r="UMM285" s="77"/>
      <c r="UMN285" s="77"/>
      <c r="UMO285" s="77"/>
      <c r="UMP285" s="77"/>
      <c r="UMQ285" s="77"/>
      <c r="UMR285" s="77"/>
      <c r="UMS285" s="77"/>
      <c r="UMT285" s="77"/>
      <c r="UMU285" s="77"/>
      <c r="UMV285" s="77"/>
      <c r="UMW285" s="77"/>
      <c r="UMX285" s="77"/>
      <c r="UMY285" s="77"/>
      <c r="UMZ285" s="77"/>
      <c r="UNA285" s="77"/>
      <c r="UNB285" s="77"/>
      <c r="UNC285" s="77"/>
      <c r="UND285" s="77"/>
      <c r="UNE285" s="77"/>
      <c r="UNF285" s="77"/>
      <c r="UNG285" s="77"/>
      <c r="UNH285" s="77"/>
      <c r="UNI285" s="77"/>
      <c r="UNJ285" s="77"/>
      <c r="UNK285" s="77"/>
      <c r="UNL285" s="77"/>
      <c r="UNM285" s="77"/>
      <c r="UNN285" s="77"/>
      <c r="UNO285" s="77"/>
      <c r="UNP285" s="77"/>
      <c r="UNQ285" s="77"/>
      <c r="UNR285" s="77"/>
      <c r="UNS285" s="77"/>
      <c r="UNT285" s="77"/>
      <c r="UNU285" s="77"/>
      <c r="UNV285" s="77"/>
      <c r="UNW285" s="77"/>
      <c r="UNX285" s="77"/>
      <c r="UNY285" s="77"/>
      <c r="UNZ285" s="77"/>
      <c r="UOA285" s="77"/>
      <c r="UOB285" s="77"/>
      <c r="UOC285" s="77"/>
      <c r="UOD285" s="77"/>
      <c r="UOE285" s="77"/>
      <c r="UOF285" s="77"/>
      <c r="UOG285" s="77"/>
      <c r="UOH285" s="77"/>
      <c r="UOI285" s="77"/>
      <c r="UOJ285" s="77"/>
      <c r="UOK285" s="77"/>
      <c r="UOL285" s="77"/>
      <c r="UOM285" s="77"/>
      <c r="UON285" s="77"/>
      <c r="UOO285" s="77"/>
      <c r="UOP285" s="77"/>
      <c r="UOQ285" s="77"/>
      <c r="UOR285" s="77"/>
      <c r="UOS285" s="77"/>
      <c r="UOT285" s="77"/>
      <c r="UOU285" s="77"/>
      <c r="UOV285" s="77"/>
      <c r="UOW285" s="77"/>
      <c r="UOX285" s="77"/>
      <c r="UOY285" s="77"/>
      <c r="UOZ285" s="77"/>
      <c r="UPA285" s="77"/>
      <c r="UPB285" s="77"/>
      <c r="UPC285" s="77"/>
      <c r="UPD285" s="77"/>
      <c r="UPE285" s="77"/>
      <c r="UPF285" s="77"/>
      <c r="UPG285" s="77"/>
      <c r="UPH285" s="77"/>
      <c r="UPI285" s="77"/>
      <c r="UPJ285" s="77"/>
      <c r="UPK285" s="77"/>
      <c r="UPL285" s="77"/>
      <c r="UPM285" s="77"/>
      <c r="UPN285" s="77"/>
      <c r="UPO285" s="77"/>
      <c r="UPP285" s="77"/>
      <c r="UPQ285" s="77"/>
      <c r="UPR285" s="77"/>
      <c r="UPS285" s="77"/>
      <c r="UPT285" s="77"/>
      <c r="UPU285" s="77"/>
      <c r="UPV285" s="77"/>
      <c r="UPW285" s="77"/>
      <c r="UPX285" s="77"/>
      <c r="UPY285" s="77"/>
      <c r="UPZ285" s="77"/>
      <c r="UQA285" s="77"/>
      <c r="UQB285" s="77"/>
      <c r="UQC285" s="77"/>
      <c r="UQD285" s="77"/>
      <c r="UQE285" s="77"/>
      <c r="UQF285" s="77"/>
      <c r="UQG285" s="77"/>
      <c r="UQH285" s="77"/>
      <c r="UQI285" s="77"/>
      <c r="UQJ285" s="77"/>
      <c r="UQK285" s="77"/>
      <c r="UQL285" s="77"/>
      <c r="UQM285" s="77"/>
      <c r="UQN285" s="77"/>
      <c r="UQO285" s="77"/>
      <c r="UQP285" s="77"/>
      <c r="UQQ285" s="77"/>
      <c r="UQR285" s="77"/>
      <c r="UQS285" s="77"/>
      <c r="UQT285" s="77"/>
      <c r="UQU285" s="77"/>
      <c r="UQV285" s="77"/>
      <c r="UQW285" s="77"/>
      <c r="UQX285" s="77"/>
      <c r="UQY285" s="77"/>
      <c r="UQZ285" s="77"/>
      <c r="URA285" s="77"/>
      <c r="URB285" s="77"/>
      <c r="URC285" s="77"/>
      <c r="URD285" s="77"/>
      <c r="URE285" s="77"/>
      <c r="URF285" s="77"/>
      <c r="URG285" s="77"/>
      <c r="URH285" s="77"/>
      <c r="URI285" s="77"/>
      <c r="URJ285" s="77"/>
      <c r="URK285" s="77"/>
      <c r="URL285" s="77"/>
      <c r="URM285" s="77"/>
      <c r="URN285" s="77"/>
      <c r="URO285" s="77"/>
      <c r="URP285" s="77"/>
      <c r="URQ285" s="77"/>
      <c r="URR285" s="77"/>
      <c r="URS285" s="77"/>
      <c r="URT285" s="77"/>
      <c r="URU285" s="77"/>
      <c r="URV285" s="77"/>
      <c r="URW285" s="77"/>
      <c r="URX285" s="77"/>
      <c r="URY285" s="77"/>
      <c r="URZ285" s="77"/>
      <c r="USA285" s="77"/>
      <c r="USB285" s="77"/>
      <c r="USC285" s="77"/>
      <c r="USD285" s="77"/>
      <c r="USE285" s="77"/>
      <c r="USF285" s="77"/>
      <c r="USG285" s="77"/>
      <c r="USH285" s="77"/>
      <c r="USI285" s="77"/>
      <c r="USJ285" s="77"/>
      <c r="USK285" s="77"/>
      <c r="USL285" s="77"/>
      <c r="USM285" s="77"/>
      <c r="USN285" s="77"/>
      <c r="USO285" s="77"/>
      <c r="USP285" s="77"/>
      <c r="USQ285" s="77"/>
      <c r="USR285" s="77"/>
      <c r="USS285" s="77"/>
      <c r="UST285" s="77"/>
      <c r="USU285" s="77"/>
      <c r="USV285" s="77"/>
      <c r="USW285" s="77"/>
      <c r="USX285" s="77"/>
      <c r="USY285" s="77"/>
      <c r="USZ285" s="77"/>
      <c r="UTA285" s="77"/>
      <c r="UTB285" s="77"/>
      <c r="UTC285" s="77"/>
      <c r="UTD285" s="77"/>
      <c r="UTE285" s="77"/>
      <c r="UTF285" s="77"/>
      <c r="UTG285" s="77"/>
      <c r="UTH285" s="77"/>
      <c r="UTI285" s="77"/>
      <c r="UTJ285" s="77"/>
      <c r="UTK285" s="77"/>
      <c r="UTL285" s="77"/>
      <c r="UTM285" s="77"/>
      <c r="UTN285" s="77"/>
      <c r="UTO285" s="77"/>
      <c r="UTP285" s="77"/>
      <c r="UTQ285" s="77"/>
      <c r="UTR285" s="77"/>
      <c r="UTS285" s="77"/>
      <c r="UTT285" s="77"/>
      <c r="UTU285" s="77"/>
      <c r="UTV285" s="77"/>
      <c r="UTW285" s="77"/>
      <c r="UTX285" s="77"/>
      <c r="UTY285" s="77"/>
      <c r="UTZ285" s="77"/>
      <c r="UUA285" s="77"/>
      <c r="UUB285" s="77"/>
      <c r="UUC285" s="77"/>
      <c r="UUD285" s="77"/>
      <c r="UUE285" s="77"/>
      <c r="UUF285" s="77"/>
      <c r="UUG285" s="77"/>
      <c r="UUH285" s="77"/>
      <c r="UUI285" s="77"/>
      <c r="UUJ285" s="77"/>
      <c r="UUK285" s="77"/>
      <c r="UUL285" s="77"/>
      <c r="UUM285" s="77"/>
      <c r="UUN285" s="77"/>
      <c r="UUO285" s="77"/>
      <c r="UUP285" s="77"/>
      <c r="UUQ285" s="77"/>
      <c r="UUR285" s="77"/>
      <c r="UUS285" s="77"/>
      <c r="UUT285" s="77"/>
      <c r="UUU285" s="77"/>
      <c r="UUV285" s="77"/>
      <c r="UUW285" s="77"/>
      <c r="UUX285" s="77"/>
      <c r="UUY285" s="77"/>
      <c r="UUZ285" s="77"/>
      <c r="UVA285" s="77"/>
      <c r="UVB285" s="77"/>
      <c r="UVC285" s="77"/>
      <c r="UVD285" s="77"/>
      <c r="UVE285" s="77"/>
      <c r="UVF285" s="77"/>
      <c r="UVG285" s="77"/>
      <c r="UVH285" s="77"/>
      <c r="UVI285" s="77"/>
      <c r="UVJ285" s="77"/>
      <c r="UVK285" s="77"/>
      <c r="UVL285" s="77"/>
      <c r="UVM285" s="77"/>
      <c r="UVN285" s="77"/>
      <c r="UVO285" s="77"/>
      <c r="UVP285" s="77"/>
      <c r="UVQ285" s="77"/>
      <c r="UVR285" s="77"/>
      <c r="UVS285" s="77"/>
      <c r="UVT285" s="77"/>
      <c r="UVU285" s="77"/>
      <c r="UVV285" s="77"/>
      <c r="UVW285" s="77"/>
      <c r="UVX285" s="77"/>
      <c r="UVY285" s="77"/>
      <c r="UVZ285" s="77"/>
      <c r="UWA285" s="77"/>
      <c r="UWB285" s="77"/>
      <c r="UWC285" s="77"/>
      <c r="UWD285" s="77"/>
      <c r="UWE285" s="77"/>
      <c r="UWF285" s="77"/>
      <c r="UWG285" s="77"/>
      <c r="UWH285" s="77"/>
      <c r="UWI285" s="77"/>
      <c r="UWJ285" s="77"/>
      <c r="UWK285" s="77"/>
      <c r="UWL285" s="77"/>
      <c r="UWM285" s="77"/>
      <c r="UWN285" s="77"/>
      <c r="UWO285" s="77"/>
      <c r="UWP285" s="77"/>
      <c r="UWQ285" s="77"/>
      <c r="UWR285" s="77"/>
      <c r="UWS285" s="77"/>
      <c r="UWT285" s="77"/>
      <c r="UWU285" s="77"/>
      <c r="UWV285" s="77"/>
      <c r="UWW285" s="77"/>
      <c r="UWX285" s="77"/>
      <c r="UWY285" s="77"/>
      <c r="UWZ285" s="77"/>
      <c r="UXA285" s="77"/>
      <c r="UXB285" s="77"/>
      <c r="UXC285" s="77"/>
      <c r="UXD285" s="77"/>
      <c r="UXE285" s="77"/>
      <c r="UXF285" s="77"/>
      <c r="UXG285" s="77"/>
      <c r="UXH285" s="77"/>
      <c r="UXI285" s="77"/>
      <c r="UXJ285" s="77"/>
      <c r="UXK285" s="77"/>
      <c r="UXL285" s="77"/>
      <c r="UXM285" s="77"/>
      <c r="UXN285" s="77"/>
      <c r="UXO285" s="77"/>
      <c r="UXP285" s="77"/>
      <c r="UXQ285" s="77"/>
      <c r="UXR285" s="77"/>
      <c r="UXS285" s="77"/>
      <c r="UXT285" s="77"/>
      <c r="UXU285" s="77"/>
      <c r="UXV285" s="77"/>
      <c r="UXW285" s="77"/>
      <c r="UXX285" s="77"/>
      <c r="UXY285" s="77"/>
      <c r="UXZ285" s="77"/>
      <c r="UYA285" s="77"/>
      <c r="UYB285" s="77"/>
      <c r="UYC285" s="77"/>
      <c r="UYD285" s="77"/>
      <c r="UYE285" s="77"/>
      <c r="UYF285" s="77"/>
      <c r="UYG285" s="77"/>
      <c r="UYH285" s="77"/>
      <c r="UYI285" s="77"/>
      <c r="UYJ285" s="77"/>
      <c r="UYK285" s="77"/>
      <c r="UYL285" s="77"/>
      <c r="UYM285" s="77"/>
      <c r="UYN285" s="77"/>
      <c r="UYO285" s="77"/>
      <c r="UYP285" s="77"/>
      <c r="UYQ285" s="77"/>
      <c r="UYR285" s="77"/>
      <c r="UYS285" s="77"/>
      <c r="UYT285" s="77"/>
      <c r="UYU285" s="77"/>
      <c r="UYV285" s="77"/>
      <c r="UYW285" s="77"/>
      <c r="UYX285" s="77"/>
      <c r="UYY285" s="77"/>
      <c r="UYZ285" s="77"/>
      <c r="UZA285" s="77"/>
      <c r="UZB285" s="77"/>
      <c r="UZC285" s="77"/>
      <c r="UZD285" s="77"/>
      <c r="UZE285" s="77"/>
      <c r="UZF285" s="77"/>
      <c r="UZG285" s="77"/>
      <c r="UZH285" s="77"/>
      <c r="UZI285" s="77"/>
      <c r="UZJ285" s="77"/>
      <c r="UZK285" s="77"/>
      <c r="UZL285" s="77"/>
      <c r="UZM285" s="77"/>
      <c r="UZN285" s="77"/>
      <c r="UZO285" s="77"/>
      <c r="UZP285" s="77"/>
      <c r="UZQ285" s="77"/>
      <c r="UZR285" s="77"/>
      <c r="UZS285" s="77"/>
      <c r="UZT285" s="77"/>
      <c r="UZU285" s="77"/>
      <c r="UZV285" s="77"/>
      <c r="UZW285" s="77"/>
      <c r="UZX285" s="77"/>
      <c r="UZY285" s="77"/>
      <c r="UZZ285" s="77"/>
      <c r="VAA285" s="77"/>
      <c r="VAB285" s="77"/>
      <c r="VAC285" s="77"/>
      <c r="VAD285" s="77"/>
      <c r="VAE285" s="77"/>
      <c r="VAF285" s="77"/>
      <c r="VAG285" s="77"/>
      <c r="VAH285" s="77"/>
      <c r="VAI285" s="77"/>
      <c r="VAJ285" s="77"/>
      <c r="VAK285" s="77"/>
      <c r="VAL285" s="77"/>
      <c r="VAM285" s="77"/>
      <c r="VAN285" s="77"/>
      <c r="VAO285" s="77"/>
      <c r="VAP285" s="77"/>
      <c r="VAQ285" s="77"/>
      <c r="VAR285" s="77"/>
      <c r="VAS285" s="77"/>
      <c r="VAT285" s="77"/>
      <c r="VAU285" s="77"/>
      <c r="VAV285" s="77"/>
      <c r="VAW285" s="77"/>
      <c r="VAX285" s="77"/>
      <c r="VAY285" s="77"/>
      <c r="VAZ285" s="77"/>
      <c r="VBA285" s="77"/>
      <c r="VBB285" s="77"/>
      <c r="VBC285" s="77"/>
      <c r="VBD285" s="77"/>
      <c r="VBE285" s="77"/>
      <c r="VBF285" s="77"/>
      <c r="VBG285" s="77"/>
      <c r="VBH285" s="77"/>
      <c r="VBI285" s="77"/>
      <c r="VBJ285" s="77"/>
      <c r="VBK285" s="77"/>
      <c r="VBL285" s="77"/>
      <c r="VBM285" s="77"/>
      <c r="VBN285" s="77"/>
      <c r="VBO285" s="77"/>
      <c r="VBP285" s="77"/>
      <c r="VBQ285" s="77"/>
      <c r="VBR285" s="77"/>
      <c r="VBS285" s="77"/>
      <c r="VBT285" s="77"/>
      <c r="VBU285" s="77"/>
      <c r="VBV285" s="77"/>
      <c r="VBW285" s="77"/>
      <c r="VBX285" s="77"/>
      <c r="VBY285" s="77"/>
      <c r="VBZ285" s="77"/>
      <c r="VCA285" s="77"/>
      <c r="VCB285" s="77"/>
      <c r="VCC285" s="77"/>
      <c r="VCD285" s="77"/>
      <c r="VCE285" s="77"/>
      <c r="VCF285" s="77"/>
      <c r="VCG285" s="77"/>
      <c r="VCH285" s="77"/>
      <c r="VCI285" s="77"/>
      <c r="VCJ285" s="77"/>
      <c r="VCK285" s="77"/>
      <c r="VCL285" s="77"/>
      <c r="VCM285" s="77"/>
      <c r="VCN285" s="77"/>
      <c r="VCO285" s="77"/>
      <c r="VCP285" s="77"/>
      <c r="VCQ285" s="77"/>
      <c r="VCR285" s="77"/>
      <c r="VCS285" s="77"/>
      <c r="VCT285" s="77"/>
      <c r="VCU285" s="77"/>
      <c r="VCV285" s="77"/>
      <c r="VCW285" s="77"/>
      <c r="VCX285" s="77"/>
      <c r="VCY285" s="77"/>
      <c r="VCZ285" s="77"/>
      <c r="VDA285" s="77"/>
      <c r="VDB285" s="77"/>
      <c r="VDC285" s="77"/>
      <c r="VDD285" s="77"/>
      <c r="VDE285" s="77"/>
      <c r="VDF285" s="77"/>
      <c r="VDG285" s="77"/>
      <c r="VDH285" s="77"/>
      <c r="VDI285" s="77"/>
      <c r="VDJ285" s="77"/>
      <c r="VDK285" s="77"/>
      <c r="VDL285" s="77"/>
      <c r="VDM285" s="77"/>
      <c r="VDN285" s="77"/>
      <c r="VDO285" s="77"/>
      <c r="VDP285" s="77"/>
      <c r="VDQ285" s="77"/>
      <c r="VDR285" s="77"/>
      <c r="VDS285" s="77"/>
      <c r="VDT285" s="77"/>
      <c r="VDU285" s="77"/>
      <c r="VDV285" s="77"/>
      <c r="VDW285" s="77"/>
      <c r="VDX285" s="77"/>
      <c r="VDY285" s="77"/>
      <c r="VDZ285" s="77"/>
      <c r="VEA285" s="77"/>
      <c r="VEB285" s="77"/>
      <c r="VEC285" s="77"/>
      <c r="VED285" s="77"/>
      <c r="VEE285" s="77"/>
      <c r="VEF285" s="77"/>
      <c r="VEG285" s="77"/>
      <c r="VEH285" s="77"/>
      <c r="VEI285" s="77"/>
      <c r="VEJ285" s="77"/>
      <c r="VEK285" s="77"/>
      <c r="VEL285" s="77"/>
      <c r="VEM285" s="77"/>
      <c r="VEN285" s="77"/>
      <c r="VEO285" s="77"/>
      <c r="VEP285" s="77"/>
      <c r="VEQ285" s="77"/>
      <c r="VER285" s="77"/>
      <c r="VES285" s="77"/>
      <c r="VET285" s="77"/>
      <c r="VEU285" s="77"/>
      <c r="VEV285" s="77"/>
      <c r="VEW285" s="77"/>
      <c r="VEX285" s="77"/>
      <c r="VEY285" s="77"/>
      <c r="VEZ285" s="77"/>
      <c r="VFA285" s="77"/>
      <c r="VFB285" s="77"/>
      <c r="VFC285" s="77"/>
      <c r="VFD285" s="77"/>
      <c r="VFE285" s="77"/>
      <c r="VFF285" s="77"/>
      <c r="VFG285" s="77"/>
      <c r="VFH285" s="77"/>
      <c r="VFI285" s="77"/>
      <c r="VFJ285" s="77"/>
      <c r="VFK285" s="77"/>
      <c r="VFL285" s="77"/>
      <c r="VFM285" s="77"/>
      <c r="VFN285" s="77"/>
      <c r="VFO285" s="77"/>
      <c r="VFP285" s="77"/>
      <c r="VFQ285" s="77"/>
      <c r="VFR285" s="77"/>
      <c r="VFS285" s="77"/>
      <c r="VFT285" s="77"/>
      <c r="VFU285" s="77"/>
      <c r="VFV285" s="77"/>
      <c r="VFW285" s="77"/>
      <c r="VFX285" s="77"/>
      <c r="VFY285" s="77"/>
      <c r="VFZ285" s="77"/>
      <c r="VGA285" s="77"/>
      <c r="VGB285" s="77"/>
      <c r="VGC285" s="77"/>
      <c r="VGD285" s="77"/>
      <c r="VGE285" s="77"/>
      <c r="VGF285" s="77"/>
      <c r="VGG285" s="77"/>
      <c r="VGH285" s="77"/>
      <c r="VGI285" s="77"/>
      <c r="VGJ285" s="77"/>
      <c r="VGK285" s="77"/>
      <c r="VGL285" s="77"/>
      <c r="VGM285" s="77"/>
      <c r="VGN285" s="77"/>
      <c r="VGO285" s="77"/>
      <c r="VGP285" s="77"/>
      <c r="VGQ285" s="77"/>
      <c r="VGR285" s="77"/>
      <c r="VGS285" s="77"/>
      <c r="VGT285" s="77"/>
      <c r="VGU285" s="77"/>
      <c r="VGV285" s="77"/>
      <c r="VGW285" s="77"/>
      <c r="VGX285" s="77"/>
      <c r="VGY285" s="77"/>
      <c r="VGZ285" s="77"/>
      <c r="VHA285" s="77"/>
      <c r="VHB285" s="77"/>
      <c r="VHC285" s="77"/>
      <c r="VHD285" s="77"/>
      <c r="VHE285" s="77"/>
      <c r="VHF285" s="77"/>
      <c r="VHG285" s="77"/>
      <c r="VHH285" s="77"/>
      <c r="VHI285" s="77"/>
      <c r="VHJ285" s="77"/>
      <c r="VHK285" s="77"/>
      <c r="VHL285" s="77"/>
      <c r="VHM285" s="77"/>
      <c r="VHN285" s="77"/>
      <c r="VHO285" s="77"/>
      <c r="VHP285" s="77"/>
      <c r="VHQ285" s="77"/>
      <c r="VHR285" s="77"/>
      <c r="VHS285" s="77"/>
      <c r="VHT285" s="77"/>
      <c r="VHU285" s="77"/>
      <c r="VHV285" s="77"/>
      <c r="VHW285" s="77"/>
      <c r="VHX285" s="77"/>
      <c r="VHY285" s="77"/>
      <c r="VHZ285" s="77"/>
      <c r="VIA285" s="77"/>
      <c r="VIB285" s="77"/>
      <c r="VIC285" s="77"/>
      <c r="VID285" s="77"/>
      <c r="VIE285" s="77"/>
      <c r="VIF285" s="77"/>
      <c r="VIG285" s="77"/>
      <c r="VIH285" s="77"/>
      <c r="VII285" s="77"/>
      <c r="VIJ285" s="77"/>
      <c r="VIK285" s="77"/>
      <c r="VIL285" s="77"/>
      <c r="VIM285" s="77"/>
      <c r="VIN285" s="77"/>
      <c r="VIO285" s="77"/>
      <c r="VIP285" s="77"/>
      <c r="VIQ285" s="77"/>
      <c r="VIR285" s="77"/>
      <c r="VIS285" s="77"/>
      <c r="VIT285" s="77"/>
      <c r="VIU285" s="77"/>
      <c r="VIV285" s="77"/>
      <c r="VIW285" s="77"/>
      <c r="VIX285" s="77"/>
      <c r="VIY285" s="77"/>
      <c r="VIZ285" s="77"/>
      <c r="VJA285" s="77"/>
      <c r="VJB285" s="77"/>
      <c r="VJC285" s="77"/>
      <c r="VJD285" s="77"/>
      <c r="VJE285" s="77"/>
      <c r="VJF285" s="77"/>
      <c r="VJG285" s="77"/>
      <c r="VJH285" s="77"/>
      <c r="VJI285" s="77"/>
      <c r="VJJ285" s="77"/>
      <c r="VJK285" s="77"/>
      <c r="VJL285" s="77"/>
      <c r="VJM285" s="77"/>
      <c r="VJN285" s="77"/>
      <c r="VJO285" s="77"/>
      <c r="VJP285" s="77"/>
      <c r="VJQ285" s="77"/>
      <c r="VJR285" s="77"/>
      <c r="VJS285" s="77"/>
      <c r="VJT285" s="77"/>
      <c r="VJU285" s="77"/>
      <c r="VJV285" s="77"/>
      <c r="VJW285" s="77"/>
      <c r="VJX285" s="77"/>
      <c r="VJY285" s="77"/>
      <c r="VJZ285" s="77"/>
      <c r="VKA285" s="77"/>
      <c r="VKB285" s="77"/>
      <c r="VKC285" s="77"/>
      <c r="VKD285" s="77"/>
      <c r="VKE285" s="77"/>
      <c r="VKF285" s="77"/>
      <c r="VKG285" s="77"/>
      <c r="VKH285" s="77"/>
      <c r="VKI285" s="77"/>
      <c r="VKJ285" s="77"/>
      <c r="VKK285" s="77"/>
      <c r="VKL285" s="77"/>
      <c r="VKM285" s="77"/>
      <c r="VKN285" s="77"/>
      <c r="VKO285" s="77"/>
      <c r="VKP285" s="77"/>
      <c r="VKQ285" s="77"/>
      <c r="VKR285" s="77"/>
      <c r="VKS285" s="77"/>
      <c r="VKT285" s="77"/>
      <c r="VKU285" s="77"/>
      <c r="VKV285" s="77"/>
      <c r="VKW285" s="77"/>
      <c r="VKX285" s="77"/>
      <c r="VKY285" s="77"/>
      <c r="VKZ285" s="77"/>
      <c r="VLA285" s="77"/>
      <c r="VLB285" s="77"/>
      <c r="VLC285" s="77"/>
      <c r="VLD285" s="77"/>
      <c r="VLE285" s="77"/>
      <c r="VLF285" s="77"/>
      <c r="VLG285" s="77"/>
      <c r="VLH285" s="77"/>
      <c r="VLI285" s="77"/>
      <c r="VLJ285" s="77"/>
      <c r="VLK285" s="77"/>
      <c r="VLL285" s="77"/>
      <c r="VLM285" s="77"/>
      <c r="VLN285" s="77"/>
      <c r="VLO285" s="77"/>
      <c r="VLP285" s="77"/>
      <c r="VLQ285" s="77"/>
      <c r="VLR285" s="77"/>
      <c r="VLS285" s="77"/>
      <c r="VLT285" s="77"/>
      <c r="VLU285" s="77"/>
      <c r="VLV285" s="77"/>
      <c r="VLW285" s="77"/>
      <c r="VLX285" s="77"/>
      <c r="VLY285" s="77"/>
      <c r="VLZ285" s="77"/>
      <c r="VMA285" s="77"/>
      <c r="VMB285" s="77"/>
      <c r="VMC285" s="77"/>
      <c r="VMD285" s="77"/>
      <c r="VME285" s="77"/>
      <c r="VMF285" s="77"/>
      <c r="VMG285" s="77"/>
      <c r="VMH285" s="77"/>
      <c r="VMI285" s="77"/>
      <c r="VMJ285" s="77"/>
      <c r="VMK285" s="77"/>
      <c r="VML285" s="77"/>
      <c r="VMM285" s="77"/>
      <c r="VMN285" s="77"/>
      <c r="VMO285" s="77"/>
      <c r="VMP285" s="77"/>
      <c r="VMQ285" s="77"/>
      <c r="VMR285" s="77"/>
      <c r="VMS285" s="77"/>
      <c r="VMT285" s="77"/>
      <c r="VMU285" s="77"/>
      <c r="VMV285" s="77"/>
      <c r="VMW285" s="77"/>
      <c r="VMX285" s="77"/>
      <c r="VMY285" s="77"/>
      <c r="VMZ285" s="77"/>
      <c r="VNA285" s="77"/>
      <c r="VNB285" s="77"/>
      <c r="VNC285" s="77"/>
      <c r="VND285" s="77"/>
      <c r="VNE285" s="77"/>
      <c r="VNF285" s="77"/>
      <c r="VNG285" s="77"/>
      <c r="VNH285" s="77"/>
      <c r="VNI285" s="77"/>
      <c r="VNJ285" s="77"/>
      <c r="VNK285" s="77"/>
      <c r="VNL285" s="77"/>
      <c r="VNM285" s="77"/>
      <c r="VNN285" s="77"/>
      <c r="VNO285" s="77"/>
      <c r="VNP285" s="77"/>
      <c r="VNQ285" s="77"/>
      <c r="VNR285" s="77"/>
      <c r="VNS285" s="77"/>
      <c r="VNT285" s="77"/>
      <c r="VNU285" s="77"/>
      <c r="VNV285" s="77"/>
      <c r="VNW285" s="77"/>
      <c r="VNX285" s="77"/>
      <c r="VNY285" s="77"/>
      <c r="VNZ285" s="77"/>
      <c r="VOA285" s="77"/>
      <c r="VOB285" s="77"/>
      <c r="VOC285" s="77"/>
      <c r="VOD285" s="77"/>
      <c r="VOE285" s="77"/>
      <c r="VOF285" s="77"/>
      <c r="VOG285" s="77"/>
      <c r="VOH285" s="77"/>
      <c r="VOI285" s="77"/>
      <c r="VOJ285" s="77"/>
      <c r="VOK285" s="77"/>
      <c r="VOL285" s="77"/>
      <c r="VOM285" s="77"/>
      <c r="VON285" s="77"/>
      <c r="VOO285" s="77"/>
      <c r="VOP285" s="77"/>
      <c r="VOQ285" s="77"/>
      <c r="VOR285" s="77"/>
      <c r="VOS285" s="77"/>
      <c r="VOT285" s="77"/>
      <c r="VOU285" s="77"/>
      <c r="VOV285" s="77"/>
      <c r="VOW285" s="77"/>
      <c r="VOX285" s="77"/>
      <c r="VOY285" s="77"/>
      <c r="VOZ285" s="77"/>
      <c r="VPA285" s="77"/>
      <c r="VPB285" s="77"/>
      <c r="VPC285" s="77"/>
      <c r="VPD285" s="77"/>
      <c r="VPE285" s="77"/>
      <c r="VPF285" s="77"/>
      <c r="VPG285" s="77"/>
      <c r="VPH285" s="77"/>
      <c r="VPI285" s="77"/>
      <c r="VPJ285" s="77"/>
      <c r="VPK285" s="77"/>
      <c r="VPL285" s="77"/>
      <c r="VPM285" s="77"/>
      <c r="VPN285" s="77"/>
      <c r="VPO285" s="77"/>
      <c r="VPP285" s="77"/>
      <c r="VPQ285" s="77"/>
      <c r="VPR285" s="77"/>
      <c r="VPS285" s="77"/>
      <c r="VPT285" s="77"/>
      <c r="VPU285" s="77"/>
      <c r="VPV285" s="77"/>
      <c r="VPW285" s="77"/>
      <c r="VPX285" s="77"/>
      <c r="VPY285" s="77"/>
      <c r="VPZ285" s="77"/>
      <c r="VQA285" s="77"/>
      <c r="VQB285" s="77"/>
      <c r="VQC285" s="77"/>
      <c r="VQD285" s="77"/>
      <c r="VQE285" s="77"/>
      <c r="VQF285" s="77"/>
      <c r="VQG285" s="77"/>
      <c r="VQH285" s="77"/>
      <c r="VQI285" s="77"/>
      <c r="VQJ285" s="77"/>
      <c r="VQK285" s="77"/>
      <c r="VQL285" s="77"/>
      <c r="VQM285" s="77"/>
      <c r="VQN285" s="77"/>
      <c r="VQO285" s="77"/>
      <c r="VQP285" s="77"/>
      <c r="VQQ285" s="77"/>
      <c r="VQR285" s="77"/>
      <c r="VQS285" s="77"/>
      <c r="VQT285" s="77"/>
      <c r="VQU285" s="77"/>
      <c r="VQV285" s="77"/>
      <c r="VQW285" s="77"/>
      <c r="VQX285" s="77"/>
      <c r="VQY285" s="77"/>
      <c r="VQZ285" s="77"/>
      <c r="VRA285" s="77"/>
      <c r="VRB285" s="77"/>
      <c r="VRC285" s="77"/>
      <c r="VRD285" s="77"/>
      <c r="VRE285" s="77"/>
      <c r="VRF285" s="77"/>
      <c r="VRG285" s="77"/>
      <c r="VRH285" s="77"/>
      <c r="VRI285" s="77"/>
      <c r="VRJ285" s="77"/>
      <c r="VRK285" s="77"/>
      <c r="VRL285" s="77"/>
      <c r="VRM285" s="77"/>
      <c r="VRN285" s="77"/>
      <c r="VRO285" s="77"/>
      <c r="VRP285" s="77"/>
      <c r="VRQ285" s="77"/>
      <c r="VRR285" s="77"/>
      <c r="VRS285" s="77"/>
      <c r="VRT285" s="77"/>
      <c r="VRU285" s="77"/>
      <c r="VRV285" s="77"/>
      <c r="VRW285" s="77"/>
      <c r="VRX285" s="77"/>
      <c r="VRY285" s="77"/>
      <c r="VRZ285" s="77"/>
      <c r="VSA285" s="77"/>
      <c r="VSB285" s="77"/>
      <c r="VSC285" s="77"/>
      <c r="VSD285" s="77"/>
      <c r="VSE285" s="77"/>
      <c r="VSF285" s="77"/>
      <c r="VSG285" s="77"/>
      <c r="VSH285" s="77"/>
      <c r="VSI285" s="77"/>
      <c r="VSJ285" s="77"/>
      <c r="VSK285" s="77"/>
      <c r="VSL285" s="77"/>
      <c r="VSM285" s="77"/>
      <c r="VSN285" s="77"/>
      <c r="VSO285" s="77"/>
      <c r="VSP285" s="77"/>
      <c r="VSQ285" s="77"/>
      <c r="VSR285" s="77"/>
      <c r="VSS285" s="77"/>
      <c r="VST285" s="77"/>
      <c r="VSU285" s="77"/>
      <c r="VSV285" s="77"/>
      <c r="VSW285" s="77"/>
      <c r="VSX285" s="77"/>
      <c r="VSY285" s="77"/>
      <c r="VSZ285" s="77"/>
      <c r="VTA285" s="77"/>
      <c r="VTB285" s="77"/>
      <c r="VTC285" s="77"/>
      <c r="VTD285" s="77"/>
      <c r="VTE285" s="77"/>
      <c r="VTF285" s="77"/>
      <c r="VTG285" s="77"/>
      <c r="VTH285" s="77"/>
      <c r="VTI285" s="77"/>
      <c r="VTJ285" s="77"/>
      <c r="VTK285" s="77"/>
      <c r="VTL285" s="77"/>
      <c r="VTM285" s="77"/>
      <c r="VTN285" s="77"/>
      <c r="VTO285" s="77"/>
      <c r="VTP285" s="77"/>
      <c r="VTQ285" s="77"/>
      <c r="VTR285" s="77"/>
      <c r="VTS285" s="77"/>
      <c r="VTT285" s="77"/>
      <c r="VTU285" s="77"/>
      <c r="VTV285" s="77"/>
      <c r="VTW285" s="77"/>
      <c r="VTX285" s="77"/>
      <c r="VTY285" s="77"/>
      <c r="VTZ285" s="77"/>
      <c r="VUA285" s="77"/>
      <c r="VUB285" s="77"/>
      <c r="VUC285" s="77"/>
      <c r="VUD285" s="77"/>
      <c r="VUE285" s="77"/>
      <c r="VUF285" s="77"/>
      <c r="VUG285" s="77"/>
      <c r="VUH285" s="77"/>
      <c r="VUI285" s="77"/>
      <c r="VUJ285" s="77"/>
      <c r="VUK285" s="77"/>
      <c r="VUL285" s="77"/>
      <c r="VUM285" s="77"/>
      <c r="VUN285" s="77"/>
      <c r="VUO285" s="77"/>
      <c r="VUP285" s="77"/>
      <c r="VUQ285" s="77"/>
      <c r="VUR285" s="77"/>
      <c r="VUS285" s="77"/>
      <c r="VUT285" s="77"/>
      <c r="VUU285" s="77"/>
      <c r="VUV285" s="77"/>
      <c r="VUW285" s="77"/>
      <c r="VUX285" s="77"/>
      <c r="VUY285" s="77"/>
      <c r="VUZ285" s="77"/>
      <c r="VVA285" s="77"/>
      <c r="VVB285" s="77"/>
      <c r="VVC285" s="77"/>
      <c r="VVD285" s="77"/>
      <c r="VVE285" s="77"/>
      <c r="VVF285" s="77"/>
      <c r="VVG285" s="77"/>
      <c r="VVH285" s="77"/>
      <c r="VVI285" s="77"/>
      <c r="VVJ285" s="77"/>
      <c r="VVK285" s="77"/>
      <c r="VVL285" s="77"/>
      <c r="VVM285" s="77"/>
      <c r="VVN285" s="77"/>
      <c r="VVO285" s="77"/>
      <c r="VVP285" s="77"/>
      <c r="VVQ285" s="77"/>
      <c r="VVR285" s="77"/>
      <c r="VVS285" s="77"/>
      <c r="VVT285" s="77"/>
      <c r="VVU285" s="77"/>
      <c r="VVV285" s="77"/>
      <c r="VVW285" s="77"/>
      <c r="VVX285" s="77"/>
      <c r="VVY285" s="77"/>
      <c r="VVZ285" s="77"/>
      <c r="VWA285" s="77"/>
      <c r="VWB285" s="77"/>
      <c r="VWC285" s="77"/>
      <c r="VWD285" s="77"/>
      <c r="VWE285" s="77"/>
      <c r="VWF285" s="77"/>
      <c r="VWG285" s="77"/>
      <c r="VWH285" s="77"/>
      <c r="VWI285" s="77"/>
      <c r="VWJ285" s="77"/>
      <c r="VWK285" s="77"/>
      <c r="VWL285" s="77"/>
      <c r="VWM285" s="77"/>
      <c r="VWN285" s="77"/>
      <c r="VWO285" s="77"/>
      <c r="VWP285" s="77"/>
      <c r="VWQ285" s="77"/>
      <c r="VWR285" s="77"/>
      <c r="VWS285" s="77"/>
      <c r="VWT285" s="77"/>
      <c r="VWU285" s="77"/>
      <c r="VWV285" s="77"/>
      <c r="VWW285" s="77"/>
      <c r="VWX285" s="77"/>
      <c r="VWY285" s="77"/>
      <c r="VWZ285" s="77"/>
      <c r="VXA285" s="77"/>
      <c r="VXB285" s="77"/>
      <c r="VXC285" s="77"/>
      <c r="VXD285" s="77"/>
      <c r="VXE285" s="77"/>
      <c r="VXF285" s="77"/>
      <c r="VXG285" s="77"/>
      <c r="VXH285" s="77"/>
      <c r="VXI285" s="77"/>
      <c r="VXJ285" s="77"/>
      <c r="VXK285" s="77"/>
      <c r="VXL285" s="77"/>
      <c r="VXM285" s="77"/>
      <c r="VXN285" s="77"/>
      <c r="VXO285" s="77"/>
      <c r="VXP285" s="77"/>
      <c r="VXQ285" s="77"/>
      <c r="VXR285" s="77"/>
      <c r="VXS285" s="77"/>
      <c r="VXT285" s="77"/>
      <c r="VXU285" s="77"/>
      <c r="VXV285" s="77"/>
      <c r="VXW285" s="77"/>
      <c r="VXX285" s="77"/>
      <c r="VXY285" s="77"/>
      <c r="VXZ285" s="77"/>
      <c r="VYA285" s="77"/>
      <c r="VYB285" s="77"/>
      <c r="VYC285" s="77"/>
      <c r="VYD285" s="77"/>
      <c r="VYE285" s="77"/>
      <c r="VYF285" s="77"/>
      <c r="VYG285" s="77"/>
      <c r="VYH285" s="77"/>
      <c r="VYI285" s="77"/>
      <c r="VYJ285" s="77"/>
      <c r="VYK285" s="77"/>
      <c r="VYL285" s="77"/>
      <c r="VYM285" s="77"/>
      <c r="VYN285" s="77"/>
      <c r="VYO285" s="77"/>
      <c r="VYP285" s="77"/>
      <c r="VYQ285" s="77"/>
      <c r="VYR285" s="77"/>
      <c r="VYS285" s="77"/>
      <c r="VYT285" s="77"/>
      <c r="VYU285" s="77"/>
      <c r="VYV285" s="77"/>
      <c r="VYW285" s="77"/>
      <c r="VYX285" s="77"/>
      <c r="VYY285" s="77"/>
      <c r="VYZ285" s="77"/>
      <c r="VZA285" s="77"/>
      <c r="VZB285" s="77"/>
      <c r="VZC285" s="77"/>
      <c r="VZD285" s="77"/>
      <c r="VZE285" s="77"/>
      <c r="VZF285" s="77"/>
      <c r="VZG285" s="77"/>
      <c r="VZH285" s="77"/>
      <c r="VZI285" s="77"/>
      <c r="VZJ285" s="77"/>
      <c r="VZK285" s="77"/>
      <c r="VZL285" s="77"/>
      <c r="VZM285" s="77"/>
      <c r="VZN285" s="77"/>
      <c r="VZO285" s="77"/>
      <c r="VZP285" s="77"/>
      <c r="VZQ285" s="77"/>
      <c r="VZR285" s="77"/>
      <c r="VZS285" s="77"/>
      <c r="VZT285" s="77"/>
      <c r="VZU285" s="77"/>
      <c r="VZV285" s="77"/>
      <c r="VZW285" s="77"/>
      <c r="VZX285" s="77"/>
      <c r="VZY285" s="77"/>
      <c r="VZZ285" s="77"/>
      <c r="WAA285" s="77"/>
      <c r="WAB285" s="77"/>
      <c r="WAC285" s="77"/>
      <c r="WAD285" s="77"/>
      <c r="WAE285" s="77"/>
      <c r="WAF285" s="77"/>
      <c r="WAG285" s="77"/>
      <c r="WAH285" s="77"/>
      <c r="WAI285" s="77"/>
      <c r="WAJ285" s="77"/>
      <c r="WAK285" s="77"/>
      <c r="WAL285" s="77"/>
      <c r="WAM285" s="77"/>
      <c r="WAN285" s="77"/>
      <c r="WAO285" s="77"/>
      <c r="WAP285" s="77"/>
      <c r="WAQ285" s="77"/>
      <c r="WAR285" s="77"/>
      <c r="WAS285" s="77"/>
      <c r="WAT285" s="77"/>
      <c r="WAU285" s="77"/>
      <c r="WAV285" s="77"/>
      <c r="WAW285" s="77"/>
      <c r="WAX285" s="77"/>
      <c r="WAY285" s="77"/>
      <c r="WAZ285" s="77"/>
      <c r="WBA285" s="77"/>
      <c r="WBB285" s="77"/>
      <c r="WBC285" s="77"/>
      <c r="WBD285" s="77"/>
      <c r="WBE285" s="77"/>
      <c r="WBF285" s="77"/>
      <c r="WBG285" s="77"/>
      <c r="WBH285" s="77"/>
      <c r="WBI285" s="77"/>
      <c r="WBJ285" s="77"/>
      <c r="WBK285" s="77"/>
      <c r="WBL285" s="77"/>
      <c r="WBM285" s="77"/>
      <c r="WBN285" s="77"/>
      <c r="WBO285" s="77"/>
      <c r="WBP285" s="77"/>
      <c r="WBQ285" s="77"/>
      <c r="WBR285" s="77"/>
      <c r="WBS285" s="77"/>
      <c r="WBT285" s="77"/>
      <c r="WBU285" s="77"/>
      <c r="WBV285" s="77"/>
      <c r="WBW285" s="77"/>
      <c r="WBX285" s="77"/>
      <c r="WBY285" s="77"/>
      <c r="WBZ285" s="77"/>
      <c r="WCA285" s="77"/>
      <c r="WCB285" s="77"/>
      <c r="WCC285" s="77"/>
      <c r="WCD285" s="77"/>
      <c r="WCE285" s="77"/>
      <c r="WCF285" s="77"/>
      <c r="WCG285" s="77"/>
      <c r="WCH285" s="77"/>
      <c r="WCI285" s="77"/>
      <c r="WCJ285" s="77"/>
      <c r="WCK285" s="77"/>
      <c r="WCL285" s="77"/>
      <c r="WCM285" s="77"/>
      <c r="WCN285" s="77"/>
      <c r="WCO285" s="77"/>
      <c r="WCP285" s="77"/>
      <c r="WCQ285" s="77"/>
      <c r="WCR285" s="77"/>
      <c r="WCS285" s="77"/>
      <c r="WCT285" s="77"/>
      <c r="WCU285" s="77"/>
      <c r="WCV285" s="77"/>
      <c r="WCW285" s="77"/>
      <c r="WCX285" s="77"/>
      <c r="WCY285" s="77"/>
      <c r="WCZ285" s="77"/>
      <c r="WDA285" s="77"/>
      <c r="WDB285" s="77"/>
      <c r="WDC285" s="77"/>
      <c r="WDD285" s="77"/>
      <c r="WDE285" s="77"/>
      <c r="WDF285" s="77"/>
      <c r="WDG285" s="77"/>
      <c r="WDH285" s="77"/>
      <c r="WDI285" s="77"/>
      <c r="WDJ285" s="77"/>
      <c r="WDK285" s="77"/>
      <c r="WDL285" s="77"/>
      <c r="WDM285" s="77"/>
      <c r="WDN285" s="77"/>
      <c r="WDO285" s="77"/>
      <c r="WDP285" s="77"/>
      <c r="WDQ285" s="77"/>
      <c r="WDR285" s="77"/>
      <c r="WDS285" s="77"/>
      <c r="WDT285" s="77"/>
      <c r="WDU285" s="77"/>
      <c r="WDV285" s="77"/>
      <c r="WDW285" s="77"/>
      <c r="WDX285" s="77"/>
      <c r="WDY285" s="77"/>
      <c r="WDZ285" s="77"/>
      <c r="WEA285" s="77"/>
      <c r="WEB285" s="77"/>
      <c r="WEC285" s="77"/>
      <c r="WED285" s="77"/>
      <c r="WEE285" s="77"/>
      <c r="WEF285" s="77"/>
      <c r="WEG285" s="77"/>
      <c r="WEH285" s="77"/>
      <c r="WEI285" s="77"/>
      <c r="WEJ285" s="77"/>
      <c r="WEK285" s="77"/>
      <c r="WEL285" s="77"/>
      <c r="WEM285" s="77"/>
      <c r="WEN285" s="77"/>
      <c r="WEO285" s="77"/>
      <c r="WEP285" s="77"/>
      <c r="WEQ285" s="77"/>
      <c r="WER285" s="77"/>
      <c r="WES285" s="77"/>
      <c r="WET285" s="77"/>
      <c r="WEU285" s="77"/>
      <c r="WEV285" s="77"/>
      <c r="WEW285" s="77"/>
      <c r="WEX285" s="77"/>
      <c r="WEY285" s="77"/>
      <c r="WEZ285" s="77"/>
      <c r="WFA285" s="77"/>
      <c r="WFB285" s="77"/>
      <c r="WFC285" s="77"/>
      <c r="WFD285" s="77"/>
      <c r="WFE285" s="77"/>
      <c r="WFF285" s="77"/>
      <c r="WFG285" s="77"/>
      <c r="WFH285" s="77"/>
      <c r="WFI285" s="77"/>
      <c r="WFJ285" s="77"/>
      <c r="WFK285" s="77"/>
      <c r="WFL285" s="77"/>
      <c r="WFM285" s="77"/>
      <c r="WFN285" s="77"/>
      <c r="WFO285" s="77"/>
      <c r="WFP285" s="77"/>
      <c r="WFQ285" s="77"/>
      <c r="WFR285" s="77"/>
      <c r="WFS285" s="77"/>
      <c r="WFT285" s="77"/>
      <c r="WFU285" s="77"/>
      <c r="WFV285" s="77"/>
      <c r="WFW285" s="77"/>
      <c r="WFX285" s="77"/>
      <c r="WFY285" s="77"/>
      <c r="WFZ285" s="77"/>
      <c r="WGA285" s="77"/>
      <c r="WGB285" s="77"/>
      <c r="WGC285" s="77"/>
      <c r="WGD285" s="77"/>
      <c r="WGE285" s="77"/>
      <c r="WGF285" s="77"/>
      <c r="WGG285" s="77"/>
      <c r="WGH285" s="77"/>
      <c r="WGI285" s="77"/>
      <c r="WGJ285" s="77"/>
      <c r="WGK285" s="77"/>
      <c r="WGL285" s="77"/>
      <c r="WGM285" s="77"/>
      <c r="WGN285" s="77"/>
      <c r="WGO285" s="77"/>
      <c r="WGP285" s="77"/>
      <c r="WGQ285" s="77"/>
      <c r="WGR285" s="77"/>
      <c r="WGS285" s="77"/>
      <c r="WGT285" s="77"/>
      <c r="WGU285" s="77"/>
      <c r="WGV285" s="77"/>
      <c r="WGW285" s="77"/>
      <c r="WGX285" s="77"/>
      <c r="WGY285" s="77"/>
      <c r="WGZ285" s="77"/>
      <c r="WHA285" s="77"/>
      <c r="WHB285" s="77"/>
      <c r="WHC285" s="77"/>
      <c r="WHD285" s="77"/>
      <c r="WHE285" s="77"/>
      <c r="WHF285" s="77"/>
      <c r="WHG285" s="77"/>
      <c r="WHH285" s="77"/>
      <c r="WHI285" s="77"/>
      <c r="WHJ285" s="77"/>
      <c r="WHK285" s="77"/>
      <c r="WHL285" s="77"/>
      <c r="WHM285" s="77"/>
      <c r="WHN285" s="77"/>
      <c r="WHO285" s="77"/>
      <c r="WHP285" s="77"/>
      <c r="WHQ285" s="77"/>
      <c r="WHR285" s="77"/>
      <c r="WHS285" s="77"/>
      <c r="WHT285" s="77"/>
      <c r="WHU285" s="77"/>
      <c r="WHV285" s="77"/>
      <c r="WHW285" s="77"/>
      <c r="WHX285" s="77"/>
      <c r="WHY285" s="77"/>
      <c r="WHZ285" s="77"/>
      <c r="WIA285" s="77"/>
      <c r="WIB285" s="77"/>
      <c r="WIC285" s="77"/>
      <c r="WID285" s="77"/>
      <c r="WIE285" s="77"/>
      <c r="WIF285" s="77"/>
      <c r="WIG285" s="77"/>
      <c r="WIH285" s="77"/>
      <c r="WII285" s="77"/>
      <c r="WIJ285" s="77"/>
      <c r="WIK285" s="77"/>
      <c r="WIL285" s="77"/>
      <c r="WIM285" s="77"/>
      <c r="WIN285" s="77"/>
      <c r="WIO285" s="77"/>
      <c r="WIP285" s="77"/>
      <c r="WIQ285" s="77"/>
      <c r="WIR285" s="77"/>
      <c r="WIS285" s="77"/>
      <c r="WIT285" s="77"/>
      <c r="WIU285" s="77"/>
      <c r="WIV285" s="77"/>
      <c r="WIW285" s="77"/>
      <c r="WIX285" s="77"/>
      <c r="WIY285" s="77"/>
      <c r="WIZ285" s="77"/>
      <c r="WJA285" s="77"/>
      <c r="WJB285" s="77"/>
      <c r="WJC285" s="77"/>
      <c r="WJD285" s="77"/>
      <c r="WJE285" s="77"/>
      <c r="WJF285" s="77"/>
      <c r="WJG285" s="77"/>
      <c r="WJH285" s="77"/>
      <c r="WJI285" s="77"/>
      <c r="WJJ285" s="77"/>
      <c r="WJK285" s="77"/>
      <c r="WJL285" s="77"/>
      <c r="WJM285" s="77"/>
      <c r="WJN285" s="77"/>
      <c r="WJO285" s="77"/>
      <c r="WJP285" s="77"/>
      <c r="WJQ285" s="77"/>
      <c r="WJR285" s="77"/>
      <c r="WJS285" s="77"/>
      <c r="WJT285" s="77"/>
      <c r="WJU285" s="77"/>
      <c r="WJV285" s="77"/>
      <c r="WJW285" s="77"/>
      <c r="WJX285" s="77"/>
      <c r="WJY285" s="77"/>
      <c r="WJZ285" s="77"/>
      <c r="WKA285" s="77"/>
      <c r="WKB285" s="77"/>
      <c r="WKC285" s="77"/>
      <c r="WKD285" s="77"/>
      <c r="WKE285" s="77"/>
      <c r="WKF285" s="77"/>
      <c r="WKG285" s="77"/>
      <c r="WKH285" s="77"/>
      <c r="WKI285" s="77"/>
      <c r="WKJ285" s="77"/>
      <c r="WKK285" s="77"/>
      <c r="WKL285" s="77"/>
      <c r="WKM285" s="77"/>
      <c r="WKN285" s="77"/>
      <c r="WKO285" s="77"/>
      <c r="WKP285" s="77"/>
      <c r="WKQ285" s="77"/>
      <c r="WKR285" s="77"/>
      <c r="WKS285" s="77"/>
      <c r="WKT285" s="77"/>
      <c r="WKU285" s="77"/>
      <c r="WKV285" s="77"/>
      <c r="WKW285" s="77"/>
      <c r="WKX285" s="77"/>
      <c r="WKY285" s="77"/>
      <c r="WKZ285" s="77"/>
      <c r="WLA285" s="77"/>
      <c r="WLB285" s="77"/>
      <c r="WLC285" s="77"/>
      <c r="WLD285" s="77"/>
      <c r="WLE285" s="77"/>
      <c r="WLF285" s="77"/>
      <c r="WLG285" s="77"/>
      <c r="WLH285" s="77"/>
      <c r="WLI285" s="77"/>
      <c r="WLJ285" s="77"/>
      <c r="WLK285" s="77"/>
      <c r="WLL285" s="77"/>
      <c r="WLM285" s="77"/>
      <c r="WLN285" s="77"/>
      <c r="WLO285" s="77"/>
      <c r="WLP285" s="77"/>
      <c r="WLQ285" s="77"/>
      <c r="WLR285" s="77"/>
      <c r="WLS285" s="77"/>
      <c r="WLT285" s="77"/>
      <c r="WLU285" s="77"/>
      <c r="WLV285" s="77"/>
      <c r="WLW285" s="77"/>
      <c r="WLX285" s="77"/>
      <c r="WLY285" s="77"/>
      <c r="WLZ285" s="77"/>
      <c r="WMA285" s="77"/>
      <c r="WMB285" s="77"/>
      <c r="WMC285" s="77"/>
      <c r="WMD285" s="77"/>
      <c r="WME285" s="77"/>
      <c r="WMF285" s="77"/>
      <c r="WMG285" s="77"/>
      <c r="WMH285" s="77"/>
      <c r="WMI285" s="77"/>
      <c r="WMJ285" s="77"/>
      <c r="WMK285" s="77"/>
      <c r="WML285" s="77"/>
      <c r="WMM285" s="77"/>
      <c r="WMN285" s="77"/>
      <c r="WMO285" s="77"/>
      <c r="WMP285" s="77"/>
      <c r="WMQ285" s="77"/>
      <c r="WMR285" s="77"/>
      <c r="WMS285" s="77"/>
      <c r="WMT285" s="77"/>
      <c r="WMU285" s="77"/>
      <c r="WMV285" s="77"/>
      <c r="WMW285" s="77"/>
      <c r="WMX285" s="77"/>
      <c r="WMY285" s="77"/>
      <c r="WMZ285" s="77"/>
      <c r="WNA285" s="77"/>
      <c r="WNB285" s="77"/>
      <c r="WNC285" s="77"/>
      <c r="WND285" s="77"/>
      <c r="WNE285" s="77"/>
      <c r="WNF285" s="77"/>
      <c r="WNG285" s="77"/>
      <c r="WNH285" s="77"/>
      <c r="WNI285" s="77"/>
      <c r="WNJ285" s="77"/>
      <c r="WNK285" s="77"/>
      <c r="WNL285" s="77"/>
      <c r="WNM285" s="77"/>
      <c r="WNN285" s="77"/>
      <c r="WNO285" s="77"/>
      <c r="WNP285" s="77"/>
      <c r="WNQ285" s="77"/>
      <c r="WNR285" s="77"/>
      <c r="WNS285" s="77"/>
      <c r="WNT285" s="77"/>
      <c r="WNU285" s="77"/>
      <c r="WNV285" s="77"/>
      <c r="WNW285" s="77"/>
      <c r="WNX285" s="77"/>
      <c r="WNY285" s="77"/>
      <c r="WNZ285" s="77"/>
      <c r="WOA285" s="77"/>
      <c r="WOB285" s="77"/>
      <c r="WOC285" s="77"/>
      <c r="WOD285" s="77"/>
      <c r="WOE285" s="77"/>
      <c r="WOF285" s="77"/>
      <c r="WOG285" s="77"/>
      <c r="WOH285" s="77"/>
      <c r="WOI285" s="77"/>
      <c r="WOJ285" s="77"/>
      <c r="WOK285" s="77"/>
      <c r="WOL285" s="77"/>
      <c r="WOM285" s="77"/>
      <c r="WON285" s="77"/>
      <c r="WOO285" s="77"/>
      <c r="WOP285" s="77"/>
      <c r="WOQ285" s="77"/>
      <c r="WOR285" s="77"/>
      <c r="WOS285" s="77"/>
      <c r="WOT285" s="77"/>
      <c r="WOU285" s="77"/>
      <c r="WOV285" s="77"/>
      <c r="WOW285" s="77"/>
      <c r="WOX285" s="77"/>
      <c r="WOY285" s="77"/>
      <c r="WOZ285" s="77"/>
      <c r="WPA285" s="77"/>
      <c r="WPB285" s="77"/>
      <c r="WPC285" s="77"/>
      <c r="WPD285" s="77"/>
      <c r="WPE285" s="77"/>
      <c r="WPF285" s="77"/>
      <c r="WPG285" s="77"/>
      <c r="WPH285" s="77"/>
      <c r="WPI285" s="77"/>
      <c r="WPJ285" s="77"/>
      <c r="WPK285" s="77"/>
      <c r="WPL285" s="77"/>
      <c r="WPM285" s="77"/>
      <c r="WPN285" s="77"/>
      <c r="WPO285" s="77"/>
      <c r="WPP285" s="77"/>
      <c r="WPQ285" s="77"/>
      <c r="WPR285" s="77"/>
      <c r="WPS285" s="77"/>
      <c r="WPT285" s="77"/>
      <c r="WPU285" s="77"/>
      <c r="WPV285" s="77"/>
      <c r="WPW285" s="77"/>
      <c r="WPX285" s="77"/>
      <c r="WPY285" s="77"/>
      <c r="WPZ285" s="77"/>
      <c r="WQA285" s="77"/>
      <c r="WQB285" s="77"/>
      <c r="WQC285" s="77"/>
      <c r="WQD285" s="77"/>
      <c r="WQE285" s="77"/>
      <c r="WQF285" s="77"/>
      <c r="WQG285" s="77"/>
      <c r="WQH285" s="77"/>
      <c r="WQI285" s="77"/>
      <c r="WQJ285" s="77"/>
      <c r="WQK285" s="77"/>
      <c r="WQL285" s="77"/>
      <c r="WQM285" s="77"/>
      <c r="WQN285" s="77"/>
      <c r="WQO285" s="77"/>
      <c r="WQP285" s="77"/>
      <c r="WQQ285" s="77"/>
      <c r="WQR285" s="77"/>
      <c r="WQS285" s="77"/>
      <c r="WQT285" s="77"/>
      <c r="WQU285" s="77"/>
      <c r="WQV285" s="77"/>
      <c r="WQW285" s="77"/>
      <c r="WQX285" s="77"/>
      <c r="WQY285" s="77"/>
      <c r="WQZ285" s="77"/>
      <c r="WRA285" s="77"/>
      <c r="WRB285" s="77"/>
      <c r="WRC285" s="77"/>
      <c r="WRD285" s="77"/>
      <c r="WRE285" s="77"/>
      <c r="WRF285" s="77"/>
      <c r="WRG285" s="77"/>
      <c r="WRH285" s="77"/>
      <c r="WRI285" s="77"/>
      <c r="WRJ285" s="77"/>
      <c r="WRK285" s="77"/>
      <c r="WRL285" s="77"/>
      <c r="WRM285" s="77"/>
      <c r="WRN285" s="77"/>
      <c r="WRO285" s="77"/>
      <c r="WRP285" s="77"/>
      <c r="WRQ285" s="77"/>
      <c r="WRR285" s="77"/>
      <c r="WRS285" s="77"/>
      <c r="WRT285" s="77"/>
      <c r="WRU285" s="77"/>
      <c r="WRV285" s="77"/>
      <c r="WRW285" s="77"/>
      <c r="WRX285" s="77"/>
      <c r="WRY285" s="77"/>
      <c r="WRZ285" s="77"/>
      <c r="WSA285" s="77"/>
      <c r="WSB285" s="77"/>
      <c r="WSC285" s="77"/>
      <c r="WSD285" s="77"/>
      <c r="WSE285" s="77"/>
      <c r="WSF285" s="77"/>
      <c r="WSG285" s="77"/>
      <c r="WSH285" s="77"/>
      <c r="WSI285" s="77"/>
      <c r="WSJ285" s="77"/>
      <c r="WSK285" s="77"/>
      <c r="WSL285" s="77"/>
      <c r="WSM285" s="77"/>
      <c r="WSN285" s="77"/>
      <c r="WSO285" s="77"/>
      <c r="WSP285" s="77"/>
      <c r="WSQ285" s="77"/>
      <c r="WSR285" s="77"/>
      <c r="WSS285" s="77"/>
      <c r="WST285" s="77"/>
      <c r="WSU285" s="77"/>
      <c r="WSV285" s="77"/>
      <c r="WSW285" s="77"/>
      <c r="WSX285" s="77"/>
      <c r="WSY285" s="77"/>
      <c r="WSZ285" s="77"/>
      <c r="WTA285" s="77"/>
      <c r="WTB285" s="77"/>
      <c r="WTC285" s="77"/>
      <c r="WTD285" s="77"/>
      <c r="WTE285" s="77"/>
      <c r="WTF285" s="77"/>
      <c r="WTG285" s="77"/>
      <c r="WTH285" s="77"/>
      <c r="WTI285" s="77"/>
      <c r="WTJ285" s="77"/>
      <c r="WTK285" s="77"/>
      <c r="WTL285" s="77"/>
      <c r="WTM285" s="77"/>
      <c r="WTN285" s="77"/>
      <c r="WTO285" s="77"/>
      <c r="WTP285" s="77"/>
      <c r="WTQ285" s="77"/>
      <c r="WTR285" s="77"/>
      <c r="WTS285" s="77"/>
      <c r="WTT285" s="77"/>
      <c r="WTU285" s="77"/>
      <c r="WTV285" s="77"/>
      <c r="WTW285" s="77"/>
      <c r="WTX285" s="77"/>
      <c r="WTY285" s="77"/>
      <c r="WTZ285" s="77"/>
      <c r="WUA285" s="77"/>
      <c r="WUB285" s="77"/>
      <c r="WUC285" s="77"/>
      <c r="WUD285" s="77"/>
      <c r="WUE285" s="77"/>
      <c r="WUF285" s="77"/>
      <c r="WUG285" s="77"/>
      <c r="WUH285" s="77"/>
      <c r="WUI285" s="77"/>
      <c r="WUJ285" s="77"/>
      <c r="WUK285" s="77"/>
      <c r="WUL285" s="77"/>
      <c r="WUM285" s="77"/>
      <c r="WUN285" s="77"/>
      <c r="WUO285" s="77"/>
      <c r="WUP285" s="77"/>
      <c r="WUQ285" s="77"/>
      <c r="WUR285" s="77"/>
      <c r="WUS285" s="77"/>
      <c r="WUT285" s="77"/>
      <c r="WUU285" s="77"/>
      <c r="WUV285" s="77"/>
      <c r="WUW285" s="77"/>
      <c r="WUX285" s="77"/>
      <c r="WUY285" s="77"/>
      <c r="WUZ285" s="77"/>
      <c r="WVA285" s="77"/>
      <c r="WVB285" s="77"/>
      <c r="WVC285" s="77"/>
      <c r="WVD285" s="77"/>
      <c r="WVE285" s="77"/>
      <c r="WVF285" s="77"/>
      <c r="WVG285" s="77"/>
      <c r="WVH285" s="77"/>
      <c r="WVI285" s="77"/>
      <c r="WVJ285" s="77"/>
      <c r="WVK285" s="77"/>
      <c r="WVL285" s="77"/>
      <c r="WVM285" s="77"/>
      <c r="WVN285" s="77"/>
      <c r="WVO285" s="77"/>
      <c r="WVP285" s="77"/>
      <c r="WVQ285" s="77"/>
      <c r="WVR285" s="77"/>
      <c r="WVS285" s="77"/>
      <c r="WVT285" s="77"/>
      <c r="WVU285" s="77"/>
      <c r="WVV285" s="77"/>
      <c r="WVW285" s="77"/>
      <c r="WVX285" s="77"/>
      <c r="WVY285" s="77"/>
      <c r="WVZ285" s="77"/>
      <c r="WWA285" s="77"/>
      <c r="WWB285" s="77"/>
      <c r="WWC285" s="77"/>
      <c r="WWD285" s="77"/>
      <c r="WWE285" s="77"/>
      <c r="WWF285" s="77"/>
      <c r="WWG285" s="77"/>
      <c r="WWH285" s="77"/>
      <c r="WWI285" s="77"/>
      <c r="WWJ285" s="77"/>
      <c r="WWK285" s="77"/>
      <c r="WWL285" s="77"/>
      <c r="WWM285" s="77"/>
      <c r="WWN285" s="77"/>
      <c r="WWO285" s="77"/>
      <c r="WWP285" s="77"/>
      <c r="WWQ285" s="77"/>
      <c r="WWR285" s="77"/>
      <c r="WWS285" s="77"/>
      <c r="WWT285" s="77"/>
      <c r="WWU285" s="77"/>
      <c r="WWV285" s="77"/>
      <c r="WWW285" s="77"/>
      <c r="WWX285" s="77"/>
      <c r="WWY285" s="77"/>
      <c r="WWZ285" s="77"/>
      <c r="WXA285" s="77"/>
      <c r="WXB285" s="77"/>
      <c r="WXC285" s="77"/>
      <c r="WXD285" s="77"/>
      <c r="WXE285" s="77"/>
      <c r="WXF285" s="77"/>
      <c r="WXG285" s="77"/>
      <c r="WXH285" s="77"/>
      <c r="WXI285" s="77"/>
      <c r="WXJ285" s="77"/>
      <c r="WXK285" s="77"/>
      <c r="WXL285" s="77"/>
      <c r="WXM285" s="77"/>
      <c r="WXN285" s="77"/>
      <c r="WXO285" s="77"/>
      <c r="WXP285" s="77"/>
      <c r="WXQ285" s="77"/>
      <c r="WXR285" s="77"/>
      <c r="WXS285" s="77"/>
      <c r="WXT285" s="77"/>
      <c r="WXU285" s="77"/>
      <c r="WXV285" s="77"/>
      <c r="WXW285" s="77"/>
      <c r="WXX285" s="77"/>
      <c r="WXY285" s="77"/>
      <c r="WXZ285" s="77"/>
      <c r="WYA285" s="77"/>
      <c r="WYB285" s="77"/>
      <c r="WYC285" s="77"/>
      <c r="WYD285" s="77"/>
      <c r="WYE285" s="77"/>
      <c r="WYF285" s="77"/>
      <c r="WYG285" s="77"/>
      <c r="WYH285" s="77"/>
      <c r="WYI285" s="77"/>
      <c r="WYJ285" s="77"/>
      <c r="WYK285" s="77"/>
      <c r="WYL285" s="77"/>
      <c r="WYM285" s="77"/>
      <c r="WYN285" s="77"/>
      <c r="WYO285" s="77"/>
      <c r="WYP285" s="77"/>
      <c r="WYQ285" s="77"/>
      <c r="WYR285" s="77"/>
      <c r="WYS285" s="77"/>
      <c r="WYT285" s="77"/>
      <c r="WYU285" s="77"/>
      <c r="WYV285" s="77"/>
      <c r="WYW285" s="77"/>
      <c r="WYX285" s="77"/>
      <c r="WYY285" s="77"/>
      <c r="WYZ285" s="77"/>
      <c r="WZA285" s="77"/>
      <c r="WZB285" s="77"/>
      <c r="WZC285" s="77"/>
      <c r="WZD285" s="77"/>
      <c r="WZE285" s="77"/>
      <c r="WZF285" s="77"/>
      <c r="WZG285" s="77"/>
      <c r="WZH285" s="77"/>
      <c r="WZI285" s="77"/>
      <c r="WZJ285" s="77"/>
      <c r="WZK285" s="77"/>
      <c r="WZL285" s="77"/>
      <c r="WZM285" s="77"/>
      <c r="WZN285" s="77"/>
      <c r="WZO285" s="77"/>
      <c r="WZP285" s="77"/>
      <c r="WZQ285" s="77"/>
      <c r="WZR285" s="77"/>
      <c r="WZS285" s="77"/>
      <c r="WZT285" s="77"/>
      <c r="WZU285" s="77"/>
      <c r="WZV285" s="77"/>
      <c r="WZW285" s="77"/>
      <c r="WZX285" s="77"/>
      <c r="WZY285" s="77"/>
      <c r="WZZ285" s="77"/>
      <c r="XAA285" s="77"/>
      <c r="XAB285" s="77"/>
      <c r="XAC285" s="77"/>
      <c r="XAD285" s="77"/>
      <c r="XAE285" s="77"/>
      <c r="XAF285" s="77"/>
      <c r="XAG285" s="77"/>
      <c r="XAH285" s="77"/>
      <c r="XAI285" s="77"/>
      <c r="XAJ285" s="77"/>
      <c r="XAK285" s="77"/>
      <c r="XAL285" s="77"/>
      <c r="XAM285" s="77"/>
      <c r="XAN285" s="77"/>
      <c r="XAO285" s="77"/>
      <c r="XAP285" s="77"/>
      <c r="XAQ285" s="77"/>
      <c r="XAR285" s="77"/>
      <c r="XAS285" s="77"/>
      <c r="XAT285" s="77"/>
      <c r="XAU285" s="77"/>
      <c r="XAV285" s="77"/>
      <c r="XAW285" s="77"/>
      <c r="XAX285" s="77"/>
      <c r="XAY285" s="77"/>
      <c r="XAZ285" s="77"/>
      <c r="XBA285" s="77"/>
      <c r="XBB285" s="77"/>
      <c r="XBC285" s="77"/>
      <c r="XBD285" s="77"/>
      <c r="XBE285" s="77"/>
      <c r="XBF285" s="77"/>
      <c r="XBG285" s="77"/>
      <c r="XBH285" s="77"/>
      <c r="XBI285" s="77"/>
      <c r="XBJ285" s="77"/>
      <c r="XBK285" s="77"/>
      <c r="XBL285" s="77"/>
      <c r="XBM285" s="77"/>
      <c r="XBN285" s="77"/>
      <c r="XBO285" s="77"/>
      <c r="XBP285" s="77"/>
      <c r="XBQ285" s="77"/>
      <c r="XBR285" s="77"/>
      <c r="XBS285" s="77"/>
      <c r="XBT285" s="77"/>
      <c r="XBU285" s="77"/>
      <c r="XBV285" s="77"/>
      <c r="XBW285" s="77"/>
      <c r="XBX285" s="77"/>
      <c r="XBY285" s="77"/>
      <c r="XBZ285" s="77"/>
      <c r="XCA285" s="77"/>
      <c r="XCB285" s="77"/>
      <c r="XCC285" s="77"/>
      <c r="XCD285" s="77"/>
      <c r="XCE285" s="77"/>
      <c r="XCF285" s="77"/>
      <c r="XCG285" s="77"/>
      <c r="XCH285" s="77"/>
      <c r="XCI285" s="77"/>
      <c r="XCJ285" s="77"/>
      <c r="XCK285" s="77"/>
      <c r="XCL285" s="77"/>
      <c r="XCM285" s="77"/>
      <c r="XCN285" s="77"/>
      <c r="XCO285" s="77"/>
      <c r="XCP285" s="77"/>
      <c r="XCQ285" s="77"/>
      <c r="XCR285" s="77"/>
      <c r="XCS285" s="77"/>
      <c r="XCT285" s="77"/>
      <c r="XCU285" s="77"/>
      <c r="XCV285" s="77"/>
      <c r="XCW285" s="77"/>
      <c r="XCX285" s="77"/>
      <c r="XCY285" s="77"/>
      <c r="XCZ285" s="77"/>
      <c r="XDA285" s="77"/>
      <c r="XDB285" s="77"/>
      <c r="XDC285" s="77"/>
      <c r="XDD285" s="77"/>
      <c r="XDE285" s="77"/>
      <c r="XDF285" s="77"/>
      <c r="XDG285" s="77"/>
      <c r="XDH285" s="77"/>
      <c r="XDI285" s="77"/>
      <c r="XDJ285" s="77"/>
      <c r="XDK285" s="77"/>
      <c r="XDL285" s="77"/>
      <c r="XDM285" s="77"/>
      <c r="XDN285" s="77"/>
      <c r="XDO285" s="77"/>
      <c r="XDP285" s="77"/>
      <c r="XDQ285" s="77"/>
      <c r="XDR285" s="77"/>
      <c r="XDS285" s="77"/>
      <c r="XDT285" s="77"/>
      <c r="XDU285" s="77"/>
      <c r="XDV285" s="77"/>
      <c r="XDW285" s="77"/>
      <c r="XDX285" s="77"/>
      <c r="XDY285" s="77"/>
      <c r="XDZ285" s="77"/>
      <c r="XEA285" s="77"/>
      <c r="XEB285" s="77"/>
      <c r="XEC285" s="77"/>
      <c r="XED285" s="77"/>
      <c r="XEE285" s="77"/>
      <c r="XEF285" s="77"/>
      <c r="XEG285" s="77"/>
      <c r="XEH285" s="77"/>
      <c r="XEI285" s="77"/>
      <c r="XEJ285" s="77"/>
      <c r="XEK285" s="77"/>
      <c r="XEL285" s="77"/>
      <c r="XEM285" s="77"/>
      <c r="XEN285" s="77"/>
      <c r="XEO285" s="77"/>
      <c r="XEP285" s="77"/>
      <c r="XEQ285" s="77"/>
      <c r="XER285" s="77"/>
      <c r="XES285" s="77"/>
      <c r="XET285" s="77"/>
      <c r="XEU285" s="77"/>
      <c r="XEV285" s="77"/>
      <c r="XEW285" s="77"/>
      <c r="XEX285" s="77"/>
      <c r="XEY285" s="77"/>
      <c r="XEZ285" s="77"/>
      <c r="XFA285" s="77"/>
      <c r="XFB285" s="77"/>
      <c r="XFC285" s="77"/>
      <c r="XFD285" s="77"/>
    </row>
    <row r="286" spans="1:16384" customFormat="1" x14ac:dyDescent="0.2"/>
    <row r="287" spans="1:16384" customFormat="1" x14ac:dyDescent="0.2">
      <c r="D287" t="s">
        <v>2365</v>
      </c>
      <c r="K287">
        <f t="shared" ref="K287:BD287" si="220">K189/K232</f>
        <v>1.2261146496815287</v>
      </c>
      <c r="L287" s="322">
        <f t="shared" si="220"/>
        <v>1.1639344262295082</v>
      </c>
      <c r="M287" s="322">
        <f t="shared" si="220"/>
        <v>1.1809290953545233</v>
      </c>
      <c r="N287" s="322">
        <f t="shared" si="220"/>
        <v>1.2406311637080867</v>
      </c>
      <c r="O287" s="322">
        <f t="shared" si="220"/>
        <v>1.2465277777777779</v>
      </c>
      <c r="P287" s="322">
        <f t="shared" si="220"/>
        <v>1.1411229135053109</v>
      </c>
      <c r="Q287" s="322">
        <f t="shared" si="220"/>
        <v>1.1181208053691276</v>
      </c>
      <c r="R287" s="322">
        <f t="shared" si="220"/>
        <v>1.109375</v>
      </c>
      <c r="S287" s="322">
        <f t="shared" si="220"/>
        <v>1.1684901531728664</v>
      </c>
      <c r="T287" s="322">
        <f t="shared" si="220"/>
        <v>1.2300194931773878</v>
      </c>
      <c r="U287" s="322">
        <f t="shared" si="220"/>
        <v>1.1770657672849918</v>
      </c>
      <c r="V287" s="322">
        <f t="shared" si="220"/>
        <v>1.2070707070707072</v>
      </c>
      <c r="W287" s="322">
        <f t="shared" si="220"/>
        <v>1.1620039037085232</v>
      </c>
      <c r="X287" s="322">
        <f t="shared" si="220"/>
        <v>1.1630170316301702</v>
      </c>
      <c r="Y287" s="322">
        <f t="shared" si="220"/>
        <v>1.2502890173410406</v>
      </c>
      <c r="Z287" s="322">
        <f t="shared" si="220"/>
        <v>1.304418985270049</v>
      </c>
      <c r="AA287" s="322">
        <f t="shared" si="220"/>
        <v>1.3445247933884299</v>
      </c>
      <c r="AB287" s="322">
        <f t="shared" si="220"/>
        <v>1.3815920398009953</v>
      </c>
      <c r="AC287" s="322">
        <f t="shared" si="220"/>
        <v>1.4525479195885931</v>
      </c>
      <c r="AD287" s="322">
        <f t="shared" si="220"/>
        <v>1.4635004397537377</v>
      </c>
      <c r="AE287" s="322">
        <f t="shared" si="220"/>
        <v>1.4727570667759116</v>
      </c>
      <c r="AF287" s="322">
        <f t="shared" si="220"/>
        <v>1.4242997728993188</v>
      </c>
      <c r="AG287" s="322">
        <f t="shared" si="220"/>
        <v>1.3985095812633073</v>
      </c>
      <c r="AH287" s="322">
        <f t="shared" si="220"/>
        <v>1.3793219201074187</v>
      </c>
      <c r="AI287" s="322">
        <f t="shared" si="220"/>
        <v>1.403267136450993</v>
      </c>
      <c r="AJ287" s="322">
        <f t="shared" si="220"/>
        <v>1.4095209032651816</v>
      </c>
      <c r="AK287" s="322">
        <f t="shared" si="220"/>
        <v>1.422514619883041</v>
      </c>
      <c r="AL287" s="322">
        <f t="shared" si="220"/>
        <v>1.4596186203028603</v>
      </c>
      <c r="AM287" s="322">
        <f t="shared" si="220"/>
        <v>1.5130010834236185</v>
      </c>
      <c r="AN287" s="322">
        <f t="shared" si="220"/>
        <v>1.5664648591734665</v>
      </c>
      <c r="AO287" s="322">
        <f t="shared" si="220"/>
        <v>1.587942202291978</v>
      </c>
      <c r="AP287" s="322">
        <f t="shared" si="220"/>
        <v>1.5521053869677721</v>
      </c>
      <c r="AQ287" s="322">
        <f t="shared" si="220"/>
        <v>1.5048109196688297</v>
      </c>
      <c r="AR287" s="322">
        <f t="shared" si="220"/>
        <v>1.4852211434735709</v>
      </c>
      <c r="AS287" s="322">
        <f t="shared" si="220"/>
        <v>1.4867147270854788</v>
      </c>
      <c r="AT287" s="322">
        <f t="shared" si="220"/>
        <v>1.4747415642676025</v>
      </c>
      <c r="AU287" s="322">
        <f t="shared" si="220"/>
        <v>1.4734423819150892</v>
      </c>
      <c r="AV287" s="322">
        <f t="shared" si="220"/>
        <v>1.4610039951363556</v>
      </c>
      <c r="AW287" s="322">
        <f t="shared" si="220"/>
        <v>1.430222956234517</v>
      </c>
      <c r="AX287" s="322">
        <f t="shared" si="220"/>
        <v>1.2607975921745673</v>
      </c>
      <c r="AY287" s="322">
        <f t="shared" si="220"/>
        <v>1.2228339611706751</v>
      </c>
      <c r="AZ287" s="322">
        <f t="shared" si="220"/>
        <v>1.0750035048366746</v>
      </c>
      <c r="BA287" s="322">
        <f t="shared" si="220"/>
        <v>1.0452696496522764</v>
      </c>
      <c r="BB287" s="322">
        <f t="shared" si="220"/>
        <v>1.183729662077597</v>
      </c>
      <c r="BC287" s="322">
        <f t="shared" si="220"/>
        <v>1.1907500599089382</v>
      </c>
      <c r="BD287" s="322">
        <f t="shared" si="220"/>
        <v>1.1958017894012389</v>
      </c>
      <c r="BE287" s="79">
        <f>MIN(K287:BD287)</f>
        <v>1.0452696496522764</v>
      </c>
    </row>
    <row r="288" spans="1:16384" customFormat="1" x14ac:dyDescent="0.2"/>
    <row r="289" spans="4:57" customFormat="1" x14ac:dyDescent="0.2"/>
    <row r="290" spans="4:57" customFormat="1" x14ac:dyDescent="0.2"/>
    <row r="291" spans="4:57" customFormat="1" x14ac:dyDescent="0.2">
      <c r="D291" t="s">
        <v>2366</v>
      </c>
      <c r="K291">
        <f t="shared" ref="K291:BE291" si="221">K210</f>
        <v>38.5</v>
      </c>
      <c r="L291" s="322">
        <f t="shared" si="221"/>
        <v>42.6</v>
      </c>
      <c r="M291" s="322">
        <f t="shared" si="221"/>
        <v>48.3</v>
      </c>
      <c r="N291" s="322">
        <f t="shared" si="221"/>
        <v>62.9</v>
      </c>
      <c r="O291" s="322">
        <f t="shared" si="221"/>
        <v>71.800000000000011</v>
      </c>
      <c r="P291" s="322">
        <f t="shared" si="221"/>
        <v>75.2</v>
      </c>
      <c r="Q291" s="322">
        <f t="shared" si="221"/>
        <v>83.300000000000011</v>
      </c>
      <c r="R291" s="322">
        <f t="shared" si="221"/>
        <v>92.3</v>
      </c>
      <c r="S291" s="322">
        <f t="shared" si="221"/>
        <v>106.8</v>
      </c>
      <c r="T291" s="322">
        <f t="shared" si="221"/>
        <v>126.19999999999999</v>
      </c>
      <c r="U291" s="322">
        <f t="shared" si="221"/>
        <v>139.60000000000002</v>
      </c>
      <c r="V291" s="322">
        <f t="shared" si="221"/>
        <v>167.3</v>
      </c>
      <c r="W291" s="322">
        <f t="shared" si="221"/>
        <v>178.6</v>
      </c>
      <c r="X291" s="322">
        <f t="shared" si="221"/>
        <v>191.2</v>
      </c>
      <c r="Y291" s="322">
        <f t="shared" si="221"/>
        <v>216.3</v>
      </c>
      <c r="Z291" s="322">
        <f t="shared" si="221"/>
        <v>239.1</v>
      </c>
      <c r="AA291" s="322">
        <f t="shared" si="221"/>
        <v>260.3</v>
      </c>
      <c r="AB291" s="322">
        <f t="shared" si="221"/>
        <v>277.70000000000005</v>
      </c>
      <c r="AC291" s="322">
        <f t="shared" si="221"/>
        <v>310.70000000000005</v>
      </c>
      <c r="AD291" s="322">
        <f t="shared" si="221"/>
        <v>332.79999999999995</v>
      </c>
      <c r="AE291" s="322">
        <f t="shared" si="221"/>
        <v>359.5</v>
      </c>
      <c r="AF291" s="322">
        <f t="shared" si="221"/>
        <v>376.3</v>
      </c>
      <c r="AG291" s="322">
        <f t="shared" si="221"/>
        <v>394.1</v>
      </c>
      <c r="AH291" s="322">
        <f t="shared" si="221"/>
        <v>410.9</v>
      </c>
      <c r="AI291" s="322">
        <f t="shared" si="221"/>
        <v>438.1</v>
      </c>
      <c r="AJ291" s="322">
        <f t="shared" si="221"/>
        <v>461.9</v>
      </c>
      <c r="AK291" s="322">
        <f t="shared" si="221"/>
        <v>486.5</v>
      </c>
      <c r="AL291" s="322">
        <f t="shared" si="221"/>
        <v>520.5</v>
      </c>
      <c r="AM291" s="322">
        <f t="shared" si="221"/>
        <v>558.59999999999991</v>
      </c>
      <c r="AN291" s="322">
        <f t="shared" si="221"/>
        <v>595.09999999999991</v>
      </c>
      <c r="AO291" s="322">
        <f t="shared" si="221"/>
        <v>637.4</v>
      </c>
      <c r="AP291" s="322">
        <f t="shared" si="221"/>
        <v>659.8</v>
      </c>
      <c r="AQ291" s="322">
        <f t="shared" si="221"/>
        <v>672.5</v>
      </c>
      <c r="AR291" s="322">
        <f t="shared" si="221"/>
        <v>688.40000000000009</v>
      </c>
      <c r="AS291" s="322">
        <f t="shared" si="221"/>
        <v>721.8</v>
      </c>
      <c r="AT291" s="322">
        <f t="shared" si="221"/>
        <v>756.09999999999991</v>
      </c>
      <c r="AU291" s="322">
        <f t="shared" si="221"/>
        <v>801.7</v>
      </c>
      <c r="AV291" s="322">
        <f t="shared" si="221"/>
        <v>841.1</v>
      </c>
      <c r="AW291" s="322">
        <f t="shared" si="221"/>
        <v>866</v>
      </c>
      <c r="AX291" s="322">
        <f t="shared" si="221"/>
        <v>837.8</v>
      </c>
      <c r="AY291" s="322">
        <f t="shared" si="221"/>
        <v>844</v>
      </c>
      <c r="AZ291" s="322">
        <f t="shared" si="221"/>
        <v>766.8</v>
      </c>
      <c r="BA291" s="322">
        <f t="shared" si="221"/>
        <v>796.59999999999991</v>
      </c>
      <c r="BB291" s="322">
        <f t="shared" si="221"/>
        <v>945.8</v>
      </c>
      <c r="BC291" s="322">
        <f t="shared" si="221"/>
        <v>993.8</v>
      </c>
      <c r="BD291" s="322">
        <f t="shared" si="221"/>
        <v>1042.5</v>
      </c>
      <c r="BE291" s="322">
        <f t="shared" si="221"/>
        <v>0</v>
      </c>
    </row>
    <row r="292" spans="4:57" s="322" customFormat="1" x14ac:dyDescent="0.2">
      <c r="D292" s="322" t="s">
        <v>2368</v>
      </c>
      <c r="K292" s="322">
        <f t="shared" ref="K292:BE292" si="222">K232</f>
        <v>31.4</v>
      </c>
      <c r="L292" s="322">
        <f t="shared" si="222"/>
        <v>36.6</v>
      </c>
      <c r="M292" s="322">
        <f t="shared" si="222"/>
        <v>40.9</v>
      </c>
      <c r="N292" s="322">
        <f t="shared" si="222"/>
        <v>50.7</v>
      </c>
      <c r="O292" s="322">
        <f t="shared" si="222"/>
        <v>57.6</v>
      </c>
      <c r="P292" s="322">
        <f t="shared" si="222"/>
        <v>65.900000000000006</v>
      </c>
      <c r="Q292" s="322">
        <f t="shared" si="222"/>
        <v>74.5</v>
      </c>
      <c r="R292" s="322">
        <f t="shared" si="222"/>
        <v>83.2</v>
      </c>
      <c r="S292" s="322">
        <f t="shared" si="222"/>
        <v>91.4</v>
      </c>
      <c r="T292" s="322">
        <f t="shared" si="222"/>
        <v>102.6</v>
      </c>
      <c r="U292" s="322">
        <f t="shared" si="222"/>
        <v>118.6</v>
      </c>
      <c r="V292" s="322">
        <f t="shared" si="222"/>
        <v>138.6</v>
      </c>
      <c r="W292" s="322">
        <f t="shared" si="222"/>
        <v>153.69999999999999</v>
      </c>
      <c r="X292" s="322">
        <f t="shared" si="222"/>
        <v>164.4</v>
      </c>
      <c r="Y292" s="322">
        <f t="shared" si="222"/>
        <v>173</v>
      </c>
      <c r="Z292" s="322">
        <f t="shared" si="222"/>
        <v>183.3</v>
      </c>
      <c r="AA292" s="322">
        <f t="shared" si="222"/>
        <v>193.6</v>
      </c>
      <c r="AB292" s="322">
        <f t="shared" si="222"/>
        <v>201</v>
      </c>
      <c r="AC292" s="322">
        <f t="shared" si="222"/>
        <v>213.9</v>
      </c>
      <c r="AD292" s="322">
        <f t="shared" si="222"/>
        <v>227.4</v>
      </c>
      <c r="AE292" s="322">
        <f t="shared" si="222"/>
        <v>244.1</v>
      </c>
      <c r="AF292" s="322">
        <f t="shared" si="222"/>
        <v>264.2</v>
      </c>
      <c r="AG292" s="322">
        <f t="shared" si="222"/>
        <v>281.8</v>
      </c>
      <c r="AH292" s="322">
        <f t="shared" si="222"/>
        <v>297.89999999999998</v>
      </c>
      <c r="AI292" s="322">
        <f t="shared" si="222"/>
        <v>312.2</v>
      </c>
      <c r="AJ292" s="322">
        <f t="shared" si="222"/>
        <v>327.7</v>
      </c>
      <c r="AK292" s="322">
        <f t="shared" si="222"/>
        <v>342</v>
      </c>
      <c r="AL292" s="322">
        <f t="shared" si="222"/>
        <v>356.6</v>
      </c>
      <c r="AM292" s="322">
        <f t="shared" si="222"/>
        <v>369.2</v>
      </c>
      <c r="AN292" s="322">
        <f t="shared" si="222"/>
        <v>379.9</v>
      </c>
      <c r="AO292" s="322">
        <f t="shared" si="222"/>
        <v>401.4</v>
      </c>
      <c r="AP292" s="322">
        <f t="shared" si="222"/>
        <v>425.1</v>
      </c>
      <c r="AQ292" s="322">
        <f t="shared" si="222"/>
        <v>446.9</v>
      </c>
      <c r="AR292" s="322">
        <f t="shared" si="222"/>
        <v>463.5</v>
      </c>
      <c r="AS292" s="322">
        <f t="shared" si="222"/>
        <v>485.5</v>
      </c>
      <c r="AT292" s="322">
        <f t="shared" si="222"/>
        <v>512.70000000000005</v>
      </c>
      <c r="AU292" s="322">
        <f t="shared" si="222"/>
        <v>544.1</v>
      </c>
      <c r="AV292" s="322">
        <f t="shared" si="222"/>
        <v>575.70000000000005</v>
      </c>
      <c r="AW292" s="322">
        <f t="shared" si="222"/>
        <v>605.5</v>
      </c>
      <c r="AX292" s="322">
        <f t="shared" si="222"/>
        <v>664.5</v>
      </c>
      <c r="AY292" s="322">
        <f t="shared" si="222"/>
        <v>690.2</v>
      </c>
      <c r="AZ292" s="322">
        <f t="shared" si="222"/>
        <v>713.3</v>
      </c>
      <c r="BA292" s="322">
        <f t="shared" si="222"/>
        <v>762.1</v>
      </c>
      <c r="BB292" s="322">
        <f t="shared" si="222"/>
        <v>799</v>
      </c>
      <c r="BC292" s="322">
        <f t="shared" si="222"/>
        <v>834.6</v>
      </c>
      <c r="BD292" s="322">
        <f t="shared" si="222"/>
        <v>871.8</v>
      </c>
      <c r="BE292" s="322">
        <f t="shared" si="222"/>
        <v>0</v>
      </c>
    </row>
    <row r="293" spans="4:57" s="322" customFormat="1" x14ac:dyDescent="0.2">
      <c r="D293" s="322" t="s">
        <v>2369</v>
      </c>
      <c r="K293" s="322">
        <f>K291-K292</f>
        <v>7.1000000000000014</v>
      </c>
      <c r="L293" s="322">
        <f t="shared" ref="L293:BE293" si="223">L291-L292</f>
        <v>6</v>
      </c>
      <c r="M293" s="322">
        <f t="shared" si="223"/>
        <v>7.3999999999999986</v>
      </c>
      <c r="N293" s="322">
        <f t="shared" si="223"/>
        <v>12.199999999999996</v>
      </c>
      <c r="O293" s="322">
        <f t="shared" si="223"/>
        <v>14.20000000000001</v>
      </c>
      <c r="P293" s="322">
        <f t="shared" si="223"/>
        <v>9.2999999999999972</v>
      </c>
      <c r="Q293" s="322">
        <f t="shared" si="223"/>
        <v>8.8000000000000114</v>
      </c>
      <c r="R293" s="322">
        <f t="shared" si="223"/>
        <v>9.0999999999999943</v>
      </c>
      <c r="S293" s="322">
        <f t="shared" si="223"/>
        <v>15.399999999999991</v>
      </c>
      <c r="T293" s="322">
        <f t="shared" si="223"/>
        <v>23.599999999999994</v>
      </c>
      <c r="U293" s="322">
        <f t="shared" si="223"/>
        <v>21.000000000000028</v>
      </c>
      <c r="V293" s="322">
        <f t="shared" si="223"/>
        <v>28.700000000000017</v>
      </c>
      <c r="W293" s="322">
        <f t="shared" si="223"/>
        <v>24.900000000000006</v>
      </c>
      <c r="X293" s="322">
        <f t="shared" si="223"/>
        <v>26.799999999999983</v>
      </c>
      <c r="Y293" s="322">
        <f t="shared" si="223"/>
        <v>43.300000000000011</v>
      </c>
      <c r="Z293" s="322">
        <f t="shared" si="223"/>
        <v>55.799999999999983</v>
      </c>
      <c r="AA293" s="322">
        <f t="shared" si="223"/>
        <v>66.700000000000017</v>
      </c>
      <c r="AB293" s="322">
        <f t="shared" si="223"/>
        <v>76.700000000000045</v>
      </c>
      <c r="AC293" s="322">
        <f t="shared" si="223"/>
        <v>96.80000000000004</v>
      </c>
      <c r="AD293" s="322">
        <f t="shared" si="223"/>
        <v>105.39999999999995</v>
      </c>
      <c r="AE293" s="322">
        <f t="shared" si="223"/>
        <v>115.4</v>
      </c>
      <c r="AF293" s="322">
        <f t="shared" si="223"/>
        <v>112.10000000000002</v>
      </c>
      <c r="AG293" s="322">
        <f t="shared" si="223"/>
        <v>112.30000000000001</v>
      </c>
      <c r="AH293" s="322">
        <f t="shared" si="223"/>
        <v>113</v>
      </c>
      <c r="AI293" s="322">
        <f t="shared" si="223"/>
        <v>125.90000000000003</v>
      </c>
      <c r="AJ293" s="322">
        <f t="shared" si="223"/>
        <v>134.19999999999999</v>
      </c>
      <c r="AK293" s="322">
        <f t="shared" si="223"/>
        <v>144.5</v>
      </c>
      <c r="AL293" s="322">
        <f t="shared" si="223"/>
        <v>163.89999999999998</v>
      </c>
      <c r="AM293" s="322">
        <f t="shared" si="223"/>
        <v>189.39999999999992</v>
      </c>
      <c r="AN293" s="322">
        <f t="shared" si="223"/>
        <v>215.19999999999993</v>
      </c>
      <c r="AO293" s="322">
        <f t="shared" si="223"/>
        <v>236</v>
      </c>
      <c r="AP293" s="322">
        <f t="shared" si="223"/>
        <v>234.69999999999993</v>
      </c>
      <c r="AQ293" s="322">
        <f t="shared" si="223"/>
        <v>225.60000000000002</v>
      </c>
      <c r="AR293" s="322">
        <f t="shared" si="223"/>
        <v>224.90000000000009</v>
      </c>
      <c r="AS293" s="322">
        <f t="shared" si="223"/>
        <v>236.29999999999995</v>
      </c>
      <c r="AT293" s="322">
        <f t="shared" si="223"/>
        <v>243.39999999999986</v>
      </c>
      <c r="AU293" s="322">
        <f t="shared" si="223"/>
        <v>257.60000000000002</v>
      </c>
      <c r="AV293" s="322">
        <f t="shared" si="223"/>
        <v>265.39999999999998</v>
      </c>
      <c r="AW293" s="322">
        <f t="shared" si="223"/>
        <v>260.5</v>
      </c>
      <c r="AX293" s="322">
        <f t="shared" si="223"/>
        <v>173.29999999999995</v>
      </c>
      <c r="AY293" s="322">
        <f t="shared" si="223"/>
        <v>153.79999999999995</v>
      </c>
      <c r="AZ293" s="322">
        <f t="shared" si="223"/>
        <v>53.5</v>
      </c>
      <c r="BA293" s="322">
        <f t="shared" si="223"/>
        <v>34.499999999999886</v>
      </c>
      <c r="BB293" s="322">
        <f t="shared" si="223"/>
        <v>146.79999999999995</v>
      </c>
      <c r="BC293" s="322">
        <f t="shared" si="223"/>
        <v>159.19999999999993</v>
      </c>
      <c r="BD293" s="322">
        <f t="shared" si="223"/>
        <v>170.70000000000005</v>
      </c>
      <c r="BE293" s="322">
        <f t="shared" si="223"/>
        <v>0</v>
      </c>
    </row>
    <row r="294" spans="4:57" customFormat="1" x14ac:dyDescent="0.2">
      <c r="D294" t="s">
        <v>2367</v>
      </c>
      <c r="K294">
        <f t="shared" ref="K294:BE294" si="224">K212</f>
        <v>1.1000000000000001</v>
      </c>
      <c r="L294" s="322">
        <f t="shared" si="224"/>
        <v>1.3</v>
      </c>
      <c r="M294" s="322">
        <f t="shared" si="224"/>
        <v>1.4</v>
      </c>
      <c r="N294" s="322">
        <f t="shared" si="224"/>
        <v>1.5</v>
      </c>
      <c r="O294" s="322">
        <f t="shared" si="224"/>
        <v>1.8</v>
      </c>
      <c r="P294" s="322">
        <f t="shared" si="224"/>
        <v>1.9</v>
      </c>
      <c r="Q294" s="322">
        <f t="shared" si="224"/>
        <v>2</v>
      </c>
      <c r="R294" s="322">
        <f t="shared" si="224"/>
        <v>2.2000000000000002</v>
      </c>
      <c r="S294" s="322">
        <f t="shared" si="224"/>
        <v>2.5</v>
      </c>
      <c r="T294" s="322">
        <f t="shared" si="224"/>
        <v>2.7</v>
      </c>
      <c r="U294" s="322">
        <f t="shared" si="224"/>
        <v>3</v>
      </c>
      <c r="V294" s="322">
        <f t="shared" si="224"/>
        <v>3.4</v>
      </c>
      <c r="W294" s="322">
        <f t="shared" si="224"/>
        <v>3.9</v>
      </c>
      <c r="X294" s="322">
        <f t="shared" si="224"/>
        <v>4.2</v>
      </c>
      <c r="Y294" s="322">
        <f t="shared" si="224"/>
        <v>5.0999999999999996</v>
      </c>
      <c r="Z294" s="322">
        <f t="shared" si="224"/>
        <v>5.6</v>
      </c>
      <c r="AA294" s="322">
        <f t="shared" si="224"/>
        <v>5.7</v>
      </c>
      <c r="AB294" s="322">
        <f t="shared" si="224"/>
        <v>6.7</v>
      </c>
      <c r="AC294" s="322">
        <f t="shared" si="224"/>
        <v>9.4</v>
      </c>
      <c r="AD294" s="322">
        <f t="shared" si="224"/>
        <v>12.7</v>
      </c>
      <c r="AE294" s="322">
        <f t="shared" si="224"/>
        <v>10.7</v>
      </c>
      <c r="AF294" s="322">
        <f t="shared" si="224"/>
        <v>11.9</v>
      </c>
      <c r="AG294" s="322">
        <f t="shared" si="224"/>
        <v>12.9</v>
      </c>
      <c r="AH294" s="322">
        <f t="shared" si="224"/>
        <v>15.2</v>
      </c>
      <c r="AI294" s="322">
        <f t="shared" si="224"/>
        <v>17.3</v>
      </c>
      <c r="AJ294" s="322">
        <f t="shared" si="224"/>
        <v>19.5</v>
      </c>
      <c r="AK294" s="322">
        <f t="shared" si="224"/>
        <v>18.600000000000001</v>
      </c>
      <c r="AL294" s="322">
        <f t="shared" si="224"/>
        <v>19.100000000000001</v>
      </c>
      <c r="AM294" s="322">
        <f t="shared" si="224"/>
        <v>19.2</v>
      </c>
      <c r="AN294" s="322">
        <f t="shared" si="224"/>
        <v>20.3</v>
      </c>
      <c r="AO294" s="322">
        <f t="shared" si="224"/>
        <v>20.3</v>
      </c>
      <c r="AP294" s="322">
        <f t="shared" si="224"/>
        <v>22.6</v>
      </c>
      <c r="AQ294" s="322">
        <f t="shared" si="224"/>
        <v>24.7</v>
      </c>
      <c r="AR294" s="322">
        <f t="shared" si="224"/>
        <v>27.1</v>
      </c>
      <c r="AS294" s="322">
        <f t="shared" si="224"/>
        <v>31</v>
      </c>
      <c r="AT294" s="322">
        <f t="shared" si="224"/>
        <v>37.1</v>
      </c>
      <c r="AU294" s="322">
        <f t="shared" si="224"/>
        <v>43.6</v>
      </c>
      <c r="AV294" s="322">
        <f t="shared" si="224"/>
        <v>47.9</v>
      </c>
      <c r="AW294" s="322">
        <f t="shared" si="224"/>
        <v>51.6</v>
      </c>
      <c r="AX294" s="322">
        <f t="shared" si="224"/>
        <v>54.2</v>
      </c>
      <c r="AY294" s="322">
        <f t="shared" si="224"/>
        <v>57.7</v>
      </c>
      <c r="AZ294" s="322">
        <f t="shared" si="224"/>
        <v>59.7</v>
      </c>
      <c r="BA294" s="322">
        <f t="shared" si="224"/>
        <v>60.4</v>
      </c>
      <c r="BB294" s="322">
        <f t="shared" si="224"/>
        <v>65.7</v>
      </c>
      <c r="BC294" s="322">
        <f t="shared" si="224"/>
        <v>68.400000000000006</v>
      </c>
      <c r="BD294" s="322">
        <f t="shared" si="224"/>
        <v>71</v>
      </c>
      <c r="BE294" s="322">
        <f t="shared" si="224"/>
        <v>0</v>
      </c>
    </row>
    <row r="295" spans="4:57" s="322" customFormat="1" x14ac:dyDescent="0.2">
      <c r="D295" s="322" t="s">
        <v>2371</v>
      </c>
      <c r="K295" s="322">
        <f>K293+K294</f>
        <v>8.2000000000000011</v>
      </c>
      <c r="L295" s="322">
        <f t="shared" ref="L295:BE295" si="225">L293+L294</f>
        <v>7.3</v>
      </c>
      <c r="M295" s="322">
        <f t="shared" si="225"/>
        <v>8.7999999999999989</v>
      </c>
      <c r="N295" s="322">
        <f t="shared" si="225"/>
        <v>13.699999999999996</v>
      </c>
      <c r="O295" s="322">
        <f t="shared" si="225"/>
        <v>16.000000000000011</v>
      </c>
      <c r="P295" s="322">
        <f t="shared" si="225"/>
        <v>11.199999999999998</v>
      </c>
      <c r="Q295" s="322">
        <f t="shared" si="225"/>
        <v>10.800000000000011</v>
      </c>
      <c r="R295" s="322">
        <f t="shared" si="225"/>
        <v>11.299999999999994</v>
      </c>
      <c r="S295" s="322">
        <f t="shared" si="225"/>
        <v>17.899999999999991</v>
      </c>
      <c r="T295" s="322">
        <f t="shared" si="225"/>
        <v>26.299999999999994</v>
      </c>
      <c r="U295" s="322">
        <f t="shared" si="225"/>
        <v>24.000000000000028</v>
      </c>
      <c r="V295" s="322">
        <f t="shared" si="225"/>
        <v>32.100000000000016</v>
      </c>
      <c r="W295" s="322">
        <f t="shared" si="225"/>
        <v>28.800000000000004</v>
      </c>
      <c r="X295" s="322">
        <f t="shared" si="225"/>
        <v>30.999999999999982</v>
      </c>
      <c r="Y295" s="322">
        <f t="shared" si="225"/>
        <v>48.400000000000013</v>
      </c>
      <c r="Z295" s="322">
        <f t="shared" si="225"/>
        <v>61.399999999999984</v>
      </c>
      <c r="AA295" s="322">
        <f t="shared" si="225"/>
        <v>72.40000000000002</v>
      </c>
      <c r="AB295" s="322">
        <f t="shared" si="225"/>
        <v>83.400000000000048</v>
      </c>
      <c r="AC295" s="322">
        <f t="shared" si="225"/>
        <v>106.20000000000005</v>
      </c>
      <c r="AD295" s="322">
        <f t="shared" si="225"/>
        <v>118.09999999999995</v>
      </c>
      <c r="AE295" s="322">
        <f t="shared" si="225"/>
        <v>126.10000000000001</v>
      </c>
      <c r="AF295" s="322">
        <f t="shared" si="225"/>
        <v>124.00000000000003</v>
      </c>
      <c r="AG295" s="322">
        <f t="shared" si="225"/>
        <v>125.20000000000002</v>
      </c>
      <c r="AH295" s="322">
        <f t="shared" si="225"/>
        <v>128.19999999999999</v>
      </c>
      <c r="AI295" s="322">
        <f t="shared" si="225"/>
        <v>143.20000000000005</v>
      </c>
      <c r="AJ295" s="322">
        <f t="shared" si="225"/>
        <v>153.69999999999999</v>
      </c>
      <c r="AK295" s="322">
        <f t="shared" si="225"/>
        <v>163.1</v>
      </c>
      <c r="AL295" s="322">
        <f t="shared" si="225"/>
        <v>182.99999999999997</v>
      </c>
      <c r="AM295" s="322">
        <f t="shared" si="225"/>
        <v>208.59999999999991</v>
      </c>
      <c r="AN295" s="322">
        <f t="shared" si="225"/>
        <v>235.49999999999994</v>
      </c>
      <c r="AO295" s="322">
        <f t="shared" si="225"/>
        <v>256.3</v>
      </c>
      <c r="AP295" s="322">
        <f t="shared" si="225"/>
        <v>257.29999999999995</v>
      </c>
      <c r="AQ295" s="322">
        <f t="shared" si="225"/>
        <v>250.3</v>
      </c>
      <c r="AR295" s="322">
        <f t="shared" si="225"/>
        <v>252.00000000000009</v>
      </c>
      <c r="AS295" s="322">
        <f t="shared" si="225"/>
        <v>267.29999999999995</v>
      </c>
      <c r="AT295" s="322">
        <f t="shared" si="225"/>
        <v>280.49999999999989</v>
      </c>
      <c r="AU295" s="322">
        <f t="shared" si="225"/>
        <v>301.20000000000005</v>
      </c>
      <c r="AV295" s="322">
        <f t="shared" si="225"/>
        <v>313.29999999999995</v>
      </c>
      <c r="AW295" s="322">
        <f t="shared" si="225"/>
        <v>312.10000000000002</v>
      </c>
      <c r="AX295" s="322">
        <f t="shared" si="225"/>
        <v>227.49999999999994</v>
      </c>
      <c r="AY295" s="322">
        <f t="shared" si="225"/>
        <v>211.49999999999994</v>
      </c>
      <c r="AZ295" s="322">
        <f t="shared" si="225"/>
        <v>113.2</v>
      </c>
      <c r="BA295" s="322">
        <f t="shared" si="225"/>
        <v>94.899999999999892</v>
      </c>
      <c r="BB295" s="322">
        <f t="shared" si="225"/>
        <v>212.49999999999994</v>
      </c>
      <c r="BC295" s="322">
        <f t="shared" si="225"/>
        <v>227.59999999999994</v>
      </c>
      <c r="BD295" s="322">
        <f t="shared" si="225"/>
        <v>241.70000000000005</v>
      </c>
      <c r="BE295" s="322">
        <f t="shared" si="225"/>
        <v>0</v>
      </c>
    </row>
    <row r="296" spans="4:57" customFormat="1" x14ac:dyDescent="0.2">
      <c r="D296" t="s">
        <v>2370</v>
      </c>
      <c r="K296" s="79">
        <f t="shared" ref="K296:BE296" si="226">K161+K168</f>
        <v>6.9716974115149721</v>
      </c>
      <c r="L296" s="79">
        <f t="shared" si="226"/>
        <v>7.707951658218291</v>
      </c>
      <c r="M296" s="79">
        <f t="shared" si="226"/>
        <v>8.679151176217907</v>
      </c>
      <c r="N296" s="79">
        <f t="shared" si="226"/>
        <v>10.066983101283322</v>
      </c>
      <c r="O296" s="79">
        <f t="shared" si="226"/>
        <v>12.600472295431862</v>
      </c>
      <c r="P296" s="79">
        <f t="shared" si="226"/>
        <v>15.590456646144922</v>
      </c>
      <c r="Q296" s="79">
        <f t="shared" si="226"/>
        <v>18.454588847553048</v>
      </c>
      <c r="R296" s="79">
        <f t="shared" si="226"/>
        <v>21.460899885313584</v>
      </c>
      <c r="S296" s="79">
        <f t="shared" si="226"/>
        <v>24.698232181625784</v>
      </c>
      <c r="T296" s="79">
        <f t="shared" si="226"/>
        <v>28.204481978971128</v>
      </c>
      <c r="U296" s="79">
        <f t="shared" si="226"/>
        <v>34.20876009790036</v>
      </c>
      <c r="V296" s="79">
        <f t="shared" si="226"/>
        <v>40.582565460840364</v>
      </c>
      <c r="W296" s="79">
        <f t="shared" si="226"/>
        <v>47.470298398479798</v>
      </c>
      <c r="X296" s="79">
        <f t="shared" si="226"/>
        <v>54.211146982268069</v>
      </c>
      <c r="Y296" s="79">
        <f t="shared" si="226"/>
        <v>60.828639008409766</v>
      </c>
      <c r="Z296" s="79">
        <f t="shared" si="226"/>
        <v>65.353657097859397</v>
      </c>
      <c r="AA296" s="79">
        <f t="shared" si="226"/>
        <v>68.578350046697366</v>
      </c>
      <c r="AB296" s="79">
        <f t="shared" si="226"/>
        <v>73.566428415006968</v>
      </c>
      <c r="AC296" s="79">
        <f t="shared" si="226"/>
        <v>78.461620686711981</v>
      </c>
      <c r="AD296" s="79">
        <f t="shared" si="226"/>
        <v>89.849800256397174</v>
      </c>
      <c r="AE296" s="79">
        <f t="shared" si="226"/>
        <v>98.390713433445313</v>
      </c>
      <c r="AF296" s="79">
        <f t="shared" si="226"/>
        <v>108.83791263875797</v>
      </c>
      <c r="AG296" s="79">
        <f t="shared" si="226"/>
        <v>124.54147475694288</v>
      </c>
      <c r="AH296" s="79">
        <f t="shared" si="226"/>
        <v>136.52352985220861</v>
      </c>
      <c r="AI296" s="79">
        <f t="shared" si="226"/>
        <v>152.5480358255505</v>
      </c>
      <c r="AJ296" s="79">
        <f t="shared" si="226"/>
        <v>168.74244658266826</v>
      </c>
      <c r="AK296" s="79">
        <f t="shared" si="226"/>
        <v>181.69606822886129</v>
      </c>
      <c r="AL296" s="79">
        <f t="shared" si="226"/>
        <v>190.45369495449691</v>
      </c>
      <c r="AM296" s="79">
        <f t="shared" si="226"/>
        <v>187.56681587260636</v>
      </c>
      <c r="AN296" s="79">
        <f t="shared" si="226"/>
        <v>190.95440384952357</v>
      </c>
      <c r="AO296" s="79">
        <f t="shared" si="226"/>
        <v>200.71219852879102</v>
      </c>
      <c r="AP296" s="79">
        <f t="shared" si="226"/>
        <v>222.73927912124577</v>
      </c>
      <c r="AQ296" s="79">
        <f t="shared" si="226"/>
        <v>238.19922973909942</v>
      </c>
      <c r="AR296" s="79">
        <f t="shared" si="226"/>
        <v>252.07165746864439</v>
      </c>
      <c r="AS296" s="79">
        <f t="shared" si="226"/>
        <v>279.22775639772044</v>
      </c>
      <c r="AT296" s="79">
        <f t="shared" si="226"/>
        <v>306.10505646572483</v>
      </c>
      <c r="AU296" s="79">
        <f t="shared" si="226"/>
        <v>361.9868912847553</v>
      </c>
      <c r="AV296" s="79">
        <f t="shared" si="226"/>
        <v>393.38945048766709</v>
      </c>
      <c r="AW296" s="79">
        <f t="shared" si="226"/>
        <v>424.88723267052848</v>
      </c>
      <c r="AX296" s="79">
        <f t="shared" si="226"/>
        <v>452.85807011712876</v>
      </c>
      <c r="AY296" s="79">
        <f t="shared" si="226"/>
        <v>472.93020107129189</v>
      </c>
      <c r="AZ296" s="79">
        <f t="shared" si="226"/>
        <v>497.87353903813255</v>
      </c>
      <c r="BA296" s="79">
        <f t="shared" si="226"/>
        <v>515.35799274128897</v>
      </c>
      <c r="BB296" s="79">
        <f t="shared" si="226"/>
        <v>535.73538213963104</v>
      </c>
      <c r="BC296" s="79">
        <f t="shared" si="226"/>
        <v>565.16733355894701</v>
      </c>
      <c r="BD296" s="79">
        <f t="shared" si="226"/>
        <v>593.87621678178186</v>
      </c>
      <c r="BE296" s="79">
        <f t="shared" si="226"/>
        <v>0</v>
      </c>
    </row>
    <row r="297" spans="4:57" customFormat="1" x14ac:dyDescent="0.2">
      <c r="D297" t="s">
        <v>2372</v>
      </c>
      <c r="K297">
        <f>K295/K296</f>
        <v>1.1761841508577628</v>
      </c>
      <c r="L297" s="322">
        <f t="shared" ref="L297:BE297" si="227">L295/L296</f>
        <v>0.94707392102241206</v>
      </c>
      <c r="M297" s="322">
        <f t="shared" si="227"/>
        <v>1.013924037193088</v>
      </c>
      <c r="N297" s="322">
        <f t="shared" si="227"/>
        <v>1.3608843744113908</v>
      </c>
      <c r="O297" s="322">
        <f t="shared" si="227"/>
        <v>1.2697936731943456</v>
      </c>
      <c r="P297" s="322">
        <f t="shared" si="227"/>
        <v>0.71838819440670076</v>
      </c>
      <c r="Q297" s="322">
        <f t="shared" si="227"/>
        <v>0.58522029882188453</v>
      </c>
      <c r="R297" s="322">
        <f t="shared" si="227"/>
        <v>0.52653896436714487</v>
      </c>
      <c r="S297" s="322">
        <f t="shared" si="227"/>
        <v>0.72474822766127656</v>
      </c>
      <c r="T297" s="322">
        <f t="shared" si="227"/>
        <v>0.93247591002057439</v>
      </c>
      <c r="U297" s="322">
        <f t="shared" si="227"/>
        <v>0.70157468237128784</v>
      </c>
      <c r="V297" s="322">
        <f t="shared" si="227"/>
        <v>0.79098005844343444</v>
      </c>
      <c r="W297" s="322">
        <f t="shared" si="227"/>
        <v>0.60669515405705354</v>
      </c>
      <c r="X297" s="322">
        <f t="shared" si="227"/>
        <v>0.57183811311241539</v>
      </c>
      <c r="Y297" s="322">
        <f t="shared" si="227"/>
        <v>0.79567783841602224</v>
      </c>
      <c r="Z297" s="322">
        <f t="shared" si="227"/>
        <v>0.93950365942124281</v>
      </c>
      <c r="AA297" s="322">
        <f t="shared" si="227"/>
        <v>1.0557267701935138</v>
      </c>
      <c r="AB297" s="322">
        <f t="shared" si="227"/>
        <v>1.1336692809051352</v>
      </c>
      <c r="AC297" s="322">
        <f t="shared" si="227"/>
        <v>1.3535279933108206</v>
      </c>
      <c r="AD297" s="322">
        <f t="shared" si="227"/>
        <v>1.3144158324558035</v>
      </c>
      <c r="AE297" s="322">
        <f t="shared" si="227"/>
        <v>1.2816250192686951</v>
      </c>
      <c r="AF297" s="322">
        <f t="shared" si="227"/>
        <v>1.1393088767841981</v>
      </c>
      <c r="AG297" s="322">
        <f t="shared" si="227"/>
        <v>1.005287597921434</v>
      </c>
      <c r="AH297" s="322">
        <f t="shared" si="227"/>
        <v>0.93903226893401359</v>
      </c>
      <c r="AI297" s="322">
        <f t="shared" si="227"/>
        <v>0.93872070672715446</v>
      </c>
      <c r="AJ297" s="322">
        <f t="shared" si="227"/>
        <v>0.91085558561402713</v>
      </c>
      <c r="AK297" s="322">
        <f t="shared" si="227"/>
        <v>0.89765288588722791</v>
      </c>
      <c r="AL297" s="322">
        <f t="shared" si="227"/>
        <v>0.96086347940753913</v>
      </c>
      <c r="AM297" s="322">
        <f t="shared" si="227"/>
        <v>1.1121370218369495</v>
      </c>
      <c r="AN297" s="322">
        <f t="shared" si="227"/>
        <v>1.2332787055572665</v>
      </c>
      <c r="AO297" s="322">
        <f t="shared" si="227"/>
        <v>1.2769527805418126</v>
      </c>
      <c r="AP297" s="322">
        <f t="shared" si="227"/>
        <v>1.1551622193225355</v>
      </c>
      <c r="AQ297" s="322">
        <f t="shared" si="227"/>
        <v>1.0508010469813636</v>
      </c>
      <c r="AR297" s="322">
        <f t="shared" si="227"/>
        <v>0.99971572580049695</v>
      </c>
      <c r="AS297" s="322">
        <f t="shared" si="227"/>
        <v>0.95728305612737485</v>
      </c>
      <c r="AT297" s="322">
        <f t="shared" si="227"/>
        <v>0.91635206304214711</v>
      </c>
      <c r="AU297" s="322">
        <f t="shared" si="227"/>
        <v>0.83207432990456687</v>
      </c>
      <c r="AV297" s="322">
        <f t="shared" si="227"/>
        <v>0.79641179907497806</v>
      </c>
      <c r="AW297" s="322">
        <f t="shared" si="227"/>
        <v>0.73454784234953141</v>
      </c>
      <c r="AX297" s="322">
        <f t="shared" si="227"/>
        <v>0.50236490196842154</v>
      </c>
      <c r="AY297" s="322">
        <f t="shared" si="227"/>
        <v>0.44721187084458869</v>
      </c>
      <c r="AZ297" s="322">
        <f t="shared" si="227"/>
        <v>0.22736697398840858</v>
      </c>
      <c r="BA297" s="322">
        <f t="shared" si="227"/>
        <v>0.18414384046943449</v>
      </c>
      <c r="BB297" s="322">
        <f t="shared" si="227"/>
        <v>0.39665104655084205</v>
      </c>
      <c r="BC297" s="322">
        <f t="shared" si="227"/>
        <v>0.40271258879519306</v>
      </c>
      <c r="BD297" s="322">
        <f t="shared" si="227"/>
        <v>0.40698716865574031</v>
      </c>
      <c r="BE297" s="322" t="e">
        <f t="shared" si="227"/>
        <v>#DIV/0!</v>
      </c>
    </row>
    <row r="298" spans="4:57" customFormat="1" x14ac:dyDescent="0.2"/>
    <row r="299" spans="4:57" customFormat="1" x14ac:dyDescent="0.2">
      <c r="J299" t="s">
        <v>1145</v>
      </c>
    </row>
    <row r="300" spans="4:57" customFormat="1" x14ac:dyDescent="0.2">
      <c r="J300" t="s">
        <v>2500</v>
      </c>
    </row>
    <row r="301" spans="4:57" customFormat="1" x14ac:dyDescent="0.2"/>
    <row r="302" spans="4:57" customFormat="1" x14ac:dyDescent="0.2"/>
    <row r="303" spans="4:57" customFormat="1" x14ac:dyDescent="0.2"/>
    <row r="304" spans="4:57" customFormat="1" x14ac:dyDescent="0.2"/>
    <row r="305" customFormat="1" x14ac:dyDescent="0.2"/>
    <row r="306" customFormat="1" x14ac:dyDescent="0.2"/>
    <row r="307" customFormat="1" x14ac:dyDescent="0.2"/>
  </sheetData>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4"/>
  <sheetViews>
    <sheetView defaultGridColor="0" colorId="22" zoomScale="87" workbookViewId="0">
      <pane xSplit="1" ySplit="4" topLeftCell="BI30" activePane="bottomRight" state="frozenSplit"/>
      <selection pane="topRight" activeCell="B1" sqref="B1"/>
      <selection pane="bottomLeft" activeCell="A8" sqref="A8"/>
      <selection pane="bottomRight" activeCell="BY39" sqref="BY39"/>
    </sheetView>
  </sheetViews>
  <sheetFormatPr defaultRowHeight="15" x14ac:dyDescent="0.25"/>
  <cols>
    <col min="1" max="1" width="61.7109375" style="330" customWidth="1"/>
    <col min="2" max="77" width="10.7109375" style="329" customWidth="1"/>
    <col min="78" max="95" width="10.7109375" style="329" hidden="1" customWidth="1"/>
    <col min="96" max="16384" width="9.140625" style="329"/>
  </cols>
  <sheetData>
    <row r="1" spans="1:95" s="330" customFormat="1" ht="15" customHeight="1" x14ac:dyDescent="0.25">
      <c r="A1" s="365" t="s">
        <v>2065</v>
      </c>
      <c r="B1" s="365"/>
      <c r="C1" s="365"/>
      <c r="D1" s="365"/>
      <c r="E1" s="365"/>
    </row>
    <row r="2" spans="1:95" s="330" customFormat="1" ht="14.25" customHeight="1" x14ac:dyDescent="0.2">
      <c r="A2" s="366" t="s">
        <v>1782</v>
      </c>
      <c r="B2" s="366"/>
      <c r="C2" s="366"/>
      <c r="D2" s="366"/>
    </row>
    <row r="3" spans="1:95" s="330" customFormat="1" ht="15" customHeight="1" x14ac:dyDescent="0.2">
      <c r="A3" s="367" t="s">
        <v>1781</v>
      </c>
      <c r="B3" s="339" t="s">
        <v>481</v>
      </c>
      <c r="C3" s="339" t="s">
        <v>480</v>
      </c>
      <c r="D3" s="339" t="s">
        <v>479</v>
      </c>
      <c r="E3" s="339" t="s">
        <v>478</v>
      </c>
      <c r="F3" s="339" t="s">
        <v>477</v>
      </c>
      <c r="G3" s="339" t="s">
        <v>476</v>
      </c>
      <c r="H3" s="339" t="s">
        <v>475</v>
      </c>
      <c r="I3" s="339" t="s">
        <v>474</v>
      </c>
      <c r="J3" s="339" t="s">
        <v>473</v>
      </c>
      <c r="K3" s="339" t="s">
        <v>472</v>
      </c>
      <c r="L3" s="339" t="s">
        <v>471</v>
      </c>
      <c r="M3" s="339" t="s">
        <v>470</v>
      </c>
      <c r="N3" s="339" t="s">
        <v>469</v>
      </c>
      <c r="O3" s="339" t="s">
        <v>468</v>
      </c>
      <c r="P3" s="339" t="s">
        <v>467</v>
      </c>
      <c r="Q3" s="339" t="s">
        <v>466</v>
      </c>
      <c r="R3" s="339" t="s">
        <v>465</v>
      </c>
      <c r="S3" s="339" t="s">
        <v>464</v>
      </c>
      <c r="T3" s="339" t="s">
        <v>463</v>
      </c>
      <c r="U3" s="339" t="s">
        <v>462</v>
      </c>
      <c r="V3" s="339" t="s">
        <v>461</v>
      </c>
      <c r="W3" s="339" t="s">
        <v>460</v>
      </c>
      <c r="X3" s="339" t="s">
        <v>459</v>
      </c>
      <c r="Y3" s="339" t="s">
        <v>458</v>
      </c>
      <c r="Z3" s="339" t="s">
        <v>457</v>
      </c>
      <c r="AA3" s="339" t="s">
        <v>456</v>
      </c>
      <c r="AB3" s="339" t="s">
        <v>455</v>
      </c>
      <c r="AC3" s="339" t="s">
        <v>454</v>
      </c>
      <c r="AD3" s="339" t="s">
        <v>453</v>
      </c>
      <c r="AE3" s="339" t="s">
        <v>452</v>
      </c>
      <c r="AF3" s="339" t="s">
        <v>114</v>
      </c>
      <c r="AG3" s="339" t="s">
        <v>115</v>
      </c>
      <c r="AH3" s="339" t="s">
        <v>116</v>
      </c>
      <c r="AI3" s="339" t="s">
        <v>117</v>
      </c>
      <c r="AJ3" s="339" t="s">
        <v>118</v>
      </c>
      <c r="AK3" s="339" t="s">
        <v>119</v>
      </c>
      <c r="AL3" s="339" t="s">
        <v>120</v>
      </c>
      <c r="AM3" s="339" t="s">
        <v>121</v>
      </c>
      <c r="AN3" s="339" t="s">
        <v>122</v>
      </c>
      <c r="AO3" s="339" t="s">
        <v>123</v>
      </c>
      <c r="AP3" s="339" t="s">
        <v>124</v>
      </c>
      <c r="AQ3" s="339" t="s">
        <v>125</v>
      </c>
      <c r="AR3" s="339" t="s">
        <v>126</v>
      </c>
      <c r="AS3" s="339" t="s">
        <v>127</v>
      </c>
      <c r="AT3" s="339" t="s">
        <v>128</v>
      </c>
      <c r="AU3" s="339" t="s">
        <v>129</v>
      </c>
      <c r="AV3" s="339" t="s">
        <v>130</v>
      </c>
      <c r="AW3" s="339" t="s">
        <v>131</v>
      </c>
      <c r="AX3" s="339" t="s">
        <v>132</v>
      </c>
      <c r="AY3" s="339" t="s">
        <v>133</v>
      </c>
      <c r="AZ3" s="339" t="s">
        <v>134</v>
      </c>
      <c r="BA3" s="339" t="s">
        <v>135</v>
      </c>
      <c r="BB3" s="339" t="s">
        <v>136</v>
      </c>
      <c r="BC3" s="339" t="s">
        <v>137</v>
      </c>
      <c r="BD3" s="339" t="s">
        <v>138</v>
      </c>
      <c r="BE3" s="339" t="s">
        <v>139</v>
      </c>
      <c r="BF3" s="339" t="s">
        <v>140</v>
      </c>
      <c r="BG3" s="339" t="s">
        <v>141</v>
      </c>
      <c r="BH3" s="339" t="s">
        <v>142</v>
      </c>
      <c r="BI3" s="339" t="s">
        <v>143</v>
      </c>
      <c r="BJ3" s="339" t="s">
        <v>144</v>
      </c>
      <c r="BK3" s="339" t="s">
        <v>145</v>
      </c>
      <c r="BL3" s="339" t="s">
        <v>146</v>
      </c>
      <c r="BM3" s="339" t="s">
        <v>147</v>
      </c>
      <c r="BN3" s="339" t="s">
        <v>148</v>
      </c>
      <c r="BO3" s="339" t="s">
        <v>149</v>
      </c>
      <c r="BP3" s="339" t="s">
        <v>150</v>
      </c>
      <c r="BQ3" s="339" t="s">
        <v>151</v>
      </c>
      <c r="BR3" s="339" t="s">
        <v>152</v>
      </c>
      <c r="BS3" s="339" t="s">
        <v>153</v>
      </c>
      <c r="BT3" s="339" t="s">
        <v>154</v>
      </c>
      <c r="BU3" s="339" t="s">
        <v>155</v>
      </c>
      <c r="BV3" s="339" t="s">
        <v>156</v>
      </c>
      <c r="BW3" s="339" t="s">
        <v>157</v>
      </c>
      <c r="BX3" s="339" t="s">
        <v>158</v>
      </c>
      <c r="BY3" s="339" t="s">
        <v>159</v>
      </c>
      <c r="BZ3" s="369" t="s">
        <v>1718</v>
      </c>
      <c r="CA3" s="370"/>
      <c r="CB3" s="372"/>
      <c r="CC3" s="369" t="s">
        <v>1780</v>
      </c>
      <c r="CD3" s="370"/>
      <c r="CE3" s="372"/>
      <c r="CF3" s="369" t="s">
        <v>1779</v>
      </c>
      <c r="CG3" s="370"/>
      <c r="CH3" s="372"/>
      <c r="CI3" s="369" t="s">
        <v>1778</v>
      </c>
      <c r="CJ3" s="370"/>
      <c r="CK3" s="372"/>
      <c r="CL3" s="369" t="s">
        <v>1777</v>
      </c>
      <c r="CM3" s="370"/>
      <c r="CN3" s="372"/>
      <c r="CO3" s="369" t="s">
        <v>2064</v>
      </c>
      <c r="CP3" s="370"/>
      <c r="CQ3" s="370"/>
    </row>
    <row r="4" spans="1:95" s="330" customFormat="1" x14ac:dyDescent="0.2">
      <c r="A4" s="368"/>
      <c r="B4" s="339" t="s">
        <v>45</v>
      </c>
      <c r="C4" s="339" t="s">
        <v>45</v>
      </c>
      <c r="D4" s="339" t="s">
        <v>45</v>
      </c>
      <c r="E4" s="339" t="s">
        <v>45</v>
      </c>
      <c r="F4" s="339" t="s">
        <v>45</v>
      </c>
      <c r="G4" s="339" t="s">
        <v>45</v>
      </c>
      <c r="H4" s="339" t="s">
        <v>45</v>
      </c>
      <c r="I4" s="339" t="s">
        <v>45</v>
      </c>
      <c r="J4" s="339" t="s">
        <v>45</v>
      </c>
      <c r="K4" s="339" t="s">
        <v>45</v>
      </c>
      <c r="L4" s="339" t="s">
        <v>45</v>
      </c>
      <c r="M4" s="339" t="s">
        <v>45</v>
      </c>
      <c r="N4" s="339" t="s">
        <v>45</v>
      </c>
      <c r="O4" s="339" t="s">
        <v>45</v>
      </c>
      <c r="P4" s="339" t="s">
        <v>45</v>
      </c>
      <c r="Q4" s="339" t="s">
        <v>45</v>
      </c>
      <c r="R4" s="339" t="s">
        <v>45</v>
      </c>
      <c r="S4" s="339" t="s">
        <v>45</v>
      </c>
      <c r="T4" s="339" t="s">
        <v>45</v>
      </c>
      <c r="U4" s="339" t="s">
        <v>45</v>
      </c>
      <c r="V4" s="339" t="s">
        <v>45</v>
      </c>
      <c r="W4" s="339" t="s">
        <v>45</v>
      </c>
      <c r="X4" s="339" t="s">
        <v>45</v>
      </c>
      <c r="Y4" s="339" t="s">
        <v>45</v>
      </c>
      <c r="Z4" s="339" t="s">
        <v>45</v>
      </c>
      <c r="AA4" s="339" t="s">
        <v>45</v>
      </c>
      <c r="AB4" s="339" t="s">
        <v>45</v>
      </c>
      <c r="AC4" s="339" t="s">
        <v>45</v>
      </c>
      <c r="AD4" s="339" t="s">
        <v>45</v>
      </c>
      <c r="AE4" s="339" t="s">
        <v>45</v>
      </c>
      <c r="AF4" s="339" t="s">
        <v>45</v>
      </c>
      <c r="AG4" s="339" t="s">
        <v>45</v>
      </c>
      <c r="AH4" s="339" t="s">
        <v>45</v>
      </c>
      <c r="AI4" s="339" t="s">
        <v>45</v>
      </c>
      <c r="AJ4" s="339" t="s">
        <v>45</v>
      </c>
      <c r="AK4" s="339" t="s">
        <v>45</v>
      </c>
      <c r="AL4" s="339" t="s">
        <v>45</v>
      </c>
      <c r="AM4" s="339" t="s">
        <v>45</v>
      </c>
      <c r="AN4" s="339" t="s">
        <v>45</v>
      </c>
      <c r="AO4" s="339" t="s">
        <v>45</v>
      </c>
      <c r="AP4" s="339" t="s">
        <v>45</v>
      </c>
      <c r="AQ4" s="339" t="s">
        <v>45</v>
      </c>
      <c r="AR4" s="339" t="s">
        <v>45</v>
      </c>
      <c r="AS4" s="339" t="s">
        <v>45</v>
      </c>
      <c r="AT4" s="339" t="s">
        <v>45</v>
      </c>
      <c r="AU4" s="339" t="s">
        <v>45</v>
      </c>
      <c r="AV4" s="339" t="s">
        <v>45</v>
      </c>
      <c r="AW4" s="339" t="s">
        <v>45</v>
      </c>
      <c r="AX4" s="339" t="s">
        <v>45</v>
      </c>
      <c r="AY4" s="339" t="s">
        <v>45</v>
      </c>
      <c r="AZ4" s="339" t="s">
        <v>45</v>
      </c>
      <c r="BA4" s="339" t="s">
        <v>45</v>
      </c>
      <c r="BB4" s="339" t="s">
        <v>45</v>
      </c>
      <c r="BC4" s="339" t="s">
        <v>45</v>
      </c>
      <c r="BD4" s="339" t="s">
        <v>45</v>
      </c>
      <c r="BE4" s="339" t="s">
        <v>45</v>
      </c>
      <c r="BF4" s="339" t="s">
        <v>45</v>
      </c>
      <c r="BG4" s="339" t="s">
        <v>45</v>
      </c>
      <c r="BH4" s="339" t="s">
        <v>45</v>
      </c>
      <c r="BI4" s="339" t="s">
        <v>45</v>
      </c>
      <c r="BJ4" s="339" t="s">
        <v>45</v>
      </c>
      <c r="BK4" s="339" t="s">
        <v>45</v>
      </c>
      <c r="BL4" s="339" t="s">
        <v>45</v>
      </c>
      <c r="BM4" s="339" t="s">
        <v>45</v>
      </c>
      <c r="BN4" s="339" t="s">
        <v>45</v>
      </c>
      <c r="BO4" s="339" t="s">
        <v>45</v>
      </c>
      <c r="BP4" s="339" t="s">
        <v>45</v>
      </c>
      <c r="BQ4" s="339" t="s">
        <v>45</v>
      </c>
      <c r="BR4" s="339" t="s">
        <v>45</v>
      </c>
      <c r="BS4" s="339" t="s">
        <v>45</v>
      </c>
      <c r="BT4" s="339" t="s">
        <v>45</v>
      </c>
      <c r="BU4" s="339" t="s">
        <v>45</v>
      </c>
      <c r="BV4" s="339" t="s">
        <v>45</v>
      </c>
      <c r="BW4" s="339" t="s">
        <v>45</v>
      </c>
      <c r="BX4" s="339" t="s">
        <v>45</v>
      </c>
      <c r="BY4" s="339" t="s">
        <v>45</v>
      </c>
      <c r="BZ4" s="339" t="s">
        <v>45</v>
      </c>
      <c r="CA4" s="339" t="s">
        <v>1776</v>
      </c>
      <c r="CB4" s="339" t="s">
        <v>1775</v>
      </c>
      <c r="CC4" s="339" t="s">
        <v>45</v>
      </c>
      <c r="CD4" s="339" t="s">
        <v>1776</v>
      </c>
      <c r="CE4" s="339" t="s">
        <v>1775</v>
      </c>
      <c r="CF4" s="339" t="s">
        <v>45</v>
      </c>
      <c r="CG4" s="339" t="s">
        <v>1776</v>
      </c>
      <c r="CH4" s="339" t="s">
        <v>1775</v>
      </c>
      <c r="CI4" s="339" t="s">
        <v>45</v>
      </c>
      <c r="CJ4" s="339" t="s">
        <v>1776</v>
      </c>
      <c r="CK4" s="339" t="s">
        <v>1775</v>
      </c>
      <c r="CL4" s="339" t="s">
        <v>45</v>
      </c>
      <c r="CM4" s="339" t="s">
        <v>1776</v>
      </c>
      <c r="CN4" s="339" t="s">
        <v>1775</v>
      </c>
      <c r="CO4" s="339" t="s">
        <v>45</v>
      </c>
      <c r="CP4" s="339" t="s">
        <v>1776</v>
      </c>
      <c r="CQ4" s="339" t="s">
        <v>1775</v>
      </c>
    </row>
    <row r="5" spans="1:95" s="330" customFormat="1" x14ac:dyDescent="0.25">
      <c r="A5" s="338" t="s">
        <v>1774</v>
      </c>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row>
    <row r="6" spans="1:95" s="330" customFormat="1" ht="14.25" x14ac:dyDescent="0.2">
      <c r="A6" s="336" t="s">
        <v>1773</v>
      </c>
      <c r="B6" s="335">
        <v>16</v>
      </c>
      <c r="C6" s="335">
        <v>64</v>
      </c>
      <c r="D6" s="335">
        <v>110</v>
      </c>
      <c r="E6" s="335">
        <v>149</v>
      </c>
      <c r="F6" s="335">
        <v>185</v>
      </c>
      <c r="G6" s="335">
        <v>240</v>
      </c>
      <c r="H6" s="335">
        <v>321</v>
      </c>
      <c r="I6" s="335">
        <v>426</v>
      </c>
      <c r="J6" s="335">
        <v>512</v>
      </c>
      <c r="K6" s="335">
        <v>607</v>
      </c>
      <c r="L6" s="335">
        <v>727</v>
      </c>
      <c r="M6" s="335">
        <v>1498</v>
      </c>
      <c r="N6" s="335">
        <v>1982</v>
      </c>
      <c r="O6" s="335">
        <v>2627</v>
      </c>
      <c r="P6" s="335">
        <v>3275</v>
      </c>
      <c r="Q6" s="335">
        <v>4333</v>
      </c>
      <c r="R6" s="335">
        <v>5361</v>
      </c>
      <c r="S6" s="335">
        <v>6515</v>
      </c>
      <c r="T6" s="335">
        <v>7875</v>
      </c>
      <c r="U6" s="335">
        <v>9171</v>
      </c>
      <c r="V6" s="335">
        <v>10867</v>
      </c>
      <c r="W6" s="335">
        <v>11494</v>
      </c>
      <c r="X6" s="335">
        <v>13027</v>
      </c>
      <c r="Y6" s="335">
        <v>14268</v>
      </c>
      <c r="Z6" s="335">
        <v>14981</v>
      </c>
      <c r="AA6" s="335">
        <v>15665</v>
      </c>
      <c r="AB6" s="335">
        <v>18516</v>
      </c>
      <c r="AC6" s="335">
        <v>19395</v>
      </c>
      <c r="AD6" s="335">
        <v>21175</v>
      </c>
      <c r="AE6" s="335">
        <v>24225</v>
      </c>
      <c r="AF6" s="335">
        <v>26846</v>
      </c>
      <c r="AG6" s="335">
        <v>31716</v>
      </c>
      <c r="AH6" s="335">
        <v>35266</v>
      </c>
      <c r="AI6" s="335">
        <v>42956</v>
      </c>
      <c r="AJ6" s="335">
        <v>48760</v>
      </c>
      <c r="AK6" s="335">
        <v>55828</v>
      </c>
      <c r="AL6" s="335">
        <v>63361</v>
      </c>
      <c r="AM6" s="335">
        <v>72486</v>
      </c>
      <c r="AN6" s="335">
        <v>80119</v>
      </c>
      <c r="AO6" s="335">
        <v>89052</v>
      </c>
      <c r="AP6" s="335">
        <v>102067</v>
      </c>
      <c r="AQ6" s="335">
        <v>121003</v>
      </c>
      <c r="AR6" s="335">
        <v>136454</v>
      </c>
      <c r="AS6" s="335">
        <v>150893</v>
      </c>
      <c r="AT6" s="335">
        <v>158256</v>
      </c>
      <c r="AU6" s="335">
        <v>167732</v>
      </c>
      <c r="AV6" s="335">
        <v>176949</v>
      </c>
      <c r="AW6" s="335">
        <v>184612</v>
      </c>
      <c r="AX6" s="335">
        <v>195331</v>
      </c>
      <c r="AY6" s="335">
        <v>207493</v>
      </c>
      <c r="AZ6" s="335">
        <v>221926</v>
      </c>
      <c r="BA6" s="335">
        <v>239495</v>
      </c>
      <c r="BB6" s="335">
        <v>254466</v>
      </c>
      <c r="BC6" s="335">
        <v>267934</v>
      </c>
      <c r="BD6" s="335">
        <v>279710</v>
      </c>
      <c r="BE6" s="335">
        <v>292669</v>
      </c>
      <c r="BF6" s="335">
        <v>303539</v>
      </c>
      <c r="BG6" s="335">
        <v>316568</v>
      </c>
      <c r="BH6" s="335">
        <v>327936</v>
      </c>
      <c r="BI6" s="335">
        <v>336064</v>
      </c>
      <c r="BJ6" s="335">
        <v>351432</v>
      </c>
      <c r="BK6" s="335">
        <v>370950</v>
      </c>
      <c r="BL6" s="335">
        <v>387463</v>
      </c>
      <c r="BM6" s="335">
        <v>400179</v>
      </c>
      <c r="BN6" s="335">
        <v>414788</v>
      </c>
      <c r="BO6" s="335">
        <v>433956</v>
      </c>
      <c r="BP6" s="335">
        <v>457726</v>
      </c>
      <c r="BQ6" s="335">
        <v>483320</v>
      </c>
      <c r="BR6" s="335">
        <v>506625</v>
      </c>
      <c r="BS6" s="335">
        <v>561370</v>
      </c>
      <c r="BT6" s="335">
        <v>576578</v>
      </c>
      <c r="BU6" s="335">
        <v>595619</v>
      </c>
      <c r="BV6" s="335">
        <v>631362</v>
      </c>
      <c r="BW6" s="335">
        <v>667165</v>
      </c>
      <c r="BX6" s="335">
        <v>702494</v>
      </c>
      <c r="BY6" s="335">
        <v>737955</v>
      </c>
      <c r="BZ6" s="335">
        <v>776232</v>
      </c>
      <c r="CA6" s="335">
        <v>776232</v>
      </c>
      <c r="CB6" s="335" t="s">
        <v>1282</v>
      </c>
      <c r="CC6" s="335">
        <v>816710</v>
      </c>
      <c r="CD6" s="335">
        <v>816710</v>
      </c>
      <c r="CE6" s="335" t="s">
        <v>1282</v>
      </c>
      <c r="CF6" s="335">
        <v>869985</v>
      </c>
      <c r="CG6" s="335">
        <v>869985</v>
      </c>
      <c r="CH6" s="335" t="s">
        <v>1282</v>
      </c>
      <c r="CI6" s="335">
        <v>928170</v>
      </c>
      <c r="CJ6" s="335">
        <v>928170</v>
      </c>
      <c r="CK6" s="335" t="s">
        <v>1282</v>
      </c>
      <c r="CL6" s="335">
        <v>989489</v>
      </c>
      <c r="CM6" s="335">
        <v>989489</v>
      </c>
      <c r="CN6" s="335" t="s">
        <v>1282</v>
      </c>
      <c r="CO6" s="335">
        <v>1050079</v>
      </c>
      <c r="CP6" s="335">
        <v>1050079</v>
      </c>
      <c r="CQ6" s="335" t="s">
        <v>1282</v>
      </c>
    </row>
    <row r="7" spans="1:95" s="330" customFormat="1" ht="14.25" x14ac:dyDescent="0.2">
      <c r="A7" s="336" t="s">
        <v>1772</v>
      </c>
      <c r="B7" s="335" t="s">
        <v>1282</v>
      </c>
      <c r="C7" s="335" t="s">
        <v>1282</v>
      </c>
      <c r="D7" s="335" t="s">
        <v>1282</v>
      </c>
      <c r="E7" s="335" t="s">
        <v>1282</v>
      </c>
      <c r="F7" s="335" t="s">
        <v>1282</v>
      </c>
      <c r="G7" s="335" t="s">
        <v>1282</v>
      </c>
      <c r="H7" s="335" t="s">
        <v>1282</v>
      </c>
      <c r="I7" s="335" t="s">
        <v>1282</v>
      </c>
      <c r="J7" s="335" t="s">
        <v>1282</v>
      </c>
      <c r="K7" s="335" t="s">
        <v>1282</v>
      </c>
      <c r="L7" s="335" t="s">
        <v>1282</v>
      </c>
      <c r="M7" s="335" t="s">
        <v>1282</v>
      </c>
      <c r="N7" s="335" t="s">
        <v>1282</v>
      </c>
      <c r="O7" s="335" t="s">
        <v>1282</v>
      </c>
      <c r="P7" s="335" t="s">
        <v>1282</v>
      </c>
      <c r="Q7" s="335" t="s">
        <v>1282</v>
      </c>
      <c r="R7" s="335" t="s">
        <v>1282</v>
      </c>
      <c r="S7" s="335" t="s">
        <v>1282</v>
      </c>
      <c r="T7" s="335">
        <v>168</v>
      </c>
      <c r="U7" s="335">
        <v>339</v>
      </c>
      <c r="V7" s="335">
        <v>528</v>
      </c>
      <c r="W7" s="335">
        <v>709</v>
      </c>
      <c r="X7" s="335">
        <v>1022</v>
      </c>
      <c r="Y7" s="335">
        <v>1190</v>
      </c>
      <c r="Z7" s="335">
        <v>1269</v>
      </c>
      <c r="AA7" s="335">
        <v>1416</v>
      </c>
      <c r="AB7" s="335">
        <v>1748</v>
      </c>
      <c r="AC7" s="335">
        <v>1898</v>
      </c>
      <c r="AD7" s="335">
        <v>2124</v>
      </c>
      <c r="AE7" s="335">
        <v>2480</v>
      </c>
      <c r="AF7" s="335">
        <v>2805</v>
      </c>
      <c r="AG7" s="335">
        <v>3416</v>
      </c>
      <c r="AH7" s="335">
        <v>4098</v>
      </c>
      <c r="AI7" s="335">
        <v>5221</v>
      </c>
      <c r="AJ7" s="335">
        <v>6230</v>
      </c>
      <c r="AK7" s="335">
        <v>7729</v>
      </c>
      <c r="AL7" s="335">
        <v>9341</v>
      </c>
      <c r="AM7" s="335">
        <v>11212</v>
      </c>
      <c r="AN7" s="335">
        <v>12328</v>
      </c>
      <c r="AO7" s="335">
        <v>13542</v>
      </c>
      <c r="AP7" s="335">
        <v>14998</v>
      </c>
      <c r="AQ7" s="335">
        <v>16879</v>
      </c>
      <c r="AR7" s="335">
        <v>17463</v>
      </c>
      <c r="AS7" s="335">
        <v>17620</v>
      </c>
      <c r="AT7" s="335">
        <v>17797</v>
      </c>
      <c r="AU7" s="335">
        <v>18700</v>
      </c>
      <c r="AV7" s="335">
        <v>19598</v>
      </c>
      <c r="AW7" s="335">
        <v>20492</v>
      </c>
      <c r="AX7" s="335">
        <v>21477</v>
      </c>
      <c r="AY7" s="335">
        <v>22644</v>
      </c>
      <c r="AZ7" s="335">
        <v>24423</v>
      </c>
      <c r="BA7" s="335">
        <v>26987</v>
      </c>
      <c r="BB7" s="335">
        <v>30452</v>
      </c>
      <c r="BC7" s="335">
        <v>33709</v>
      </c>
      <c r="BD7" s="335">
        <v>36966</v>
      </c>
      <c r="BE7" s="335">
        <v>40316</v>
      </c>
      <c r="BF7" s="335">
        <v>43281</v>
      </c>
      <c r="BG7" s="335">
        <v>45490</v>
      </c>
      <c r="BH7" s="335">
        <v>47894</v>
      </c>
      <c r="BI7" s="335">
        <v>50622</v>
      </c>
      <c r="BJ7" s="335">
        <v>54435</v>
      </c>
      <c r="BK7" s="335">
        <v>58231</v>
      </c>
      <c r="BL7" s="335">
        <v>64424</v>
      </c>
      <c r="BM7" s="335">
        <v>70014</v>
      </c>
      <c r="BN7" s="335">
        <v>76478</v>
      </c>
      <c r="BO7" s="335">
        <v>84152</v>
      </c>
      <c r="BP7" s="335">
        <v>91163</v>
      </c>
      <c r="BQ7" s="335">
        <v>97507</v>
      </c>
      <c r="BR7" s="335">
        <v>104747</v>
      </c>
      <c r="BS7" s="335">
        <v>115533</v>
      </c>
      <c r="BT7" s="335">
        <v>123500</v>
      </c>
      <c r="BU7" s="335">
        <v>128559</v>
      </c>
      <c r="BV7" s="335">
        <v>135736</v>
      </c>
      <c r="BW7" s="335">
        <v>140106</v>
      </c>
      <c r="BX7" s="335">
        <v>141864</v>
      </c>
      <c r="BY7" s="335">
        <v>143425</v>
      </c>
      <c r="BZ7" s="335">
        <v>146921</v>
      </c>
      <c r="CA7" s="335">
        <v>146912</v>
      </c>
      <c r="CB7" s="335">
        <v>9</v>
      </c>
      <c r="CC7" s="335">
        <v>149369</v>
      </c>
      <c r="CD7" s="335">
        <v>149357</v>
      </c>
      <c r="CE7" s="335">
        <v>12</v>
      </c>
      <c r="CF7" s="335">
        <v>154702</v>
      </c>
      <c r="CG7" s="335">
        <v>154692</v>
      </c>
      <c r="CH7" s="335">
        <v>10</v>
      </c>
      <c r="CI7" s="335">
        <v>160577</v>
      </c>
      <c r="CJ7" s="335">
        <v>160569</v>
      </c>
      <c r="CK7" s="335">
        <v>8</v>
      </c>
      <c r="CL7" s="335">
        <v>166342</v>
      </c>
      <c r="CM7" s="335">
        <v>166334</v>
      </c>
      <c r="CN7" s="335">
        <v>8</v>
      </c>
      <c r="CO7" s="335">
        <v>172549</v>
      </c>
      <c r="CP7" s="335">
        <v>172544</v>
      </c>
      <c r="CQ7" s="335">
        <v>5</v>
      </c>
    </row>
    <row r="8" spans="1:95" s="330" customFormat="1" ht="14.25" x14ac:dyDescent="0.2">
      <c r="A8" s="336" t="s">
        <v>1771</v>
      </c>
      <c r="B8" s="335">
        <v>113</v>
      </c>
      <c r="C8" s="335">
        <v>121</v>
      </c>
      <c r="D8" s="335">
        <v>126</v>
      </c>
      <c r="E8" s="335">
        <v>130</v>
      </c>
      <c r="F8" s="335">
        <v>134</v>
      </c>
      <c r="G8" s="335">
        <v>141</v>
      </c>
      <c r="H8" s="335">
        <v>152</v>
      </c>
      <c r="I8" s="335">
        <v>173</v>
      </c>
      <c r="J8" s="335">
        <v>222</v>
      </c>
      <c r="K8" s="335">
        <v>278</v>
      </c>
      <c r="L8" s="335">
        <v>300</v>
      </c>
      <c r="M8" s="335">
        <v>317</v>
      </c>
      <c r="N8" s="335">
        <v>385</v>
      </c>
      <c r="O8" s="335">
        <v>459</v>
      </c>
      <c r="P8" s="335">
        <v>496</v>
      </c>
      <c r="Q8" s="335">
        <v>579</v>
      </c>
      <c r="R8" s="335">
        <v>604</v>
      </c>
      <c r="S8" s="335">
        <v>675</v>
      </c>
      <c r="T8" s="335">
        <v>721</v>
      </c>
      <c r="U8" s="335">
        <v>644</v>
      </c>
      <c r="V8" s="335">
        <v>343</v>
      </c>
      <c r="W8" s="335">
        <v>645</v>
      </c>
      <c r="X8" s="335">
        <v>652</v>
      </c>
      <c r="Y8" s="335">
        <v>622</v>
      </c>
      <c r="Z8" s="335">
        <v>671</v>
      </c>
      <c r="AA8" s="335">
        <v>657</v>
      </c>
      <c r="AB8" s="335">
        <v>725</v>
      </c>
      <c r="AC8" s="335">
        <v>719</v>
      </c>
      <c r="AD8" s="335">
        <v>930</v>
      </c>
      <c r="AE8" s="335">
        <v>1020</v>
      </c>
      <c r="AF8" s="335">
        <v>1002</v>
      </c>
      <c r="AG8" s="335">
        <v>1272</v>
      </c>
      <c r="AH8" s="335">
        <v>1371</v>
      </c>
      <c r="AI8" s="335">
        <v>1622</v>
      </c>
      <c r="AJ8" s="335">
        <v>1723</v>
      </c>
      <c r="AK8" s="335">
        <v>3720</v>
      </c>
      <c r="AL8" s="335">
        <v>2226</v>
      </c>
      <c r="AM8" s="335">
        <v>2560</v>
      </c>
      <c r="AN8" s="335">
        <v>2332</v>
      </c>
      <c r="AO8" s="335">
        <v>2767</v>
      </c>
      <c r="AP8" s="335">
        <v>3268</v>
      </c>
      <c r="AQ8" s="335">
        <v>3643</v>
      </c>
      <c r="AR8" s="335">
        <v>3907</v>
      </c>
      <c r="AS8" s="335">
        <v>4924</v>
      </c>
      <c r="AT8" s="335">
        <v>4230</v>
      </c>
      <c r="AU8" s="335">
        <v>5892</v>
      </c>
      <c r="AV8" s="335">
        <v>5799</v>
      </c>
      <c r="AW8" s="335">
        <v>6321</v>
      </c>
      <c r="AX8" s="335">
        <v>6412</v>
      </c>
      <c r="AY8" s="335">
        <v>6755</v>
      </c>
      <c r="AZ8" s="335">
        <v>6972</v>
      </c>
      <c r="BA8" s="335">
        <v>6887</v>
      </c>
      <c r="BB8" s="335">
        <v>7448</v>
      </c>
      <c r="BC8" s="335">
        <v>7535</v>
      </c>
      <c r="BD8" s="335">
        <v>7621</v>
      </c>
      <c r="BE8" s="335">
        <v>7225</v>
      </c>
      <c r="BF8" s="335">
        <v>4846</v>
      </c>
      <c r="BG8" s="335">
        <v>4702</v>
      </c>
      <c r="BH8" s="335">
        <v>4686</v>
      </c>
      <c r="BI8" s="335">
        <v>4668</v>
      </c>
      <c r="BJ8" s="335">
        <v>4818</v>
      </c>
      <c r="BK8" s="335">
        <v>5346</v>
      </c>
      <c r="BL8" s="335">
        <v>6722</v>
      </c>
      <c r="BM8" s="335">
        <v>24498</v>
      </c>
      <c r="BN8" s="335">
        <v>5929</v>
      </c>
      <c r="BO8" s="335">
        <v>5417</v>
      </c>
      <c r="BP8" s="335">
        <v>5763</v>
      </c>
      <c r="BQ8" s="335">
        <v>5955</v>
      </c>
      <c r="BR8" s="335">
        <v>6169</v>
      </c>
      <c r="BS8" s="335">
        <v>6661</v>
      </c>
      <c r="BT8" s="335">
        <v>6537</v>
      </c>
      <c r="BU8" s="335">
        <v>6506</v>
      </c>
      <c r="BV8" s="335">
        <v>6810</v>
      </c>
      <c r="BW8" s="335">
        <v>7259</v>
      </c>
      <c r="BX8" s="335">
        <v>8803</v>
      </c>
      <c r="BY8" s="335">
        <v>8854</v>
      </c>
      <c r="BZ8" s="335">
        <v>10087</v>
      </c>
      <c r="CA8" s="335">
        <v>10087</v>
      </c>
      <c r="CB8" s="335" t="s">
        <v>1282</v>
      </c>
      <c r="CC8" s="335">
        <v>10011</v>
      </c>
      <c r="CD8" s="335">
        <v>10011</v>
      </c>
      <c r="CE8" s="335" t="s">
        <v>1282</v>
      </c>
      <c r="CF8" s="335">
        <v>9999</v>
      </c>
      <c r="CG8" s="335">
        <v>9999</v>
      </c>
      <c r="CH8" s="335" t="s">
        <v>1282</v>
      </c>
      <c r="CI8" s="335">
        <v>10128</v>
      </c>
      <c r="CJ8" s="335">
        <v>10128</v>
      </c>
      <c r="CK8" s="335" t="s">
        <v>1282</v>
      </c>
      <c r="CL8" s="335">
        <v>10238</v>
      </c>
      <c r="CM8" s="335">
        <v>10238</v>
      </c>
      <c r="CN8" s="335" t="s">
        <v>1282</v>
      </c>
      <c r="CO8" s="335">
        <v>10558</v>
      </c>
      <c r="CP8" s="335">
        <v>10558</v>
      </c>
      <c r="CQ8" s="335" t="s">
        <v>1282</v>
      </c>
    </row>
    <row r="9" spans="1:95" s="330" customFormat="1" ht="14.25" x14ac:dyDescent="0.2">
      <c r="A9" s="334" t="s">
        <v>1770</v>
      </c>
      <c r="B9" s="333">
        <v>129</v>
      </c>
      <c r="C9" s="333">
        <v>186</v>
      </c>
      <c r="D9" s="333">
        <v>237</v>
      </c>
      <c r="E9" s="333">
        <v>280</v>
      </c>
      <c r="F9" s="333">
        <v>319</v>
      </c>
      <c r="G9" s="333">
        <v>381</v>
      </c>
      <c r="H9" s="333">
        <v>472</v>
      </c>
      <c r="I9" s="333">
        <v>599</v>
      </c>
      <c r="J9" s="333">
        <v>734</v>
      </c>
      <c r="K9" s="333">
        <v>885</v>
      </c>
      <c r="L9" s="333">
        <v>1027</v>
      </c>
      <c r="M9" s="333">
        <v>1815</v>
      </c>
      <c r="N9" s="333">
        <v>2367</v>
      </c>
      <c r="O9" s="333">
        <v>3087</v>
      </c>
      <c r="P9" s="333">
        <v>3771</v>
      </c>
      <c r="Q9" s="333">
        <v>4912</v>
      </c>
      <c r="R9" s="333">
        <v>5965</v>
      </c>
      <c r="S9" s="333">
        <v>7190</v>
      </c>
      <c r="T9" s="333">
        <v>8764</v>
      </c>
      <c r="U9" s="333">
        <v>10153</v>
      </c>
      <c r="V9" s="333">
        <v>11738</v>
      </c>
      <c r="W9" s="333">
        <v>12848</v>
      </c>
      <c r="X9" s="333">
        <v>14702</v>
      </c>
      <c r="Y9" s="333">
        <v>16080</v>
      </c>
      <c r="Z9" s="333">
        <v>16920</v>
      </c>
      <c r="AA9" s="333">
        <v>17738</v>
      </c>
      <c r="AB9" s="333">
        <v>20989</v>
      </c>
      <c r="AC9" s="333">
        <v>22011</v>
      </c>
      <c r="AD9" s="333">
        <v>24229</v>
      </c>
      <c r="AE9" s="333">
        <v>27725</v>
      </c>
      <c r="AF9" s="333">
        <v>30654</v>
      </c>
      <c r="AG9" s="333">
        <v>36404</v>
      </c>
      <c r="AH9" s="333">
        <v>40735</v>
      </c>
      <c r="AI9" s="333">
        <v>49799</v>
      </c>
      <c r="AJ9" s="333">
        <v>56712</v>
      </c>
      <c r="AK9" s="333">
        <v>67277</v>
      </c>
      <c r="AL9" s="333">
        <v>74929</v>
      </c>
      <c r="AM9" s="333">
        <v>86258</v>
      </c>
      <c r="AN9" s="333">
        <v>94779</v>
      </c>
      <c r="AO9" s="333">
        <v>105361</v>
      </c>
      <c r="AP9" s="333">
        <v>120333</v>
      </c>
      <c r="AQ9" s="333">
        <v>141524</v>
      </c>
      <c r="AR9" s="333">
        <v>157823</v>
      </c>
      <c r="AS9" s="333">
        <v>173437</v>
      </c>
      <c r="AT9" s="333">
        <v>180283</v>
      </c>
      <c r="AU9" s="333">
        <v>192324</v>
      </c>
      <c r="AV9" s="333">
        <v>202347</v>
      </c>
      <c r="AW9" s="333">
        <v>211426</v>
      </c>
      <c r="AX9" s="333">
        <v>223219</v>
      </c>
      <c r="AY9" s="333">
        <v>236893</v>
      </c>
      <c r="AZ9" s="333">
        <v>253322</v>
      </c>
      <c r="BA9" s="333">
        <v>273369</v>
      </c>
      <c r="BB9" s="333">
        <v>292366</v>
      </c>
      <c r="BC9" s="333">
        <v>309178</v>
      </c>
      <c r="BD9" s="333">
        <v>324297</v>
      </c>
      <c r="BE9" s="333">
        <v>340210</v>
      </c>
      <c r="BF9" s="333">
        <v>351666</v>
      </c>
      <c r="BG9" s="333">
        <v>366760</v>
      </c>
      <c r="BH9" s="333">
        <v>380516</v>
      </c>
      <c r="BI9" s="333">
        <v>391354</v>
      </c>
      <c r="BJ9" s="333">
        <v>410685</v>
      </c>
      <c r="BK9" s="333">
        <v>434527</v>
      </c>
      <c r="BL9" s="333">
        <v>458609</v>
      </c>
      <c r="BM9" s="333">
        <v>494691</v>
      </c>
      <c r="BN9" s="333">
        <v>497195</v>
      </c>
      <c r="BO9" s="333">
        <v>523525</v>
      </c>
      <c r="BP9" s="333">
        <v>554652</v>
      </c>
      <c r="BQ9" s="333">
        <v>586782</v>
      </c>
      <c r="BR9" s="333">
        <v>617541</v>
      </c>
      <c r="BS9" s="333">
        <v>683564</v>
      </c>
      <c r="BT9" s="333">
        <v>706615</v>
      </c>
      <c r="BU9" s="333">
        <v>730684</v>
      </c>
      <c r="BV9" s="333">
        <v>773908</v>
      </c>
      <c r="BW9" s="333">
        <v>814530</v>
      </c>
      <c r="BX9" s="333">
        <v>853161</v>
      </c>
      <c r="BY9" s="333">
        <v>890234</v>
      </c>
      <c r="BZ9" s="333">
        <v>933240</v>
      </c>
      <c r="CA9" s="333">
        <v>933231</v>
      </c>
      <c r="CB9" s="333">
        <v>9</v>
      </c>
      <c r="CC9" s="333">
        <v>976090</v>
      </c>
      <c r="CD9" s="333">
        <v>976078</v>
      </c>
      <c r="CE9" s="333">
        <v>12</v>
      </c>
      <c r="CF9" s="333">
        <v>1034686</v>
      </c>
      <c r="CG9" s="333">
        <v>1034676</v>
      </c>
      <c r="CH9" s="333">
        <v>10</v>
      </c>
      <c r="CI9" s="333">
        <v>1098875</v>
      </c>
      <c r="CJ9" s="333">
        <v>1098867</v>
      </c>
      <c r="CK9" s="333">
        <v>8</v>
      </c>
      <c r="CL9" s="333">
        <v>1166069</v>
      </c>
      <c r="CM9" s="333">
        <v>1166061</v>
      </c>
      <c r="CN9" s="333">
        <v>8</v>
      </c>
      <c r="CO9" s="333">
        <v>1233186</v>
      </c>
      <c r="CP9" s="333">
        <v>1233181</v>
      </c>
      <c r="CQ9" s="333">
        <v>5</v>
      </c>
    </row>
    <row r="10" spans="1:95" s="330" customFormat="1" x14ac:dyDescent="0.25">
      <c r="A10" s="338" t="s">
        <v>1769</v>
      </c>
      <c r="B10" s="337"/>
      <c r="C10" s="337"/>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c r="AH10" s="337"/>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row>
    <row r="11" spans="1:95" s="330" customFormat="1" ht="14.25" x14ac:dyDescent="0.2">
      <c r="A11" s="336" t="s">
        <v>1768</v>
      </c>
      <c r="B11" s="335">
        <v>60</v>
      </c>
      <c r="C11" s="335">
        <v>65</v>
      </c>
      <c r="D11" s="335">
        <v>70</v>
      </c>
      <c r="E11" s="335">
        <v>75</v>
      </c>
      <c r="F11" s="335">
        <v>80</v>
      </c>
      <c r="G11" s="335">
        <v>85</v>
      </c>
      <c r="H11" s="335">
        <v>93</v>
      </c>
      <c r="I11" s="335">
        <v>122</v>
      </c>
      <c r="J11" s="335">
        <v>136</v>
      </c>
      <c r="K11" s="335">
        <v>162</v>
      </c>
      <c r="L11" s="335">
        <v>195</v>
      </c>
      <c r="M11" s="335">
        <v>324</v>
      </c>
      <c r="N11" s="335">
        <v>329</v>
      </c>
      <c r="O11" s="335">
        <v>358</v>
      </c>
      <c r="P11" s="335">
        <v>386</v>
      </c>
      <c r="Q11" s="335">
        <v>419</v>
      </c>
      <c r="R11" s="335">
        <v>477</v>
      </c>
      <c r="S11" s="335">
        <v>511</v>
      </c>
      <c r="T11" s="335">
        <v>562</v>
      </c>
      <c r="U11" s="335">
        <v>641</v>
      </c>
      <c r="V11" s="335">
        <v>694</v>
      </c>
      <c r="W11" s="335">
        <v>786</v>
      </c>
      <c r="X11" s="335">
        <v>903</v>
      </c>
      <c r="Y11" s="335">
        <v>1022</v>
      </c>
      <c r="Z11" s="335">
        <v>1217</v>
      </c>
      <c r="AA11" s="335">
        <v>1391</v>
      </c>
      <c r="AB11" s="335">
        <v>1598</v>
      </c>
      <c r="AC11" s="335">
        <v>1838</v>
      </c>
      <c r="AD11" s="335">
        <v>2105</v>
      </c>
      <c r="AE11" s="335">
        <v>2454</v>
      </c>
      <c r="AF11" s="335">
        <v>2859</v>
      </c>
      <c r="AG11" s="335">
        <v>3396</v>
      </c>
      <c r="AH11" s="335">
        <v>3897</v>
      </c>
      <c r="AI11" s="335">
        <v>4402</v>
      </c>
      <c r="AJ11" s="335">
        <v>5142</v>
      </c>
      <c r="AK11" s="335">
        <v>6258</v>
      </c>
      <c r="AL11" s="335">
        <v>7310</v>
      </c>
      <c r="AM11" s="335">
        <v>8232</v>
      </c>
      <c r="AN11" s="335">
        <v>9188</v>
      </c>
      <c r="AO11" s="335">
        <v>10297</v>
      </c>
      <c r="AP11" s="335">
        <v>11939</v>
      </c>
      <c r="AQ11" s="335">
        <v>13750</v>
      </c>
      <c r="AR11" s="335">
        <v>14961</v>
      </c>
      <c r="AS11" s="335">
        <v>15972</v>
      </c>
      <c r="AT11" s="335">
        <v>16501</v>
      </c>
      <c r="AU11" s="335">
        <v>15835</v>
      </c>
      <c r="AV11" s="335">
        <v>17654</v>
      </c>
      <c r="AW11" s="335">
        <v>18117</v>
      </c>
      <c r="AX11" s="335">
        <v>19058</v>
      </c>
      <c r="AY11" s="335">
        <v>20223</v>
      </c>
      <c r="AZ11" s="335">
        <v>21604</v>
      </c>
      <c r="BA11" s="335">
        <v>23142</v>
      </c>
      <c r="BB11" s="335">
        <v>24573</v>
      </c>
      <c r="BC11" s="335">
        <v>25765</v>
      </c>
      <c r="BD11" s="335">
        <v>26784</v>
      </c>
      <c r="BE11" s="335">
        <v>27854</v>
      </c>
      <c r="BF11" s="335">
        <v>28887</v>
      </c>
      <c r="BG11" s="335">
        <v>30247</v>
      </c>
      <c r="BH11" s="335">
        <v>31204</v>
      </c>
      <c r="BI11" s="335">
        <v>31962</v>
      </c>
      <c r="BJ11" s="335">
        <v>32872</v>
      </c>
      <c r="BK11" s="335">
        <v>34159</v>
      </c>
      <c r="BL11" s="335">
        <v>35123</v>
      </c>
      <c r="BM11" s="335">
        <v>35640</v>
      </c>
      <c r="BN11" s="335">
        <v>37063</v>
      </c>
      <c r="BO11" s="335">
        <v>39026</v>
      </c>
      <c r="BP11" s="335">
        <v>41209</v>
      </c>
      <c r="BQ11" s="335">
        <v>43566</v>
      </c>
      <c r="BR11" s="335">
        <v>45934</v>
      </c>
      <c r="BS11" s="335">
        <v>50120</v>
      </c>
      <c r="BT11" s="335">
        <v>50700</v>
      </c>
      <c r="BU11" s="335">
        <v>54955</v>
      </c>
      <c r="BV11" s="335">
        <v>48896</v>
      </c>
      <c r="BW11" s="335">
        <v>54390</v>
      </c>
      <c r="BX11" s="335">
        <v>55417</v>
      </c>
      <c r="BY11" s="335">
        <v>56788</v>
      </c>
      <c r="BZ11" s="335">
        <v>61561</v>
      </c>
      <c r="CA11" s="335">
        <v>61561</v>
      </c>
      <c r="CB11" s="335" t="s">
        <v>1282</v>
      </c>
      <c r="CC11" s="335">
        <v>58250</v>
      </c>
      <c r="CD11" s="335">
        <v>58250</v>
      </c>
      <c r="CE11" s="335" t="s">
        <v>1282</v>
      </c>
      <c r="CF11" s="335">
        <v>54968</v>
      </c>
      <c r="CG11" s="335">
        <v>54968</v>
      </c>
      <c r="CH11" s="335" t="s">
        <v>1282</v>
      </c>
      <c r="CI11" s="335">
        <v>61242</v>
      </c>
      <c r="CJ11" s="335">
        <v>61242</v>
      </c>
      <c r="CK11" s="335" t="s">
        <v>1282</v>
      </c>
      <c r="CL11" s="335">
        <v>63117</v>
      </c>
      <c r="CM11" s="335">
        <v>63117</v>
      </c>
      <c r="CN11" s="335" t="s">
        <v>1282</v>
      </c>
      <c r="CO11" s="335">
        <v>65030</v>
      </c>
      <c r="CP11" s="335">
        <v>65030</v>
      </c>
      <c r="CQ11" s="335" t="s">
        <v>1282</v>
      </c>
    </row>
    <row r="12" spans="1:95" s="330" customFormat="1" ht="14.25" x14ac:dyDescent="0.2">
      <c r="A12" s="336" t="s">
        <v>1767</v>
      </c>
      <c r="B12" s="335">
        <v>68</v>
      </c>
      <c r="C12" s="335">
        <v>74</v>
      </c>
      <c r="D12" s="335">
        <v>78</v>
      </c>
      <c r="E12" s="335">
        <v>85</v>
      </c>
      <c r="F12" s="335">
        <v>105</v>
      </c>
      <c r="G12" s="335">
        <v>154</v>
      </c>
      <c r="H12" s="335">
        <v>287</v>
      </c>
      <c r="I12" s="335">
        <v>296</v>
      </c>
      <c r="J12" s="335">
        <v>243</v>
      </c>
      <c r="K12" s="335">
        <v>220</v>
      </c>
      <c r="L12" s="335">
        <v>267</v>
      </c>
      <c r="M12" s="335">
        <v>269</v>
      </c>
      <c r="N12" s="335">
        <v>299</v>
      </c>
      <c r="O12" s="335">
        <v>361</v>
      </c>
      <c r="P12" s="335">
        <v>409</v>
      </c>
      <c r="Q12" s="335">
        <v>428</v>
      </c>
      <c r="R12" s="335">
        <v>504</v>
      </c>
      <c r="S12" s="335">
        <v>588</v>
      </c>
      <c r="T12" s="335">
        <v>696</v>
      </c>
      <c r="U12" s="335">
        <v>783</v>
      </c>
      <c r="V12" s="335">
        <v>893</v>
      </c>
      <c r="W12" s="335">
        <v>951</v>
      </c>
      <c r="X12" s="335">
        <v>1060</v>
      </c>
      <c r="Y12" s="335">
        <v>1178</v>
      </c>
      <c r="Z12" s="335">
        <v>1320</v>
      </c>
      <c r="AA12" s="335">
        <v>1440</v>
      </c>
      <c r="AB12" s="335">
        <v>1687</v>
      </c>
      <c r="AC12" s="335">
        <v>1962</v>
      </c>
      <c r="AD12" s="335">
        <v>2136</v>
      </c>
      <c r="AE12" s="335">
        <v>2403</v>
      </c>
      <c r="AF12" s="335">
        <v>2746</v>
      </c>
      <c r="AG12" s="335">
        <v>3228</v>
      </c>
      <c r="AH12" s="335">
        <v>3772</v>
      </c>
      <c r="AI12" s="335">
        <v>4515</v>
      </c>
      <c r="AJ12" s="335">
        <v>5661</v>
      </c>
      <c r="AK12" s="335">
        <v>7048</v>
      </c>
      <c r="AL12" s="335">
        <v>8267</v>
      </c>
      <c r="AM12" s="335">
        <v>9531</v>
      </c>
      <c r="AN12" s="335">
        <v>10867</v>
      </c>
      <c r="AO12" s="335">
        <v>12369</v>
      </c>
      <c r="AP12" s="335">
        <v>14662</v>
      </c>
      <c r="AQ12" s="335">
        <v>17597</v>
      </c>
      <c r="AR12" s="335">
        <v>19405</v>
      </c>
      <c r="AS12" s="335">
        <v>20717</v>
      </c>
      <c r="AT12" s="335">
        <v>21813</v>
      </c>
      <c r="AU12" s="335">
        <v>23012</v>
      </c>
      <c r="AV12" s="335">
        <v>23942</v>
      </c>
      <c r="AW12" s="335">
        <v>25713</v>
      </c>
      <c r="AX12" s="335">
        <v>28047</v>
      </c>
      <c r="AY12" s="335">
        <v>29134</v>
      </c>
      <c r="AZ12" s="335">
        <v>31036</v>
      </c>
      <c r="BA12" s="335">
        <v>33195</v>
      </c>
      <c r="BB12" s="335">
        <v>33550</v>
      </c>
      <c r="BC12" s="335">
        <v>34804</v>
      </c>
      <c r="BD12" s="335">
        <v>36268</v>
      </c>
      <c r="BE12" s="335">
        <v>38341</v>
      </c>
      <c r="BF12" s="335">
        <v>39694</v>
      </c>
      <c r="BG12" s="335">
        <v>41632</v>
      </c>
      <c r="BH12" s="335">
        <v>42973</v>
      </c>
      <c r="BI12" s="335">
        <v>43859</v>
      </c>
      <c r="BJ12" s="335">
        <v>45099</v>
      </c>
      <c r="BK12" s="335">
        <v>47276</v>
      </c>
      <c r="BL12" s="335">
        <v>48872</v>
      </c>
      <c r="BM12" s="335">
        <v>50282</v>
      </c>
      <c r="BN12" s="335">
        <v>52157</v>
      </c>
      <c r="BO12" s="335">
        <v>54695</v>
      </c>
      <c r="BP12" s="335">
        <v>57855</v>
      </c>
      <c r="BQ12" s="335">
        <v>60899</v>
      </c>
      <c r="BR12" s="335">
        <v>63526</v>
      </c>
      <c r="BS12" s="335">
        <v>67568</v>
      </c>
      <c r="BT12" s="335">
        <v>69450</v>
      </c>
      <c r="BU12" s="335">
        <v>70426</v>
      </c>
      <c r="BV12" s="335">
        <v>73953</v>
      </c>
      <c r="BW12" s="335">
        <v>77243</v>
      </c>
      <c r="BX12" s="335">
        <v>79543</v>
      </c>
      <c r="BY12" s="335">
        <v>81800</v>
      </c>
      <c r="BZ12" s="335">
        <v>82721</v>
      </c>
      <c r="CA12" s="335">
        <v>82721</v>
      </c>
      <c r="CB12" s="335" t="s">
        <v>1282</v>
      </c>
      <c r="CC12" s="335">
        <v>84826</v>
      </c>
      <c r="CD12" s="335">
        <v>84826</v>
      </c>
      <c r="CE12" s="335" t="s">
        <v>1282</v>
      </c>
      <c r="CF12" s="335">
        <v>87670</v>
      </c>
      <c r="CG12" s="335">
        <v>87670</v>
      </c>
      <c r="CH12" s="335" t="s">
        <v>1282</v>
      </c>
      <c r="CI12" s="335">
        <v>90703</v>
      </c>
      <c r="CJ12" s="335">
        <v>90703</v>
      </c>
      <c r="CK12" s="335" t="s">
        <v>1282</v>
      </c>
      <c r="CL12" s="335">
        <v>93843</v>
      </c>
      <c r="CM12" s="335">
        <v>93843</v>
      </c>
      <c r="CN12" s="335" t="s">
        <v>1282</v>
      </c>
      <c r="CO12" s="335">
        <v>96974</v>
      </c>
      <c r="CP12" s="335">
        <v>96974</v>
      </c>
      <c r="CQ12" s="335" t="s">
        <v>1282</v>
      </c>
    </row>
    <row r="13" spans="1:95" s="330" customFormat="1" ht="14.25" x14ac:dyDescent="0.2">
      <c r="A13" s="336" t="s">
        <v>1766</v>
      </c>
      <c r="B13" s="335">
        <v>244</v>
      </c>
      <c r="C13" s="335">
        <v>247</v>
      </c>
      <c r="D13" s="335">
        <v>246</v>
      </c>
      <c r="E13" s="335">
        <v>251</v>
      </c>
      <c r="F13" s="335">
        <v>365</v>
      </c>
      <c r="G13" s="335">
        <v>497</v>
      </c>
      <c r="H13" s="335">
        <v>942</v>
      </c>
      <c r="I13" s="335">
        <v>1400</v>
      </c>
      <c r="J13" s="335">
        <v>1434</v>
      </c>
      <c r="K13" s="335">
        <v>1467</v>
      </c>
      <c r="L13" s="335">
        <v>1533</v>
      </c>
      <c r="M13" s="335">
        <v>1516</v>
      </c>
      <c r="N13" s="335">
        <v>1545</v>
      </c>
      <c r="O13" s="335">
        <v>1713</v>
      </c>
      <c r="P13" s="335">
        <v>1731</v>
      </c>
      <c r="Q13" s="335">
        <v>1828</v>
      </c>
      <c r="R13" s="335">
        <v>1864</v>
      </c>
      <c r="S13" s="335">
        <v>1876</v>
      </c>
      <c r="T13" s="335">
        <v>2024</v>
      </c>
      <c r="U13" s="335">
        <v>2071</v>
      </c>
      <c r="V13" s="335">
        <v>2049</v>
      </c>
      <c r="W13" s="335">
        <v>2034</v>
      </c>
      <c r="X13" s="335">
        <v>2019</v>
      </c>
      <c r="Y13" s="335">
        <v>2118</v>
      </c>
      <c r="Z13" s="335">
        <v>2159</v>
      </c>
      <c r="AA13" s="335">
        <v>2177</v>
      </c>
      <c r="AB13" s="335">
        <v>2222</v>
      </c>
      <c r="AC13" s="335">
        <v>2311</v>
      </c>
      <c r="AD13" s="335">
        <v>2469</v>
      </c>
      <c r="AE13" s="335">
        <v>2663</v>
      </c>
      <c r="AF13" s="335">
        <v>2980</v>
      </c>
      <c r="AG13" s="335">
        <v>3360</v>
      </c>
      <c r="AH13" s="335">
        <v>3496</v>
      </c>
      <c r="AI13" s="335">
        <v>3843</v>
      </c>
      <c r="AJ13" s="335">
        <v>3990</v>
      </c>
      <c r="AK13" s="335">
        <v>4697</v>
      </c>
      <c r="AL13" s="335">
        <v>5173</v>
      </c>
      <c r="AM13" s="335">
        <v>5735</v>
      </c>
      <c r="AN13" s="335">
        <v>6173</v>
      </c>
      <c r="AO13" s="335">
        <v>6756</v>
      </c>
      <c r="AP13" s="335">
        <v>7446</v>
      </c>
      <c r="AQ13" s="335">
        <v>8438</v>
      </c>
      <c r="AR13" s="335">
        <v>9289</v>
      </c>
      <c r="AS13" s="335">
        <v>9857</v>
      </c>
      <c r="AT13" s="335">
        <v>9973</v>
      </c>
      <c r="AU13" s="335">
        <v>10243</v>
      </c>
      <c r="AV13" s="335">
        <v>10442</v>
      </c>
      <c r="AW13" s="335">
        <v>10516</v>
      </c>
      <c r="AX13" s="335">
        <v>11268</v>
      </c>
      <c r="AY13" s="335">
        <v>11669</v>
      </c>
      <c r="AZ13" s="335">
        <v>10735</v>
      </c>
      <c r="BA13" s="335">
        <v>12153</v>
      </c>
      <c r="BB13" s="335">
        <v>12658</v>
      </c>
      <c r="BC13" s="335">
        <v>13399</v>
      </c>
      <c r="BD13" s="335">
        <v>15117</v>
      </c>
      <c r="BE13" s="335">
        <v>14842</v>
      </c>
      <c r="BF13" s="335">
        <v>14247</v>
      </c>
      <c r="BG13" s="335">
        <v>16242</v>
      </c>
      <c r="BH13" s="335">
        <v>17151</v>
      </c>
      <c r="BI13" s="335">
        <v>17994</v>
      </c>
      <c r="BJ13" s="335">
        <v>20777</v>
      </c>
      <c r="BK13" s="335">
        <v>18587</v>
      </c>
      <c r="BL13" s="335">
        <v>22429</v>
      </c>
      <c r="BM13" s="335">
        <v>24705</v>
      </c>
      <c r="BN13" s="335">
        <v>26307</v>
      </c>
      <c r="BO13" s="335">
        <v>30888</v>
      </c>
      <c r="BP13" s="335">
        <v>31000</v>
      </c>
      <c r="BQ13" s="335">
        <v>31064</v>
      </c>
      <c r="BR13" s="335">
        <v>36266</v>
      </c>
      <c r="BS13" s="335">
        <v>40490</v>
      </c>
      <c r="BT13" s="335">
        <v>43498</v>
      </c>
      <c r="BU13" s="335">
        <v>52780</v>
      </c>
      <c r="BV13" s="335">
        <v>50058</v>
      </c>
      <c r="BW13" s="335">
        <v>59393</v>
      </c>
      <c r="BX13" s="335">
        <v>64360</v>
      </c>
      <c r="BY13" s="335">
        <v>69725</v>
      </c>
      <c r="BZ13" s="335">
        <v>80246</v>
      </c>
      <c r="CA13" s="335">
        <v>80246</v>
      </c>
      <c r="CB13" s="335" t="s">
        <v>1282</v>
      </c>
      <c r="CC13" s="335">
        <v>78729</v>
      </c>
      <c r="CD13" s="335">
        <v>78729</v>
      </c>
      <c r="CE13" s="335" t="s">
        <v>1282</v>
      </c>
      <c r="CF13" s="335">
        <v>77642</v>
      </c>
      <c r="CG13" s="335">
        <v>77642</v>
      </c>
      <c r="CH13" s="335" t="s">
        <v>1282</v>
      </c>
      <c r="CI13" s="335">
        <v>88965</v>
      </c>
      <c r="CJ13" s="335">
        <v>88965</v>
      </c>
      <c r="CK13" s="335" t="s">
        <v>1282</v>
      </c>
      <c r="CL13" s="335">
        <v>94539</v>
      </c>
      <c r="CM13" s="335">
        <v>94539</v>
      </c>
      <c r="CN13" s="335" t="s">
        <v>1282</v>
      </c>
      <c r="CO13" s="335">
        <v>100047</v>
      </c>
      <c r="CP13" s="335">
        <v>100047</v>
      </c>
      <c r="CQ13" s="335" t="s">
        <v>1282</v>
      </c>
    </row>
    <row r="14" spans="1:95" s="330" customFormat="1" ht="14.25" x14ac:dyDescent="0.2">
      <c r="A14" s="336" t="s">
        <v>97</v>
      </c>
      <c r="B14" s="335">
        <v>17</v>
      </c>
      <c r="C14" s="335">
        <v>16</v>
      </c>
      <c r="D14" s="335">
        <v>16</v>
      </c>
      <c r="E14" s="335">
        <v>16</v>
      </c>
      <c r="F14" s="335">
        <v>17</v>
      </c>
      <c r="G14" s="335">
        <v>18</v>
      </c>
      <c r="H14" s="335">
        <v>17</v>
      </c>
      <c r="I14" s="335">
        <v>25</v>
      </c>
      <c r="J14" s="335">
        <v>26</v>
      </c>
      <c r="K14" s="335">
        <v>27</v>
      </c>
      <c r="L14" s="335">
        <v>38</v>
      </c>
      <c r="M14" s="335">
        <v>44</v>
      </c>
      <c r="N14" s="335">
        <v>52</v>
      </c>
      <c r="O14" s="335">
        <v>61</v>
      </c>
      <c r="P14" s="335">
        <v>63</v>
      </c>
      <c r="Q14" s="335">
        <v>71</v>
      </c>
      <c r="R14" s="335">
        <v>77</v>
      </c>
      <c r="S14" s="335">
        <v>84</v>
      </c>
      <c r="T14" s="335">
        <v>90</v>
      </c>
      <c r="U14" s="335">
        <v>103</v>
      </c>
      <c r="V14" s="335">
        <v>95</v>
      </c>
      <c r="W14" s="335">
        <v>99</v>
      </c>
      <c r="X14" s="335">
        <v>103</v>
      </c>
      <c r="Y14" s="335">
        <v>110</v>
      </c>
      <c r="Z14" s="335">
        <v>108</v>
      </c>
      <c r="AA14" s="335">
        <v>106</v>
      </c>
      <c r="AB14" s="335">
        <v>107</v>
      </c>
      <c r="AC14" s="335">
        <v>121</v>
      </c>
      <c r="AD14" s="335">
        <v>134</v>
      </c>
      <c r="AE14" s="335">
        <v>149</v>
      </c>
      <c r="AF14" s="335">
        <v>172</v>
      </c>
      <c r="AG14" s="335">
        <v>203</v>
      </c>
      <c r="AH14" s="335">
        <v>221</v>
      </c>
      <c r="AI14" s="335">
        <v>240</v>
      </c>
      <c r="AJ14" s="335">
        <v>263</v>
      </c>
      <c r="AK14" s="335">
        <v>385</v>
      </c>
      <c r="AL14" s="335">
        <v>463</v>
      </c>
      <c r="AM14" s="335">
        <v>553</v>
      </c>
      <c r="AN14" s="335">
        <v>483</v>
      </c>
      <c r="AO14" s="335">
        <v>538</v>
      </c>
      <c r="AP14" s="335">
        <v>661</v>
      </c>
      <c r="AQ14" s="335">
        <v>735</v>
      </c>
      <c r="AR14" s="335">
        <v>816</v>
      </c>
      <c r="AS14" s="335">
        <v>759</v>
      </c>
      <c r="AT14" s="335">
        <v>825</v>
      </c>
      <c r="AU14" s="335">
        <v>790</v>
      </c>
      <c r="AV14" s="335">
        <v>942</v>
      </c>
      <c r="AW14" s="335">
        <v>907</v>
      </c>
      <c r="AX14" s="335">
        <v>970</v>
      </c>
      <c r="AY14" s="335">
        <v>1132</v>
      </c>
      <c r="AZ14" s="335">
        <v>804</v>
      </c>
      <c r="BA14" s="335">
        <v>1229</v>
      </c>
      <c r="BB14" s="335">
        <v>1236</v>
      </c>
      <c r="BC14" s="335">
        <v>1325</v>
      </c>
      <c r="BD14" s="335">
        <v>1300</v>
      </c>
      <c r="BE14" s="335">
        <v>1299</v>
      </c>
      <c r="BF14" s="335">
        <v>1345</v>
      </c>
      <c r="BG14" s="335">
        <v>1511</v>
      </c>
      <c r="BH14" s="335">
        <v>1517</v>
      </c>
      <c r="BI14" s="335">
        <v>1674</v>
      </c>
      <c r="BJ14" s="335">
        <v>1683</v>
      </c>
      <c r="BK14" s="335">
        <v>1950</v>
      </c>
      <c r="BL14" s="335">
        <v>2037</v>
      </c>
      <c r="BM14" s="335">
        <v>1917</v>
      </c>
      <c r="BN14" s="335">
        <v>2198</v>
      </c>
      <c r="BO14" s="335">
        <v>2431</v>
      </c>
      <c r="BP14" s="335">
        <v>2374</v>
      </c>
      <c r="BQ14" s="335">
        <v>2631</v>
      </c>
      <c r="BR14" s="335">
        <v>2711</v>
      </c>
      <c r="BS14" s="335">
        <v>3856</v>
      </c>
      <c r="BT14" s="335">
        <v>3154</v>
      </c>
      <c r="BU14" s="335">
        <v>3281</v>
      </c>
      <c r="BV14" s="335">
        <v>3104</v>
      </c>
      <c r="BW14" s="335">
        <v>3207</v>
      </c>
      <c r="BX14" s="335">
        <v>3417</v>
      </c>
      <c r="BY14" s="335">
        <v>3665</v>
      </c>
      <c r="BZ14" s="335">
        <v>3692</v>
      </c>
      <c r="CA14" s="335">
        <v>3692</v>
      </c>
      <c r="CB14" s="335" t="s">
        <v>1282</v>
      </c>
      <c r="CC14" s="335">
        <v>3918</v>
      </c>
      <c r="CD14" s="335">
        <v>3918</v>
      </c>
      <c r="CE14" s="335" t="s">
        <v>1282</v>
      </c>
      <c r="CF14" s="335">
        <v>4029</v>
      </c>
      <c r="CG14" s="335">
        <v>4029</v>
      </c>
      <c r="CH14" s="335" t="s">
        <v>1282</v>
      </c>
      <c r="CI14" s="335">
        <v>4165</v>
      </c>
      <c r="CJ14" s="335">
        <v>4165</v>
      </c>
      <c r="CK14" s="335" t="s">
        <v>1282</v>
      </c>
      <c r="CL14" s="335">
        <v>4313</v>
      </c>
      <c r="CM14" s="335">
        <v>4313</v>
      </c>
      <c r="CN14" s="335" t="s">
        <v>1282</v>
      </c>
      <c r="CO14" s="335">
        <v>4461</v>
      </c>
      <c r="CP14" s="335">
        <v>4461</v>
      </c>
      <c r="CQ14" s="335" t="s">
        <v>1282</v>
      </c>
    </row>
    <row r="15" spans="1:95" s="330" customFormat="1" ht="14.25" x14ac:dyDescent="0.2">
      <c r="A15" s="334" t="s">
        <v>1765</v>
      </c>
      <c r="B15" s="333">
        <v>389</v>
      </c>
      <c r="C15" s="333">
        <v>402</v>
      </c>
      <c r="D15" s="333">
        <v>410</v>
      </c>
      <c r="E15" s="333">
        <v>428</v>
      </c>
      <c r="F15" s="333">
        <v>567</v>
      </c>
      <c r="G15" s="333">
        <v>754</v>
      </c>
      <c r="H15" s="333">
        <v>1340</v>
      </c>
      <c r="I15" s="333">
        <v>1844</v>
      </c>
      <c r="J15" s="333">
        <v>1839</v>
      </c>
      <c r="K15" s="333">
        <v>1877</v>
      </c>
      <c r="L15" s="333">
        <v>2032</v>
      </c>
      <c r="M15" s="333">
        <v>2153</v>
      </c>
      <c r="N15" s="333">
        <v>2225</v>
      </c>
      <c r="O15" s="333">
        <v>2493</v>
      </c>
      <c r="P15" s="333">
        <v>2589</v>
      </c>
      <c r="Q15" s="333">
        <v>2746</v>
      </c>
      <c r="R15" s="333">
        <v>2922</v>
      </c>
      <c r="S15" s="333">
        <v>3059</v>
      </c>
      <c r="T15" s="333">
        <v>3372</v>
      </c>
      <c r="U15" s="333">
        <v>3597</v>
      </c>
      <c r="V15" s="333">
        <v>3730</v>
      </c>
      <c r="W15" s="333">
        <v>3871</v>
      </c>
      <c r="X15" s="333">
        <v>4085</v>
      </c>
      <c r="Y15" s="333">
        <v>4427</v>
      </c>
      <c r="Z15" s="333">
        <v>4803</v>
      </c>
      <c r="AA15" s="333">
        <v>5114</v>
      </c>
      <c r="AB15" s="333">
        <v>5615</v>
      </c>
      <c r="AC15" s="333">
        <v>6232</v>
      </c>
      <c r="AD15" s="333">
        <v>6844</v>
      </c>
      <c r="AE15" s="333">
        <v>7670</v>
      </c>
      <c r="AF15" s="333">
        <v>8757</v>
      </c>
      <c r="AG15" s="333">
        <v>10188</v>
      </c>
      <c r="AH15" s="333">
        <v>11386</v>
      </c>
      <c r="AI15" s="333">
        <v>12999</v>
      </c>
      <c r="AJ15" s="333">
        <v>15056</v>
      </c>
      <c r="AK15" s="333">
        <v>18388</v>
      </c>
      <c r="AL15" s="333">
        <v>21214</v>
      </c>
      <c r="AM15" s="333">
        <v>24051</v>
      </c>
      <c r="AN15" s="333">
        <v>26711</v>
      </c>
      <c r="AO15" s="333">
        <v>29960</v>
      </c>
      <c r="AP15" s="333">
        <v>34709</v>
      </c>
      <c r="AQ15" s="333">
        <v>40521</v>
      </c>
      <c r="AR15" s="333">
        <v>44472</v>
      </c>
      <c r="AS15" s="333">
        <v>47304</v>
      </c>
      <c r="AT15" s="333">
        <v>49113</v>
      </c>
      <c r="AU15" s="333">
        <v>49880</v>
      </c>
      <c r="AV15" s="333">
        <v>52979</v>
      </c>
      <c r="AW15" s="333">
        <v>55253</v>
      </c>
      <c r="AX15" s="333">
        <v>59343</v>
      </c>
      <c r="AY15" s="333">
        <v>62158</v>
      </c>
      <c r="AZ15" s="333">
        <v>64179</v>
      </c>
      <c r="BA15" s="333">
        <v>69720</v>
      </c>
      <c r="BB15" s="333">
        <v>72018</v>
      </c>
      <c r="BC15" s="333">
        <v>75293</v>
      </c>
      <c r="BD15" s="333">
        <v>79470</v>
      </c>
      <c r="BE15" s="333">
        <v>82336</v>
      </c>
      <c r="BF15" s="333">
        <v>84173</v>
      </c>
      <c r="BG15" s="333">
        <v>89632</v>
      </c>
      <c r="BH15" s="333">
        <v>92845</v>
      </c>
      <c r="BI15" s="333">
        <v>95489</v>
      </c>
      <c r="BJ15" s="333">
        <v>100431</v>
      </c>
      <c r="BK15" s="333">
        <v>101972</v>
      </c>
      <c r="BL15" s="333">
        <v>108461</v>
      </c>
      <c r="BM15" s="333">
        <v>112544</v>
      </c>
      <c r="BN15" s="333">
        <v>117725</v>
      </c>
      <c r="BO15" s="333">
        <v>127040</v>
      </c>
      <c r="BP15" s="333">
        <v>132438</v>
      </c>
      <c r="BQ15" s="333">
        <v>138160</v>
      </c>
      <c r="BR15" s="333">
        <v>148437</v>
      </c>
      <c r="BS15" s="333">
        <v>162034</v>
      </c>
      <c r="BT15" s="333">
        <v>166802</v>
      </c>
      <c r="BU15" s="333">
        <v>181442</v>
      </c>
      <c r="BV15" s="333">
        <v>176011</v>
      </c>
      <c r="BW15" s="333">
        <v>194233</v>
      </c>
      <c r="BX15" s="333">
        <v>202737</v>
      </c>
      <c r="BY15" s="333">
        <v>211978</v>
      </c>
      <c r="BZ15" s="333">
        <v>228220</v>
      </c>
      <c r="CA15" s="333">
        <v>228220</v>
      </c>
      <c r="CB15" s="333" t="s">
        <v>1282</v>
      </c>
      <c r="CC15" s="333">
        <v>225723</v>
      </c>
      <c r="CD15" s="333">
        <v>225723</v>
      </c>
      <c r="CE15" s="333" t="s">
        <v>1282</v>
      </c>
      <c r="CF15" s="333">
        <v>224309</v>
      </c>
      <c r="CG15" s="333">
        <v>224309</v>
      </c>
      <c r="CH15" s="333" t="s">
        <v>1282</v>
      </c>
      <c r="CI15" s="333">
        <v>245075</v>
      </c>
      <c r="CJ15" s="333">
        <v>245075</v>
      </c>
      <c r="CK15" s="333" t="s">
        <v>1282</v>
      </c>
      <c r="CL15" s="333">
        <v>255812</v>
      </c>
      <c r="CM15" s="333">
        <v>255812</v>
      </c>
      <c r="CN15" s="333" t="s">
        <v>1282</v>
      </c>
      <c r="CO15" s="333">
        <v>266512</v>
      </c>
      <c r="CP15" s="333">
        <v>266512</v>
      </c>
      <c r="CQ15" s="333" t="s">
        <v>1282</v>
      </c>
    </row>
    <row r="16" spans="1:95" s="330" customFormat="1" x14ac:dyDescent="0.25">
      <c r="A16" s="338" t="s">
        <v>1764</v>
      </c>
      <c r="B16" s="333">
        <v>498</v>
      </c>
      <c r="C16" s="333">
        <v>451</v>
      </c>
      <c r="D16" s="333">
        <v>377</v>
      </c>
      <c r="E16" s="333">
        <v>176</v>
      </c>
      <c r="F16" s="333">
        <v>61</v>
      </c>
      <c r="G16" s="333">
        <v>71</v>
      </c>
      <c r="H16" s="333">
        <v>1145</v>
      </c>
      <c r="I16" s="333">
        <v>869</v>
      </c>
      <c r="J16" s="333">
        <v>858</v>
      </c>
      <c r="K16" s="333">
        <v>1327</v>
      </c>
      <c r="L16" s="333">
        <v>2013</v>
      </c>
      <c r="M16" s="333">
        <v>898</v>
      </c>
      <c r="N16" s="333">
        <v>1057</v>
      </c>
      <c r="O16" s="333">
        <v>1034</v>
      </c>
      <c r="P16" s="333">
        <v>1836</v>
      </c>
      <c r="Q16" s="333">
        <v>2099</v>
      </c>
      <c r="R16" s="333">
        <v>1498</v>
      </c>
      <c r="S16" s="333">
        <v>1729</v>
      </c>
      <c r="T16" s="333">
        <v>3288</v>
      </c>
      <c r="U16" s="333">
        <v>3206</v>
      </c>
      <c r="V16" s="333">
        <v>2783</v>
      </c>
      <c r="W16" s="333">
        <v>4427</v>
      </c>
      <c r="X16" s="333">
        <v>3489</v>
      </c>
      <c r="Y16" s="333">
        <v>3697</v>
      </c>
      <c r="Z16" s="333">
        <v>3334</v>
      </c>
      <c r="AA16" s="333">
        <v>2549</v>
      </c>
      <c r="AB16" s="333">
        <v>2079</v>
      </c>
      <c r="AC16" s="333">
        <v>2052</v>
      </c>
      <c r="AD16" s="333">
        <v>2277</v>
      </c>
      <c r="AE16" s="333">
        <v>2302</v>
      </c>
      <c r="AF16" s="333">
        <v>3088</v>
      </c>
      <c r="AG16" s="333">
        <v>5764</v>
      </c>
      <c r="AH16" s="333">
        <v>6656</v>
      </c>
      <c r="AI16" s="333">
        <v>4895</v>
      </c>
      <c r="AJ16" s="333">
        <v>5652</v>
      </c>
      <c r="AK16" s="333">
        <v>12806</v>
      </c>
      <c r="AL16" s="333">
        <v>18560</v>
      </c>
      <c r="AM16" s="333">
        <v>14321</v>
      </c>
      <c r="AN16" s="333">
        <v>10888</v>
      </c>
      <c r="AO16" s="333">
        <v>10637</v>
      </c>
      <c r="AP16" s="333">
        <v>17139</v>
      </c>
      <c r="AQ16" s="333">
        <v>19006</v>
      </c>
      <c r="AR16" s="333">
        <v>22570</v>
      </c>
      <c r="AS16" s="333">
        <v>30464</v>
      </c>
      <c r="AT16" s="333">
        <v>23808</v>
      </c>
      <c r="AU16" s="333">
        <v>21312</v>
      </c>
      <c r="AV16" s="333">
        <v>19281</v>
      </c>
      <c r="AW16" s="333">
        <v>18102</v>
      </c>
      <c r="AX16" s="333">
        <v>16090</v>
      </c>
      <c r="AY16" s="333">
        <v>16057</v>
      </c>
      <c r="AZ16" s="333">
        <v>17511</v>
      </c>
      <c r="BA16" s="333">
        <v>25451</v>
      </c>
      <c r="BB16" s="333">
        <v>37701</v>
      </c>
      <c r="BC16" s="333">
        <v>36209</v>
      </c>
      <c r="BD16" s="333">
        <v>27145</v>
      </c>
      <c r="BE16" s="333">
        <v>21919</v>
      </c>
      <c r="BF16" s="333">
        <v>22958</v>
      </c>
      <c r="BG16" s="333">
        <v>21145</v>
      </c>
      <c r="BH16" s="333">
        <v>20094</v>
      </c>
      <c r="BI16" s="333">
        <v>21736</v>
      </c>
      <c r="BJ16" s="333">
        <v>21139</v>
      </c>
      <c r="BK16" s="333">
        <v>28341</v>
      </c>
      <c r="BL16" s="333">
        <v>51207</v>
      </c>
      <c r="BM16" s="333">
        <v>55049</v>
      </c>
      <c r="BN16" s="333">
        <v>43128</v>
      </c>
      <c r="BO16" s="333">
        <v>33085</v>
      </c>
      <c r="BP16" s="333">
        <v>31876</v>
      </c>
      <c r="BQ16" s="333">
        <v>33208</v>
      </c>
      <c r="BR16" s="333">
        <v>43424</v>
      </c>
      <c r="BS16" s="333">
        <v>119766</v>
      </c>
      <c r="BT16" s="333">
        <v>158263</v>
      </c>
      <c r="BU16" s="333">
        <v>118609</v>
      </c>
      <c r="BV16" s="333">
        <v>92282</v>
      </c>
      <c r="BW16" s="333">
        <v>68260</v>
      </c>
      <c r="BX16" s="333">
        <v>43504</v>
      </c>
      <c r="BY16" s="333">
        <v>32671</v>
      </c>
      <c r="BZ16" s="333">
        <v>33137</v>
      </c>
      <c r="CA16" s="333">
        <v>33137</v>
      </c>
      <c r="CB16" s="333" t="s">
        <v>1282</v>
      </c>
      <c r="CC16" s="333">
        <v>35585</v>
      </c>
      <c r="CD16" s="333">
        <v>35585</v>
      </c>
      <c r="CE16" s="333" t="s">
        <v>1282</v>
      </c>
      <c r="CF16" s="333">
        <v>39019</v>
      </c>
      <c r="CG16" s="333">
        <v>39019</v>
      </c>
      <c r="CH16" s="333" t="s">
        <v>1282</v>
      </c>
      <c r="CI16" s="333">
        <v>40216</v>
      </c>
      <c r="CJ16" s="333">
        <v>40216</v>
      </c>
      <c r="CK16" s="333" t="s">
        <v>1282</v>
      </c>
      <c r="CL16" s="333">
        <v>42600</v>
      </c>
      <c r="CM16" s="333">
        <v>42600</v>
      </c>
      <c r="CN16" s="333" t="s">
        <v>1282</v>
      </c>
      <c r="CO16" s="333">
        <v>44422</v>
      </c>
      <c r="CP16" s="333">
        <v>44422</v>
      </c>
      <c r="CQ16" s="333" t="s">
        <v>1282</v>
      </c>
    </row>
    <row r="17" spans="1:95" s="330" customFormat="1" x14ac:dyDescent="0.25">
      <c r="A17" s="338" t="s">
        <v>1763</v>
      </c>
      <c r="B17" s="337"/>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row>
    <row r="18" spans="1:95" s="330" customFormat="1" ht="14.25" x14ac:dyDescent="0.2">
      <c r="A18" s="336" t="s">
        <v>1762</v>
      </c>
      <c r="B18" s="335" t="s">
        <v>1282</v>
      </c>
      <c r="C18" s="335" t="s">
        <v>1282</v>
      </c>
      <c r="D18" s="335" t="s">
        <v>1282</v>
      </c>
      <c r="E18" s="335" t="s">
        <v>1282</v>
      </c>
      <c r="F18" s="335" t="s">
        <v>1282</v>
      </c>
      <c r="G18" s="335" t="s">
        <v>1282</v>
      </c>
      <c r="H18" s="335" t="s">
        <v>1282</v>
      </c>
      <c r="I18" s="335" t="s">
        <v>1282</v>
      </c>
      <c r="J18" s="335" t="s">
        <v>1282</v>
      </c>
      <c r="K18" s="335" t="s">
        <v>1282</v>
      </c>
      <c r="L18" s="335" t="s">
        <v>1282</v>
      </c>
      <c r="M18" s="335" t="s">
        <v>1282</v>
      </c>
      <c r="N18" s="335" t="s">
        <v>1282</v>
      </c>
      <c r="O18" s="335" t="s">
        <v>1282</v>
      </c>
      <c r="P18" s="335" t="s">
        <v>1282</v>
      </c>
      <c r="Q18" s="335" t="s">
        <v>1282</v>
      </c>
      <c r="R18" s="335" t="s">
        <v>1282</v>
      </c>
      <c r="S18" s="335" t="s">
        <v>1282</v>
      </c>
      <c r="T18" s="335" t="s">
        <v>1282</v>
      </c>
      <c r="U18" s="335" t="s">
        <v>1282</v>
      </c>
      <c r="V18" s="335" t="s">
        <v>1282</v>
      </c>
      <c r="W18" s="335" t="s">
        <v>1282</v>
      </c>
      <c r="X18" s="335" t="s">
        <v>1282</v>
      </c>
      <c r="Y18" s="335" t="s">
        <v>1282</v>
      </c>
      <c r="Z18" s="335" t="s">
        <v>1282</v>
      </c>
      <c r="AA18" s="335" t="s">
        <v>1282</v>
      </c>
      <c r="AB18" s="335" t="s">
        <v>1282</v>
      </c>
      <c r="AC18" s="335">
        <v>2508</v>
      </c>
      <c r="AD18" s="335">
        <v>3736</v>
      </c>
      <c r="AE18" s="335">
        <v>4654</v>
      </c>
      <c r="AF18" s="335">
        <v>4804</v>
      </c>
      <c r="AG18" s="335">
        <v>5443</v>
      </c>
      <c r="AH18" s="335">
        <v>6109</v>
      </c>
      <c r="AI18" s="335">
        <v>6649</v>
      </c>
      <c r="AJ18" s="335">
        <v>7807</v>
      </c>
      <c r="AK18" s="335">
        <v>10355</v>
      </c>
      <c r="AL18" s="335">
        <v>12270</v>
      </c>
      <c r="AM18" s="335">
        <v>14912</v>
      </c>
      <c r="AN18" s="335">
        <v>17419</v>
      </c>
      <c r="AO18" s="335">
        <v>19900</v>
      </c>
      <c r="AP18" s="335">
        <v>23802</v>
      </c>
      <c r="AQ18" s="335">
        <v>28916</v>
      </c>
      <c r="AR18" s="335">
        <v>34354</v>
      </c>
      <c r="AS18" s="335">
        <v>38005</v>
      </c>
      <c r="AT18" s="335">
        <v>41476</v>
      </c>
      <c r="AU18" s="335">
        <v>47841</v>
      </c>
      <c r="AV18" s="335">
        <v>49018</v>
      </c>
      <c r="AW18" s="335">
        <v>49976</v>
      </c>
      <c r="AX18" s="335">
        <v>52022</v>
      </c>
      <c r="AY18" s="335">
        <v>57433</v>
      </c>
      <c r="AZ18" s="335">
        <v>65912</v>
      </c>
      <c r="BA18" s="335">
        <v>68705</v>
      </c>
      <c r="BB18" s="335">
        <v>80784</v>
      </c>
      <c r="BC18" s="335">
        <v>90738</v>
      </c>
      <c r="BD18" s="335">
        <v>101535</v>
      </c>
      <c r="BE18" s="335">
        <v>113583</v>
      </c>
      <c r="BF18" s="335">
        <v>124089</v>
      </c>
      <c r="BG18" s="335">
        <v>136175</v>
      </c>
      <c r="BH18" s="335">
        <v>135486</v>
      </c>
      <c r="BI18" s="335">
        <v>129462</v>
      </c>
      <c r="BJ18" s="335">
        <v>127933</v>
      </c>
      <c r="BK18" s="335">
        <v>139356</v>
      </c>
      <c r="BL18" s="335">
        <v>145566</v>
      </c>
      <c r="BM18" s="335">
        <v>151250</v>
      </c>
      <c r="BN18" s="335">
        <v>164078</v>
      </c>
      <c r="BO18" s="335">
        <v>181291</v>
      </c>
      <c r="BP18" s="335">
        <v>181815</v>
      </c>
      <c r="BQ18" s="335">
        <v>200191</v>
      </c>
      <c r="BR18" s="335">
        <v>218525</v>
      </c>
      <c r="BS18" s="335">
        <v>234659</v>
      </c>
      <c r="BT18" s="335">
        <v>245585</v>
      </c>
      <c r="BU18" s="335">
        <v>255718</v>
      </c>
      <c r="BV18" s="335">
        <v>254459</v>
      </c>
      <c r="BW18" s="335">
        <v>262436</v>
      </c>
      <c r="BX18" s="335">
        <v>262569</v>
      </c>
      <c r="BY18" s="335">
        <v>273472</v>
      </c>
      <c r="BZ18" s="335">
        <v>286588</v>
      </c>
      <c r="CA18" s="335">
        <v>286588</v>
      </c>
      <c r="CB18" s="335" t="s">
        <v>1282</v>
      </c>
      <c r="CC18" s="335">
        <v>292481</v>
      </c>
      <c r="CD18" s="335">
        <v>292481</v>
      </c>
      <c r="CE18" s="335" t="s">
        <v>1282</v>
      </c>
      <c r="CF18" s="335">
        <v>300383</v>
      </c>
      <c r="CG18" s="335">
        <v>300383</v>
      </c>
      <c r="CH18" s="335" t="s">
        <v>1282</v>
      </c>
      <c r="CI18" s="335">
        <v>322665</v>
      </c>
      <c r="CJ18" s="335">
        <v>322665</v>
      </c>
      <c r="CK18" s="335" t="s">
        <v>1282</v>
      </c>
      <c r="CL18" s="335">
        <v>339921</v>
      </c>
      <c r="CM18" s="335">
        <v>339921</v>
      </c>
      <c r="CN18" s="335" t="s">
        <v>1282</v>
      </c>
      <c r="CO18" s="335">
        <v>361018</v>
      </c>
      <c r="CP18" s="335">
        <v>361018</v>
      </c>
      <c r="CQ18" s="335" t="s">
        <v>1282</v>
      </c>
    </row>
    <row r="19" spans="1:95" s="330" customFormat="1" ht="14.25" x14ac:dyDescent="0.2">
      <c r="A19" s="336" t="s">
        <v>1761</v>
      </c>
      <c r="B19" s="335" t="s">
        <v>1282</v>
      </c>
      <c r="C19" s="335" t="s">
        <v>1282</v>
      </c>
      <c r="D19" s="335" t="s">
        <v>1282</v>
      </c>
      <c r="E19" s="335" t="s">
        <v>1282</v>
      </c>
      <c r="F19" s="335" t="s">
        <v>1282</v>
      </c>
      <c r="G19" s="335" t="s">
        <v>1282</v>
      </c>
      <c r="H19" s="335" t="s">
        <v>1282</v>
      </c>
      <c r="I19" s="335" t="s">
        <v>1282</v>
      </c>
      <c r="J19" s="335" t="s">
        <v>1282</v>
      </c>
      <c r="K19" s="335" t="s">
        <v>1282</v>
      </c>
      <c r="L19" s="335" t="s">
        <v>1282</v>
      </c>
      <c r="M19" s="335" t="s">
        <v>1282</v>
      </c>
      <c r="N19" s="335" t="s">
        <v>1282</v>
      </c>
      <c r="O19" s="335" t="s">
        <v>1282</v>
      </c>
      <c r="P19" s="335" t="s">
        <v>1282</v>
      </c>
      <c r="Q19" s="335" t="s">
        <v>1282</v>
      </c>
      <c r="R19" s="335" t="s">
        <v>1282</v>
      </c>
      <c r="S19" s="335" t="s">
        <v>1282</v>
      </c>
      <c r="T19" s="335" t="s">
        <v>1282</v>
      </c>
      <c r="U19" s="335" t="s">
        <v>1282</v>
      </c>
      <c r="V19" s="335" t="s">
        <v>1282</v>
      </c>
      <c r="W19" s="335" t="s">
        <v>1282</v>
      </c>
      <c r="X19" s="335" t="s">
        <v>1282</v>
      </c>
      <c r="Y19" s="335" t="s">
        <v>1282</v>
      </c>
      <c r="Z19" s="335" t="s">
        <v>1282</v>
      </c>
      <c r="AA19" s="335" t="s">
        <v>1282</v>
      </c>
      <c r="AB19" s="335" t="s">
        <v>1282</v>
      </c>
      <c r="AC19" s="335">
        <v>664</v>
      </c>
      <c r="AD19" s="335">
        <v>1390</v>
      </c>
      <c r="AE19" s="335">
        <v>1645</v>
      </c>
      <c r="AF19" s="335">
        <v>1979</v>
      </c>
      <c r="AG19" s="335">
        <v>2035</v>
      </c>
      <c r="AH19" s="335">
        <v>2255</v>
      </c>
      <c r="AI19" s="335">
        <v>2391</v>
      </c>
      <c r="AJ19" s="335">
        <v>2874</v>
      </c>
      <c r="AK19" s="335">
        <v>3765</v>
      </c>
      <c r="AL19" s="335">
        <v>4672</v>
      </c>
      <c r="AM19" s="335">
        <v>5867</v>
      </c>
      <c r="AN19" s="335">
        <v>6856</v>
      </c>
      <c r="AO19" s="335">
        <v>8260</v>
      </c>
      <c r="AP19" s="335">
        <v>10152</v>
      </c>
      <c r="AQ19" s="335">
        <v>12351</v>
      </c>
      <c r="AR19" s="335">
        <v>14813</v>
      </c>
      <c r="AS19" s="335">
        <v>17493</v>
      </c>
      <c r="AT19" s="335">
        <v>19475</v>
      </c>
      <c r="AU19" s="335">
        <v>21808</v>
      </c>
      <c r="AV19" s="335">
        <v>25166</v>
      </c>
      <c r="AW19" s="335">
        <v>29937</v>
      </c>
      <c r="AX19" s="335">
        <v>33682</v>
      </c>
      <c r="AY19" s="335">
        <v>36867</v>
      </c>
      <c r="AZ19" s="335">
        <v>41498</v>
      </c>
      <c r="BA19" s="335">
        <v>45514</v>
      </c>
      <c r="BB19" s="335">
        <v>48627</v>
      </c>
      <c r="BC19" s="335">
        <v>52409</v>
      </c>
      <c r="BD19" s="335">
        <v>58006</v>
      </c>
      <c r="BE19" s="335">
        <v>63491</v>
      </c>
      <c r="BF19" s="335">
        <v>67176</v>
      </c>
      <c r="BG19" s="335">
        <v>71133</v>
      </c>
      <c r="BH19" s="335">
        <v>74841</v>
      </c>
      <c r="BI19" s="335">
        <v>79008</v>
      </c>
      <c r="BJ19" s="335">
        <v>87212</v>
      </c>
      <c r="BK19" s="335">
        <v>97526</v>
      </c>
      <c r="BL19" s="335">
        <v>107108</v>
      </c>
      <c r="BM19" s="335">
        <v>121810</v>
      </c>
      <c r="BN19" s="335">
        <v>131842</v>
      </c>
      <c r="BO19" s="335">
        <v>149989</v>
      </c>
      <c r="BP19" s="335">
        <v>190560</v>
      </c>
      <c r="BQ19" s="335">
        <v>226702</v>
      </c>
      <c r="BR19" s="335">
        <v>227305</v>
      </c>
      <c r="BS19" s="335">
        <v>253690</v>
      </c>
      <c r="BT19" s="335">
        <v>264882</v>
      </c>
      <c r="BU19" s="335">
        <v>292748</v>
      </c>
      <c r="BV19" s="335">
        <v>283165</v>
      </c>
      <c r="BW19" s="335">
        <v>305511</v>
      </c>
      <c r="BX19" s="335">
        <v>322430</v>
      </c>
      <c r="BY19" s="335">
        <v>348612</v>
      </c>
      <c r="BZ19" s="335">
        <v>390656</v>
      </c>
      <c r="CA19" s="335">
        <v>390656</v>
      </c>
      <c r="CB19" s="335" t="s">
        <v>1282</v>
      </c>
      <c r="CC19" s="335">
        <v>403840</v>
      </c>
      <c r="CD19" s="335">
        <v>403840</v>
      </c>
      <c r="CE19" s="335" t="s">
        <v>1282</v>
      </c>
      <c r="CF19" s="335">
        <v>412851</v>
      </c>
      <c r="CG19" s="335">
        <v>412851</v>
      </c>
      <c r="CH19" s="335" t="s">
        <v>1282</v>
      </c>
      <c r="CI19" s="335">
        <v>462687</v>
      </c>
      <c r="CJ19" s="335">
        <v>462687</v>
      </c>
      <c r="CK19" s="335" t="s">
        <v>1282</v>
      </c>
      <c r="CL19" s="335">
        <v>499980</v>
      </c>
      <c r="CM19" s="335">
        <v>499980</v>
      </c>
      <c r="CN19" s="335" t="s">
        <v>1282</v>
      </c>
      <c r="CO19" s="335">
        <v>541403</v>
      </c>
      <c r="CP19" s="335">
        <v>541403</v>
      </c>
      <c r="CQ19" s="335" t="s">
        <v>1282</v>
      </c>
    </row>
    <row r="20" spans="1:95" s="330" customFormat="1" ht="14.25" x14ac:dyDescent="0.2">
      <c r="A20" s="336" t="s">
        <v>1760</v>
      </c>
      <c r="B20" s="335" t="s">
        <v>1282</v>
      </c>
      <c r="C20" s="335" t="s">
        <v>1282</v>
      </c>
      <c r="D20" s="335" t="s">
        <v>1282</v>
      </c>
      <c r="E20" s="335" t="s">
        <v>1282</v>
      </c>
      <c r="F20" s="335" t="s">
        <v>1282</v>
      </c>
      <c r="G20" s="335" t="s">
        <v>1282</v>
      </c>
      <c r="H20" s="335" t="s">
        <v>1282</v>
      </c>
      <c r="I20" s="335" t="s">
        <v>1282</v>
      </c>
      <c r="J20" s="335" t="s">
        <v>1282</v>
      </c>
      <c r="K20" s="335" t="s">
        <v>1282</v>
      </c>
      <c r="L20" s="335" t="s">
        <v>1282</v>
      </c>
      <c r="M20" s="335" t="s">
        <v>1282</v>
      </c>
      <c r="N20" s="335" t="s">
        <v>1282</v>
      </c>
      <c r="O20" s="335" t="s">
        <v>1282</v>
      </c>
      <c r="P20" s="335" t="s">
        <v>1282</v>
      </c>
      <c r="Q20" s="335" t="s">
        <v>1282</v>
      </c>
      <c r="R20" s="335" t="s">
        <v>1282</v>
      </c>
      <c r="S20" s="335" t="s">
        <v>1282</v>
      </c>
      <c r="T20" s="335" t="s">
        <v>1282</v>
      </c>
      <c r="U20" s="335" t="s">
        <v>1282</v>
      </c>
      <c r="V20" s="335" t="s">
        <v>1282</v>
      </c>
      <c r="W20" s="335" t="s">
        <v>1282</v>
      </c>
      <c r="X20" s="335" t="s">
        <v>1282</v>
      </c>
      <c r="Y20" s="335" t="s">
        <v>1282</v>
      </c>
      <c r="Z20" s="335" t="s">
        <v>1282</v>
      </c>
      <c r="AA20" s="335" t="s">
        <v>1282</v>
      </c>
      <c r="AB20" s="335" t="s">
        <v>1282</v>
      </c>
      <c r="AC20" s="335" t="s">
        <v>1282</v>
      </c>
      <c r="AD20" s="335" t="s">
        <v>1282</v>
      </c>
      <c r="AE20" s="335" t="s">
        <v>1282</v>
      </c>
      <c r="AF20" s="335" t="s">
        <v>1282</v>
      </c>
      <c r="AG20" s="335" t="s">
        <v>1282</v>
      </c>
      <c r="AH20" s="335" t="s">
        <v>1282</v>
      </c>
      <c r="AI20" s="335" t="s">
        <v>1282</v>
      </c>
      <c r="AJ20" s="335" t="s">
        <v>1282</v>
      </c>
      <c r="AK20" s="335" t="s">
        <v>1282</v>
      </c>
      <c r="AL20" s="335" t="s">
        <v>1282</v>
      </c>
      <c r="AM20" s="335" t="s">
        <v>1282</v>
      </c>
      <c r="AN20" s="335" t="s">
        <v>1282</v>
      </c>
      <c r="AO20" s="335" t="s">
        <v>1282</v>
      </c>
      <c r="AP20" s="335" t="s">
        <v>1282</v>
      </c>
      <c r="AQ20" s="335" t="s">
        <v>1282</v>
      </c>
      <c r="AR20" s="335" t="s">
        <v>1282</v>
      </c>
      <c r="AS20" s="335" t="s">
        <v>1282</v>
      </c>
      <c r="AT20" s="335" t="s">
        <v>1282</v>
      </c>
      <c r="AU20" s="335" t="s">
        <v>1282</v>
      </c>
      <c r="AV20" s="335" t="s">
        <v>1282</v>
      </c>
      <c r="AW20" s="335" t="s">
        <v>1282</v>
      </c>
      <c r="AX20" s="335" t="s">
        <v>1282</v>
      </c>
      <c r="AY20" s="335" t="s">
        <v>1282</v>
      </c>
      <c r="AZ20" s="335" t="s">
        <v>1282</v>
      </c>
      <c r="BA20" s="335" t="s">
        <v>1282</v>
      </c>
      <c r="BB20" s="335" t="s">
        <v>1282</v>
      </c>
      <c r="BC20" s="335" t="s">
        <v>1282</v>
      </c>
      <c r="BD20" s="335" t="s">
        <v>1282</v>
      </c>
      <c r="BE20" s="335" t="s">
        <v>1282</v>
      </c>
      <c r="BF20" s="335" t="s">
        <v>1282</v>
      </c>
      <c r="BG20" s="335" t="s">
        <v>1282</v>
      </c>
      <c r="BH20" s="335">
        <v>5</v>
      </c>
      <c r="BI20" s="335">
        <v>565</v>
      </c>
      <c r="BJ20" s="335">
        <v>1220</v>
      </c>
      <c r="BK20" s="335">
        <v>3699</v>
      </c>
      <c r="BL20" s="335">
        <v>3682</v>
      </c>
      <c r="BM20" s="335">
        <v>4355</v>
      </c>
      <c r="BN20" s="335">
        <v>4607</v>
      </c>
      <c r="BO20" s="335">
        <v>5129</v>
      </c>
      <c r="BP20" s="335">
        <v>5451</v>
      </c>
      <c r="BQ20" s="335">
        <v>6000</v>
      </c>
      <c r="BR20" s="335">
        <v>6900</v>
      </c>
      <c r="BS20" s="335">
        <v>7547</v>
      </c>
      <c r="BT20" s="335">
        <v>7887</v>
      </c>
      <c r="BU20" s="335">
        <v>8633</v>
      </c>
      <c r="BV20" s="335">
        <v>9065</v>
      </c>
      <c r="BW20" s="335">
        <v>9483</v>
      </c>
      <c r="BX20" s="335">
        <v>9317</v>
      </c>
      <c r="BY20" s="335">
        <v>9242</v>
      </c>
      <c r="BZ20" s="335">
        <v>14479</v>
      </c>
      <c r="CA20" s="335" t="s">
        <v>1282</v>
      </c>
      <c r="CB20" s="335">
        <v>14479</v>
      </c>
      <c r="CC20" s="335">
        <v>15195</v>
      </c>
      <c r="CD20" s="335" t="s">
        <v>1282</v>
      </c>
      <c r="CE20" s="335">
        <v>15195</v>
      </c>
      <c r="CF20" s="335">
        <v>16455</v>
      </c>
      <c r="CG20" s="335" t="s">
        <v>1282</v>
      </c>
      <c r="CH20" s="335">
        <v>16455</v>
      </c>
      <c r="CI20" s="335">
        <v>17553</v>
      </c>
      <c r="CJ20" s="335" t="s">
        <v>1282</v>
      </c>
      <c r="CK20" s="335">
        <v>17553</v>
      </c>
      <c r="CL20" s="335">
        <v>6050</v>
      </c>
      <c r="CM20" s="335" t="s">
        <v>1282</v>
      </c>
      <c r="CN20" s="335">
        <v>6050</v>
      </c>
      <c r="CO20" s="335">
        <v>5870</v>
      </c>
      <c r="CP20" s="335" t="s">
        <v>1282</v>
      </c>
      <c r="CQ20" s="335">
        <v>5870</v>
      </c>
    </row>
    <row r="21" spans="1:95" s="330" customFormat="1" ht="14.25" x14ac:dyDescent="0.2">
      <c r="A21" s="336" t="s">
        <v>1106</v>
      </c>
      <c r="B21" s="335" t="s">
        <v>1282</v>
      </c>
      <c r="C21" s="335" t="s">
        <v>1282</v>
      </c>
      <c r="D21" s="335" t="s">
        <v>1282</v>
      </c>
      <c r="E21" s="335" t="s">
        <v>1282</v>
      </c>
      <c r="F21" s="335" t="s">
        <v>1282</v>
      </c>
      <c r="G21" s="335" t="s">
        <v>1282</v>
      </c>
      <c r="H21" s="335" t="s">
        <v>1282</v>
      </c>
      <c r="I21" s="335" t="s">
        <v>1282</v>
      </c>
      <c r="J21" s="335" t="s">
        <v>1282</v>
      </c>
      <c r="K21" s="335" t="s">
        <v>1282</v>
      </c>
      <c r="L21" s="335" t="s">
        <v>1282</v>
      </c>
      <c r="M21" s="335" t="s">
        <v>1282</v>
      </c>
      <c r="N21" s="335" t="s">
        <v>1282</v>
      </c>
      <c r="O21" s="335" t="s">
        <v>1282</v>
      </c>
      <c r="P21" s="335" t="s">
        <v>1282</v>
      </c>
      <c r="Q21" s="335" t="s">
        <v>1282</v>
      </c>
      <c r="R21" s="335" t="s">
        <v>1282</v>
      </c>
      <c r="S21" s="335" t="s">
        <v>1282</v>
      </c>
      <c r="T21" s="335" t="s">
        <v>1282</v>
      </c>
      <c r="U21" s="335" t="s">
        <v>1282</v>
      </c>
      <c r="V21" s="335" t="s">
        <v>1282</v>
      </c>
      <c r="W21" s="335">
        <v>23</v>
      </c>
      <c r="X21" s="335">
        <v>103</v>
      </c>
      <c r="Y21" s="335">
        <v>157</v>
      </c>
      <c r="Z21" s="335">
        <v>210</v>
      </c>
      <c r="AA21" s="335">
        <v>272</v>
      </c>
      <c r="AB21" s="335">
        <v>770</v>
      </c>
      <c r="AC21" s="335">
        <v>1173</v>
      </c>
      <c r="AD21" s="335">
        <v>1806</v>
      </c>
      <c r="AE21" s="335">
        <v>2285</v>
      </c>
      <c r="AF21" s="335">
        <v>2727</v>
      </c>
      <c r="AG21" s="335">
        <v>3362</v>
      </c>
      <c r="AH21" s="335">
        <v>4601</v>
      </c>
      <c r="AI21" s="335">
        <v>4600</v>
      </c>
      <c r="AJ21" s="335">
        <v>5818</v>
      </c>
      <c r="AK21" s="335">
        <v>6840</v>
      </c>
      <c r="AL21" s="335">
        <v>8568</v>
      </c>
      <c r="AM21" s="335">
        <v>9876</v>
      </c>
      <c r="AN21" s="335">
        <v>10680</v>
      </c>
      <c r="AO21" s="335">
        <v>12407</v>
      </c>
      <c r="AP21" s="335">
        <v>13957</v>
      </c>
      <c r="AQ21" s="335">
        <v>16833</v>
      </c>
      <c r="AR21" s="335">
        <v>17391</v>
      </c>
      <c r="AS21" s="335">
        <v>18985</v>
      </c>
      <c r="AT21" s="335">
        <v>20061</v>
      </c>
      <c r="AU21" s="335">
        <v>22655</v>
      </c>
      <c r="AV21" s="335">
        <v>24995</v>
      </c>
      <c r="AW21" s="335">
        <v>27435</v>
      </c>
      <c r="AX21" s="335">
        <v>30462</v>
      </c>
      <c r="AY21" s="335">
        <v>34604</v>
      </c>
      <c r="AZ21" s="335">
        <v>41103</v>
      </c>
      <c r="BA21" s="335">
        <v>52533</v>
      </c>
      <c r="BB21" s="335">
        <v>67827</v>
      </c>
      <c r="BC21" s="335">
        <v>75774</v>
      </c>
      <c r="BD21" s="335">
        <v>82034</v>
      </c>
      <c r="BE21" s="335">
        <v>89070</v>
      </c>
      <c r="BF21" s="335">
        <v>91990</v>
      </c>
      <c r="BG21" s="335">
        <v>95552</v>
      </c>
      <c r="BH21" s="335">
        <v>101234</v>
      </c>
      <c r="BI21" s="335">
        <v>108042</v>
      </c>
      <c r="BJ21" s="335">
        <v>117921</v>
      </c>
      <c r="BK21" s="335">
        <v>129374</v>
      </c>
      <c r="BL21" s="335">
        <v>147512</v>
      </c>
      <c r="BM21" s="335">
        <v>160693</v>
      </c>
      <c r="BN21" s="335">
        <v>176231</v>
      </c>
      <c r="BO21" s="335">
        <v>181720</v>
      </c>
      <c r="BP21" s="335">
        <v>180625</v>
      </c>
      <c r="BQ21" s="335">
        <v>190624</v>
      </c>
      <c r="BR21" s="335">
        <v>201426</v>
      </c>
      <c r="BS21" s="335">
        <v>250924</v>
      </c>
      <c r="BT21" s="335">
        <v>272771</v>
      </c>
      <c r="BU21" s="335">
        <v>274964</v>
      </c>
      <c r="BV21" s="335">
        <v>250534</v>
      </c>
      <c r="BW21" s="335">
        <v>265392</v>
      </c>
      <c r="BX21" s="335">
        <v>301472</v>
      </c>
      <c r="BY21" s="335">
        <v>349762</v>
      </c>
      <c r="BZ21" s="335">
        <v>367229</v>
      </c>
      <c r="CA21" s="335" t="s">
        <v>1282</v>
      </c>
      <c r="CB21" s="335">
        <v>367229</v>
      </c>
      <c r="CC21" s="335">
        <v>385586</v>
      </c>
      <c r="CD21" s="335" t="s">
        <v>1282</v>
      </c>
      <c r="CE21" s="335">
        <v>385586</v>
      </c>
      <c r="CF21" s="335">
        <v>404974</v>
      </c>
      <c r="CG21" s="335">
        <v>-4</v>
      </c>
      <c r="CH21" s="335">
        <v>404978</v>
      </c>
      <c r="CI21" s="335">
        <v>425522</v>
      </c>
      <c r="CJ21" s="335">
        <v>-5</v>
      </c>
      <c r="CK21" s="335">
        <v>425527</v>
      </c>
      <c r="CL21" s="335">
        <v>449631</v>
      </c>
      <c r="CM21" s="335">
        <v>-5</v>
      </c>
      <c r="CN21" s="335">
        <v>449636</v>
      </c>
      <c r="CO21" s="335">
        <v>474366</v>
      </c>
      <c r="CP21" s="335">
        <v>-5</v>
      </c>
      <c r="CQ21" s="335">
        <v>474371</v>
      </c>
    </row>
    <row r="22" spans="1:95" s="330" customFormat="1" ht="14.25" x14ac:dyDescent="0.2">
      <c r="A22" s="336" t="s">
        <v>1759</v>
      </c>
      <c r="B22" s="335">
        <v>6</v>
      </c>
      <c r="C22" s="335">
        <v>6</v>
      </c>
      <c r="D22" s="335">
        <v>6</v>
      </c>
      <c r="E22" s="335">
        <v>6</v>
      </c>
      <c r="F22" s="335">
        <v>6</v>
      </c>
      <c r="G22" s="335">
        <v>5</v>
      </c>
      <c r="H22" s="335">
        <v>6</v>
      </c>
      <c r="I22" s="335">
        <v>6</v>
      </c>
      <c r="J22" s="335">
        <v>7</v>
      </c>
      <c r="K22" s="335">
        <v>11</v>
      </c>
      <c r="L22" s="335">
        <v>12</v>
      </c>
      <c r="M22" s="335">
        <v>15</v>
      </c>
      <c r="N22" s="335">
        <v>16</v>
      </c>
      <c r="O22" s="335">
        <v>20</v>
      </c>
      <c r="P22" s="335">
        <v>21</v>
      </c>
      <c r="Q22" s="335">
        <v>25</v>
      </c>
      <c r="R22" s="335">
        <v>32</v>
      </c>
      <c r="S22" s="335">
        <v>39</v>
      </c>
      <c r="T22" s="335">
        <v>41</v>
      </c>
      <c r="U22" s="335">
        <v>47</v>
      </c>
      <c r="V22" s="335">
        <v>55</v>
      </c>
      <c r="W22" s="335">
        <v>58</v>
      </c>
      <c r="X22" s="335">
        <v>62</v>
      </c>
      <c r="Y22" s="335">
        <v>62</v>
      </c>
      <c r="Z22" s="335">
        <v>66</v>
      </c>
      <c r="AA22" s="335">
        <v>71</v>
      </c>
      <c r="AB22" s="335">
        <v>75</v>
      </c>
      <c r="AC22" s="335">
        <v>83</v>
      </c>
      <c r="AD22" s="335">
        <v>94</v>
      </c>
      <c r="AE22" s="335">
        <v>107</v>
      </c>
      <c r="AF22" s="335">
        <v>120</v>
      </c>
      <c r="AG22" s="335">
        <v>143</v>
      </c>
      <c r="AH22" s="335">
        <v>170</v>
      </c>
      <c r="AI22" s="335">
        <v>198</v>
      </c>
      <c r="AJ22" s="335">
        <v>216</v>
      </c>
      <c r="AK22" s="335">
        <v>283</v>
      </c>
      <c r="AL22" s="335">
        <v>332</v>
      </c>
      <c r="AM22" s="335">
        <v>395</v>
      </c>
      <c r="AN22" s="335">
        <v>467</v>
      </c>
      <c r="AO22" s="335">
        <v>555</v>
      </c>
      <c r="AP22" s="335">
        <v>637</v>
      </c>
      <c r="AQ22" s="335">
        <v>679</v>
      </c>
      <c r="AR22" s="335">
        <v>654</v>
      </c>
      <c r="AS22" s="335">
        <v>692</v>
      </c>
      <c r="AT22" s="335">
        <v>790</v>
      </c>
      <c r="AU22" s="335">
        <v>872</v>
      </c>
      <c r="AV22" s="335">
        <v>870</v>
      </c>
      <c r="AW22" s="335">
        <v>866</v>
      </c>
      <c r="AX22" s="335">
        <v>951</v>
      </c>
      <c r="AY22" s="335">
        <v>1050</v>
      </c>
      <c r="AZ22" s="335">
        <v>1117</v>
      </c>
      <c r="BA22" s="335">
        <v>1310</v>
      </c>
      <c r="BB22" s="335">
        <v>1558</v>
      </c>
      <c r="BC22" s="335">
        <v>1742</v>
      </c>
      <c r="BD22" s="335">
        <v>1822</v>
      </c>
      <c r="BE22" s="335">
        <v>2012</v>
      </c>
      <c r="BF22" s="335">
        <v>2031</v>
      </c>
      <c r="BG22" s="335">
        <v>2174</v>
      </c>
      <c r="BH22" s="335">
        <v>2151</v>
      </c>
      <c r="BI22" s="335">
        <v>2201</v>
      </c>
      <c r="BJ22" s="335">
        <v>2379</v>
      </c>
      <c r="BK22" s="335">
        <v>2561</v>
      </c>
      <c r="BL22" s="335">
        <v>2817</v>
      </c>
      <c r="BM22" s="335">
        <v>2945</v>
      </c>
      <c r="BN22" s="335">
        <v>3063</v>
      </c>
      <c r="BO22" s="335">
        <v>3117</v>
      </c>
      <c r="BP22" s="335">
        <v>3253</v>
      </c>
      <c r="BQ22" s="335">
        <v>3273</v>
      </c>
      <c r="BR22" s="335">
        <v>3250</v>
      </c>
      <c r="BS22" s="335">
        <v>3644</v>
      </c>
      <c r="BT22" s="335">
        <v>4359</v>
      </c>
      <c r="BU22" s="335">
        <v>4176</v>
      </c>
      <c r="BV22" s="335">
        <v>4524</v>
      </c>
      <c r="BW22" s="335">
        <v>4274</v>
      </c>
      <c r="BX22" s="335">
        <v>4510</v>
      </c>
      <c r="BY22" s="335">
        <v>4550</v>
      </c>
      <c r="BZ22" s="335">
        <v>4356</v>
      </c>
      <c r="CA22" s="335">
        <v>4356</v>
      </c>
      <c r="CB22" s="335" t="s">
        <v>1282</v>
      </c>
      <c r="CC22" s="335">
        <v>4460</v>
      </c>
      <c r="CD22" s="335">
        <v>4460</v>
      </c>
      <c r="CE22" s="335" t="s">
        <v>1282</v>
      </c>
      <c r="CF22" s="335">
        <v>4599</v>
      </c>
      <c r="CG22" s="335">
        <v>4599</v>
      </c>
      <c r="CH22" s="335" t="s">
        <v>1282</v>
      </c>
      <c r="CI22" s="335">
        <v>4697</v>
      </c>
      <c r="CJ22" s="335">
        <v>4697</v>
      </c>
      <c r="CK22" s="335" t="s">
        <v>1282</v>
      </c>
      <c r="CL22" s="335">
        <v>4787</v>
      </c>
      <c r="CM22" s="335">
        <v>4787</v>
      </c>
      <c r="CN22" s="335" t="s">
        <v>1282</v>
      </c>
      <c r="CO22" s="335">
        <v>4874</v>
      </c>
      <c r="CP22" s="335">
        <v>4874</v>
      </c>
      <c r="CQ22" s="335" t="s">
        <v>1282</v>
      </c>
    </row>
    <row r="23" spans="1:95" s="330" customFormat="1" ht="14.25" x14ac:dyDescent="0.2">
      <c r="A23" s="336" t="s">
        <v>1758</v>
      </c>
      <c r="B23" s="335">
        <v>69</v>
      </c>
      <c r="C23" s="335">
        <v>73</v>
      </c>
      <c r="D23" s="335">
        <v>81</v>
      </c>
      <c r="E23" s="335">
        <v>87</v>
      </c>
      <c r="F23" s="335">
        <v>97</v>
      </c>
      <c r="G23" s="335">
        <v>131</v>
      </c>
      <c r="H23" s="335">
        <v>253</v>
      </c>
      <c r="I23" s="335">
        <v>516</v>
      </c>
      <c r="J23" s="335">
        <v>559</v>
      </c>
      <c r="K23" s="335">
        <v>620</v>
      </c>
      <c r="L23" s="335">
        <v>764</v>
      </c>
      <c r="M23" s="335">
        <v>744</v>
      </c>
      <c r="N23" s="335">
        <v>783</v>
      </c>
      <c r="O23" s="335">
        <v>755</v>
      </c>
      <c r="P23" s="335">
        <v>675</v>
      </c>
      <c r="Q23" s="335">
        <v>706</v>
      </c>
      <c r="R23" s="335">
        <v>768</v>
      </c>
      <c r="S23" s="335">
        <v>780</v>
      </c>
      <c r="T23" s="335">
        <v>832</v>
      </c>
      <c r="U23" s="335">
        <v>894</v>
      </c>
      <c r="V23" s="335">
        <v>931</v>
      </c>
      <c r="W23" s="335">
        <v>996</v>
      </c>
      <c r="X23" s="335">
        <v>1084</v>
      </c>
      <c r="Y23" s="335">
        <v>1145</v>
      </c>
      <c r="Z23" s="335">
        <v>1229</v>
      </c>
      <c r="AA23" s="335">
        <v>1269</v>
      </c>
      <c r="AB23" s="335">
        <v>1318</v>
      </c>
      <c r="AC23" s="335">
        <v>1390</v>
      </c>
      <c r="AD23" s="335">
        <v>1468</v>
      </c>
      <c r="AE23" s="335">
        <v>1562</v>
      </c>
      <c r="AF23" s="335">
        <v>1798</v>
      </c>
      <c r="AG23" s="335">
        <v>2034</v>
      </c>
      <c r="AH23" s="335">
        <v>2423</v>
      </c>
      <c r="AI23" s="335">
        <v>2710</v>
      </c>
      <c r="AJ23" s="335">
        <v>3004</v>
      </c>
      <c r="AK23" s="335">
        <v>3663</v>
      </c>
      <c r="AL23" s="335">
        <v>4044</v>
      </c>
      <c r="AM23" s="335">
        <v>4706</v>
      </c>
      <c r="AN23" s="335">
        <v>5252</v>
      </c>
      <c r="AO23" s="335">
        <v>5611</v>
      </c>
      <c r="AP23" s="335">
        <v>6513</v>
      </c>
      <c r="AQ23" s="335">
        <v>6964</v>
      </c>
      <c r="AR23" s="335">
        <v>7517</v>
      </c>
      <c r="AS23" s="335">
        <v>8272</v>
      </c>
      <c r="AT23" s="335">
        <v>8860</v>
      </c>
      <c r="AU23" s="335">
        <v>9546</v>
      </c>
      <c r="AV23" s="335">
        <v>9871</v>
      </c>
      <c r="AW23" s="335">
        <v>10299</v>
      </c>
      <c r="AX23" s="335">
        <v>10960</v>
      </c>
      <c r="AY23" s="335">
        <v>11488</v>
      </c>
      <c r="AZ23" s="335">
        <v>12281</v>
      </c>
      <c r="BA23" s="335">
        <v>13158</v>
      </c>
      <c r="BB23" s="335">
        <v>14526</v>
      </c>
      <c r="BC23" s="335">
        <v>15318</v>
      </c>
      <c r="BD23" s="335">
        <v>16223</v>
      </c>
      <c r="BE23" s="335">
        <v>17001</v>
      </c>
      <c r="BF23" s="335">
        <v>17144</v>
      </c>
      <c r="BG23" s="335">
        <v>17613</v>
      </c>
      <c r="BH23" s="335">
        <v>18107</v>
      </c>
      <c r="BI23" s="335">
        <v>18742</v>
      </c>
      <c r="BJ23" s="335">
        <v>20090</v>
      </c>
      <c r="BK23" s="335">
        <v>21730</v>
      </c>
      <c r="BL23" s="335">
        <v>23465</v>
      </c>
      <c r="BM23" s="335">
        <v>25568</v>
      </c>
      <c r="BN23" s="335">
        <v>28556</v>
      </c>
      <c r="BO23" s="335">
        <v>30650</v>
      </c>
      <c r="BP23" s="335">
        <v>31888</v>
      </c>
      <c r="BQ23" s="335">
        <v>34485</v>
      </c>
      <c r="BR23" s="335">
        <v>39409</v>
      </c>
      <c r="BS23" s="335">
        <v>44637</v>
      </c>
      <c r="BT23" s="335">
        <v>48506</v>
      </c>
      <c r="BU23" s="335">
        <v>52681</v>
      </c>
      <c r="BV23" s="335">
        <v>53002</v>
      </c>
      <c r="BW23" s="335">
        <v>55091</v>
      </c>
      <c r="BX23" s="335">
        <v>58932</v>
      </c>
      <c r="BY23" s="335">
        <v>63667</v>
      </c>
      <c r="BZ23" s="335">
        <v>67356</v>
      </c>
      <c r="CA23" s="335">
        <v>65525</v>
      </c>
      <c r="CB23" s="335">
        <v>1831</v>
      </c>
      <c r="CC23" s="335">
        <v>70181</v>
      </c>
      <c r="CD23" s="335">
        <v>69575</v>
      </c>
      <c r="CE23" s="335">
        <v>606</v>
      </c>
      <c r="CF23" s="335">
        <v>72287</v>
      </c>
      <c r="CG23" s="335">
        <v>71667</v>
      </c>
      <c r="CH23" s="335">
        <v>620</v>
      </c>
      <c r="CI23" s="335">
        <v>73254</v>
      </c>
      <c r="CJ23" s="335">
        <v>72635</v>
      </c>
      <c r="CK23" s="335">
        <v>619</v>
      </c>
      <c r="CL23" s="335">
        <v>74641</v>
      </c>
      <c r="CM23" s="335">
        <v>74021</v>
      </c>
      <c r="CN23" s="335">
        <v>620</v>
      </c>
      <c r="CO23" s="335">
        <v>76045</v>
      </c>
      <c r="CP23" s="335">
        <v>75416</v>
      </c>
      <c r="CQ23" s="335">
        <v>629</v>
      </c>
    </row>
    <row r="24" spans="1:95" s="330" customFormat="1" ht="14.25" x14ac:dyDescent="0.2">
      <c r="A24" s="336" t="s">
        <v>1757</v>
      </c>
      <c r="B24" s="335">
        <v>21</v>
      </c>
      <c r="C24" s="335">
        <v>24</v>
      </c>
      <c r="D24" s="335">
        <v>26</v>
      </c>
      <c r="E24" s="335">
        <v>30</v>
      </c>
      <c r="F24" s="335">
        <v>78</v>
      </c>
      <c r="G24" s="335">
        <v>94</v>
      </c>
      <c r="H24" s="335">
        <v>72</v>
      </c>
      <c r="I24" s="335">
        <v>60</v>
      </c>
      <c r="J24" s="335">
        <v>48</v>
      </c>
      <c r="K24" s="335">
        <v>66</v>
      </c>
      <c r="L24" s="335">
        <v>120</v>
      </c>
      <c r="M24" s="335">
        <v>180</v>
      </c>
      <c r="N24" s="335">
        <v>203</v>
      </c>
      <c r="O24" s="335">
        <v>191</v>
      </c>
      <c r="P24" s="335">
        <v>168</v>
      </c>
      <c r="Q24" s="335">
        <v>150</v>
      </c>
      <c r="R24" s="335">
        <v>141</v>
      </c>
      <c r="S24" s="335">
        <v>168</v>
      </c>
      <c r="T24" s="335">
        <v>218</v>
      </c>
      <c r="U24" s="335">
        <v>267</v>
      </c>
      <c r="V24" s="335">
        <v>254</v>
      </c>
      <c r="W24" s="335">
        <v>276</v>
      </c>
      <c r="X24" s="335">
        <v>301</v>
      </c>
      <c r="Y24" s="335">
        <v>331</v>
      </c>
      <c r="Z24" s="335">
        <v>379</v>
      </c>
      <c r="AA24" s="335">
        <v>425</v>
      </c>
      <c r="AB24" s="335">
        <v>495</v>
      </c>
      <c r="AC24" s="335">
        <v>613</v>
      </c>
      <c r="AD24" s="335">
        <v>648</v>
      </c>
      <c r="AE24" s="335">
        <v>798</v>
      </c>
      <c r="AF24" s="335">
        <v>923</v>
      </c>
      <c r="AG24" s="335">
        <v>935</v>
      </c>
      <c r="AH24" s="335">
        <v>1030</v>
      </c>
      <c r="AI24" s="335">
        <v>982</v>
      </c>
      <c r="AJ24" s="335">
        <v>986</v>
      </c>
      <c r="AK24" s="335">
        <v>1298</v>
      </c>
      <c r="AL24" s="335">
        <v>1541</v>
      </c>
      <c r="AM24" s="335">
        <v>1460</v>
      </c>
      <c r="AN24" s="335">
        <v>1308</v>
      </c>
      <c r="AO24" s="335">
        <v>1417</v>
      </c>
      <c r="AP24" s="335">
        <v>1500</v>
      </c>
      <c r="AQ24" s="335">
        <v>1470</v>
      </c>
      <c r="AR24" s="335">
        <v>1546</v>
      </c>
      <c r="AS24" s="335">
        <v>1174</v>
      </c>
      <c r="AT24" s="335">
        <v>1203</v>
      </c>
      <c r="AU24" s="335">
        <v>1224</v>
      </c>
      <c r="AV24" s="335">
        <v>1249</v>
      </c>
      <c r="AW24" s="335">
        <v>1235</v>
      </c>
      <c r="AX24" s="335">
        <v>1308</v>
      </c>
      <c r="AY24" s="335">
        <v>1230</v>
      </c>
      <c r="AZ24" s="335">
        <v>1371</v>
      </c>
      <c r="BA24" s="335">
        <v>1467</v>
      </c>
      <c r="BB24" s="335">
        <v>1832</v>
      </c>
      <c r="BC24" s="335">
        <v>1994</v>
      </c>
      <c r="BD24" s="335">
        <v>2258</v>
      </c>
      <c r="BE24" s="335">
        <v>2213</v>
      </c>
      <c r="BF24" s="335">
        <v>3537</v>
      </c>
      <c r="BG24" s="335">
        <v>3023</v>
      </c>
      <c r="BH24" s="335">
        <v>3042</v>
      </c>
      <c r="BI24" s="335">
        <v>3481</v>
      </c>
      <c r="BJ24" s="335">
        <v>3884</v>
      </c>
      <c r="BK24" s="335">
        <v>4065</v>
      </c>
      <c r="BL24" s="335">
        <v>5012</v>
      </c>
      <c r="BM24" s="335">
        <v>5323</v>
      </c>
      <c r="BN24" s="335">
        <v>5482</v>
      </c>
      <c r="BO24" s="335">
        <v>5884</v>
      </c>
      <c r="BP24" s="335">
        <v>6087</v>
      </c>
      <c r="BQ24" s="335">
        <v>5886</v>
      </c>
      <c r="BR24" s="335">
        <v>6268</v>
      </c>
      <c r="BS24" s="335">
        <v>6465</v>
      </c>
      <c r="BT24" s="335">
        <v>7078</v>
      </c>
      <c r="BU24" s="335">
        <v>7544</v>
      </c>
      <c r="BV24" s="335">
        <v>7755</v>
      </c>
      <c r="BW24" s="335">
        <v>7303</v>
      </c>
      <c r="BX24" s="335">
        <v>7604</v>
      </c>
      <c r="BY24" s="335">
        <v>7670</v>
      </c>
      <c r="BZ24" s="335">
        <v>8681</v>
      </c>
      <c r="CA24" s="335">
        <v>4796</v>
      </c>
      <c r="CB24" s="335">
        <v>3885</v>
      </c>
      <c r="CC24" s="335">
        <v>9952</v>
      </c>
      <c r="CD24" s="335">
        <v>4886</v>
      </c>
      <c r="CE24" s="335">
        <v>5066</v>
      </c>
      <c r="CF24" s="335">
        <v>9525</v>
      </c>
      <c r="CG24" s="335">
        <v>4452</v>
      </c>
      <c r="CH24" s="335">
        <v>5073</v>
      </c>
      <c r="CI24" s="335">
        <v>9761</v>
      </c>
      <c r="CJ24" s="335">
        <v>4599</v>
      </c>
      <c r="CK24" s="335">
        <v>5162</v>
      </c>
      <c r="CL24" s="335">
        <v>8025</v>
      </c>
      <c r="CM24" s="335">
        <v>2752</v>
      </c>
      <c r="CN24" s="335">
        <v>5273</v>
      </c>
      <c r="CO24" s="335">
        <v>6334</v>
      </c>
      <c r="CP24" s="335">
        <v>962</v>
      </c>
      <c r="CQ24" s="335">
        <v>5372</v>
      </c>
    </row>
    <row r="25" spans="1:95" s="330" customFormat="1" ht="14.25" x14ac:dyDescent="0.2">
      <c r="A25" s="336" t="s">
        <v>1756</v>
      </c>
      <c r="B25" s="335" t="s">
        <v>1282</v>
      </c>
      <c r="C25" s="335" t="s">
        <v>1282</v>
      </c>
      <c r="D25" s="335" t="s">
        <v>1282</v>
      </c>
      <c r="E25" s="335" t="s">
        <v>1282</v>
      </c>
      <c r="F25" s="335" t="s">
        <v>1282</v>
      </c>
      <c r="G25" s="335" t="s">
        <v>1282</v>
      </c>
      <c r="H25" s="335" t="s">
        <v>1282</v>
      </c>
      <c r="I25" s="335" t="s">
        <v>1282</v>
      </c>
      <c r="J25" s="335" t="s">
        <v>1282</v>
      </c>
      <c r="K25" s="335">
        <v>3</v>
      </c>
      <c r="L25" s="335">
        <v>3</v>
      </c>
      <c r="M25" s="335">
        <v>3</v>
      </c>
      <c r="N25" s="335">
        <v>3</v>
      </c>
      <c r="O25" s="335">
        <v>3</v>
      </c>
      <c r="P25" s="335">
        <v>2</v>
      </c>
      <c r="Q25" s="335">
        <v>2</v>
      </c>
      <c r="R25" s="335">
        <v>3</v>
      </c>
      <c r="S25" s="335">
        <v>4</v>
      </c>
      <c r="T25" s="335">
        <v>6</v>
      </c>
      <c r="U25" s="335">
        <v>6</v>
      </c>
      <c r="V25" s="335">
        <v>5</v>
      </c>
      <c r="W25" s="335">
        <v>8</v>
      </c>
      <c r="X25" s="335">
        <v>11</v>
      </c>
      <c r="Y25" s="335">
        <v>12</v>
      </c>
      <c r="Z25" s="335">
        <v>13</v>
      </c>
      <c r="AA25" s="335">
        <v>9</v>
      </c>
      <c r="AB25" s="335">
        <v>15</v>
      </c>
      <c r="AC25" s="335">
        <v>23</v>
      </c>
      <c r="AD25" s="335">
        <v>39</v>
      </c>
      <c r="AE25" s="335">
        <v>52</v>
      </c>
      <c r="AF25" s="335">
        <v>110</v>
      </c>
      <c r="AG25" s="335">
        <v>151</v>
      </c>
      <c r="AH25" s="335">
        <v>232</v>
      </c>
      <c r="AI25" s="335">
        <v>395</v>
      </c>
      <c r="AJ25" s="335">
        <v>358</v>
      </c>
      <c r="AK25" s="335">
        <v>639</v>
      </c>
      <c r="AL25" s="335">
        <v>604</v>
      </c>
      <c r="AM25" s="335">
        <v>516</v>
      </c>
      <c r="AN25" s="335">
        <v>642</v>
      </c>
      <c r="AO25" s="335">
        <v>632</v>
      </c>
      <c r="AP25" s="335">
        <v>730</v>
      </c>
      <c r="AQ25" s="335">
        <v>712</v>
      </c>
      <c r="AR25" s="335">
        <v>656</v>
      </c>
      <c r="AS25" s="335">
        <v>506</v>
      </c>
      <c r="AT25" s="335">
        <v>501</v>
      </c>
      <c r="AU25" s="335">
        <v>501</v>
      </c>
      <c r="AV25" s="335">
        <v>494</v>
      </c>
      <c r="AW25" s="335">
        <v>622</v>
      </c>
      <c r="AX25" s="335">
        <v>720</v>
      </c>
      <c r="AY25" s="335">
        <v>666</v>
      </c>
      <c r="AZ25" s="335">
        <v>1241</v>
      </c>
      <c r="BA25" s="335">
        <v>1744</v>
      </c>
      <c r="BB25" s="335">
        <v>1778</v>
      </c>
      <c r="BC25" s="335">
        <v>1994</v>
      </c>
      <c r="BD25" s="335">
        <v>2132</v>
      </c>
      <c r="BE25" s="335">
        <v>2444</v>
      </c>
      <c r="BF25" s="335">
        <v>2084</v>
      </c>
      <c r="BG25" s="335">
        <v>1622</v>
      </c>
      <c r="BH25" s="335">
        <v>2234</v>
      </c>
      <c r="BI25" s="335">
        <v>2215</v>
      </c>
      <c r="BJ25" s="335">
        <v>2499</v>
      </c>
      <c r="BK25" s="335">
        <v>2737</v>
      </c>
      <c r="BL25" s="335">
        <v>2885</v>
      </c>
      <c r="BM25" s="335">
        <v>3038</v>
      </c>
      <c r="BN25" s="335">
        <v>3112</v>
      </c>
      <c r="BO25" s="335">
        <v>3203</v>
      </c>
      <c r="BP25" s="335">
        <v>3183</v>
      </c>
      <c r="BQ25" s="335">
        <v>3180</v>
      </c>
      <c r="BR25" s="335">
        <v>3129</v>
      </c>
      <c r="BS25" s="335">
        <v>3372</v>
      </c>
      <c r="BT25" s="335">
        <v>3325</v>
      </c>
      <c r="BU25" s="335">
        <v>3413</v>
      </c>
      <c r="BV25" s="335">
        <v>3016</v>
      </c>
      <c r="BW25" s="335">
        <v>3225</v>
      </c>
      <c r="BX25" s="335">
        <v>3193</v>
      </c>
      <c r="BY25" s="335">
        <v>3141</v>
      </c>
      <c r="BZ25" s="335">
        <v>3810</v>
      </c>
      <c r="CA25" s="335">
        <v>571</v>
      </c>
      <c r="CB25" s="335">
        <v>3239</v>
      </c>
      <c r="CC25" s="335">
        <v>3701</v>
      </c>
      <c r="CD25" s="335">
        <v>711</v>
      </c>
      <c r="CE25" s="335">
        <v>2990</v>
      </c>
      <c r="CF25" s="335">
        <v>4022</v>
      </c>
      <c r="CG25" s="335">
        <v>1028</v>
      </c>
      <c r="CH25" s="335">
        <v>2994</v>
      </c>
      <c r="CI25" s="335">
        <v>3946</v>
      </c>
      <c r="CJ25" s="335">
        <v>900</v>
      </c>
      <c r="CK25" s="335">
        <v>3046</v>
      </c>
      <c r="CL25" s="335">
        <v>3714</v>
      </c>
      <c r="CM25" s="335">
        <v>611</v>
      </c>
      <c r="CN25" s="335">
        <v>3103</v>
      </c>
      <c r="CO25" s="335">
        <v>3733</v>
      </c>
      <c r="CP25" s="335">
        <v>569</v>
      </c>
      <c r="CQ25" s="335">
        <v>3164</v>
      </c>
    </row>
    <row r="26" spans="1:95" s="330" customFormat="1" ht="14.25" x14ac:dyDescent="0.2">
      <c r="A26" s="336" t="s">
        <v>1755</v>
      </c>
      <c r="B26" s="335" t="s">
        <v>1282</v>
      </c>
      <c r="C26" s="335" t="s">
        <v>1282</v>
      </c>
      <c r="D26" s="335" t="s">
        <v>1282</v>
      </c>
      <c r="E26" s="335" t="s">
        <v>1282</v>
      </c>
      <c r="F26" s="335" t="s">
        <v>1282</v>
      </c>
      <c r="G26" s="335" t="s">
        <v>1282</v>
      </c>
      <c r="H26" s="335" t="s">
        <v>1282</v>
      </c>
      <c r="I26" s="335" t="s">
        <v>1282</v>
      </c>
      <c r="J26" s="335" t="s">
        <v>1282</v>
      </c>
      <c r="K26" s="335" t="s">
        <v>1282</v>
      </c>
      <c r="L26" s="335" t="s">
        <v>1282</v>
      </c>
      <c r="M26" s="335" t="s">
        <v>1282</v>
      </c>
      <c r="N26" s="335" t="s">
        <v>1282</v>
      </c>
      <c r="O26" s="335" t="s">
        <v>1282</v>
      </c>
      <c r="P26" s="335" t="s">
        <v>1282</v>
      </c>
      <c r="Q26" s="335" t="s">
        <v>1282</v>
      </c>
      <c r="R26" s="335" t="s">
        <v>1282</v>
      </c>
      <c r="S26" s="335" t="s">
        <v>1282</v>
      </c>
      <c r="T26" s="335" t="s">
        <v>1282</v>
      </c>
      <c r="U26" s="335" t="s">
        <v>1282</v>
      </c>
      <c r="V26" s="335" t="s">
        <v>1282</v>
      </c>
      <c r="W26" s="335" t="s">
        <v>1282</v>
      </c>
      <c r="X26" s="335" t="s">
        <v>1282</v>
      </c>
      <c r="Y26" s="335" t="s">
        <v>1282</v>
      </c>
      <c r="Z26" s="335" t="s">
        <v>1282</v>
      </c>
      <c r="AA26" s="335" t="s">
        <v>1282</v>
      </c>
      <c r="AB26" s="335" t="s">
        <v>1282</v>
      </c>
      <c r="AC26" s="335" t="s">
        <v>1282</v>
      </c>
      <c r="AD26" s="335" t="s">
        <v>1282</v>
      </c>
      <c r="AE26" s="335" t="s">
        <v>1282</v>
      </c>
      <c r="AF26" s="335" t="s">
        <v>1282</v>
      </c>
      <c r="AG26" s="335" t="s">
        <v>1282</v>
      </c>
      <c r="AH26" s="335" t="s">
        <v>1282</v>
      </c>
      <c r="AI26" s="335" t="s">
        <v>1282</v>
      </c>
      <c r="AJ26" s="335" t="s">
        <v>1282</v>
      </c>
      <c r="AK26" s="335" t="s">
        <v>1282</v>
      </c>
      <c r="AL26" s="335" t="s">
        <v>1282</v>
      </c>
      <c r="AM26" s="335" t="s">
        <v>1282</v>
      </c>
      <c r="AN26" s="335" t="s">
        <v>1282</v>
      </c>
      <c r="AO26" s="335" t="s">
        <v>1282</v>
      </c>
      <c r="AP26" s="335" t="s">
        <v>1282</v>
      </c>
      <c r="AQ26" s="335" t="s">
        <v>1282</v>
      </c>
      <c r="AR26" s="335" t="s">
        <v>1282</v>
      </c>
      <c r="AS26" s="335" t="s">
        <v>1282</v>
      </c>
      <c r="AT26" s="335" t="s">
        <v>1282</v>
      </c>
      <c r="AU26" s="335" t="s">
        <v>1282</v>
      </c>
      <c r="AV26" s="335" t="s">
        <v>1282</v>
      </c>
      <c r="AW26" s="335" t="s">
        <v>1282</v>
      </c>
      <c r="AX26" s="335" t="s">
        <v>1282</v>
      </c>
      <c r="AY26" s="335" t="s">
        <v>1282</v>
      </c>
      <c r="AZ26" s="335" t="s">
        <v>1282</v>
      </c>
      <c r="BA26" s="335" t="s">
        <v>1282</v>
      </c>
      <c r="BB26" s="335" t="s">
        <v>1282</v>
      </c>
      <c r="BC26" s="335" t="s">
        <v>1282</v>
      </c>
      <c r="BD26" s="335" t="s">
        <v>1282</v>
      </c>
      <c r="BE26" s="335" t="s">
        <v>1282</v>
      </c>
      <c r="BF26" s="335" t="s">
        <v>1282</v>
      </c>
      <c r="BG26" s="335" t="s">
        <v>1282</v>
      </c>
      <c r="BH26" s="335" t="s">
        <v>1282</v>
      </c>
      <c r="BI26" s="335" t="s">
        <v>1282</v>
      </c>
      <c r="BJ26" s="335" t="s">
        <v>1282</v>
      </c>
      <c r="BK26" s="335" t="s">
        <v>1282</v>
      </c>
      <c r="BL26" s="335" t="s">
        <v>1282</v>
      </c>
      <c r="BM26" s="335">
        <v>4315</v>
      </c>
      <c r="BN26" s="335">
        <v>5202</v>
      </c>
      <c r="BO26" s="335">
        <v>6273</v>
      </c>
      <c r="BP26" s="335">
        <v>7067</v>
      </c>
      <c r="BQ26" s="335">
        <v>7604</v>
      </c>
      <c r="BR26" s="335">
        <v>7915</v>
      </c>
      <c r="BS26" s="335">
        <v>8358</v>
      </c>
      <c r="BT26" s="335">
        <v>8429</v>
      </c>
      <c r="BU26" s="335">
        <v>8600</v>
      </c>
      <c r="BV26" s="335">
        <v>8668</v>
      </c>
      <c r="BW26" s="335">
        <v>8215</v>
      </c>
      <c r="BX26" s="335">
        <v>9255</v>
      </c>
      <c r="BY26" s="335">
        <v>9963</v>
      </c>
      <c r="BZ26" s="335">
        <v>10232</v>
      </c>
      <c r="CA26" s="335">
        <v>10232</v>
      </c>
      <c r="CB26" s="335" t="s">
        <v>1282</v>
      </c>
      <c r="CC26" s="335">
        <v>10272</v>
      </c>
      <c r="CD26" s="335">
        <v>10272</v>
      </c>
      <c r="CE26" s="335" t="s">
        <v>1282</v>
      </c>
      <c r="CF26" s="335">
        <v>10789</v>
      </c>
      <c r="CG26" s="335">
        <v>10789</v>
      </c>
      <c r="CH26" s="335" t="s">
        <v>1282</v>
      </c>
      <c r="CI26" s="335">
        <v>11326</v>
      </c>
      <c r="CJ26" s="335">
        <v>11326</v>
      </c>
      <c r="CK26" s="335" t="s">
        <v>1282</v>
      </c>
      <c r="CL26" s="335">
        <v>11672</v>
      </c>
      <c r="CM26" s="335">
        <v>11672</v>
      </c>
      <c r="CN26" s="335" t="s">
        <v>1282</v>
      </c>
      <c r="CO26" s="335">
        <v>12297</v>
      </c>
      <c r="CP26" s="335">
        <v>12297</v>
      </c>
      <c r="CQ26" s="335" t="s">
        <v>1282</v>
      </c>
    </row>
    <row r="27" spans="1:95" s="330" customFormat="1" ht="14.25" x14ac:dyDescent="0.2">
      <c r="A27" s="336" t="s">
        <v>1754</v>
      </c>
      <c r="B27" s="335" t="s">
        <v>1282</v>
      </c>
      <c r="C27" s="335" t="s">
        <v>1282</v>
      </c>
      <c r="D27" s="335" t="s">
        <v>1282</v>
      </c>
      <c r="E27" s="335" t="s">
        <v>1282</v>
      </c>
      <c r="F27" s="335" t="s">
        <v>1282</v>
      </c>
      <c r="G27" s="335" t="s">
        <v>1282</v>
      </c>
      <c r="H27" s="335" t="s">
        <v>1282</v>
      </c>
      <c r="I27" s="335" t="s">
        <v>1282</v>
      </c>
      <c r="J27" s="335" t="s">
        <v>1282</v>
      </c>
      <c r="K27" s="335" t="s">
        <v>1282</v>
      </c>
      <c r="L27" s="335" t="s">
        <v>1282</v>
      </c>
      <c r="M27" s="335" t="s">
        <v>1282</v>
      </c>
      <c r="N27" s="335" t="s">
        <v>1282</v>
      </c>
      <c r="O27" s="335" t="s">
        <v>1282</v>
      </c>
      <c r="P27" s="335" t="s">
        <v>1282</v>
      </c>
      <c r="Q27" s="335" t="s">
        <v>1282</v>
      </c>
      <c r="R27" s="335" t="s">
        <v>1282</v>
      </c>
      <c r="S27" s="335" t="s">
        <v>1282</v>
      </c>
      <c r="T27" s="335" t="s">
        <v>1282</v>
      </c>
      <c r="U27" s="335" t="s">
        <v>1282</v>
      </c>
      <c r="V27" s="335" t="s">
        <v>1282</v>
      </c>
      <c r="W27" s="335" t="s">
        <v>1282</v>
      </c>
      <c r="X27" s="335" t="s">
        <v>1282</v>
      </c>
      <c r="Y27" s="335" t="s">
        <v>1282</v>
      </c>
      <c r="Z27" s="335" t="s">
        <v>1282</v>
      </c>
      <c r="AA27" s="335" t="s">
        <v>1282</v>
      </c>
      <c r="AB27" s="335" t="s">
        <v>1282</v>
      </c>
      <c r="AC27" s="335" t="s">
        <v>1282</v>
      </c>
      <c r="AD27" s="335" t="s">
        <v>1282</v>
      </c>
      <c r="AE27" s="335" t="s">
        <v>1282</v>
      </c>
      <c r="AF27" s="335" t="s">
        <v>1282</v>
      </c>
      <c r="AG27" s="335" t="s">
        <v>1282</v>
      </c>
      <c r="AH27" s="335" t="s">
        <v>1282</v>
      </c>
      <c r="AI27" s="335" t="s">
        <v>1282</v>
      </c>
      <c r="AJ27" s="335" t="s">
        <v>1282</v>
      </c>
      <c r="AK27" s="335" t="s">
        <v>1282</v>
      </c>
      <c r="AL27" s="335" t="s">
        <v>1282</v>
      </c>
      <c r="AM27" s="335" t="s">
        <v>1282</v>
      </c>
      <c r="AN27" s="335" t="s">
        <v>1282</v>
      </c>
      <c r="AO27" s="335" t="s">
        <v>1282</v>
      </c>
      <c r="AP27" s="335" t="s">
        <v>1282</v>
      </c>
      <c r="AQ27" s="335" t="s">
        <v>1282</v>
      </c>
      <c r="AR27" s="335" t="s">
        <v>1282</v>
      </c>
      <c r="AS27" s="335" t="s">
        <v>1282</v>
      </c>
      <c r="AT27" s="335" t="s">
        <v>1282</v>
      </c>
      <c r="AU27" s="335" t="s">
        <v>1282</v>
      </c>
      <c r="AV27" s="335" t="s">
        <v>1282</v>
      </c>
      <c r="AW27" s="335" t="s">
        <v>1282</v>
      </c>
      <c r="AX27" s="335" t="s">
        <v>1282</v>
      </c>
      <c r="AY27" s="335" t="s">
        <v>1282</v>
      </c>
      <c r="AZ27" s="335" t="s">
        <v>1282</v>
      </c>
      <c r="BA27" s="335" t="s">
        <v>1282</v>
      </c>
      <c r="BB27" s="335" t="s">
        <v>1282</v>
      </c>
      <c r="BC27" s="335" t="s">
        <v>1282</v>
      </c>
      <c r="BD27" s="335" t="s">
        <v>1282</v>
      </c>
      <c r="BE27" s="335" t="s">
        <v>1282</v>
      </c>
      <c r="BF27" s="335" t="s">
        <v>1282</v>
      </c>
      <c r="BG27" s="335" t="s">
        <v>1282</v>
      </c>
      <c r="BH27" s="335" t="s">
        <v>1282</v>
      </c>
      <c r="BI27" s="335" t="s">
        <v>1282</v>
      </c>
      <c r="BJ27" s="335" t="s">
        <v>1282</v>
      </c>
      <c r="BK27" s="335" t="s">
        <v>1282</v>
      </c>
      <c r="BL27" s="335" t="s">
        <v>1282</v>
      </c>
      <c r="BM27" s="335" t="s">
        <v>1282</v>
      </c>
      <c r="BN27" s="335" t="s">
        <v>1282</v>
      </c>
      <c r="BO27" s="335" t="s">
        <v>1282</v>
      </c>
      <c r="BP27" s="335" t="s">
        <v>1282</v>
      </c>
      <c r="BQ27" s="335" t="s">
        <v>1282</v>
      </c>
      <c r="BR27" s="335" t="s">
        <v>1282</v>
      </c>
      <c r="BS27" s="335" t="s">
        <v>1282</v>
      </c>
      <c r="BT27" s="335" t="s">
        <v>1282</v>
      </c>
      <c r="BU27" s="335">
        <v>11</v>
      </c>
      <c r="BV27" s="335">
        <v>218</v>
      </c>
      <c r="BW27" s="335">
        <v>656</v>
      </c>
      <c r="BX27" s="335">
        <v>997</v>
      </c>
      <c r="BY27" s="335">
        <v>971</v>
      </c>
      <c r="BZ27" s="335">
        <v>1408</v>
      </c>
      <c r="CA27" s="335">
        <v>1408</v>
      </c>
      <c r="CB27" s="335" t="s">
        <v>1282</v>
      </c>
      <c r="CC27" s="335">
        <v>1595</v>
      </c>
      <c r="CD27" s="335">
        <v>1595</v>
      </c>
      <c r="CE27" s="335" t="s">
        <v>1282</v>
      </c>
      <c r="CF27" s="335">
        <v>1514</v>
      </c>
      <c r="CG27" s="335">
        <v>1514</v>
      </c>
      <c r="CH27" s="335" t="s">
        <v>1282</v>
      </c>
      <c r="CI27" s="335">
        <v>1402</v>
      </c>
      <c r="CJ27" s="335">
        <v>1402</v>
      </c>
      <c r="CK27" s="335" t="s">
        <v>1282</v>
      </c>
      <c r="CL27" s="335">
        <v>1220</v>
      </c>
      <c r="CM27" s="335">
        <v>1220</v>
      </c>
      <c r="CN27" s="335" t="s">
        <v>1282</v>
      </c>
      <c r="CO27" s="335">
        <v>1367</v>
      </c>
      <c r="CP27" s="335">
        <v>1367</v>
      </c>
      <c r="CQ27" s="335" t="s">
        <v>1282</v>
      </c>
    </row>
    <row r="28" spans="1:95" s="342" customFormat="1" ht="28.5" x14ac:dyDescent="0.2">
      <c r="A28" s="340" t="s">
        <v>1753</v>
      </c>
      <c r="B28" s="341" t="s">
        <v>1282</v>
      </c>
      <c r="C28" s="341" t="s">
        <v>1282</v>
      </c>
      <c r="D28" s="341" t="s">
        <v>1282</v>
      </c>
      <c r="E28" s="341" t="s">
        <v>1282</v>
      </c>
      <c r="F28" s="341" t="s">
        <v>1282</v>
      </c>
      <c r="G28" s="341" t="s">
        <v>1282</v>
      </c>
      <c r="H28" s="341" t="s">
        <v>1282</v>
      </c>
      <c r="I28" s="341" t="s">
        <v>1282</v>
      </c>
      <c r="J28" s="341" t="s">
        <v>1282</v>
      </c>
      <c r="K28" s="341" t="s">
        <v>1282</v>
      </c>
      <c r="L28" s="341" t="s">
        <v>1282</v>
      </c>
      <c r="M28" s="341" t="s">
        <v>1282</v>
      </c>
      <c r="N28" s="341" t="s">
        <v>1282</v>
      </c>
      <c r="O28" s="341" t="s">
        <v>1282</v>
      </c>
      <c r="P28" s="341" t="s">
        <v>1282</v>
      </c>
      <c r="Q28" s="341" t="s">
        <v>1282</v>
      </c>
      <c r="R28" s="341" t="s">
        <v>1282</v>
      </c>
      <c r="S28" s="341" t="s">
        <v>1282</v>
      </c>
      <c r="T28" s="341" t="s">
        <v>1282</v>
      </c>
      <c r="U28" s="341" t="s">
        <v>1282</v>
      </c>
      <c r="V28" s="341" t="s">
        <v>1282</v>
      </c>
      <c r="W28" s="341" t="s">
        <v>1282</v>
      </c>
      <c r="X28" s="341" t="s">
        <v>1282</v>
      </c>
      <c r="Y28" s="341" t="s">
        <v>1282</v>
      </c>
      <c r="Z28" s="341" t="s">
        <v>1282</v>
      </c>
      <c r="AA28" s="341" t="s">
        <v>1282</v>
      </c>
      <c r="AB28" s="341" t="s">
        <v>1282</v>
      </c>
      <c r="AC28" s="341" t="s">
        <v>1282</v>
      </c>
      <c r="AD28" s="341" t="s">
        <v>1282</v>
      </c>
      <c r="AE28" s="341" t="s">
        <v>1282</v>
      </c>
      <c r="AF28" s="341" t="s">
        <v>1282</v>
      </c>
      <c r="AG28" s="341" t="s">
        <v>1282</v>
      </c>
      <c r="AH28" s="341" t="s">
        <v>1282</v>
      </c>
      <c r="AI28" s="341" t="s">
        <v>1282</v>
      </c>
      <c r="AJ28" s="341" t="s">
        <v>1282</v>
      </c>
      <c r="AK28" s="341" t="s">
        <v>1282</v>
      </c>
      <c r="AL28" s="341" t="s">
        <v>1282</v>
      </c>
      <c r="AM28" s="341" t="s">
        <v>1282</v>
      </c>
      <c r="AN28" s="341" t="s">
        <v>1282</v>
      </c>
      <c r="AO28" s="341" t="s">
        <v>1282</v>
      </c>
      <c r="AP28" s="341" t="s">
        <v>1282</v>
      </c>
      <c r="AQ28" s="341" t="s">
        <v>1282</v>
      </c>
      <c r="AR28" s="341" t="s">
        <v>1282</v>
      </c>
      <c r="AS28" s="341" t="s">
        <v>1282</v>
      </c>
      <c r="AT28" s="341" t="s">
        <v>1282</v>
      </c>
      <c r="AU28" s="341" t="s">
        <v>1282</v>
      </c>
      <c r="AV28" s="341" t="s">
        <v>1282</v>
      </c>
      <c r="AW28" s="341" t="s">
        <v>1282</v>
      </c>
      <c r="AX28" s="341" t="s">
        <v>1282</v>
      </c>
      <c r="AY28" s="341" t="s">
        <v>1282</v>
      </c>
      <c r="AZ28" s="341" t="s">
        <v>1282</v>
      </c>
      <c r="BA28" s="341" t="s">
        <v>1282</v>
      </c>
      <c r="BB28" s="341" t="s">
        <v>1282</v>
      </c>
      <c r="BC28" s="341" t="s">
        <v>1282</v>
      </c>
      <c r="BD28" s="341" t="s">
        <v>1282</v>
      </c>
      <c r="BE28" s="341" t="s">
        <v>1282</v>
      </c>
      <c r="BF28" s="341" t="s">
        <v>1282</v>
      </c>
      <c r="BG28" s="341" t="s">
        <v>1282</v>
      </c>
      <c r="BH28" s="341" t="s">
        <v>1282</v>
      </c>
      <c r="BI28" s="341" t="s">
        <v>1282</v>
      </c>
      <c r="BJ28" s="341" t="s">
        <v>1282</v>
      </c>
      <c r="BK28" s="341" t="s">
        <v>1282</v>
      </c>
      <c r="BL28" s="341" t="s">
        <v>1282</v>
      </c>
      <c r="BM28" s="341" t="s">
        <v>1282</v>
      </c>
      <c r="BN28" s="341" t="s">
        <v>1282</v>
      </c>
      <c r="BO28" s="341" t="s">
        <v>1282</v>
      </c>
      <c r="BP28" s="341" t="s">
        <v>1282</v>
      </c>
      <c r="BQ28" s="341" t="s">
        <v>1282</v>
      </c>
      <c r="BR28" s="341" t="s">
        <v>1282</v>
      </c>
      <c r="BS28" s="341" t="s">
        <v>1282</v>
      </c>
      <c r="BT28" s="341" t="s">
        <v>1282</v>
      </c>
      <c r="BU28" s="341" t="s">
        <v>1282</v>
      </c>
      <c r="BV28" s="341" t="s">
        <v>1282</v>
      </c>
      <c r="BW28" s="341" t="s">
        <v>1282</v>
      </c>
      <c r="BX28" s="341">
        <v>13068</v>
      </c>
      <c r="BY28" s="341">
        <v>27213</v>
      </c>
      <c r="BZ28" s="341">
        <v>39285</v>
      </c>
      <c r="CA28" s="341">
        <v>39285</v>
      </c>
      <c r="CB28" s="341" t="s">
        <v>1282</v>
      </c>
      <c r="CC28" s="341">
        <v>57700</v>
      </c>
      <c r="CD28" s="341">
        <v>57700</v>
      </c>
      <c r="CE28" s="341" t="s">
        <v>1282</v>
      </c>
      <c r="CF28" s="341">
        <v>78440</v>
      </c>
      <c r="CG28" s="341">
        <v>78440</v>
      </c>
      <c r="CH28" s="341" t="s">
        <v>1282</v>
      </c>
      <c r="CI28" s="341">
        <v>93693</v>
      </c>
      <c r="CJ28" s="341">
        <v>93693</v>
      </c>
      <c r="CK28" s="341" t="s">
        <v>1282</v>
      </c>
      <c r="CL28" s="341">
        <v>105713</v>
      </c>
      <c r="CM28" s="341">
        <v>105713</v>
      </c>
      <c r="CN28" s="341" t="s">
        <v>1282</v>
      </c>
      <c r="CO28" s="341">
        <v>112410</v>
      </c>
      <c r="CP28" s="341">
        <v>112410</v>
      </c>
      <c r="CQ28" s="341" t="s">
        <v>1282</v>
      </c>
    </row>
    <row r="29" spans="1:95" s="330" customFormat="1" ht="14.25" x14ac:dyDescent="0.2">
      <c r="A29" s="336" t="s">
        <v>1752</v>
      </c>
      <c r="B29" s="335" t="s">
        <v>1282</v>
      </c>
      <c r="C29" s="335" t="s">
        <v>1282</v>
      </c>
      <c r="D29" s="335" t="s">
        <v>1282</v>
      </c>
      <c r="E29" s="335" t="s">
        <v>1282</v>
      </c>
      <c r="F29" s="335" t="s">
        <v>1282</v>
      </c>
      <c r="G29" s="335" t="s">
        <v>1282</v>
      </c>
      <c r="H29" s="335" t="s">
        <v>1282</v>
      </c>
      <c r="I29" s="335" t="s">
        <v>1282</v>
      </c>
      <c r="J29" s="335" t="s">
        <v>1282</v>
      </c>
      <c r="K29" s="335" t="s">
        <v>1282</v>
      </c>
      <c r="L29" s="335" t="s">
        <v>1282</v>
      </c>
      <c r="M29" s="335" t="s">
        <v>1282</v>
      </c>
      <c r="N29" s="335" t="s">
        <v>1282</v>
      </c>
      <c r="O29" s="335" t="s">
        <v>1282</v>
      </c>
      <c r="P29" s="335" t="s">
        <v>1282</v>
      </c>
      <c r="Q29" s="335" t="s">
        <v>1282</v>
      </c>
      <c r="R29" s="335" t="s">
        <v>1282</v>
      </c>
      <c r="S29" s="335" t="s">
        <v>1282</v>
      </c>
      <c r="T29" s="335" t="s">
        <v>1282</v>
      </c>
      <c r="U29" s="335" t="s">
        <v>1282</v>
      </c>
      <c r="V29" s="335" t="s">
        <v>1282</v>
      </c>
      <c r="W29" s="335" t="s">
        <v>1282</v>
      </c>
      <c r="X29" s="335" t="s">
        <v>1282</v>
      </c>
      <c r="Y29" s="335" t="s">
        <v>1282</v>
      </c>
      <c r="Z29" s="335" t="s">
        <v>1282</v>
      </c>
      <c r="AA29" s="335" t="s">
        <v>1282</v>
      </c>
      <c r="AB29" s="335" t="s">
        <v>1282</v>
      </c>
      <c r="AC29" s="335" t="s">
        <v>1282</v>
      </c>
      <c r="AD29" s="335" t="s">
        <v>1282</v>
      </c>
      <c r="AE29" s="335" t="s">
        <v>1282</v>
      </c>
      <c r="AF29" s="335" t="s">
        <v>1282</v>
      </c>
      <c r="AG29" s="335" t="s">
        <v>1282</v>
      </c>
      <c r="AH29" s="335" t="s">
        <v>1282</v>
      </c>
      <c r="AI29" s="335" t="s">
        <v>1282</v>
      </c>
      <c r="AJ29" s="335" t="s">
        <v>1282</v>
      </c>
      <c r="AK29" s="335" t="s">
        <v>1282</v>
      </c>
      <c r="AL29" s="335" t="s">
        <v>1282</v>
      </c>
      <c r="AM29" s="335" t="s">
        <v>1282</v>
      </c>
      <c r="AN29" s="335" t="s">
        <v>1282</v>
      </c>
      <c r="AO29" s="335" t="s">
        <v>1282</v>
      </c>
      <c r="AP29" s="335" t="s">
        <v>1282</v>
      </c>
      <c r="AQ29" s="335" t="s">
        <v>1282</v>
      </c>
      <c r="AR29" s="335" t="s">
        <v>1282</v>
      </c>
      <c r="AS29" s="335" t="s">
        <v>1282</v>
      </c>
      <c r="AT29" s="335" t="s">
        <v>1282</v>
      </c>
      <c r="AU29" s="335" t="s">
        <v>1282</v>
      </c>
      <c r="AV29" s="335" t="s">
        <v>1282</v>
      </c>
      <c r="AW29" s="335" t="s">
        <v>1282</v>
      </c>
      <c r="AX29" s="335" t="s">
        <v>1282</v>
      </c>
      <c r="AY29" s="335" t="s">
        <v>1282</v>
      </c>
      <c r="AZ29" s="335" t="s">
        <v>1282</v>
      </c>
      <c r="BA29" s="335" t="s">
        <v>1282</v>
      </c>
      <c r="BB29" s="335" t="s">
        <v>1282</v>
      </c>
      <c r="BC29" s="335" t="s">
        <v>1282</v>
      </c>
      <c r="BD29" s="335" t="s">
        <v>1282</v>
      </c>
      <c r="BE29" s="335" t="s">
        <v>1282</v>
      </c>
      <c r="BF29" s="335" t="s">
        <v>1282</v>
      </c>
      <c r="BG29" s="335" t="s">
        <v>1282</v>
      </c>
      <c r="BH29" s="335" t="s">
        <v>1282</v>
      </c>
      <c r="BI29" s="335" t="s">
        <v>1282</v>
      </c>
      <c r="BJ29" s="335" t="s">
        <v>1282</v>
      </c>
      <c r="BK29" s="335" t="s">
        <v>1282</v>
      </c>
      <c r="BL29" s="335" t="s">
        <v>1282</v>
      </c>
      <c r="BM29" s="335" t="s">
        <v>1282</v>
      </c>
      <c r="BN29" s="335" t="s">
        <v>1282</v>
      </c>
      <c r="BO29" s="335" t="s">
        <v>1282</v>
      </c>
      <c r="BP29" s="335" t="s">
        <v>1282</v>
      </c>
      <c r="BQ29" s="335" t="s">
        <v>1282</v>
      </c>
      <c r="BR29" s="335" t="s">
        <v>1282</v>
      </c>
      <c r="BS29" s="335" t="s">
        <v>1282</v>
      </c>
      <c r="BT29" s="335" t="s">
        <v>1282</v>
      </c>
      <c r="BU29" s="335" t="s">
        <v>1282</v>
      </c>
      <c r="BV29" s="335" t="s">
        <v>1282</v>
      </c>
      <c r="BW29" s="335" t="s">
        <v>1282</v>
      </c>
      <c r="BX29" s="335" t="s">
        <v>1282</v>
      </c>
      <c r="BY29" s="335" t="s">
        <v>1282</v>
      </c>
      <c r="BZ29" s="335" t="s">
        <v>1282</v>
      </c>
      <c r="CA29" s="335" t="s">
        <v>1282</v>
      </c>
      <c r="CB29" s="335" t="s">
        <v>1282</v>
      </c>
      <c r="CC29" s="335">
        <v>3517</v>
      </c>
      <c r="CD29" s="335">
        <v>3517</v>
      </c>
      <c r="CE29" s="335" t="s">
        <v>1282</v>
      </c>
      <c r="CF29" s="335">
        <v>3751</v>
      </c>
      <c r="CG29" s="335">
        <v>3751</v>
      </c>
      <c r="CH29" s="335" t="s">
        <v>1282</v>
      </c>
      <c r="CI29" s="335">
        <v>3996</v>
      </c>
      <c r="CJ29" s="335">
        <v>3996</v>
      </c>
      <c r="CK29" s="335" t="s">
        <v>1282</v>
      </c>
      <c r="CL29" s="335">
        <v>4255</v>
      </c>
      <c r="CM29" s="335">
        <v>4255</v>
      </c>
      <c r="CN29" s="335" t="s">
        <v>1282</v>
      </c>
      <c r="CO29" s="335">
        <v>4531</v>
      </c>
      <c r="CP29" s="335">
        <v>4531</v>
      </c>
      <c r="CQ29" s="335" t="s">
        <v>1282</v>
      </c>
    </row>
    <row r="30" spans="1:95" s="330" customFormat="1" ht="14.25" x14ac:dyDescent="0.2">
      <c r="A30" s="336" t="s">
        <v>97</v>
      </c>
      <c r="B30" s="335">
        <v>1</v>
      </c>
      <c r="C30" s="335">
        <v>1</v>
      </c>
      <c r="D30" s="335">
        <v>1</v>
      </c>
      <c r="E30" s="335">
        <v>2</v>
      </c>
      <c r="F30" s="335">
        <v>2</v>
      </c>
      <c r="G30" s="335">
        <v>2</v>
      </c>
      <c r="H30" s="335">
        <v>3</v>
      </c>
      <c r="I30" s="335">
        <v>2</v>
      </c>
      <c r="J30" s="335">
        <v>2</v>
      </c>
      <c r="K30" s="335">
        <v>2</v>
      </c>
      <c r="L30" s="335">
        <v>5</v>
      </c>
      <c r="M30" s="335">
        <v>4</v>
      </c>
      <c r="N30" s="335">
        <v>3</v>
      </c>
      <c r="O30" s="335">
        <v>3</v>
      </c>
      <c r="P30" s="335">
        <v>6</v>
      </c>
      <c r="Q30" s="335">
        <v>4</v>
      </c>
      <c r="R30" s="335">
        <v>4</v>
      </c>
      <c r="S30" s="335">
        <v>5</v>
      </c>
      <c r="T30" s="335">
        <v>8</v>
      </c>
      <c r="U30" s="335">
        <v>5</v>
      </c>
      <c r="V30" s="335">
        <v>4</v>
      </c>
      <c r="W30" s="335">
        <v>5</v>
      </c>
      <c r="X30" s="335">
        <v>24</v>
      </c>
      <c r="Y30" s="335">
        <v>27</v>
      </c>
      <c r="Z30" s="335">
        <v>34</v>
      </c>
      <c r="AA30" s="335">
        <v>37</v>
      </c>
      <c r="AB30" s="335">
        <v>40</v>
      </c>
      <c r="AC30" s="335">
        <v>47</v>
      </c>
      <c r="AD30" s="335">
        <v>51</v>
      </c>
      <c r="AE30" s="335">
        <v>52</v>
      </c>
      <c r="AF30" s="335">
        <v>58</v>
      </c>
      <c r="AG30" s="335">
        <v>96</v>
      </c>
      <c r="AH30" s="335">
        <v>133</v>
      </c>
      <c r="AI30" s="335">
        <v>175</v>
      </c>
      <c r="AJ30" s="335">
        <v>204</v>
      </c>
      <c r="AK30" s="335">
        <v>296</v>
      </c>
      <c r="AL30" s="335">
        <v>406</v>
      </c>
      <c r="AM30" s="335">
        <v>504</v>
      </c>
      <c r="AN30" s="335">
        <v>581</v>
      </c>
      <c r="AO30" s="335">
        <v>637</v>
      </c>
      <c r="AP30" s="335">
        <v>737</v>
      </c>
      <c r="AQ30" s="335">
        <v>914</v>
      </c>
      <c r="AR30" s="335">
        <v>1039</v>
      </c>
      <c r="AS30" s="335">
        <v>1305</v>
      </c>
      <c r="AT30" s="335">
        <v>1498</v>
      </c>
      <c r="AU30" s="335">
        <v>1540</v>
      </c>
      <c r="AV30" s="335">
        <v>937</v>
      </c>
      <c r="AW30" s="335">
        <v>1626</v>
      </c>
      <c r="AX30" s="335">
        <v>2181</v>
      </c>
      <c r="AY30" s="335">
        <v>2526</v>
      </c>
      <c r="AZ30" s="335">
        <v>2861</v>
      </c>
      <c r="BA30" s="335">
        <v>3308</v>
      </c>
      <c r="BB30" s="335">
        <v>3937</v>
      </c>
      <c r="BC30" s="335">
        <v>4723</v>
      </c>
      <c r="BD30" s="335">
        <v>5080</v>
      </c>
      <c r="BE30" s="335">
        <v>4473</v>
      </c>
      <c r="BF30" s="335">
        <v>4176</v>
      </c>
      <c r="BG30" s="335">
        <v>4463</v>
      </c>
      <c r="BH30" s="335">
        <v>4591</v>
      </c>
      <c r="BI30" s="335">
        <v>4780</v>
      </c>
      <c r="BJ30" s="335">
        <v>5443</v>
      </c>
      <c r="BK30" s="335">
        <v>6344</v>
      </c>
      <c r="BL30" s="335">
        <v>6353</v>
      </c>
      <c r="BM30" s="335">
        <v>6953</v>
      </c>
      <c r="BN30" s="335">
        <v>7624</v>
      </c>
      <c r="BO30" s="335">
        <v>8180</v>
      </c>
      <c r="BP30" s="335">
        <v>8670</v>
      </c>
      <c r="BQ30" s="335">
        <v>8923</v>
      </c>
      <c r="BR30" s="335">
        <v>9059</v>
      </c>
      <c r="BS30" s="335">
        <v>9774</v>
      </c>
      <c r="BT30" s="335">
        <v>14005</v>
      </c>
      <c r="BU30" s="335">
        <v>16520</v>
      </c>
      <c r="BV30" s="335">
        <v>15291</v>
      </c>
      <c r="BW30" s="335">
        <v>14218</v>
      </c>
      <c r="BX30" s="335">
        <v>12834</v>
      </c>
      <c r="BY30" s="335">
        <v>12718</v>
      </c>
      <c r="BZ30" s="335">
        <v>14461</v>
      </c>
      <c r="CA30" s="335">
        <v>14042</v>
      </c>
      <c r="CB30" s="335">
        <v>419</v>
      </c>
      <c r="CC30" s="335">
        <v>14279</v>
      </c>
      <c r="CD30" s="335">
        <v>13858</v>
      </c>
      <c r="CE30" s="335">
        <v>421</v>
      </c>
      <c r="CF30" s="335">
        <v>15109</v>
      </c>
      <c r="CG30" s="335">
        <v>14707</v>
      </c>
      <c r="CH30" s="335">
        <v>402</v>
      </c>
      <c r="CI30" s="335">
        <v>16073</v>
      </c>
      <c r="CJ30" s="335">
        <v>15757</v>
      </c>
      <c r="CK30" s="335">
        <v>316</v>
      </c>
      <c r="CL30" s="335">
        <v>17127</v>
      </c>
      <c r="CM30" s="335">
        <v>17046</v>
      </c>
      <c r="CN30" s="335">
        <v>81</v>
      </c>
      <c r="CO30" s="335">
        <v>18404</v>
      </c>
      <c r="CP30" s="335">
        <v>18383</v>
      </c>
      <c r="CQ30" s="335">
        <v>21</v>
      </c>
    </row>
    <row r="31" spans="1:95" s="330" customFormat="1" ht="14.25" x14ac:dyDescent="0.2">
      <c r="A31" s="334" t="s">
        <v>1751</v>
      </c>
      <c r="B31" s="333">
        <v>97</v>
      </c>
      <c r="C31" s="333">
        <v>104</v>
      </c>
      <c r="D31" s="333">
        <v>114</v>
      </c>
      <c r="E31" s="333">
        <v>124</v>
      </c>
      <c r="F31" s="333">
        <v>184</v>
      </c>
      <c r="G31" s="333">
        <v>232</v>
      </c>
      <c r="H31" s="333">
        <v>334</v>
      </c>
      <c r="I31" s="333">
        <v>584</v>
      </c>
      <c r="J31" s="333">
        <v>616</v>
      </c>
      <c r="K31" s="333">
        <v>701</v>
      </c>
      <c r="L31" s="333">
        <v>904</v>
      </c>
      <c r="M31" s="333">
        <v>946</v>
      </c>
      <c r="N31" s="333">
        <v>1008</v>
      </c>
      <c r="O31" s="333">
        <v>972</v>
      </c>
      <c r="P31" s="333">
        <v>872</v>
      </c>
      <c r="Q31" s="333">
        <v>886</v>
      </c>
      <c r="R31" s="333">
        <v>948</v>
      </c>
      <c r="S31" s="333">
        <v>996</v>
      </c>
      <c r="T31" s="333">
        <v>1104</v>
      </c>
      <c r="U31" s="333">
        <v>1218</v>
      </c>
      <c r="V31" s="333">
        <v>1250</v>
      </c>
      <c r="W31" s="333">
        <v>1366</v>
      </c>
      <c r="X31" s="333">
        <v>1584</v>
      </c>
      <c r="Y31" s="333">
        <v>1734</v>
      </c>
      <c r="Z31" s="333">
        <v>1929</v>
      </c>
      <c r="AA31" s="333">
        <v>2084</v>
      </c>
      <c r="AB31" s="333">
        <v>2714</v>
      </c>
      <c r="AC31" s="333">
        <v>6502</v>
      </c>
      <c r="AD31" s="333">
        <v>9232</v>
      </c>
      <c r="AE31" s="333">
        <v>11155</v>
      </c>
      <c r="AF31" s="333">
        <v>12520</v>
      </c>
      <c r="AG31" s="333">
        <v>14198</v>
      </c>
      <c r="AH31" s="333">
        <v>16954</v>
      </c>
      <c r="AI31" s="333">
        <v>18099</v>
      </c>
      <c r="AJ31" s="333">
        <v>21267</v>
      </c>
      <c r="AK31" s="333">
        <v>27140</v>
      </c>
      <c r="AL31" s="333">
        <v>32438</v>
      </c>
      <c r="AM31" s="333">
        <v>38237</v>
      </c>
      <c r="AN31" s="333">
        <v>43205</v>
      </c>
      <c r="AO31" s="333">
        <v>49419</v>
      </c>
      <c r="AP31" s="333">
        <v>58029</v>
      </c>
      <c r="AQ31" s="333">
        <v>68840</v>
      </c>
      <c r="AR31" s="333">
        <v>77968</v>
      </c>
      <c r="AS31" s="333">
        <v>86433</v>
      </c>
      <c r="AT31" s="333">
        <v>93865</v>
      </c>
      <c r="AU31" s="333">
        <v>105987</v>
      </c>
      <c r="AV31" s="333">
        <v>112601</v>
      </c>
      <c r="AW31" s="333">
        <v>121995</v>
      </c>
      <c r="AX31" s="333">
        <v>132286</v>
      </c>
      <c r="AY31" s="333">
        <v>145864</v>
      </c>
      <c r="AZ31" s="333">
        <v>167385</v>
      </c>
      <c r="BA31" s="333">
        <v>187740</v>
      </c>
      <c r="BB31" s="333">
        <v>220868</v>
      </c>
      <c r="BC31" s="333">
        <v>244692</v>
      </c>
      <c r="BD31" s="333">
        <v>269090</v>
      </c>
      <c r="BE31" s="333">
        <v>294287</v>
      </c>
      <c r="BF31" s="333">
        <v>312227</v>
      </c>
      <c r="BG31" s="333">
        <v>331755</v>
      </c>
      <c r="BH31" s="333">
        <v>341691</v>
      </c>
      <c r="BI31" s="333">
        <v>348496</v>
      </c>
      <c r="BJ31" s="333">
        <v>368581</v>
      </c>
      <c r="BK31" s="333">
        <v>407392</v>
      </c>
      <c r="BL31" s="333">
        <v>444400</v>
      </c>
      <c r="BM31" s="333">
        <v>486250</v>
      </c>
      <c r="BN31" s="333">
        <v>529797</v>
      </c>
      <c r="BO31" s="333">
        <v>575436</v>
      </c>
      <c r="BP31" s="333">
        <v>618599</v>
      </c>
      <c r="BQ31" s="333">
        <v>686868</v>
      </c>
      <c r="BR31" s="333">
        <v>723186</v>
      </c>
      <c r="BS31" s="333">
        <v>823070</v>
      </c>
      <c r="BT31" s="333">
        <v>876827</v>
      </c>
      <c r="BU31" s="333">
        <v>925008</v>
      </c>
      <c r="BV31" s="333">
        <v>889697</v>
      </c>
      <c r="BW31" s="333">
        <v>935804</v>
      </c>
      <c r="BX31" s="333">
        <v>1006181</v>
      </c>
      <c r="BY31" s="333">
        <v>1110981</v>
      </c>
      <c r="BZ31" s="333">
        <v>1208541</v>
      </c>
      <c r="CA31" s="333">
        <v>817459</v>
      </c>
      <c r="CB31" s="333">
        <v>391082</v>
      </c>
      <c r="CC31" s="333">
        <v>1272759</v>
      </c>
      <c r="CD31" s="333">
        <v>862895</v>
      </c>
      <c r="CE31" s="333">
        <v>409864</v>
      </c>
      <c r="CF31" s="333">
        <v>1334699</v>
      </c>
      <c r="CG31" s="333">
        <v>904177</v>
      </c>
      <c r="CH31" s="333">
        <v>430522</v>
      </c>
      <c r="CI31" s="333">
        <v>1446575</v>
      </c>
      <c r="CJ31" s="333">
        <v>994352</v>
      </c>
      <c r="CK31" s="333">
        <v>452223</v>
      </c>
      <c r="CL31" s="333">
        <v>1526736</v>
      </c>
      <c r="CM31" s="333">
        <v>1061973</v>
      </c>
      <c r="CN31" s="333">
        <v>464763</v>
      </c>
      <c r="CO31" s="333">
        <v>1622652</v>
      </c>
      <c r="CP31" s="333">
        <v>1133225</v>
      </c>
      <c r="CQ31" s="333">
        <v>489427</v>
      </c>
    </row>
    <row r="32" spans="1:95" s="330" customFormat="1" x14ac:dyDescent="0.25">
      <c r="A32" s="338" t="s">
        <v>1750</v>
      </c>
      <c r="B32" s="337"/>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row>
    <row r="33" spans="1:95" s="330" customFormat="1" ht="14.25" x14ac:dyDescent="0.2">
      <c r="A33" s="336" t="s">
        <v>1749</v>
      </c>
      <c r="B33" s="335" t="s">
        <v>1282</v>
      </c>
      <c r="C33" s="335" t="s">
        <v>1282</v>
      </c>
      <c r="D33" s="335" t="s">
        <v>1282</v>
      </c>
      <c r="E33" s="335" t="s">
        <v>1282</v>
      </c>
      <c r="F33" s="335" t="s">
        <v>1282</v>
      </c>
      <c r="G33" s="335" t="s">
        <v>1282</v>
      </c>
      <c r="H33" s="335">
        <v>1342</v>
      </c>
      <c r="I33" s="335">
        <v>3566</v>
      </c>
      <c r="J33" s="335">
        <v>3174</v>
      </c>
      <c r="K33" s="335">
        <v>3207</v>
      </c>
      <c r="L33" s="335">
        <v>2739</v>
      </c>
      <c r="M33" s="335">
        <v>1953</v>
      </c>
      <c r="N33" s="335">
        <v>1326</v>
      </c>
      <c r="O33" s="335">
        <v>668</v>
      </c>
      <c r="P33" s="335">
        <v>546</v>
      </c>
      <c r="Q33" s="335">
        <v>678</v>
      </c>
      <c r="R33" s="335">
        <v>781</v>
      </c>
      <c r="S33" s="335">
        <v>787</v>
      </c>
      <c r="T33" s="335">
        <v>711</v>
      </c>
      <c r="U33" s="335">
        <v>585</v>
      </c>
      <c r="V33" s="335">
        <v>392</v>
      </c>
      <c r="W33" s="335">
        <v>246</v>
      </c>
      <c r="X33" s="335">
        <v>151</v>
      </c>
      <c r="Y33" s="335">
        <v>95</v>
      </c>
      <c r="Z33" s="335">
        <v>71</v>
      </c>
      <c r="AA33" s="335">
        <v>52</v>
      </c>
      <c r="AB33" s="335">
        <v>51</v>
      </c>
      <c r="AC33" s="335">
        <v>300</v>
      </c>
      <c r="AD33" s="335">
        <v>470</v>
      </c>
      <c r="AE33" s="335">
        <v>691</v>
      </c>
      <c r="AF33" s="335">
        <v>1002</v>
      </c>
      <c r="AG33" s="335">
        <v>1644</v>
      </c>
      <c r="AH33" s="335">
        <v>1942</v>
      </c>
      <c r="AI33" s="335">
        <v>2781</v>
      </c>
      <c r="AJ33" s="335">
        <v>3233</v>
      </c>
      <c r="AK33" s="335">
        <v>4561</v>
      </c>
      <c r="AL33" s="335">
        <v>5498</v>
      </c>
      <c r="AM33" s="335">
        <v>3686</v>
      </c>
      <c r="AN33" s="335">
        <v>3368</v>
      </c>
      <c r="AO33" s="335">
        <v>2796</v>
      </c>
      <c r="AP33" s="335">
        <v>2421</v>
      </c>
      <c r="AQ33" s="335">
        <v>2368</v>
      </c>
      <c r="AR33" s="335">
        <v>2078</v>
      </c>
      <c r="AS33" s="335">
        <v>1820</v>
      </c>
      <c r="AT33" s="335">
        <v>1532</v>
      </c>
      <c r="AU33" s="335">
        <v>1314</v>
      </c>
      <c r="AV33" s="335">
        <v>1135</v>
      </c>
      <c r="AW33" s="335">
        <v>1065</v>
      </c>
      <c r="AX33" s="335">
        <v>1035</v>
      </c>
      <c r="AY33" s="335">
        <v>1008</v>
      </c>
      <c r="AZ33" s="335">
        <v>791</v>
      </c>
      <c r="BA33" s="335">
        <v>811</v>
      </c>
      <c r="BB33" s="335">
        <v>1003</v>
      </c>
      <c r="BC33" s="335">
        <v>1102</v>
      </c>
      <c r="BD33" s="335">
        <v>1369</v>
      </c>
      <c r="BE33" s="335">
        <v>1387</v>
      </c>
      <c r="BF33" s="335">
        <v>1388</v>
      </c>
      <c r="BG33" s="335">
        <v>1490</v>
      </c>
      <c r="BH33" s="335">
        <v>1458</v>
      </c>
      <c r="BI33" s="335">
        <v>1593</v>
      </c>
      <c r="BJ33" s="335">
        <v>1636</v>
      </c>
      <c r="BK33" s="335">
        <v>1763</v>
      </c>
      <c r="BL33" s="335">
        <v>2241</v>
      </c>
      <c r="BM33" s="335">
        <v>2574</v>
      </c>
      <c r="BN33" s="335">
        <v>2978</v>
      </c>
      <c r="BO33" s="335">
        <v>3254</v>
      </c>
      <c r="BP33" s="335">
        <v>3354</v>
      </c>
      <c r="BQ33" s="335">
        <v>3456</v>
      </c>
      <c r="BR33" s="335">
        <v>3634</v>
      </c>
      <c r="BS33" s="335">
        <v>4328</v>
      </c>
      <c r="BT33" s="335">
        <v>8773</v>
      </c>
      <c r="BU33" s="335">
        <v>11112</v>
      </c>
      <c r="BV33" s="335">
        <v>10734</v>
      </c>
      <c r="BW33" s="335">
        <v>13220</v>
      </c>
      <c r="BX33" s="335">
        <v>13729</v>
      </c>
      <c r="BY33" s="335">
        <v>13605</v>
      </c>
      <c r="BZ33" s="335">
        <v>15129</v>
      </c>
      <c r="CA33" s="335">
        <v>15129</v>
      </c>
      <c r="CB33" s="335" t="s">
        <v>1282</v>
      </c>
      <c r="CC33" s="335">
        <v>15296</v>
      </c>
      <c r="CD33" s="335">
        <v>15296</v>
      </c>
      <c r="CE33" s="335" t="s">
        <v>1282</v>
      </c>
      <c r="CF33" s="335">
        <v>15457</v>
      </c>
      <c r="CG33" s="335">
        <v>15457</v>
      </c>
      <c r="CH33" s="335" t="s">
        <v>1282</v>
      </c>
      <c r="CI33" s="335">
        <v>16687</v>
      </c>
      <c r="CJ33" s="335">
        <v>16687</v>
      </c>
      <c r="CK33" s="335" t="s">
        <v>1282</v>
      </c>
      <c r="CL33" s="335">
        <v>17443</v>
      </c>
      <c r="CM33" s="335">
        <v>17443</v>
      </c>
      <c r="CN33" s="335" t="s">
        <v>1282</v>
      </c>
      <c r="CO33" s="335">
        <v>18242</v>
      </c>
      <c r="CP33" s="335">
        <v>18242</v>
      </c>
      <c r="CQ33" s="335" t="s">
        <v>1282</v>
      </c>
    </row>
    <row r="34" spans="1:95" s="330" customFormat="1" ht="14.25" x14ac:dyDescent="0.2">
      <c r="A34" s="336" t="s">
        <v>1748</v>
      </c>
      <c r="B34" s="335" t="s">
        <v>1282</v>
      </c>
      <c r="C34" s="335" t="s">
        <v>1282</v>
      </c>
      <c r="D34" s="335" t="s">
        <v>1282</v>
      </c>
      <c r="E34" s="335" t="s">
        <v>1282</v>
      </c>
      <c r="F34" s="335" t="s">
        <v>1282</v>
      </c>
      <c r="G34" s="335" t="s">
        <v>1282</v>
      </c>
      <c r="H34" s="335" t="s">
        <v>1282</v>
      </c>
      <c r="I34" s="335" t="s">
        <v>1282</v>
      </c>
      <c r="J34" s="335" t="s">
        <v>1282</v>
      </c>
      <c r="K34" s="335" t="s">
        <v>1282</v>
      </c>
      <c r="L34" s="335" t="s">
        <v>1282</v>
      </c>
      <c r="M34" s="335" t="s">
        <v>1282</v>
      </c>
      <c r="N34" s="335" t="s">
        <v>1282</v>
      </c>
      <c r="O34" s="335" t="s">
        <v>1282</v>
      </c>
      <c r="P34" s="335" t="s">
        <v>1282</v>
      </c>
      <c r="Q34" s="335" t="s">
        <v>1282</v>
      </c>
      <c r="R34" s="335" t="s">
        <v>1282</v>
      </c>
      <c r="S34" s="335" t="s">
        <v>1282</v>
      </c>
      <c r="T34" s="335" t="s">
        <v>1282</v>
      </c>
      <c r="U34" s="335" t="s">
        <v>1282</v>
      </c>
      <c r="V34" s="335" t="s">
        <v>1282</v>
      </c>
      <c r="W34" s="335" t="s">
        <v>1282</v>
      </c>
      <c r="X34" s="335" t="s">
        <v>1282</v>
      </c>
      <c r="Y34" s="335" t="s">
        <v>1282</v>
      </c>
      <c r="Z34" s="335" t="s">
        <v>1282</v>
      </c>
      <c r="AA34" s="335" t="s">
        <v>1282</v>
      </c>
      <c r="AB34" s="335">
        <v>45</v>
      </c>
      <c r="AC34" s="335">
        <v>226</v>
      </c>
      <c r="AD34" s="335">
        <v>460</v>
      </c>
      <c r="AE34" s="335">
        <v>570</v>
      </c>
      <c r="AF34" s="335">
        <v>503</v>
      </c>
      <c r="AG34" s="335">
        <v>904</v>
      </c>
      <c r="AH34" s="335">
        <v>1067</v>
      </c>
      <c r="AI34" s="335">
        <v>1199</v>
      </c>
      <c r="AJ34" s="335">
        <v>1054</v>
      </c>
      <c r="AK34" s="335">
        <v>1604</v>
      </c>
      <c r="AL34" s="335">
        <v>2384</v>
      </c>
      <c r="AM34" s="335">
        <v>2699</v>
      </c>
      <c r="AN34" s="335">
        <v>3059</v>
      </c>
      <c r="AO34" s="335">
        <v>3767</v>
      </c>
      <c r="AP34" s="335">
        <v>5089</v>
      </c>
      <c r="AQ34" s="335">
        <v>6166</v>
      </c>
      <c r="AR34" s="335">
        <v>5758</v>
      </c>
      <c r="AS34" s="335">
        <v>6601</v>
      </c>
      <c r="AT34" s="335">
        <v>7036</v>
      </c>
      <c r="AU34" s="335">
        <v>7800</v>
      </c>
      <c r="AV34" s="335">
        <v>8036</v>
      </c>
      <c r="AW34" s="335">
        <v>7469</v>
      </c>
      <c r="AX34" s="335">
        <v>8139</v>
      </c>
      <c r="AY34" s="335">
        <v>9906</v>
      </c>
      <c r="AZ34" s="335">
        <v>10442</v>
      </c>
      <c r="BA34" s="335">
        <v>11272</v>
      </c>
      <c r="BB34" s="335">
        <v>10500</v>
      </c>
      <c r="BC34" s="335">
        <v>13463</v>
      </c>
      <c r="BD34" s="335">
        <v>7232</v>
      </c>
      <c r="BE34" s="335">
        <v>13386</v>
      </c>
      <c r="BF34" s="335">
        <v>11409</v>
      </c>
      <c r="BG34" s="335">
        <v>11483</v>
      </c>
      <c r="BH34" s="335">
        <v>11343</v>
      </c>
      <c r="BI34" s="335">
        <v>10015</v>
      </c>
      <c r="BJ34" s="335">
        <v>9245</v>
      </c>
      <c r="BK34" s="335">
        <v>8343</v>
      </c>
      <c r="BL34" s="335">
        <v>15200</v>
      </c>
      <c r="BM34" s="335">
        <v>20718</v>
      </c>
      <c r="BN34" s="335">
        <v>23335</v>
      </c>
      <c r="BO34" s="335">
        <v>28868</v>
      </c>
      <c r="BP34" s="335">
        <v>48367</v>
      </c>
      <c r="BQ34" s="335">
        <v>27534</v>
      </c>
      <c r="BR34" s="335">
        <v>27475</v>
      </c>
      <c r="BS34" s="335">
        <v>26273</v>
      </c>
      <c r="BT34" s="335">
        <v>46771</v>
      </c>
      <c r="BU34" s="335">
        <v>47479</v>
      </c>
      <c r="BV34" s="335">
        <v>49119</v>
      </c>
      <c r="BW34" s="335">
        <v>44863</v>
      </c>
      <c r="BX34" s="335">
        <v>56337</v>
      </c>
      <c r="BY34" s="335">
        <v>61103</v>
      </c>
      <c r="BZ34" s="335">
        <v>45699</v>
      </c>
      <c r="CA34" s="335">
        <v>45659</v>
      </c>
      <c r="CB34" s="335">
        <v>40</v>
      </c>
      <c r="CC34" s="335">
        <v>33043</v>
      </c>
      <c r="CD34" s="335">
        <v>33003</v>
      </c>
      <c r="CE34" s="335">
        <v>40</v>
      </c>
      <c r="CF34" s="335">
        <v>40365</v>
      </c>
      <c r="CG34" s="335">
        <v>40324</v>
      </c>
      <c r="CH34" s="335">
        <v>41</v>
      </c>
      <c r="CI34" s="335">
        <v>44151</v>
      </c>
      <c r="CJ34" s="335">
        <v>44109</v>
      </c>
      <c r="CK34" s="335">
        <v>42</v>
      </c>
      <c r="CL34" s="335">
        <v>45592</v>
      </c>
      <c r="CM34" s="335">
        <v>45550</v>
      </c>
      <c r="CN34" s="335">
        <v>42</v>
      </c>
      <c r="CO34" s="335">
        <v>47634</v>
      </c>
      <c r="CP34" s="335">
        <v>47591</v>
      </c>
      <c r="CQ34" s="335">
        <v>43</v>
      </c>
    </row>
    <row r="35" spans="1:95" s="330" customFormat="1" ht="14.25" x14ac:dyDescent="0.2">
      <c r="A35" s="334" t="s">
        <v>1747</v>
      </c>
      <c r="B35" s="333" t="s">
        <v>1282</v>
      </c>
      <c r="C35" s="333" t="s">
        <v>1282</v>
      </c>
      <c r="D35" s="333" t="s">
        <v>1282</v>
      </c>
      <c r="E35" s="333" t="s">
        <v>1282</v>
      </c>
      <c r="F35" s="333" t="s">
        <v>1282</v>
      </c>
      <c r="G35" s="333" t="s">
        <v>1282</v>
      </c>
      <c r="H35" s="333">
        <v>1342</v>
      </c>
      <c r="I35" s="333">
        <v>3566</v>
      </c>
      <c r="J35" s="333">
        <v>3174</v>
      </c>
      <c r="K35" s="333">
        <v>3207</v>
      </c>
      <c r="L35" s="333">
        <v>2739</v>
      </c>
      <c r="M35" s="333">
        <v>1953</v>
      </c>
      <c r="N35" s="333">
        <v>1326</v>
      </c>
      <c r="O35" s="333">
        <v>668</v>
      </c>
      <c r="P35" s="333">
        <v>546</v>
      </c>
      <c r="Q35" s="333">
        <v>678</v>
      </c>
      <c r="R35" s="333">
        <v>781</v>
      </c>
      <c r="S35" s="333">
        <v>787</v>
      </c>
      <c r="T35" s="333">
        <v>711</v>
      </c>
      <c r="U35" s="333">
        <v>585</v>
      </c>
      <c r="V35" s="333">
        <v>392</v>
      </c>
      <c r="W35" s="333">
        <v>246</v>
      </c>
      <c r="X35" s="333">
        <v>151</v>
      </c>
      <c r="Y35" s="333">
        <v>95</v>
      </c>
      <c r="Z35" s="333">
        <v>71</v>
      </c>
      <c r="AA35" s="333">
        <v>52</v>
      </c>
      <c r="AB35" s="333">
        <v>96</v>
      </c>
      <c r="AC35" s="333">
        <v>526</v>
      </c>
      <c r="AD35" s="333">
        <v>930</v>
      </c>
      <c r="AE35" s="333">
        <v>1261</v>
      </c>
      <c r="AF35" s="333">
        <v>1505</v>
      </c>
      <c r="AG35" s="333">
        <v>2548</v>
      </c>
      <c r="AH35" s="333">
        <v>3009</v>
      </c>
      <c r="AI35" s="333">
        <v>3980</v>
      </c>
      <c r="AJ35" s="333">
        <v>4287</v>
      </c>
      <c r="AK35" s="333">
        <v>6165</v>
      </c>
      <c r="AL35" s="333">
        <v>7881</v>
      </c>
      <c r="AM35" s="333">
        <v>6385</v>
      </c>
      <c r="AN35" s="333">
        <v>6428</v>
      </c>
      <c r="AO35" s="333">
        <v>6563</v>
      </c>
      <c r="AP35" s="333">
        <v>7510</v>
      </c>
      <c r="AQ35" s="333">
        <v>8534</v>
      </c>
      <c r="AR35" s="333">
        <v>7835</v>
      </c>
      <c r="AS35" s="333">
        <v>8421</v>
      </c>
      <c r="AT35" s="333">
        <v>8568</v>
      </c>
      <c r="AU35" s="333">
        <v>9115</v>
      </c>
      <c r="AV35" s="333">
        <v>9171</v>
      </c>
      <c r="AW35" s="333">
        <v>8534</v>
      </c>
      <c r="AX35" s="333">
        <v>9175</v>
      </c>
      <c r="AY35" s="333">
        <v>10914</v>
      </c>
      <c r="AZ35" s="333">
        <v>11234</v>
      </c>
      <c r="BA35" s="333">
        <v>12083</v>
      </c>
      <c r="BB35" s="333">
        <v>11504</v>
      </c>
      <c r="BC35" s="333">
        <v>14564</v>
      </c>
      <c r="BD35" s="333">
        <v>8601</v>
      </c>
      <c r="BE35" s="333">
        <v>14773</v>
      </c>
      <c r="BF35" s="333">
        <v>12797</v>
      </c>
      <c r="BG35" s="333">
        <v>12973</v>
      </c>
      <c r="BH35" s="333">
        <v>12801</v>
      </c>
      <c r="BI35" s="333">
        <v>11608</v>
      </c>
      <c r="BJ35" s="333">
        <v>10881</v>
      </c>
      <c r="BK35" s="333">
        <v>10106</v>
      </c>
      <c r="BL35" s="333">
        <v>17441</v>
      </c>
      <c r="BM35" s="333">
        <v>23292</v>
      </c>
      <c r="BN35" s="333">
        <v>26313</v>
      </c>
      <c r="BO35" s="333">
        <v>32122</v>
      </c>
      <c r="BP35" s="333">
        <v>51721</v>
      </c>
      <c r="BQ35" s="333">
        <v>30990</v>
      </c>
      <c r="BR35" s="333">
        <v>31109</v>
      </c>
      <c r="BS35" s="333">
        <v>30601</v>
      </c>
      <c r="BT35" s="333">
        <v>55544</v>
      </c>
      <c r="BU35" s="333">
        <v>58591</v>
      </c>
      <c r="BV35" s="333">
        <v>59853</v>
      </c>
      <c r="BW35" s="333">
        <v>58083</v>
      </c>
      <c r="BX35" s="333">
        <v>70066</v>
      </c>
      <c r="BY35" s="333">
        <v>74708</v>
      </c>
      <c r="BZ35" s="333">
        <v>60828</v>
      </c>
      <c r="CA35" s="333">
        <v>60788</v>
      </c>
      <c r="CB35" s="333">
        <v>40</v>
      </c>
      <c r="CC35" s="333">
        <v>48339</v>
      </c>
      <c r="CD35" s="333">
        <v>48299</v>
      </c>
      <c r="CE35" s="333">
        <v>40</v>
      </c>
      <c r="CF35" s="333">
        <v>55822</v>
      </c>
      <c r="CG35" s="333">
        <v>55781</v>
      </c>
      <c r="CH35" s="333">
        <v>41</v>
      </c>
      <c r="CI35" s="333">
        <v>60838</v>
      </c>
      <c r="CJ35" s="333">
        <v>60796</v>
      </c>
      <c r="CK35" s="333">
        <v>42</v>
      </c>
      <c r="CL35" s="333">
        <v>63035</v>
      </c>
      <c r="CM35" s="333">
        <v>62993</v>
      </c>
      <c r="CN35" s="333">
        <v>42</v>
      </c>
      <c r="CO35" s="333">
        <v>65876</v>
      </c>
      <c r="CP35" s="333">
        <v>65833</v>
      </c>
      <c r="CQ35" s="333">
        <v>43</v>
      </c>
    </row>
    <row r="36" spans="1:95" s="330" customFormat="1" x14ac:dyDescent="0.25">
      <c r="A36" s="338" t="s">
        <v>1746</v>
      </c>
      <c r="B36" s="333">
        <v>19</v>
      </c>
      <c r="C36" s="333">
        <v>324</v>
      </c>
      <c r="D36" s="333">
        <v>395</v>
      </c>
      <c r="E36" s="333">
        <v>677</v>
      </c>
      <c r="F36" s="333">
        <v>535</v>
      </c>
      <c r="G36" s="333">
        <v>112</v>
      </c>
      <c r="H36" s="333">
        <v>77</v>
      </c>
      <c r="I36" s="333">
        <v>413</v>
      </c>
      <c r="J36" s="333">
        <v>98</v>
      </c>
      <c r="K36" s="333">
        <v>42</v>
      </c>
      <c r="L36" s="333">
        <v>-37</v>
      </c>
      <c r="M36" s="333">
        <v>124</v>
      </c>
      <c r="N36" s="333">
        <v>148</v>
      </c>
      <c r="O36" s="333">
        <v>29</v>
      </c>
      <c r="P36" s="333">
        <v>-401</v>
      </c>
      <c r="Q36" s="333">
        <v>-116</v>
      </c>
      <c r="R36" s="333">
        <v>31</v>
      </c>
      <c r="S36" s="333">
        <v>60</v>
      </c>
      <c r="T36" s="333">
        <v>51</v>
      </c>
      <c r="U36" s="333">
        <v>97</v>
      </c>
      <c r="V36" s="333">
        <v>134</v>
      </c>
      <c r="W36" s="333">
        <v>150</v>
      </c>
      <c r="X36" s="333">
        <v>165</v>
      </c>
      <c r="Y36" s="333">
        <v>179</v>
      </c>
      <c r="Z36" s="333">
        <v>150</v>
      </c>
      <c r="AA36" s="333">
        <v>231</v>
      </c>
      <c r="AB36" s="333">
        <v>238</v>
      </c>
      <c r="AC36" s="333">
        <v>271</v>
      </c>
      <c r="AD36" s="333">
        <v>294</v>
      </c>
      <c r="AE36" s="333">
        <v>363</v>
      </c>
      <c r="AF36" s="333">
        <v>476</v>
      </c>
      <c r="AG36" s="333">
        <v>735</v>
      </c>
      <c r="AH36" s="333">
        <v>1090</v>
      </c>
      <c r="AI36" s="333">
        <v>1596</v>
      </c>
      <c r="AJ36" s="333">
        <v>1797</v>
      </c>
      <c r="AK36" s="333">
        <v>2025</v>
      </c>
      <c r="AL36" s="333">
        <v>2462</v>
      </c>
      <c r="AM36" s="333">
        <v>2925</v>
      </c>
      <c r="AN36" s="333">
        <v>3634</v>
      </c>
      <c r="AO36" s="333">
        <v>4299</v>
      </c>
      <c r="AP36" s="333">
        <v>5579</v>
      </c>
      <c r="AQ36" s="333">
        <v>7670</v>
      </c>
      <c r="AR36" s="333">
        <v>8638</v>
      </c>
      <c r="AS36" s="333">
        <v>9918</v>
      </c>
      <c r="AT36" s="333">
        <v>11157</v>
      </c>
      <c r="AU36" s="333">
        <v>25064</v>
      </c>
      <c r="AV36" s="333">
        <v>12212</v>
      </c>
      <c r="AW36" s="333">
        <v>12613</v>
      </c>
      <c r="AX36" s="333">
        <v>13813</v>
      </c>
      <c r="AY36" s="333">
        <v>14627</v>
      </c>
      <c r="AZ36" s="333">
        <v>15870</v>
      </c>
      <c r="BA36" s="333">
        <v>17107</v>
      </c>
      <c r="BB36" s="333">
        <v>18829</v>
      </c>
      <c r="BC36" s="333">
        <v>21406</v>
      </c>
      <c r="BD36" s="333">
        <v>23774</v>
      </c>
      <c r="BE36" s="333">
        <v>27324</v>
      </c>
      <c r="BF36" s="333">
        <v>26592</v>
      </c>
      <c r="BG36" s="333">
        <v>27583</v>
      </c>
      <c r="BH36" s="333">
        <v>28638</v>
      </c>
      <c r="BI36" s="333">
        <v>27039</v>
      </c>
      <c r="BJ36" s="333">
        <v>28622</v>
      </c>
      <c r="BK36" s="333">
        <v>29844</v>
      </c>
      <c r="BL36" s="333">
        <v>32789</v>
      </c>
      <c r="BM36" s="333">
        <v>35152</v>
      </c>
      <c r="BN36" s="333">
        <v>36436</v>
      </c>
      <c r="BO36" s="333">
        <v>37528</v>
      </c>
      <c r="BP36" s="333">
        <v>37942</v>
      </c>
      <c r="BQ36" s="333">
        <v>38958</v>
      </c>
      <c r="BR36" s="333">
        <v>39594</v>
      </c>
      <c r="BS36" s="333">
        <v>49891</v>
      </c>
      <c r="BT36" s="333">
        <v>57607</v>
      </c>
      <c r="BU36" s="333">
        <v>54369</v>
      </c>
      <c r="BV36" s="333">
        <v>46884</v>
      </c>
      <c r="BW36" s="333">
        <v>45604</v>
      </c>
      <c r="BX36" s="333">
        <v>46600</v>
      </c>
      <c r="BY36" s="333">
        <v>46745</v>
      </c>
      <c r="BZ36" s="333">
        <v>48587</v>
      </c>
      <c r="CA36" s="333">
        <v>19780</v>
      </c>
      <c r="CB36" s="333">
        <v>28807</v>
      </c>
      <c r="CC36" s="333">
        <v>49963</v>
      </c>
      <c r="CD36" s="333">
        <v>19111</v>
      </c>
      <c r="CE36" s="333">
        <v>30852</v>
      </c>
      <c r="CF36" s="333">
        <v>49247</v>
      </c>
      <c r="CG36" s="333">
        <v>17605</v>
      </c>
      <c r="CH36" s="333">
        <v>31642</v>
      </c>
      <c r="CI36" s="333">
        <v>49649</v>
      </c>
      <c r="CJ36" s="333">
        <v>17346</v>
      </c>
      <c r="CK36" s="333">
        <v>32303</v>
      </c>
      <c r="CL36" s="333">
        <v>49325</v>
      </c>
      <c r="CM36" s="333">
        <v>16810</v>
      </c>
      <c r="CN36" s="333">
        <v>32515</v>
      </c>
      <c r="CO36" s="333">
        <v>49766</v>
      </c>
      <c r="CP36" s="333">
        <v>16472</v>
      </c>
      <c r="CQ36" s="333">
        <v>33294</v>
      </c>
    </row>
    <row r="37" spans="1:95" s="330" customFormat="1" x14ac:dyDescent="0.25">
      <c r="A37" s="338" t="s">
        <v>1745</v>
      </c>
      <c r="B37" s="337"/>
      <c r="C37" s="337"/>
      <c r="D37" s="337"/>
      <c r="E37" s="337"/>
      <c r="F37" s="337"/>
      <c r="G37" s="337"/>
      <c r="H37" s="337"/>
      <c r="I37" s="337"/>
      <c r="J37" s="337"/>
      <c r="K37" s="337"/>
      <c r="L37" s="337"/>
      <c r="M37" s="337"/>
      <c r="N37" s="337"/>
      <c r="O37" s="337"/>
      <c r="P37" s="337"/>
      <c r="Q37" s="337"/>
      <c r="R37" s="337"/>
      <c r="S37" s="337"/>
      <c r="T37" s="337"/>
      <c r="U37" s="337"/>
      <c r="V37" s="337"/>
      <c r="W37" s="337"/>
      <c r="X37" s="337"/>
      <c r="Y37" s="337"/>
      <c r="Z37" s="337"/>
      <c r="AA37" s="337"/>
      <c r="AB37" s="337"/>
      <c r="AC37" s="337"/>
      <c r="AD37" s="337"/>
      <c r="AE37" s="337"/>
      <c r="AF37" s="337"/>
      <c r="AG37" s="337"/>
      <c r="AH37" s="337"/>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row>
    <row r="38" spans="1:95" s="330" customFormat="1" ht="14.25" x14ac:dyDescent="0.2">
      <c r="A38" s="336" t="s">
        <v>1744</v>
      </c>
      <c r="B38" s="335" t="s">
        <v>1282</v>
      </c>
      <c r="C38" s="335" t="s">
        <v>1282</v>
      </c>
      <c r="D38" s="335" t="s">
        <v>1282</v>
      </c>
      <c r="E38" s="335" t="s">
        <v>1282</v>
      </c>
      <c r="F38" s="335" t="s">
        <v>1282</v>
      </c>
      <c r="G38" s="335" t="s">
        <v>1282</v>
      </c>
      <c r="H38" s="335" t="s">
        <v>1282</v>
      </c>
      <c r="I38" s="335" t="s">
        <v>1282</v>
      </c>
      <c r="J38" s="335" t="s">
        <v>1282</v>
      </c>
      <c r="K38" s="335" t="s">
        <v>1282</v>
      </c>
      <c r="L38" s="335" t="s">
        <v>1282</v>
      </c>
      <c r="M38" s="335" t="s">
        <v>1282</v>
      </c>
      <c r="N38" s="335" t="s">
        <v>1282</v>
      </c>
      <c r="O38" s="335" t="s">
        <v>1282</v>
      </c>
      <c r="P38" s="335" t="s">
        <v>1282</v>
      </c>
      <c r="Q38" s="335" t="s">
        <v>1282</v>
      </c>
      <c r="R38" s="335" t="s">
        <v>1282</v>
      </c>
      <c r="S38" s="335" t="s">
        <v>1282</v>
      </c>
      <c r="T38" s="335" t="s">
        <v>1282</v>
      </c>
      <c r="U38" s="335" t="s">
        <v>1282</v>
      </c>
      <c r="V38" s="335" t="s">
        <v>1282</v>
      </c>
      <c r="W38" s="335" t="s">
        <v>1282</v>
      </c>
      <c r="X38" s="335">
        <v>14</v>
      </c>
      <c r="Y38" s="335">
        <v>20</v>
      </c>
      <c r="Z38" s="335">
        <v>30</v>
      </c>
      <c r="AA38" s="335">
        <v>34</v>
      </c>
      <c r="AB38" s="335">
        <v>69</v>
      </c>
      <c r="AC38" s="335">
        <v>114</v>
      </c>
      <c r="AD38" s="335">
        <v>185</v>
      </c>
      <c r="AE38" s="335">
        <v>248</v>
      </c>
      <c r="AF38" s="335">
        <v>577</v>
      </c>
      <c r="AG38" s="335">
        <v>1568</v>
      </c>
      <c r="AH38" s="335">
        <v>1909</v>
      </c>
      <c r="AI38" s="335">
        <v>2208</v>
      </c>
      <c r="AJ38" s="335">
        <v>2845</v>
      </c>
      <c r="AK38" s="335">
        <v>4599</v>
      </c>
      <c r="AL38" s="335">
        <v>5632</v>
      </c>
      <c r="AM38" s="335">
        <v>5399</v>
      </c>
      <c r="AN38" s="335">
        <v>5499</v>
      </c>
      <c r="AO38" s="335">
        <v>6822</v>
      </c>
      <c r="AP38" s="335">
        <v>9117</v>
      </c>
      <c r="AQ38" s="335">
        <v>11253</v>
      </c>
      <c r="AR38" s="335">
        <v>11014</v>
      </c>
      <c r="AS38" s="335">
        <v>12653</v>
      </c>
      <c r="AT38" s="335">
        <v>12375</v>
      </c>
      <c r="AU38" s="335">
        <v>12526</v>
      </c>
      <c r="AV38" s="335">
        <v>12443</v>
      </c>
      <c r="AW38" s="335">
        <v>12407</v>
      </c>
      <c r="AX38" s="335">
        <v>13145</v>
      </c>
      <c r="AY38" s="335">
        <v>13725</v>
      </c>
      <c r="AZ38" s="335">
        <v>15923</v>
      </c>
      <c r="BA38" s="335">
        <v>19649</v>
      </c>
      <c r="BB38" s="335">
        <v>22800</v>
      </c>
      <c r="BC38" s="335">
        <v>24602</v>
      </c>
      <c r="BD38" s="335">
        <v>25441</v>
      </c>
      <c r="BE38" s="335">
        <v>25554</v>
      </c>
      <c r="BF38" s="335">
        <v>25422</v>
      </c>
      <c r="BG38" s="335">
        <v>22857</v>
      </c>
      <c r="BH38" s="335">
        <v>20141</v>
      </c>
      <c r="BI38" s="335">
        <v>19005</v>
      </c>
      <c r="BJ38" s="335">
        <v>18295</v>
      </c>
      <c r="BK38" s="335">
        <v>19096</v>
      </c>
      <c r="BL38" s="335">
        <v>22069</v>
      </c>
      <c r="BM38" s="335">
        <v>25325</v>
      </c>
      <c r="BN38" s="335">
        <v>28621</v>
      </c>
      <c r="BO38" s="335">
        <v>32614</v>
      </c>
      <c r="BP38" s="335">
        <v>34620</v>
      </c>
      <c r="BQ38" s="335">
        <v>34885</v>
      </c>
      <c r="BR38" s="335">
        <v>39319</v>
      </c>
      <c r="BS38" s="335">
        <v>55604</v>
      </c>
      <c r="BT38" s="335">
        <v>70492</v>
      </c>
      <c r="BU38" s="335">
        <v>77637</v>
      </c>
      <c r="BV38" s="335">
        <v>80401</v>
      </c>
      <c r="BW38" s="335">
        <v>82548</v>
      </c>
      <c r="BX38" s="335">
        <v>76237</v>
      </c>
      <c r="BY38" s="335">
        <v>76141</v>
      </c>
      <c r="BZ38" s="335">
        <v>77883</v>
      </c>
      <c r="CA38" s="335">
        <v>71477</v>
      </c>
      <c r="CB38" s="335">
        <v>6406</v>
      </c>
      <c r="CC38" s="335">
        <v>76727</v>
      </c>
      <c r="CD38" s="335">
        <v>70402</v>
      </c>
      <c r="CE38" s="335">
        <v>6325</v>
      </c>
      <c r="CF38" s="335">
        <v>76233</v>
      </c>
      <c r="CG38" s="335">
        <v>69934</v>
      </c>
      <c r="CH38" s="335">
        <v>6299</v>
      </c>
      <c r="CI38" s="335">
        <v>76025</v>
      </c>
      <c r="CJ38" s="335">
        <v>69746</v>
      </c>
      <c r="CK38" s="335">
        <v>6279</v>
      </c>
      <c r="CL38" s="335">
        <v>73688</v>
      </c>
      <c r="CM38" s="335">
        <v>67604</v>
      </c>
      <c r="CN38" s="335">
        <v>6084</v>
      </c>
      <c r="CO38" s="335">
        <v>72618</v>
      </c>
      <c r="CP38" s="335">
        <v>66646</v>
      </c>
      <c r="CQ38" s="335">
        <v>5972</v>
      </c>
    </row>
    <row r="39" spans="1:95" s="330" customFormat="1" ht="14.25" x14ac:dyDescent="0.2">
      <c r="A39" s="336" t="s">
        <v>1743</v>
      </c>
      <c r="B39" s="335" t="s">
        <v>1282</v>
      </c>
      <c r="C39" s="335" t="s">
        <v>1282</v>
      </c>
      <c r="D39" s="335" t="s">
        <v>1282</v>
      </c>
      <c r="E39" s="335" t="s">
        <v>1282</v>
      </c>
      <c r="F39" s="335" t="s">
        <v>1282</v>
      </c>
      <c r="G39" s="335" t="s">
        <v>1282</v>
      </c>
      <c r="H39" s="335" t="s">
        <v>1282</v>
      </c>
      <c r="I39" s="335">
        <v>76</v>
      </c>
      <c r="J39" s="335">
        <v>68</v>
      </c>
      <c r="K39" s="335">
        <v>75</v>
      </c>
      <c r="L39" s="335">
        <v>83</v>
      </c>
      <c r="M39" s="335">
        <v>83</v>
      </c>
      <c r="N39" s="335">
        <v>84</v>
      </c>
      <c r="O39" s="335">
        <v>83</v>
      </c>
      <c r="P39" s="335">
        <v>84</v>
      </c>
      <c r="Q39" s="335">
        <v>83</v>
      </c>
      <c r="R39" s="335">
        <v>82</v>
      </c>
      <c r="S39" s="335">
        <v>98</v>
      </c>
      <c r="T39" s="335">
        <v>165</v>
      </c>
      <c r="U39" s="335">
        <v>216</v>
      </c>
      <c r="V39" s="335">
        <v>232</v>
      </c>
      <c r="W39" s="335">
        <v>239</v>
      </c>
      <c r="X39" s="335">
        <v>261</v>
      </c>
      <c r="Y39" s="335">
        <v>263</v>
      </c>
      <c r="Z39" s="335">
        <v>278</v>
      </c>
      <c r="AA39" s="335">
        <v>265</v>
      </c>
      <c r="AB39" s="335">
        <v>294</v>
      </c>
      <c r="AC39" s="335">
        <v>304</v>
      </c>
      <c r="AD39" s="335">
        <v>321</v>
      </c>
      <c r="AE39" s="335">
        <v>339</v>
      </c>
      <c r="AF39" s="335">
        <v>383</v>
      </c>
      <c r="AG39" s="335">
        <v>611</v>
      </c>
      <c r="AH39" s="335">
        <v>716</v>
      </c>
      <c r="AI39" s="335">
        <v>693</v>
      </c>
      <c r="AJ39" s="335">
        <v>802</v>
      </c>
      <c r="AK39" s="335">
        <v>1575</v>
      </c>
      <c r="AL39" s="335">
        <v>1890</v>
      </c>
      <c r="AM39" s="335">
        <v>2792</v>
      </c>
      <c r="AN39" s="335">
        <v>2665</v>
      </c>
      <c r="AO39" s="335">
        <v>3014</v>
      </c>
      <c r="AP39" s="335">
        <v>3536</v>
      </c>
      <c r="AQ39" s="335">
        <v>3543</v>
      </c>
      <c r="AR39" s="335">
        <v>3043</v>
      </c>
      <c r="AS39" s="335">
        <v>3293</v>
      </c>
      <c r="AT39" s="335">
        <v>3552</v>
      </c>
      <c r="AU39" s="335">
        <v>3681</v>
      </c>
      <c r="AV39" s="335">
        <v>3835</v>
      </c>
      <c r="AW39" s="335">
        <v>4060</v>
      </c>
      <c r="AX39" s="335">
        <v>4305</v>
      </c>
      <c r="AY39" s="335">
        <v>4574</v>
      </c>
      <c r="AZ39" s="335">
        <v>4996</v>
      </c>
      <c r="BA39" s="335">
        <v>5557</v>
      </c>
      <c r="BB39" s="335">
        <v>6146</v>
      </c>
      <c r="BC39" s="335">
        <v>6612</v>
      </c>
      <c r="BD39" s="335">
        <v>7044</v>
      </c>
      <c r="BE39" s="335">
        <v>7499</v>
      </c>
      <c r="BF39" s="335">
        <v>7875</v>
      </c>
      <c r="BG39" s="335">
        <v>8265</v>
      </c>
      <c r="BH39" s="335">
        <v>8564</v>
      </c>
      <c r="BI39" s="335">
        <v>8878</v>
      </c>
      <c r="BJ39" s="335">
        <v>9203</v>
      </c>
      <c r="BK39" s="335">
        <v>9560</v>
      </c>
      <c r="BL39" s="335">
        <v>10254</v>
      </c>
      <c r="BM39" s="335">
        <v>10826</v>
      </c>
      <c r="BN39" s="335">
        <v>11206</v>
      </c>
      <c r="BO39" s="335">
        <v>11899</v>
      </c>
      <c r="BP39" s="335">
        <v>12437</v>
      </c>
      <c r="BQ39" s="335">
        <v>13045</v>
      </c>
      <c r="BR39" s="335">
        <v>13932</v>
      </c>
      <c r="BS39" s="335">
        <v>15252</v>
      </c>
      <c r="BT39" s="335">
        <v>16430</v>
      </c>
      <c r="BU39" s="335">
        <v>17284</v>
      </c>
      <c r="BV39" s="335">
        <v>18309</v>
      </c>
      <c r="BW39" s="335">
        <v>19325</v>
      </c>
      <c r="BX39" s="335">
        <v>19490</v>
      </c>
      <c r="BY39" s="335">
        <v>21023</v>
      </c>
      <c r="BZ39" s="335">
        <v>22150</v>
      </c>
      <c r="CA39" s="335">
        <v>26</v>
      </c>
      <c r="CB39" s="335">
        <v>22124</v>
      </c>
      <c r="CC39" s="335">
        <v>23268</v>
      </c>
      <c r="CD39" s="335">
        <v>26</v>
      </c>
      <c r="CE39" s="335">
        <v>23242</v>
      </c>
      <c r="CF39" s="335">
        <v>24797</v>
      </c>
      <c r="CG39" s="335">
        <v>148</v>
      </c>
      <c r="CH39" s="335">
        <v>24649</v>
      </c>
      <c r="CI39" s="335">
        <v>25787</v>
      </c>
      <c r="CJ39" s="335">
        <v>168</v>
      </c>
      <c r="CK39" s="335">
        <v>25619</v>
      </c>
      <c r="CL39" s="335">
        <v>26789</v>
      </c>
      <c r="CM39" s="335">
        <v>170</v>
      </c>
      <c r="CN39" s="335">
        <v>26619</v>
      </c>
      <c r="CO39" s="335">
        <v>27823</v>
      </c>
      <c r="CP39" s="335">
        <v>177</v>
      </c>
      <c r="CQ39" s="335">
        <v>27646</v>
      </c>
    </row>
    <row r="40" spans="1:95" s="330" customFormat="1" ht="14.25" x14ac:dyDescent="0.2">
      <c r="A40" s="336" t="s">
        <v>1742</v>
      </c>
      <c r="B40" s="335" t="s">
        <v>1282</v>
      </c>
      <c r="C40" s="335" t="s">
        <v>1282</v>
      </c>
      <c r="D40" s="335" t="s">
        <v>1282</v>
      </c>
      <c r="E40" s="335" t="s">
        <v>1282</v>
      </c>
      <c r="F40" s="335" t="s">
        <v>1282</v>
      </c>
      <c r="G40" s="335" t="s">
        <v>1282</v>
      </c>
      <c r="H40" s="335" t="s">
        <v>1282</v>
      </c>
      <c r="I40" s="335" t="s">
        <v>1282</v>
      </c>
      <c r="J40" s="335" t="s">
        <v>1282</v>
      </c>
      <c r="K40" s="335" t="s">
        <v>1282</v>
      </c>
      <c r="L40" s="335" t="s">
        <v>1282</v>
      </c>
      <c r="M40" s="335" t="s">
        <v>1282</v>
      </c>
      <c r="N40" s="335" t="s">
        <v>1282</v>
      </c>
      <c r="O40" s="335" t="s">
        <v>1282</v>
      </c>
      <c r="P40" s="335" t="s">
        <v>1282</v>
      </c>
      <c r="Q40" s="335" t="s">
        <v>1282</v>
      </c>
      <c r="R40" s="335" t="s">
        <v>1282</v>
      </c>
      <c r="S40" s="335" t="s">
        <v>1282</v>
      </c>
      <c r="T40" s="335" t="s">
        <v>1282</v>
      </c>
      <c r="U40" s="335" t="s">
        <v>1282</v>
      </c>
      <c r="V40" s="335" t="s">
        <v>1282</v>
      </c>
      <c r="W40" s="335" t="s">
        <v>1282</v>
      </c>
      <c r="X40" s="335" t="s">
        <v>1282</v>
      </c>
      <c r="Y40" s="335" t="s">
        <v>1282</v>
      </c>
      <c r="Z40" s="335" t="s">
        <v>1282</v>
      </c>
      <c r="AA40" s="335" t="s">
        <v>1282</v>
      </c>
      <c r="AB40" s="335" t="s">
        <v>1282</v>
      </c>
      <c r="AC40" s="335" t="s">
        <v>1282</v>
      </c>
      <c r="AD40" s="335" t="s">
        <v>1282</v>
      </c>
      <c r="AE40" s="335" t="s">
        <v>1282</v>
      </c>
      <c r="AF40" s="335" t="s">
        <v>1282</v>
      </c>
      <c r="AG40" s="335" t="s">
        <v>1282</v>
      </c>
      <c r="AH40" s="335" t="s">
        <v>1282</v>
      </c>
      <c r="AI40" s="335" t="s">
        <v>1282</v>
      </c>
      <c r="AJ40" s="335" t="s">
        <v>1282</v>
      </c>
      <c r="AK40" s="335" t="s">
        <v>1282</v>
      </c>
      <c r="AL40" s="335">
        <v>143</v>
      </c>
      <c r="AM40" s="335">
        <v>245</v>
      </c>
      <c r="AN40" s="335">
        <v>371</v>
      </c>
      <c r="AO40" s="335">
        <v>542</v>
      </c>
      <c r="AP40" s="335">
        <v>717</v>
      </c>
      <c r="AQ40" s="335">
        <v>930</v>
      </c>
      <c r="AR40" s="335">
        <v>930</v>
      </c>
      <c r="AS40" s="335">
        <v>1126</v>
      </c>
      <c r="AT40" s="335">
        <v>1367</v>
      </c>
      <c r="AU40" s="335">
        <v>1495</v>
      </c>
      <c r="AV40" s="335">
        <v>1578</v>
      </c>
      <c r="AW40" s="335">
        <v>1670</v>
      </c>
      <c r="AX40" s="335">
        <v>1804</v>
      </c>
      <c r="AY40" s="335">
        <v>1942</v>
      </c>
      <c r="AZ40" s="335">
        <v>2121</v>
      </c>
      <c r="BA40" s="335">
        <v>2280</v>
      </c>
      <c r="BB40" s="335">
        <v>2545</v>
      </c>
      <c r="BC40" s="335">
        <v>2846</v>
      </c>
      <c r="BD40" s="335">
        <v>3160</v>
      </c>
      <c r="BE40" s="335">
        <v>3404</v>
      </c>
      <c r="BF40" s="335">
        <v>3678</v>
      </c>
      <c r="BG40" s="335">
        <v>3866</v>
      </c>
      <c r="BH40" s="335">
        <v>3902</v>
      </c>
      <c r="BI40" s="335">
        <v>3942</v>
      </c>
      <c r="BJ40" s="335">
        <v>3950</v>
      </c>
      <c r="BK40" s="335">
        <v>4077</v>
      </c>
      <c r="BL40" s="335">
        <v>4330</v>
      </c>
      <c r="BM40" s="335">
        <v>4547</v>
      </c>
      <c r="BN40" s="335">
        <v>4858</v>
      </c>
      <c r="BO40" s="335">
        <v>4985</v>
      </c>
      <c r="BP40" s="335">
        <v>5056</v>
      </c>
      <c r="BQ40" s="335">
        <v>5309</v>
      </c>
      <c r="BR40" s="335">
        <v>6160</v>
      </c>
      <c r="BS40" s="335">
        <v>6480</v>
      </c>
      <c r="BT40" s="335">
        <v>6469</v>
      </c>
      <c r="BU40" s="335">
        <v>6787</v>
      </c>
      <c r="BV40" s="335">
        <v>6837</v>
      </c>
      <c r="BW40" s="335">
        <v>6557</v>
      </c>
      <c r="BX40" s="335">
        <v>6266</v>
      </c>
      <c r="BY40" s="335">
        <v>6349</v>
      </c>
      <c r="BZ40" s="335">
        <v>6389</v>
      </c>
      <c r="CA40" s="335">
        <v>1</v>
      </c>
      <c r="CB40" s="335">
        <v>6388</v>
      </c>
      <c r="CC40" s="335">
        <v>6340</v>
      </c>
      <c r="CD40" s="335">
        <v>1</v>
      </c>
      <c r="CE40" s="335">
        <v>6339</v>
      </c>
      <c r="CF40" s="335">
        <v>6448</v>
      </c>
      <c r="CG40" s="335">
        <v>1</v>
      </c>
      <c r="CH40" s="335">
        <v>6447</v>
      </c>
      <c r="CI40" s="335">
        <v>6577</v>
      </c>
      <c r="CJ40" s="335">
        <v>1</v>
      </c>
      <c r="CK40" s="335">
        <v>6576</v>
      </c>
      <c r="CL40" s="335">
        <v>6708</v>
      </c>
      <c r="CM40" s="335">
        <v>1</v>
      </c>
      <c r="CN40" s="335">
        <v>6707</v>
      </c>
      <c r="CO40" s="335">
        <v>6843</v>
      </c>
      <c r="CP40" s="335">
        <v>1</v>
      </c>
      <c r="CQ40" s="335">
        <v>6842</v>
      </c>
    </row>
    <row r="41" spans="1:95" s="330" customFormat="1" ht="14.25" x14ac:dyDescent="0.2">
      <c r="A41" s="336" t="s">
        <v>1741</v>
      </c>
      <c r="B41" s="335" t="s">
        <v>1282</v>
      </c>
      <c r="C41" s="335" t="s">
        <v>1282</v>
      </c>
      <c r="D41" s="335" t="s">
        <v>1282</v>
      </c>
      <c r="E41" s="335" t="s">
        <v>1282</v>
      </c>
      <c r="F41" s="335" t="s">
        <v>1282</v>
      </c>
      <c r="G41" s="335" t="s">
        <v>1282</v>
      </c>
      <c r="H41" s="335" t="s">
        <v>1282</v>
      </c>
      <c r="I41" s="335" t="s">
        <v>1282</v>
      </c>
      <c r="J41" s="335" t="s">
        <v>1282</v>
      </c>
      <c r="K41" s="335" t="s">
        <v>1282</v>
      </c>
      <c r="L41" s="335" t="s">
        <v>1282</v>
      </c>
      <c r="M41" s="335" t="s">
        <v>1282</v>
      </c>
      <c r="N41" s="335" t="s">
        <v>1282</v>
      </c>
      <c r="O41" s="335" t="s">
        <v>1282</v>
      </c>
      <c r="P41" s="335" t="s">
        <v>1282</v>
      </c>
      <c r="Q41" s="335" t="s">
        <v>1282</v>
      </c>
      <c r="R41" s="335" t="s">
        <v>1282</v>
      </c>
      <c r="S41" s="335" t="s">
        <v>1282</v>
      </c>
      <c r="T41" s="335" t="s">
        <v>1282</v>
      </c>
      <c r="U41" s="335" t="s">
        <v>1282</v>
      </c>
      <c r="V41" s="335" t="s">
        <v>1282</v>
      </c>
      <c r="W41" s="335" t="s">
        <v>1282</v>
      </c>
      <c r="X41" s="335" t="s">
        <v>1282</v>
      </c>
      <c r="Y41" s="335" t="s">
        <v>1282</v>
      </c>
      <c r="Z41" s="335" t="s">
        <v>1282</v>
      </c>
      <c r="AA41" s="335" t="s">
        <v>1282</v>
      </c>
      <c r="AB41" s="335" t="s">
        <v>1282</v>
      </c>
      <c r="AC41" s="335" t="s">
        <v>1282</v>
      </c>
      <c r="AD41" s="335" t="s">
        <v>1282</v>
      </c>
      <c r="AE41" s="335" t="s">
        <v>1282</v>
      </c>
      <c r="AF41" s="335" t="s">
        <v>1282</v>
      </c>
      <c r="AG41" s="335" t="s">
        <v>1282</v>
      </c>
      <c r="AH41" s="335">
        <v>593</v>
      </c>
      <c r="AI41" s="335">
        <v>740</v>
      </c>
      <c r="AJ41" s="335">
        <v>787</v>
      </c>
      <c r="AK41" s="335">
        <v>469</v>
      </c>
      <c r="AL41" s="335">
        <v>294</v>
      </c>
      <c r="AM41" s="335">
        <v>91</v>
      </c>
      <c r="AN41" s="335">
        <v>325</v>
      </c>
      <c r="AO41" s="335">
        <v>338</v>
      </c>
      <c r="AP41" s="335">
        <v>562</v>
      </c>
      <c r="AQ41" s="335">
        <v>394</v>
      </c>
      <c r="AR41" s="335">
        <v>506</v>
      </c>
      <c r="AS41" s="335">
        <v>803</v>
      </c>
      <c r="AT41" s="335">
        <v>726</v>
      </c>
      <c r="AU41" s="335">
        <v>805</v>
      </c>
      <c r="AV41" s="335">
        <v>718</v>
      </c>
      <c r="AW41" s="335">
        <v>772</v>
      </c>
      <c r="AX41" s="335">
        <v>794</v>
      </c>
      <c r="AY41" s="335">
        <v>1022</v>
      </c>
      <c r="AZ41" s="335">
        <v>999</v>
      </c>
      <c r="BA41" s="335">
        <v>1070</v>
      </c>
      <c r="BB41" s="335">
        <v>1196</v>
      </c>
      <c r="BC41" s="335">
        <v>1143</v>
      </c>
      <c r="BD41" s="335">
        <v>1103</v>
      </c>
      <c r="BE41" s="335">
        <v>1029</v>
      </c>
      <c r="BF41" s="335">
        <v>851</v>
      </c>
      <c r="BG41" s="335">
        <v>968</v>
      </c>
      <c r="BH41" s="335">
        <v>876</v>
      </c>
      <c r="BI41" s="335">
        <v>1212</v>
      </c>
      <c r="BJ41" s="335">
        <v>921</v>
      </c>
      <c r="BK41" s="335">
        <v>1203</v>
      </c>
      <c r="BL41" s="335">
        <v>1370</v>
      </c>
      <c r="BM41" s="335">
        <v>1693</v>
      </c>
      <c r="BN41" s="335">
        <v>1195</v>
      </c>
      <c r="BO41" s="335">
        <v>1195</v>
      </c>
      <c r="BP41" s="335">
        <v>1674</v>
      </c>
      <c r="BQ41" s="335">
        <v>1080</v>
      </c>
      <c r="BR41" s="335">
        <v>1124</v>
      </c>
      <c r="BS41" s="335">
        <v>1601</v>
      </c>
      <c r="BT41" s="335">
        <v>1569</v>
      </c>
      <c r="BU41" s="335">
        <v>1342</v>
      </c>
      <c r="BV41" s="335">
        <v>1186</v>
      </c>
      <c r="BW41" s="335">
        <v>1137</v>
      </c>
      <c r="BX41" s="335">
        <v>823</v>
      </c>
      <c r="BY41" s="335">
        <v>1126</v>
      </c>
      <c r="BZ41" s="335">
        <v>1298</v>
      </c>
      <c r="CA41" s="335">
        <v>66</v>
      </c>
      <c r="CB41" s="335">
        <v>1232</v>
      </c>
      <c r="CC41" s="335">
        <v>1296</v>
      </c>
      <c r="CD41" s="335">
        <v>59</v>
      </c>
      <c r="CE41" s="335">
        <v>1237</v>
      </c>
      <c r="CF41" s="335">
        <v>1514</v>
      </c>
      <c r="CG41" s="335">
        <v>59</v>
      </c>
      <c r="CH41" s="335">
        <v>1455</v>
      </c>
      <c r="CI41" s="335">
        <v>1708</v>
      </c>
      <c r="CJ41" s="335">
        <v>69</v>
      </c>
      <c r="CK41" s="335">
        <v>1639</v>
      </c>
      <c r="CL41" s="335">
        <v>1750</v>
      </c>
      <c r="CM41" s="335">
        <v>71</v>
      </c>
      <c r="CN41" s="335">
        <v>1679</v>
      </c>
      <c r="CO41" s="335">
        <v>1784</v>
      </c>
      <c r="CP41" s="335">
        <v>73</v>
      </c>
      <c r="CQ41" s="335">
        <v>1711</v>
      </c>
    </row>
    <row r="42" spans="1:95" s="330" customFormat="1" ht="14.25" x14ac:dyDescent="0.2">
      <c r="A42" s="334" t="s">
        <v>1740</v>
      </c>
      <c r="B42" s="333" t="s">
        <v>1282</v>
      </c>
      <c r="C42" s="333" t="s">
        <v>1282</v>
      </c>
      <c r="D42" s="333" t="s">
        <v>1282</v>
      </c>
      <c r="E42" s="333" t="s">
        <v>1282</v>
      </c>
      <c r="F42" s="333" t="s">
        <v>1282</v>
      </c>
      <c r="G42" s="333" t="s">
        <v>1282</v>
      </c>
      <c r="H42" s="333" t="s">
        <v>1282</v>
      </c>
      <c r="I42" s="333">
        <v>76</v>
      </c>
      <c r="J42" s="333">
        <v>68</v>
      </c>
      <c r="K42" s="333">
        <v>75</v>
      </c>
      <c r="L42" s="333">
        <v>83</v>
      </c>
      <c r="M42" s="333">
        <v>83</v>
      </c>
      <c r="N42" s="333">
        <v>84</v>
      </c>
      <c r="O42" s="333">
        <v>83</v>
      </c>
      <c r="P42" s="333">
        <v>84</v>
      </c>
      <c r="Q42" s="333">
        <v>83</v>
      </c>
      <c r="R42" s="333">
        <v>82</v>
      </c>
      <c r="S42" s="333">
        <v>98</v>
      </c>
      <c r="T42" s="333">
        <v>165</v>
      </c>
      <c r="U42" s="333">
        <v>216</v>
      </c>
      <c r="V42" s="333">
        <v>232</v>
      </c>
      <c r="W42" s="333">
        <v>239</v>
      </c>
      <c r="X42" s="333">
        <v>275</v>
      </c>
      <c r="Y42" s="333">
        <v>284</v>
      </c>
      <c r="Z42" s="333">
        <v>308</v>
      </c>
      <c r="AA42" s="333">
        <v>299</v>
      </c>
      <c r="AB42" s="333">
        <v>363</v>
      </c>
      <c r="AC42" s="333">
        <v>418</v>
      </c>
      <c r="AD42" s="333">
        <v>505</v>
      </c>
      <c r="AE42" s="333">
        <v>587</v>
      </c>
      <c r="AF42" s="333">
        <v>960</v>
      </c>
      <c r="AG42" s="333">
        <v>2179</v>
      </c>
      <c r="AH42" s="333">
        <v>3218</v>
      </c>
      <c r="AI42" s="333">
        <v>3641</v>
      </c>
      <c r="AJ42" s="333">
        <v>4433</v>
      </c>
      <c r="AK42" s="333">
        <v>6643</v>
      </c>
      <c r="AL42" s="333">
        <v>7959</v>
      </c>
      <c r="AM42" s="333">
        <v>8527</v>
      </c>
      <c r="AN42" s="333">
        <v>8859</v>
      </c>
      <c r="AO42" s="333">
        <v>10716</v>
      </c>
      <c r="AP42" s="333">
        <v>13932</v>
      </c>
      <c r="AQ42" s="333">
        <v>16119</v>
      </c>
      <c r="AR42" s="333">
        <v>15493</v>
      </c>
      <c r="AS42" s="333">
        <v>17876</v>
      </c>
      <c r="AT42" s="333">
        <v>18021</v>
      </c>
      <c r="AU42" s="333">
        <v>18506</v>
      </c>
      <c r="AV42" s="333">
        <v>18574</v>
      </c>
      <c r="AW42" s="333">
        <v>18909</v>
      </c>
      <c r="AX42" s="333">
        <v>20047</v>
      </c>
      <c r="AY42" s="333">
        <v>21263</v>
      </c>
      <c r="AZ42" s="333">
        <v>24039</v>
      </c>
      <c r="BA42" s="333">
        <v>28556</v>
      </c>
      <c r="BB42" s="333">
        <v>32686</v>
      </c>
      <c r="BC42" s="333">
        <v>35204</v>
      </c>
      <c r="BD42" s="333">
        <v>36747</v>
      </c>
      <c r="BE42" s="333">
        <v>37486</v>
      </c>
      <c r="BF42" s="333">
        <v>37826</v>
      </c>
      <c r="BG42" s="333">
        <v>35956</v>
      </c>
      <c r="BH42" s="333">
        <v>33483</v>
      </c>
      <c r="BI42" s="333">
        <v>33037</v>
      </c>
      <c r="BJ42" s="333">
        <v>32369</v>
      </c>
      <c r="BK42" s="333">
        <v>33936</v>
      </c>
      <c r="BL42" s="333">
        <v>38023</v>
      </c>
      <c r="BM42" s="333">
        <v>42391</v>
      </c>
      <c r="BN42" s="333">
        <v>45880</v>
      </c>
      <c r="BO42" s="333">
        <v>50693</v>
      </c>
      <c r="BP42" s="333">
        <v>53787</v>
      </c>
      <c r="BQ42" s="333">
        <v>54319</v>
      </c>
      <c r="BR42" s="333">
        <v>60535</v>
      </c>
      <c r="BS42" s="333">
        <v>78937</v>
      </c>
      <c r="BT42" s="333">
        <v>94960</v>
      </c>
      <c r="BU42" s="333">
        <v>103050</v>
      </c>
      <c r="BV42" s="333">
        <v>106733</v>
      </c>
      <c r="BW42" s="333">
        <v>109567</v>
      </c>
      <c r="BX42" s="333">
        <v>102816</v>
      </c>
      <c r="BY42" s="333">
        <v>104639</v>
      </c>
      <c r="BZ42" s="333">
        <v>107720</v>
      </c>
      <c r="CA42" s="333">
        <v>71570</v>
      </c>
      <c r="CB42" s="333">
        <v>36150</v>
      </c>
      <c r="CC42" s="333">
        <v>107631</v>
      </c>
      <c r="CD42" s="333">
        <v>70488</v>
      </c>
      <c r="CE42" s="333">
        <v>37143</v>
      </c>
      <c r="CF42" s="333">
        <v>108992</v>
      </c>
      <c r="CG42" s="333">
        <v>70142</v>
      </c>
      <c r="CH42" s="333">
        <v>38850</v>
      </c>
      <c r="CI42" s="333">
        <v>110097</v>
      </c>
      <c r="CJ42" s="333">
        <v>69984</v>
      </c>
      <c r="CK42" s="333">
        <v>40113</v>
      </c>
      <c r="CL42" s="333">
        <v>108935</v>
      </c>
      <c r="CM42" s="333">
        <v>67846</v>
      </c>
      <c r="CN42" s="333">
        <v>41089</v>
      </c>
      <c r="CO42" s="333">
        <v>109068</v>
      </c>
      <c r="CP42" s="333">
        <v>66897</v>
      </c>
      <c r="CQ42" s="333">
        <v>42171</v>
      </c>
    </row>
    <row r="43" spans="1:95" s="330" customFormat="1" x14ac:dyDescent="0.25">
      <c r="A43" s="338" t="s">
        <v>1739</v>
      </c>
      <c r="B43" s="337"/>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row>
    <row r="44" spans="1:95" s="330" customFormat="1" ht="14.25" x14ac:dyDescent="0.2">
      <c r="A44" s="336" t="s">
        <v>1738</v>
      </c>
      <c r="B44" s="335" t="s">
        <v>1282</v>
      </c>
      <c r="C44" s="335" t="s">
        <v>1282</v>
      </c>
      <c r="D44" s="335" t="s">
        <v>1282</v>
      </c>
      <c r="E44" s="335" t="s">
        <v>1282</v>
      </c>
      <c r="F44" s="335" t="s">
        <v>1282</v>
      </c>
      <c r="G44" s="335" t="s">
        <v>1282</v>
      </c>
      <c r="H44" s="335" t="s">
        <v>1282</v>
      </c>
      <c r="I44" s="335" t="s">
        <v>1282</v>
      </c>
      <c r="J44" s="335" t="s">
        <v>1282</v>
      </c>
      <c r="K44" s="335" t="s">
        <v>1282</v>
      </c>
      <c r="L44" s="335" t="s">
        <v>1282</v>
      </c>
      <c r="M44" s="335" t="s">
        <v>1282</v>
      </c>
      <c r="N44" s="335" t="s">
        <v>1282</v>
      </c>
      <c r="O44" s="335" t="s">
        <v>1282</v>
      </c>
      <c r="P44" s="335" t="s">
        <v>1282</v>
      </c>
      <c r="Q44" s="335" t="s">
        <v>1282</v>
      </c>
      <c r="R44" s="335" t="s">
        <v>1282</v>
      </c>
      <c r="S44" s="335" t="s">
        <v>1282</v>
      </c>
      <c r="T44" s="335" t="s">
        <v>1282</v>
      </c>
      <c r="U44" s="335" t="s">
        <v>1282</v>
      </c>
      <c r="V44" s="335" t="s">
        <v>1282</v>
      </c>
      <c r="W44" s="335" t="s">
        <v>1282</v>
      </c>
      <c r="X44" s="335" t="s">
        <v>1282</v>
      </c>
      <c r="Y44" s="335" t="s">
        <v>1282</v>
      </c>
      <c r="Z44" s="335" t="s">
        <v>1282</v>
      </c>
      <c r="AA44" s="335" t="s">
        <v>1282</v>
      </c>
      <c r="AB44" s="335" t="s">
        <v>1282</v>
      </c>
      <c r="AC44" s="335" t="s">
        <v>1282</v>
      </c>
      <c r="AD44" s="335" t="s">
        <v>1282</v>
      </c>
      <c r="AE44" s="335" t="s">
        <v>1282</v>
      </c>
      <c r="AF44" s="335" t="s">
        <v>1282</v>
      </c>
      <c r="AG44" s="335" t="s">
        <v>1282</v>
      </c>
      <c r="AH44" s="335" t="s">
        <v>1282</v>
      </c>
      <c r="AI44" s="335" t="s">
        <v>1282</v>
      </c>
      <c r="AJ44" s="335">
        <v>1954</v>
      </c>
      <c r="AK44" s="335">
        <v>4320</v>
      </c>
      <c r="AL44" s="335">
        <v>4573</v>
      </c>
      <c r="AM44" s="335">
        <v>4772</v>
      </c>
      <c r="AN44" s="335">
        <v>5280</v>
      </c>
      <c r="AO44" s="335">
        <v>4865</v>
      </c>
      <c r="AP44" s="335">
        <v>5716</v>
      </c>
      <c r="AQ44" s="335">
        <v>6467</v>
      </c>
      <c r="AR44" s="335">
        <v>6864</v>
      </c>
      <c r="AS44" s="335">
        <v>7894</v>
      </c>
      <c r="AT44" s="335">
        <v>7633</v>
      </c>
      <c r="AU44" s="335">
        <v>8654</v>
      </c>
      <c r="AV44" s="335">
        <v>9323</v>
      </c>
      <c r="AW44" s="335">
        <v>9933</v>
      </c>
      <c r="AX44" s="335">
        <v>11370</v>
      </c>
      <c r="AY44" s="335">
        <v>11503</v>
      </c>
      <c r="AZ44" s="335">
        <v>11493</v>
      </c>
      <c r="BA44" s="335">
        <v>14668</v>
      </c>
      <c r="BB44" s="335">
        <v>17239</v>
      </c>
      <c r="BC44" s="335">
        <v>20343</v>
      </c>
      <c r="BD44" s="335">
        <v>23700</v>
      </c>
      <c r="BE44" s="335">
        <v>23685</v>
      </c>
      <c r="BF44" s="335">
        <v>23088</v>
      </c>
      <c r="BG44" s="335">
        <v>25512</v>
      </c>
      <c r="BH44" s="335">
        <v>26257</v>
      </c>
      <c r="BI44" s="335">
        <v>26845</v>
      </c>
      <c r="BJ44" s="335">
        <v>29660</v>
      </c>
      <c r="BK44" s="335">
        <v>26027</v>
      </c>
      <c r="BL44" s="335">
        <v>29530</v>
      </c>
      <c r="BM44" s="335">
        <v>30594</v>
      </c>
      <c r="BN44" s="335">
        <v>31384</v>
      </c>
      <c r="BO44" s="335">
        <v>35436</v>
      </c>
      <c r="BP44" s="335">
        <v>34466</v>
      </c>
      <c r="BQ44" s="335">
        <v>32930</v>
      </c>
      <c r="BR44" s="335">
        <v>38166</v>
      </c>
      <c r="BS44" s="335">
        <v>41525</v>
      </c>
      <c r="BT44" s="335">
        <v>44018</v>
      </c>
      <c r="BU44" s="335">
        <v>49719</v>
      </c>
      <c r="BV44" s="335">
        <v>44188</v>
      </c>
      <c r="BW44" s="335">
        <v>50308</v>
      </c>
      <c r="BX44" s="335">
        <v>51499</v>
      </c>
      <c r="BY44" s="335">
        <v>52276</v>
      </c>
      <c r="BZ44" s="335">
        <v>57426</v>
      </c>
      <c r="CA44" s="335">
        <v>57426</v>
      </c>
      <c r="CB44" s="335" t="s">
        <v>1282</v>
      </c>
      <c r="CC44" s="335">
        <v>53770</v>
      </c>
      <c r="CD44" s="335">
        <v>53770</v>
      </c>
      <c r="CE44" s="335" t="s">
        <v>1282</v>
      </c>
      <c r="CF44" s="335">
        <v>50557</v>
      </c>
      <c r="CG44" s="335">
        <v>50557</v>
      </c>
      <c r="CH44" s="335" t="s">
        <v>1282</v>
      </c>
      <c r="CI44" s="335">
        <v>56390</v>
      </c>
      <c r="CJ44" s="335">
        <v>56390</v>
      </c>
      <c r="CK44" s="335" t="s">
        <v>1282</v>
      </c>
      <c r="CL44" s="335">
        <v>58034</v>
      </c>
      <c r="CM44" s="335">
        <v>58034</v>
      </c>
      <c r="CN44" s="335" t="s">
        <v>1282</v>
      </c>
      <c r="CO44" s="335">
        <v>59539</v>
      </c>
      <c r="CP44" s="335">
        <v>59539</v>
      </c>
      <c r="CQ44" s="335" t="s">
        <v>1282</v>
      </c>
    </row>
    <row r="45" spans="1:95" s="330" customFormat="1" ht="14.25" x14ac:dyDescent="0.2">
      <c r="A45" s="336" t="s">
        <v>1737</v>
      </c>
      <c r="B45" s="335">
        <v>279</v>
      </c>
      <c r="C45" s="335">
        <v>330</v>
      </c>
      <c r="D45" s="335">
        <v>376</v>
      </c>
      <c r="E45" s="335">
        <v>395</v>
      </c>
      <c r="F45" s="335">
        <v>430</v>
      </c>
      <c r="G45" s="335">
        <v>401</v>
      </c>
      <c r="H45" s="335">
        <v>421</v>
      </c>
      <c r="I45" s="335">
        <v>644</v>
      </c>
      <c r="J45" s="335">
        <v>732</v>
      </c>
      <c r="K45" s="335">
        <v>921</v>
      </c>
      <c r="L45" s="335">
        <v>1123</v>
      </c>
      <c r="M45" s="335">
        <v>1186</v>
      </c>
      <c r="N45" s="335">
        <v>1178</v>
      </c>
      <c r="O45" s="335">
        <v>1330</v>
      </c>
      <c r="P45" s="335">
        <v>1438</v>
      </c>
      <c r="Q45" s="335">
        <v>1427</v>
      </c>
      <c r="R45" s="335">
        <v>1455</v>
      </c>
      <c r="S45" s="335">
        <v>1556</v>
      </c>
      <c r="T45" s="335">
        <v>1795</v>
      </c>
      <c r="U45" s="335">
        <v>1966</v>
      </c>
      <c r="V45" s="335">
        <v>2059</v>
      </c>
      <c r="W45" s="335">
        <v>2144</v>
      </c>
      <c r="X45" s="335">
        <v>2329</v>
      </c>
      <c r="Y45" s="335">
        <v>2572</v>
      </c>
      <c r="Z45" s="335">
        <v>2734</v>
      </c>
      <c r="AA45" s="335">
        <v>2787</v>
      </c>
      <c r="AB45" s="335">
        <v>2758</v>
      </c>
      <c r="AC45" s="335">
        <v>2720</v>
      </c>
      <c r="AD45" s="335">
        <v>3166</v>
      </c>
      <c r="AE45" s="335">
        <v>3618</v>
      </c>
      <c r="AF45" s="335">
        <v>4142</v>
      </c>
      <c r="AG45" s="335">
        <v>5486</v>
      </c>
      <c r="AH45" s="335">
        <v>6559</v>
      </c>
      <c r="AI45" s="335">
        <v>5922</v>
      </c>
      <c r="AJ45" s="335">
        <v>5423</v>
      </c>
      <c r="AK45" s="335">
        <v>5121</v>
      </c>
      <c r="AL45" s="335">
        <v>5849</v>
      </c>
      <c r="AM45" s="335">
        <v>6351</v>
      </c>
      <c r="AN45" s="335">
        <v>6639</v>
      </c>
      <c r="AO45" s="335">
        <v>6610</v>
      </c>
      <c r="AP45" s="335">
        <v>7308</v>
      </c>
      <c r="AQ45" s="335">
        <v>8175</v>
      </c>
      <c r="AR45" s="335">
        <v>7990</v>
      </c>
      <c r="AS45" s="335">
        <v>8391</v>
      </c>
      <c r="AT45" s="335">
        <v>8854</v>
      </c>
      <c r="AU45" s="335">
        <v>9224</v>
      </c>
      <c r="AV45" s="335">
        <v>9877</v>
      </c>
      <c r="AW45" s="335">
        <v>10540</v>
      </c>
      <c r="AX45" s="335">
        <v>10764</v>
      </c>
      <c r="AY45" s="335">
        <v>11166</v>
      </c>
      <c r="AZ45" s="335">
        <v>12246</v>
      </c>
      <c r="BA45" s="335">
        <v>13520</v>
      </c>
      <c r="BB45" s="335">
        <v>15103</v>
      </c>
      <c r="BC45" s="335">
        <v>15628</v>
      </c>
      <c r="BD45" s="335">
        <v>16508</v>
      </c>
      <c r="BE45" s="335">
        <v>17133</v>
      </c>
      <c r="BF45" s="335">
        <v>16670</v>
      </c>
      <c r="BG45" s="335">
        <v>15069</v>
      </c>
      <c r="BH45" s="335">
        <v>15455</v>
      </c>
      <c r="BI45" s="335">
        <v>16917</v>
      </c>
      <c r="BJ45" s="335">
        <v>18370</v>
      </c>
      <c r="BK45" s="335">
        <v>21864</v>
      </c>
      <c r="BL45" s="335">
        <v>22747</v>
      </c>
      <c r="BM45" s="335">
        <v>23140</v>
      </c>
      <c r="BN45" s="335">
        <v>21540</v>
      </c>
      <c r="BO45" s="335">
        <v>21340</v>
      </c>
      <c r="BP45" s="335">
        <v>20898</v>
      </c>
      <c r="BQ45" s="335">
        <v>21114</v>
      </c>
      <c r="BR45" s="335">
        <v>21815</v>
      </c>
      <c r="BS45" s="335">
        <v>22213</v>
      </c>
      <c r="BT45" s="335">
        <v>21936</v>
      </c>
      <c r="BU45" s="335">
        <v>21298</v>
      </c>
      <c r="BV45" s="335">
        <v>20093</v>
      </c>
      <c r="BW45" s="335">
        <v>21173</v>
      </c>
      <c r="BX45" s="335">
        <v>20378</v>
      </c>
      <c r="BY45" s="335">
        <v>19982</v>
      </c>
      <c r="BZ45" s="335">
        <v>20560</v>
      </c>
      <c r="CA45" s="335" t="s">
        <v>1282</v>
      </c>
      <c r="CB45" s="335">
        <v>20560</v>
      </c>
      <c r="CC45" s="335">
        <v>21353</v>
      </c>
      <c r="CD45" s="335">
        <v>1</v>
      </c>
      <c r="CE45" s="335">
        <v>21352</v>
      </c>
      <c r="CF45" s="335">
        <v>21967</v>
      </c>
      <c r="CG45" s="335">
        <v>1</v>
      </c>
      <c r="CH45" s="335">
        <v>21966</v>
      </c>
      <c r="CI45" s="335">
        <v>22874</v>
      </c>
      <c r="CJ45" s="335">
        <v>1</v>
      </c>
      <c r="CK45" s="335">
        <v>22873</v>
      </c>
      <c r="CL45" s="335">
        <v>23773</v>
      </c>
      <c r="CM45" s="335">
        <v>1</v>
      </c>
      <c r="CN45" s="335">
        <v>23772</v>
      </c>
      <c r="CO45" s="335">
        <v>23732</v>
      </c>
      <c r="CP45" s="335">
        <v>1</v>
      </c>
      <c r="CQ45" s="335">
        <v>23731</v>
      </c>
    </row>
    <row r="46" spans="1:95" s="330" customFormat="1" ht="14.25" x14ac:dyDescent="0.2">
      <c r="A46" s="336" t="s">
        <v>1736</v>
      </c>
      <c r="B46" s="335" t="s">
        <v>1282</v>
      </c>
      <c r="C46" s="335" t="s">
        <v>1282</v>
      </c>
      <c r="D46" s="335" t="s">
        <v>1282</v>
      </c>
      <c r="E46" s="335" t="s">
        <v>1282</v>
      </c>
      <c r="F46" s="335" t="s">
        <v>1282</v>
      </c>
      <c r="G46" s="335" t="s">
        <v>1282</v>
      </c>
      <c r="H46" s="335" t="s">
        <v>1282</v>
      </c>
      <c r="I46" s="335" t="s">
        <v>1282</v>
      </c>
      <c r="J46" s="335" t="s">
        <v>1282</v>
      </c>
      <c r="K46" s="335" t="s">
        <v>1282</v>
      </c>
      <c r="L46" s="335" t="s">
        <v>1282</v>
      </c>
      <c r="M46" s="335" t="s">
        <v>1282</v>
      </c>
      <c r="N46" s="335" t="s">
        <v>1282</v>
      </c>
      <c r="O46" s="335" t="s">
        <v>1282</v>
      </c>
      <c r="P46" s="335" t="s">
        <v>1282</v>
      </c>
      <c r="Q46" s="335" t="s">
        <v>1282</v>
      </c>
      <c r="R46" s="335" t="s">
        <v>1282</v>
      </c>
      <c r="S46" s="335" t="s">
        <v>1282</v>
      </c>
      <c r="T46" s="335" t="s">
        <v>1282</v>
      </c>
      <c r="U46" s="335" t="s">
        <v>1282</v>
      </c>
      <c r="V46" s="335" t="s">
        <v>1282</v>
      </c>
      <c r="W46" s="335" t="s">
        <v>1282</v>
      </c>
      <c r="X46" s="335" t="s">
        <v>1282</v>
      </c>
      <c r="Y46" s="335" t="s">
        <v>1282</v>
      </c>
      <c r="Z46" s="335" t="s">
        <v>1282</v>
      </c>
      <c r="AA46" s="335" t="s">
        <v>1282</v>
      </c>
      <c r="AB46" s="335" t="s">
        <v>1282</v>
      </c>
      <c r="AC46" s="335" t="s">
        <v>1282</v>
      </c>
      <c r="AD46" s="335" t="s">
        <v>1282</v>
      </c>
      <c r="AE46" s="335" t="s">
        <v>1282</v>
      </c>
      <c r="AF46" s="335" t="s">
        <v>1282</v>
      </c>
      <c r="AG46" s="335" t="s">
        <v>1282</v>
      </c>
      <c r="AH46" s="335" t="s">
        <v>1282</v>
      </c>
      <c r="AI46" s="335" t="s">
        <v>1282</v>
      </c>
      <c r="AJ46" s="335" t="s">
        <v>1282</v>
      </c>
      <c r="AK46" s="335" t="s">
        <v>1282</v>
      </c>
      <c r="AL46" s="335" t="s">
        <v>1282</v>
      </c>
      <c r="AM46" s="335">
        <v>110</v>
      </c>
      <c r="AN46" s="335">
        <v>193</v>
      </c>
      <c r="AO46" s="335">
        <v>186</v>
      </c>
      <c r="AP46" s="335">
        <v>1577</v>
      </c>
      <c r="AQ46" s="335">
        <v>1780</v>
      </c>
      <c r="AR46" s="335">
        <v>1687</v>
      </c>
      <c r="AS46" s="335">
        <v>1993</v>
      </c>
      <c r="AT46" s="335">
        <v>2026</v>
      </c>
      <c r="AU46" s="335">
        <v>2141</v>
      </c>
      <c r="AV46" s="335">
        <v>2046</v>
      </c>
      <c r="AW46" s="335">
        <v>1829</v>
      </c>
      <c r="AX46" s="335">
        <v>1585</v>
      </c>
      <c r="AY46" s="335">
        <v>1393</v>
      </c>
      <c r="AZ46" s="335">
        <v>1314</v>
      </c>
      <c r="BA46" s="335">
        <v>1742</v>
      </c>
      <c r="BB46" s="335">
        <v>1142</v>
      </c>
      <c r="BC46" s="335">
        <v>1068</v>
      </c>
      <c r="BD46" s="335">
        <v>2126</v>
      </c>
      <c r="BE46" s="335">
        <v>1419</v>
      </c>
      <c r="BF46" s="335">
        <v>1067</v>
      </c>
      <c r="BG46" s="335">
        <v>1221</v>
      </c>
      <c r="BH46" s="335">
        <v>1132</v>
      </c>
      <c r="BI46" s="335">
        <v>1176</v>
      </c>
      <c r="BJ46" s="335">
        <v>1495</v>
      </c>
      <c r="BK46" s="335">
        <v>2161</v>
      </c>
      <c r="BL46" s="335">
        <v>1773</v>
      </c>
      <c r="BM46" s="335">
        <v>2030</v>
      </c>
      <c r="BN46" s="335">
        <v>1891</v>
      </c>
      <c r="BO46" s="335">
        <v>2095</v>
      </c>
      <c r="BP46" s="335">
        <v>2637</v>
      </c>
      <c r="BQ46" s="335">
        <v>2498</v>
      </c>
      <c r="BR46" s="335">
        <v>2663</v>
      </c>
      <c r="BS46" s="335">
        <v>4533</v>
      </c>
      <c r="BT46" s="335">
        <v>4598</v>
      </c>
      <c r="BU46" s="335">
        <v>4419</v>
      </c>
      <c r="BV46" s="335">
        <v>3817</v>
      </c>
      <c r="BW46" s="335">
        <v>3532</v>
      </c>
      <c r="BX46" s="335">
        <v>3537</v>
      </c>
      <c r="BY46" s="335">
        <v>3437</v>
      </c>
      <c r="BZ46" s="335">
        <v>3213</v>
      </c>
      <c r="CA46" s="335" t="s">
        <v>1282</v>
      </c>
      <c r="CB46" s="335">
        <v>3213</v>
      </c>
      <c r="CC46" s="335">
        <v>3365</v>
      </c>
      <c r="CD46" s="335">
        <v>560</v>
      </c>
      <c r="CE46" s="335">
        <v>2805</v>
      </c>
      <c r="CF46" s="335">
        <v>3251</v>
      </c>
      <c r="CG46" s="335">
        <v>377</v>
      </c>
      <c r="CH46" s="335">
        <v>2874</v>
      </c>
      <c r="CI46" s="335">
        <v>3111</v>
      </c>
      <c r="CJ46" s="335">
        <v>63</v>
      </c>
      <c r="CK46" s="335">
        <v>3048</v>
      </c>
      <c r="CL46" s="335">
        <v>3159</v>
      </c>
      <c r="CM46" s="335" t="s">
        <v>1282</v>
      </c>
      <c r="CN46" s="335">
        <v>3159</v>
      </c>
      <c r="CO46" s="335">
        <v>3213</v>
      </c>
      <c r="CP46" s="335" t="s">
        <v>1282</v>
      </c>
      <c r="CQ46" s="335">
        <v>3213</v>
      </c>
    </row>
    <row r="47" spans="1:95" s="342" customFormat="1" ht="14.25" x14ac:dyDescent="0.2">
      <c r="A47" s="340" t="s">
        <v>1735</v>
      </c>
      <c r="B47" s="341" t="s">
        <v>1282</v>
      </c>
      <c r="C47" s="341" t="s">
        <v>1282</v>
      </c>
      <c r="D47" s="341" t="s">
        <v>1282</v>
      </c>
      <c r="E47" s="341" t="s">
        <v>1282</v>
      </c>
      <c r="F47" s="341" t="s">
        <v>1282</v>
      </c>
      <c r="G47" s="341" t="s">
        <v>1282</v>
      </c>
      <c r="H47" s="341" t="s">
        <v>1282</v>
      </c>
      <c r="I47" s="341" t="s">
        <v>1282</v>
      </c>
      <c r="J47" s="341" t="s">
        <v>1282</v>
      </c>
      <c r="K47" s="341" t="s">
        <v>1282</v>
      </c>
      <c r="L47" s="341" t="s">
        <v>1282</v>
      </c>
      <c r="M47" s="341" t="s">
        <v>1282</v>
      </c>
      <c r="N47" s="341" t="s">
        <v>1282</v>
      </c>
      <c r="O47" s="341" t="s">
        <v>1282</v>
      </c>
      <c r="P47" s="341" t="s">
        <v>1282</v>
      </c>
      <c r="Q47" s="341" t="s">
        <v>1282</v>
      </c>
      <c r="R47" s="341" t="s">
        <v>1282</v>
      </c>
      <c r="S47" s="341" t="s">
        <v>1282</v>
      </c>
      <c r="T47" s="341" t="s">
        <v>1282</v>
      </c>
      <c r="U47" s="341" t="s">
        <v>1282</v>
      </c>
      <c r="V47" s="341" t="s">
        <v>1282</v>
      </c>
      <c r="W47" s="341" t="s">
        <v>1282</v>
      </c>
      <c r="X47" s="341" t="s">
        <v>1282</v>
      </c>
      <c r="Y47" s="341" t="s">
        <v>1282</v>
      </c>
      <c r="Z47" s="341" t="s">
        <v>1282</v>
      </c>
      <c r="AA47" s="341" t="s">
        <v>1282</v>
      </c>
      <c r="AB47" s="341" t="s">
        <v>1282</v>
      </c>
      <c r="AC47" s="341" t="s">
        <v>1282</v>
      </c>
      <c r="AD47" s="341" t="s">
        <v>1282</v>
      </c>
      <c r="AE47" s="341" t="s">
        <v>1282</v>
      </c>
      <c r="AF47" s="341" t="s">
        <v>1282</v>
      </c>
      <c r="AG47" s="341" t="s">
        <v>1282</v>
      </c>
      <c r="AH47" s="341" t="s">
        <v>1282</v>
      </c>
      <c r="AI47" s="341" t="s">
        <v>1282</v>
      </c>
      <c r="AJ47" s="341" t="s">
        <v>1282</v>
      </c>
      <c r="AK47" s="341" t="s">
        <v>1282</v>
      </c>
      <c r="AL47" s="341">
        <v>808</v>
      </c>
      <c r="AM47" s="341">
        <v>901</v>
      </c>
      <c r="AN47" s="341">
        <v>881</v>
      </c>
      <c r="AO47" s="341">
        <v>773</v>
      </c>
      <c r="AP47" s="341">
        <v>1275</v>
      </c>
      <c r="AQ47" s="341">
        <v>1318</v>
      </c>
      <c r="AR47" s="341">
        <v>1201</v>
      </c>
      <c r="AS47" s="341">
        <v>1213</v>
      </c>
      <c r="AT47" s="341">
        <v>1193</v>
      </c>
      <c r="AU47" s="341">
        <v>1100</v>
      </c>
      <c r="AV47" s="341">
        <v>1415</v>
      </c>
      <c r="AW47" s="341">
        <v>1410</v>
      </c>
      <c r="AX47" s="341">
        <v>2698</v>
      </c>
      <c r="AY47" s="341">
        <v>4002</v>
      </c>
      <c r="AZ47" s="341">
        <v>4354</v>
      </c>
      <c r="BA47" s="341">
        <v>4885</v>
      </c>
      <c r="BB47" s="341">
        <v>7345</v>
      </c>
      <c r="BC47" s="341">
        <v>8781</v>
      </c>
      <c r="BD47" s="341">
        <v>10950</v>
      </c>
      <c r="BE47" s="341">
        <v>15244</v>
      </c>
      <c r="BF47" s="341">
        <v>19159</v>
      </c>
      <c r="BG47" s="341">
        <v>21856</v>
      </c>
      <c r="BH47" s="341">
        <v>23239</v>
      </c>
      <c r="BI47" s="341">
        <v>25632</v>
      </c>
      <c r="BJ47" s="341">
        <v>26099</v>
      </c>
      <c r="BK47" s="341">
        <v>26123</v>
      </c>
      <c r="BL47" s="341">
        <v>27826</v>
      </c>
      <c r="BM47" s="341">
        <v>31961</v>
      </c>
      <c r="BN47" s="341">
        <v>33134</v>
      </c>
      <c r="BO47" s="341">
        <v>34559</v>
      </c>
      <c r="BP47" s="341">
        <v>36166</v>
      </c>
      <c r="BQ47" s="341">
        <v>38274</v>
      </c>
      <c r="BR47" s="341">
        <v>40600</v>
      </c>
      <c r="BS47" s="341">
        <v>42418</v>
      </c>
      <c r="BT47" s="341">
        <v>54712</v>
      </c>
      <c r="BU47" s="341">
        <v>55652</v>
      </c>
      <c r="BV47" s="341">
        <v>54890</v>
      </c>
      <c r="BW47" s="341">
        <v>57513</v>
      </c>
      <c r="BX47" s="341">
        <v>60087</v>
      </c>
      <c r="BY47" s="341">
        <v>60084</v>
      </c>
      <c r="BZ47" s="341">
        <v>61381</v>
      </c>
      <c r="CA47" s="341">
        <v>61381</v>
      </c>
      <c r="CB47" s="341" t="s">
        <v>1282</v>
      </c>
      <c r="CC47" s="341">
        <v>62211</v>
      </c>
      <c r="CD47" s="341">
        <v>62211</v>
      </c>
      <c r="CE47" s="341" t="s">
        <v>1282</v>
      </c>
      <c r="CF47" s="341">
        <v>67018</v>
      </c>
      <c r="CG47" s="341">
        <v>67018</v>
      </c>
      <c r="CH47" s="341" t="s">
        <v>1282</v>
      </c>
      <c r="CI47" s="341">
        <v>68550</v>
      </c>
      <c r="CJ47" s="341">
        <v>68550</v>
      </c>
      <c r="CK47" s="341" t="s">
        <v>1282</v>
      </c>
      <c r="CL47" s="341">
        <v>69086</v>
      </c>
      <c r="CM47" s="341">
        <v>69086</v>
      </c>
      <c r="CN47" s="341" t="s">
        <v>1282</v>
      </c>
      <c r="CO47" s="341">
        <v>70554</v>
      </c>
      <c r="CP47" s="341">
        <v>70554</v>
      </c>
      <c r="CQ47" s="341" t="s">
        <v>1282</v>
      </c>
    </row>
    <row r="48" spans="1:95" s="330" customFormat="1" ht="14.25" x14ac:dyDescent="0.2">
      <c r="A48" s="336" t="s">
        <v>1734</v>
      </c>
      <c r="B48" s="335" t="s">
        <v>1282</v>
      </c>
      <c r="C48" s="335" t="s">
        <v>1282</v>
      </c>
      <c r="D48" s="335" t="s">
        <v>1282</v>
      </c>
      <c r="E48" s="335" t="s">
        <v>1282</v>
      </c>
      <c r="F48" s="335" t="s">
        <v>1282</v>
      </c>
      <c r="G48" s="335" t="s">
        <v>1282</v>
      </c>
      <c r="H48" s="335" t="s">
        <v>1282</v>
      </c>
      <c r="I48" s="335" t="s">
        <v>1282</v>
      </c>
      <c r="J48" s="335" t="s">
        <v>1282</v>
      </c>
      <c r="K48" s="335" t="s">
        <v>1282</v>
      </c>
      <c r="L48" s="335" t="s">
        <v>1282</v>
      </c>
      <c r="M48" s="335" t="s">
        <v>1282</v>
      </c>
      <c r="N48" s="335" t="s">
        <v>1282</v>
      </c>
      <c r="O48" s="335" t="s">
        <v>1282</v>
      </c>
      <c r="P48" s="335" t="s">
        <v>1282</v>
      </c>
      <c r="Q48" s="335" t="s">
        <v>1282</v>
      </c>
      <c r="R48" s="335" t="s">
        <v>1282</v>
      </c>
      <c r="S48" s="335" t="s">
        <v>1282</v>
      </c>
      <c r="T48" s="335" t="s">
        <v>1282</v>
      </c>
      <c r="U48" s="335" t="s">
        <v>1282</v>
      </c>
      <c r="V48" s="335" t="s">
        <v>1282</v>
      </c>
      <c r="W48" s="335" t="s">
        <v>1282</v>
      </c>
      <c r="X48" s="335" t="s">
        <v>1282</v>
      </c>
      <c r="Y48" s="335" t="s">
        <v>1282</v>
      </c>
      <c r="Z48" s="335" t="s">
        <v>1282</v>
      </c>
      <c r="AA48" s="335" t="s">
        <v>1282</v>
      </c>
      <c r="AB48" s="335" t="s">
        <v>1282</v>
      </c>
      <c r="AC48" s="335" t="s">
        <v>1282</v>
      </c>
      <c r="AD48" s="335" t="s">
        <v>1282</v>
      </c>
      <c r="AE48" s="335" t="s">
        <v>1282</v>
      </c>
      <c r="AF48" s="335" t="s">
        <v>1282</v>
      </c>
      <c r="AG48" s="335" t="s">
        <v>1282</v>
      </c>
      <c r="AH48" s="335" t="s">
        <v>1282</v>
      </c>
      <c r="AI48" s="335" t="s">
        <v>1282</v>
      </c>
      <c r="AJ48" s="335" t="s">
        <v>1282</v>
      </c>
      <c r="AK48" s="335" t="s">
        <v>1282</v>
      </c>
      <c r="AL48" s="335" t="s">
        <v>1282</v>
      </c>
      <c r="AM48" s="335" t="s">
        <v>1282</v>
      </c>
      <c r="AN48" s="335" t="s">
        <v>1282</v>
      </c>
      <c r="AO48" s="335" t="s">
        <v>1282</v>
      </c>
      <c r="AP48" s="335" t="s">
        <v>1282</v>
      </c>
      <c r="AQ48" s="335" t="s">
        <v>1282</v>
      </c>
      <c r="AR48" s="335" t="s">
        <v>1282</v>
      </c>
      <c r="AS48" s="335" t="s">
        <v>1282</v>
      </c>
      <c r="AT48" s="335" t="s">
        <v>1282</v>
      </c>
      <c r="AU48" s="335" t="s">
        <v>1282</v>
      </c>
      <c r="AV48" s="335" t="s">
        <v>1282</v>
      </c>
      <c r="AW48" s="335" t="s">
        <v>1282</v>
      </c>
      <c r="AX48" s="335" t="s">
        <v>1282</v>
      </c>
      <c r="AY48" s="335" t="s">
        <v>1282</v>
      </c>
      <c r="AZ48" s="335" t="s">
        <v>1282</v>
      </c>
      <c r="BA48" s="335" t="s">
        <v>1282</v>
      </c>
      <c r="BB48" s="335" t="s">
        <v>1282</v>
      </c>
      <c r="BC48" s="335">
        <v>411</v>
      </c>
      <c r="BD48" s="335">
        <v>786</v>
      </c>
      <c r="BE48" s="335">
        <v>933</v>
      </c>
      <c r="BF48" s="335">
        <v>933</v>
      </c>
      <c r="BG48" s="335">
        <v>2307</v>
      </c>
      <c r="BH48" s="335">
        <v>3122</v>
      </c>
      <c r="BI48" s="335">
        <v>3286</v>
      </c>
      <c r="BJ48" s="335">
        <v>3307</v>
      </c>
      <c r="BK48" s="335">
        <v>3717</v>
      </c>
      <c r="BL48" s="335">
        <v>4539</v>
      </c>
      <c r="BM48" s="335">
        <v>5203</v>
      </c>
      <c r="BN48" s="335">
        <v>4833</v>
      </c>
      <c r="BO48" s="335">
        <v>4901</v>
      </c>
      <c r="BP48" s="335">
        <v>5252</v>
      </c>
      <c r="BQ48" s="335">
        <v>5129</v>
      </c>
      <c r="BR48" s="335">
        <v>4983</v>
      </c>
      <c r="BS48" s="335">
        <v>5305</v>
      </c>
      <c r="BT48" s="335">
        <v>5859</v>
      </c>
      <c r="BU48" s="335">
        <v>6084</v>
      </c>
      <c r="BV48" s="335">
        <v>5028</v>
      </c>
      <c r="BW48" s="335">
        <v>5049</v>
      </c>
      <c r="BX48" s="335">
        <v>5064</v>
      </c>
      <c r="BY48" s="335">
        <v>5134</v>
      </c>
      <c r="BZ48" s="335">
        <v>5747</v>
      </c>
      <c r="CA48" s="335">
        <v>17</v>
      </c>
      <c r="CB48" s="335">
        <v>5730</v>
      </c>
      <c r="CC48" s="335">
        <v>8846</v>
      </c>
      <c r="CD48" s="335">
        <v>17</v>
      </c>
      <c r="CE48" s="335">
        <v>8829</v>
      </c>
      <c r="CF48" s="335">
        <v>9821</v>
      </c>
      <c r="CG48" s="335">
        <v>17</v>
      </c>
      <c r="CH48" s="335">
        <v>9804</v>
      </c>
      <c r="CI48" s="335">
        <v>10636</v>
      </c>
      <c r="CJ48" s="335">
        <v>18</v>
      </c>
      <c r="CK48" s="335">
        <v>10618</v>
      </c>
      <c r="CL48" s="335">
        <v>11643</v>
      </c>
      <c r="CM48" s="335">
        <v>18</v>
      </c>
      <c r="CN48" s="335">
        <v>11625</v>
      </c>
      <c r="CO48" s="335">
        <v>12745</v>
      </c>
      <c r="CP48" s="335">
        <v>19</v>
      </c>
      <c r="CQ48" s="335">
        <v>12726</v>
      </c>
    </row>
    <row r="49" spans="1:95" s="330" customFormat="1" ht="14.25" x14ac:dyDescent="0.2">
      <c r="A49" s="336" t="s">
        <v>1733</v>
      </c>
      <c r="B49" s="335">
        <v>185</v>
      </c>
      <c r="C49" s="335">
        <v>186</v>
      </c>
      <c r="D49" s="335">
        <v>185</v>
      </c>
      <c r="E49" s="335">
        <v>191</v>
      </c>
      <c r="F49" s="335">
        <v>130</v>
      </c>
      <c r="G49" s="335">
        <v>235</v>
      </c>
      <c r="H49" s="335">
        <v>275</v>
      </c>
      <c r="I49" s="335">
        <v>332</v>
      </c>
      <c r="J49" s="335">
        <v>386</v>
      </c>
      <c r="K49" s="335">
        <v>424</v>
      </c>
      <c r="L49" s="335">
        <v>476</v>
      </c>
      <c r="M49" s="335">
        <v>520</v>
      </c>
      <c r="N49" s="335">
        <v>558</v>
      </c>
      <c r="O49" s="335">
        <v>660</v>
      </c>
      <c r="P49" s="335">
        <v>716</v>
      </c>
      <c r="Q49" s="335">
        <v>800</v>
      </c>
      <c r="R49" s="335">
        <v>883</v>
      </c>
      <c r="S49" s="335">
        <v>950</v>
      </c>
      <c r="T49" s="335">
        <v>1036</v>
      </c>
      <c r="U49" s="335">
        <v>1153</v>
      </c>
      <c r="V49" s="335">
        <v>1263</v>
      </c>
      <c r="W49" s="335">
        <v>1532</v>
      </c>
      <c r="X49" s="335">
        <v>1635</v>
      </c>
      <c r="Y49" s="335">
        <v>1698</v>
      </c>
      <c r="Z49" s="335">
        <v>1743</v>
      </c>
      <c r="AA49" s="335">
        <v>1864</v>
      </c>
      <c r="AB49" s="335">
        <v>1910</v>
      </c>
      <c r="AC49" s="335">
        <v>1893</v>
      </c>
      <c r="AD49" s="335">
        <v>2048</v>
      </c>
      <c r="AE49" s="335">
        <v>2149</v>
      </c>
      <c r="AF49" s="335">
        <v>2255</v>
      </c>
      <c r="AG49" s="335">
        <v>2330</v>
      </c>
      <c r="AH49" s="335">
        <v>2531</v>
      </c>
      <c r="AI49" s="335">
        <v>2565</v>
      </c>
      <c r="AJ49" s="335">
        <v>2530</v>
      </c>
      <c r="AK49" s="335">
        <v>2739</v>
      </c>
      <c r="AL49" s="335">
        <v>2859</v>
      </c>
      <c r="AM49" s="335">
        <v>3113</v>
      </c>
      <c r="AN49" s="335">
        <v>3239</v>
      </c>
      <c r="AO49" s="335">
        <v>3522</v>
      </c>
      <c r="AP49" s="335">
        <v>3585</v>
      </c>
      <c r="AQ49" s="335">
        <v>3755</v>
      </c>
      <c r="AR49" s="335">
        <v>3879</v>
      </c>
      <c r="AS49" s="335">
        <v>3894</v>
      </c>
      <c r="AT49" s="335">
        <v>3874</v>
      </c>
      <c r="AU49" s="335">
        <v>3842</v>
      </c>
      <c r="AV49" s="335">
        <v>3874</v>
      </c>
      <c r="AW49" s="335">
        <v>3793</v>
      </c>
      <c r="AX49" s="335">
        <v>3935</v>
      </c>
      <c r="AY49" s="335">
        <v>4024</v>
      </c>
      <c r="AZ49" s="335">
        <v>3594</v>
      </c>
      <c r="BA49" s="335">
        <v>3917</v>
      </c>
      <c r="BB49" s="335">
        <v>3666</v>
      </c>
      <c r="BC49" s="335">
        <v>3529</v>
      </c>
      <c r="BD49" s="335">
        <v>3427</v>
      </c>
      <c r="BE49" s="335">
        <v>3024</v>
      </c>
      <c r="BF49" s="335">
        <v>2834</v>
      </c>
      <c r="BG49" s="335">
        <v>3055</v>
      </c>
      <c r="BH49" s="335">
        <v>3059</v>
      </c>
      <c r="BI49" s="335">
        <v>3076</v>
      </c>
      <c r="BJ49" s="335">
        <v>2969</v>
      </c>
      <c r="BK49" s="335">
        <v>2760</v>
      </c>
      <c r="BL49" s="335">
        <v>3166</v>
      </c>
      <c r="BM49" s="335">
        <v>3229</v>
      </c>
      <c r="BN49" s="335">
        <v>3334</v>
      </c>
      <c r="BO49" s="335">
        <v>3663</v>
      </c>
      <c r="BP49" s="335">
        <v>3547</v>
      </c>
      <c r="BQ49" s="335">
        <v>3376</v>
      </c>
      <c r="BR49" s="335">
        <v>3790</v>
      </c>
      <c r="BS49" s="335">
        <v>4161</v>
      </c>
      <c r="BT49" s="335">
        <v>4359</v>
      </c>
      <c r="BU49" s="335">
        <v>4664</v>
      </c>
      <c r="BV49" s="335">
        <v>4537</v>
      </c>
      <c r="BW49" s="335">
        <v>5173</v>
      </c>
      <c r="BX49" s="335">
        <v>5251</v>
      </c>
      <c r="BY49" s="335">
        <v>5299</v>
      </c>
      <c r="BZ49" s="335">
        <v>6112</v>
      </c>
      <c r="CA49" s="335">
        <v>6112</v>
      </c>
      <c r="CB49" s="335" t="s">
        <v>1282</v>
      </c>
      <c r="CC49" s="335">
        <v>6025</v>
      </c>
      <c r="CD49" s="335">
        <v>6025</v>
      </c>
      <c r="CE49" s="335" t="s">
        <v>1282</v>
      </c>
      <c r="CF49" s="335">
        <v>5941</v>
      </c>
      <c r="CG49" s="335">
        <v>5941</v>
      </c>
      <c r="CH49" s="335" t="s">
        <v>1282</v>
      </c>
      <c r="CI49" s="335">
        <v>6831</v>
      </c>
      <c r="CJ49" s="335">
        <v>6831</v>
      </c>
      <c r="CK49" s="335" t="s">
        <v>1282</v>
      </c>
      <c r="CL49" s="335">
        <v>7282</v>
      </c>
      <c r="CM49" s="335">
        <v>7282</v>
      </c>
      <c r="CN49" s="335" t="s">
        <v>1282</v>
      </c>
      <c r="CO49" s="335">
        <v>7770</v>
      </c>
      <c r="CP49" s="335">
        <v>7770</v>
      </c>
      <c r="CQ49" s="335" t="s">
        <v>1282</v>
      </c>
    </row>
    <row r="50" spans="1:95" s="330" customFormat="1" ht="14.25" x14ac:dyDescent="0.2">
      <c r="A50" s="336" t="s">
        <v>1732</v>
      </c>
      <c r="B50" s="335" t="s">
        <v>1282</v>
      </c>
      <c r="C50" s="335" t="s">
        <v>1282</v>
      </c>
      <c r="D50" s="335" t="s">
        <v>1282</v>
      </c>
      <c r="E50" s="335" t="s">
        <v>1282</v>
      </c>
      <c r="F50" s="335" t="s">
        <v>1282</v>
      </c>
      <c r="G50" s="335" t="s">
        <v>1282</v>
      </c>
      <c r="H50" s="335" t="s">
        <v>1282</v>
      </c>
      <c r="I50" s="335" t="s">
        <v>1282</v>
      </c>
      <c r="J50" s="335" t="s">
        <v>1282</v>
      </c>
      <c r="K50" s="335" t="s">
        <v>1282</v>
      </c>
      <c r="L50" s="335" t="s">
        <v>1282</v>
      </c>
      <c r="M50" s="335" t="s">
        <v>1282</v>
      </c>
      <c r="N50" s="335" t="s">
        <v>1282</v>
      </c>
      <c r="O50" s="335" t="s">
        <v>1282</v>
      </c>
      <c r="P50" s="335" t="s">
        <v>1282</v>
      </c>
      <c r="Q50" s="335" t="s">
        <v>1282</v>
      </c>
      <c r="R50" s="335" t="s">
        <v>1282</v>
      </c>
      <c r="S50" s="335" t="s">
        <v>1282</v>
      </c>
      <c r="T50" s="335" t="s">
        <v>1282</v>
      </c>
      <c r="U50" s="335" t="s">
        <v>1282</v>
      </c>
      <c r="V50" s="335" t="s">
        <v>1282</v>
      </c>
      <c r="W50" s="335" t="s">
        <v>1282</v>
      </c>
      <c r="X50" s="335" t="s">
        <v>1282</v>
      </c>
      <c r="Y50" s="335" t="s">
        <v>1282</v>
      </c>
      <c r="Z50" s="335" t="s">
        <v>1282</v>
      </c>
      <c r="AA50" s="335" t="s">
        <v>1282</v>
      </c>
      <c r="AB50" s="335" t="s">
        <v>1282</v>
      </c>
      <c r="AC50" s="335" t="s">
        <v>1282</v>
      </c>
      <c r="AD50" s="335" t="s">
        <v>1282</v>
      </c>
      <c r="AE50" s="335" t="s">
        <v>1282</v>
      </c>
      <c r="AF50" s="335" t="s">
        <v>1282</v>
      </c>
      <c r="AG50" s="335" t="s">
        <v>1282</v>
      </c>
      <c r="AH50" s="335" t="s">
        <v>1282</v>
      </c>
      <c r="AI50" s="335" t="s">
        <v>1282</v>
      </c>
      <c r="AJ50" s="335" t="s">
        <v>1282</v>
      </c>
      <c r="AK50" s="335" t="s">
        <v>1282</v>
      </c>
      <c r="AL50" s="335" t="s">
        <v>1282</v>
      </c>
      <c r="AM50" s="335" t="s">
        <v>1282</v>
      </c>
      <c r="AN50" s="335" t="s">
        <v>1282</v>
      </c>
      <c r="AO50" s="335" t="s">
        <v>1282</v>
      </c>
      <c r="AP50" s="335" t="s">
        <v>1282</v>
      </c>
      <c r="AQ50" s="335">
        <v>557</v>
      </c>
      <c r="AR50" s="335">
        <v>418</v>
      </c>
      <c r="AS50" s="335">
        <v>410</v>
      </c>
      <c r="AT50" s="335">
        <v>659</v>
      </c>
      <c r="AU50" s="335">
        <v>749</v>
      </c>
      <c r="AV50" s="335">
        <v>808</v>
      </c>
      <c r="AW50" s="335">
        <v>802</v>
      </c>
      <c r="AX50" s="335">
        <v>1004</v>
      </c>
      <c r="AY50" s="335">
        <v>1344</v>
      </c>
      <c r="AZ50" s="335">
        <v>1579</v>
      </c>
      <c r="BA50" s="335">
        <v>2120</v>
      </c>
      <c r="BB50" s="335">
        <v>2505</v>
      </c>
      <c r="BC50" s="335">
        <v>2636</v>
      </c>
      <c r="BD50" s="335">
        <v>3030</v>
      </c>
      <c r="BE50" s="335">
        <v>3243</v>
      </c>
      <c r="BF50" s="335">
        <v>3691</v>
      </c>
      <c r="BG50" s="335">
        <v>4047</v>
      </c>
      <c r="BH50" s="335">
        <v>4451</v>
      </c>
      <c r="BI50" s="335">
        <v>4707</v>
      </c>
      <c r="BJ50" s="335">
        <v>5453</v>
      </c>
      <c r="BK50" s="335">
        <v>5711</v>
      </c>
      <c r="BL50" s="335">
        <v>5885</v>
      </c>
      <c r="BM50" s="335">
        <v>6124</v>
      </c>
      <c r="BN50" s="335">
        <v>6340</v>
      </c>
      <c r="BO50" s="335">
        <v>6427</v>
      </c>
      <c r="BP50" s="335">
        <v>6352</v>
      </c>
      <c r="BQ50" s="335">
        <v>6563</v>
      </c>
      <c r="BR50" s="335">
        <v>6750</v>
      </c>
      <c r="BS50" s="335">
        <v>6859</v>
      </c>
      <c r="BT50" s="335">
        <v>6972</v>
      </c>
      <c r="BU50" s="335">
        <v>6860</v>
      </c>
      <c r="BV50" s="335">
        <v>6847</v>
      </c>
      <c r="BW50" s="335">
        <v>6770</v>
      </c>
      <c r="BX50" s="335">
        <v>6868</v>
      </c>
      <c r="BY50" s="335">
        <v>7314</v>
      </c>
      <c r="BZ50" s="335">
        <v>7478</v>
      </c>
      <c r="CA50" s="335" t="s">
        <v>1282</v>
      </c>
      <c r="CB50" s="335">
        <v>7478</v>
      </c>
      <c r="CC50" s="335">
        <v>8058</v>
      </c>
      <c r="CD50" s="335" t="s">
        <v>1282</v>
      </c>
      <c r="CE50" s="335">
        <v>8058</v>
      </c>
      <c r="CF50" s="335">
        <v>8470</v>
      </c>
      <c r="CG50" s="335" t="s">
        <v>1282</v>
      </c>
      <c r="CH50" s="335">
        <v>8470</v>
      </c>
      <c r="CI50" s="335">
        <v>8825</v>
      </c>
      <c r="CJ50" s="335" t="s">
        <v>1282</v>
      </c>
      <c r="CK50" s="335">
        <v>8825</v>
      </c>
      <c r="CL50" s="335">
        <v>9215</v>
      </c>
      <c r="CM50" s="335" t="s">
        <v>1282</v>
      </c>
      <c r="CN50" s="335">
        <v>9215</v>
      </c>
      <c r="CO50" s="335">
        <v>9587</v>
      </c>
      <c r="CP50" s="335" t="s">
        <v>1282</v>
      </c>
      <c r="CQ50" s="335">
        <v>9587</v>
      </c>
    </row>
    <row r="51" spans="1:95" s="342" customFormat="1" ht="14.25" x14ac:dyDescent="0.2">
      <c r="A51" s="340" t="s">
        <v>1731</v>
      </c>
      <c r="B51" s="341" t="s">
        <v>1282</v>
      </c>
      <c r="C51" s="341" t="s">
        <v>1282</v>
      </c>
      <c r="D51" s="341" t="s">
        <v>1282</v>
      </c>
      <c r="E51" s="341" t="s">
        <v>1282</v>
      </c>
      <c r="F51" s="341" t="s">
        <v>1282</v>
      </c>
      <c r="G51" s="341" t="s">
        <v>1282</v>
      </c>
      <c r="H51" s="341" t="s">
        <v>1282</v>
      </c>
      <c r="I51" s="341" t="s">
        <v>1282</v>
      </c>
      <c r="J51" s="341" t="s">
        <v>1282</v>
      </c>
      <c r="K51" s="341" t="s">
        <v>1282</v>
      </c>
      <c r="L51" s="341" t="s">
        <v>1282</v>
      </c>
      <c r="M51" s="341" t="s">
        <v>1282</v>
      </c>
      <c r="N51" s="341" t="s">
        <v>1282</v>
      </c>
      <c r="O51" s="341" t="s">
        <v>1282</v>
      </c>
      <c r="P51" s="341" t="s">
        <v>1282</v>
      </c>
      <c r="Q51" s="341" t="s">
        <v>1282</v>
      </c>
      <c r="R51" s="341" t="s">
        <v>1282</v>
      </c>
      <c r="S51" s="341" t="s">
        <v>1282</v>
      </c>
      <c r="T51" s="341" t="s">
        <v>1282</v>
      </c>
      <c r="U51" s="341" t="s">
        <v>1282</v>
      </c>
      <c r="V51" s="341" t="s">
        <v>1282</v>
      </c>
      <c r="W51" s="341" t="s">
        <v>1282</v>
      </c>
      <c r="X51" s="341" t="s">
        <v>1282</v>
      </c>
      <c r="Y51" s="341" t="s">
        <v>1282</v>
      </c>
      <c r="Z51" s="341" t="s">
        <v>1282</v>
      </c>
      <c r="AA51" s="341" t="s">
        <v>1282</v>
      </c>
      <c r="AB51" s="341" t="s">
        <v>1282</v>
      </c>
      <c r="AC51" s="341" t="s">
        <v>1282</v>
      </c>
      <c r="AD51" s="341" t="s">
        <v>1282</v>
      </c>
      <c r="AE51" s="341" t="s">
        <v>1282</v>
      </c>
      <c r="AF51" s="341" t="s">
        <v>1282</v>
      </c>
      <c r="AG51" s="341" t="s">
        <v>1282</v>
      </c>
      <c r="AH51" s="341" t="s">
        <v>1282</v>
      </c>
      <c r="AI51" s="341" t="s">
        <v>1282</v>
      </c>
      <c r="AJ51" s="341" t="s">
        <v>1282</v>
      </c>
      <c r="AK51" s="341" t="s">
        <v>1282</v>
      </c>
      <c r="AL51" s="341" t="s">
        <v>1282</v>
      </c>
      <c r="AM51" s="341" t="s">
        <v>1282</v>
      </c>
      <c r="AN51" s="341" t="s">
        <v>1282</v>
      </c>
      <c r="AO51" s="341" t="s">
        <v>1282</v>
      </c>
      <c r="AP51" s="341" t="s">
        <v>1282</v>
      </c>
      <c r="AQ51" s="341" t="s">
        <v>1282</v>
      </c>
      <c r="AR51" s="341" t="s">
        <v>1282</v>
      </c>
      <c r="AS51" s="341" t="s">
        <v>1282</v>
      </c>
      <c r="AT51" s="341" t="s">
        <v>1282</v>
      </c>
      <c r="AU51" s="341" t="s">
        <v>1282</v>
      </c>
      <c r="AV51" s="341" t="s">
        <v>1282</v>
      </c>
      <c r="AW51" s="341" t="s">
        <v>1282</v>
      </c>
      <c r="AX51" s="341" t="s">
        <v>1282</v>
      </c>
      <c r="AY51" s="341" t="s">
        <v>1282</v>
      </c>
      <c r="AZ51" s="341" t="s">
        <v>1282</v>
      </c>
      <c r="BA51" s="341" t="s">
        <v>1282</v>
      </c>
      <c r="BB51" s="341" t="s">
        <v>1282</v>
      </c>
      <c r="BC51" s="341" t="s">
        <v>1282</v>
      </c>
      <c r="BD51" s="341" t="s">
        <v>1282</v>
      </c>
      <c r="BE51" s="341" t="s">
        <v>1282</v>
      </c>
      <c r="BF51" s="341" t="s">
        <v>1282</v>
      </c>
      <c r="BG51" s="341" t="s">
        <v>1282</v>
      </c>
      <c r="BH51" s="341" t="s">
        <v>1282</v>
      </c>
      <c r="BI51" s="341">
        <v>445</v>
      </c>
      <c r="BJ51" s="341">
        <v>809</v>
      </c>
      <c r="BK51" s="341">
        <v>982</v>
      </c>
      <c r="BL51" s="341">
        <v>5060</v>
      </c>
      <c r="BM51" s="341">
        <v>6435</v>
      </c>
      <c r="BN51" s="341">
        <v>8857</v>
      </c>
      <c r="BO51" s="341">
        <v>14624</v>
      </c>
      <c r="BP51" s="341">
        <v>15473</v>
      </c>
      <c r="BQ51" s="341">
        <v>16159</v>
      </c>
      <c r="BR51" s="341">
        <v>34019</v>
      </c>
      <c r="BS51" s="341">
        <v>24284</v>
      </c>
      <c r="BT51" s="341">
        <v>22659</v>
      </c>
      <c r="BU51" s="341">
        <v>22691</v>
      </c>
      <c r="BV51" s="341">
        <v>22106</v>
      </c>
      <c r="BW51" s="341">
        <v>21608</v>
      </c>
      <c r="BX51" s="341">
        <v>21490</v>
      </c>
      <c r="BY51" s="341">
        <v>20592</v>
      </c>
      <c r="BZ51" s="341">
        <v>21627</v>
      </c>
      <c r="CA51" s="341">
        <v>21627</v>
      </c>
      <c r="CB51" s="341" t="s">
        <v>1282</v>
      </c>
      <c r="CC51" s="341">
        <v>21579</v>
      </c>
      <c r="CD51" s="341">
        <v>21579</v>
      </c>
      <c r="CE51" s="341" t="s">
        <v>1282</v>
      </c>
      <c r="CF51" s="341">
        <v>22718</v>
      </c>
      <c r="CG51" s="341">
        <v>22718</v>
      </c>
      <c r="CH51" s="341" t="s">
        <v>1282</v>
      </c>
      <c r="CI51" s="341">
        <v>22613</v>
      </c>
      <c r="CJ51" s="341">
        <v>22613</v>
      </c>
      <c r="CK51" s="341" t="s">
        <v>1282</v>
      </c>
      <c r="CL51" s="341">
        <v>22427</v>
      </c>
      <c r="CM51" s="341">
        <v>22427</v>
      </c>
      <c r="CN51" s="341" t="s">
        <v>1282</v>
      </c>
      <c r="CO51" s="341">
        <v>22598</v>
      </c>
      <c r="CP51" s="341">
        <v>22598</v>
      </c>
      <c r="CQ51" s="341" t="s">
        <v>1282</v>
      </c>
    </row>
    <row r="52" spans="1:95" s="330" customFormat="1" ht="14.25" x14ac:dyDescent="0.2">
      <c r="A52" s="336" t="s">
        <v>2063</v>
      </c>
      <c r="B52" s="335" t="s">
        <v>1282</v>
      </c>
      <c r="C52" s="335" t="s">
        <v>1282</v>
      </c>
      <c r="D52" s="335" t="s">
        <v>1282</v>
      </c>
      <c r="E52" s="335" t="s">
        <v>1282</v>
      </c>
      <c r="F52" s="335" t="s">
        <v>1282</v>
      </c>
      <c r="G52" s="335" t="s">
        <v>1282</v>
      </c>
      <c r="H52" s="335" t="s">
        <v>1282</v>
      </c>
      <c r="I52" s="335" t="s">
        <v>1282</v>
      </c>
      <c r="J52" s="335" t="s">
        <v>1282</v>
      </c>
      <c r="K52" s="335" t="s">
        <v>1282</v>
      </c>
      <c r="L52" s="335" t="s">
        <v>1282</v>
      </c>
      <c r="M52" s="335" t="s">
        <v>1282</v>
      </c>
      <c r="N52" s="335" t="s">
        <v>1282</v>
      </c>
      <c r="O52" s="335" t="s">
        <v>1282</v>
      </c>
      <c r="P52" s="335" t="s">
        <v>1282</v>
      </c>
      <c r="Q52" s="335" t="s">
        <v>1282</v>
      </c>
      <c r="R52" s="335" t="s">
        <v>1282</v>
      </c>
      <c r="S52" s="335" t="s">
        <v>1282</v>
      </c>
      <c r="T52" s="335" t="s">
        <v>1282</v>
      </c>
      <c r="U52" s="335" t="s">
        <v>1282</v>
      </c>
      <c r="V52" s="335" t="s">
        <v>1282</v>
      </c>
      <c r="W52" s="335" t="s">
        <v>1282</v>
      </c>
      <c r="X52" s="335" t="s">
        <v>1282</v>
      </c>
      <c r="Y52" s="335" t="s">
        <v>1282</v>
      </c>
      <c r="Z52" s="335" t="s">
        <v>1282</v>
      </c>
      <c r="AA52" s="335" t="s">
        <v>1282</v>
      </c>
      <c r="AB52" s="335" t="s">
        <v>1282</v>
      </c>
      <c r="AC52" s="335" t="s">
        <v>1282</v>
      </c>
      <c r="AD52" s="335" t="s">
        <v>1282</v>
      </c>
      <c r="AE52" s="335" t="s">
        <v>1282</v>
      </c>
      <c r="AF52" s="335" t="s">
        <v>1282</v>
      </c>
      <c r="AG52" s="335" t="s">
        <v>1282</v>
      </c>
      <c r="AH52" s="335" t="s">
        <v>1282</v>
      </c>
      <c r="AI52" s="335" t="s">
        <v>1282</v>
      </c>
      <c r="AJ52" s="335" t="s">
        <v>1282</v>
      </c>
      <c r="AK52" s="335" t="s">
        <v>1282</v>
      </c>
      <c r="AL52" s="335" t="s">
        <v>1282</v>
      </c>
      <c r="AM52" s="335" t="s">
        <v>1282</v>
      </c>
      <c r="AN52" s="335" t="s">
        <v>1282</v>
      </c>
      <c r="AO52" s="335" t="s">
        <v>1282</v>
      </c>
      <c r="AP52" s="335" t="s">
        <v>1282</v>
      </c>
      <c r="AQ52" s="335" t="s">
        <v>1282</v>
      </c>
      <c r="AR52" s="335" t="s">
        <v>1282</v>
      </c>
      <c r="AS52" s="335" t="s">
        <v>1282</v>
      </c>
      <c r="AT52" s="335" t="s">
        <v>1282</v>
      </c>
      <c r="AU52" s="335" t="s">
        <v>1282</v>
      </c>
      <c r="AV52" s="335" t="s">
        <v>1282</v>
      </c>
      <c r="AW52" s="335" t="s">
        <v>1282</v>
      </c>
      <c r="AX52" s="335" t="s">
        <v>1282</v>
      </c>
      <c r="AY52" s="335" t="s">
        <v>1282</v>
      </c>
      <c r="AZ52" s="335" t="s">
        <v>1282</v>
      </c>
      <c r="BA52" s="335" t="s">
        <v>1282</v>
      </c>
      <c r="BB52" s="335" t="s">
        <v>1282</v>
      </c>
      <c r="BC52" s="335" t="s">
        <v>1282</v>
      </c>
      <c r="BD52" s="335" t="s">
        <v>1282</v>
      </c>
      <c r="BE52" s="335" t="s">
        <v>1282</v>
      </c>
      <c r="BF52" s="335" t="s">
        <v>1282</v>
      </c>
      <c r="BG52" s="335" t="s">
        <v>1282</v>
      </c>
      <c r="BH52" s="335" t="s">
        <v>1282</v>
      </c>
      <c r="BI52" s="335" t="s">
        <v>1282</v>
      </c>
      <c r="BJ52" s="335" t="s">
        <v>1282</v>
      </c>
      <c r="BK52" s="335" t="s">
        <v>1282</v>
      </c>
      <c r="BL52" s="335" t="s">
        <v>1282</v>
      </c>
      <c r="BM52" s="335" t="s">
        <v>1282</v>
      </c>
      <c r="BN52" s="335" t="s">
        <v>1282</v>
      </c>
      <c r="BO52" s="335" t="s">
        <v>1282</v>
      </c>
      <c r="BP52" s="335" t="s">
        <v>1282</v>
      </c>
      <c r="BQ52" s="335" t="s">
        <v>1282</v>
      </c>
      <c r="BR52" s="335" t="s">
        <v>1282</v>
      </c>
      <c r="BS52" s="335" t="s">
        <v>1282</v>
      </c>
      <c r="BT52" s="335" t="s">
        <v>1282</v>
      </c>
      <c r="BU52" s="335" t="s">
        <v>1282</v>
      </c>
      <c r="BV52" s="335" t="s">
        <v>1282</v>
      </c>
      <c r="BW52" s="335" t="s">
        <v>1282</v>
      </c>
      <c r="BX52" s="335" t="s">
        <v>1282</v>
      </c>
      <c r="BY52" s="335" t="s">
        <v>1282</v>
      </c>
      <c r="BZ52" s="335" t="s">
        <v>1282</v>
      </c>
      <c r="CA52" s="335" t="s">
        <v>1282</v>
      </c>
      <c r="CB52" s="335" t="s">
        <v>1282</v>
      </c>
      <c r="CC52" s="335">
        <v>1445</v>
      </c>
      <c r="CD52" s="335">
        <v>1445</v>
      </c>
      <c r="CE52" s="335" t="s">
        <v>1282</v>
      </c>
      <c r="CF52" s="335">
        <v>2903</v>
      </c>
      <c r="CG52" s="335">
        <v>2903</v>
      </c>
      <c r="CH52" s="335" t="s">
        <v>1282</v>
      </c>
      <c r="CI52" s="335">
        <v>4343</v>
      </c>
      <c r="CJ52" s="335">
        <v>4343</v>
      </c>
      <c r="CK52" s="335" t="s">
        <v>1282</v>
      </c>
      <c r="CL52" s="335">
        <v>5770</v>
      </c>
      <c r="CM52" s="335">
        <v>5770</v>
      </c>
      <c r="CN52" s="335" t="s">
        <v>1282</v>
      </c>
      <c r="CO52" s="335">
        <v>7157</v>
      </c>
      <c r="CP52" s="335">
        <v>7157</v>
      </c>
      <c r="CQ52" s="335" t="s">
        <v>1282</v>
      </c>
    </row>
    <row r="53" spans="1:95" s="330" customFormat="1" ht="14.25" x14ac:dyDescent="0.2">
      <c r="A53" s="336" t="s">
        <v>1730</v>
      </c>
      <c r="B53" s="335">
        <v>399</v>
      </c>
      <c r="C53" s="335">
        <v>415</v>
      </c>
      <c r="D53" s="335">
        <v>316</v>
      </c>
      <c r="E53" s="335">
        <v>106</v>
      </c>
      <c r="F53" s="335">
        <v>42</v>
      </c>
      <c r="G53" s="335">
        <v>48</v>
      </c>
      <c r="H53" s="335">
        <v>62</v>
      </c>
      <c r="I53" s="335">
        <v>59</v>
      </c>
      <c r="J53" s="335">
        <v>58</v>
      </c>
      <c r="K53" s="335">
        <v>46</v>
      </c>
      <c r="L53" s="335">
        <v>43</v>
      </c>
      <c r="M53" s="335">
        <v>42</v>
      </c>
      <c r="N53" s="335">
        <v>60</v>
      </c>
      <c r="O53" s="335">
        <v>38</v>
      </c>
      <c r="P53" s="335">
        <v>38</v>
      </c>
      <c r="Q53" s="335">
        <v>26</v>
      </c>
      <c r="R53" s="335">
        <v>53</v>
      </c>
      <c r="S53" s="335">
        <v>64</v>
      </c>
      <c r="T53" s="335">
        <v>9</v>
      </c>
      <c r="U53" s="335">
        <v>10</v>
      </c>
      <c r="V53" s="335">
        <v>11</v>
      </c>
      <c r="W53" s="335">
        <v>14</v>
      </c>
      <c r="X53" s="335" t="s">
        <v>1282</v>
      </c>
      <c r="Y53" s="335" t="s">
        <v>1282</v>
      </c>
      <c r="Z53" s="335" t="s">
        <v>1282</v>
      </c>
      <c r="AA53" s="335" t="s">
        <v>1282</v>
      </c>
      <c r="AB53" s="335" t="s">
        <v>1282</v>
      </c>
      <c r="AC53" s="335" t="s">
        <v>1282</v>
      </c>
      <c r="AD53" s="335" t="s">
        <v>1282</v>
      </c>
      <c r="AE53" s="335" t="s">
        <v>1282</v>
      </c>
      <c r="AF53" s="335" t="s">
        <v>1282</v>
      </c>
      <c r="AG53" s="335" t="s">
        <v>1282</v>
      </c>
      <c r="AH53" s="335" t="s">
        <v>1282</v>
      </c>
      <c r="AI53" s="335" t="s">
        <v>1282</v>
      </c>
      <c r="AJ53" s="335" t="s">
        <v>1282</v>
      </c>
      <c r="AK53" s="335">
        <v>3</v>
      </c>
      <c r="AL53" s="335">
        <v>290</v>
      </c>
      <c r="AM53" s="335">
        <v>132</v>
      </c>
      <c r="AN53" s="335">
        <v>153</v>
      </c>
      <c r="AO53" s="335">
        <v>255</v>
      </c>
      <c r="AP53" s="335">
        <v>320</v>
      </c>
      <c r="AQ53" s="335">
        <v>324</v>
      </c>
      <c r="AR53" s="335">
        <v>259</v>
      </c>
      <c r="AS53" s="335">
        <v>234</v>
      </c>
      <c r="AT53" s="335">
        <v>271</v>
      </c>
      <c r="AU53" s="335">
        <v>300</v>
      </c>
      <c r="AV53" s="335">
        <v>305</v>
      </c>
      <c r="AW53" s="335">
        <v>309</v>
      </c>
      <c r="AX53" s="335">
        <v>306</v>
      </c>
      <c r="AY53" s="335">
        <v>307</v>
      </c>
      <c r="AZ53" s="335">
        <v>291</v>
      </c>
      <c r="BA53" s="335">
        <v>344</v>
      </c>
      <c r="BB53" s="335">
        <v>329</v>
      </c>
      <c r="BC53" s="335">
        <v>389</v>
      </c>
      <c r="BD53" s="335">
        <v>375</v>
      </c>
      <c r="BE53" s="335">
        <v>429</v>
      </c>
      <c r="BF53" s="335">
        <v>282</v>
      </c>
      <c r="BG53" s="335">
        <v>282</v>
      </c>
      <c r="BH53" s="335">
        <v>286</v>
      </c>
      <c r="BI53" s="335">
        <v>298</v>
      </c>
      <c r="BJ53" s="335">
        <v>303</v>
      </c>
      <c r="BK53" s="335">
        <v>319</v>
      </c>
      <c r="BL53" s="335">
        <v>333</v>
      </c>
      <c r="BM53" s="335">
        <v>337</v>
      </c>
      <c r="BN53" s="335">
        <v>335</v>
      </c>
      <c r="BO53" s="335">
        <v>374</v>
      </c>
      <c r="BP53" s="335">
        <v>404</v>
      </c>
      <c r="BQ53" s="335">
        <v>405</v>
      </c>
      <c r="BR53" s="335">
        <v>15975</v>
      </c>
      <c r="BS53" s="335">
        <v>4856</v>
      </c>
      <c r="BT53" s="335">
        <v>18132</v>
      </c>
      <c r="BU53" s="335">
        <v>17175</v>
      </c>
      <c r="BV53" s="335">
        <v>2266</v>
      </c>
      <c r="BW53" s="335">
        <v>1379</v>
      </c>
      <c r="BX53" s="335">
        <v>1071</v>
      </c>
      <c r="BY53" s="335">
        <v>1154</v>
      </c>
      <c r="BZ53" s="335">
        <v>928</v>
      </c>
      <c r="CA53" s="335">
        <v>372</v>
      </c>
      <c r="CB53" s="335">
        <v>556</v>
      </c>
      <c r="CC53" s="335">
        <v>1904</v>
      </c>
      <c r="CD53" s="335">
        <v>1320</v>
      </c>
      <c r="CE53" s="335">
        <v>584</v>
      </c>
      <c r="CF53" s="335">
        <v>2481</v>
      </c>
      <c r="CG53" s="335">
        <v>1895</v>
      </c>
      <c r="CH53" s="335">
        <v>586</v>
      </c>
      <c r="CI53" s="335">
        <v>2903</v>
      </c>
      <c r="CJ53" s="335">
        <v>2317</v>
      </c>
      <c r="CK53" s="335">
        <v>586</v>
      </c>
      <c r="CL53" s="335">
        <v>3003</v>
      </c>
      <c r="CM53" s="335">
        <v>2427</v>
      </c>
      <c r="CN53" s="335">
        <v>576</v>
      </c>
      <c r="CO53" s="335">
        <v>2423</v>
      </c>
      <c r="CP53" s="335">
        <v>1847</v>
      </c>
      <c r="CQ53" s="335">
        <v>576</v>
      </c>
    </row>
    <row r="54" spans="1:95" s="330" customFormat="1" ht="14.25" x14ac:dyDescent="0.2">
      <c r="A54" s="334" t="s">
        <v>1729</v>
      </c>
      <c r="B54" s="333">
        <v>863</v>
      </c>
      <c r="C54" s="333">
        <v>931</v>
      </c>
      <c r="D54" s="333">
        <v>878</v>
      </c>
      <c r="E54" s="333">
        <v>692</v>
      </c>
      <c r="F54" s="333">
        <v>601</v>
      </c>
      <c r="G54" s="333">
        <v>684</v>
      </c>
      <c r="H54" s="333">
        <v>758</v>
      </c>
      <c r="I54" s="333">
        <v>1035</v>
      </c>
      <c r="J54" s="333">
        <v>1176</v>
      </c>
      <c r="K54" s="333">
        <v>1391</v>
      </c>
      <c r="L54" s="333">
        <v>1642</v>
      </c>
      <c r="M54" s="333">
        <v>1748</v>
      </c>
      <c r="N54" s="333">
        <v>1795</v>
      </c>
      <c r="O54" s="333">
        <v>2028</v>
      </c>
      <c r="P54" s="333">
        <v>2192</v>
      </c>
      <c r="Q54" s="333">
        <v>2253</v>
      </c>
      <c r="R54" s="333">
        <v>2391</v>
      </c>
      <c r="S54" s="333">
        <v>2571</v>
      </c>
      <c r="T54" s="333">
        <v>2840</v>
      </c>
      <c r="U54" s="333">
        <v>3130</v>
      </c>
      <c r="V54" s="333">
        <v>3333</v>
      </c>
      <c r="W54" s="333">
        <v>3690</v>
      </c>
      <c r="X54" s="333">
        <v>3964</v>
      </c>
      <c r="Y54" s="333">
        <v>4271</v>
      </c>
      <c r="Z54" s="333">
        <v>4477</v>
      </c>
      <c r="AA54" s="333">
        <v>4651</v>
      </c>
      <c r="AB54" s="333">
        <v>4668</v>
      </c>
      <c r="AC54" s="333">
        <v>4613</v>
      </c>
      <c r="AD54" s="333">
        <v>5215</v>
      </c>
      <c r="AE54" s="333">
        <v>5767</v>
      </c>
      <c r="AF54" s="333">
        <v>6397</v>
      </c>
      <c r="AG54" s="333">
        <v>7816</v>
      </c>
      <c r="AH54" s="333">
        <v>9089</v>
      </c>
      <c r="AI54" s="333">
        <v>8487</v>
      </c>
      <c r="AJ54" s="333">
        <v>9907</v>
      </c>
      <c r="AK54" s="333">
        <v>12183</v>
      </c>
      <c r="AL54" s="333">
        <v>14379</v>
      </c>
      <c r="AM54" s="333">
        <v>15378</v>
      </c>
      <c r="AN54" s="333">
        <v>16386</v>
      </c>
      <c r="AO54" s="333">
        <v>16210</v>
      </c>
      <c r="AP54" s="333">
        <v>19783</v>
      </c>
      <c r="AQ54" s="333">
        <v>22377</v>
      </c>
      <c r="AR54" s="333">
        <v>22298</v>
      </c>
      <c r="AS54" s="333">
        <v>24030</v>
      </c>
      <c r="AT54" s="333">
        <v>24509</v>
      </c>
      <c r="AU54" s="333">
        <v>26010</v>
      </c>
      <c r="AV54" s="333">
        <v>27648</v>
      </c>
      <c r="AW54" s="333">
        <v>28616</v>
      </c>
      <c r="AX54" s="333">
        <v>31663</v>
      </c>
      <c r="AY54" s="333">
        <v>33739</v>
      </c>
      <c r="AZ54" s="333">
        <v>34872</v>
      </c>
      <c r="BA54" s="333">
        <v>41196</v>
      </c>
      <c r="BB54" s="333">
        <v>47330</v>
      </c>
      <c r="BC54" s="333">
        <v>52784</v>
      </c>
      <c r="BD54" s="333">
        <v>60902</v>
      </c>
      <c r="BE54" s="333">
        <v>65110</v>
      </c>
      <c r="BF54" s="333">
        <v>67724</v>
      </c>
      <c r="BG54" s="333">
        <v>73349</v>
      </c>
      <c r="BH54" s="333">
        <v>77001</v>
      </c>
      <c r="BI54" s="333">
        <v>82382</v>
      </c>
      <c r="BJ54" s="333">
        <v>88465</v>
      </c>
      <c r="BK54" s="333">
        <v>89664</v>
      </c>
      <c r="BL54" s="333">
        <v>100859</v>
      </c>
      <c r="BM54" s="333">
        <v>109053</v>
      </c>
      <c r="BN54" s="333">
        <v>111648</v>
      </c>
      <c r="BO54" s="333">
        <v>123419</v>
      </c>
      <c r="BP54" s="333">
        <v>125195</v>
      </c>
      <c r="BQ54" s="333">
        <v>126448</v>
      </c>
      <c r="BR54" s="333">
        <v>168761</v>
      </c>
      <c r="BS54" s="333">
        <v>156154</v>
      </c>
      <c r="BT54" s="333">
        <v>183245</v>
      </c>
      <c r="BU54" s="333">
        <v>188562</v>
      </c>
      <c r="BV54" s="333">
        <v>163772</v>
      </c>
      <c r="BW54" s="333">
        <v>172505</v>
      </c>
      <c r="BX54" s="333">
        <v>175245</v>
      </c>
      <c r="BY54" s="333">
        <v>175272</v>
      </c>
      <c r="BZ54" s="333">
        <v>184472</v>
      </c>
      <c r="CA54" s="333">
        <v>146935</v>
      </c>
      <c r="CB54" s="333">
        <v>37537</v>
      </c>
      <c r="CC54" s="333">
        <v>188556</v>
      </c>
      <c r="CD54" s="333">
        <v>146928</v>
      </c>
      <c r="CE54" s="333">
        <v>41628</v>
      </c>
      <c r="CF54" s="333">
        <v>195127</v>
      </c>
      <c r="CG54" s="333">
        <v>151427</v>
      </c>
      <c r="CH54" s="333">
        <v>43700</v>
      </c>
      <c r="CI54" s="333">
        <v>207076</v>
      </c>
      <c r="CJ54" s="333">
        <v>161126</v>
      </c>
      <c r="CK54" s="333">
        <v>45950</v>
      </c>
      <c r="CL54" s="333">
        <v>213392</v>
      </c>
      <c r="CM54" s="333">
        <v>165045</v>
      </c>
      <c r="CN54" s="333">
        <v>48347</v>
      </c>
      <c r="CO54" s="333">
        <v>219318</v>
      </c>
      <c r="CP54" s="333">
        <v>169485</v>
      </c>
      <c r="CQ54" s="333">
        <v>49833</v>
      </c>
    </row>
    <row r="55" spans="1:95" s="330" customFormat="1" x14ac:dyDescent="0.25">
      <c r="A55" s="338" t="s">
        <v>1728</v>
      </c>
      <c r="B55" s="337"/>
      <c r="C55" s="337"/>
      <c r="D55" s="337"/>
      <c r="E55" s="337"/>
      <c r="F55" s="337"/>
      <c r="G55" s="337"/>
      <c r="H55" s="337"/>
      <c r="I55" s="337"/>
      <c r="J55" s="337"/>
      <c r="K55" s="337"/>
      <c r="L55" s="337"/>
      <c r="M55" s="337"/>
      <c r="N55" s="337"/>
      <c r="O55" s="337"/>
      <c r="P55" s="337"/>
      <c r="Q55" s="337"/>
      <c r="R55" s="337"/>
      <c r="S55" s="337"/>
      <c r="T55" s="337"/>
      <c r="U55" s="337"/>
      <c r="V55" s="337"/>
      <c r="W55" s="337"/>
      <c r="X55" s="337"/>
      <c r="Y55" s="337"/>
      <c r="Z55" s="337"/>
      <c r="AA55" s="337"/>
      <c r="AB55" s="337"/>
      <c r="AC55" s="337"/>
      <c r="AD55" s="337"/>
      <c r="AE55" s="337"/>
      <c r="AF55" s="337"/>
      <c r="AG55" s="337"/>
      <c r="AH55" s="337"/>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c r="CL55" s="337"/>
      <c r="CM55" s="337"/>
      <c r="CN55" s="337"/>
      <c r="CO55" s="337"/>
      <c r="CP55" s="337"/>
      <c r="CQ55" s="337"/>
    </row>
    <row r="56" spans="1:95" s="330" customFormat="1" ht="14.25" x14ac:dyDescent="0.2">
      <c r="A56" s="336" t="s">
        <v>1727</v>
      </c>
      <c r="B56" s="335" t="s">
        <v>1282</v>
      </c>
      <c r="C56" s="335" t="s">
        <v>1282</v>
      </c>
      <c r="D56" s="335" t="s">
        <v>1282</v>
      </c>
      <c r="E56" s="335" t="s">
        <v>1282</v>
      </c>
      <c r="F56" s="335" t="s">
        <v>1282</v>
      </c>
      <c r="G56" s="335" t="s">
        <v>1282</v>
      </c>
      <c r="H56" s="335" t="s">
        <v>1282</v>
      </c>
      <c r="I56" s="335" t="s">
        <v>1282</v>
      </c>
      <c r="J56" s="335" t="s">
        <v>1282</v>
      </c>
      <c r="K56" s="335" t="s">
        <v>1282</v>
      </c>
      <c r="L56" s="335" t="s">
        <v>1282</v>
      </c>
      <c r="M56" s="335" t="s">
        <v>1282</v>
      </c>
      <c r="N56" s="335" t="s">
        <v>1282</v>
      </c>
      <c r="O56" s="335" t="s">
        <v>1282</v>
      </c>
      <c r="P56" s="335" t="s">
        <v>1282</v>
      </c>
      <c r="Q56" s="335" t="s">
        <v>1282</v>
      </c>
      <c r="R56" s="335" t="s">
        <v>1282</v>
      </c>
      <c r="S56" s="335" t="s">
        <v>1282</v>
      </c>
      <c r="T56" s="335" t="s">
        <v>1282</v>
      </c>
      <c r="U56" s="335" t="s">
        <v>1282</v>
      </c>
      <c r="V56" s="335" t="s">
        <v>1282</v>
      </c>
      <c r="W56" s="335" t="s">
        <v>1282</v>
      </c>
      <c r="X56" s="335" t="s">
        <v>1282</v>
      </c>
      <c r="Y56" s="335" t="s">
        <v>1282</v>
      </c>
      <c r="Z56" s="335" t="s">
        <v>1282</v>
      </c>
      <c r="AA56" s="335" t="s">
        <v>1282</v>
      </c>
      <c r="AB56" s="335" t="s">
        <v>1282</v>
      </c>
      <c r="AC56" s="335" t="s">
        <v>1282</v>
      </c>
      <c r="AD56" s="335" t="s">
        <v>1282</v>
      </c>
      <c r="AE56" s="335" t="s">
        <v>1282</v>
      </c>
      <c r="AF56" s="335">
        <v>10</v>
      </c>
      <c r="AG56" s="335">
        <v>319</v>
      </c>
      <c r="AH56" s="335">
        <v>418</v>
      </c>
      <c r="AI56" s="335">
        <v>952</v>
      </c>
      <c r="AJ56" s="335">
        <v>1000</v>
      </c>
      <c r="AK56" s="335">
        <v>968</v>
      </c>
      <c r="AL56" s="335">
        <v>998</v>
      </c>
      <c r="AM56" s="335">
        <v>956</v>
      </c>
      <c r="AN56" s="335">
        <v>1005</v>
      </c>
      <c r="AO56" s="335">
        <v>1611</v>
      </c>
      <c r="AP56" s="335">
        <v>1840</v>
      </c>
      <c r="AQ56" s="335">
        <v>1770</v>
      </c>
      <c r="AR56" s="335">
        <v>1976</v>
      </c>
      <c r="AS56" s="335">
        <v>1930</v>
      </c>
      <c r="AT56" s="335">
        <v>1922</v>
      </c>
      <c r="AU56" s="335">
        <v>1938</v>
      </c>
      <c r="AV56" s="335">
        <v>1612</v>
      </c>
      <c r="AW56" s="335">
        <v>1598</v>
      </c>
      <c r="AX56" s="335">
        <v>1558</v>
      </c>
      <c r="AY56" s="335">
        <v>1520</v>
      </c>
      <c r="AZ56" s="335">
        <v>1482</v>
      </c>
      <c r="BA56" s="335">
        <v>1786</v>
      </c>
      <c r="BB56" s="335">
        <v>1796</v>
      </c>
      <c r="BC56" s="335">
        <v>1779</v>
      </c>
      <c r="BD56" s="335">
        <v>1759</v>
      </c>
      <c r="BE56" s="335">
        <v>1703</v>
      </c>
      <c r="BF56" s="335">
        <v>1657</v>
      </c>
      <c r="BG56" s="335">
        <v>1625</v>
      </c>
      <c r="BH56" s="335">
        <v>1585</v>
      </c>
      <c r="BI56" s="335">
        <v>1554</v>
      </c>
      <c r="BJ56" s="335">
        <v>1529</v>
      </c>
      <c r="BK56" s="335">
        <v>1499</v>
      </c>
      <c r="BL56" s="335">
        <v>1484</v>
      </c>
      <c r="BM56" s="335">
        <v>1462</v>
      </c>
      <c r="BN56" s="335">
        <v>1433</v>
      </c>
      <c r="BO56" s="335">
        <v>1412</v>
      </c>
      <c r="BP56" s="335">
        <v>1377</v>
      </c>
      <c r="BQ56" s="335">
        <v>1355</v>
      </c>
      <c r="BR56" s="335">
        <v>1330</v>
      </c>
      <c r="BS56" s="335">
        <v>3060</v>
      </c>
      <c r="BT56" s="335">
        <v>517</v>
      </c>
      <c r="BU56" s="335">
        <v>490</v>
      </c>
      <c r="BV56" s="335">
        <v>464</v>
      </c>
      <c r="BW56" s="335">
        <v>437</v>
      </c>
      <c r="BX56" s="335">
        <v>426</v>
      </c>
      <c r="BY56" s="335">
        <v>437</v>
      </c>
      <c r="BZ56" s="335">
        <v>438</v>
      </c>
      <c r="CA56" s="335">
        <v>438</v>
      </c>
      <c r="CB56" s="335" t="s">
        <v>1282</v>
      </c>
      <c r="CC56" s="335">
        <v>448</v>
      </c>
      <c r="CD56" s="335">
        <v>448</v>
      </c>
      <c r="CE56" s="335" t="s">
        <v>1282</v>
      </c>
      <c r="CF56" s="335">
        <v>478</v>
      </c>
      <c r="CG56" s="335">
        <v>478</v>
      </c>
      <c r="CH56" s="335" t="s">
        <v>1282</v>
      </c>
      <c r="CI56" s="335">
        <v>372</v>
      </c>
      <c r="CJ56" s="335">
        <v>372</v>
      </c>
      <c r="CK56" s="335" t="s">
        <v>1282</v>
      </c>
      <c r="CL56" s="335">
        <v>401</v>
      </c>
      <c r="CM56" s="335">
        <v>401</v>
      </c>
      <c r="CN56" s="335" t="s">
        <v>1282</v>
      </c>
      <c r="CO56" s="335">
        <v>424</v>
      </c>
      <c r="CP56" s="335">
        <v>424</v>
      </c>
      <c r="CQ56" s="335" t="s">
        <v>1282</v>
      </c>
    </row>
    <row r="57" spans="1:95" s="330" customFormat="1" ht="14.25" x14ac:dyDescent="0.2">
      <c r="A57" s="336" t="s">
        <v>1726</v>
      </c>
      <c r="B57" s="335">
        <v>76</v>
      </c>
      <c r="C57" s="335">
        <v>63</v>
      </c>
      <c r="D57" s="335">
        <v>46</v>
      </c>
      <c r="E57" s="335">
        <v>37</v>
      </c>
      <c r="F57" s="335">
        <v>65</v>
      </c>
      <c r="G57" s="335">
        <v>153</v>
      </c>
      <c r="H57" s="335">
        <v>330</v>
      </c>
      <c r="I57" s="335">
        <v>349</v>
      </c>
      <c r="J57" s="335">
        <v>377</v>
      </c>
      <c r="K57" s="335">
        <v>393</v>
      </c>
      <c r="L57" s="335">
        <v>3101</v>
      </c>
      <c r="M57" s="335">
        <v>691</v>
      </c>
      <c r="N57" s="335">
        <v>1088</v>
      </c>
      <c r="O57" s="335">
        <v>660</v>
      </c>
      <c r="P57" s="335">
        <v>769</v>
      </c>
      <c r="Q57" s="335">
        <v>622</v>
      </c>
      <c r="R57" s="335">
        <v>599</v>
      </c>
      <c r="S57" s="335">
        <v>601</v>
      </c>
      <c r="T57" s="335">
        <v>664</v>
      </c>
      <c r="U57" s="335">
        <v>642</v>
      </c>
      <c r="V57" s="335">
        <v>665</v>
      </c>
      <c r="W57" s="335">
        <v>801</v>
      </c>
      <c r="X57" s="335">
        <v>768</v>
      </c>
      <c r="Y57" s="335">
        <v>877</v>
      </c>
      <c r="Z57" s="335">
        <v>735</v>
      </c>
      <c r="AA57" s="335">
        <v>676</v>
      </c>
      <c r="AB57" s="335">
        <v>599</v>
      </c>
      <c r="AC57" s="335">
        <v>897</v>
      </c>
      <c r="AD57" s="335">
        <v>691</v>
      </c>
      <c r="AE57" s="335">
        <v>775</v>
      </c>
      <c r="AF57" s="335">
        <v>848</v>
      </c>
      <c r="AG57" s="335">
        <v>820</v>
      </c>
      <c r="AH57" s="335">
        <v>887</v>
      </c>
      <c r="AI57" s="335">
        <v>680</v>
      </c>
      <c r="AJ57" s="335">
        <v>819</v>
      </c>
      <c r="AK57" s="335">
        <v>978</v>
      </c>
      <c r="AL57" s="335">
        <v>869</v>
      </c>
      <c r="AM57" s="335">
        <v>933</v>
      </c>
      <c r="AN57" s="335">
        <v>909</v>
      </c>
      <c r="AO57" s="335">
        <v>1033</v>
      </c>
      <c r="AP57" s="335">
        <v>1188</v>
      </c>
      <c r="AQ57" s="335">
        <v>1243</v>
      </c>
      <c r="AR57" s="335">
        <v>1130</v>
      </c>
      <c r="AS57" s="335">
        <v>1073</v>
      </c>
      <c r="AT57" s="335">
        <v>1102</v>
      </c>
      <c r="AU57" s="335">
        <v>1134</v>
      </c>
      <c r="AV57" s="335">
        <v>1204</v>
      </c>
      <c r="AW57" s="335">
        <v>1205</v>
      </c>
      <c r="AX57" s="335">
        <v>1275</v>
      </c>
      <c r="AY57" s="335">
        <v>1350</v>
      </c>
      <c r="AZ57" s="335">
        <v>1400</v>
      </c>
      <c r="BA57" s="335">
        <v>1395</v>
      </c>
      <c r="BB57" s="335">
        <v>1460</v>
      </c>
      <c r="BC57" s="335">
        <v>1247</v>
      </c>
      <c r="BD57" s="335">
        <v>1349</v>
      </c>
      <c r="BE57" s="335">
        <v>1374</v>
      </c>
      <c r="BF57" s="335">
        <v>1369</v>
      </c>
      <c r="BG57" s="335">
        <v>1355</v>
      </c>
      <c r="BH57" s="335">
        <v>1339</v>
      </c>
      <c r="BI57" s="335">
        <v>1321</v>
      </c>
      <c r="BJ57" s="335">
        <v>1363</v>
      </c>
      <c r="BK57" s="335">
        <v>1347</v>
      </c>
      <c r="BL57" s="335">
        <v>1320</v>
      </c>
      <c r="BM57" s="335">
        <v>1331</v>
      </c>
      <c r="BN57" s="335">
        <v>1392</v>
      </c>
      <c r="BO57" s="335">
        <v>1369</v>
      </c>
      <c r="BP57" s="335">
        <v>1350</v>
      </c>
      <c r="BQ57" s="335">
        <v>1345</v>
      </c>
      <c r="BR57" s="335">
        <v>1364</v>
      </c>
      <c r="BS57" s="335">
        <v>1369</v>
      </c>
      <c r="BT57" s="335">
        <v>1318</v>
      </c>
      <c r="BU57" s="335">
        <v>1287</v>
      </c>
      <c r="BV57" s="335">
        <v>1243</v>
      </c>
      <c r="BW57" s="335">
        <v>1230</v>
      </c>
      <c r="BX57" s="335">
        <v>1166</v>
      </c>
      <c r="BY57" s="335">
        <v>1225</v>
      </c>
      <c r="BZ57" s="335">
        <v>1139</v>
      </c>
      <c r="CA57" s="335">
        <v>1139</v>
      </c>
      <c r="CB57" s="335" t="s">
        <v>1282</v>
      </c>
      <c r="CC57" s="335">
        <v>1120</v>
      </c>
      <c r="CD57" s="335">
        <v>1120</v>
      </c>
      <c r="CE57" s="335" t="s">
        <v>1282</v>
      </c>
      <c r="CF57" s="335">
        <v>1052</v>
      </c>
      <c r="CG57" s="335">
        <v>1052</v>
      </c>
      <c r="CH57" s="335" t="s">
        <v>1282</v>
      </c>
      <c r="CI57" s="335">
        <v>954</v>
      </c>
      <c r="CJ57" s="335">
        <v>954</v>
      </c>
      <c r="CK57" s="335" t="s">
        <v>1282</v>
      </c>
      <c r="CL57" s="335">
        <v>881</v>
      </c>
      <c r="CM57" s="335">
        <v>881</v>
      </c>
      <c r="CN57" s="335" t="s">
        <v>1282</v>
      </c>
      <c r="CO57" s="335">
        <v>799</v>
      </c>
      <c r="CP57" s="335">
        <v>799</v>
      </c>
      <c r="CQ57" s="335" t="s">
        <v>1282</v>
      </c>
    </row>
    <row r="58" spans="1:95" s="330" customFormat="1" ht="14.25" x14ac:dyDescent="0.2">
      <c r="A58" s="336" t="s">
        <v>1725</v>
      </c>
      <c r="B58" s="335" t="s">
        <v>1282</v>
      </c>
      <c r="C58" s="335" t="s">
        <v>1282</v>
      </c>
      <c r="D58" s="335" t="s">
        <v>1282</v>
      </c>
      <c r="E58" s="335" t="s">
        <v>1282</v>
      </c>
      <c r="F58" s="335" t="s">
        <v>1282</v>
      </c>
      <c r="G58" s="335" t="s">
        <v>1282</v>
      </c>
      <c r="H58" s="335" t="s">
        <v>1282</v>
      </c>
      <c r="I58" s="335" t="s">
        <v>1282</v>
      </c>
      <c r="J58" s="335" t="s">
        <v>1282</v>
      </c>
      <c r="K58" s="335" t="s">
        <v>1282</v>
      </c>
      <c r="L58" s="335" t="s">
        <v>1282</v>
      </c>
      <c r="M58" s="335" t="s">
        <v>1282</v>
      </c>
      <c r="N58" s="335" t="s">
        <v>1282</v>
      </c>
      <c r="O58" s="335" t="s">
        <v>1282</v>
      </c>
      <c r="P58" s="335" t="s">
        <v>1282</v>
      </c>
      <c r="Q58" s="335" t="s">
        <v>1282</v>
      </c>
      <c r="R58" s="335" t="s">
        <v>1282</v>
      </c>
      <c r="S58" s="335" t="s">
        <v>1282</v>
      </c>
      <c r="T58" s="335" t="s">
        <v>1282</v>
      </c>
      <c r="U58" s="335" t="s">
        <v>1282</v>
      </c>
      <c r="V58" s="335" t="s">
        <v>1282</v>
      </c>
      <c r="W58" s="335" t="s">
        <v>1282</v>
      </c>
      <c r="X58" s="335" t="s">
        <v>1282</v>
      </c>
      <c r="Y58" s="335" t="s">
        <v>1282</v>
      </c>
      <c r="Z58" s="335" t="s">
        <v>1282</v>
      </c>
      <c r="AA58" s="335" t="s">
        <v>1282</v>
      </c>
      <c r="AB58" s="335" t="s">
        <v>1282</v>
      </c>
      <c r="AC58" s="335" t="s">
        <v>1282</v>
      </c>
      <c r="AD58" s="335" t="s">
        <v>1282</v>
      </c>
      <c r="AE58" s="335" t="s">
        <v>1282</v>
      </c>
      <c r="AF58" s="335" t="s">
        <v>1282</v>
      </c>
      <c r="AG58" s="335" t="s">
        <v>1282</v>
      </c>
      <c r="AH58" s="335" t="s">
        <v>1282</v>
      </c>
      <c r="AI58" s="335" t="s">
        <v>1282</v>
      </c>
      <c r="AJ58" s="335" t="s">
        <v>1282</v>
      </c>
      <c r="AK58" s="335" t="s">
        <v>1282</v>
      </c>
      <c r="AL58" s="335" t="s">
        <v>1282</v>
      </c>
      <c r="AM58" s="335" t="s">
        <v>1282</v>
      </c>
      <c r="AN58" s="335" t="s">
        <v>1282</v>
      </c>
      <c r="AO58" s="335" t="s">
        <v>1282</v>
      </c>
      <c r="AP58" s="335" t="s">
        <v>1282</v>
      </c>
      <c r="AQ58" s="335" t="s">
        <v>1282</v>
      </c>
      <c r="AR58" s="335" t="s">
        <v>1282</v>
      </c>
      <c r="AS58" s="335" t="s">
        <v>1282</v>
      </c>
      <c r="AT58" s="335" t="s">
        <v>1282</v>
      </c>
      <c r="AU58" s="335" t="s">
        <v>1282</v>
      </c>
      <c r="AV58" s="335" t="s">
        <v>1282</v>
      </c>
      <c r="AW58" s="335" t="s">
        <v>1282</v>
      </c>
      <c r="AX58" s="335" t="s">
        <v>1282</v>
      </c>
      <c r="AY58" s="335" t="s">
        <v>1282</v>
      </c>
      <c r="AZ58" s="335" t="s">
        <v>1282</v>
      </c>
      <c r="BA58" s="335" t="s">
        <v>1282</v>
      </c>
      <c r="BB58" s="335" t="s">
        <v>1282</v>
      </c>
      <c r="BC58" s="335">
        <v>567</v>
      </c>
      <c r="BD58" s="335">
        <v>859</v>
      </c>
      <c r="BE58" s="335">
        <v>952</v>
      </c>
      <c r="BF58" s="335">
        <v>818</v>
      </c>
      <c r="BG58" s="335">
        <v>828</v>
      </c>
      <c r="BH58" s="335">
        <v>830</v>
      </c>
      <c r="BI58" s="335">
        <v>879</v>
      </c>
      <c r="BJ58" s="335">
        <v>885</v>
      </c>
      <c r="BK58" s="335">
        <v>952</v>
      </c>
      <c r="BL58" s="335">
        <v>1105</v>
      </c>
      <c r="BM58" s="335">
        <v>1309</v>
      </c>
      <c r="BN58" s="335">
        <v>1342</v>
      </c>
      <c r="BO58" s="335">
        <v>1401</v>
      </c>
      <c r="BP58" s="335">
        <v>1379</v>
      </c>
      <c r="BQ58" s="335">
        <v>1359</v>
      </c>
      <c r="BR58" s="335">
        <v>1398</v>
      </c>
      <c r="BS58" s="335">
        <v>1453</v>
      </c>
      <c r="BT58" s="335">
        <v>1513</v>
      </c>
      <c r="BU58" s="335">
        <v>1555</v>
      </c>
      <c r="BV58" s="335">
        <v>1465</v>
      </c>
      <c r="BW58" s="335">
        <v>1440</v>
      </c>
      <c r="BX58" s="335">
        <v>1462</v>
      </c>
      <c r="BY58" s="335">
        <v>1680</v>
      </c>
      <c r="BZ58" s="335">
        <v>2208</v>
      </c>
      <c r="CA58" s="335">
        <v>26</v>
      </c>
      <c r="CB58" s="335">
        <v>2182</v>
      </c>
      <c r="CC58" s="335">
        <v>1929</v>
      </c>
      <c r="CD58" s="335">
        <v>25</v>
      </c>
      <c r="CE58" s="335">
        <v>1904</v>
      </c>
      <c r="CF58" s="335">
        <v>1976</v>
      </c>
      <c r="CG58" s="335">
        <v>56</v>
      </c>
      <c r="CH58" s="335">
        <v>1920</v>
      </c>
      <c r="CI58" s="335">
        <v>2019</v>
      </c>
      <c r="CJ58" s="335">
        <v>48</v>
      </c>
      <c r="CK58" s="335">
        <v>1971</v>
      </c>
      <c r="CL58" s="335">
        <v>2071</v>
      </c>
      <c r="CM58" s="335">
        <v>45</v>
      </c>
      <c r="CN58" s="335">
        <v>2026</v>
      </c>
      <c r="CO58" s="335">
        <v>2109</v>
      </c>
      <c r="CP58" s="335">
        <v>42</v>
      </c>
      <c r="CQ58" s="335">
        <v>2067</v>
      </c>
    </row>
    <row r="59" spans="1:95" s="330" customFormat="1" ht="14.25" x14ac:dyDescent="0.2">
      <c r="A59" s="336" t="s">
        <v>1724</v>
      </c>
      <c r="B59" s="335" t="s">
        <v>1282</v>
      </c>
      <c r="C59" s="335" t="s">
        <v>1282</v>
      </c>
      <c r="D59" s="335" t="s">
        <v>1282</v>
      </c>
      <c r="E59" s="335" t="s">
        <v>1282</v>
      </c>
      <c r="F59" s="335" t="s">
        <v>1282</v>
      </c>
      <c r="G59" s="335" t="s">
        <v>1282</v>
      </c>
      <c r="H59" s="335" t="s">
        <v>1282</v>
      </c>
      <c r="I59" s="335" t="s">
        <v>1282</v>
      </c>
      <c r="J59" s="335" t="s">
        <v>1282</v>
      </c>
      <c r="K59" s="335" t="s">
        <v>1282</v>
      </c>
      <c r="L59" s="335" t="s">
        <v>1282</v>
      </c>
      <c r="M59" s="335" t="s">
        <v>1282</v>
      </c>
      <c r="N59" s="335" t="s">
        <v>1282</v>
      </c>
      <c r="O59" s="335" t="s">
        <v>1282</v>
      </c>
      <c r="P59" s="335" t="s">
        <v>1282</v>
      </c>
      <c r="Q59" s="335" t="s">
        <v>1282</v>
      </c>
      <c r="R59" s="335" t="s">
        <v>1282</v>
      </c>
      <c r="S59" s="335" t="s">
        <v>1282</v>
      </c>
      <c r="T59" s="335" t="s">
        <v>1282</v>
      </c>
      <c r="U59" s="335" t="s">
        <v>1282</v>
      </c>
      <c r="V59" s="335" t="s">
        <v>1282</v>
      </c>
      <c r="W59" s="335" t="s">
        <v>1282</v>
      </c>
      <c r="X59" s="335" t="s">
        <v>1282</v>
      </c>
      <c r="Y59" s="335" t="s">
        <v>1282</v>
      </c>
      <c r="Z59" s="335" t="s">
        <v>1282</v>
      </c>
      <c r="AA59" s="335" t="s">
        <v>1282</v>
      </c>
      <c r="AB59" s="335" t="s">
        <v>1282</v>
      </c>
      <c r="AC59" s="335" t="s">
        <v>1282</v>
      </c>
      <c r="AD59" s="335" t="s">
        <v>1282</v>
      </c>
      <c r="AE59" s="335" t="s">
        <v>1282</v>
      </c>
      <c r="AF59" s="335" t="s">
        <v>1282</v>
      </c>
      <c r="AG59" s="335" t="s">
        <v>1282</v>
      </c>
      <c r="AH59" s="335" t="s">
        <v>1282</v>
      </c>
      <c r="AI59" s="335" t="s">
        <v>1282</v>
      </c>
      <c r="AJ59" s="335" t="s">
        <v>1282</v>
      </c>
      <c r="AK59" s="335" t="s">
        <v>1282</v>
      </c>
      <c r="AL59" s="335" t="s">
        <v>1282</v>
      </c>
      <c r="AM59" s="335" t="s">
        <v>1282</v>
      </c>
      <c r="AN59" s="335" t="s">
        <v>1282</v>
      </c>
      <c r="AO59" s="335" t="s">
        <v>1282</v>
      </c>
      <c r="AP59" s="335" t="s">
        <v>1282</v>
      </c>
      <c r="AQ59" s="335" t="s">
        <v>1282</v>
      </c>
      <c r="AR59" s="335" t="s">
        <v>1282</v>
      </c>
      <c r="AS59" s="335" t="s">
        <v>1282</v>
      </c>
      <c r="AT59" s="335" t="s">
        <v>1282</v>
      </c>
      <c r="AU59" s="335" t="s">
        <v>1282</v>
      </c>
      <c r="AV59" s="335" t="s">
        <v>1282</v>
      </c>
      <c r="AW59" s="335" t="s">
        <v>1282</v>
      </c>
      <c r="AX59" s="335" t="s">
        <v>1282</v>
      </c>
      <c r="AY59" s="335" t="s">
        <v>1282</v>
      </c>
      <c r="AZ59" s="335" t="s">
        <v>1282</v>
      </c>
      <c r="BA59" s="335" t="s">
        <v>1282</v>
      </c>
      <c r="BB59" s="335" t="s">
        <v>1282</v>
      </c>
      <c r="BC59" s="335" t="s">
        <v>1282</v>
      </c>
      <c r="BD59" s="335" t="s">
        <v>1282</v>
      </c>
      <c r="BE59" s="335" t="s">
        <v>1282</v>
      </c>
      <c r="BF59" s="335" t="s">
        <v>1282</v>
      </c>
      <c r="BG59" s="335" t="s">
        <v>1282</v>
      </c>
      <c r="BH59" s="335" t="s">
        <v>1282</v>
      </c>
      <c r="BI59" s="335" t="s">
        <v>1282</v>
      </c>
      <c r="BJ59" s="335" t="s">
        <v>1282</v>
      </c>
      <c r="BK59" s="335" t="s">
        <v>1282</v>
      </c>
      <c r="BL59" s="335">
        <v>347</v>
      </c>
      <c r="BM59" s="335">
        <v>321</v>
      </c>
      <c r="BN59" s="335">
        <v>274</v>
      </c>
      <c r="BO59" s="335">
        <v>615</v>
      </c>
      <c r="BP59" s="335">
        <v>863</v>
      </c>
      <c r="BQ59" s="335">
        <v>954</v>
      </c>
      <c r="BR59" s="335">
        <v>1068</v>
      </c>
      <c r="BS59" s="335">
        <v>1035</v>
      </c>
      <c r="BT59" s="335">
        <v>1074</v>
      </c>
      <c r="BU59" s="335">
        <v>1249</v>
      </c>
      <c r="BV59" s="335">
        <v>1163</v>
      </c>
      <c r="BW59" s="335">
        <v>1245</v>
      </c>
      <c r="BX59" s="335">
        <v>1052</v>
      </c>
      <c r="BY59" s="335">
        <v>1010</v>
      </c>
      <c r="BZ59" s="335">
        <v>977</v>
      </c>
      <c r="CA59" s="335">
        <v>977</v>
      </c>
      <c r="CB59" s="335" t="s">
        <v>1282</v>
      </c>
      <c r="CC59" s="335">
        <v>964</v>
      </c>
      <c r="CD59" s="335">
        <v>964</v>
      </c>
      <c r="CE59" s="335" t="s">
        <v>1282</v>
      </c>
      <c r="CF59" s="335">
        <v>945</v>
      </c>
      <c r="CG59" s="335">
        <v>945</v>
      </c>
      <c r="CH59" s="335" t="s">
        <v>1282</v>
      </c>
      <c r="CI59" s="335">
        <v>930</v>
      </c>
      <c r="CJ59" s="335">
        <v>930</v>
      </c>
      <c r="CK59" s="335" t="s">
        <v>1282</v>
      </c>
      <c r="CL59" s="335">
        <v>914</v>
      </c>
      <c r="CM59" s="335">
        <v>914</v>
      </c>
      <c r="CN59" s="335" t="s">
        <v>1282</v>
      </c>
      <c r="CO59" s="335">
        <v>903</v>
      </c>
      <c r="CP59" s="335">
        <v>903</v>
      </c>
      <c r="CQ59" s="335" t="s">
        <v>1282</v>
      </c>
    </row>
    <row r="60" spans="1:95" s="330" customFormat="1" ht="14.25" x14ac:dyDescent="0.2">
      <c r="A60" s="336" t="s">
        <v>1723</v>
      </c>
      <c r="B60" s="335" t="s">
        <v>1282</v>
      </c>
      <c r="C60" s="335" t="s">
        <v>1282</v>
      </c>
      <c r="D60" s="335" t="s">
        <v>1282</v>
      </c>
      <c r="E60" s="335" t="s">
        <v>1282</v>
      </c>
      <c r="F60" s="335" t="s">
        <v>1282</v>
      </c>
      <c r="G60" s="335" t="s">
        <v>1282</v>
      </c>
      <c r="H60" s="335" t="s">
        <v>1282</v>
      </c>
      <c r="I60" s="335" t="s">
        <v>1282</v>
      </c>
      <c r="J60" s="335" t="s">
        <v>1282</v>
      </c>
      <c r="K60" s="335" t="s">
        <v>1282</v>
      </c>
      <c r="L60" s="335" t="s">
        <v>1282</v>
      </c>
      <c r="M60" s="335" t="s">
        <v>1282</v>
      </c>
      <c r="N60" s="335" t="s">
        <v>1282</v>
      </c>
      <c r="O60" s="335" t="s">
        <v>1282</v>
      </c>
      <c r="P60" s="335" t="s">
        <v>1282</v>
      </c>
      <c r="Q60" s="335" t="s">
        <v>1282</v>
      </c>
      <c r="R60" s="335" t="s">
        <v>1282</v>
      </c>
      <c r="S60" s="335" t="s">
        <v>1282</v>
      </c>
      <c r="T60" s="335" t="s">
        <v>1282</v>
      </c>
      <c r="U60" s="335" t="s">
        <v>1282</v>
      </c>
      <c r="V60" s="335" t="s">
        <v>1282</v>
      </c>
      <c r="W60" s="335" t="s">
        <v>1282</v>
      </c>
      <c r="X60" s="335" t="s">
        <v>1282</v>
      </c>
      <c r="Y60" s="335" t="s">
        <v>1282</v>
      </c>
      <c r="Z60" s="335" t="s">
        <v>1282</v>
      </c>
      <c r="AA60" s="335" t="s">
        <v>1282</v>
      </c>
      <c r="AB60" s="335" t="s">
        <v>1282</v>
      </c>
      <c r="AC60" s="335" t="s">
        <v>1282</v>
      </c>
      <c r="AD60" s="335" t="s">
        <v>1282</v>
      </c>
      <c r="AE60" s="335" t="s">
        <v>1282</v>
      </c>
      <c r="AF60" s="335" t="s">
        <v>1282</v>
      </c>
      <c r="AG60" s="335" t="s">
        <v>1282</v>
      </c>
      <c r="AH60" s="335" t="s">
        <v>1282</v>
      </c>
      <c r="AI60" s="335" t="s">
        <v>1282</v>
      </c>
      <c r="AJ60" s="335" t="s">
        <v>1282</v>
      </c>
      <c r="AK60" s="335" t="s">
        <v>1282</v>
      </c>
      <c r="AL60" s="335" t="s">
        <v>1282</v>
      </c>
      <c r="AM60" s="335" t="s">
        <v>1282</v>
      </c>
      <c r="AN60" s="335" t="s">
        <v>1282</v>
      </c>
      <c r="AO60" s="335" t="s">
        <v>1282</v>
      </c>
      <c r="AP60" s="335" t="s">
        <v>1282</v>
      </c>
      <c r="AQ60" s="335" t="s">
        <v>1282</v>
      </c>
      <c r="AR60" s="335" t="s">
        <v>1282</v>
      </c>
      <c r="AS60" s="335" t="s">
        <v>1282</v>
      </c>
      <c r="AT60" s="335" t="s">
        <v>1282</v>
      </c>
      <c r="AU60" s="335" t="s">
        <v>1282</v>
      </c>
      <c r="AV60" s="335" t="s">
        <v>1282</v>
      </c>
      <c r="AW60" s="335" t="s">
        <v>1282</v>
      </c>
      <c r="AX60" s="335" t="s">
        <v>1282</v>
      </c>
      <c r="AY60" s="335" t="s">
        <v>1282</v>
      </c>
      <c r="AZ60" s="335" t="s">
        <v>1282</v>
      </c>
      <c r="BA60" s="335" t="s">
        <v>1282</v>
      </c>
      <c r="BB60" s="335" t="s">
        <v>1282</v>
      </c>
      <c r="BC60" s="335" t="s">
        <v>1282</v>
      </c>
      <c r="BD60" s="335" t="s">
        <v>1282</v>
      </c>
      <c r="BE60" s="335" t="s">
        <v>1282</v>
      </c>
      <c r="BF60" s="335" t="s">
        <v>1282</v>
      </c>
      <c r="BG60" s="335" t="s">
        <v>1282</v>
      </c>
      <c r="BH60" s="335" t="s">
        <v>1282</v>
      </c>
      <c r="BI60" s="335" t="s">
        <v>1282</v>
      </c>
      <c r="BJ60" s="335" t="s">
        <v>1282</v>
      </c>
      <c r="BK60" s="335" t="s">
        <v>1282</v>
      </c>
      <c r="BL60" s="335">
        <v>20</v>
      </c>
      <c r="BM60" s="335">
        <v>709</v>
      </c>
      <c r="BN60" s="335">
        <v>6309</v>
      </c>
      <c r="BO60" s="335">
        <v>12</v>
      </c>
      <c r="BP60" s="335">
        <v>1</v>
      </c>
      <c r="BQ60" s="335" t="s">
        <v>1282</v>
      </c>
      <c r="BR60" s="335" t="s">
        <v>1282</v>
      </c>
      <c r="BS60" s="335" t="s">
        <v>1282</v>
      </c>
      <c r="BT60" s="335" t="s">
        <v>1282</v>
      </c>
      <c r="BU60" s="335" t="s">
        <v>1282</v>
      </c>
      <c r="BV60" s="335">
        <v>6</v>
      </c>
      <c r="BW60" s="335">
        <v>8</v>
      </c>
      <c r="BX60" s="335">
        <v>49</v>
      </c>
      <c r="BY60" s="335">
        <v>121</v>
      </c>
      <c r="BZ60" s="335">
        <v>2512</v>
      </c>
      <c r="CA60" s="335">
        <v>2512</v>
      </c>
      <c r="CB60" s="335" t="s">
        <v>1282</v>
      </c>
      <c r="CC60" s="335">
        <v>35</v>
      </c>
      <c r="CD60" s="335">
        <v>35</v>
      </c>
      <c r="CE60" s="335" t="s">
        <v>1282</v>
      </c>
      <c r="CF60" s="335" t="s">
        <v>1282</v>
      </c>
      <c r="CG60" s="335" t="s">
        <v>1282</v>
      </c>
      <c r="CH60" s="335" t="s">
        <v>1282</v>
      </c>
      <c r="CI60" s="335" t="s">
        <v>1282</v>
      </c>
      <c r="CJ60" s="335" t="s">
        <v>1282</v>
      </c>
      <c r="CK60" s="335" t="s">
        <v>1282</v>
      </c>
      <c r="CL60" s="335" t="s">
        <v>1282</v>
      </c>
      <c r="CM60" s="335" t="s">
        <v>1282</v>
      </c>
      <c r="CN60" s="335" t="s">
        <v>1282</v>
      </c>
      <c r="CO60" s="335" t="s">
        <v>1282</v>
      </c>
      <c r="CP60" s="335" t="s">
        <v>1282</v>
      </c>
      <c r="CQ60" s="335" t="s">
        <v>1282</v>
      </c>
    </row>
    <row r="61" spans="1:95" s="330" customFormat="1" ht="14.25" x14ac:dyDescent="0.2">
      <c r="A61" s="336" t="s">
        <v>1722</v>
      </c>
      <c r="B61" s="335" t="s">
        <v>1282</v>
      </c>
      <c r="C61" s="335" t="s">
        <v>1282</v>
      </c>
      <c r="D61" s="335" t="s">
        <v>1282</v>
      </c>
      <c r="E61" s="335" t="s">
        <v>1282</v>
      </c>
      <c r="F61" s="335" t="s">
        <v>1282</v>
      </c>
      <c r="G61" s="335" t="s">
        <v>1282</v>
      </c>
      <c r="H61" s="335">
        <v>29</v>
      </c>
      <c r="I61" s="335">
        <v>358</v>
      </c>
      <c r="J61" s="335">
        <v>42</v>
      </c>
      <c r="K61" s="335">
        <v>5</v>
      </c>
      <c r="L61" s="335">
        <v>2</v>
      </c>
      <c r="M61" s="335">
        <v>1</v>
      </c>
      <c r="N61" s="335">
        <v>1</v>
      </c>
      <c r="O61" s="335" t="s">
        <v>1288</v>
      </c>
      <c r="P61" s="335" t="s">
        <v>1282</v>
      </c>
      <c r="Q61" s="335" t="s">
        <v>1282</v>
      </c>
      <c r="R61" s="335" t="s">
        <v>1282</v>
      </c>
      <c r="S61" s="335" t="s">
        <v>1282</v>
      </c>
      <c r="T61" s="335" t="s">
        <v>1282</v>
      </c>
      <c r="U61" s="335" t="s">
        <v>1282</v>
      </c>
      <c r="V61" s="335" t="s">
        <v>1282</v>
      </c>
      <c r="W61" s="335" t="s">
        <v>1282</v>
      </c>
      <c r="X61" s="335">
        <v>242</v>
      </c>
      <c r="Y61" s="335">
        <v>-51</v>
      </c>
      <c r="Z61" s="335">
        <v>92</v>
      </c>
      <c r="AA61" s="335">
        <v>46</v>
      </c>
      <c r="AB61" s="335">
        <v>267</v>
      </c>
      <c r="AC61" s="335">
        <v>322</v>
      </c>
      <c r="AD61" s="335">
        <v>282</v>
      </c>
      <c r="AE61" s="335">
        <v>238</v>
      </c>
      <c r="AF61" s="335">
        <v>157</v>
      </c>
      <c r="AG61" s="335">
        <v>-47</v>
      </c>
      <c r="AH61" s="335">
        <v>-160</v>
      </c>
      <c r="AI61" s="335">
        <v>-239</v>
      </c>
      <c r="AJ61" s="335">
        <v>90</v>
      </c>
      <c r="AK61" s="335">
        <v>143</v>
      </c>
      <c r="AL61" s="335">
        <v>106</v>
      </c>
      <c r="AM61" s="335">
        <v>75</v>
      </c>
      <c r="AN61" s="335">
        <v>221</v>
      </c>
      <c r="AO61" s="335">
        <v>316</v>
      </c>
      <c r="AP61" s="335">
        <v>363</v>
      </c>
      <c r="AQ61" s="335">
        <v>911</v>
      </c>
      <c r="AR61" s="335">
        <v>1181</v>
      </c>
      <c r="AS61" s="335">
        <v>680</v>
      </c>
      <c r="AT61" s="335">
        <v>988</v>
      </c>
      <c r="AU61" s="335">
        <v>757</v>
      </c>
      <c r="AV61" s="335">
        <v>652</v>
      </c>
      <c r="AW61" s="335">
        <v>827</v>
      </c>
      <c r="AX61" s="335">
        <v>1552</v>
      </c>
      <c r="AY61" s="335">
        <v>1368</v>
      </c>
      <c r="AZ61" s="335">
        <v>1088</v>
      </c>
      <c r="BA61" s="335">
        <v>997</v>
      </c>
      <c r="BB61" s="335">
        <v>2010</v>
      </c>
      <c r="BC61" s="335">
        <v>2486</v>
      </c>
      <c r="BD61" s="335">
        <v>914</v>
      </c>
      <c r="BE61" s="335">
        <v>973</v>
      </c>
      <c r="BF61" s="335">
        <v>637</v>
      </c>
      <c r="BG61" s="335">
        <v>1146</v>
      </c>
      <c r="BH61" s="335">
        <v>1643</v>
      </c>
      <c r="BI61" s="335">
        <v>-1505</v>
      </c>
      <c r="BJ61" s="335">
        <v>2429</v>
      </c>
      <c r="BK61" s="335">
        <v>1871</v>
      </c>
      <c r="BL61" s="335">
        <v>2418</v>
      </c>
      <c r="BM61" s="335">
        <v>2859</v>
      </c>
      <c r="BN61" s="335">
        <v>1663</v>
      </c>
      <c r="BO61" s="335">
        <v>4964</v>
      </c>
      <c r="BP61" s="335">
        <v>1400</v>
      </c>
      <c r="BQ61" s="335">
        <v>1476</v>
      </c>
      <c r="BR61" s="335">
        <v>4680</v>
      </c>
      <c r="BS61" s="335">
        <v>2123</v>
      </c>
      <c r="BT61" s="335">
        <v>2755</v>
      </c>
      <c r="BU61" s="335">
        <v>3147</v>
      </c>
      <c r="BV61" s="335">
        <v>3387</v>
      </c>
      <c r="BW61" s="335">
        <v>3399</v>
      </c>
      <c r="BX61" s="335">
        <v>4403</v>
      </c>
      <c r="BY61" s="335">
        <v>3227</v>
      </c>
      <c r="BZ61" s="335">
        <v>3622</v>
      </c>
      <c r="CA61" s="335">
        <v>2923</v>
      </c>
      <c r="CB61" s="335">
        <v>699</v>
      </c>
      <c r="CC61" s="335">
        <v>3507</v>
      </c>
      <c r="CD61" s="335">
        <v>2245</v>
      </c>
      <c r="CE61" s="335">
        <v>1262</v>
      </c>
      <c r="CF61" s="335">
        <v>3347</v>
      </c>
      <c r="CG61" s="335">
        <v>1988</v>
      </c>
      <c r="CH61" s="335">
        <v>1359</v>
      </c>
      <c r="CI61" s="335">
        <v>3489</v>
      </c>
      <c r="CJ61" s="335">
        <v>2077</v>
      </c>
      <c r="CK61" s="335">
        <v>1412</v>
      </c>
      <c r="CL61" s="335">
        <v>3586</v>
      </c>
      <c r="CM61" s="335">
        <v>2141</v>
      </c>
      <c r="CN61" s="335">
        <v>1445</v>
      </c>
      <c r="CO61" s="335">
        <v>3668</v>
      </c>
      <c r="CP61" s="335">
        <v>2192</v>
      </c>
      <c r="CQ61" s="335">
        <v>1476</v>
      </c>
    </row>
    <row r="62" spans="1:95" s="330" customFormat="1" ht="14.25" x14ac:dyDescent="0.2">
      <c r="A62" s="334" t="s">
        <v>1721</v>
      </c>
      <c r="B62" s="333">
        <v>76</v>
      </c>
      <c r="C62" s="333">
        <v>63</v>
      </c>
      <c r="D62" s="333">
        <v>46</v>
      </c>
      <c r="E62" s="333">
        <v>37</v>
      </c>
      <c r="F62" s="333">
        <v>65</v>
      </c>
      <c r="G62" s="333">
        <v>153</v>
      </c>
      <c r="H62" s="333">
        <v>359</v>
      </c>
      <c r="I62" s="333">
        <v>707</v>
      </c>
      <c r="J62" s="333">
        <v>419</v>
      </c>
      <c r="K62" s="333">
        <v>398</v>
      </c>
      <c r="L62" s="333">
        <v>3104</v>
      </c>
      <c r="M62" s="333">
        <v>691</v>
      </c>
      <c r="N62" s="333">
        <v>1088</v>
      </c>
      <c r="O62" s="333">
        <v>660</v>
      </c>
      <c r="P62" s="333">
        <v>769</v>
      </c>
      <c r="Q62" s="333">
        <v>622</v>
      </c>
      <c r="R62" s="333">
        <v>599</v>
      </c>
      <c r="S62" s="333">
        <v>601</v>
      </c>
      <c r="T62" s="333">
        <v>664</v>
      </c>
      <c r="U62" s="333">
        <v>642</v>
      </c>
      <c r="V62" s="333">
        <v>665</v>
      </c>
      <c r="W62" s="333">
        <v>801</v>
      </c>
      <c r="X62" s="333">
        <v>1010</v>
      </c>
      <c r="Y62" s="333">
        <v>826</v>
      </c>
      <c r="Z62" s="333">
        <v>827</v>
      </c>
      <c r="AA62" s="333">
        <v>722</v>
      </c>
      <c r="AB62" s="333">
        <v>866</v>
      </c>
      <c r="AC62" s="333">
        <v>1219</v>
      </c>
      <c r="AD62" s="333">
        <v>973</v>
      </c>
      <c r="AE62" s="333">
        <v>1013</v>
      </c>
      <c r="AF62" s="333">
        <v>1016</v>
      </c>
      <c r="AG62" s="333">
        <v>1092</v>
      </c>
      <c r="AH62" s="333">
        <v>1145</v>
      </c>
      <c r="AI62" s="333">
        <v>1393</v>
      </c>
      <c r="AJ62" s="333">
        <v>1910</v>
      </c>
      <c r="AK62" s="333">
        <v>2089</v>
      </c>
      <c r="AL62" s="333">
        <v>1973</v>
      </c>
      <c r="AM62" s="333">
        <v>1964</v>
      </c>
      <c r="AN62" s="333">
        <v>2136</v>
      </c>
      <c r="AO62" s="333">
        <v>2960</v>
      </c>
      <c r="AP62" s="333">
        <v>3391</v>
      </c>
      <c r="AQ62" s="333">
        <v>3924</v>
      </c>
      <c r="AR62" s="333">
        <v>4287</v>
      </c>
      <c r="AS62" s="333">
        <v>3683</v>
      </c>
      <c r="AT62" s="333">
        <v>4013</v>
      </c>
      <c r="AU62" s="333">
        <v>3829</v>
      </c>
      <c r="AV62" s="333">
        <v>3468</v>
      </c>
      <c r="AW62" s="333">
        <v>3630</v>
      </c>
      <c r="AX62" s="333">
        <v>4386</v>
      </c>
      <c r="AY62" s="333">
        <v>4237</v>
      </c>
      <c r="AZ62" s="333">
        <v>3970</v>
      </c>
      <c r="BA62" s="333">
        <v>4177</v>
      </c>
      <c r="BB62" s="333">
        <v>5265</v>
      </c>
      <c r="BC62" s="333">
        <v>6079</v>
      </c>
      <c r="BD62" s="333">
        <v>4882</v>
      </c>
      <c r="BE62" s="333">
        <v>5002</v>
      </c>
      <c r="BF62" s="333">
        <v>4481</v>
      </c>
      <c r="BG62" s="333">
        <v>4954</v>
      </c>
      <c r="BH62" s="333">
        <v>5397</v>
      </c>
      <c r="BI62" s="333">
        <v>2249</v>
      </c>
      <c r="BJ62" s="333">
        <v>6206</v>
      </c>
      <c r="BK62" s="333">
        <v>5669</v>
      </c>
      <c r="BL62" s="333">
        <v>6694</v>
      </c>
      <c r="BM62" s="333">
        <v>7991</v>
      </c>
      <c r="BN62" s="333">
        <v>12413</v>
      </c>
      <c r="BO62" s="333">
        <v>9773</v>
      </c>
      <c r="BP62" s="333">
        <v>6370</v>
      </c>
      <c r="BQ62" s="333">
        <v>6489</v>
      </c>
      <c r="BR62" s="333">
        <v>9840</v>
      </c>
      <c r="BS62" s="333">
        <v>9040</v>
      </c>
      <c r="BT62" s="333">
        <v>7177</v>
      </c>
      <c r="BU62" s="333">
        <v>7728</v>
      </c>
      <c r="BV62" s="333">
        <v>7728</v>
      </c>
      <c r="BW62" s="333">
        <v>7759</v>
      </c>
      <c r="BX62" s="333">
        <v>8558</v>
      </c>
      <c r="BY62" s="333">
        <v>7700</v>
      </c>
      <c r="BZ62" s="333">
        <v>10896</v>
      </c>
      <c r="CA62" s="333">
        <v>8015</v>
      </c>
      <c r="CB62" s="333">
        <v>2881</v>
      </c>
      <c r="CC62" s="333">
        <v>8003</v>
      </c>
      <c r="CD62" s="333">
        <v>4837</v>
      </c>
      <c r="CE62" s="333">
        <v>3166</v>
      </c>
      <c r="CF62" s="333">
        <v>7798</v>
      </c>
      <c r="CG62" s="333">
        <v>4519</v>
      </c>
      <c r="CH62" s="333">
        <v>3279</v>
      </c>
      <c r="CI62" s="333">
        <v>7764</v>
      </c>
      <c r="CJ62" s="333">
        <v>4381</v>
      </c>
      <c r="CK62" s="333">
        <v>3383</v>
      </c>
      <c r="CL62" s="333">
        <v>7853</v>
      </c>
      <c r="CM62" s="333">
        <v>4382</v>
      </c>
      <c r="CN62" s="333">
        <v>3471</v>
      </c>
      <c r="CO62" s="333">
        <v>7903</v>
      </c>
      <c r="CP62" s="333">
        <v>4360</v>
      </c>
      <c r="CQ62" s="333">
        <v>3543</v>
      </c>
    </row>
    <row r="63" spans="1:95" s="330" customFormat="1" x14ac:dyDescent="0.25">
      <c r="A63" s="332" t="s">
        <v>1720</v>
      </c>
      <c r="B63" s="331">
        <v>2071</v>
      </c>
      <c r="C63" s="331">
        <v>2460</v>
      </c>
      <c r="D63" s="331">
        <v>2456</v>
      </c>
      <c r="E63" s="331">
        <v>2414</v>
      </c>
      <c r="F63" s="331">
        <v>2331</v>
      </c>
      <c r="G63" s="331">
        <v>2387</v>
      </c>
      <c r="H63" s="331">
        <v>5828</v>
      </c>
      <c r="I63" s="331">
        <v>9691</v>
      </c>
      <c r="J63" s="331">
        <v>8982</v>
      </c>
      <c r="K63" s="331">
        <v>9903</v>
      </c>
      <c r="L63" s="331">
        <v>13508</v>
      </c>
      <c r="M63" s="331">
        <v>10411</v>
      </c>
      <c r="N63" s="331">
        <v>11098</v>
      </c>
      <c r="O63" s="331">
        <v>11054</v>
      </c>
      <c r="P63" s="331">
        <v>12259</v>
      </c>
      <c r="Q63" s="331">
        <v>14163</v>
      </c>
      <c r="R63" s="331">
        <v>15216</v>
      </c>
      <c r="S63" s="331">
        <v>17091</v>
      </c>
      <c r="T63" s="331">
        <v>20959</v>
      </c>
      <c r="U63" s="331">
        <v>22844</v>
      </c>
      <c r="V63" s="331">
        <v>24258</v>
      </c>
      <c r="W63" s="331">
        <v>27638</v>
      </c>
      <c r="X63" s="331">
        <v>29426</v>
      </c>
      <c r="Y63" s="331">
        <v>31592</v>
      </c>
      <c r="Z63" s="331">
        <v>32821</v>
      </c>
      <c r="AA63" s="331">
        <v>33441</v>
      </c>
      <c r="AB63" s="331">
        <v>37629</v>
      </c>
      <c r="AC63" s="331">
        <v>43845</v>
      </c>
      <c r="AD63" s="331">
        <v>50498</v>
      </c>
      <c r="AE63" s="331">
        <v>57842</v>
      </c>
      <c r="AF63" s="331">
        <v>65372</v>
      </c>
      <c r="AG63" s="331">
        <v>80925</v>
      </c>
      <c r="AH63" s="331">
        <v>93281</v>
      </c>
      <c r="AI63" s="331">
        <v>104887</v>
      </c>
      <c r="AJ63" s="331">
        <v>121020</v>
      </c>
      <c r="AK63" s="331">
        <v>154717</v>
      </c>
      <c r="AL63" s="331">
        <v>181795</v>
      </c>
      <c r="AM63" s="331">
        <v>198048</v>
      </c>
      <c r="AN63" s="331">
        <v>213026</v>
      </c>
      <c r="AO63" s="331">
        <v>236125</v>
      </c>
      <c r="AP63" s="331">
        <v>280404</v>
      </c>
      <c r="AQ63" s="331">
        <v>328516</v>
      </c>
      <c r="AR63" s="331">
        <v>361384</v>
      </c>
      <c r="AS63" s="331">
        <v>401567</v>
      </c>
      <c r="AT63" s="331">
        <v>413337</v>
      </c>
      <c r="AU63" s="331">
        <v>452028</v>
      </c>
      <c r="AV63" s="331">
        <v>458280</v>
      </c>
      <c r="AW63" s="331">
        <v>479078</v>
      </c>
      <c r="AX63" s="331">
        <v>510022</v>
      </c>
      <c r="AY63" s="331">
        <v>545753</v>
      </c>
      <c r="AZ63" s="331">
        <v>592381</v>
      </c>
      <c r="BA63" s="331">
        <v>659399</v>
      </c>
      <c r="BB63" s="331">
        <v>738568</v>
      </c>
      <c r="BC63" s="331">
        <v>795409</v>
      </c>
      <c r="BD63" s="331">
        <v>834908</v>
      </c>
      <c r="BE63" s="331">
        <v>888447</v>
      </c>
      <c r="BF63" s="331">
        <v>920444</v>
      </c>
      <c r="BG63" s="331">
        <v>964107</v>
      </c>
      <c r="BH63" s="331">
        <v>992466</v>
      </c>
      <c r="BI63" s="331">
        <v>1013390</v>
      </c>
      <c r="BJ63" s="331">
        <v>1067379</v>
      </c>
      <c r="BK63" s="331">
        <v>1141451</v>
      </c>
      <c r="BL63" s="331">
        <v>1258483</v>
      </c>
      <c r="BM63" s="331">
        <v>1366413</v>
      </c>
      <c r="BN63" s="331">
        <v>1420535</v>
      </c>
      <c r="BO63" s="331">
        <v>1512621</v>
      </c>
      <c r="BP63" s="331">
        <v>1612580</v>
      </c>
      <c r="BQ63" s="331">
        <v>1702222</v>
      </c>
      <c r="BR63" s="331">
        <v>1842427</v>
      </c>
      <c r="BS63" s="331">
        <v>2113057</v>
      </c>
      <c r="BT63" s="331">
        <v>2307040</v>
      </c>
      <c r="BU63" s="331">
        <v>2368043</v>
      </c>
      <c r="BV63" s="331">
        <v>2316868</v>
      </c>
      <c r="BW63" s="331">
        <v>2406345</v>
      </c>
      <c r="BX63" s="331">
        <v>2508868</v>
      </c>
      <c r="BY63" s="331">
        <v>2654928</v>
      </c>
      <c r="BZ63" s="331">
        <v>2815641</v>
      </c>
      <c r="CA63" s="331">
        <v>2319135</v>
      </c>
      <c r="CB63" s="331">
        <v>496506</v>
      </c>
      <c r="CC63" s="331">
        <v>2912649</v>
      </c>
      <c r="CD63" s="331">
        <v>2389944</v>
      </c>
      <c r="CE63" s="331">
        <v>522705</v>
      </c>
      <c r="CF63" s="331">
        <v>3049699</v>
      </c>
      <c r="CG63" s="331">
        <v>2501655</v>
      </c>
      <c r="CH63" s="331">
        <v>548044</v>
      </c>
      <c r="CI63" s="331">
        <v>3266165</v>
      </c>
      <c r="CJ63" s="331">
        <v>2692143</v>
      </c>
      <c r="CK63" s="331">
        <v>574022</v>
      </c>
      <c r="CL63" s="331">
        <v>3433757</v>
      </c>
      <c r="CM63" s="331">
        <v>2843522</v>
      </c>
      <c r="CN63" s="331">
        <v>590235</v>
      </c>
      <c r="CO63" s="331">
        <v>3618703</v>
      </c>
      <c r="CP63" s="331">
        <v>3000387</v>
      </c>
      <c r="CQ63" s="331">
        <v>618316</v>
      </c>
    </row>
    <row r="64" spans="1:95" s="330" customFormat="1" ht="14.25" customHeight="1" x14ac:dyDescent="0.2">
      <c r="A64" s="371" t="s">
        <v>1279</v>
      </c>
      <c r="B64" s="371"/>
      <c r="C64" s="371"/>
      <c r="D64" s="371"/>
    </row>
  </sheetData>
  <mergeCells count="10">
    <mergeCell ref="A1:E1"/>
    <mergeCell ref="A2:D2"/>
    <mergeCell ref="A3:A4"/>
    <mergeCell ref="CO3:CQ3"/>
    <mergeCell ref="A64:D64"/>
    <mergeCell ref="BZ3:CB3"/>
    <mergeCell ref="CC3:CE3"/>
    <mergeCell ref="CF3:CH3"/>
    <mergeCell ref="CI3:CK3"/>
    <mergeCell ref="CL3:CN3"/>
  </mergeCells>
  <pageMargins left="0.5" right="0.5" top="0.5" bottom="0.5" header="0.5" footer="0.5"/>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526"/>
  <sheetViews>
    <sheetView defaultGridColor="0" colorId="22" zoomScale="87" workbookViewId="0">
      <pane xSplit="1" ySplit="3" topLeftCell="BO353" activePane="bottomRight" state="frozenSplit"/>
      <selection pane="topRight" activeCell="B1" sqref="B1"/>
      <selection pane="bottomLeft" activeCell="A8" sqref="A8"/>
      <selection pane="bottomRight" activeCell="CA362" sqref="CA362"/>
    </sheetView>
  </sheetViews>
  <sheetFormatPr defaultRowHeight="15" x14ac:dyDescent="0.25"/>
  <cols>
    <col min="1" max="1" width="86.7109375" style="330" customWidth="1"/>
    <col min="2" max="2" width="4.7109375" style="329" customWidth="1"/>
    <col min="3" max="81" width="10.7109375" style="329" customWidth="1"/>
    <col min="82" max="16384" width="9.140625" style="329"/>
  </cols>
  <sheetData>
    <row r="1" spans="1:81" s="330" customFormat="1" ht="13.9" customHeight="1" x14ac:dyDescent="0.25">
      <c r="A1" s="365" t="s">
        <v>2077</v>
      </c>
      <c r="B1" s="365"/>
      <c r="C1" s="365"/>
      <c r="D1" s="365"/>
      <c r="E1" s="365"/>
      <c r="F1" s="365"/>
      <c r="G1" s="365"/>
      <c r="H1" s="365"/>
      <c r="I1" s="365"/>
      <c r="J1" s="365"/>
      <c r="K1" s="365"/>
    </row>
    <row r="2" spans="1:81" s="330" customFormat="1" ht="13.9" customHeight="1" x14ac:dyDescent="0.2">
      <c r="A2" s="366" t="s">
        <v>1782</v>
      </c>
      <c r="B2" s="366"/>
      <c r="C2" s="366"/>
      <c r="D2" s="366"/>
      <c r="E2" s="366"/>
      <c r="F2" s="366"/>
      <c r="G2" s="366"/>
      <c r="H2" s="366"/>
      <c r="I2" s="366"/>
      <c r="J2" s="366"/>
    </row>
    <row r="3" spans="1:81" s="330" customFormat="1" ht="30" x14ac:dyDescent="0.2">
      <c r="A3" s="344"/>
      <c r="B3" s="339"/>
      <c r="C3" s="339" t="s">
        <v>481</v>
      </c>
      <c r="D3" s="339" t="s">
        <v>480</v>
      </c>
      <c r="E3" s="339" t="s">
        <v>479</v>
      </c>
      <c r="F3" s="339" t="s">
        <v>478</v>
      </c>
      <c r="G3" s="339" t="s">
        <v>477</v>
      </c>
      <c r="H3" s="339" t="s">
        <v>476</v>
      </c>
      <c r="I3" s="339" t="s">
        <v>475</v>
      </c>
      <c r="J3" s="339" t="s">
        <v>474</v>
      </c>
      <c r="K3" s="339" t="s">
        <v>473</v>
      </c>
      <c r="L3" s="339" t="s">
        <v>472</v>
      </c>
      <c r="M3" s="339" t="s">
        <v>471</v>
      </c>
      <c r="N3" s="339" t="s">
        <v>470</v>
      </c>
      <c r="O3" s="339" t="s">
        <v>469</v>
      </c>
      <c r="P3" s="339" t="s">
        <v>468</v>
      </c>
      <c r="Q3" s="339" t="s">
        <v>467</v>
      </c>
      <c r="R3" s="339" t="s">
        <v>466</v>
      </c>
      <c r="S3" s="339" t="s">
        <v>465</v>
      </c>
      <c r="T3" s="339" t="s">
        <v>464</v>
      </c>
      <c r="U3" s="339" t="s">
        <v>463</v>
      </c>
      <c r="V3" s="339" t="s">
        <v>462</v>
      </c>
      <c r="W3" s="339" t="s">
        <v>461</v>
      </c>
      <c r="X3" s="339" t="s">
        <v>460</v>
      </c>
      <c r="Y3" s="339" t="s">
        <v>459</v>
      </c>
      <c r="Z3" s="339" t="s">
        <v>458</v>
      </c>
      <c r="AA3" s="339" t="s">
        <v>457</v>
      </c>
      <c r="AB3" s="339" t="s">
        <v>456</v>
      </c>
      <c r="AC3" s="339" t="s">
        <v>455</v>
      </c>
      <c r="AD3" s="339" t="s">
        <v>454</v>
      </c>
      <c r="AE3" s="339" t="s">
        <v>453</v>
      </c>
      <c r="AF3" s="339" t="s">
        <v>452</v>
      </c>
      <c r="AG3" s="339" t="s">
        <v>114</v>
      </c>
      <c r="AH3" s="339" t="s">
        <v>115</v>
      </c>
      <c r="AI3" s="339" t="s">
        <v>116</v>
      </c>
      <c r="AJ3" s="339" t="s">
        <v>117</v>
      </c>
      <c r="AK3" s="339" t="s">
        <v>118</v>
      </c>
      <c r="AL3" s="339" t="s">
        <v>119</v>
      </c>
      <c r="AM3" s="339" t="s">
        <v>120</v>
      </c>
      <c r="AN3" s="339" t="s">
        <v>1719</v>
      </c>
      <c r="AO3" s="339" t="s">
        <v>121</v>
      </c>
      <c r="AP3" s="339" t="s">
        <v>122</v>
      </c>
      <c r="AQ3" s="339" t="s">
        <v>123</v>
      </c>
      <c r="AR3" s="339" t="s">
        <v>124</v>
      </c>
      <c r="AS3" s="339" t="s">
        <v>125</v>
      </c>
      <c r="AT3" s="339" t="s">
        <v>126</v>
      </c>
      <c r="AU3" s="339" t="s">
        <v>127</v>
      </c>
      <c r="AV3" s="339" t="s">
        <v>128</v>
      </c>
      <c r="AW3" s="339" t="s">
        <v>129</v>
      </c>
      <c r="AX3" s="339" t="s">
        <v>130</v>
      </c>
      <c r="AY3" s="339" t="s">
        <v>131</v>
      </c>
      <c r="AZ3" s="339" t="s">
        <v>132</v>
      </c>
      <c r="BA3" s="339" t="s">
        <v>133</v>
      </c>
      <c r="BB3" s="339" t="s">
        <v>134</v>
      </c>
      <c r="BC3" s="339" t="s">
        <v>135</v>
      </c>
      <c r="BD3" s="339" t="s">
        <v>136</v>
      </c>
      <c r="BE3" s="339" t="s">
        <v>137</v>
      </c>
      <c r="BF3" s="339" t="s">
        <v>138</v>
      </c>
      <c r="BG3" s="339" t="s">
        <v>139</v>
      </c>
      <c r="BH3" s="339" t="s">
        <v>140</v>
      </c>
      <c r="BI3" s="339" t="s">
        <v>141</v>
      </c>
      <c r="BJ3" s="339" t="s">
        <v>142</v>
      </c>
      <c r="BK3" s="339" t="s">
        <v>143</v>
      </c>
      <c r="BL3" s="339" t="s">
        <v>144</v>
      </c>
      <c r="BM3" s="339" t="s">
        <v>145</v>
      </c>
      <c r="BN3" s="339" t="s">
        <v>146</v>
      </c>
      <c r="BO3" s="339" t="s">
        <v>147</v>
      </c>
      <c r="BP3" s="339" t="s">
        <v>148</v>
      </c>
      <c r="BQ3" s="339" t="s">
        <v>149</v>
      </c>
      <c r="BR3" s="339" t="s">
        <v>150</v>
      </c>
      <c r="BS3" s="339" t="s">
        <v>151</v>
      </c>
      <c r="BT3" s="339" t="s">
        <v>152</v>
      </c>
      <c r="BU3" s="339" t="s">
        <v>153</v>
      </c>
      <c r="BV3" s="339" t="s">
        <v>154</v>
      </c>
      <c r="BW3" s="339" t="s">
        <v>155</v>
      </c>
      <c r="BX3" s="339" t="s">
        <v>156</v>
      </c>
      <c r="BY3" s="339" t="s">
        <v>157</v>
      </c>
      <c r="BZ3" s="339" t="s">
        <v>158</v>
      </c>
      <c r="CA3" s="339" t="s">
        <v>159</v>
      </c>
      <c r="CB3" s="339" t="s">
        <v>1718</v>
      </c>
      <c r="CC3" s="339" t="s">
        <v>1780</v>
      </c>
    </row>
    <row r="4" spans="1:81" s="330" customFormat="1" ht="13.9" customHeight="1" x14ac:dyDescent="0.25">
      <c r="A4" s="373" t="s">
        <v>1717</v>
      </c>
      <c r="B4" s="374"/>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c r="AQ4" s="337"/>
      <c r="AR4" s="337"/>
      <c r="AS4" s="337"/>
      <c r="AT4" s="337"/>
      <c r="AU4" s="337"/>
      <c r="AV4" s="337"/>
      <c r="AW4" s="337"/>
      <c r="AX4" s="337"/>
      <c r="AY4" s="337"/>
      <c r="AZ4" s="337"/>
      <c r="BA4" s="337"/>
      <c r="BB4" s="337"/>
      <c r="BC4" s="337"/>
      <c r="BD4" s="337"/>
      <c r="BE4" s="337"/>
      <c r="BF4" s="337"/>
      <c r="BG4" s="337"/>
      <c r="BH4" s="337"/>
      <c r="BI4" s="337"/>
      <c r="BJ4" s="337"/>
      <c r="BK4" s="337"/>
      <c r="BL4" s="337"/>
      <c r="BM4" s="337"/>
      <c r="BN4" s="337"/>
      <c r="BO4" s="337"/>
      <c r="BP4" s="337"/>
      <c r="BQ4" s="337"/>
      <c r="BR4" s="337"/>
      <c r="BS4" s="337"/>
      <c r="BT4" s="337"/>
      <c r="BU4" s="337"/>
      <c r="BV4" s="337"/>
      <c r="BW4" s="337"/>
      <c r="BX4" s="337"/>
      <c r="BY4" s="337"/>
      <c r="BZ4" s="337"/>
      <c r="CA4" s="337"/>
      <c r="CB4" s="337"/>
      <c r="CC4" s="337"/>
    </row>
    <row r="5" spans="1:81" s="330" customFormat="1" ht="13.9" customHeight="1" x14ac:dyDescent="0.2">
      <c r="A5" s="375" t="s">
        <v>1716</v>
      </c>
      <c r="B5" s="376"/>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row>
    <row r="6" spans="1:81" s="330" customFormat="1" ht="13.9" customHeight="1" x14ac:dyDescent="0.2">
      <c r="A6" s="377" t="s">
        <v>1715</v>
      </c>
      <c r="B6" s="378"/>
      <c r="C6" s="335" t="s">
        <v>1282</v>
      </c>
      <c r="D6" s="335" t="s">
        <v>1282</v>
      </c>
      <c r="E6" s="335" t="s">
        <v>1282</v>
      </c>
      <c r="F6" s="335" t="s">
        <v>1282</v>
      </c>
      <c r="G6" s="335" t="s">
        <v>1282</v>
      </c>
      <c r="H6" s="335" t="s">
        <v>1282</v>
      </c>
      <c r="I6" s="335" t="s">
        <v>1282</v>
      </c>
      <c r="J6" s="335" t="s">
        <v>1282</v>
      </c>
      <c r="K6" s="335" t="s">
        <v>1282</v>
      </c>
      <c r="L6" s="335" t="s">
        <v>1282</v>
      </c>
      <c r="M6" s="335" t="s">
        <v>1282</v>
      </c>
      <c r="N6" s="335" t="s">
        <v>1282</v>
      </c>
      <c r="O6" s="335" t="s">
        <v>1282</v>
      </c>
      <c r="P6" s="335" t="s">
        <v>1282</v>
      </c>
      <c r="Q6" s="335" t="s">
        <v>1282</v>
      </c>
      <c r="R6" s="335" t="s">
        <v>1282</v>
      </c>
      <c r="S6" s="335" t="s">
        <v>1282</v>
      </c>
      <c r="T6" s="335" t="s">
        <v>1282</v>
      </c>
      <c r="U6" s="335" t="s">
        <v>1282</v>
      </c>
      <c r="V6" s="335" t="s">
        <v>1282</v>
      </c>
      <c r="W6" s="335" t="s">
        <v>1282</v>
      </c>
      <c r="X6" s="335" t="s">
        <v>1282</v>
      </c>
      <c r="Y6" s="335" t="s">
        <v>1282</v>
      </c>
      <c r="Z6" s="335" t="s">
        <v>1282</v>
      </c>
      <c r="AA6" s="335" t="s">
        <v>1282</v>
      </c>
      <c r="AB6" s="335" t="s">
        <v>1282</v>
      </c>
      <c r="AC6" s="335" t="s">
        <v>1282</v>
      </c>
      <c r="AD6" s="335" t="s">
        <v>1282</v>
      </c>
      <c r="AE6" s="335" t="s">
        <v>1282</v>
      </c>
      <c r="AF6" s="335" t="s">
        <v>1282</v>
      </c>
      <c r="AG6" s="335" t="s">
        <v>1282</v>
      </c>
      <c r="AH6" s="335" t="s">
        <v>1282</v>
      </c>
      <c r="AI6" s="335" t="s">
        <v>1282</v>
      </c>
      <c r="AJ6" s="335" t="s">
        <v>1282</v>
      </c>
      <c r="AK6" s="335" t="s">
        <v>1282</v>
      </c>
      <c r="AL6" s="335" t="s">
        <v>1282</v>
      </c>
      <c r="AM6" s="335" t="s">
        <v>1282</v>
      </c>
      <c r="AN6" s="335" t="s">
        <v>1282</v>
      </c>
      <c r="AO6" s="335" t="s">
        <v>1282</v>
      </c>
      <c r="AP6" s="335" t="s">
        <v>1282</v>
      </c>
      <c r="AQ6" s="335" t="s">
        <v>1282</v>
      </c>
      <c r="AR6" s="335" t="s">
        <v>1282</v>
      </c>
      <c r="AS6" s="335" t="s">
        <v>1282</v>
      </c>
      <c r="AT6" s="335" t="s">
        <v>1282</v>
      </c>
      <c r="AU6" s="335" t="s">
        <v>1282</v>
      </c>
      <c r="AV6" s="335" t="s">
        <v>1282</v>
      </c>
      <c r="AW6" s="335" t="s">
        <v>1282</v>
      </c>
      <c r="AX6" s="335" t="s">
        <v>1282</v>
      </c>
      <c r="AY6" s="335" t="s">
        <v>1282</v>
      </c>
      <c r="AZ6" s="335" t="s">
        <v>1282</v>
      </c>
      <c r="BA6" s="335" t="s">
        <v>1282</v>
      </c>
      <c r="BB6" s="335" t="s">
        <v>1282</v>
      </c>
      <c r="BC6" s="335" t="s">
        <v>1282</v>
      </c>
      <c r="BD6" s="335" t="s">
        <v>1282</v>
      </c>
      <c r="BE6" s="335" t="s">
        <v>1282</v>
      </c>
      <c r="BF6" s="335">
        <v>63</v>
      </c>
      <c r="BG6" s="335" t="s">
        <v>1282</v>
      </c>
      <c r="BH6" s="335" t="s">
        <v>1282</v>
      </c>
      <c r="BI6" s="335" t="s">
        <v>1282</v>
      </c>
      <c r="BJ6" s="335" t="s">
        <v>1282</v>
      </c>
      <c r="BK6" s="335" t="s">
        <v>1282</v>
      </c>
      <c r="BL6" s="335" t="s">
        <v>1282</v>
      </c>
      <c r="BM6" s="335" t="s">
        <v>1282</v>
      </c>
      <c r="BN6" s="335" t="s">
        <v>1282</v>
      </c>
      <c r="BO6" s="335" t="s">
        <v>1282</v>
      </c>
      <c r="BP6" s="335" t="s">
        <v>1282</v>
      </c>
      <c r="BQ6" s="335" t="s">
        <v>1282</v>
      </c>
      <c r="BR6" s="335" t="s">
        <v>1282</v>
      </c>
      <c r="BS6" s="335" t="s">
        <v>1282</v>
      </c>
      <c r="BT6" s="335" t="s">
        <v>1282</v>
      </c>
      <c r="BU6" s="335" t="s">
        <v>1282</v>
      </c>
      <c r="BV6" s="335" t="s">
        <v>1282</v>
      </c>
      <c r="BW6" s="335" t="s">
        <v>1282</v>
      </c>
      <c r="BX6" s="335" t="s">
        <v>1282</v>
      </c>
      <c r="BY6" s="335" t="s">
        <v>1282</v>
      </c>
      <c r="BZ6" s="335" t="s">
        <v>1282</v>
      </c>
      <c r="CA6" s="335" t="s">
        <v>1282</v>
      </c>
      <c r="CB6" s="335" t="s">
        <v>1282</v>
      </c>
      <c r="CC6" s="335" t="s">
        <v>1282</v>
      </c>
    </row>
    <row r="7" spans="1:81" s="330" customFormat="1" ht="13.9" customHeight="1" x14ac:dyDescent="0.2">
      <c r="A7" s="377" t="s">
        <v>1714</v>
      </c>
      <c r="B7" s="378"/>
      <c r="C7" s="335" t="s">
        <v>1282</v>
      </c>
      <c r="D7" s="335" t="s">
        <v>1282</v>
      </c>
      <c r="E7" s="335" t="s">
        <v>1282</v>
      </c>
      <c r="F7" s="335" t="s">
        <v>1282</v>
      </c>
      <c r="G7" s="335" t="s">
        <v>1282</v>
      </c>
      <c r="H7" s="335" t="s">
        <v>1282</v>
      </c>
      <c r="I7" s="335" t="s">
        <v>1282</v>
      </c>
      <c r="J7" s="335" t="s">
        <v>1282</v>
      </c>
      <c r="K7" s="335" t="s">
        <v>1282</v>
      </c>
      <c r="L7" s="335" t="s">
        <v>1282</v>
      </c>
      <c r="M7" s="335" t="s">
        <v>1282</v>
      </c>
      <c r="N7" s="335" t="s">
        <v>1282</v>
      </c>
      <c r="O7" s="335" t="s">
        <v>1282</v>
      </c>
      <c r="P7" s="335" t="s">
        <v>1282</v>
      </c>
      <c r="Q7" s="335" t="s">
        <v>1282</v>
      </c>
      <c r="R7" s="335" t="s">
        <v>1282</v>
      </c>
      <c r="S7" s="335" t="s">
        <v>1282</v>
      </c>
      <c r="T7" s="335" t="s">
        <v>1282</v>
      </c>
      <c r="U7" s="335" t="s">
        <v>1282</v>
      </c>
      <c r="V7" s="335" t="s">
        <v>1282</v>
      </c>
      <c r="W7" s="335" t="s">
        <v>1282</v>
      </c>
      <c r="X7" s="335" t="s">
        <v>1282</v>
      </c>
      <c r="Y7" s="335" t="s">
        <v>1282</v>
      </c>
      <c r="Z7" s="335" t="s">
        <v>1282</v>
      </c>
      <c r="AA7" s="335" t="s">
        <v>1282</v>
      </c>
      <c r="AB7" s="335" t="s">
        <v>1282</v>
      </c>
      <c r="AC7" s="335" t="s">
        <v>1282</v>
      </c>
      <c r="AD7" s="335" t="s">
        <v>1282</v>
      </c>
      <c r="AE7" s="335" t="s">
        <v>1282</v>
      </c>
      <c r="AF7" s="335" t="s">
        <v>1282</v>
      </c>
      <c r="AG7" s="335" t="s">
        <v>1282</v>
      </c>
      <c r="AH7" s="335" t="s">
        <v>1282</v>
      </c>
      <c r="AI7" s="335" t="s">
        <v>1282</v>
      </c>
      <c r="AJ7" s="335" t="s">
        <v>1282</v>
      </c>
      <c r="AK7" s="335" t="s">
        <v>1282</v>
      </c>
      <c r="AL7" s="335" t="s">
        <v>1282</v>
      </c>
      <c r="AM7" s="335" t="s">
        <v>1282</v>
      </c>
      <c r="AN7" s="335" t="s">
        <v>1282</v>
      </c>
      <c r="AO7" s="335" t="s">
        <v>1282</v>
      </c>
      <c r="AP7" s="335" t="s">
        <v>1282</v>
      </c>
      <c r="AQ7" s="335" t="s">
        <v>1282</v>
      </c>
      <c r="AR7" s="335" t="s">
        <v>1282</v>
      </c>
      <c r="AS7" s="335" t="s">
        <v>1282</v>
      </c>
      <c r="AT7" s="335" t="s">
        <v>1282</v>
      </c>
      <c r="AU7" s="335" t="s">
        <v>1282</v>
      </c>
      <c r="AV7" s="335" t="s">
        <v>1282</v>
      </c>
      <c r="AW7" s="335" t="s">
        <v>1282</v>
      </c>
      <c r="AX7" s="335" t="s">
        <v>1282</v>
      </c>
      <c r="AY7" s="335">
        <v>5</v>
      </c>
      <c r="AZ7" s="335" t="s">
        <v>1282</v>
      </c>
      <c r="BA7" s="335">
        <v>4</v>
      </c>
      <c r="BB7" s="335" t="s">
        <v>1282</v>
      </c>
      <c r="BC7" s="335" t="s">
        <v>1282</v>
      </c>
      <c r="BD7" s="335" t="s">
        <v>1282</v>
      </c>
      <c r="BE7" s="335" t="s">
        <v>1282</v>
      </c>
      <c r="BF7" s="335" t="s">
        <v>1282</v>
      </c>
      <c r="BG7" s="335" t="s">
        <v>1282</v>
      </c>
      <c r="BH7" s="335" t="s">
        <v>1282</v>
      </c>
      <c r="BI7" s="335" t="s">
        <v>1282</v>
      </c>
      <c r="BJ7" s="335" t="s">
        <v>1282</v>
      </c>
      <c r="BK7" s="335" t="s">
        <v>1282</v>
      </c>
      <c r="BL7" s="335" t="s">
        <v>1282</v>
      </c>
      <c r="BM7" s="335" t="s">
        <v>1282</v>
      </c>
      <c r="BN7" s="335" t="s">
        <v>1282</v>
      </c>
      <c r="BO7" s="335" t="s">
        <v>1282</v>
      </c>
      <c r="BP7" s="335" t="s">
        <v>1282</v>
      </c>
      <c r="BQ7" s="335" t="s">
        <v>1282</v>
      </c>
      <c r="BR7" s="335" t="s">
        <v>1282</v>
      </c>
      <c r="BS7" s="335" t="s">
        <v>1282</v>
      </c>
      <c r="BT7" s="335" t="s">
        <v>1282</v>
      </c>
      <c r="BU7" s="335" t="s">
        <v>1282</v>
      </c>
      <c r="BV7" s="335" t="s">
        <v>1282</v>
      </c>
      <c r="BW7" s="335" t="s">
        <v>1282</v>
      </c>
      <c r="BX7" s="335" t="s">
        <v>1282</v>
      </c>
      <c r="BY7" s="335" t="s">
        <v>1282</v>
      </c>
      <c r="BZ7" s="335" t="s">
        <v>1282</v>
      </c>
      <c r="CA7" s="335" t="s">
        <v>1282</v>
      </c>
      <c r="CB7" s="335" t="s">
        <v>1282</v>
      </c>
      <c r="CC7" s="335" t="s">
        <v>1282</v>
      </c>
    </row>
    <row r="8" spans="1:81" s="330" customFormat="1" ht="13.9" customHeight="1" x14ac:dyDescent="0.2">
      <c r="A8" s="377" t="s">
        <v>1713</v>
      </c>
      <c r="B8" s="378"/>
      <c r="C8" s="335" t="s">
        <v>1282</v>
      </c>
      <c r="D8" s="335" t="s">
        <v>1282</v>
      </c>
      <c r="E8" s="335" t="s">
        <v>1282</v>
      </c>
      <c r="F8" s="335" t="s">
        <v>1282</v>
      </c>
      <c r="G8" s="335" t="s">
        <v>1282</v>
      </c>
      <c r="H8" s="335" t="s">
        <v>1282</v>
      </c>
      <c r="I8" s="335" t="s">
        <v>1282</v>
      </c>
      <c r="J8" s="335" t="s">
        <v>1282</v>
      </c>
      <c r="K8" s="335" t="s">
        <v>1282</v>
      </c>
      <c r="L8" s="335" t="s">
        <v>1282</v>
      </c>
      <c r="M8" s="335" t="s">
        <v>1282</v>
      </c>
      <c r="N8" s="335" t="s">
        <v>1282</v>
      </c>
      <c r="O8" s="335" t="s">
        <v>1282</v>
      </c>
      <c r="P8" s="335" t="s">
        <v>1282</v>
      </c>
      <c r="Q8" s="335" t="s">
        <v>1282</v>
      </c>
      <c r="R8" s="335" t="s">
        <v>1282</v>
      </c>
      <c r="S8" s="335" t="s">
        <v>1282</v>
      </c>
      <c r="T8" s="335" t="s">
        <v>1282</v>
      </c>
      <c r="U8" s="335" t="s">
        <v>1282</v>
      </c>
      <c r="V8" s="335" t="s">
        <v>1282</v>
      </c>
      <c r="W8" s="335" t="s">
        <v>1282</v>
      </c>
      <c r="X8" s="335" t="s">
        <v>1282</v>
      </c>
      <c r="Y8" s="335" t="s">
        <v>1282</v>
      </c>
      <c r="Z8" s="335" t="s">
        <v>1282</v>
      </c>
      <c r="AA8" s="335" t="s">
        <v>1282</v>
      </c>
      <c r="AB8" s="335" t="s">
        <v>1282</v>
      </c>
      <c r="AC8" s="335" t="s">
        <v>1282</v>
      </c>
      <c r="AD8" s="335" t="s">
        <v>1282</v>
      </c>
      <c r="AE8" s="335" t="s">
        <v>1282</v>
      </c>
      <c r="AF8" s="335" t="s">
        <v>1282</v>
      </c>
      <c r="AG8" s="335" t="s">
        <v>1282</v>
      </c>
      <c r="AH8" s="335" t="s">
        <v>1282</v>
      </c>
      <c r="AI8" s="335" t="s">
        <v>1282</v>
      </c>
      <c r="AJ8" s="335" t="s">
        <v>1282</v>
      </c>
      <c r="AK8" s="335" t="s">
        <v>1282</v>
      </c>
      <c r="AL8" s="335" t="s">
        <v>1282</v>
      </c>
      <c r="AM8" s="335" t="s">
        <v>1282</v>
      </c>
      <c r="AN8" s="335" t="s">
        <v>1282</v>
      </c>
      <c r="AO8" s="335" t="s">
        <v>1282</v>
      </c>
      <c r="AP8" s="335" t="s">
        <v>1282</v>
      </c>
      <c r="AQ8" s="335" t="s">
        <v>1282</v>
      </c>
      <c r="AR8" s="335" t="s">
        <v>1282</v>
      </c>
      <c r="AS8" s="335" t="s">
        <v>1282</v>
      </c>
      <c r="AT8" s="335" t="s">
        <v>1282</v>
      </c>
      <c r="AU8" s="335" t="s">
        <v>1282</v>
      </c>
      <c r="AV8" s="335" t="s">
        <v>1282</v>
      </c>
      <c r="AW8" s="335" t="s">
        <v>1282</v>
      </c>
      <c r="AX8" s="335" t="s">
        <v>1282</v>
      </c>
      <c r="AY8" s="335">
        <v>2</v>
      </c>
      <c r="AZ8" s="335">
        <v>2</v>
      </c>
      <c r="BA8" s="335">
        <v>1</v>
      </c>
      <c r="BB8" s="335" t="s">
        <v>1282</v>
      </c>
      <c r="BC8" s="335" t="s">
        <v>1282</v>
      </c>
      <c r="BD8" s="335" t="s">
        <v>1282</v>
      </c>
      <c r="BE8" s="335" t="s">
        <v>1282</v>
      </c>
      <c r="BF8" s="335" t="s">
        <v>1282</v>
      </c>
      <c r="BG8" s="335" t="s">
        <v>1282</v>
      </c>
      <c r="BH8" s="335" t="s">
        <v>1282</v>
      </c>
      <c r="BI8" s="335" t="s">
        <v>1282</v>
      </c>
      <c r="BJ8" s="335" t="s">
        <v>1282</v>
      </c>
      <c r="BK8" s="335" t="s">
        <v>1282</v>
      </c>
      <c r="BL8" s="335" t="s">
        <v>1282</v>
      </c>
      <c r="BM8" s="335" t="s">
        <v>1282</v>
      </c>
      <c r="BN8" s="335" t="s">
        <v>1282</v>
      </c>
      <c r="BO8" s="335" t="s">
        <v>1282</v>
      </c>
      <c r="BP8" s="335" t="s">
        <v>1282</v>
      </c>
      <c r="BQ8" s="335" t="s">
        <v>1282</v>
      </c>
      <c r="BR8" s="335" t="s">
        <v>1282</v>
      </c>
      <c r="BS8" s="335" t="s">
        <v>1282</v>
      </c>
      <c r="BT8" s="335" t="s">
        <v>1282</v>
      </c>
      <c r="BU8" s="335" t="s">
        <v>1282</v>
      </c>
      <c r="BV8" s="335" t="s">
        <v>1282</v>
      </c>
      <c r="BW8" s="335" t="s">
        <v>1282</v>
      </c>
      <c r="BX8" s="335" t="s">
        <v>1282</v>
      </c>
      <c r="BY8" s="335" t="s">
        <v>1282</v>
      </c>
      <c r="BZ8" s="335" t="s">
        <v>1282</v>
      </c>
      <c r="CA8" s="335" t="s">
        <v>1282</v>
      </c>
      <c r="CB8" s="335" t="s">
        <v>1282</v>
      </c>
      <c r="CC8" s="335" t="s">
        <v>1282</v>
      </c>
    </row>
    <row r="9" spans="1:81" s="330" customFormat="1" ht="13.9" customHeight="1" x14ac:dyDescent="0.2">
      <c r="A9" s="377" t="s">
        <v>1712</v>
      </c>
      <c r="B9" s="378"/>
      <c r="C9" s="335" t="s">
        <v>1282</v>
      </c>
      <c r="D9" s="335" t="s">
        <v>1282</v>
      </c>
      <c r="E9" s="335" t="s">
        <v>1282</v>
      </c>
      <c r="F9" s="335" t="s">
        <v>1282</v>
      </c>
      <c r="G9" s="335" t="s">
        <v>1282</v>
      </c>
      <c r="H9" s="335" t="s">
        <v>1282</v>
      </c>
      <c r="I9" s="335" t="s">
        <v>1282</v>
      </c>
      <c r="J9" s="335" t="s">
        <v>1282</v>
      </c>
      <c r="K9" s="335" t="s">
        <v>1282</v>
      </c>
      <c r="L9" s="335" t="s">
        <v>1282</v>
      </c>
      <c r="M9" s="335" t="s">
        <v>1282</v>
      </c>
      <c r="N9" s="335" t="s">
        <v>1282</v>
      </c>
      <c r="O9" s="335" t="s">
        <v>1282</v>
      </c>
      <c r="P9" s="335" t="s">
        <v>1282</v>
      </c>
      <c r="Q9" s="335" t="s">
        <v>1282</v>
      </c>
      <c r="R9" s="335" t="s">
        <v>1282</v>
      </c>
      <c r="S9" s="335" t="s">
        <v>1282</v>
      </c>
      <c r="T9" s="335" t="s">
        <v>1282</v>
      </c>
      <c r="U9" s="335" t="s">
        <v>1282</v>
      </c>
      <c r="V9" s="335" t="s">
        <v>1282</v>
      </c>
      <c r="W9" s="335" t="s">
        <v>1282</v>
      </c>
      <c r="X9" s="335" t="s">
        <v>1282</v>
      </c>
      <c r="Y9" s="335" t="s">
        <v>1282</v>
      </c>
      <c r="Z9" s="335" t="s">
        <v>1282</v>
      </c>
      <c r="AA9" s="335" t="s">
        <v>1282</v>
      </c>
      <c r="AB9" s="335" t="s">
        <v>1282</v>
      </c>
      <c r="AC9" s="335" t="s">
        <v>1282</v>
      </c>
      <c r="AD9" s="335" t="s">
        <v>1282</v>
      </c>
      <c r="AE9" s="335" t="s">
        <v>1282</v>
      </c>
      <c r="AF9" s="335" t="s">
        <v>1282</v>
      </c>
      <c r="AG9" s="335" t="s">
        <v>1282</v>
      </c>
      <c r="AH9" s="335" t="s">
        <v>1282</v>
      </c>
      <c r="AI9" s="335" t="s">
        <v>1282</v>
      </c>
      <c r="AJ9" s="335" t="s">
        <v>1282</v>
      </c>
      <c r="AK9" s="335" t="s">
        <v>1282</v>
      </c>
      <c r="AL9" s="335" t="s">
        <v>1282</v>
      </c>
      <c r="AM9" s="335" t="s">
        <v>1282</v>
      </c>
      <c r="AN9" s="335" t="s">
        <v>1282</v>
      </c>
      <c r="AO9" s="335" t="s">
        <v>1282</v>
      </c>
      <c r="AP9" s="335" t="s">
        <v>1282</v>
      </c>
      <c r="AQ9" s="335" t="s">
        <v>1282</v>
      </c>
      <c r="AR9" s="335" t="s">
        <v>1282</v>
      </c>
      <c r="AS9" s="335" t="s">
        <v>1282</v>
      </c>
      <c r="AT9" s="335" t="s">
        <v>1282</v>
      </c>
      <c r="AU9" s="335" t="s">
        <v>1282</v>
      </c>
      <c r="AV9" s="335" t="s">
        <v>1282</v>
      </c>
      <c r="AW9" s="335" t="s">
        <v>1282</v>
      </c>
      <c r="AX9" s="335" t="s">
        <v>1282</v>
      </c>
      <c r="AY9" s="335" t="s">
        <v>1282</v>
      </c>
      <c r="AZ9" s="335" t="s">
        <v>1282</v>
      </c>
      <c r="BA9" s="335">
        <v>2</v>
      </c>
      <c r="BB9" s="335" t="s">
        <v>1282</v>
      </c>
      <c r="BC9" s="335" t="s">
        <v>1282</v>
      </c>
      <c r="BD9" s="335" t="s">
        <v>1282</v>
      </c>
      <c r="BE9" s="335" t="s">
        <v>1282</v>
      </c>
      <c r="BF9" s="335" t="s">
        <v>1282</v>
      </c>
      <c r="BG9" s="335" t="s">
        <v>1282</v>
      </c>
      <c r="BH9" s="335" t="s">
        <v>1282</v>
      </c>
      <c r="BI9" s="335" t="s">
        <v>1282</v>
      </c>
      <c r="BJ9" s="335" t="s">
        <v>1282</v>
      </c>
      <c r="BK9" s="335" t="s">
        <v>1282</v>
      </c>
      <c r="BL9" s="335">
        <v>2</v>
      </c>
      <c r="BM9" s="335" t="s">
        <v>1282</v>
      </c>
      <c r="BN9" s="335" t="s">
        <v>1282</v>
      </c>
      <c r="BO9" s="335" t="s">
        <v>1282</v>
      </c>
      <c r="BP9" s="335" t="s">
        <v>1282</v>
      </c>
      <c r="BQ9" s="335">
        <v>2</v>
      </c>
      <c r="BR9" s="335">
        <v>2</v>
      </c>
      <c r="BS9" s="335" t="s">
        <v>1282</v>
      </c>
      <c r="BT9" s="335" t="s">
        <v>1282</v>
      </c>
      <c r="BU9" s="335" t="s">
        <v>1282</v>
      </c>
      <c r="BV9" s="335" t="s">
        <v>1282</v>
      </c>
      <c r="BW9" s="335" t="s">
        <v>1282</v>
      </c>
      <c r="BX9" s="335" t="s">
        <v>1282</v>
      </c>
      <c r="BY9" s="335" t="s">
        <v>1282</v>
      </c>
      <c r="BZ9" s="335" t="s">
        <v>1282</v>
      </c>
      <c r="CA9" s="335" t="s">
        <v>1282</v>
      </c>
      <c r="CB9" s="335" t="s">
        <v>1282</v>
      </c>
      <c r="CC9" s="335" t="s">
        <v>1282</v>
      </c>
    </row>
    <row r="10" spans="1:81" s="330" customFormat="1" ht="13.9" customHeight="1" x14ac:dyDescent="0.2">
      <c r="A10" s="377" t="s">
        <v>1711</v>
      </c>
      <c r="B10" s="378"/>
      <c r="C10" s="335" t="s">
        <v>1282</v>
      </c>
      <c r="D10" s="335" t="s">
        <v>1282</v>
      </c>
      <c r="E10" s="335" t="s">
        <v>1282</v>
      </c>
      <c r="F10" s="335" t="s">
        <v>1282</v>
      </c>
      <c r="G10" s="335" t="s">
        <v>1282</v>
      </c>
      <c r="H10" s="335" t="s">
        <v>1282</v>
      </c>
      <c r="I10" s="335" t="s">
        <v>1282</v>
      </c>
      <c r="J10" s="335" t="s">
        <v>1282</v>
      </c>
      <c r="K10" s="335" t="s">
        <v>1282</v>
      </c>
      <c r="L10" s="335" t="s">
        <v>1282</v>
      </c>
      <c r="M10" s="335" t="s">
        <v>1282</v>
      </c>
      <c r="N10" s="335" t="s">
        <v>1282</v>
      </c>
      <c r="O10" s="335" t="s">
        <v>1282</v>
      </c>
      <c r="P10" s="335" t="s">
        <v>1282</v>
      </c>
      <c r="Q10" s="335" t="s">
        <v>1282</v>
      </c>
      <c r="R10" s="335" t="s">
        <v>1282</v>
      </c>
      <c r="S10" s="335" t="s">
        <v>1282</v>
      </c>
      <c r="T10" s="335" t="s">
        <v>1282</v>
      </c>
      <c r="U10" s="335" t="s">
        <v>1282</v>
      </c>
      <c r="V10" s="335" t="s">
        <v>1282</v>
      </c>
      <c r="W10" s="335" t="s">
        <v>1282</v>
      </c>
      <c r="X10" s="335" t="s">
        <v>1282</v>
      </c>
      <c r="Y10" s="335" t="s">
        <v>1282</v>
      </c>
      <c r="Z10" s="335" t="s">
        <v>1282</v>
      </c>
      <c r="AA10" s="335" t="s">
        <v>1282</v>
      </c>
      <c r="AB10" s="335" t="s">
        <v>1282</v>
      </c>
      <c r="AC10" s="335" t="s">
        <v>1282</v>
      </c>
      <c r="AD10" s="335" t="s">
        <v>1282</v>
      </c>
      <c r="AE10" s="335" t="s">
        <v>1282</v>
      </c>
      <c r="AF10" s="335" t="s">
        <v>1282</v>
      </c>
      <c r="AG10" s="335" t="s">
        <v>1282</v>
      </c>
      <c r="AH10" s="335" t="s">
        <v>1282</v>
      </c>
      <c r="AI10" s="335" t="s">
        <v>1282</v>
      </c>
      <c r="AJ10" s="335" t="s">
        <v>1282</v>
      </c>
      <c r="AK10" s="335" t="s">
        <v>1282</v>
      </c>
      <c r="AL10" s="335" t="s">
        <v>1282</v>
      </c>
      <c r="AM10" s="335" t="s">
        <v>1282</v>
      </c>
      <c r="AN10" s="335" t="s">
        <v>1282</v>
      </c>
      <c r="AO10" s="335" t="s">
        <v>1282</v>
      </c>
      <c r="AP10" s="335" t="s">
        <v>1282</v>
      </c>
      <c r="AQ10" s="335" t="s">
        <v>1282</v>
      </c>
      <c r="AR10" s="335" t="s">
        <v>1282</v>
      </c>
      <c r="AS10" s="335" t="s">
        <v>1282</v>
      </c>
      <c r="AT10" s="335" t="s">
        <v>1282</v>
      </c>
      <c r="AU10" s="335" t="s">
        <v>1282</v>
      </c>
      <c r="AV10" s="335" t="s">
        <v>1282</v>
      </c>
      <c r="AW10" s="335" t="s">
        <v>1282</v>
      </c>
      <c r="AX10" s="335" t="s">
        <v>1282</v>
      </c>
      <c r="AY10" s="335" t="s">
        <v>1282</v>
      </c>
      <c r="AZ10" s="335" t="s">
        <v>1282</v>
      </c>
      <c r="BA10" s="335" t="s">
        <v>1282</v>
      </c>
      <c r="BB10" s="335" t="s">
        <v>1282</v>
      </c>
      <c r="BC10" s="335" t="s">
        <v>1282</v>
      </c>
      <c r="BD10" s="335" t="s">
        <v>1282</v>
      </c>
      <c r="BE10" s="335" t="s">
        <v>1282</v>
      </c>
      <c r="BF10" s="335" t="s">
        <v>1282</v>
      </c>
      <c r="BG10" s="335" t="s">
        <v>1282</v>
      </c>
      <c r="BH10" s="335" t="s">
        <v>1282</v>
      </c>
      <c r="BI10" s="335" t="s">
        <v>1282</v>
      </c>
      <c r="BJ10" s="335" t="s">
        <v>1282</v>
      </c>
      <c r="BK10" s="335" t="s">
        <v>1282</v>
      </c>
      <c r="BL10" s="335" t="s">
        <v>1282</v>
      </c>
      <c r="BM10" s="335" t="s">
        <v>1282</v>
      </c>
      <c r="BN10" s="335" t="s">
        <v>1282</v>
      </c>
      <c r="BO10" s="335" t="s">
        <v>1282</v>
      </c>
      <c r="BP10" s="335" t="s">
        <v>1282</v>
      </c>
      <c r="BQ10" s="335" t="s">
        <v>1282</v>
      </c>
      <c r="BR10" s="335" t="s">
        <v>1282</v>
      </c>
      <c r="BS10" s="335" t="s">
        <v>1282</v>
      </c>
      <c r="BT10" s="335">
        <v>1</v>
      </c>
      <c r="BU10" s="335" t="s">
        <v>1282</v>
      </c>
      <c r="BV10" s="335" t="s">
        <v>1282</v>
      </c>
      <c r="BW10" s="335" t="s">
        <v>1282</v>
      </c>
      <c r="BX10" s="335" t="s">
        <v>1282</v>
      </c>
      <c r="BY10" s="335" t="s">
        <v>1282</v>
      </c>
      <c r="BZ10" s="335" t="s">
        <v>1282</v>
      </c>
      <c r="CA10" s="335" t="s">
        <v>1282</v>
      </c>
      <c r="CB10" s="335" t="s">
        <v>1282</v>
      </c>
      <c r="CC10" s="335" t="s">
        <v>1282</v>
      </c>
    </row>
    <row r="11" spans="1:81" s="330" customFormat="1" ht="13.9" customHeight="1" x14ac:dyDescent="0.2">
      <c r="A11" s="377" t="s">
        <v>1710</v>
      </c>
      <c r="B11" s="378"/>
      <c r="C11" s="335" t="s">
        <v>1282</v>
      </c>
      <c r="D11" s="335" t="s">
        <v>1282</v>
      </c>
      <c r="E11" s="335" t="s">
        <v>1282</v>
      </c>
      <c r="F11" s="335" t="s">
        <v>1282</v>
      </c>
      <c r="G11" s="335" t="s">
        <v>1282</v>
      </c>
      <c r="H11" s="335" t="s">
        <v>1282</v>
      </c>
      <c r="I11" s="335" t="s">
        <v>1282</v>
      </c>
      <c r="J11" s="335" t="s">
        <v>1282</v>
      </c>
      <c r="K11" s="335" t="s">
        <v>1282</v>
      </c>
      <c r="L11" s="335" t="s">
        <v>1282</v>
      </c>
      <c r="M11" s="335" t="s">
        <v>1282</v>
      </c>
      <c r="N11" s="335" t="s">
        <v>1282</v>
      </c>
      <c r="O11" s="335" t="s">
        <v>1282</v>
      </c>
      <c r="P11" s="335" t="s">
        <v>1282</v>
      </c>
      <c r="Q11" s="335" t="s">
        <v>1282</v>
      </c>
      <c r="R11" s="335" t="s">
        <v>1282</v>
      </c>
      <c r="S11" s="335" t="s">
        <v>1282</v>
      </c>
      <c r="T11" s="335" t="s">
        <v>1282</v>
      </c>
      <c r="U11" s="335" t="s">
        <v>1282</v>
      </c>
      <c r="V11" s="335" t="s">
        <v>1282</v>
      </c>
      <c r="W11" s="335" t="s">
        <v>1282</v>
      </c>
      <c r="X11" s="335" t="s">
        <v>1282</v>
      </c>
      <c r="Y11" s="335" t="s">
        <v>1282</v>
      </c>
      <c r="Z11" s="335">
        <v>19</v>
      </c>
      <c r="AA11" s="335">
        <v>14</v>
      </c>
      <c r="AB11" s="335">
        <v>11</v>
      </c>
      <c r="AC11" s="335">
        <v>3</v>
      </c>
      <c r="AD11" s="335">
        <v>1</v>
      </c>
      <c r="AE11" s="335">
        <v>1</v>
      </c>
      <c r="AF11" s="335">
        <v>8</v>
      </c>
      <c r="AG11" s="335">
        <v>10</v>
      </c>
      <c r="AH11" s="335">
        <v>8</v>
      </c>
      <c r="AI11" s="335">
        <v>19</v>
      </c>
      <c r="AJ11" s="335">
        <v>26</v>
      </c>
      <c r="AK11" s="335">
        <v>33</v>
      </c>
      <c r="AL11" s="335">
        <v>34</v>
      </c>
      <c r="AM11" s="335">
        <v>51</v>
      </c>
      <c r="AN11" s="335">
        <v>8</v>
      </c>
      <c r="AO11" s="335">
        <v>56</v>
      </c>
      <c r="AP11" s="335">
        <v>16</v>
      </c>
      <c r="AQ11" s="335">
        <v>49</v>
      </c>
      <c r="AR11" s="335">
        <v>54</v>
      </c>
      <c r="AS11" s="335">
        <v>30</v>
      </c>
      <c r="AT11" s="335">
        <v>29</v>
      </c>
      <c r="AU11" s="335">
        <v>41</v>
      </c>
      <c r="AV11" s="335">
        <v>40</v>
      </c>
      <c r="AW11" s="335">
        <v>52</v>
      </c>
      <c r="AX11" s="335">
        <v>95</v>
      </c>
      <c r="AY11" s="335">
        <v>107</v>
      </c>
      <c r="AZ11" s="335">
        <v>104</v>
      </c>
      <c r="BA11" s="335">
        <v>131</v>
      </c>
      <c r="BB11" s="335">
        <v>150</v>
      </c>
      <c r="BC11" s="335">
        <v>104</v>
      </c>
      <c r="BD11" s="335">
        <v>218</v>
      </c>
      <c r="BE11" s="335">
        <v>53</v>
      </c>
      <c r="BF11" s="335">
        <v>10</v>
      </c>
      <c r="BG11" s="335">
        <v>4</v>
      </c>
      <c r="BH11" s="335">
        <v>15</v>
      </c>
      <c r="BI11" s="335" t="s">
        <v>1282</v>
      </c>
      <c r="BJ11" s="335">
        <v>5</v>
      </c>
      <c r="BK11" s="335" t="s">
        <v>1282</v>
      </c>
      <c r="BL11" s="335" t="s">
        <v>1282</v>
      </c>
      <c r="BM11" s="335" t="s">
        <v>1282</v>
      </c>
      <c r="BN11" s="335" t="s">
        <v>1282</v>
      </c>
      <c r="BO11" s="335" t="s">
        <v>1282</v>
      </c>
      <c r="BP11" s="335" t="s">
        <v>1282</v>
      </c>
      <c r="BQ11" s="335" t="s">
        <v>1282</v>
      </c>
      <c r="BR11" s="335" t="s">
        <v>1282</v>
      </c>
      <c r="BS11" s="335" t="s">
        <v>1282</v>
      </c>
      <c r="BT11" s="335" t="s">
        <v>1282</v>
      </c>
      <c r="BU11" s="335" t="s">
        <v>1282</v>
      </c>
      <c r="BV11" s="335" t="s">
        <v>1282</v>
      </c>
      <c r="BW11" s="335" t="s">
        <v>1282</v>
      </c>
      <c r="BX11" s="335" t="s">
        <v>1282</v>
      </c>
      <c r="BY11" s="335" t="s">
        <v>1282</v>
      </c>
      <c r="BZ11" s="335" t="s">
        <v>1282</v>
      </c>
      <c r="CA11" s="335" t="s">
        <v>1282</v>
      </c>
      <c r="CB11" s="335" t="s">
        <v>1282</v>
      </c>
      <c r="CC11" s="335" t="s">
        <v>1282</v>
      </c>
    </row>
    <row r="12" spans="1:81" s="330" customFormat="1" ht="13.9" customHeight="1" x14ac:dyDescent="0.2">
      <c r="A12" s="377" t="s">
        <v>1709</v>
      </c>
      <c r="B12" s="378"/>
      <c r="C12" s="335" t="s">
        <v>1282</v>
      </c>
      <c r="D12" s="335" t="s">
        <v>1282</v>
      </c>
      <c r="E12" s="335" t="s">
        <v>1282</v>
      </c>
      <c r="F12" s="335" t="s">
        <v>1282</v>
      </c>
      <c r="G12" s="335" t="s">
        <v>1282</v>
      </c>
      <c r="H12" s="335" t="s">
        <v>1282</v>
      </c>
      <c r="I12" s="335" t="s">
        <v>1282</v>
      </c>
      <c r="J12" s="335" t="s">
        <v>1282</v>
      </c>
      <c r="K12" s="335" t="s">
        <v>1282</v>
      </c>
      <c r="L12" s="335" t="s">
        <v>1282</v>
      </c>
      <c r="M12" s="335" t="s">
        <v>1282</v>
      </c>
      <c r="N12" s="335" t="s">
        <v>1282</v>
      </c>
      <c r="O12" s="335" t="s">
        <v>1282</v>
      </c>
      <c r="P12" s="335" t="s">
        <v>1282</v>
      </c>
      <c r="Q12" s="335" t="s">
        <v>1282</v>
      </c>
      <c r="R12" s="335" t="s">
        <v>1282</v>
      </c>
      <c r="S12" s="335" t="s">
        <v>1282</v>
      </c>
      <c r="T12" s="335" t="s">
        <v>1282</v>
      </c>
      <c r="U12" s="335" t="s">
        <v>1282</v>
      </c>
      <c r="V12" s="335" t="s">
        <v>1282</v>
      </c>
      <c r="W12" s="335" t="s">
        <v>1282</v>
      </c>
      <c r="X12" s="335" t="s">
        <v>1282</v>
      </c>
      <c r="Y12" s="335" t="s">
        <v>1282</v>
      </c>
      <c r="Z12" s="335" t="s">
        <v>1282</v>
      </c>
      <c r="AA12" s="335" t="s">
        <v>1282</v>
      </c>
      <c r="AB12" s="335" t="s">
        <v>1282</v>
      </c>
      <c r="AC12" s="335" t="s">
        <v>1282</v>
      </c>
      <c r="AD12" s="335" t="s">
        <v>1282</v>
      </c>
      <c r="AE12" s="335" t="s">
        <v>1282</v>
      </c>
      <c r="AF12" s="335" t="s">
        <v>1282</v>
      </c>
      <c r="AG12" s="335" t="s">
        <v>1282</v>
      </c>
      <c r="AH12" s="335" t="s">
        <v>1282</v>
      </c>
      <c r="AI12" s="335" t="s">
        <v>1282</v>
      </c>
      <c r="AJ12" s="335" t="s">
        <v>1282</v>
      </c>
      <c r="AK12" s="335" t="s">
        <v>1282</v>
      </c>
      <c r="AL12" s="335" t="s">
        <v>1282</v>
      </c>
      <c r="AM12" s="335" t="s">
        <v>1282</v>
      </c>
      <c r="AN12" s="335" t="s">
        <v>1282</v>
      </c>
      <c r="AO12" s="335" t="s">
        <v>1282</v>
      </c>
      <c r="AP12" s="335" t="s">
        <v>1282</v>
      </c>
      <c r="AQ12" s="335" t="s">
        <v>1282</v>
      </c>
      <c r="AR12" s="335" t="s">
        <v>1282</v>
      </c>
      <c r="AS12" s="335" t="s">
        <v>1282</v>
      </c>
      <c r="AT12" s="335" t="s">
        <v>1282</v>
      </c>
      <c r="AU12" s="335" t="s">
        <v>1282</v>
      </c>
      <c r="AV12" s="335" t="s">
        <v>1282</v>
      </c>
      <c r="AW12" s="335" t="s">
        <v>1282</v>
      </c>
      <c r="AX12" s="335" t="s">
        <v>1282</v>
      </c>
      <c r="AY12" s="335" t="s">
        <v>1282</v>
      </c>
      <c r="AZ12" s="335">
        <v>2</v>
      </c>
      <c r="BA12" s="335">
        <v>28</v>
      </c>
      <c r="BB12" s="335" t="s">
        <v>1282</v>
      </c>
      <c r="BC12" s="335" t="s">
        <v>1282</v>
      </c>
      <c r="BD12" s="335" t="s">
        <v>1282</v>
      </c>
      <c r="BE12" s="335" t="s">
        <v>1282</v>
      </c>
      <c r="BF12" s="335" t="s">
        <v>1282</v>
      </c>
      <c r="BG12" s="335" t="s">
        <v>1282</v>
      </c>
      <c r="BH12" s="335" t="s">
        <v>1282</v>
      </c>
      <c r="BI12" s="335" t="s">
        <v>1282</v>
      </c>
      <c r="BJ12" s="335" t="s">
        <v>1282</v>
      </c>
      <c r="BK12" s="335" t="s">
        <v>1282</v>
      </c>
      <c r="BL12" s="335" t="s">
        <v>1282</v>
      </c>
      <c r="BM12" s="335" t="s">
        <v>1282</v>
      </c>
      <c r="BN12" s="335" t="s">
        <v>1282</v>
      </c>
      <c r="BO12" s="335" t="s">
        <v>1282</v>
      </c>
      <c r="BP12" s="335" t="s">
        <v>1282</v>
      </c>
      <c r="BQ12" s="335" t="s">
        <v>1282</v>
      </c>
      <c r="BR12" s="335" t="s">
        <v>1282</v>
      </c>
      <c r="BS12" s="335" t="s">
        <v>1282</v>
      </c>
      <c r="BT12" s="335" t="s">
        <v>1282</v>
      </c>
      <c r="BU12" s="335" t="s">
        <v>1282</v>
      </c>
      <c r="BV12" s="335" t="s">
        <v>1282</v>
      </c>
      <c r="BW12" s="335" t="s">
        <v>1282</v>
      </c>
      <c r="BX12" s="335" t="s">
        <v>1282</v>
      </c>
      <c r="BY12" s="335" t="s">
        <v>1282</v>
      </c>
      <c r="BZ12" s="335" t="s">
        <v>1282</v>
      </c>
      <c r="CA12" s="335" t="s">
        <v>1282</v>
      </c>
      <c r="CB12" s="335" t="s">
        <v>1282</v>
      </c>
      <c r="CC12" s="335" t="s">
        <v>1282</v>
      </c>
    </row>
    <row r="13" spans="1:81" s="330" customFormat="1" ht="13.9" customHeight="1" x14ac:dyDescent="0.2">
      <c r="A13" s="383" t="s">
        <v>1708</v>
      </c>
      <c r="B13" s="384"/>
      <c r="C13" s="333" t="s">
        <v>1282</v>
      </c>
      <c r="D13" s="333" t="s">
        <v>1282</v>
      </c>
      <c r="E13" s="333" t="s">
        <v>1282</v>
      </c>
      <c r="F13" s="333" t="s">
        <v>1282</v>
      </c>
      <c r="G13" s="333" t="s">
        <v>1282</v>
      </c>
      <c r="H13" s="333" t="s">
        <v>1282</v>
      </c>
      <c r="I13" s="333" t="s">
        <v>1282</v>
      </c>
      <c r="J13" s="333" t="s">
        <v>1282</v>
      </c>
      <c r="K13" s="333" t="s">
        <v>1282</v>
      </c>
      <c r="L13" s="333" t="s">
        <v>1282</v>
      </c>
      <c r="M13" s="333" t="s">
        <v>1282</v>
      </c>
      <c r="N13" s="333" t="s">
        <v>1282</v>
      </c>
      <c r="O13" s="333" t="s">
        <v>1282</v>
      </c>
      <c r="P13" s="333" t="s">
        <v>1282</v>
      </c>
      <c r="Q13" s="333" t="s">
        <v>1282</v>
      </c>
      <c r="R13" s="333" t="s">
        <v>1282</v>
      </c>
      <c r="S13" s="333" t="s">
        <v>1282</v>
      </c>
      <c r="T13" s="333" t="s">
        <v>1282</v>
      </c>
      <c r="U13" s="333" t="s">
        <v>1282</v>
      </c>
      <c r="V13" s="333" t="s">
        <v>1282</v>
      </c>
      <c r="W13" s="333" t="s">
        <v>1282</v>
      </c>
      <c r="X13" s="333" t="s">
        <v>1282</v>
      </c>
      <c r="Y13" s="333" t="s">
        <v>1282</v>
      </c>
      <c r="Z13" s="333">
        <v>19</v>
      </c>
      <c r="AA13" s="333">
        <v>14</v>
      </c>
      <c r="AB13" s="333">
        <v>11</v>
      </c>
      <c r="AC13" s="333">
        <v>3</v>
      </c>
      <c r="AD13" s="333">
        <v>1</v>
      </c>
      <c r="AE13" s="333">
        <v>1</v>
      </c>
      <c r="AF13" s="333">
        <v>8</v>
      </c>
      <c r="AG13" s="333">
        <v>10</v>
      </c>
      <c r="AH13" s="333">
        <v>8</v>
      </c>
      <c r="AI13" s="333">
        <v>19</v>
      </c>
      <c r="AJ13" s="333">
        <v>26</v>
      </c>
      <c r="AK13" s="333">
        <v>33</v>
      </c>
      <c r="AL13" s="333">
        <v>34</v>
      </c>
      <c r="AM13" s="333">
        <v>51</v>
      </c>
      <c r="AN13" s="333">
        <v>8</v>
      </c>
      <c r="AO13" s="333">
        <v>56</v>
      </c>
      <c r="AP13" s="333">
        <v>16</v>
      </c>
      <c r="AQ13" s="333">
        <v>49</v>
      </c>
      <c r="AR13" s="333">
        <v>54</v>
      </c>
      <c r="AS13" s="333">
        <v>30</v>
      </c>
      <c r="AT13" s="333">
        <v>29</v>
      </c>
      <c r="AU13" s="333">
        <v>41</v>
      </c>
      <c r="AV13" s="333">
        <v>40</v>
      </c>
      <c r="AW13" s="333">
        <v>52</v>
      </c>
      <c r="AX13" s="333">
        <v>95</v>
      </c>
      <c r="AY13" s="333">
        <v>113</v>
      </c>
      <c r="AZ13" s="333">
        <v>108</v>
      </c>
      <c r="BA13" s="333">
        <v>165</v>
      </c>
      <c r="BB13" s="333">
        <v>150</v>
      </c>
      <c r="BC13" s="333">
        <v>104</v>
      </c>
      <c r="BD13" s="333">
        <v>218</v>
      </c>
      <c r="BE13" s="333">
        <v>53</v>
      </c>
      <c r="BF13" s="333">
        <v>73</v>
      </c>
      <c r="BG13" s="333">
        <v>4</v>
      </c>
      <c r="BH13" s="333">
        <v>15</v>
      </c>
      <c r="BI13" s="333" t="s">
        <v>1282</v>
      </c>
      <c r="BJ13" s="333">
        <v>5</v>
      </c>
      <c r="BK13" s="333" t="s">
        <v>1282</v>
      </c>
      <c r="BL13" s="333">
        <v>2</v>
      </c>
      <c r="BM13" s="333" t="s">
        <v>1282</v>
      </c>
      <c r="BN13" s="333" t="s">
        <v>1282</v>
      </c>
      <c r="BO13" s="333" t="s">
        <v>1282</v>
      </c>
      <c r="BP13" s="333" t="s">
        <v>1282</v>
      </c>
      <c r="BQ13" s="333">
        <v>2</v>
      </c>
      <c r="BR13" s="333">
        <v>2</v>
      </c>
      <c r="BS13" s="333" t="s">
        <v>1282</v>
      </c>
      <c r="BT13" s="333">
        <v>1</v>
      </c>
      <c r="BU13" s="333" t="s">
        <v>1282</v>
      </c>
      <c r="BV13" s="333" t="s">
        <v>1282</v>
      </c>
      <c r="BW13" s="333" t="s">
        <v>1282</v>
      </c>
      <c r="BX13" s="333" t="s">
        <v>1282</v>
      </c>
      <c r="BY13" s="333" t="s">
        <v>1282</v>
      </c>
      <c r="BZ13" s="333" t="s">
        <v>1282</v>
      </c>
      <c r="CA13" s="333" t="s">
        <v>1282</v>
      </c>
      <c r="CB13" s="333" t="s">
        <v>1282</v>
      </c>
      <c r="CC13" s="333" t="s">
        <v>1282</v>
      </c>
    </row>
    <row r="14" spans="1:81" s="330" customFormat="1" ht="13.9" customHeight="1" x14ac:dyDescent="0.2">
      <c r="A14" s="375" t="s">
        <v>1318</v>
      </c>
      <c r="B14" s="376"/>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c r="AF14" s="337"/>
      <c r="AG14" s="337"/>
      <c r="AH14" s="337"/>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row>
    <row r="15" spans="1:81" s="330" customFormat="1" ht="13.9" customHeight="1" x14ac:dyDescent="0.2">
      <c r="A15" s="377" t="s">
        <v>1332</v>
      </c>
      <c r="B15" s="378"/>
      <c r="C15" s="335" t="s">
        <v>1282</v>
      </c>
      <c r="D15" s="335" t="s">
        <v>1282</v>
      </c>
      <c r="E15" s="335" t="s">
        <v>1282</v>
      </c>
      <c r="F15" s="335" t="s">
        <v>1282</v>
      </c>
      <c r="G15" s="335" t="s">
        <v>1282</v>
      </c>
      <c r="H15" s="335" t="s">
        <v>1282</v>
      </c>
      <c r="I15" s="335" t="s">
        <v>1282</v>
      </c>
      <c r="J15" s="335" t="s">
        <v>1282</v>
      </c>
      <c r="K15" s="335" t="s">
        <v>1282</v>
      </c>
      <c r="L15" s="335" t="s">
        <v>1282</v>
      </c>
      <c r="M15" s="335" t="s">
        <v>1282</v>
      </c>
      <c r="N15" s="335" t="s">
        <v>1282</v>
      </c>
      <c r="O15" s="335" t="s">
        <v>1288</v>
      </c>
      <c r="P15" s="335">
        <v>13</v>
      </c>
      <c r="Q15" s="335">
        <v>14</v>
      </c>
      <c r="R15" s="335">
        <v>10</v>
      </c>
      <c r="S15" s="335">
        <v>10</v>
      </c>
      <c r="T15" s="335">
        <v>9</v>
      </c>
      <c r="U15" s="335">
        <v>14</v>
      </c>
      <c r="V15" s="335">
        <v>11</v>
      </c>
      <c r="W15" s="335">
        <v>5</v>
      </c>
      <c r="X15" s="335">
        <v>11</v>
      </c>
      <c r="Y15" s="335">
        <v>17</v>
      </c>
      <c r="Z15" s="335">
        <v>21</v>
      </c>
      <c r="AA15" s="335">
        <v>20</v>
      </c>
      <c r="AB15" s="335">
        <v>22</v>
      </c>
      <c r="AC15" s="335">
        <v>22</v>
      </c>
      <c r="AD15" s="335">
        <v>26</v>
      </c>
      <c r="AE15" s="335">
        <v>26</v>
      </c>
      <c r="AF15" s="335">
        <v>26</v>
      </c>
      <c r="AG15" s="335">
        <v>27</v>
      </c>
      <c r="AH15" s="335">
        <v>26</v>
      </c>
      <c r="AI15" s="335">
        <v>26</v>
      </c>
      <c r="AJ15" s="335">
        <v>31</v>
      </c>
      <c r="AK15" s="335">
        <v>32</v>
      </c>
      <c r="AL15" s="335">
        <v>39</v>
      </c>
      <c r="AM15" s="335">
        <v>38</v>
      </c>
      <c r="AN15" s="335">
        <v>7</v>
      </c>
      <c r="AO15" s="335">
        <v>40</v>
      </c>
      <c r="AP15" s="335">
        <v>43</v>
      </c>
      <c r="AQ15" s="335">
        <v>44</v>
      </c>
      <c r="AR15" s="335">
        <v>39</v>
      </c>
      <c r="AS15" s="335">
        <v>45</v>
      </c>
      <c r="AT15" s="335">
        <v>39</v>
      </c>
      <c r="AU15" s="335">
        <v>45</v>
      </c>
      <c r="AV15" s="335">
        <v>55</v>
      </c>
      <c r="AW15" s="335">
        <v>105</v>
      </c>
      <c r="AX15" s="335">
        <v>81</v>
      </c>
      <c r="AY15" s="335">
        <v>80</v>
      </c>
      <c r="AZ15" s="335">
        <v>80</v>
      </c>
      <c r="BA15" s="335">
        <v>88</v>
      </c>
      <c r="BB15" s="335">
        <v>91</v>
      </c>
      <c r="BC15" s="335">
        <v>80</v>
      </c>
      <c r="BD15" s="335">
        <v>100</v>
      </c>
      <c r="BE15" s="335">
        <v>99</v>
      </c>
      <c r="BF15" s="335">
        <v>96</v>
      </c>
      <c r="BG15" s="335">
        <v>64</v>
      </c>
      <c r="BH15" s="335">
        <v>23</v>
      </c>
      <c r="BI15" s="335" t="s">
        <v>1282</v>
      </c>
      <c r="BJ15" s="335">
        <v>7</v>
      </c>
      <c r="BK15" s="335">
        <v>1</v>
      </c>
      <c r="BL15" s="335" t="s">
        <v>1282</v>
      </c>
      <c r="BM15" s="335">
        <v>47</v>
      </c>
      <c r="BN15" s="335">
        <v>91</v>
      </c>
      <c r="BO15" s="335" t="s">
        <v>1282</v>
      </c>
      <c r="BP15" s="335" t="s">
        <v>1282</v>
      </c>
      <c r="BQ15" s="335" t="s">
        <v>1282</v>
      </c>
      <c r="BR15" s="335" t="s">
        <v>1282</v>
      </c>
      <c r="BS15" s="335" t="s">
        <v>1282</v>
      </c>
      <c r="BT15" s="335" t="s">
        <v>1282</v>
      </c>
      <c r="BU15" s="335" t="s">
        <v>1282</v>
      </c>
      <c r="BV15" s="335" t="s">
        <v>1282</v>
      </c>
      <c r="BW15" s="335" t="s">
        <v>1282</v>
      </c>
      <c r="BX15" s="335" t="s">
        <v>1282</v>
      </c>
      <c r="BY15" s="335" t="s">
        <v>1282</v>
      </c>
      <c r="BZ15" s="335" t="s">
        <v>1282</v>
      </c>
      <c r="CA15" s="335" t="s">
        <v>1282</v>
      </c>
      <c r="CB15" s="335" t="s">
        <v>1282</v>
      </c>
      <c r="CC15" s="335" t="s">
        <v>1282</v>
      </c>
    </row>
    <row r="16" spans="1:81" s="330" customFormat="1" ht="13.9" customHeight="1" x14ac:dyDescent="0.25">
      <c r="A16" s="379" t="s">
        <v>1707</v>
      </c>
      <c r="B16" s="380"/>
      <c r="C16" s="333" t="s">
        <v>1282</v>
      </c>
      <c r="D16" s="333" t="s">
        <v>1282</v>
      </c>
      <c r="E16" s="333" t="s">
        <v>1282</v>
      </c>
      <c r="F16" s="333" t="s">
        <v>1282</v>
      </c>
      <c r="G16" s="333" t="s">
        <v>1282</v>
      </c>
      <c r="H16" s="333" t="s">
        <v>1282</v>
      </c>
      <c r="I16" s="333" t="s">
        <v>1282</v>
      </c>
      <c r="J16" s="333" t="s">
        <v>1282</v>
      </c>
      <c r="K16" s="333" t="s">
        <v>1282</v>
      </c>
      <c r="L16" s="333" t="s">
        <v>1282</v>
      </c>
      <c r="M16" s="333" t="s">
        <v>1282</v>
      </c>
      <c r="N16" s="333" t="s">
        <v>1282</v>
      </c>
      <c r="O16" s="333" t="s">
        <v>1288</v>
      </c>
      <c r="P16" s="333">
        <v>13</v>
      </c>
      <c r="Q16" s="333">
        <v>14</v>
      </c>
      <c r="R16" s="333">
        <v>10</v>
      </c>
      <c r="S16" s="333">
        <v>10</v>
      </c>
      <c r="T16" s="333">
        <v>9</v>
      </c>
      <c r="U16" s="333">
        <v>14</v>
      </c>
      <c r="V16" s="333">
        <v>11</v>
      </c>
      <c r="W16" s="333">
        <v>5</v>
      </c>
      <c r="X16" s="333">
        <v>11</v>
      </c>
      <c r="Y16" s="333">
        <v>17</v>
      </c>
      <c r="Z16" s="333">
        <v>40</v>
      </c>
      <c r="AA16" s="333">
        <v>35</v>
      </c>
      <c r="AB16" s="333">
        <v>33</v>
      </c>
      <c r="AC16" s="333">
        <v>25</v>
      </c>
      <c r="AD16" s="333">
        <v>27</v>
      </c>
      <c r="AE16" s="333">
        <v>27</v>
      </c>
      <c r="AF16" s="333">
        <v>34</v>
      </c>
      <c r="AG16" s="333">
        <v>37</v>
      </c>
      <c r="AH16" s="333">
        <v>34</v>
      </c>
      <c r="AI16" s="333">
        <v>45</v>
      </c>
      <c r="AJ16" s="333">
        <v>57</v>
      </c>
      <c r="AK16" s="333">
        <v>64</v>
      </c>
      <c r="AL16" s="333">
        <v>74</v>
      </c>
      <c r="AM16" s="333">
        <v>89</v>
      </c>
      <c r="AN16" s="333">
        <v>15</v>
      </c>
      <c r="AO16" s="333">
        <v>96</v>
      </c>
      <c r="AP16" s="333">
        <v>60</v>
      </c>
      <c r="AQ16" s="333">
        <v>94</v>
      </c>
      <c r="AR16" s="333">
        <v>93</v>
      </c>
      <c r="AS16" s="333">
        <v>75</v>
      </c>
      <c r="AT16" s="333">
        <v>68</v>
      </c>
      <c r="AU16" s="333">
        <v>86</v>
      </c>
      <c r="AV16" s="333">
        <v>95</v>
      </c>
      <c r="AW16" s="333">
        <v>157</v>
      </c>
      <c r="AX16" s="333">
        <v>177</v>
      </c>
      <c r="AY16" s="333">
        <v>193</v>
      </c>
      <c r="AZ16" s="333">
        <v>188</v>
      </c>
      <c r="BA16" s="333">
        <v>253</v>
      </c>
      <c r="BB16" s="333">
        <v>241</v>
      </c>
      <c r="BC16" s="333">
        <v>185</v>
      </c>
      <c r="BD16" s="333">
        <v>318</v>
      </c>
      <c r="BE16" s="333">
        <v>152</v>
      </c>
      <c r="BF16" s="333">
        <v>169</v>
      </c>
      <c r="BG16" s="333">
        <v>68</v>
      </c>
      <c r="BH16" s="333">
        <v>38</v>
      </c>
      <c r="BI16" s="333" t="s">
        <v>1282</v>
      </c>
      <c r="BJ16" s="333">
        <v>12</v>
      </c>
      <c r="BK16" s="333">
        <v>1</v>
      </c>
      <c r="BL16" s="333">
        <v>2</v>
      </c>
      <c r="BM16" s="333">
        <v>47</v>
      </c>
      <c r="BN16" s="333">
        <v>91</v>
      </c>
      <c r="BO16" s="333" t="s">
        <v>1282</v>
      </c>
      <c r="BP16" s="333" t="s">
        <v>1282</v>
      </c>
      <c r="BQ16" s="333">
        <v>2</v>
      </c>
      <c r="BR16" s="333">
        <v>2</v>
      </c>
      <c r="BS16" s="333" t="s">
        <v>1282</v>
      </c>
      <c r="BT16" s="333">
        <v>1</v>
      </c>
      <c r="BU16" s="333" t="s">
        <v>1282</v>
      </c>
      <c r="BV16" s="333" t="s">
        <v>1282</v>
      </c>
      <c r="BW16" s="333" t="s">
        <v>1282</v>
      </c>
      <c r="BX16" s="333" t="s">
        <v>1282</v>
      </c>
      <c r="BY16" s="333" t="s">
        <v>1282</v>
      </c>
      <c r="BZ16" s="333" t="s">
        <v>1282</v>
      </c>
      <c r="CA16" s="333" t="s">
        <v>1282</v>
      </c>
      <c r="CB16" s="333" t="s">
        <v>1282</v>
      </c>
      <c r="CC16" s="333" t="s">
        <v>1282</v>
      </c>
    </row>
    <row r="17" spans="1:81" s="330" customFormat="1" ht="13.9" customHeight="1" x14ac:dyDescent="0.25">
      <c r="A17" s="381" t="s">
        <v>1706</v>
      </c>
      <c r="B17" s="382"/>
      <c r="C17" s="337"/>
      <c r="D17" s="337"/>
      <c r="E17" s="337"/>
      <c r="F17" s="337"/>
      <c r="G17" s="337"/>
      <c r="H17" s="337"/>
      <c r="I17" s="337"/>
      <c r="J17" s="337"/>
      <c r="K17" s="337"/>
      <c r="L17" s="337"/>
      <c r="M17" s="337"/>
      <c r="N17" s="337"/>
      <c r="O17" s="337"/>
      <c r="P17" s="337"/>
      <c r="Q17" s="337"/>
      <c r="R17" s="337"/>
      <c r="S17" s="337"/>
      <c r="T17" s="337"/>
      <c r="U17" s="337"/>
      <c r="V17" s="337"/>
      <c r="W17" s="337"/>
      <c r="X17" s="337"/>
      <c r="Y17" s="337"/>
      <c r="Z17" s="337"/>
      <c r="AA17" s="337"/>
      <c r="AB17" s="337"/>
      <c r="AC17" s="337"/>
      <c r="AD17" s="337"/>
      <c r="AE17" s="337"/>
      <c r="AF17" s="337"/>
      <c r="AG17" s="337"/>
      <c r="AH17" s="337"/>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row>
    <row r="18" spans="1:81" s="330" customFormat="1" ht="13.9" customHeight="1" x14ac:dyDescent="0.2">
      <c r="A18" s="375" t="s">
        <v>1705</v>
      </c>
      <c r="B18" s="376"/>
      <c r="C18" s="337"/>
      <c r="D18" s="337"/>
      <c r="E18" s="337"/>
      <c r="F18" s="337"/>
      <c r="G18" s="337"/>
      <c r="H18" s="337"/>
      <c r="I18" s="337"/>
      <c r="J18" s="337"/>
      <c r="K18" s="337"/>
      <c r="L18" s="337"/>
      <c r="M18" s="337"/>
      <c r="N18" s="337"/>
      <c r="O18" s="337"/>
      <c r="P18" s="337"/>
      <c r="Q18" s="337"/>
      <c r="R18" s="337"/>
      <c r="S18" s="337"/>
      <c r="T18" s="337"/>
      <c r="U18" s="337"/>
      <c r="V18" s="337"/>
      <c r="W18" s="337"/>
      <c r="X18" s="337"/>
      <c r="Y18" s="337"/>
      <c r="Z18" s="337"/>
      <c r="AA18" s="337"/>
      <c r="AB18" s="337"/>
      <c r="AC18" s="337"/>
      <c r="AD18" s="337"/>
      <c r="AE18" s="337"/>
      <c r="AF18" s="337"/>
      <c r="AG18" s="337"/>
      <c r="AH18" s="337"/>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row>
    <row r="19" spans="1:81" s="330" customFormat="1" ht="13.9" customHeight="1" x14ac:dyDescent="0.2">
      <c r="A19" s="377" t="s">
        <v>1704</v>
      </c>
      <c r="B19" s="378"/>
      <c r="C19" s="335" t="s">
        <v>1282</v>
      </c>
      <c r="D19" s="335" t="s">
        <v>1282</v>
      </c>
      <c r="E19" s="335" t="s">
        <v>1282</v>
      </c>
      <c r="F19" s="335" t="s">
        <v>1282</v>
      </c>
      <c r="G19" s="335" t="s">
        <v>1282</v>
      </c>
      <c r="H19" s="335" t="s">
        <v>1282</v>
      </c>
      <c r="I19" s="335" t="s">
        <v>1282</v>
      </c>
      <c r="J19" s="335" t="s">
        <v>1282</v>
      </c>
      <c r="K19" s="335" t="s">
        <v>1282</v>
      </c>
      <c r="L19" s="335" t="s">
        <v>1282</v>
      </c>
      <c r="M19" s="335" t="s">
        <v>1282</v>
      </c>
      <c r="N19" s="335" t="s">
        <v>1282</v>
      </c>
      <c r="O19" s="335" t="s">
        <v>1282</v>
      </c>
      <c r="P19" s="335" t="s">
        <v>1282</v>
      </c>
      <c r="Q19" s="335" t="s">
        <v>1282</v>
      </c>
      <c r="R19" s="335" t="s">
        <v>1282</v>
      </c>
      <c r="S19" s="335" t="s">
        <v>1282</v>
      </c>
      <c r="T19" s="335" t="s">
        <v>1282</v>
      </c>
      <c r="U19" s="335" t="s">
        <v>1282</v>
      </c>
      <c r="V19" s="335" t="s">
        <v>1282</v>
      </c>
      <c r="W19" s="335" t="s">
        <v>1282</v>
      </c>
      <c r="X19" s="335">
        <v>1</v>
      </c>
      <c r="Y19" s="335">
        <v>7</v>
      </c>
      <c r="Z19" s="335">
        <v>7</v>
      </c>
      <c r="AA19" s="335">
        <v>4</v>
      </c>
      <c r="AB19" s="335">
        <v>4</v>
      </c>
      <c r="AC19" s="335">
        <v>6</v>
      </c>
      <c r="AD19" s="335">
        <v>7</v>
      </c>
      <c r="AE19" s="335">
        <v>6</v>
      </c>
      <c r="AF19" s="335">
        <v>6</v>
      </c>
      <c r="AG19" s="335">
        <v>5</v>
      </c>
      <c r="AH19" s="335">
        <v>5</v>
      </c>
      <c r="AI19" s="335">
        <v>5</v>
      </c>
      <c r="AJ19" s="335">
        <v>6</v>
      </c>
      <c r="AK19" s="335">
        <v>7</v>
      </c>
      <c r="AL19" s="335" t="s">
        <v>1282</v>
      </c>
      <c r="AM19" s="335" t="s">
        <v>1282</v>
      </c>
      <c r="AN19" s="335" t="s">
        <v>1282</v>
      </c>
      <c r="AO19" s="335" t="s">
        <v>1282</v>
      </c>
      <c r="AP19" s="335" t="s">
        <v>1282</v>
      </c>
      <c r="AQ19" s="335" t="s">
        <v>1282</v>
      </c>
      <c r="AR19" s="335" t="s">
        <v>1282</v>
      </c>
      <c r="AS19" s="335" t="s">
        <v>1282</v>
      </c>
      <c r="AT19" s="335" t="s">
        <v>1282</v>
      </c>
      <c r="AU19" s="335" t="s">
        <v>1282</v>
      </c>
      <c r="AV19" s="335" t="s">
        <v>1282</v>
      </c>
      <c r="AW19" s="335" t="s">
        <v>1282</v>
      </c>
      <c r="AX19" s="335" t="s">
        <v>1282</v>
      </c>
      <c r="AY19" s="335" t="s">
        <v>1282</v>
      </c>
      <c r="AZ19" s="335" t="s">
        <v>1282</v>
      </c>
      <c r="BA19" s="335" t="s">
        <v>1282</v>
      </c>
      <c r="BB19" s="335" t="s">
        <v>1282</v>
      </c>
      <c r="BC19" s="335" t="s">
        <v>1282</v>
      </c>
      <c r="BD19" s="335" t="s">
        <v>1282</v>
      </c>
      <c r="BE19" s="335" t="s">
        <v>1282</v>
      </c>
      <c r="BF19" s="335" t="s">
        <v>1282</v>
      </c>
      <c r="BG19" s="335" t="s">
        <v>1282</v>
      </c>
      <c r="BH19" s="335" t="s">
        <v>1282</v>
      </c>
      <c r="BI19" s="335" t="s">
        <v>1282</v>
      </c>
      <c r="BJ19" s="335" t="s">
        <v>1282</v>
      </c>
      <c r="BK19" s="335" t="s">
        <v>1282</v>
      </c>
      <c r="BL19" s="335" t="s">
        <v>1282</v>
      </c>
      <c r="BM19" s="335" t="s">
        <v>1282</v>
      </c>
      <c r="BN19" s="335" t="s">
        <v>1282</v>
      </c>
      <c r="BO19" s="335" t="s">
        <v>1282</v>
      </c>
      <c r="BP19" s="335" t="s">
        <v>1282</v>
      </c>
      <c r="BQ19" s="335" t="s">
        <v>1282</v>
      </c>
      <c r="BR19" s="335" t="s">
        <v>1282</v>
      </c>
      <c r="BS19" s="335" t="s">
        <v>1282</v>
      </c>
      <c r="BT19" s="335" t="s">
        <v>1282</v>
      </c>
      <c r="BU19" s="335" t="s">
        <v>1282</v>
      </c>
      <c r="BV19" s="335" t="s">
        <v>1282</v>
      </c>
      <c r="BW19" s="335" t="s">
        <v>1282</v>
      </c>
      <c r="BX19" s="335" t="s">
        <v>1282</v>
      </c>
      <c r="BY19" s="335" t="s">
        <v>1282</v>
      </c>
      <c r="BZ19" s="335" t="s">
        <v>1282</v>
      </c>
      <c r="CA19" s="335" t="s">
        <v>1282</v>
      </c>
      <c r="CB19" s="335" t="s">
        <v>1282</v>
      </c>
      <c r="CC19" s="335" t="s">
        <v>1282</v>
      </c>
    </row>
    <row r="20" spans="1:81" s="330" customFormat="1" ht="13.9" customHeight="1" x14ac:dyDescent="0.25">
      <c r="A20" s="379" t="s">
        <v>1703</v>
      </c>
      <c r="B20" s="380"/>
      <c r="C20" s="333" t="s">
        <v>1282</v>
      </c>
      <c r="D20" s="333" t="s">
        <v>1282</v>
      </c>
      <c r="E20" s="333" t="s">
        <v>1282</v>
      </c>
      <c r="F20" s="333" t="s">
        <v>1282</v>
      </c>
      <c r="G20" s="333" t="s">
        <v>1282</v>
      </c>
      <c r="H20" s="333" t="s">
        <v>1282</v>
      </c>
      <c r="I20" s="333" t="s">
        <v>1282</v>
      </c>
      <c r="J20" s="333" t="s">
        <v>1282</v>
      </c>
      <c r="K20" s="333" t="s">
        <v>1282</v>
      </c>
      <c r="L20" s="333" t="s">
        <v>1282</v>
      </c>
      <c r="M20" s="333" t="s">
        <v>1282</v>
      </c>
      <c r="N20" s="333" t="s">
        <v>1282</v>
      </c>
      <c r="O20" s="333" t="s">
        <v>1282</v>
      </c>
      <c r="P20" s="333" t="s">
        <v>1282</v>
      </c>
      <c r="Q20" s="333" t="s">
        <v>1282</v>
      </c>
      <c r="R20" s="333" t="s">
        <v>1282</v>
      </c>
      <c r="S20" s="333" t="s">
        <v>1282</v>
      </c>
      <c r="T20" s="333" t="s">
        <v>1282</v>
      </c>
      <c r="U20" s="333" t="s">
        <v>1282</v>
      </c>
      <c r="V20" s="333" t="s">
        <v>1282</v>
      </c>
      <c r="W20" s="333" t="s">
        <v>1282</v>
      </c>
      <c r="X20" s="333">
        <v>1</v>
      </c>
      <c r="Y20" s="333">
        <v>7</v>
      </c>
      <c r="Z20" s="333">
        <v>7</v>
      </c>
      <c r="AA20" s="333">
        <v>4</v>
      </c>
      <c r="AB20" s="333">
        <v>4</v>
      </c>
      <c r="AC20" s="333">
        <v>6</v>
      </c>
      <c r="AD20" s="333">
        <v>7</v>
      </c>
      <c r="AE20" s="333">
        <v>6</v>
      </c>
      <c r="AF20" s="333">
        <v>6</v>
      </c>
      <c r="AG20" s="333">
        <v>5</v>
      </c>
      <c r="AH20" s="333">
        <v>5</v>
      </c>
      <c r="AI20" s="333">
        <v>5</v>
      </c>
      <c r="AJ20" s="333">
        <v>6</v>
      </c>
      <c r="AK20" s="333">
        <v>7</v>
      </c>
      <c r="AL20" s="333" t="s">
        <v>1282</v>
      </c>
      <c r="AM20" s="333" t="s">
        <v>1282</v>
      </c>
      <c r="AN20" s="333" t="s">
        <v>1282</v>
      </c>
      <c r="AO20" s="333" t="s">
        <v>1282</v>
      </c>
      <c r="AP20" s="333" t="s">
        <v>1282</v>
      </c>
      <c r="AQ20" s="333" t="s">
        <v>1282</v>
      </c>
      <c r="AR20" s="333" t="s">
        <v>1282</v>
      </c>
      <c r="AS20" s="333" t="s">
        <v>1282</v>
      </c>
      <c r="AT20" s="333" t="s">
        <v>1282</v>
      </c>
      <c r="AU20" s="333" t="s">
        <v>1282</v>
      </c>
      <c r="AV20" s="333" t="s">
        <v>1282</v>
      </c>
      <c r="AW20" s="333" t="s">
        <v>1282</v>
      </c>
      <c r="AX20" s="333" t="s">
        <v>1282</v>
      </c>
      <c r="AY20" s="333" t="s">
        <v>1282</v>
      </c>
      <c r="AZ20" s="333" t="s">
        <v>1282</v>
      </c>
      <c r="BA20" s="333" t="s">
        <v>1282</v>
      </c>
      <c r="BB20" s="333" t="s">
        <v>1282</v>
      </c>
      <c r="BC20" s="333" t="s">
        <v>1282</v>
      </c>
      <c r="BD20" s="333" t="s">
        <v>1282</v>
      </c>
      <c r="BE20" s="333" t="s">
        <v>1282</v>
      </c>
      <c r="BF20" s="333" t="s">
        <v>1282</v>
      </c>
      <c r="BG20" s="333" t="s">
        <v>1282</v>
      </c>
      <c r="BH20" s="333" t="s">
        <v>1282</v>
      </c>
      <c r="BI20" s="333" t="s">
        <v>1282</v>
      </c>
      <c r="BJ20" s="333" t="s">
        <v>1282</v>
      </c>
      <c r="BK20" s="333" t="s">
        <v>1282</v>
      </c>
      <c r="BL20" s="333" t="s">
        <v>1282</v>
      </c>
      <c r="BM20" s="333" t="s">
        <v>1282</v>
      </c>
      <c r="BN20" s="333" t="s">
        <v>1282</v>
      </c>
      <c r="BO20" s="333" t="s">
        <v>1282</v>
      </c>
      <c r="BP20" s="333" t="s">
        <v>1282</v>
      </c>
      <c r="BQ20" s="333" t="s">
        <v>1282</v>
      </c>
      <c r="BR20" s="333" t="s">
        <v>1282</v>
      </c>
      <c r="BS20" s="333" t="s">
        <v>1282</v>
      </c>
      <c r="BT20" s="333" t="s">
        <v>1282</v>
      </c>
      <c r="BU20" s="333" t="s">
        <v>1282</v>
      </c>
      <c r="BV20" s="333" t="s">
        <v>1282</v>
      </c>
      <c r="BW20" s="333" t="s">
        <v>1282</v>
      </c>
      <c r="BX20" s="333" t="s">
        <v>1282</v>
      </c>
      <c r="BY20" s="333" t="s">
        <v>1282</v>
      </c>
      <c r="BZ20" s="333" t="s">
        <v>1282</v>
      </c>
      <c r="CA20" s="333" t="s">
        <v>1282</v>
      </c>
      <c r="CB20" s="333" t="s">
        <v>1282</v>
      </c>
      <c r="CC20" s="333" t="s">
        <v>1282</v>
      </c>
    </row>
    <row r="21" spans="1:81" s="330" customFormat="1" ht="13.9" customHeight="1" x14ac:dyDescent="0.25">
      <c r="A21" s="381" t="s">
        <v>1702</v>
      </c>
      <c r="B21" s="382"/>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c r="AF21" s="337"/>
      <c r="AG21" s="337"/>
      <c r="AH21" s="337"/>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row>
    <row r="22" spans="1:81" s="330" customFormat="1" ht="13.9" customHeight="1" x14ac:dyDescent="0.2">
      <c r="A22" s="375" t="s">
        <v>1322</v>
      </c>
      <c r="B22" s="376"/>
      <c r="C22" s="337"/>
      <c r="D22" s="337"/>
      <c r="E22" s="337"/>
      <c r="F22" s="337"/>
      <c r="G22" s="337"/>
      <c r="H22" s="337"/>
      <c r="I22" s="337"/>
      <c r="J22" s="337"/>
      <c r="K22" s="337"/>
      <c r="L22" s="337"/>
      <c r="M22" s="337"/>
      <c r="N22" s="337"/>
      <c r="O22" s="337"/>
      <c r="P22" s="337"/>
      <c r="Q22" s="337"/>
      <c r="R22" s="337"/>
      <c r="S22" s="337"/>
      <c r="T22" s="337"/>
      <c r="U22" s="337"/>
      <c r="V22" s="337"/>
      <c r="W22" s="337"/>
      <c r="X22" s="337"/>
      <c r="Y22" s="337"/>
      <c r="Z22" s="337"/>
      <c r="AA22" s="337"/>
      <c r="AB22" s="337"/>
      <c r="AC22" s="337"/>
      <c r="AD22" s="337"/>
      <c r="AE22" s="337"/>
      <c r="AF22" s="337"/>
      <c r="AG22" s="337"/>
      <c r="AH22" s="337"/>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row>
    <row r="23" spans="1:81" s="330" customFormat="1" ht="13.9" customHeight="1" x14ac:dyDescent="0.2">
      <c r="A23" s="377" t="s">
        <v>1701</v>
      </c>
      <c r="B23" s="378"/>
      <c r="C23" s="335" t="s">
        <v>1282</v>
      </c>
      <c r="D23" s="335" t="s">
        <v>1282</v>
      </c>
      <c r="E23" s="335" t="s">
        <v>1282</v>
      </c>
      <c r="F23" s="335" t="s">
        <v>1282</v>
      </c>
      <c r="G23" s="335" t="s">
        <v>1282</v>
      </c>
      <c r="H23" s="335" t="s">
        <v>1282</v>
      </c>
      <c r="I23" s="335" t="s">
        <v>1282</v>
      </c>
      <c r="J23" s="335" t="s">
        <v>1282</v>
      </c>
      <c r="K23" s="335" t="s">
        <v>1282</v>
      </c>
      <c r="L23" s="335" t="s">
        <v>1282</v>
      </c>
      <c r="M23" s="335" t="s">
        <v>1282</v>
      </c>
      <c r="N23" s="335" t="s">
        <v>1282</v>
      </c>
      <c r="O23" s="335" t="s">
        <v>1282</v>
      </c>
      <c r="P23" s="335" t="s">
        <v>1282</v>
      </c>
      <c r="Q23" s="335" t="s">
        <v>1282</v>
      </c>
      <c r="R23" s="335" t="s">
        <v>1282</v>
      </c>
      <c r="S23" s="335" t="s">
        <v>1282</v>
      </c>
      <c r="T23" s="335" t="s">
        <v>1282</v>
      </c>
      <c r="U23" s="335" t="s">
        <v>1282</v>
      </c>
      <c r="V23" s="335" t="s">
        <v>1282</v>
      </c>
      <c r="W23" s="335" t="s">
        <v>1282</v>
      </c>
      <c r="X23" s="335" t="s">
        <v>1282</v>
      </c>
      <c r="Y23" s="335" t="s">
        <v>1282</v>
      </c>
      <c r="Z23" s="335" t="s">
        <v>1282</v>
      </c>
      <c r="AA23" s="335" t="s">
        <v>1282</v>
      </c>
      <c r="AB23" s="335" t="s">
        <v>1282</v>
      </c>
      <c r="AC23" s="335" t="s">
        <v>1282</v>
      </c>
      <c r="AD23" s="335" t="s">
        <v>1282</v>
      </c>
      <c r="AE23" s="335">
        <v>5</v>
      </c>
      <c r="AF23" s="335">
        <v>6</v>
      </c>
      <c r="AG23" s="335">
        <v>9</v>
      </c>
      <c r="AH23" s="335">
        <v>8</v>
      </c>
      <c r="AI23" s="335">
        <v>5</v>
      </c>
      <c r="AJ23" s="335">
        <v>5</v>
      </c>
      <c r="AK23" s="335">
        <v>5</v>
      </c>
      <c r="AL23" s="335">
        <v>7</v>
      </c>
      <c r="AM23" s="335">
        <v>8</v>
      </c>
      <c r="AN23" s="335">
        <v>7</v>
      </c>
      <c r="AO23" s="335">
        <v>6</v>
      </c>
      <c r="AP23" s="335">
        <v>100</v>
      </c>
      <c r="AQ23" s="335">
        <v>83</v>
      </c>
      <c r="AR23" s="335">
        <v>384</v>
      </c>
      <c r="AS23" s="335">
        <v>480</v>
      </c>
      <c r="AT23" s="335">
        <v>346</v>
      </c>
      <c r="AU23" s="335">
        <v>317</v>
      </c>
      <c r="AV23" s="335">
        <v>356</v>
      </c>
      <c r="AW23" s="335">
        <v>314</v>
      </c>
      <c r="AX23" s="335">
        <v>311</v>
      </c>
      <c r="AY23" s="335">
        <v>242</v>
      </c>
      <c r="AZ23" s="335">
        <v>230</v>
      </c>
      <c r="BA23" s="335">
        <v>187</v>
      </c>
      <c r="BB23" s="335">
        <v>228</v>
      </c>
      <c r="BC23" s="335">
        <v>214</v>
      </c>
      <c r="BD23" s="335">
        <v>207</v>
      </c>
      <c r="BE23" s="335">
        <v>223</v>
      </c>
      <c r="BF23" s="335">
        <v>218</v>
      </c>
      <c r="BG23" s="335">
        <v>240</v>
      </c>
      <c r="BH23" s="335">
        <v>225</v>
      </c>
      <c r="BI23" s="335">
        <v>168</v>
      </c>
      <c r="BJ23" s="335">
        <v>160</v>
      </c>
      <c r="BK23" s="335">
        <v>158</v>
      </c>
      <c r="BL23" s="335">
        <v>124</v>
      </c>
      <c r="BM23" s="335">
        <v>177</v>
      </c>
      <c r="BN23" s="335">
        <v>200</v>
      </c>
      <c r="BO23" s="335">
        <v>260</v>
      </c>
      <c r="BP23" s="335">
        <v>270</v>
      </c>
      <c r="BQ23" s="335">
        <v>271</v>
      </c>
      <c r="BR23" s="335">
        <v>275</v>
      </c>
      <c r="BS23" s="335">
        <v>215</v>
      </c>
      <c r="BT23" s="335" t="s">
        <v>1282</v>
      </c>
      <c r="BU23" s="335" t="s">
        <v>1282</v>
      </c>
      <c r="BV23" s="335" t="s">
        <v>1282</v>
      </c>
      <c r="BW23" s="335" t="s">
        <v>1282</v>
      </c>
      <c r="BX23" s="335" t="s">
        <v>1282</v>
      </c>
      <c r="BY23" s="335" t="s">
        <v>1282</v>
      </c>
      <c r="BZ23" s="335" t="s">
        <v>1282</v>
      </c>
      <c r="CA23" s="335" t="s">
        <v>1282</v>
      </c>
      <c r="CB23" s="335" t="s">
        <v>1282</v>
      </c>
      <c r="CC23" s="335" t="s">
        <v>1282</v>
      </c>
    </row>
    <row r="24" spans="1:81" s="330" customFormat="1" ht="13.9" customHeight="1" x14ac:dyDescent="0.2">
      <c r="A24" s="377" t="s">
        <v>1700</v>
      </c>
      <c r="B24" s="378"/>
      <c r="C24" s="335" t="s">
        <v>1282</v>
      </c>
      <c r="D24" s="335" t="s">
        <v>1282</v>
      </c>
      <c r="E24" s="335" t="s">
        <v>1282</v>
      </c>
      <c r="F24" s="335" t="s">
        <v>1282</v>
      </c>
      <c r="G24" s="335" t="s">
        <v>1282</v>
      </c>
      <c r="H24" s="335" t="s">
        <v>1282</v>
      </c>
      <c r="I24" s="335" t="s">
        <v>1282</v>
      </c>
      <c r="J24" s="335" t="s">
        <v>1282</v>
      </c>
      <c r="K24" s="335" t="s">
        <v>1282</v>
      </c>
      <c r="L24" s="335" t="s">
        <v>1282</v>
      </c>
      <c r="M24" s="335" t="s">
        <v>1282</v>
      </c>
      <c r="N24" s="335" t="s">
        <v>1282</v>
      </c>
      <c r="O24" s="335" t="s">
        <v>1282</v>
      </c>
      <c r="P24" s="335" t="s">
        <v>1282</v>
      </c>
      <c r="Q24" s="335" t="s">
        <v>1282</v>
      </c>
      <c r="R24" s="335" t="s">
        <v>1282</v>
      </c>
      <c r="S24" s="335" t="s">
        <v>1282</v>
      </c>
      <c r="T24" s="335" t="s">
        <v>1282</v>
      </c>
      <c r="U24" s="335" t="s">
        <v>1282</v>
      </c>
      <c r="V24" s="335" t="s">
        <v>1282</v>
      </c>
      <c r="W24" s="335" t="s">
        <v>1282</v>
      </c>
      <c r="X24" s="335" t="s">
        <v>1282</v>
      </c>
      <c r="Y24" s="335" t="s">
        <v>1282</v>
      </c>
      <c r="Z24" s="335" t="s">
        <v>1282</v>
      </c>
      <c r="AA24" s="335" t="s">
        <v>1282</v>
      </c>
      <c r="AB24" s="335" t="s">
        <v>1282</v>
      </c>
      <c r="AC24" s="335" t="s">
        <v>1282</v>
      </c>
      <c r="AD24" s="335" t="s">
        <v>1282</v>
      </c>
      <c r="AE24" s="335" t="s">
        <v>1282</v>
      </c>
      <c r="AF24" s="335" t="s">
        <v>1282</v>
      </c>
      <c r="AG24" s="335" t="s">
        <v>1282</v>
      </c>
      <c r="AH24" s="335" t="s">
        <v>1282</v>
      </c>
      <c r="AI24" s="335" t="s">
        <v>1282</v>
      </c>
      <c r="AJ24" s="335" t="s">
        <v>1282</v>
      </c>
      <c r="AK24" s="335" t="s">
        <v>1282</v>
      </c>
      <c r="AL24" s="335" t="s">
        <v>1282</v>
      </c>
      <c r="AM24" s="335" t="s">
        <v>1282</v>
      </c>
      <c r="AN24" s="335" t="s">
        <v>1282</v>
      </c>
      <c r="AO24" s="335" t="s">
        <v>1282</v>
      </c>
      <c r="AP24" s="335" t="s">
        <v>1282</v>
      </c>
      <c r="AQ24" s="335" t="s">
        <v>1282</v>
      </c>
      <c r="AR24" s="335" t="s">
        <v>1282</v>
      </c>
      <c r="AS24" s="335" t="s">
        <v>1282</v>
      </c>
      <c r="AT24" s="335" t="s">
        <v>1282</v>
      </c>
      <c r="AU24" s="335" t="s">
        <v>1282</v>
      </c>
      <c r="AV24" s="335" t="s">
        <v>1282</v>
      </c>
      <c r="AW24" s="335" t="s">
        <v>1282</v>
      </c>
      <c r="AX24" s="335" t="s">
        <v>1282</v>
      </c>
      <c r="AY24" s="335" t="s">
        <v>1282</v>
      </c>
      <c r="AZ24" s="335" t="s">
        <v>1282</v>
      </c>
      <c r="BA24" s="335" t="s">
        <v>1282</v>
      </c>
      <c r="BB24" s="335" t="s">
        <v>1282</v>
      </c>
      <c r="BC24" s="335" t="s">
        <v>1282</v>
      </c>
      <c r="BD24" s="335" t="s">
        <v>1282</v>
      </c>
      <c r="BE24" s="335" t="s">
        <v>1282</v>
      </c>
      <c r="BF24" s="335" t="s">
        <v>1282</v>
      </c>
      <c r="BG24" s="335" t="s">
        <v>1282</v>
      </c>
      <c r="BH24" s="335" t="s">
        <v>1282</v>
      </c>
      <c r="BI24" s="335" t="s">
        <v>1282</v>
      </c>
      <c r="BJ24" s="335" t="s">
        <v>1282</v>
      </c>
      <c r="BK24" s="335" t="s">
        <v>1282</v>
      </c>
      <c r="BL24" s="335" t="s">
        <v>1282</v>
      </c>
      <c r="BM24" s="335" t="s">
        <v>1282</v>
      </c>
      <c r="BN24" s="335" t="s">
        <v>1282</v>
      </c>
      <c r="BO24" s="335" t="s">
        <v>1282</v>
      </c>
      <c r="BP24" s="335" t="s">
        <v>1282</v>
      </c>
      <c r="BQ24" s="335" t="s">
        <v>1282</v>
      </c>
      <c r="BR24" s="335" t="s">
        <v>1282</v>
      </c>
      <c r="BS24" s="335" t="s">
        <v>1282</v>
      </c>
      <c r="BT24" s="335">
        <v>34</v>
      </c>
      <c r="BU24" s="335">
        <v>455</v>
      </c>
      <c r="BV24" s="335">
        <v>2199</v>
      </c>
      <c r="BW24" s="335">
        <v>4561</v>
      </c>
      <c r="BX24" s="335">
        <v>3605</v>
      </c>
      <c r="BY24" s="335">
        <v>388</v>
      </c>
      <c r="BZ24" s="335">
        <v>219</v>
      </c>
      <c r="CA24" s="335">
        <v>52</v>
      </c>
      <c r="CB24" s="335">
        <v>75</v>
      </c>
      <c r="CC24" s="335">
        <v>93</v>
      </c>
    </row>
    <row r="25" spans="1:81" s="330" customFormat="1" ht="13.9" customHeight="1" x14ac:dyDescent="0.2">
      <c r="A25" s="377" t="s">
        <v>2076</v>
      </c>
      <c r="B25" s="378"/>
      <c r="C25" s="335" t="s">
        <v>1282</v>
      </c>
      <c r="D25" s="335" t="s">
        <v>1282</v>
      </c>
      <c r="E25" s="335" t="s">
        <v>1282</v>
      </c>
      <c r="F25" s="335" t="s">
        <v>1282</v>
      </c>
      <c r="G25" s="335" t="s">
        <v>1282</v>
      </c>
      <c r="H25" s="335" t="s">
        <v>1282</v>
      </c>
      <c r="I25" s="335" t="s">
        <v>1282</v>
      </c>
      <c r="J25" s="335" t="s">
        <v>1282</v>
      </c>
      <c r="K25" s="335" t="s">
        <v>1282</v>
      </c>
      <c r="L25" s="335" t="s">
        <v>1282</v>
      </c>
      <c r="M25" s="335" t="s">
        <v>1282</v>
      </c>
      <c r="N25" s="335" t="s">
        <v>1282</v>
      </c>
      <c r="O25" s="335" t="s">
        <v>1282</v>
      </c>
      <c r="P25" s="335" t="s">
        <v>1282</v>
      </c>
      <c r="Q25" s="335" t="s">
        <v>1282</v>
      </c>
      <c r="R25" s="335" t="s">
        <v>1282</v>
      </c>
      <c r="S25" s="335" t="s">
        <v>1282</v>
      </c>
      <c r="T25" s="335" t="s">
        <v>1282</v>
      </c>
      <c r="U25" s="335" t="s">
        <v>1282</v>
      </c>
      <c r="V25" s="335" t="s">
        <v>1282</v>
      </c>
      <c r="W25" s="335" t="s">
        <v>1282</v>
      </c>
      <c r="X25" s="335" t="s">
        <v>1282</v>
      </c>
      <c r="Y25" s="335" t="s">
        <v>1282</v>
      </c>
      <c r="Z25" s="335" t="s">
        <v>1282</v>
      </c>
      <c r="AA25" s="335" t="s">
        <v>1282</v>
      </c>
      <c r="AB25" s="335" t="s">
        <v>1282</v>
      </c>
      <c r="AC25" s="335" t="s">
        <v>1282</v>
      </c>
      <c r="AD25" s="335" t="s">
        <v>1282</v>
      </c>
      <c r="AE25" s="335" t="s">
        <v>1282</v>
      </c>
      <c r="AF25" s="335" t="s">
        <v>1282</v>
      </c>
      <c r="AG25" s="335" t="s">
        <v>1282</v>
      </c>
      <c r="AH25" s="335" t="s">
        <v>1282</v>
      </c>
      <c r="AI25" s="335" t="s">
        <v>1282</v>
      </c>
      <c r="AJ25" s="335" t="s">
        <v>1282</v>
      </c>
      <c r="AK25" s="335" t="s">
        <v>1282</v>
      </c>
      <c r="AL25" s="335" t="s">
        <v>1282</v>
      </c>
      <c r="AM25" s="335" t="s">
        <v>1282</v>
      </c>
      <c r="AN25" s="335" t="s">
        <v>1282</v>
      </c>
      <c r="AO25" s="335" t="s">
        <v>1282</v>
      </c>
      <c r="AP25" s="335" t="s">
        <v>1282</v>
      </c>
      <c r="AQ25" s="335" t="s">
        <v>1282</v>
      </c>
      <c r="AR25" s="335" t="s">
        <v>1282</v>
      </c>
      <c r="AS25" s="335" t="s">
        <v>1282</v>
      </c>
      <c r="AT25" s="335" t="s">
        <v>1282</v>
      </c>
      <c r="AU25" s="335" t="s">
        <v>1282</v>
      </c>
      <c r="AV25" s="335" t="s">
        <v>1282</v>
      </c>
      <c r="AW25" s="335" t="s">
        <v>1282</v>
      </c>
      <c r="AX25" s="335" t="s">
        <v>1282</v>
      </c>
      <c r="AY25" s="335" t="s">
        <v>1282</v>
      </c>
      <c r="AZ25" s="335" t="s">
        <v>1282</v>
      </c>
      <c r="BA25" s="335" t="s">
        <v>1282</v>
      </c>
      <c r="BB25" s="335" t="s">
        <v>1282</v>
      </c>
      <c r="BC25" s="335" t="s">
        <v>1282</v>
      </c>
      <c r="BD25" s="335" t="s">
        <v>1282</v>
      </c>
      <c r="BE25" s="335" t="s">
        <v>1282</v>
      </c>
      <c r="BF25" s="335" t="s">
        <v>1282</v>
      </c>
      <c r="BG25" s="335" t="s">
        <v>1282</v>
      </c>
      <c r="BH25" s="335" t="s">
        <v>1282</v>
      </c>
      <c r="BI25" s="335" t="s">
        <v>1282</v>
      </c>
      <c r="BJ25" s="335" t="s">
        <v>1282</v>
      </c>
      <c r="BK25" s="335" t="s">
        <v>1282</v>
      </c>
      <c r="BL25" s="335" t="s">
        <v>1282</v>
      </c>
      <c r="BM25" s="335" t="s">
        <v>1282</v>
      </c>
      <c r="BN25" s="335" t="s">
        <v>1282</v>
      </c>
      <c r="BO25" s="335" t="s">
        <v>1282</v>
      </c>
      <c r="BP25" s="335" t="s">
        <v>1282</v>
      </c>
      <c r="BQ25" s="335" t="s">
        <v>1282</v>
      </c>
      <c r="BR25" s="335" t="s">
        <v>1282</v>
      </c>
      <c r="BS25" s="335" t="s">
        <v>1282</v>
      </c>
      <c r="BT25" s="335" t="s">
        <v>1282</v>
      </c>
      <c r="BU25" s="335" t="s">
        <v>1282</v>
      </c>
      <c r="BV25" s="335" t="s">
        <v>1282</v>
      </c>
      <c r="BW25" s="335" t="s">
        <v>1282</v>
      </c>
      <c r="BX25" s="335" t="s">
        <v>1282</v>
      </c>
      <c r="BY25" s="335" t="s">
        <v>1282</v>
      </c>
      <c r="BZ25" s="335" t="s">
        <v>1282</v>
      </c>
      <c r="CA25" s="335" t="s">
        <v>1282</v>
      </c>
      <c r="CB25" s="335" t="s">
        <v>1282</v>
      </c>
      <c r="CC25" s="335">
        <v>250</v>
      </c>
    </row>
    <row r="26" spans="1:81" s="330" customFormat="1" ht="13.9" customHeight="1" x14ac:dyDescent="0.2">
      <c r="A26" s="383" t="s">
        <v>1699</v>
      </c>
      <c r="B26" s="384"/>
      <c r="C26" s="333" t="s">
        <v>1282</v>
      </c>
      <c r="D26" s="333" t="s">
        <v>1282</v>
      </c>
      <c r="E26" s="333" t="s">
        <v>1282</v>
      </c>
      <c r="F26" s="333" t="s">
        <v>1282</v>
      </c>
      <c r="G26" s="333" t="s">
        <v>1282</v>
      </c>
      <c r="H26" s="333" t="s">
        <v>1282</v>
      </c>
      <c r="I26" s="333" t="s">
        <v>1282</v>
      </c>
      <c r="J26" s="333" t="s">
        <v>1282</v>
      </c>
      <c r="K26" s="333" t="s">
        <v>1282</v>
      </c>
      <c r="L26" s="333" t="s">
        <v>1282</v>
      </c>
      <c r="M26" s="333" t="s">
        <v>1282</v>
      </c>
      <c r="N26" s="333" t="s">
        <v>1282</v>
      </c>
      <c r="O26" s="333" t="s">
        <v>1282</v>
      </c>
      <c r="P26" s="333" t="s">
        <v>1282</v>
      </c>
      <c r="Q26" s="333" t="s">
        <v>1282</v>
      </c>
      <c r="R26" s="333" t="s">
        <v>1282</v>
      </c>
      <c r="S26" s="333" t="s">
        <v>1282</v>
      </c>
      <c r="T26" s="333" t="s">
        <v>1282</v>
      </c>
      <c r="U26" s="333" t="s">
        <v>1282</v>
      </c>
      <c r="V26" s="333" t="s">
        <v>1282</v>
      </c>
      <c r="W26" s="333" t="s">
        <v>1282</v>
      </c>
      <c r="X26" s="333" t="s">
        <v>1282</v>
      </c>
      <c r="Y26" s="333" t="s">
        <v>1282</v>
      </c>
      <c r="Z26" s="333" t="s">
        <v>1282</v>
      </c>
      <c r="AA26" s="333" t="s">
        <v>1282</v>
      </c>
      <c r="AB26" s="333" t="s">
        <v>1282</v>
      </c>
      <c r="AC26" s="333" t="s">
        <v>1282</v>
      </c>
      <c r="AD26" s="333" t="s">
        <v>1282</v>
      </c>
      <c r="AE26" s="333">
        <v>5</v>
      </c>
      <c r="AF26" s="333">
        <v>6</v>
      </c>
      <c r="AG26" s="333">
        <v>9</v>
      </c>
      <c r="AH26" s="333">
        <v>8</v>
      </c>
      <c r="AI26" s="333">
        <v>5</v>
      </c>
      <c r="AJ26" s="333">
        <v>5</v>
      </c>
      <c r="AK26" s="333">
        <v>5</v>
      </c>
      <c r="AL26" s="333">
        <v>7</v>
      </c>
      <c r="AM26" s="333">
        <v>8</v>
      </c>
      <c r="AN26" s="333">
        <v>7</v>
      </c>
      <c r="AO26" s="333">
        <v>6</v>
      </c>
      <c r="AP26" s="333">
        <v>100</v>
      </c>
      <c r="AQ26" s="333">
        <v>83</v>
      </c>
      <c r="AR26" s="333">
        <v>384</v>
      </c>
      <c r="AS26" s="333">
        <v>480</v>
      </c>
      <c r="AT26" s="333">
        <v>346</v>
      </c>
      <c r="AU26" s="333">
        <v>317</v>
      </c>
      <c r="AV26" s="333">
        <v>356</v>
      </c>
      <c r="AW26" s="333">
        <v>314</v>
      </c>
      <c r="AX26" s="333">
        <v>311</v>
      </c>
      <c r="AY26" s="333">
        <v>242</v>
      </c>
      <c r="AZ26" s="333">
        <v>230</v>
      </c>
      <c r="BA26" s="333">
        <v>187</v>
      </c>
      <c r="BB26" s="333">
        <v>228</v>
      </c>
      <c r="BC26" s="333">
        <v>214</v>
      </c>
      <c r="BD26" s="333">
        <v>207</v>
      </c>
      <c r="BE26" s="333">
        <v>223</v>
      </c>
      <c r="BF26" s="333">
        <v>218</v>
      </c>
      <c r="BG26" s="333">
        <v>240</v>
      </c>
      <c r="BH26" s="333">
        <v>225</v>
      </c>
      <c r="BI26" s="333">
        <v>168</v>
      </c>
      <c r="BJ26" s="333">
        <v>160</v>
      </c>
      <c r="BK26" s="333">
        <v>158</v>
      </c>
      <c r="BL26" s="333">
        <v>124</v>
      </c>
      <c r="BM26" s="333">
        <v>177</v>
      </c>
      <c r="BN26" s="333">
        <v>200</v>
      </c>
      <c r="BO26" s="333">
        <v>260</v>
      </c>
      <c r="BP26" s="333">
        <v>270</v>
      </c>
      <c r="BQ26" s="333">
        <v>271</v>
      </c>
      <c r="BR26" s="333">
        <v>275</v>
      </c>
      <c r="BS26" s="333">
        <v>215</v>
      </c>
      <c r="BT26" s="333">
        <v>34</v>
      </c>
      <c r="BU26" s="333">
        <v>455</v>
      </c>
      <c r="BV26" s="333">
        <v>2199</v>
      </c>
      <c r="BW26" s="333">
        <v>4561</v>
      </c>
      <c r="BX26" s="333">
        <v>3605</v>
      </c>
      <c r="BY26" s="333">
        <v>388</v>
      </c>
      <c r="BZ26" s="333">
        <v>219</v>
      </c>
      <c r="CA26" s="333">
        <v>52</v>
      </c>
      <c r="CB26" s="333">
        <v>75</v>
      </c>
      <c r="CC26" s="333">
        <v>343</v>
      </c>
    </row>
    <row r="27" spans="1:81" s="330" customFormat="1" ht="13.9" customHeight="1" x14ac:dyDescent="0.2">
      <c r="A27" s="375" t="s">
        <v>1349</v>
      </c>
      <c r="B27" s="376"/>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row>
    <row r="28" spans="1:81" s="330" customFormat="1" ht="13.9" customHeight="1" x14ac:dyDescent="0.2">
      <c r="A28" s="377" t="s">
        <v>1698</v>
      </c>
      <c r="B28" s="378"/>
      <c r="C28" s="335" t="s">
        <v>1282</v>
      </c>
      <c r="D28" s="335" t="s">
        <v>1282</v>
      </c>
      <c r="E28" s="335" t="s">
        <v>1282</v>
      </c>
      <c r="F28" s="335" t="s">
        <v>1282</v>
      </c>
      <c r="G28" s="335" t="s">
        <v>1282</v>
      </c>
      <c r="H28" s="335" t="s">
        <v>1282</v>
      </c>
      <c r="I28" s="335" t="s">
        <v>1282</v>
      </c>
      <c r="J28" s="335" t="s">
        <v>1282</v>
      </c>
      <c r="K28" s="335" t="s">
        <v>1282</v>
      </c>
      <c r="L28" s="335" t="s">
        <v>1282</v>
      </c>
      <c r="M28" s="335" t="s">
        <v>1282</v>
      </c>
      <c r="N28" s="335" t="s">
        <v>1282</v>
      </c>
      <c r="O28" s="335" t="s">
        <v>1282</v>
      </c>
      <c r="P28" s="335" t="s">
        <v>1282</v>
      </c>
      <c r="Q28" s="335" t="s">
        <v>1282</v>
      </c>
      <c r="R28" s="335" t="s">
        <v>1282</v>
      </c>
      <c r="S28" s="335" t="s">
        <v>1282</v>
      </c>
      <c r="T28" s="335" t="s">
        <v>1282</v>
      </c>
      <c r="U28" s="335" t="s">
        <v>1282</v>
      </c>
      <c r="V28" s="335" t="s">
        <v>1282</v>
      </c>
      <c r="W28" s="335" t="s">
        <v>1282</v>
      </c>
      <c r="X28" s="335" t="s">
        <v>1282</v>
      </c>
      <c r="Y28" s="335" t="s">
        <v>1282</v>
      </c>
      <c r="Z28" s="335" t="s">
        <v>1282</v>
      </c>
      <c r="AA28" s="335" t="s">
        <v>1282</v>
      </c>
      <c r="AB28" s="335" t="s">
        <v>1282</v>
      </c>
      <c r="AC28" s="335" t="s">
        <v>1282</v>
      </c>
      <c r="AD28" s="335" t="s">
        <v>1282</v>
      </c>
      <c r="AE28" s="335" t="s">
        <v>1282</v>
      </c>
      <c r="AF28" s="335" t="s">
        <v>1282</v>
      </c>
      <c r="AG28" s="335" t="s">
        <v>1282</v>
      </c>
      <c r="AH28" s="335" t="s">
        <v>1282</v>
      </c>
      <c r="AI28" s="335" t="s">
        <v>1282</v>
      </c>
      <c r="AJ28" s="335" t="s">
        <v>1282</v>
      </c>
      <c r="AK28" s="335" t="s">
        <v>1282</v>
      </c>
      <c r="AL28" s="335" t="s">
        <v>1282</v>
      </c>
      <c r="AM28" s="335" t="s">
        <v>1282</v>
      </c>
      <c r="AN28" s="335" t="s">
        <v>1282</v>
      </c>
      <c r="AO28" s="335" t="s">
        <v>1282</v>
      </c>
      <c r="AP28" s="335" t="s">
        <v>1282</v>
      </c>
      <c r="AQ28" s="335" t="s">
        <v>1282</v>
      </c>
      <c r="AR28" s="335" t="s">
        <v>1282</v>
      </c>
      <c r="AS28" s="335" t="s">
        <v>1282</v>
      </c>
      <c r="AT28" s="335" t="s">
        <v>1282</v>
      </c>
      <c r="AU28" s="335" t="s">
        <v>1288</v>
      </c>
      <c r="AV28" s="335">
        <v>8</v>
      </c>
      <c r="AW28" s="335">
        <v>27</v>
      </c>
      <c r="AX28" s="335">
        <v>32</v>
      </c>
      <c r="AY28" s="335">
        <v>10</v>
      </c>
      <c r="AZ28" s="335">
        <v>3</v>
      </c>
      <c r="BA28" s="335">
        <v>1</v>
      </c>
      <c r="BB28" s="335" t="s">
        <v>1288</v>
      </c>
      <c r="BC28" s="335" t="s">
        <v>1288</v>
      </c>
      <c r="BD28" s="335" t="s">
        <v>1288</v>
      </c>
      <c r="BE28" s="335" t="s">
        <v>1288</v>
      </c>
      <c r="BF28" s="335" t="s">
        <v>1282</v>
      </c>
      <c r="BG28" s="335" t="s">
        <v>1282</v>
      </c>
      <c r="BH28" s="335" t="s">
        <v>1282</v>
      </c>
      <c r="BI28" s="335" t="s">
        <v>1282</v>
      </c>
      <c r="BJ28" s="335" t="s">
        <v>1282</v>
      </c>
      <c r="BK28" s="335" t="s">
        <v>1282</v>
      </c>
      <c r="BL28" s="335" t="s">
        <v>1282</v>
      </c>
      <c r="BM28" s="335" t="s">
        <v>1282</v>
      </c>
      <c r="BN28" s="335" t="s">
        <v>1282</v>
      </c>
      <c r="BO28" s="335" t="s">
        <v>1282</v>
      </c>
      <c r="BP28" s="335" t="s">
        <v>1282</v>
      </c>
      <c r="BQ28" s="335" t="s">
        <v>1282</v>
      </c>
      <c r="BR28" s="335" t="s">
        <v>1282</v>
      </c>
      <c r="BS28" s="335" t="s">
        <v>1282</v>
      </c>
      <c r="BT28" s="335" t="s">
        <v>1282</v>
      </c>
      <c r="BU28" s="335" t="s">
        <v>1282</v>
      </c>
      <c r="BV28" s="335" t="s">
        <v>1282</v>
      </c>
      <c r="BW28" s="335" t="s">
        <v>1282</v>
      </c>
      <c r="BX28" s="335" t="s">
        <v>1282</v>
      </c>
      <c r="BY28" s="335" t="s">
        <v>1282</v>
      </c>
      <c r="BZ28" s="335" t="s">
        <v>1282</v>
      </c>
      <c r="CA28" s="335" t="s">
        <v>1282</v>
      </c>
      <c r="CB28" s="335" t="s">
        <v>1282</v>
      </c>
      <c r="CC28" s="335" t="s">
        <v>1282</v>
      </c>
    </row>
    <row r="29" spans="1:81" s="330" customFormat="1" ht="13.9" customHeight="1" x14ac:dyDescent="0.2">
      <c r="A29" s="375" t="s">
        <v>1298</v>
      </c>
      <c r="B29" s="376"/>
      <c r="C29" s="337"/>
      <c r="D29" s="337"/>
      <c r="E29" s="337"/>
      <c r="F29" s="337"/>
      <c r="G29" s="337"/>
      <c r="H29" s="337"/>
      <c r="I29" s="337"/>
      <c r="J29" s="337"/>
      <c r="K29" s="337"/>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row>
    <row r="30" spans="1:81" s="330" customFormat="1" ht="13.9" customHeight="1" x14ac:dyDescent="0.2">
      <c r="A30" s="377" t="s">
        <v>1697</v>
      </c>
      <c r="B30" s="378"/>
      <c r="C30" s="335" t="s">
        <v>1282</v>
      </c>
      <c r="D30" s="335" t="s">
        <v>1282</v>
      </c>
      <c r="E30" s="335" t="s">
        <v>1282</v>
      </c>
      <c r="F30" s="335" t="s">
        <v>1282</v>
      </c>
      <c r="G30" s="335" t="s">
        <v>1282</v>
      </c>
      <c r="H30" s="335" t="s">
        <v>1282</v>
      </c>
      <c r="I30" s="335" t="s">
        <v>1282</v>
      </c>
      <c r="J30" s="335" t="s">
        <v>1282</v>
      </c>
      <c r="K30" s="335" t="s">
        <v>1282</v>
      </c>
      <c r="L30" s="335">
        <v>2</v>
      </c>
      <c r="M30" s="335">
        <v>2</v>
      </c>
      <c r="N30" s="335">
        <v>2</v>
      </c>
      <c r="O30" s="335">
        <v>3</v>
      </c>
      <c r="P30" s="335">
        <v>3</v>
      </c>
      <c r="Q30" s="335">
        <v>4</v>
      </c>
      <c r="R30" s="335">
        <v>4</v>
      </c>
      <c r="S30" s="335">
        <v>4</v>
      </c>
      <c r="T30" s="335">
        <v>5</v>
      </c>
      <c r="U30" s="335">
        <v>5</v>
      </c>
      <c r="V30" s="335">
        <v>6</v>
      </c>
      <c r="W30" s="335">
        <v>6</v>
      </c>
      <c r="X30" s="335">
        <v>6</v>
      </c>
      <c r="Y30" s="335">
        <v>7</v>
      </c>
      <c r="Z30" s="335">
        <v>7</v>
      </c>
      <c r="AA30" s="335">
        <v>8</v>
      </c>
      <c r="AB30" s="335">
        <v>9</v>
      </c>
      <c r="AC30" s="335">
        <v>10</v>
      </c>
      <c r="AD30" s="335">
        <v>12</v>
      </c>
      <c r="AE30" s="335">
        <v>13</v>
      </c>
      <c r="AF30" s="335">
        <v>15</v>
      </c>
      <c r="AG30" s="335">
        <v>16</v>
      </c>
      <c r="AH30" s="335">
        <v>20</v>
      </c>
      <c r="AI30" s="335">
        <v>26</v>
      </c>
      <c r="AJ30" s="335">
        <v>27</v>
      </c>
      <c r="AK30" s="335">
        <v>31</v>
      </c>
      <c r="AL30" s="335">
        <v>37</v>
      </c>
      <c r="AM30" s="335">
        <v>48</v>
      </c>
      <c r="AN30" s="335">
        <v>20</v>
      </c>
      <c r="AO30" s="335">
        <v>68</v>
      </c>
      <c r="AP30" s="335">
        <v>80</v>
      </c>
      <c r="AQ30" s="335">
        <v>100</v>
      </c>
      <c r="AR30" s="335">
        <v>116</v>
      </c>
      <c r="AS30" s="335">
        <v>137</v>
      </c>
      <c r="AT30" s="335">
        <v>163</v>
      </c>
      <c r="AU30" s="335">
        <v>165</v>
      </c>
      <c r="AV30" s="335">
        <v>170</v>
      </c>
      <c r="AW30" s="335">
        <v>188</v>
      </c>
      <c r="AX30" s="335">
        <v>196</v>
      </c>
      <c r="AY30" s="335">
        <v>203</v>
      </c>
      <c r="AZ30" s="335">
        <v>225</v>
      </c>
      <c r="BA30" s="335">
        <v>232</v>
      </c>
      <c r="BB30" s="335">
        <v>233</v>
      </c>
      <c r="BC30" s="335">
        <v>243</v>
      </c>
      <c r="BD30" s="335">
        <v>241</v>
      </c>
      <c r="BE30" s="335">
        <v>237</v>
      </c>
      <c r="BF30" s="335">
        <v>248</v>
      </c>
      <c r="BG30" s="335">
        <v>252</v>
      </c>
      <c r="BH30" s="335">
        <v>256</v>
      </c>
      <c r="BI30" s="335">
        <v>272</v>
      </c>
      <c r="BJ30" s="335">
        <v>264</v>
      </c>
      <c r="BK30" s="335">
        <v>304</v>
      </c>
      <c r="BL30" s="335">
        <v>309</v>
      </c>
      <c r="BM30" s="335">
        <v>315</v>
      </c>
      <c r="BN30" s="335">
        <v>328</v>
      </c>
      <c r="BO30" s="335">
        <v>329</v>
      </c>
      <c r="BP30" s="335">
        <v>338</v>
      </c>
      <c r="BQ30" s="335">
        <v>365</v>
      </c>
      <c r="BR30" s="335">
        <v>376</v>
      </c>
      <c r="BS30" s="335">
        <v>452</v>
      </c>
      <c r="BT30" s="335">
        <v>490</v>
      </c>
      <c r="BU30" s="335">
        <v>544</v>
      </c>
      <c r="BV30" s="335">
        <v>457</v>
      </c>
      <c r="BW30" s="335">
        <v>567</v>
      </c>
      <c r="BX30" s="335">
        <v>618</v>
      </c>
      <c r="BY30" s="335">
        <v>548</v>
      </c>
      <c r="BZ30" s="335">
        <v>540</v>
      </c>
      <c r="CA30" s="335">
        <v>525</v>
      </c>
      <c r="CB30" s="335">
        <v>532</v>
      </c>
      <c r="CC30" s="335">
        <v>527</v>
      </c>
    </row>
    <row r="31" spans="1:81" s="330" customFormat="1" ht="13.9" customHeight="1" x14ac:dyDescent="0.25">
      <c r="A31" s="379" t="s">
        <v>1696</v>
      </c>
      <c r="B31" s="380"/>
      <c r="C31" s="333" t="s">
        <v>1282</v>
      </c>
      <c r="D31" s="333" t="s">
        <v>1282</v>
      </c>
      <c r="E31" s="333" t="s">
        <v>1282</v>
      </c>
      <c r="F31" s="333" t="s">
        <v>1282</v>
      </c>
      <c r="G31" s="333" t="s">
        <v>1282</v>
      </c>
      <c r="H31" s="333" t="s">
        <v>1282</v>
      </c>
      <c r="I31" s="333" t="s">
        <v>1282</v>
      </c>
      <c r="J31" s="333" t="s">
        <v>1282</v>
      </c>
      <c r="K31" s="333" t="s">
        <v>1282</v>
      </c>
      <c r="L31" s="333">
        <v>2</v>
      </c>
      <c r="M31" s="333">
        <v>2</v>
      </c>
      <c r="N31" s="333">
        <v>2</v>
      </c>
      <c r="O31" s="333">
        <v>3</v>
      </c>
      <c r="P31" s="333">
        <v>3</v>
      </c>
      <c r="Q31" s="333">
        <v>4</v>
      </c>
      <c r="R31" s="333">
        <v>4</v>
      </c>
      <c r="S31" s="333">
        <v>4</v>
      </c>
      <c r="T31" s="333">
        <v>5</v>
      </c>
      <c r="U31" s="333">
        <v>5</v>
      </c>
      <c r="V31" s="333">
        <v>6</v>
      </c>
      <c r="W31" s="333">
        <v>6</v>
      </c>
      <c r="X31" s="333">
        <v>6</v>
      </c>
      <c r="Y31" s="333">
        <v>7</v>
      </c>
      <c r="Z31" s="333">
        <v>7</v>
      </c>
      <c r="AA31" s="333">
        <v>8</v>
      </c>
      <c r="AB31" s="333">
        <v>9</v>
      </c>
      <c r="AC31" s="333">
        <v>10</v>
      </c>
      <c r="AD31" s="333">
        <v>12</v>
      </c>
      <c r="AE31" s="333">
        <v>18</v>
      </c>
      <c r="AF31" s="333">
        <v>20</v>
      </c>
      <c r="AG31" s="333">
        <v>25</v>
      </c>
      <c r="AH31" s="333">
        <v>28</v>
      </c>
      <c r="AI31" s="333">
        <v>31</v>
      </c>
      <c r="AJ31" s="333">
        <v>33</v>
      </c>
      <c r="AK31" s="333">
        <v>36</v>
      </c>
      <c r="AL31" s="333">
        <v>43</v>
      </c>
      <c r="AM31" s="333">
        <v>56</v>
      </c>
      <c r="AN31" s="333">
        <v>27</v>
      </c>
      <c r="AO31" s="333">
        <v>74</v>
      </c>
      <c r="AP31" s="333">
        <v>180</v>
      </c>
      <c r="AQ31" s="333">
        <v>183</v>
      </c>
      <c r="AR31" s="333">
        <v>499</v>
      </c>
      <c r="AS31" s="333">
        <v>617</v>
      </c>
      <c r="AT31" s="333">
        <v>509</v>
      </c>
      <c r="AU31" s="333">
        <v>482</v>
      </c>
      <c r="AV31" s="333">
        <v>534</v>
      </c>
      <c r="AW31" s="333">
        <v>529</v>
      </c>
      <c r="AX31" s="333">
        <v>538</v>
      </c>
      <c r="AY31" s="333">
        <v>455</v>
      </c>
      <c r="AZ31" s="333">
        <v>457</v>
      </c>
      <c r="BA31" s="333">
        <v>420</v>
      </c>
      <c r="BB31" s="333">
        <v>461</v>
      </c>
      <c r="BC31" s="333">
        <v>457</v>
      </c>
      <c r="BD31" s="333">
        <v>448</v>
      </c>
      <c r="BE31" s="333">
        <v>460</v>
      </c>
      <c r="BF31" s="333">
        <v>466</v>
      </c>
      <c r="BG31" s="333">
        <v>492</v>
      </c>
      <c r="BH31" s="333">
        <v>481</v>
      </c>
      <c r="BI31" s="333">
        <v>440</v>
      </c>
      <c r="BJ31" s="333">
        <v>424</v>
      </c>
      <c r="BK31" s="333">
        <v>462</v>
      </c>
      <c r="BL31" s="333">
        <v>433</v>
      </c>
      <c r="BM31" s="333">
        <v>492</v>
      </c>
      <c r="BN31" s="333">
        <v>528</v>
      </c>
      <c r="BO31" s="333">
        <v>589</v>
      </c>
      <c r="BP31" s="333">
        <v>608</v>
      </c>
      <c r="BQ31" s="333">
        <v>636</v>
      </c>
      <c r="BR31" s="333">
        <v>651</v>
      </c>
      <c r="BS31" s="333">
        <v>667</v>
      </c>
      <c r="BT31" s="333">
        <v>524</v>
      </c>
      <c r="BU31" s="333">
        <v>999</v>
      </c>
      <c r="BV31" s="333">
        <v>2656</v>
      </c>
      <c r="BW31" s="333">
        <v>5128</v>
      </c>
      <c r="BX31" s="333">
        <v>4223</v>
      </c>
      <c r="BY31" s="333">
        <v>936</v>
      </c>
      <c r="BZ31" s="333">
        <v>759</v>
      </c>
      <c r="CA31" s="333">
        <v>577</v>
      </c>
      <c r="CB31" s="333">
        <v>607</v>
      </c>
      <c r="CC31" s="333">
        <v>870</v>
      </c>
    </row>
    <row r="32" spans="1:81" s="330" customFormat="1" ht="13.9" customHeight="1" x14ac:dyDescent="0.25">
      <c r="A32" s="381" t="s">
        <v>1695</v>
      </c>
      <c r="B32" s="382"/>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row>
    <row r="33" spans="1:81" s="330" customFormat="1" ht="13.9" customHeight="1" x14ac:dyDescent="0.2">
      <c r="A33" s="375" t="s">
        <v>1326</v>
      </c>
      <c r="B33" s="376"/>
      <c r="C33" s="337"/>
      <c r="D33" s="337"/>
      <c r="E33" s="337"/>
      <c r="F33" s="337"/>
      <c r="G33" s="337"/>
      <c r="H33" s="337"/>
      <c r="I33" s="337"/>
      <c r="J33" s="337"/>
      <c r="K33" s="337"/>
      <c r="L33" s="337"/>
      <c r="M33" s="337"/>
      <c r="N33" s="337"/>
      <c r="O33" s="337"/>
      <c r="P33" s="337"/>
      <c r="Q33" s="337"/>
      <c r="R33" s="337"/>
      <c r="S33" s="337"/>
      <c r="T33" s="337"/>
      <c r="U33" s="337"/>
      <c r="V33" s="337"/>
      <c r="W33" s="337"/>
      <c r="X33" s="337"/>
      <c r="Y33" s="337"/>
      <c r="Z33" s="337"/>
      <c r="AA33" s="337"/>
      <c r="AB33" s="337"/>
      <c r="AC33" s="337"/>
      <c r="AD33" s="337"/>
      <c r="AE33" s="337"/>
      <c r="AF33" s="337"/>
      <c r="AG33" s="337"/>
      <c r="AH33" s="337"/>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row>
    <row r="34" spans="1:81" s="330" customFormat="1" ht="13.9" customHeight="1" x14ac:dyDescent="0.2">
      <c r="A34" s="377" t="s">
        <v>1694</v>
      </c>
      <c r="B34" s="378"/>
      <c r="C34" s="335" t="s">
        <v>1282</v>
      </c>
      <c r="D34" s="335" t="s">
        <v>1282</v>
      </c>
      <c r="E34" s="335" t="s">
        <v>1282</v>
      </c>
      <c r="F34" s="335" t="s">
        <v>1282</v>
      </c>
      <c r="G34" s="335" t="s">
        <v>1282</v>
      </c>
      <c r="H34" s="335" t="s">
        <v>1282</v>
      </c>
      <c r="I34" s="335" t="s">
        <v>1282</v>
      </c>
      <c r="J34" s="335" t="s">
        <v>1282</v>
      </c>
      <c r="K34" s="335" t="s">
        <v>1282</v>
      </c>
      <c r="L34" s="335" t="s">
        <v>1282</v>
      </c>
      <c r="M34" s="335" t="s">
        <v>1282</v>
      </c>
      <c r="N34" s="335" t="s">
        <v>1282</v>
      </c>
      <c r="O34" s="335" t="s">
        <v>1282</v>
      </c>
      <c r="P34" s="335" t="s">
        <v>1282</v>
      </c>
      <c r="Q34" s="335" t="s">
        <v>1282</v>
      </c>
      <c r="R34" s="335" t="s">
        <v>1282</v>
      </c>
      <c r="S34" s="335" t="s">
        <v>1282</v>
      </c>
      <c r="T34" s="335" t="s">
        <v>1282</v>
      </c>
      <c r="U34" s="335" t="s">
        <v>1282</v>
      </c>
      <c r="V34" s="335" t="s">
        <v>1282</v>
      </c>
      <c r="W34" s="335" t="s">
        <v>1282</v>
      </c>
      <c r="X34" s="335" t="s">
        <v>1282</v>
      </c>
      <c r="Y34" s="335" t="s">
        <v>1282</v>
      </c>
      <c r="Z34" s="335" t="s">
        <v>1282</v>
      </c>
      <c r="AA34" s="335" t="s">
        <v>1282</v>
      </c>
      <c r="AB34" s="335" t="s">
        <v>1282</v>
      </c>
      <c r="AC34" s="335" t="s">
        <v>1282</v>
      </c>
      <c r="AD34" s="335" t="s">
        <v>1282</v>
      </c>
      <c r="AE34" s="335" t="s">
        <v>1282</v>
      </c>
      <c r="AF34" s="335" t="s">
        <v>1282</v>
      </c>
      <c r="AG34" s="335" t="s">
        <v>1282</v>
      </c>
      <c r="AH34" s="335" t="s">
        <v>1282</v>
      </c>
      <c r="AI34" s="335" t="s">
        <v>1282</v>
      </c>
      <c r="AJ34" s="335" t="s">
        <v>1282</v>
      </c>
      <c r="AK34" s="335" t="s">
        <v>1282</v>
      </c>
      <c r="AL34" s="335" t="s">
        <v>1282</v>
      </c>
      <c r="AM34" s="335" t="s">
        <v>1282</v>
      </c>
      <c r="AN34" s="335" t="s">
        <v>1282</v>
      </c>
      <c r="AO34" s="335" t="s">
        <v>1282</v>
      </c>
      <c r="AP34" s="335" t="s">
        <v>1282</v>
      </c>
      <c r="AQ34" s="335" t="s">
        <v>1282</v>
      </c>
      <c r="AR34" s="335" t="s">
        <v>1282</v>
      </c>
      <c r="AS34" s="335" t="s">
        <v>1282</v>
      </c>
      <c r="AT34" s="335" t="s">
        <v>1282</v>
      </c>
      <c r="AU34" s="335" t="s">
        <v>1282</v>
      </c>
      <c r="AV34" s="335" t="s">
        <v>1282</v>
      </c>
      <c r="AW34" s="335" t="s">
        <v>1282</v>
      </c>
      <c r="AX34" s="335" t="s">
        <v>1282</v>
      </c>
      <c r="AY34" s="335" t="s">
        <v>1282</v>
      </c>
      <c r="AZ34" s="335" t="s">
        <v>1282</v>
      </c>
      <c r="BA34" s="335" t="s">
        <v>1282</v>
      </c>
      <c r="BB34" s="335" t="s">
        <v>1282</v>
      </c>
      <c r="BC34" s="335" t="s">
        <v>1282</v>
      </c>
      <c r="BD34" s="335" t="s">
        <v>1282</v>
      </c>
      <c r="BE34" s="335" t="s">
        <v>1282</v>
      </c>
      <c r="BF34" s="335" t="s">
        <v>1282</v>
      </c>
      <c r="BG34" s="335" t="s">
        <v>1282</v>
      </c>
      <c r="BH34" s="335" t="s">
        <v>1282</v>
      </c>
      <c r="BI34" s="335" t="s">
        <v>1282</v>
      </c>
      <c r="BJ34" s="335" t="s">
        <v>1282</v>
      </c>
      <c r="BK34" s="335" t="s">
        <v>1282</v>
      </c>
      <c r="BL34" s="335" t="s">
        <v>1282</v>
      </c>
      <c r="BM34" s="335" t="s">
        <v>1282</v>
      </c>
      <c r="BN34" s="335" t="s">
        <v>1282</v>
      </c>
      <c r="BO34" s="335" t="s">
        <v>1282</v>
      </c>
      <c r="BP34" s="335" t="s">
        <v>1282</v>
      </c>
      <c r="BQ34" s="335" t="s">
        <v>1282</v>
      </c>
      <c r="BR34" s="335">
        <v>4</v>
      </c>
      <c r="BS34" s="335">
        <v>4</v>
      </c>
      <c r="BT34" s="335">
        <v>4</v>
      </c>
      <c r="BU34" s="335">
        <v>5</v>
      </c>
      <c r="BV34" s="335">
        <v>5</v>
      </c>
      <c r="BW34" s="335">
        <v>4</v>
      </c>
      <c r="BX34" s="335">
        <v>4</v>
      </c>
      <c r="BY34" s="335">
        <v>5</v>
      </c>
      <c r="BZ34" s="335">
        <v>6</v>
      </c>
      <c r="CA34" s="335">
        <v>11</v>
      </c>
      <c r="CB34" s="335">
        <v>7</v>
      </c>
      <c r="CC34" s="335" t="s">
        <v>1282</v>
      </c>
    </row>
    <row r="35" spans="1:81" s="330" customFormat="1" ht="13.9" customHeight="1" x14ac:dyDescent="0.2">
      <c r="A35" s="377" t="s">
        <v>1693</v>
      </c>
      <c r="B35" s="378"/>
      <c r="C35" s="335" t="s">
        <v>1282</v>
      </c>
      <c r="D35" s="335" t="s">
        <v>1282</v>
      </c>
      <c r="E35" s="335" t="s">
        <v>1282</v>
      </c>
      <c r="F35" s="335" t="s">
        <v>1282</v>
      </c>
      <c r="G35" s="335" t="s">
        <v>1282</v>
      </c>
      <c r="H35" s="335" t="s">
        <v>1282</v>
      </c>
      <c r="I35" s="335" t="s">
        <v>1282</v>
      </c>
      <c r="J35" s="335" t="s">
        <v>1282</v>
      </c>
      <c r="K35" s="335" t="s">
        <v>1282</v>
      </c>
      <c r="L35" s="335" t="s">
        <v>1282</v>
      </c>
      <c r="M35" s="335" t="s">
        <v>1282</v>
      </c>
      <c r="N35" s="335" t="s">
        <v>1282</v>
      </c>
      <c r="O35" s="335" t="s">
        <v>1282</v>
      </c>
      <c r="P35" s="335" t="s">
        <v>1282</v>
      </c>
      <c r="Q35" s="335" t="s">
        <v>1282</v>
      </c>
      <c r="R35" s="335" t="s">
        <v>1282</v>
      </c>
      <c r="S35" s="335" t="s">
        <v>1282</v>
      </c>
      <c r="T35" s="335" t="s">
        <v>1282</v>
      </c>
      <c r="U35" s="335" t="s">
        <v>1282</v>
      </c>
      <c r="V35" s="335" t="s">
        <v>1282</v>
      </c>
      <c r="W35" s="335" t="s">
        <v>1282</v>
      </c>
      <c r="X35" s="335" t="s">
        <v>1282</v>
      </c>
      <c r="Y35" s="335" t="s">
        <v>1282</v>
      </c>
      <c r="Z35" s="335" t="s">
        <v>1282</v>
      </c>
      <c r="AA35" s="335" t="s">
        <v>1282</v>
      </c>
      <c r="AB35" s="335" t="s">
        <v>1282</v>
      </c>
      <c r="AC35" s="335" t="s">
        <v>1282</v>
      </c>
      <c r="AD35" s="335" t="s">
        <v>1282</v>
      </c>
      <c r="AE35" s="335" t="s">
        <v>1282</v>
      </c>
      <c r="AF35" s="335" t="s">
        <v>1282</v>
      </c>
      <c r="AG35" s="335" t="s">
        <v>1282</v>
      </c>
      <c r="AH35" s="335" t="s">
        <v>1282</v>
      </c>
      <c r="AI35" s="335" t="s">
        <v>1282</v>
      </c>
      <c r="AJ35" s="335" t="s">
        <v>1282</v>
      </c>
      <c r="AK35" s="335" t="s">
        <v>1282</v>
      </c>
      <c r="AL35" s="335" t="s">
        <v>1282</v>
      </c>
      <c r="AM35" s="335" t="s">
        <v>1282</v>
      </c>
      <c r="AN35" s="335" t="s">
        <v>1282</v>
      </c>
      <c r="AO35" s="335" t="s">
        <v>1282</v>
      </c>
      <c r="AP35" s="335" t="s">
        <v>1282</v>
      </c>
      <c r="AQ35" s="335" t="s">
        <v>1282</v>
      </c>
      <c r="AR35" s="335" t="s">
        <v>1282</v>
      </c>
      <c r="AS35" s="335" t="s">
        <v>1282</v>
      </c>
      <c r="AT35" s="335" t="s">
        <v>1282</v>
      </c>
      <c r="AU35" s="335" t="s">
        <v>1282</v>
      </c>
      <c r="AV35" s="335" t="s">
        <v>1282</v>
      </c>
      <c r="AW35" s="335" t="s">
        <v>1282</v>
      </c>
      <c r="AX35" s="335" t="s">
        <v>1282</v>
      </c>
      <c r="AY35" s="335" t="s">
        <v>1282</v>
      </c>
      <c r="AZ35" s="335" t="s">
        <v>1282</v>
      </c>
      <c r="BA35" s="335" t="s">
        <v>1282</v>
      </c>
      <c r="BB35" s="335" t="s">
        <v>1282</v>
      </c>
      <c r="BC35" s="335" t="s">
        <v>1282</v>
      </c>
      <c r="BD35" s="335" t="s">
        <v>1282</v>
      </c>
      <c r="BE35" s="335" t="s">
        <v>1282</v>
      </c>
      <c r="BF35" s="335" t="s">
        <v>1282</v>
      </c>
      <c r="BG35" s="335" t="s">
        <v>1282</v>
      </c>
      <c r="BH35" s="335" t="s">
        <v>1282</v>
      </c>
      <c r="BI35" s="335" t="s">
        <v>1282</v>
      </c>
      <c r="BJ35" s="335" t="s">
        <v>1282</v>
      </c>
      <c r="BK35" s="335" t="s">
        <v>1282</v>
      </c>
      <c r="BL35" s="335" t="s">
        <v>1282</v>
      </c>
      <c r="BM35" s="335" t="s">
        <v>1282</v>
      </c>
      <c r="BN35" s="335">
        <v>1</v>
      </c>
      <c r="BO35" s="335" t="s">
        <v>1282</v>
      </c>
      <c r="BP35" s="335" t="s">
        <v>1282</v>
      </c>
      <c r="BQ35" s="335">
        <v>2</v>
      </c>
      <c r="BR35" s="335">
        <v>2</v>
      </c>
      <c r="BS35" s="335">
        <v>2</v>
      </c>
      <c r="BT35" s="335">
        <v>7</v>
      </c>
      <c r="BU35" s="335">
        <v>1</v>
      </c>
      <c r="BV35" s="335">
        <v>15</v>
      </c>
      <c r="BW35" s="335">
        <v>5</v>
      </c>
      <c r="BX35" s="335">
        <v>5</v>
      </c>
      <c r="BY35" s="335">
        <v>7</v>
      </c>
      <c r="BZ35" s="335">
        <v>8</v>
      </c>
      <c r="CA35" s="335" t="s">
        <v>1282</v>
      </c>
      <c r="CB35" s="335" t="s">
        <v>1282</v>
      </c>
      <c r="CC35" s="335" t="s">
        <v>1282</v>
      </c>
    </row>
    <row r="36" spans="1:81" s="330" customFormat="1" ht="13.9" customHeight="1" x14ac:dyDescent="0.2">
      <c r="A36" s="377" t="s">
        <v>1692</v>
      </c>
      <c r="B36" s="378"/>
      <c r="C36" s="335" t="s">
        <v>1282</v>
      </c>
      <c r="D36" s="335" t="s">
        <v>1282</v>
      </c>
      <c r="E36" s="335" t="s">
        <v>1282</v>
      </c>
      <c r="F36" s="335" t="s">
        <v>1282</v>
      </c>
      <c r="G36" s="335" t="s">
        <v>1282</v>
      </c>
      <c r="H36" s="335" t="s">
        <v>1282</v>
      </c>
      <c r="I36" s="335" t="s">
        <v>1282</v>
      </c>
      <c r="J36" s="335" t="s">
        <v>1282</v>
      </c>
      <c r="K36" s="335" t="s">
        <v>1282</v>
      </c>
      <c r="L36" s="335" t="s">
        <v>1282</v>
      </c>
      <c r="M36" s="335" t="s">
        <v>1282</v>
      </c>
      <c r="N36" s="335" t="s">
        <v>1282</v>
      </c>
      <c r="O36" s="335" t="s">
        <v>1282</v>
      </c>
      <c r="P36" s="335" t="s">
        <v>1282</v>
      </c>
      <c r="Q36" s="335" t="s">
        <v>1282</v>
      </c>
      <c r="R36" s="335" t="s">
        <v>1282</v>
      </c>
      <c r="S36" s="335" t="s">
        <v>1282</v>
      </c>
      <c r="T36" s="335" t="s">
        <v>1282</v>
      </c>
      <c r="U36" s="335" t="s">
        <v>1282</v>
      </c>
      <c r="V36" s="335" t="s">
        <v>1282</v>
      </c>
      <c r="W36" s="335" t="s">
        <v>1282</v>
      </c>
      <c r="X36" s="335" t="s">
        <v>1282</v>
      </c>
      <c r="Y36" s="335" t="s">
        <v>1282</v>
      </c>
      <c r="Z36" s="335" t="s">
        <v>1282</v>
      </c>
      <c r="AA36" s="335" t="s">
        <v>1282</v>
      </c>
      <c r="AB36" s="335" t="s">
        <v>1288</v>
      </c>
      <c r="AC36" s="335" t="s">
        <v>1288</v>
      </c>
      <c r="AD36" s="335">
        <v>1</v>
      </c>
      <c r="AE36" s="335">
        <v>2</v>
      </c>
      <c r="AF36" s="335">
        <v>7</v>
      </c>
      <c r="AG36" s="335">
        <v>8</v>
      </c>
      <c r="AH36" s="335">
        <v>12</v>
      </c>
      <c r="AI36" s="335">
        <v>7</v>
      </c>
      <c r="AJ36" s="335">
        <v>8</v>
      </c>
      <c r="AK36" s="335">
        <v>8</v>
      </c>
      <c r="AL36" s="335">
        <v>9</v>
      </c>
      <c r="AM36" s="335">
        <v>13</v>
      </c>
      <c r="AN36" s="335">
        <v>3</v>
      </c>
      <c r="AO36" s="335">
        <v>11</v>
      </c>
      <c r="AP36" s="335">
        <v>17</v>
      </c>
      <c r="AQ36" s="335">
        <v>19</v>
      </c>
      <c r="AR36" s="335">
        <v>14</v>
      </c>
      <c r="AS36" s="335">
        <v>17</v>
      </c>
      <c r="AT36" s="335">
        <v>13</v>
      </c>
      <c r="AU36" s="335">
        <v>14</v>
      </c>
      <c r="AV36" s="335">
        <v>17</v>
      </c>
      <c r="AW36" s="335">
        <v>11</v>
      </c>
      <c r="AX36" s="335">
        <v>10</v>
      </c>
      <c r="AY36" s="335">
        <v>7</v>
      </c>
      <c r="AZ36" s="335">
        <v>11</v>
      </c>
      <c r="BA36" s="335">
        <v>9</v>
      </c>
      <c r="BB36" s="335">
        <v>19</v>
      </c>
      <c r="BC36" s="335">
        <v>22</v>
      </c>
      <c r="BD36" s="335">
        <v>5</v>
      </c>
      <c r="BE36" s="335">
        <v>8</v>
      </c>
      <c r="BF36" s="335">
        <v>1</v>
      </c>
      <c r="BG36" s="335">
        <v>5</v>
      </c>
      <c r="BH36" s="335">
        <v>3</v>
      </c>
      <c r="BI36" s="335">
        <v>2</v>
      </c>
      <c r="BJ36" s="335">
        <v>1</v>
      </c>
      <c r="BK36" s="335">
        <v>1</v>
      </c>
      <c r="BL36" s="335">
        <v>1</v>
      </c>
      <c r="BM36" s="335">
        <v>1</v>
      </c>
      <c r="BN36" s="335">
        <v>1</v>
      </c>
      <c r="BO36" s="335">
        <v>1</v>
      </c>
      <c r="BP36" s="335">
        <v>1</v>
      </c>
      <c r="BQ36" s="335">
        <v>1</v>
      </c>
      <c r="BR36" s="335">
        <v>1</v>
      </c>
      <c r="BS36" s="335">
        <v>1</v>
      </c>
      <c r="BT36" s="335" t="s">
        <v>1282</v>
      </c>
      <c r="BU36" s="335" t="s">
        <v>1282</v>
      </c>
      <c r="BV36" s="335" t="s">
        <v>1282</v>
      </c>
      <c r="BW36" s="335" t="s">
        <v>1282</v>
      </c>
      <c r="BX36" s="335" t="s">
        <v>1282</v>
      </c>
      <c r="BY36" s="335" t="s">
        <v>1282</v>
      </c>
      <c r="BZ36" s="335" t="s">
        <v>1282</v>
      </c>
      <c r="CA36" s="335" t="s">
        <v>1282</v>
      </c>
      <c r="CB36" s="335" t="s">
        <v>1282</v>
      </c>
      <c r="CC36" s="335" t="s">
        <v>1282</v>
      </c>
    </row>
    <row r="37" spans="1:81" s="330" customFormat="1" ht="13.9" customHeight="1" x14ac:dyDescent="0.2">
      <c r="A37" s="377" t="s">
        <v>1691</v>
      </c>
      <c r="B37" s="378"/>
      <c r="C37" s="335" t="s">
        <v>1282</v>
      </c>
      <c r="D37" s="335" t="s">
        <v>1282</v>
      </c>
      <c r="E37" s="335" t="s">
        <v>1282</v>
      </c>
      <c r="F37" s="335" t="s">
        <v>1282</v>
      </c>
      <c r="G37" s="335" t="s">
        <v>1282</v>
      </c>
      <c r="H37" s="335" t="s">
        <v>1282</v>
      </c>
      <c r="I37" s="335" t="s">
        <v>1282</v>
      </c>
      <c r="J37" s="335" t="s">
        <v>1282</v>
      </c>
      <c r="K37" s="335" t="s">
        <v>1282</v>
      </c>
      <c r="L37" s="335" t="s">
        <v>1282</v>
      </c>
      <c r="M37" s="335" t="s">
        <v>1282</v>
      </c>
      <c r="N37" s="335" t="s">
        <v>1282</v>
      </c>
      <c r="O37" s="335" t="s">
        <v>1282</v>
      </c>
      <c r="P37" s="335" t="s">
        <v>1282</v>
      </c>
      <c r="Q37" s="335">
        <v>6</v>
      </c>
      <c r="R37" s="335">
        <v>10</v>
      </c>
      <c r="S37" s="335">
        <v>15</v>
      </c>
      <c r="T37" s="335">
        <v>13</v>
      </c>
      <c r="U37" s="335">
        <v>17</v>
      </c>
      <c r="V37" s="335">
        <v>23</v>
      </c>
      <c r="W37" s="335">
        <v>33</v>
      </c>
      <c r="X37" s="335">
        <v>32</v>
      </c>
      <c r="Y37" s="335">
        <v>39</v>
      </c>
      <c r="Z37" s="335">
        <v>57</v>
      </c>
      <c r="AA37" s="335">
        <v>57</v>
      </c>
      <c r="AB37" s="335">
        <v>58</v>
      </c>
      <c r="AC37" s="335">
        <v>69</v>
      </c>
      <c r="AD37" s="335">
        <v>72</v>
      </c>
      <c r="AE37" s="335">
        <v>64</v>
      </c>
      <c r="AF37" s="335">
        <v>64</v>
      </c>
      <c r="AG37" s="335">
        <v>74</v>
      </c>
      <c r="AH37" s="335">
        <v>74</v>
      </c>
      <c r="AI37" s="335">
        <v>80</v>
      </c>
      <c r="AJ37" s="335">
        <v>79</v>
      </c>
      <c r="AK37" s="335">
        <v>97</v>
      </c>
      <c r="AL37" s="335">
        <v>94</v>
      </c>
      <c r="AM37" s="335">
        <v>114</v>
      </c>
      <c r="AN37" s="335">
        <v>27</v>
      </c>
      <c r="AO37" s="335">
        <v>115</v>
      </c>
      <c r="AP37" s="335">
        <v>99</v>
      </c>
      <c r="AQ37" s="335">
        <v>123</v>
      </c>
      <c r="AR37" s="335">
        <v>57</v>
      </c>
      <c r="AS37" s="335">
        <v>71</v>
      </c>
      <c r="AT37" s="335">
        <v>144</v>
      </c>
      <c r="AU37" s="335">
        <v>134</v>
      </c>
      <c r="AV37" s="335">
        <v>151</v>
      </c>
      <c r="AW37" s="335">
        <v>160</v>
      </c>
      <c r="AX37" s="335">
        <v>169</v>
      </c>
      <c r="AY37" s="335">
        <v>124</v>
      </c>
      <c r="AZ37" s="335">
        <v>114</v>
      </c>
      <c r="BA37" s="335">
        <v>94</v>
      </c>
      <c r="BB37" s="335">
        <v>122</v>
      </c>
      <c r="BC37" s="335">
        <v>133</v>
      </c>
      <c r="BD37" s="335">
        <v>113</v>
      </c>
      <c r="BE37" s="335">
        <v>128</v>
      </c>
      <c r="BF37" s="335">
        <v>187</v>
      </c>
      <c r="BG37" s="335">
        <v>244</v>
      </c>
      <c r="BH37" s="335">
        <v>228</v>
      </c>
      <c r="BI37" s="335">
        <v>174</v>
      </c>
      <c r="BJ37" s="335">
        <v>63</v>
      </c>
      <c r="BK37" s="335">
        <v>52</v>
      </c>
      <c r="BL37" s="335">
        <v>66</v>
      </c>
      <c r="BM37" s="335">
        <v>66</v>
      </c>
      <c r="BN37" s="335">
        <v>59</v>
      </c>
      <c r="BO37" s="335">
        <v>47</v>
      </c>
      <c r="BP37" s="335">
        <v>42</v>
      </c>
      <c r="BQ37" s="335">
        <v>61</v>
      </c>
      <c r="BR37" s="335">
        <v>133</v>
      </c>
      <c r="BS37" s="335">
        <v>148</v>
      </c>
      <c r="BT37" s="335">
        <v>83</v>
      </c>
      <c r="BU37" s="335">
        <v>155</v>
      </c>
      <c r="BV37" s="335">
        <v>58</v>
      </c>
      <c r="BW37" s="335">
        <v>85</v>
      </c>
      <c r="BX37" s="335">
        <v>23</v>
      </c>
      <c r="BY37" s="335" t="s">
        <v>1282</v>
      </c>
      <c r="BZ37" s="335">
        <v>45</v>
      </c>
      <c r="CA37" s="335">
        <v>22</v>
      </c>
      <c r="CB37" s="335">
        <v>60</v>
      </c>
      <c r="CC37" s="335">
        <v>31</v>
      </c>
    </row>
    <row r="38" spans="1:81" s="330" customFormat="1" ht="13.9" customHeight="1" x14ac:dyDescent="0.2">
      <c r="A38" s="377" t="s">
        <v>1574</v>
      </c>
      <c r="B38" s="378"/>
      <c r="C38" s="335" t="s">
        <v>1282</v>
      </c>
      <c r="D38" s="335" t="s">
        <v>1282</v>
      </c>
      <c r="E38" s="335" t="s">
        <v>1282</v>
      </c>
      <c r="F38" s="335" t="s">
        <v>1282</v>
      </c>
      <c r="G38" s="335" t="s">
        <v>1282</v>
      </c>
      <c r="H38" s="335" t="s">
        <v>1282</v>
      </c>
      <c r="I38" s="335" t="s">
        <v>1282</v>
      </c>
      <c r="J38" s="335" t="s">
        <v>1282</v>
      </c>
      <c r="K38" s="335" t="s">
        <v>1282</v>
      </c>
      <c r="L38" s="335" t="s">
        <v>1282</v>
      </c>
      <c r="M38" s="335" t="s">
        <v>1282</v>
      </c>
      <c r="N38" s="335" t="s">
        <v>1282</v>
      </c>
      <c r="O38" s="335" t="s">
        <v>1282</v>
      </c>
      <c r="P38" s="335" t="s">
        <v>1282</v>
      </c>
      <c r="Q38" s="335" t="s">
        <v>1282</v>
      </c>
      <c r="R38" s="335" t="s">
        <v>1282</v>
      </c>
      <c r="S38" s="335" t="s">
        <v>1282</v>
      </c>
      <c r="T38" s="335" t="s">
        <v>1282</v>
      </c>
      <c r="U38" s="335" t="s">
        <v>1282</v>
      </c>
      <c r="V38" s="335" t="s">
        <v>1282</v>
      </c>
      <c r="W38" s="335" t="s">
        <v>1282</v>
      </c>
      <c r="X38" s="335" t="s">
        <v>1282</v>
      </c>
      <c r="Y38" s="335" t="s">
        <v>1282</v>
      </c>
      <c r="Z38" s="335" t="s">
        <v>1282</v>
      </c>
      <c r="AA38" s="335" t="s">
        <v>1282</v>
      </c>
      <c r="AB38" s="335" t="s">
        <v>1282</v>
      </c>
      <c r="AC38" s="335" t="s">
        <v>1282</v>
      </c>
      <c r="AD38" s="335" t="s">
        <v>1282</v>
      </c>
      <c r="AE38" s="335" t="s">
        <v>1282</v>
      </c>
      <c r="AF38" s="335" t="s">
        <v>1282</v>
      </c>
      <c r="AG38" s="335" t="s">
        <v>1282</v>
      </c>
      <c r="AH38" s="335" t="s">
        <v>1282</v>
      </c>
      <c r="AI38" s="335" t="s">
        <v>1282</v>
      </c>
      <c r="AJ38" s="335" t="s">
        <v>1282</v>
      </c>
      <c r="AK38" s="335" t="s">
        <v>1282</v>
      </c>
      <c r="AL38" s="335" t="s">
        <v>1282</v>
      </c>
      <c r="AM38" s="335" t="s">
        <v>1282</v>
      </c>
      <c r="AN38" s="335" t="s">
        <v>1282</v>
      </c>
      <c r="AO38" s="335" t="s">
        <v>1282</v>
      </c>
      <c r="AP38" s="335" t="s">
        <v>1282</v>
      </c>
      <c r="AQ38" s="335" t="s">
        <v>1282</v>
      </c>
      <c r="AR38" s="335" t="s">
        <v>1282</v>
      </c>
      <c r="AS38" s="335" t="s">
        <v>1282</v>
      </c>
      <c r="AT38" s="335" t="s">
        <v>1282</v>
      </c>
      <c r="AU38" s="335" t="s">
        <v>1282</v>
      </c>
      <c r="AV38" s="335" t="s">
        <v>1282</v>
      </c>
      <c r="AW38" s="335" t="s">
        <v>1282</v>
      </c>
      <c r="AX38" s="335" t="s">
        <v>1282</v>
      </c>
      <c r="AY38" s="335" t="s">
        <v>1282</v>
      </c>
      <c r="AZ38" s="335" t="s">
        <v>1282</v>
      </c>
      <c r="BA38" s="335" t="s">
        <v>1282</v>
      </c>
      <c r="BB38" s="335" t="s">
        <v>1282</v>
      </c>
      <c r="BC38" s="335" t="s">
        <v>1282</v>
      </c>
      <c r="BD38" s="335">
        <v>1</v>
      </c>
      <c r="BE38" s="335">
        <v>3</v>
      </c>
      <c r="BF38" s="335">
        <v>3</v>
      </c>
      <c r="BG38" s="335" t="s">
        <v>1282</v>
      </c>
      <c r="BH38" s="335" t="s">
        <v>1282</v>
      </c>
      <c r="BI38" s="335" t="s">
        <v>1282</v>
      </c>
      <c r="BJ38" s="335" t="s">
        <v>1282</v>
      </c>
      <c r="BK38" s="335" t="s">
        <v>1282</v>
      </c>
      <c r="BL38" s="335" t="s">
        <v>1282</v>
      </c>
      <c r="BM38" s="335" t="s">
        <v>1282</v>
      </c>
      <c r="BN38" s="335" t="s">
        <v>1282</v>
      </c>
      <c r="BO38" s="335" t="s">
        <v>1282</v>
      </c>
      <c r="BP38" s="335" t="s">
        <v>1282</v>
      </c>
      <c r="BQ38" s="335" t="s">
        <v>1282</v>
      </c>
      <c r="BR38" s="335" t="s">
        <v>1282</v>
      </c>
      <c r="BS38" s="335" t="s">
        <v>1282</v>
      </c>
      <c r="BT38" s="335" t="s">
        <v>1282</v>
      </c>
      <c r="BU38" s="335" t="s">
        <v>1282</v>
      </c>
      <c r="BV38" s="335" t="s">
        <v>1282</v>
      </c>
      <c r="BW38" s="335" t="s">
        <v>1282</v>
      </c>
      <c r="BX38" s="335" t="s">
        <v>1282</v>
      </c>
      <c r="BY38" s="335" t="s">
        <v>1282</v>
      </c>
      <c r="BZ38" s="335" t="s">
        <v>1282</v>
      </c>
      <c r="CA38" s="335" t="s">
        <v>1282</v>
      </c>
      <c r="CB38" s="335" t="s">
        <v>1282</v>
      </c>
      <c r="CC38" s="335" t="s">
        <v>1282</v>
      </c>
    </row>
    <row r="39" spans="1:81" s="330" customFormat="1" ht="13.9" customHeight="1" x14ac:dyDescent="0.2">
      <c r="A39" s="377" t="s">
        <v>1690</v>
      </c>
      <c r="B39" s="378"/>
      <c r="C39" s="335" t="s">
        <v>1282</v>
      </c>
      <c r="D39" s="335" t="s">
        <v>1282</v>
      </c>
      <c r="E39" s="335" t="s">
        <v>1282</v>
      </c>
      <c r="F39" s="335" t="s">
        <v>1282</v>
      </c>
      <c r="G39" s="335" t="s">
        <v>1282</v>
      </c>
      <c r="H39" s="335" t="s">
        <v>1282</v>
      </c>
      <c r="I39" s="335" t="s">
        <v>1282</v>
      </c>
      <c r="J39" s="335" t="s">
        <v>1282</v>
      </c>
      <c r="K39" s="335" t="s">
        <v>1282</v>
      </c>
      <c r="L39" s="335" t="s">
        <v>1282</v>
      </c>
      <c r="M39" s="335" t="s">
        <v>1282</v>
      </c>
      <c r="N39" s="335" t="s">
        <v>1282</v>
      </c>
      <c r="O39" s="335" t="s">
        <v>1282</v>
      </c>
      <c r="P39" s="335" t="s">
        <v>1282</v>
      </c>
      <c r="Q39" s="335" t="s">
        <v>1282</v>
      </c>
      <c r="R39" s="335" t="s">
        <v>1282</v>
      </c>
      <c r="S39" s="335" t="s">
        <v>1282</v>
      </c>
      <c r="T39" s="335" t="s">
        <v>1282</v>
      </c>
      <c r="U39" s="335" t="s">
        <v>1282</v>
      </c>
      <c r="V39" s="335" t="s">
        <v>1282</v>
      </c>
      <c r="W39" s="335" t="s">
        <v>1282</v>
      </c>
      <c r="X39" s="335" t="s">
        <v>1282</v>
      </c>
      <c r="Y39" s="335" t="s">
        <v>1282</v>
      </c>
      <c r="Z39" s="335" t="s">
        <v>1282</v>
      </c>
      <c r="AA39" s="335" t="s">
        <v>1282</v>
      </c>
      <c r="AB39" s="335" t="s">
        <v>1282</v>
      </c>
      <c r="AC39" s="335" t="s">
        <v>1282</v>
      </c>
      <c r="AD39" s="335" t="s">
        <v>1282</v>
      </c>
      <c r="AE39" s="335" t="s">
        <v>1282</v>
      </c>
      <c r="AF39" s="335" t="s">
        <v>1282</v>
      </c>
      <c r="AG39" s="335" t="s">
        <v>1282</v>
      </c>
      <c r="AH39" s="335" t="s">
        <v>1282</v>
      </c>
      <c r="AI39" s="335" t="s">
        <v>1282</v>
      </c>
      <c r="AJ39" s="335" t="s">
        <v>1282</v>
      </c>
      <c r="AK39" s="335" t="s">
        <v>1282</v>
      </c>
      <c r="AL39" s="335" t="s">
        <v>1282</v>
      </c>
      <c r="AM39" s="335" t="s">
        <v>1282</v>
      </c>
      <c r="AN39" s="335" t="s">
        <v>1282</v>
      </c>
      <c r="AO39" s="335" t="s">
        <v>1282</v>
      </c>
      <c r="AP39" s="335">
        <v>8</v>
      </c>
      <c r="AQ39" s="335">
        <v>8</v>
      </c>
      <c r="AR39" s="335">
        <v>8</v>
      </c>
      <c r="AS39" s="335">
        <v>6</v>
      </c>
      <c r="AT39" s="335">
        <v>10</v>
      </c>
      <c r="AU39" s="335">
        <v>9</v>
      </c>
      <c r="AV39" s="335">
        <v>7</v>
      </c>
      <c r="AW39" s="335">
        <v>1</v>
      </c>
      <c r="AX39" s="335">
        <v>8</v>
      </c>
      <c r="AY39" s="335">
        <v>13</v>
      </c>
      <c r="AZ39" s="335">
        <v>14</v>
      </c>
      <c r="BA39" s="335">
        <v>15</v>
      </c>
      <c r="BB39" s="335" t="s">
        <v>1288</v>
      </c>
      <c r="BC39" s="335">
        <v>1</v>
      </c>
      <c r="BD39" s="335" t="s">
        <v>1288</v>
      </c>
      <c r="BE39" s="335" t="s">
        <v>1288</v>
      </c>
      <c r="BF39" s="335" t="s">
        <v>1282</v>
      </c>
      <c r="BG39" s="335" t="s">
        <v>1282</v>
      </c>
      <c r="BH39" s="335" t="s">
        <v>1282</v>
      </c>
      <c r="BI39" s="335" t="s">
        <v>1282</v>
      </c>
      <c r="BJ39" s="335" t="s">
        <v>1282</v>
      </c>
      <c r="BK39" s="335" t="s">
        <v>1282</v>
      </c>
      <c r="BL39" s="335" t="s">
        <v>1282</v>
      </c>
      <c r="BM39" s="335" t="s">
        <v>1282</v>
      </c>
      <c r="BN39" s="335" t="s">
        <v>1282</v>
      </c>
      <c r="BO39" s="335" t="s">
        <v>1282</v>
      </c>
      <c r="BP39" s="335" t="s">
        <v>1282</v>
      </c>
      <c r="BQ39" s="335" t="s">
        <v>1282</v>
      </c>
      <c r="BR39" s="335" t="s">
        <v>1282</v>
      </c>
      <c r="BS39" s="335" t="s">
        <v>1282</v>
      </c>
      <c r="BT39" s="335" t="s">
        <v>1282</v>
      </c>
      <c r="BU39" s="335" t="s">
        <v>1282</v>
      </c>
      <c r="BV39" s="335" t="s">
        <v>1282</v>
      </c>
      <c r="BW39" s="335" t="s">
        <v>1282</v>
      </c>
      <c r="BX39" s="335" t="s">
        <v>1282</v>
      </c>
      <c r="BY39" s="335" t="s">
        <v>1282</v>
      </c>
      <c r="BZ39" s="335" t="s">
        <v>1282</v>
      </c>
      <c r="CA39" s="335" t="s">
        <v>1282</v>
      </c>
      <c r="CB39" s="335" t="s">
        <v>1282</v>
      </c>
      <c r="CC39" s="335" t="s">
        <v>1282</v>
      </c>
    </row>
    <row r="40" spans="1:81" s="330" customFormat="1" ht="13.9" customHeight="1" x14ac:dyDescent="0.2">
      <c r="A40" s="377" t="s">
        <v>1689</v>
      </c>
      <c r="B40" s="378"/>
      <c r="C40" s="335">
        <v>2</v>
      </c>
      <c r="D40" s="335">
        <v>4</v>
      </c>
      <c r="E40" s="335">
        <v>2</v>
      </c>
      <c r="F40" s="335">
        <v>2</v>
      </c>
      <c r="G40" s="335">
        <v>2</v>
      </c>
      <c r="H40" s="335">
        <v>7</v>
      </c>
      <c r="I40" s="335">
        <v>6</v>
      </c>
      <c r="J40" s="335">
        <v>9</v>
      </c>
      <c r="K40" s="335">
        <v>9</v>
      </c>
      <c r="L40" s="335">
        <v>9</v>
      </c>
      <c r="M40" s="335">
        <v>10</v>
      </c>
      <c r="N40" s="335">
        <v>10</v>
      </c>
      <c r="O40" s="335">
        <v>10</v>
      </c>
      <c r="P40" s="335">
        <v>10</v>
      </c>
      <c r="Q40" s="335">
        <v>10</v>
      </c>
      <c r="R40" s="335">
        <v>10</v>
      </c>
      <c r="S40" s="335">
        <v>11</v>
      </c>
      <c r="T40" s="335">
        <v>11</v>
      </c>
      <c r="U40" s="335">
        <v>12</v>
      </c>
      <c r="V40" s="335">
        <v>12</v>
      </c>
      <c r="W40" s="335">
        <v>11</v>
      </c>
      <c r="X40" s="335">
        <v>11</v>
      </c>
      <c r="Y40" s="335">
        <v>14</v>
      </c>
      <c r="Z40" s="335">
        <v>16</v>
      </c>
      <c r="AA40" s="335">
        <v>16</v>
      </c>
      <c r="AB40" s="335">
        <v>15</v>
      </c>
      <c r="AC40" s="335">
        <v>19</v>
      </c>
      <c r="AD40" s="335">
        <v>19</v>
      </c>
      <c r="AE40" s="335">
        <v>19</v>
      </c>
      <c r="AF40" s="335">
        <v>22</v>
      </c>
      <c r="AG40" s="335">
        <v>21</v>
      </c>
      <c r="AH40" s="335">
        <v>21</v>
      </c>
      <c r="AI40" s="335">
        <v>26</v>
      </c>
      <c r="AJ40" s="335">
        <v>26</v>
      </c>
      <c r="AK40" s="335">
        <v>26</v>
      </c>
      <c r="AL40" s="335">
        <v>32</v>
      </c>
      <c r="AM40" s="335">
        <v>40</v>
      </c>
      <c r="AN40" s="335">
        <v>3</v>
      </c>
      <c r="AO40" s="335">
        <v>22</v>
      </c>
      <c r="AP40" s="335">
        <v>25</v>
      </c>
      <c r="AQ40" s="335">
        <v>42</v>
      </c>
      <c r="AR40" s="335">
        <v>31</v>
      </c>
      <c r="AS40" s="335">
        <v>28</v>
      </c>
      <c r="AT40" s="335">
        <v>32</v>
      </c>
      <c r="AU40" s="335">
        <v>32</v>
      </c>
      <c r="AV40" s="335">
        <v>28</v>
      </c>
      <c r="AW40" s="335">
        <v>26</v>
      </c>
      <c r="AX40" s="335">
        <v>25</v>
      </c>
      <c r="AY40" s="335">
        <v>27</v>
      </c>
      <c r="AZ40" s="335">
        <v>37</v>
      </c>
      <c r="BA40" s="335">
        <v>40</v>
      </c>
      <c r="BB40" s="335">
        <v>56</v>
      </c>
      <c r="BC40" s="335">
        <v>72</v>
      </c>
      <c r="BD40" s="335">
        <v>96</v>
      </c>
      <c r="BE40" s="335">
        <v>85</v>
      </c>
      <c r="BF40" s="335">
        <v>78</v>
      </c>
      <c r="BG40" s="335">
        <v>103</v>
      </c>
      <c r="BH40" s="335">
        <v>81</v>
      </c>
      <c r="BI40" s="335">
        <v>101</v>
      </c>
      <c r="BJ40" s="335">
        <v>96</v>
      </c>
      <c r="BK40" s="335">
        <v>90</v>
      </c>
      <c r="BL40" s="335">
        <v>98</v>
      </c>
      <c r="BM40" s="335">
        <v>131</v>
      </c>
      <c r="BN40" s="335">
        <v>148</v>
      </c>
      <c r="BO40" s="335">
        <v>154</v>
      </c>
      <c r="BP40" s="335">
        <v>277</v>
      </c>
      <c r="BQ40" s="335">
        <v>321</v>
      </c>
      <c r="BR40" s="335">
        <v>339</v>
      </c>
      <c r="BS40" s="335">
        <v>316</v>
      </c>
      <c r="BT40" s="335">
        <v>292</v>
      </c>
      <c r="BU40" s="335">
        <v>266</v>
      </c>
      <c r="BV40" s="335">
        <v>255</v>
      </c>
      <c r="BW40" s="335">
        <v>248</v>
      </c>
      <c r="BX40" s="335">
        <v>240</v>
      </c>
      <c r="BY40" s="335">
        <v>290</v>
      </c>
      <c r="BZ40" s="335">
        <v>223</v>
      </c>
      <c r="CA40" s="335">
        <v>237</v>
      </c>
      <c r="CB40" s="335">
        <v>234</v>
      </c>
      <c r="CC40" s="335">
        <v>222</v>
      </c>
    </row>
    <row r="41" spans="1:81" s="330" customFormat="1" ht="13.9" customHeight="1" x14ac:dyDescent="0.2">
      <c r="A41" s="377" t="s">
        <v>1688</v>
      </c>
      <c r="B41" s="378"/>
      <c r="C41" s="335" t="s">
        <v>1282</v>
      </c>
      <c r="D41" s="335" t="s">
        <v>1282</v>
      </c>
      <c r="E41" s="335" t="s">
        <v>1282</v>
      </c>
      <c r="F41" s="335" t="s">
        <v>1282</v>
      </c>
      <c r="G41" s="335" t="s">
        <v>1282</v>
      </c>
      <c r="H41" s="335" t="s">
        <v>1282</v>
      </c>
      <c r="I41" s="335" t="s">
        <v>1282</v>
      </c>
      <c r="J41" s="335" t="s">
        <v>1282</v>
      </c>
      <c r="K41" s="335" t="s">
        <v>1282</v>
      </c>
      <c r="L41" s="335" t="s">
        <v>1282</v>
      </c>
      <c r="M41" s="335" t="s">
        <v>1282</v>
      </c>
      <c r="N41" s="335" t="s">
        <v>1282</v>
      </c>
      <c r="O41" s="335" t="s">
        <v>1282</v>
      </c>
      <c r="P41" s="335" t="s">
        <v>1282</v>
      </c>
      <c r="Q41" s="335" t="s">
        <v>1282</v>
      </c>
      <c r="R41" s="335" t="s">
        <v>1282</v>
      </c>
      <c r="S41" s="335" t="s">
        <v>1282</v>
      </c>
      <c r="T41" s="335" t="s">
        <v>1282</v>
      </c>
      <c r="U41" s="335" t="s">
        <v>1282</v>
      </c>
      <c r="V41" s="335" t="s">
        <v>1282</v>
      </c>
      <c r="W41" s="335" t="s">
        <v>1282</v>
      </c>
      <c r="X41" s="335" t="s">
        <v>1282</v>
      </c>
      <c r="Y41" s="335" t="s">
        <v>1282</v>
      </c>
      <c r="Z41" s="335" t="s">
        <v>1282</v>
      </c>
      <c r="AA41" s="335" t="s">
        <v>1282</v>
      </c>
      <c r="AB41" s="335" t="s">
        <v>1282</v>
      </c>
      <c r="AC41" s="335" t="s">
        <v>1282</v>
      </c>
      <c r="AD41" s="335" t="s">
        <v>1282</v>
      </c>
      <c r="AE41" s="335" t="s">
        <v>1282</v>
      </c>
      <c r="AF41" s="335" t="s">
        <v>1282</v>
      </c>
      <c r="AG41" s="335" t="s">
        <v>1282</v>
      </c>
      <c r="AH41" s="335" t="s">
        <v>1282</v>
      </c>
      <c r="AI41" s="335" t="s">
        <v>1282</v>
      </c>
      <c r="AJ41" s="335" t="s">
        <v>1282</v>
      </c>
      <c r="AK41" s="335" t="s">
        <v>1282</v>
      </c>
      <c r="AL41" s="335" t="s">
        <v>1282</v>
      </c>
      <c r="AM41" s="335" t="s">
        <v>1282</v>
      </c>
      <c r="AN41" s="335" t="s">
        <v>1282</v>
      </c>
      <c r="AO41" s="335" t="s">
        <v>1282</v>
      </c>
      <c r="AP41" s="335" t="s">
        <v>1282</v>
      </c>
      <c r="AQ41" s="335" t="s">
        <v>1282</v>
      </c>
      <c r="AR41" s="335" t="s">
        <v>1282</v>
      </c>
      <c r="AS41" s="335" t="s">
        <v>1282</v>
      </c>
      <c r="AT41" s="335" t="s">
        <v>1282</v>
      </c>
      <c r="AU41" s="335" t="s">
        <v>1282</v>
      </c>
      <c r="AV41" s="335" t="s">
        <v>1282</v>
      </c>
      <c r="AW41" s="335" t="s">
        <v>1282</v>
      </c>
      <c r="AX41" s="335" t="s">
        <v>1282</v>
      </c>
      <c r="AY41" s="335" t="s">
        <v>1282</v>
      </c>
      <c r="AZ41" s="335" t="s">
        <v>1282</v>
      </c>
      <c r="BA41" s="335" t="s">
        <v>1282</v>
      </c>
      <c r="BB41" s="335" t="s">
        <v>1282</v>
      </c>
      <c r="BC41" s="335" t="s">
        <v>1282</v>
      </c>
      <c r="BD41" s="335" t="s">
        <v>1282</v>
      </c>
      <c r="BE41" s="335" t="s">
        <v>1282</v>
      </c>
      <c r="BF41" s="335" t="s">
        <v>1282</v>
      </c>
      <c r="BG41" s="335" t="s">
        <v>1282</v>
      </c>
      <c r="BH41" s="335" t="s">
        <v>1282</v>
      </c>
      <c r="BI41" s="335" t="s">
        <v>1282</v>
      </c>
      <c r="BJ41" s="335" t="s">
        <v>1282</v>
      </c>
      <c r="BK41" s="335" t="s">
        <v>1282</v>
      </c>
      <c r="BL41" s="335">
        <v>1</v>
      </c>
      <c r="BM41" s="335">
        <v>6</v>
      </c>
      <c r="BN41" s="335">
        <v>5</v>
      </c>
      <c r="BO41" s="335">
        <v>5</v>
      </c>
      <c r="BP41" s="335">
        <v>6</v>
      </c>
      <c r="BQ41" s="335">
        <v>6</v>
      </c>
      <c r="BR41" s="335">
        <v>5</v>
      </c>
      <c r="BS41" s="335">
        <v>5</v>
      </c>
      <c r="BT41" s="335">
        <v>5</v>
      </c>
      <c r="BU41" s="335">
        <v>5</v>
      </c>
      <c r="BV41" s="335">
        <v>4</v>
      </c>
      <c r="BW41" s="335">
        <v>3</v>
      </c>
      <c r="BX41" s="335">
        <v>2</v>
      </c>
      <c r="BY41" s="335">
        <v>3</v>
      </c>
      <c r="BZ41" s="335">
        <v>3</v>
      </c>
      <c r="CA41" s="335">
        <v>3</v>
      </c>
      <c r="CB41" s="335" t="s">
        <v>1282</v>
      </c>
      <c r="CC41" s="335" t="s">
        <v>1282</v>
      </c>
    </row>
    <row r="42" spans="1:81" s="330" customFormat="1" ht="13.9" customHeight="1" x14ac:dyDescent="0.2">
      <c r="A42" s="383" t="s">
        <v>1323</v>
      </c>
      <c r="B42" s="384"/>
      <c r="C42" s="333">
        <v>2</v>
      </c>
      <c r="D42" s="333">
        <v>4</v>
      </c>
      <c r="E42" s="333">
        <v>2</v>
      </c>
      <c r="F42" s="333">
        <v>2</v>
      </c>
      <c r="G42" s="333">
        <v>2</v>
      </c>
      <c r="H42" s="333">
        <v>7</v>
      </c>
      <c r="I42" s="333">
        <v>6</v>
      </c>
      <c r="J42" s="333">
        <v>9</v>
      </c>
      <c r="K42" s="333">
        <v>9</v>
      </c>
      <c r="L42" s="333">
        <v>9</v>
      </c>
      <c r="M42" s="333">
        <v>10</v>
      </c>
      <c r="N42" s="333">
        <v>10</v>
      </c>
      <c r="O42" s="333">
        <v>10</v>
      </c>
      <c r="P42" s="333">
        <v>10</v>
      </c>
      <c r="Q42" s="333">
        <v>16</v>
      </c>
      <c r="R42" s="333">
        <v>20</v>
      </c>
      <c r="S42" s="333">
        <v>26</v>
      </c>
      <c r="T42" s="333">
        <v>24</v>
      </c>
      <c r="U42" s="333">
        <v>29</v>
      </c>
      <c r="V42" s="333">
        <v>35</v>
      </c>
      <c r="W42" s="333">
        <v>44</v>
      </c>
      <c r="X42" s="333">
        <v>44</v>
      </c>
      <c r="Y42" s="333">
        <v>53</v>
      </c>
      <c r="Z42" s="333">
        <v>74</v>
      </c>
      <c r="AA42" s="333">
        <v>73</v>
      </c>
      <c r="AB42" s="333">
        <v>74</v>
      </c>
      <c r="AC42" s="333">
        <v>88</v>
      </c>
      <c r="AD42" s="333">
        <v>92</v>
      </c>
      <c r="AE42" s="333">
        <v>85</v>
      </c>
      <c r="AF42" s="333">
        <v>93</v>
      </c>
      <c r="AG42" s="333">
        <v>104</v>
      </c>
      <c r="AH42" s="333">
        <v>107</v>
      </c>
      <c r="AI42" s="333">
        <v>113</v>
      </c>
      <c r="AJ42" s="333">
        <v>112</v>
      </c>
      <c r="AK42" s="333">
        <v>131</v>
      </c>
      <c r="AL42" s="333">
        <v>136</v>
      </c>
      <c r="AM42" s="333">
        <v>167</v>
      </c>
      <c r="AN42" s="333">
        <v>33</v>
      </c>
      <c r="AO42" s="333">
        <v>148</v>
      </c>
      <c r="AP42" s="333">
        <v>149</v>
      </c>
      <c r="AQ42" s="333">
        <v>191</v>
      </c>
      <c r="AR42" s="333">
        <v>111</v>
      </c>
      <c r="AS42" s="333">
        <v>121</v>
      </c>
      <c r="AT42" s="333">
        <v>199</v>
      </c>
      <c r="AU42" s="333">
        <v>189</v>
      </c>
      <c r="AV42" s="333">
        <v>204</v>
      </c>
      <c r="AW42" s="333">
        <v>198</v>
      </c>
      <c r="AX42" s="333">
        <v>212</v>
      </c>
      <c r="AY42" s="333">
        <v>171</v>
      </c>
      <c r="AZ42" s="333">
        <v>176</v>
      </c>
      <c r="BA42" s="333">
        <v>158</v>
      </c>
      <c r="BB42" s="333">
        <v>197</v>
      </c>
      <c r="BC42" s="333">
        <v>228</v>
      </c>
      <c r="BD42" s="333">
        <v>214</v>
      </c>
      <c r="BE42" s="333">
        <v>224</v>
      </c>
      <c r="BF42" s="333">
        <v>269</v>
      </c>
      <c r="BG42" s="333">
        <v>352</v>
      </c>
      <c r="BH42" s="333">
        <v>312</v>
      </c>
      <c r="BI42" s="333">
        <v>277</v>
      </c>
      <c r="BJ42" s="333">
        <v>160</v>
      </c>
      <c r="BK42" s="333">
        <v>143</v>
      </c>
      <c r="BL42" s="333">
        <v>166</v>
      </c>
      <c r="BM42" s="333">
        <v>204</v>
      </c>
      <c r="BN42" s="333">
        <v>214</v>
      </c>
      <c r="BO42" s="333">
        <v>207</v>
      </c>
      <c r="BP42" s="333">
        <v>326</v>
      </c>
      <c r="BQ42" s="333">
        <v>391</v>
      </c>
      <c r="BR42" s="333">
        <v>484</v>
      </c>
      <c r="BS42" s="333">
        <v>476</v>
      </c>
      <c r="BT42" s="333">
        <v>391</v>
      </c>
      <c r="BU42" s="333">
        <v>432</v>
      </c>
      <c r="BV42" s="333">
        <v>337</v>
      </c>
      <c r="BW42" s="333">
        <v>345</v>
      </c>
      <c r="BX42" s="333">
        <v>274</v>
      </c>
      <c r="BY42" s="333">
        <v>305</v>
      </c>
      <c r="BZ42" s="333">
        <v>285</v>
      </c>
      <c r="CA42" s="333">
        <v>273</v>
      </c>
      <c r="CB42" s="333">
        <v>301</v>
      </c>
      <c r="CC42" s="333">
        <v>253</v>
      </c>
    </row>
    <row r="43" spans="1:81" s="330" customFormat="1" ht="13.9" customHeight="1" x14ac:dyDescent="0.2">
      <c r="A43" s="375" t="s">
        <v>1518</v>
      </c>
      <c r="B43" s="376"/>
      <c r="C43" s="337"/>
      <c r="D43" s="337"/>
      <c r="E43" s="337"/>
      <c r="F43" s="337"/>
      <c r="G43" s="337"/>
      <c r="H43" s="337"/>
      <c r="I43" s="337"/>
      <c r="J43" s="337"/>
      <c r="K43" s="337"/>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row>
    <row r="44" spans="1:81" s="330" customFormat="1" ht="13.9" customHeight="1" x14ac:dyDescent="0.2">
      <c r="A44" s="377" t="s">
        <v>1687</v>
      </c>
      <c r="B44" s="378"/>
      <c r="C44" s="335" t="s">
        <v>1282</v>
      </c>
      <c r="D44" s="335" t="s">
        <v>1282</v>
      </c>
      <c r="E44" s="335" t="s">
        <v>1282</v>
      </c>
      <c r="F44" s="335" t="s">
        <v>1282</v>
      </c>
      <c r="G44" s="335" t="s">
        <v>1282</v>
      </c>
      <c r="H44" s="335" t="s">
        <v>1282</v>
      </c>
      <c r="I44" s="335" t="s">
        <v>1282</v>
      </c>
      <c r="J44" s="335" t="s">
        <v>1282</v>
      </c>
      <c r="K44" s="335" t="s">
        <v>1282</v>
      </c>
      <c r="L44" s="335" t="s">
        <v>1282</v>
      </c>
      <c r="M44" s="335" t="s">
        <v>1282</v>
      </c>
      <c r="N44" s="335" t="s">
        <v>1282</v>
      </c>
      <c r="O44" s="335" t="s">
        <v>1282</v>
      </c>
      <c r="P44" s="335" t="s">
        <v>1282</v>
      </c>
      <c r="Q44" s="335" t="s">
        <v>1282</v>
      </c>
      <c r="R44" s="335" t="s">
        <v>1282</v>
      </c>
      <c r="S44" s="335" t="s">
        <v>1282</v>
      </c>
      <c r="T44" s="335" t="s">
        <v>1282</v>
      </c>
      <c r="U44" s="335" t="s">
        <v>1282</v>
      </c>
      <c r="V44" s="335" t="s">
        <v>1282</v>
      </c>
      <c r="W44" s="335" t="s">
        <v>1282</v>
      </c>
      <c r="X44" s="335" t="s">
        <v>1282</v>
      </c>
      <c r="Y44" s="335" t="s">
        <v>1282</v>
      </c>
      <c r="Z44" s="335" t="s">
        <v>1282</v>
      </c>
      <c r="AA44" s="335" t="s">
        <v>1282</v>
      </c>
      <c r="AB44" s="335" t="s">
        <v>1282</v>
      </c>
      <c r="AC44" s="335" t="s">
        <v>1282</v>
      </c>
      <c r="AD44" s="335" t="s">
        <v>1282</v>
      </c>
      <c r="AE44" s="335" t="s">
        <v>1282</v>
      </c>
      <c r="AF44" s="335" t="s">
        <v>1282</v>
      </c>
      <c r="AG44" s="335" t="s">
        <v>1282</v>
      </c>
      <c r="AH44" s="335">
        <v>4</v>
      </c>
      <c r="AI44" s="335">
        <v>20</v>
      </c>
      <c r="AJ44" s="335">
        <v>26</v>
      </c>
      <c r="AK44" s="335">
        <v>18</v>
      </c>
      <c r="AL44" s="335">
        <v>18</v>
      </c>
      <c r="AM44" s="335">
        <v>23</v>
      </c>
      <c r="AN44" s="335">
        <v>6</v>
      </c>
      <c r="AO44" s="335">
        <v>19</v>
      </c>
      <c r="AP44" s="335">
        <v>18</v>
      </c>
      <c r="AQ44" s="335">
        <v>43</v>
      </c>
      <c r="AR44" s="335">
        <v>69</v>
      </c>
      <c r="AS44" s="335">
        <v>47</v>
      </c>
      <c r="AT44" s="335">
        <v>50</v>
      </c>
      <c r="AU44" s="335">
        <v>80</v>
      </c>
      <c r="AV44" s="335">
        <v>109</v>
      </c>
      <c r="AW44" s="335">
        <v>143</v>
      </c>
      <c r="AX44" s="335">
        <v>139</v>
      </c>
      <c r="AY44" s="335">
        <v>158</v>
      </c>
      <c r="AZ44" s="335">
        <v>140</v>
      </c>
      <c r="BA44" s="335">
        <v>151</v>
      </c>
      <c r="BB44" s="335">
        <v>93</v>
      </c>
      <c r="BC44" s="335">
        <v>126</v>
      </c>
      <c r="BD44" s="335">
        <v>49</v>
      </c>
      <c r="BE44" s="335">
        <v>59</v>
      </c>
      <c r="BF44" s="335">
        <v>53</v>
      </c>
      <c r="BG44" s="335">
        <v>14</v>
      </c>
      <c r="BH44" s="335">
        <v>26</v>
      </c>
      <c r="BI44" s="335">
        <v>2</v>
      </c>
      <c r="BJ44" s="335">
        <v>70</v>
      </c>
      <c r="BK44" s="335">
        <v>91</v>
      </c>
      <c r="BL44" s="335">
        <v>91</v>
      </c>
      <c r="BM44" s="335">
        <v>3</v>
      </c>
      <c r="BN44" s="335">
        <v>104</v>
      </c>
      <c r="BO44" s="335">
        <v>83</v>
      </c>
      <c r="BP44" s="335">
        <v>62</v>
      </c>
      <c r="BQ44" s="335">
        <v>57</v>
      </c>
      <c r="BR44" s="335">
        <v>35</v>
      </c>
      <c r="BS44" s="335">
        <v>31</v>
      </c>
      <c r="BT44" s="335">
        <v>9</v>
      </c>
      <c r="BU44" s="335">
        <v>536</v>
      </c>
      <c r="BV44" s="335">
        <v>105</v>
      </c>
      <c r="BW44" s="335">
        <v>77</v>
      </c>
      <c r="BX44" s="335">
        <v>96</v>
      </c>
      <c r="BY44" s="335">
        <v>96</v>
      </c>
      <c r="BZ44" s="335">
        <v>109</v>
      </c>
      <c r="CA44" s="335">
        <v>150</v>
      </c>
      <c r="CB44" s="335">
        <v>149</v>
      </c>
      <c r="CC44" s="335">
        <v>154</v>
      </c>
    </row>
    <row r="45" spans="1:81" s="330" customFormat="1" ht="13.9" customHeight="1" x14ac:dyDescent="0.2">
      <c r="A45" s="377" t="s">
        <v>1686</v>
      </c>
      <c r="B45" s="378"/>
      <c r="C45" s="335" t="s">
        <v>1282</v>
      </c>
      <c r="D45" s="335" t="s">
        <v>1282</v>
      </c>
      <c r="E45" s="335" t="s">
        <v>1282</v>
      </c>
      <c r="F45" s="335" t="s">
        <v>1282</v>
      </c>
      <c r="G45" s="335" t="s">
        <v>1282</v>
      </c>
      <c r="H45" s="335" t="s">
        <v>1282</v>
      </c>
      <c r="I45" s="335" t="s">
        <v>1282</v>
      </c>
      <c r="J45" s="335" t="s">
        <v>1282</v>
      </c>
      <c r="K45" s="335" t="s">
        <v>1282</v>
      </c>
      <c r="L45" s="335" t="s">
        <v>1282</v>
      </c>
      <c r="M45" s="335" t="s">
        <v>1282</v>
      </c>
      <c r="N45" s="335" t="s">
        <v>1282</v>
      </c>
      <c r="O45" s="335" t="s">
        <v>1282</v>
      </c>
      <c r="P45" s="335" t="s">
        <v>1282</v>
      </c>
      <c r="Q45" s="335" t="s">
        <v>1282</v>
      </c>
      <c r="R45" s="335" t="s">
        <v>1282</v>
      </c>
      <c r="S45" s="335" t="s">
        <v>1282</v>
      </c>
      <c r="T45" s="335" t="s">
        <v>1282</v>
      </c>
      <c r="U45" s="335" t="s">
        <v>1282</v>
      </c>
      <c r="V45" s="335" t="s">
        <v>1282</v>
      </c>
      <c r="W45" s="335" t="s">
        <v>1282</v>
      </c>
      <c r="X45" s="335" t="s">
        <v>1282</v>
      </c>
      <c r="Y45" s="335" t="s">
        <v>1282</v>
      </c>
      <c r="Z45" s="335" t="s">
        <v>1282</v>
      </c>
      <c r="AA45" s="335" t="s">
        <v>1282</v>
      </c>
      <c r="AB45" s="335" t="s">
        <v>1282</v>
      </c>
      <c r="AC45" s="335" t="s">
        <v>1282</v>
      </c>
      <c r="AD45" s="335" t="s">
        <v>1282</v>
      </c>
      <c r="AE45" s="335" t="s">
        <v>1282</v>
      </c>
      <c r="AF45" s="335" t="s">
        <v>1282</v>
      </c>
      <c r="AG45" s="335" t="s">
        <v>1282</v>
      </c>
      <c r="AH45" s="335" t="s">
        <v>1282</v>
      </c>
      <c r="AI45" s="335" t="s">
        <v>1282</v>
      </c>
      <c r="AJ45" s="335" t="s">
        <v>1282</v>
      </c>
      <c r="AK45" s="335" t="s">
        <v>1282</v>
      </c>
      <c r="AL45" s="335" t="s">
        <v>1282</v>
      </c>
      <c r="AM45" s="335" t="s">
        <v>1282</v>
      </c>
      <c r="AN45" s="335" t="s">
        <v>1282</v>
      </c>
      <c r="AO45" s="335" t="s">
        <v>1282</v>
      </c>
      <c r="AP45" s="335" t="s">
        <v>1282</v>
      </c>
      <c r="AQ45" s="335" t="s">
        <v>1282</v>
      </c>
      <c r="AR45" s="335" t="s">
        <v>1282</v>
      </c>
      <c r="AS45" s="335" t="s">
        <v>1282</v>
      </c>
      <c r="AT45" s="335" t="s">
        <v>1282</v>
      </c>
      <c r="AU45" s="335" t="s">
        <v>1282</v>
      </c>
      <c r="AV45" s="335" t="s">
        <v>1282</v>
      </c>
      <c r="AW45" s="335" t="s">
        <v>1282</v>
      </c>
      <c r="AX45" s="335" t="s">
        <v>1282</v>
      </c>
      <c r="AY45" s="335" t="s">
        <v>1282</v>
      </c>
      <c r="AZ45" s="335" t="s">
        <v>1282</v>
      </c>
      <c r="BA45" s="335" t="s">
        <v>1282</v>
      </c>
      <c r="BB45" s="335" t="s">
        <v>1282</v>
      </c>
      <c r="BC45" s="335" t="s">
        <v>1282</v>
      </c>
      <c r="BD45" s="335" t="s">
        <v>1282</v>
      </c>
      <c r="BE45" s="335" t="s">
        <v>1282</v>
      </c>
      <c r="BF45" s="335" t="s">
        <v>1282</v>
      </c>
      <c r="BG45" s="335" t="s">
        <v>1282</v>
      </c>
      <c r="BH45" s="335" t="s">
        <v>1282</v>
      </c>
      <c r="BI45" s="335" t="s">
        <v>1282</v>
      </c>
      <c r="BJ45" s="335" t="s">
        <v>1282</v>
      </c>
      <c r="BK45" s="335" t="s">
        <v>1282</v>
      </c>
      <c r="BL45" s="335">
        <v>1</v>
      </c>
      <c r="BM45" s="335">
        <v>35</v>
      </c>
      <c r="BN45" s="335">
        <v>71</v>
      </c>
      <c r="BO45" s="335">
        <v>107</v>
      </c>
      <c r="BP45" s="335">
        <v>83</v>
      </c>
      <c r="BQ45" s="335">
        <v>77</v>
      </c>
      <c r="BR45" s="335">
        <v>80</v>
      </c>
      <c r="BS45" s="335">
        <v>79</v>
      </c>
      <c r="BT45" s="335">
        <v>69</v>
      </c>
      <c r="BU45" s="335">
        <v>87</v>
      </c>
      <c r="BV45" s="335">
        <v>61</v>
      </c>
      <c r="BW45" s="335">
        <v>77</v>
      </c>
      <c r="BX45" s="335">
        <v>79</v>
      </c>
      <c r="BY45" s="335">
        <v>79</v>
      </c>
      <c r="BZ45" s="335">
        <v>71</v>
      </c>
      <c r="CA45" s="335">
        <v>72</v>
      </c>
      <c r="CB45" s="335">
        <v>60</v>
      </c>
      <c r="CC45" s="335">
        <v>59</v>
      </c>
    </row>
    <row r="46" spans="1:81" s="330" customFormat="1" ht="13.9" customHeight="1" x14ac:dyDescent="0.2">
      <c r="A46" s="377" t="s">
        <v>1685</v>
      </c>
      <c r="B46" s="378"/>
      <c r="C46" s="335" t="s">
        <v>1282</v>
      </c>
      <c r="D46" s="335" t="s">
        <v>1282</v>
      </c>
      <c r="E46" s="335" t="s">
        <v>1282</v>
      </c>
      <c r="F46" s="335" t="s">
        <v>1282</v>
      </c>
      <c r="G46" s="335" t="s">
        <v>1282</v>
      </c>
      <c r="H46" s="335" t="s">
        <v>1282</v>
      </c>
      <c r="I46" s="335" t="s">
        <v>1282</v>
      </c>
      <c r="J46" s="335" t="s">
        <v>1282</v>
      </c>
      <c r="K46" s="335" t="s">
        <v>1282</v>
      </c>
      <c r="L46" s="335" t="s">
        <v>1282</v>
      </c>
      <c r="M46" s="335" t="s">
        <v>1282</v>
      </c>
      <c r="N46" s="335" t="s">
        <v>1282</v>
      </c>
      <c r="O46" s="335" t="s">
        <v>1282</v>
      </c>
      <c r="P46" s="335" t="s">
        <v>1282</v>
      </c>
      <c r="Q46" s="335" t="s">
        <v>1282</v>
      </c>
      <c r="R46" s="335" t="s">
        <v>1282</v>
      </c>
      <c r="S46" s="335" t="s">
        <v>1282</v>
      </c>
      <c r="T46" s="335" t="s">
        <v>1282</v>
      </c>
      <c r="U46" s="335" t="s">
        <v>1282</v>
      </c>
      <c r="V46" s="335" t="s">
        <v>1282</v>
      </c>
      <c r="W46" s="335" t="s">
        <v>1282</v>
      </c>
      <c r="X46" s="335" t="s">
        <v>1282</v>
      </c>
      <c r="Y46" s="335" t="s">
        <v>1282</v>
      </c>
      <c r="Z46" s="335" t="s">
        <v>1282</v>
      </c>
      <c r="AA46" s="335" t="s">
        <v>1282</v>
      </c>
      <c r="AB46" s="335" t="s">
        <v>1282</v>
      </c>
      <c r="AC46" s="335" t="s">
        <v>1282</v>
      </c>
      <c r="AD46" s="335" t="s">
        <v>1282</v>
      </c>
      <c r="AE46" s="335" t="s">
        <v>1282</v>
      </c>
      <c r="AF46" s="335" t="s">
        <v>1282</v>
      </c>
      <c r="AG46" s="335" t="s">
        <v>1282</v>
      </c>
      <c r="AH46" s="335" t="s">
        <v>1282</v>
      </c>
      <c r="AI46" s="335" t="s">
        <v>1282</v>
      </c>
      <c r="AJ46" s="335" t="s">
        <v>1282</v>
      </c>
      <c r="AK46" s="335" t="s">
        <v>1282</v>
      </c>
      <c r="AL46" s="335" t="s">
        <v>1282</v>
      </c>
      <c r="AM46" s="335" t="s">
        <v>1282</v>
      </c>
      <c r="AN46" s="335" t="s">
        <v>1282</v>
      </c>
      <c r="AO46" s="335" t="s">
        <v>1282</v>
      </c>
      <c r="AP46" s="335" t="s">
        <v>1282</v>
      </c>
      <c r="AQ46" s="335" t="s">
        <v>1282</v>
      </c>
      <c r="AR46" s="335" t="s">
        <v>1282</v>
      </c>
      <c r="AS46" s="335" t="s">
        <v>1282</v>
      </c>
      <c r="AT46" s="335" t="s">
        <v>1282</v>
      </c>
      <c r="AU46" s="335" t="s">
        <v>1282</v>
      </c>
      <c r="AV46" s="335" t="s">
        <v>1282</v>
      </c>
      <c r="AW46" s="335" t="s">
        <v>1282</v>
      </c>
      <c r="AX46" s="335" t="s">
        <v>1282</v>
      </c>
      <c r="AY46" s="335" t="s">
        <v>1282</v>
      </c>
      <c r="AZ46" s="335" t="s">
        <v>1282</v>
      </c>
      <c r="BA46" s="335" t="s">
        <v>1282</v>
      </c>
      <c r="BB46" s="335" t="s">
        <v>1282</v>
      </c>
      <c r="BC46" s="335" t="s">
        <v>1282</v>
      </c>
      <c r="BD46" s="335" t="s">
        <v>1282</v>
      </c>
      <c r="BE46" s="335" t="s">
        <v>1282</v>
      </c>
      <c r="BF46" s="335" t="s">
        <v>1282</v>
      </c>
      <c r="BG46" s="335" t="s">
        <v>1282</v>
      </c>
      <c r="BH46" s="335" t="s">
        <v>1282</v>
      </c>
      <c r="BI46" s="335" t="s">
        <v>1282</v>
      </c>
      <c r="BJ46" s="335" t="s">
        <v>1282</v>
      </c>
      <c r="BK46" s="335" t="s">
        <v>1282</v>
      </c>
      <c r="BL46" s="335" t="s">
        <v>1282</v>
      </c>
      <c r="BM46" s="335" t="s">
        <v>1282</v>
      </c>
      <c r="BN46" s="335" t="s">
        <v>1282</v>
      </c>
      <c r="BO46" s="335" t="s">
        <v>1282</v>
      </c>
      <c r="BP46" s="335" t="s">
        <v>1282</v>
      </c>
      <c r="BQ46" s="335" t="s">
        <v>1282</v>
      </c>
      <c r="BR46" s="335" t="s">
        <v>1282</v>
      </c>
      <c r="BS46" s="335" t="s">
        <v>1282</v>
      </c>
      <c r="BT46" s="335" t="s">
        <v>1282</v>
      </c>
      <c r="BU46" s="335" t="s">
        <v>1282</v>
      </c>
      <c r="BV46" s="335" t="s">
        <v>1282</v>
      </c>
      <c r="BW46" s="335" t="s">
        <v>1282</v>
      </c>
      <c r="BX46" s="335" t="s">
        <v>1282</v>
      </c>
      <c r="BY46" s="335" t="s">
        <v>1282</v>
      </c>
      <c r="BZ46" s="335" t="s">
        <v>1282</v>
      </c>
      <c r="CA46" s="335">
        <v>-3</v>
      </c>
      <c r="CB46" s="335">
        <v>3</v>
      </c>
      <c r="CC46" s="335" t="s">
        <v>1282</v>
      </c>
    </row>
    <row r="47" spans="1:81" s="330" customFormat="1" ht="13.9" customHeight="1" x14ac:dyDescent="0.2">
      <c r="A47" s="377" t="s">
        <v>1684</v>
      </c>
      <c r="B47" s="378"/>
      <c r="C47" s="335" t="s">
        <v>1282</v>
      </c>
      <c r="D47" s="335" t="s">
        <v>1282</v>
      </c>
      <c r="E47" s="335" t="s">
        <v>1282</v>
      </c>
      <c r="F47" s="335" t="s">
        <v>1282</v>
      </c>
      <c r="G47" s="335" t="s">
        <v>1282</v>
      </c>
      <c r="H47" s="335" t="s">
        <v>1282</v>
      </c>
      <c r="I47" s="335" t="s">
        <v>1282</v>
      </c>
      <c r="J47" s="335" t="s">
        <v>1282</v>
      </c>
      <c r="K47" s="335" t="s">
        <v>1282</v>
      </c>
      <c r="L47" s="335" t="s">
        <v>1282</v>
      </c>
      <c r="M47" s="335" t="s">
        <v>1282</v>
      </c>
      <c r="N47" s="335" t="s">
        <v>1282</v>
      </c>
      <c r="O47" s="335" t="s">
        <v>1282</v>
      </c>
      <c r="P47" s="335" t="s">
        <v>1282</v>
      </c>
      <c r="Q47" s="335" t="s">
        <v>1282</v>
      </c>
      <c r="R47" s="335" t="s">
        <v>1282</v>
      </c>
      <c r="S47" s="335" t="s">
        <v>1282</v>
      </c>
      <c r="T47" s="335" t="s">
        <v>1282</v>
      </c>
      <c r="U47" s="335" t="s">
        <v>1282</v>
      </c>
      <c r="V47" s="335" t="s">
        <v>1282</v>
      </c>
      <c r="W47" s="335" t="s">
        <v>1282</v>
      </c>
      <c r="X47" s="335" t="s">
        <v>1282</v>
      </c>
      <c r="Y47" s="335" t="s">
        <v>1282</v>
      </c>
      <c r="Z47" s="335" t="s">
        <v>1282</v>
      </c>
      <c r="AA47" s="335" t="s">
        <v>1282</v>
      </c>
      <c r="AB47" s="335" t="s">
        <v>1282</v>
      </c>
      <c r="AC47" s="335" t="s">
        <v>1282</v>
      </c>
      <c r="AD47" s="335" t="s">
        <v>1282</v>
      </c>
      <c r="AE47" s="335" t="s">
        <v>1282</v>
      </c>
      <c r="AF47" s="335" t="s">
        <v>1282</v>
      </c>
      <c r="AG47" s="335" t="s">
        <v>1282</v>
      </c>
      <c r="AH47" s="335" t="s">
        <v>1282</v>
      </c>
      <c r="AI47" s="335" t="s">
        <v>1282</v>
      </c>
      <c r="AJ47" s="335" t="s">
        <v>1282</v>
      </c>
      <c r="AK47" s="335" t="s">
        <v>1282</v>
      </c>
      <c r="AL47" s="335" t="s">
        <v>1282</v>
      </c>
      <c r="AM47" s="335" t="s">
        <v>1282</v>
      </c>
      <c r="AN47" s="335" t="s">
        <v>1282</v>
      </c>
      <c r="AO47" s="335" t="s">
        <v>1282</v>
      </c>
      <c r="AP47" s="335" t="s">
        <v>1282</v>
      </c>
      <c r="AQ47" s="335" t="s">
        <v>1282</v>
      </c>
      <c r="AR47" s="335" t="s">
        <v>1282</v>
      </c>
      <c r="AS47" s="335" t="s">
        <v>1282</v>
      </c>
      <c r="AT47" s="335" t="s">
        <v>1282</v>
      </c>
      <c r="AU47" s="335" t="s">
        <v>1282</v>
      </c>
      <c r="AV47" s="335" t="s">
        <v>1282</v>
      </c>
      <c r="AW47" s="335" t="s">
        <v>1282</v>
      </c>
      <c r="AX47" s="335" t="s">
        <v>1282</v>
      </c>
      <c r="AY47" s="335" t="s">
        <v>1282</v>
      </c>
      <c r="AZ47" s="335" t="s">
        <v>1282</v>
      </c>
      <c r="BA47" s="335" t="s">
        <v>1282</v>
      </c>
      <c r="BB47" s="335" t="s">
        <v>1282</v>
      </c>
      <c r="BC47" s="335" t="s">
        <v>1282</v>
      </c>
      <c r="BD47" s="335" t="s">
        <v>1282</v>
      </c>
      <c r="BE47" s="335" t="s">
        <v>1282</v>
      </c>
      <c r="BF47" s="335" t="s">
        <v>1282</v>
      </c>
      <c r="BG47" s="335" t="s">
        <v>1282</v>
      </c>
      <c r="BH47" s="335" t="s">
        <v>1282</v>
      </c>
      <c r="BI47" s="335" t="s">
        <v>1282</v>
      </c>
      <c r="BJ47" s="335" t="s">
        <v>1282</v>
      </c>
      <c r="BK47" s="335" t="s">
        <v>1282</v>
      </c>
      <c r="BL47" s="335" t="s">
        <v>1282</v>
      </c>
      <c r="BM47" s="335" t="s">
        <v>1282</v>
      </c>
      <c r="BN47" s="335" t="s">
        <v>1282</v>
      </c>
      <c r="BO47" s="335" t="s">
        <v>1282</v>
      </c>
      <c r="BP47" s="335">
        <v>52</v>
      </c>
      <c r="BQ47" s="335">
        <v>110</v>
      </c>
      <c r="BR47" s="335">
        <v>61</v>
      </c>
      <c r="BS47" s="335">
        <v>17</v>
      </c>
      <c r="BT47" s="335">
        <v>1</v>
      </c>
      <c r="BU47" s="335">
        <v>6</v>
      </c>
      <c r="BV47" s="335" t="s">
        <v>1282</v>
      </c>
      <c r="BW47" s="335" t="s">
        <v>1282</v>
      </c>
      <c r="BX47" s="335" t="s">
        <v>1282</v>
      </c>
      <c r="BY47" s="335" t="s">
        <v>1282</v>
      </c>
      <c r="BZ47" s="335" t="s">
        <v>1282</v>
      </c>
      <c r="CA47" s="335" t="s">
        <v>1282</v>
      </c>
      <c r="CB47" s="335" t="s">
        <v>1282</v>
      </c>
      <c r="CC47" s="335" t="s">
        <v>1282</v>
      </c>
    </row>
    <row r="48" spans="1:81" s="330" customFormat="1" ht="13.9" customHeight="1" x14ac:dyDescent="0.2">
      <c r="A48" s="377" t="s">
        <v>1683</v>
      </c>
      <c r="B48" s="378"/>
      <c r="C48" s="335" t="s">
        <v>1282</v>
      </c>
      <c r="D48" s="335" t="s">
        <v>1282</v>
      </c>
      <c r="E48" s="335" t="s">
        <v>1282</v>
      </c>
      <c r="F48" s="335" t="s">
        <v>1282</v>
      </c>
      <c r="G48" s="335" t="s">
        <v>1282</v>
      </c>
      <c r="H48" s="335" t="s">
        <v>1282</v>
      </c>
      <c r="I48" s="335" t="s">
        <v>1282</v>
      </c>
      <c r="J48" s="335" t="s">
        <v>1282</v>
      </c>
      <c r="K48" s="335" t="s">
        <v>1282</v>
      </c>
      <c r="L48" s="335" t="s">
        <v>1282</v>
      </c>
      <c r="M48" s="335" t="s">
        <v>1282</v>
      </c>
      <c r="N48" s="335" t="s">
        <v>1282</v>
      </c>
      <c r="O48" s="335" t="s">
        <v>1282</v>
      </c>
      <c r="P48" s="335" t="s">
        <v>1282</v>
      </c>
      <c r="Q48" s="335" t="s">
        <v>1282</v>
      </c>
      <c r="R48" s="335" t="s">
        <v>1282</v>
      </c>
      <c r="S48" s="335" t="s">
        <v>1282</v>
      </c>
      <c r="T48" s="335" t="s">
        <v>1282</v>
      </c>
      <c r="U48" s="335" t="s">
        <v>1282</v>
      </c>
      <c r="V48" s="335" t="s">
        <v>1282</v>
      </c>
      <c r="W48" s="335" t="s">
        <v>1282</v>
      </c>
      <c r="X48" s="335" t="s">
        <v>1282</v>
      </c>
      <c r="Y48" s="335" t="s">
        <v>1282</v>
      </c>
      <c r="Z48" s="335" t="s">
        <v>1282</v>
      </c>
      <c r="AA48" s="335" t="s">
        <v>1282</v>
      </c>
      <c r="AB48" s="335" t="s">
        <v>1282</v>
      </c>
      <c r="AC48" s="335" t="s">
        <v>1282</v>
      </c>
      <c r="AD48" s="335" t="s">
        <v>1282</v>
      </c>
      <c r="AE48" s="335" t="s">
        <v>1282</v>
      </c>
      <c r="AF48" s="335" t="s">
        <v>1282</v>
      </c>
      <c r="AG48" s="335" t="s">
        <v>1282</v>
      </c>
      <c r="AH48" s="335" t="s">
        <v>1282</v>
      </c>
      <c r="AI48" s="335" t="s">
        <v>1282</v>
      </c>
      <c r="AJ48" s="335" t="s">
        <v>1282</v>
      </c>
      <c r="AK48" s="335" t="s">
        <v>1282</v>
      </c>
      <c r="AL48" s="335">
        <v>7</v>
      </c>
      <c r="AM48" s="335">
        <v>13</v>
      </c>
      <c r="AN48" s="335">
        <v>5</v>
      </c>
      <c r="AO48" s="335">
        <v>22</v>
      </c>
      <c r="AP48" s="335">
        <v>24</v>
      </c>
      <c r="AQ48" s="335">
        <v>27</v>
      </c>
      <c r="AR48" s="335">
        <v>41</v>
      </c>
      <c r="AS48" s="335">
        <v>50</v>
      </c>
      <c r="AT48" s="335">
        <v>33</v>
      </c>
      <c r="AU48" s="335">
        <v>43</v>
      </c>
      <c r="AV48" s="335">
        <v>31</v>
      </c>
      <c r="AW48" s="335">
        <v>24</v>
      </c>
      <c r="AX48" s="335" t="s">
        <v>1282</v>
      </c>
      <c r="AY48" s="335" t="s">
        <v>1282</v>
      </c>
      <c r="AZ48" s="335" t="s">
        <v>1282</v>
      </c>
      <c r="BA48" s="335" t="s">
        <v>1282</v>
      </c>
      <c r="BB48" s="335" t="s">
        <v>1282</v>
      </c>
      <c r="BC48" s="335" t="s">
        <v>1282</v>
      </c>
      <c r="BD48" s="335">
        <v>6</v>
      </c>
      <c r="BE48" s="335">
        <v>4</v>
      </c>
      <c r="BF48" s="335">
        <v>9</v>
      </c>
      <c r="BG48" s="335">
        <v>-3</v>
      </c>
      <c r="BH48" s="335">
        <v>1</v>
      </c>
      <c r="BI48" s="335">
        <v>5</v>
      </c>
      <c r="BJ48" s="335" t="s">
        <v>1282</v>
      </c>
      <c r="BK48" s="335" t="s">
        <v>1282</v>
      </c>
      <c r="BL48" s="335" t="s">
        <v>1282</v>
      </c>
      <c r="BM48" s="335" t="s">
        <v>1282</v>
      </c>
      <c r="BN48" s="335" t="s">
        <v>1282</v>
      </c>
      <c r="BO48" s="335" t="s">
        <v>1282</v>
      </c>
      <c r="BP48" s="335" t="s">
        <v>1282</v>
      </c>
      <c r="BQ48" s="335" t="s">
        <v>1282</v>
      </c>
      <c r="BR48" s="335" t="s">
        <v>1282</v>
      </c>
      <c r="BS48" s="335" t="s">
        <v>1282</v>
      </c>
      <c r="BT48" s="335" t="s">
        <v>1282</v>
      </c>
      <c r="BU48" s="335" t="s">
        <v>1282</v>
      </c>
      <c r="BV48" s="335" t="s">
        <v>1282</v>
      </c>
      <c r="BW48" s="335" t="s">
        <v>1282</v>
      </c>
      <c r="BX48" s="335" t="s">
        <v>1282</v>
      </c>
      <c r="BY48" s="335" t="s">
        <v>1282</v>
      </c>
      <c r="BZ48" s="335" t="s">
        <v>1282</v>
      </c>
      <c r="CA48" s="335" t="s">
        <v>1282</v>
      </c>
      <c r="CB48" s="335" t="s">
        <v>1282</v>
      </c>
      <c r="CC48" s="335" t="s">
        <v>1282</v>
      </c>
    </row>
    <row r="49" spans="1:81" s="330" customFormat="1" ht="13.9" customHeight="1" x14ac:dyDescent="0.2">
      <c r="A49" s="383" t="s">
        <v>1514</v>
      </c>
      <c r="B49" s="384"/>
      <c r="C49" s="333" t="s">
        <v>1282</v>
      </c>
      <c r="D49" s="333" t="s">
        <v>1282</v>
      </c>
      <c r="E49" s="333" t="s">
        <v>1282</v>
      </c>
      <c r="F49" s="333" t="s">
        <v>1282</v>
      </c>
      <c r="G49" s="333" t="s">
        <v>1282</v>
      </c>
      <c r="H49" s="333" t="s">
        <v>1282</v>
      </c>
      <c r="I49" s="333" t="s">
        <v>1282</v>
      </c>
      <c r="J49" s="333" t="s">
        <v>1282</v>
      </c>
      <c r="K49" s="333" t="s">
        <v>1282</v>
      </c>
      <c r="L49" s="333" t="s">
        <v>1282</v>
      </c>
      <c r="M49" s="333" t="s">
        <v>1282</v>
      </c>
      <c r="N49" s="333" t="s">
        <v>1282</v>
      </c>
      <c r="O49" s="333" t="s">
        <v>1282</v>
      </c>
      <c r="P49" s="333" t="s">
        <v>1282</v>
      </c>
      <c r="Q49" s="333" t="s">
        <v>1282</v>
      </c>
      <c r="R49" s="333" t="s">
        <v>1282</v>
      </c>
      <c r="S49" s="333" t="s">
        <v>1282</v>
      </c>
      <c r="T49" s="333" t="s">
        <v>1282</v>
      </c>
      <c r="U49" s="333" t="s">
        <v>1282</v>
      </c>
      <c r="V49" s="333" t="s">
        <v>1282</v>
      </c>
      <c r="W49" s="333" t="s">
        <v>1282</v>
      </c>
      <c r="X49" s="333" t="s">
        <v>1282</v>
      </c>
      <c r="Y49" s="333" t="s">
        <v>1282</v>
      </c>
      <c r="Z49" s="333" t="s">
        <v>1282</v>
      </c>
      <c r="AA49" s="333" t="s">
        <v>1282</v>
      </c>
      <c r="AB49" s="333" t="s">
        <v>1282</v>
      </c>
      <c r="AC49" s="333" t="s">
        <v>1282</v>
      </c>
      <c r="AD49" s="333" t="s">
        <v>1282</v>
      </c>
      <c r="AE49" s="333" t="s">
        <v>1282</v>
      </c>
      <c r="AF49" s="333" t="s">
        <v>1282</v>
      </c>
      <c r="AG49" s="333" t="s">
        <v>1282</v>
      </c>
      <c r="AH49" s="333">
        <v>4</v>
      </c>
      <c r="AI49" s="333">
        <v>20</v>
      </c>
      <c r="AJ49" s="333">
        <v>26</v>
      </c>
      <c r="AK49" s="333">
        <v>18</v>
      </c>
      <c r="AL49" s="333">
        <v>24</v>
      </c>
      <c r="AM49" s="333">
        <v>36</v>
      </c>
      <c r="AN49" s="333">
        <v>11</v>
      </c>
      <c r="AO49" s="333">
        <v>41</v>
      </c>
      <c r="AP49" s="333">
        <v>42</v>
      </c>
      <c r="AQ49" s="333">
        <v>70</v>
      </c>
      <c r="AR49" s="333">
        <v>110</v>
      </c>
      <c r="AS49" s="333">
        <v>97</v>
      </c>
      <c r="AT49" s="333">
        <v>83</v>
      </c>
      <c r="AU49" s="333">
        <v>123</v>
      </c>
      <c r="AV49" s="333">
        <v>140</v>
      </c>
      <c r="AW49" s="333">
        <v>167</v>
      </c>
      <c r="AX49" s="333">
        <v>139</v>
      </c>
      <c r="AY49" s="333">
        <v>158</v>
      </c>
      <c r="AZ49" s="333">
        <v>140</v>
      </c>
      <c r="BA49" s="333">
        <v>151</v>
      </c>
      <c r="BB49" s="333">
        <v>93</v>
      </c>
      <c r="BC49" s="333">
        <v>126</v>
      </c>
      <c r="BD49" s="333">
        <v>55</v>
      </c>
      <c r="BE49" s="333">
        <v>64</v>
      </c>
      <c r="BF49" s="333">
        <v>62</v>
      </c>
      <c r="BG49" s="333">
        <v>11</v>
      </c>
      <c r="BH49" s="333">
        <v>27</v>
      </c>
      <c r="BI49" s="333">
        <v>7</v>
      </c>
      <c r="BJ49" s="333">
        <v>70</v>
      </c>
      <c r="BK49" s="333">
        <v>91</v>
      </c>
      <c r="BL49" s="333">
        <v>92</v>
      </c>
      <c r="BM49" s="333">
        <v>38</v>
      </c>
      <c r="BN49" s="333">
        <v>175</v>
      </c>
      <c r="BO49" s="333">
        <v>190</v>
      </c>
      <c r="BP49" s="333">
        <v>197</v>
      </c>
      <c r="BQ49" s="333">
        <v>244</v>
      </c>
      <c r="BR49" s="333">
        <v>176</v>
      </c>
      <c r="BS49" s="333">
        <v>127</v>
      </c>
      <c r="BT49" s="333">
        <v>79</v>
      </c>
      <c r="BU49" s="333">
        <v>629</v>
      </c>
      <c r="BV49" s="333">
        <v>166</v>
      </c>
      <c r="BW49" s="333">
        <v>154</v>
      </c>
      <c r="BX49" s="333">
        <v>175</v>
      </c>
      <c r="BY49" s="333">
        <v>175</v>
      </c>
      <c r="BZ49" s="333">
        <v>180</v>
      </c>
      <c r="CA49" s="333">
        <v>219</v>
      </c>
      <c r="CB49" s="333">
        <v>212</v>
      </c>
      <c r="CC49" s="333">
        <v>213</v>
      </c>
    </row>
    <row r="50" spans="1:81" s="330" customFormat="1" ht="13.9" customHeight="1" x14ac:dyDescent="0.2">
      <c r="A50" s="375" t="s">
        <v>1682</v>
      </c>
      <c r="B50" s="376"/>
      <c r="C50" s="337"/>
      <c r="D50" s="337"/>
      <c r="E50" s="337"/>
      <c r="F50" s="337"/>
      <c r="G50" s="337"/>
      <c r="H50" s="337"/>
      <c r="I50" s="337"/>
      <c r="J50" s="337"/>
      <c r="K50" s="337"/>
      <c r="L50" s="337"/>
      <c r="M50" s="337"/>
      <c r="N50" s="337"/>
      <c r="O50" s="337"/>
      <c r="P50" s="337"/>
      <c r="Q50" s="337"/>
      <c r="R50" s="337"/>
      <c r="S50" s="337"/>
      <c r="T50" s="337"/>
      <c r="U50" s="337"/>
      <c r="V50" s="337"/>
      <c r="W50" s="337"/>
      <c r="X50" s="337"/>
      <c r="Y50" s="337"/>
      <c r="Z50" s="337"/>
      <c r="AA50" s="337"/>
      <c r="AB50" s="337"/>
      <c r="AC50" s="337"/>
      <c r="AD50" s="337"/>
      <c r="AE50" s="337"/>
      <c r="AF50" s="337"/>
      <c r="AG50" s="337"/>
      <c r="AH50" s="337"/>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c r="BX50" s="337"/>
      <c r="BY50" s="337"/>
      <c r="BZ50" s="337"/>
      <c r="CA50" s="337"/>
      <c r="CB50" s="337"/>
      <c r="CC50" s="337"/>
    </row>
    <row r="51" spans="1:81" s="330" customFormat="1" ht="13.9" customHeight="1" x14ac:dyDescent="0.2">
      <c r="A51" s="377" t="s">
        <v>1681</v>
      </c>
      <c r="B51" s="378"/>
      <c r="C51" s="335" t="s">
        <v>1282</v>
      </c>
      <c r="D51" s="335" t="s">
        <v>1282</v>
      </c>
      <c r="E51" s="335" t="s">
        <v>1282</v>
      </c>
      <c r="F51" s="335" t="s">
        <v>1282</v>
      </c>
      <c r="G51" s="335" t="s">
        <v>1282</v>
      </c>
      <c r="H51" s="335" t="s">
        <v>1282</v>
      </c>
      <c r="I51" s="335" t="s">
        <v>1282</v>
      </c>
      <c r="J51" s="335" t="s">
        <v>1282</v>
      </c>
      <c r="K51" s="335" t="s">
        <v>1282</v>
      </c>
      <c r="L51" s="335" t="s">
        <v>1282</v>
      </c>
      <c r="M51" s="335">
        <v>1</v>
      </c>
      <c r="N51" s="335">
        <v>1</v>
      </c>
      <c r="O51" s="335">
        <v>1</v>
      </c>
      <c r="P51" s="335" t="s">
        <v>1282</v>
      </c>
      <c r="Q51" s="335" t="s">
        <v>1282</v>
      </c>
      <c r="R51" s="335" t="s">
        <v>1282</v>
      </c>
      <c r="S51" s="335" t="s">
        <v>1282</v>
      </c>
      <c r="T51" s="335">
        <v>2</v>
      </c>
      <c r="U51" s="335">
        <v>19</v>
      </c>
      <c r="V51" s="335">
        <v>36</v>
      </c>
      <c r="W51" s="335">
        <v>40</v>
      </c>
      <c r="X51" s="335">
        <v>44</v>
      </c>
      <c r="Y51" s="335">
        <v>42</v>
      </c>
      <c r="Z51" s="335">
        <v>52</v>
      </c>
      <c r="AA51" s="335">
        <v>66</v>
      </c>
      <c r="AB51" s="335">
        <v>70</v>
      </c>
      <c r="AC51" s="335">
        <v>81</v>
      </c>
      <c r="AD51" s="335">
        <v>84</v>
      </c>
      <c r="AE51" s="335">
        <v>122</v>
      </c>
      <c r="AF51" s="335">
        <v>135</v>
      </c>
      <c r="AG51" s="335">
        <v>176</v>
      </c>
      <c r="AH51" s="335">
        <v>478</v>
      </c>
      <c r="AI51" s="335">
        <v>413</v>
      </c>
      <c r="AJ51" s="335">
        <v>684</v>
      </c>
      <c r="AK51" s="335">
        <v>1553</v>
      </c>
      <c r="AL51" s="335">
        <v>1938</v>
      </c>
      <c r="AM51" s="335">
        <v>2429</v>
      </c>
      <c r="AN51" s="335">
        <v>919</v>
      </c>
      <c r="AO51" s="335">
        <v>3530</v>
      </c>
      <c r="AP51" s="335">
        <v>3187</v>
      </c>
      <c r="AQ51" s="335">
        <v>3756</v>
      </c>
      <c r="AR51" s="335">
        <v>4343</v>
      </c>
      <c r="AS51" s="335">
        <v>3881</v>
      </c>
      <c r="AT51" s="335">
        <v>3756</v>
      </c>
      <c r="AU51" s="335">
        <v>2983</v>
      </c>
      <c r="AV51" s="335">
        <v>2619</v>
      </c>
      <c r="AW51" s="335">
        <v>2889</v>
      </c>
      <c r="AX51" s="335">
        <v>3109</v>
      </c>
      <c r="AY51" s="335">
        <v>2919</v>
      </c>
      <c r="AZ51" s="335">
        <v>2514</v>
      </c>
      <c r="BA51" s="335">
        <v>2354</v>
      </c>
      <c r="BB51" s="335">
        <v>2290</v>
      </c>
      <c r="BC51" s="335">
        <v>2389</v>
      </c>
      <c r="BD51" s="335">
        <v>2412</v>
      </c>
      <c r="BE51" s="335">
        <v>2109</v>
      </c>
      <c r="BF51" s="335">
        <v>1962</v>
      </c>
      <c r="BG51" s="335">
        <v>2455</v>
      </c>
      <c r="BH51" s="335">
        <v>2573</v>
      </c>
      <c r="BI51" s="335">
        <v>2719</v>
      </c>
      <c r="BJ51" s="335">
        <v>2597</v>
      </c>
      <c r="BK51" s="335">
        <v>2745</v>
      </c>
      <c r="BL51" s="335">
        <v>3192</v>
      </c>
      <c r="BM51" s="335">
        <v>3548</v>
      </c>
      <c r="BN51" s="335">
        <v>3353</v>
      </c>
      <c r="BO51" s="335">
        <v>3684</v>
      </c>
      <c r="BP51" s="335">
        <v>3905</v>
      </c>
      <c r="BQ51" s="335">
        <v>3583</v>
      </c>
      <c r="BR51" s="335">
        <v>3874</v>
      </c>
      <c r="BS51" s="335">
        <v>3938</v>
      </c>
      <c r="BT51" s="335">
        <v>3761</v>
      </c>
      <c r="BU51" s="335">
        <v>3446</v>
      </c>
      <c r="BV51" s="335">
        <v>6405</v>
      </c>
      <c r="BW51" s="335">
        <v>5549</v>
      </c>
      <c r="BX51" s="335">
        <v>5223</v>
      </c>
      <c r="BY51" s="335">
        <v>4713</v>
      </c>
      <c r="BZ51" s="335">
        <v>4103</v>
      </c>
      <c r="CA51" s="335">
        <v>4292</v>
      </c>
      <c r="CB51" s="335">
        <v>3768</v>
      </c>
      <c r="CC51" s="335">
        <v>3779</v>
      </c>
    </row>
    <row r="52" spans="1:81" s="330" customFormat="1" ht="13.9" customHeight="1" x14ac:dyDescent="0.2">
      <c r="A52" s="377" t="s">
        <v>1680</v>
      </c>
      <c r="B52" s="378"/>
      <c r="C52" s="335" t="s">
        <v>1282</v>
      </c>
      <c r="D52" s="335" t="s">
        <v>1282</v>
      </c>
      <c r="E52" s="335" t="s">
        <v>1282</v>
      </c>
      <c r="F52" s="335" t="s">
        <v>1282</v>
      </c>
      <c r="G52" s="335" t="s">
        <v>1282</v>
      </c>
      <c r="H52" s="335" t="s">
        <v>1282</v>
      </c>
      <c r="I52" s="335" t="s">
        <v>1282</v>
      </c>
      <c r="J52" s="335" t="s">
        <v>1282</v>
      </c>
      <c r="K52" s="335" t="s">
        <v>1282</v>
      </c>
      <c r="L52" s="335" t="s">
        <v>1282</v>
      </c>
      <c r="M52" s="335" t="s">
        <v>1282</v>
      </c>
      <c r="N52" s="335" t="s">
        <v>1282</v>
      </c>
      <c r="O52" s="335" t="s">
        <v>1282</v>
      </c>
      <c r="P52" s="335" t="s">
        <v>1282</v>
      </c>
      <c r="Q52" s="335" t="s">
        <v>1282</v>
      </c>
      <c r="R52" s="335" t="s">
        <v>1282</v>
      </c>
      <c r="S52" s="335" t="s">
        <v>1282</v>
      </c>
      <c r="T52" s="335" t="s">
        <v>1282</v>
      </c>
      <c r="U52" s="335" t="s">
        <v>1282</v>
      </c>
      <c r="V52" s="335" t="s">
        <v>1282</v>
      </c>
      <c r="W52" s="335" t="s">
        <v>1282</v>
      </c>
      <c r="X52" s="335" t="s">
        <v>1282</v>
      </c>
      <c r="Y52" s="335" t="s">
        <v>1282</v>
      </c>
      <c r="Z52" s="335" t="s">
        <v>1282</v>
      </c>
      <c r="AA52" s="335" t="s">
        <v>1282</v>
      </c>
      <c r="AB52" s="335">
        <v>5</v>
      </c>
      <c r="AC52" s="335">
        <v>7</v>
      </c>
      <c r="AD52" s="335">
        <v>13</v>
      </c>
      <c r="AE52" s="335">
        <v>14</v>
      </c>
      <c r="AF52" s="335">
        <v>26</v>
      </c>
      <c r="AG52" s="335">
        <v>18</v>
      </c>
      <c r="AH52" s="335">
        <v>42</v>
      </c>
      <c r="AI52" s="335">
        <v>46</v>
      </c>
      <c r="AJ52" s="335">
        <v>61</v>
      </c>
      <c r="AK52" s="335">
        <v>70</v>
      </c>
      <c r="AL52" s="335">
        <v>87</v>
      </c>
      <c r="AM52" s="335">
        <v>134</v>
      </c>
      <c r="AN52" s="335">
        <v>36</v>
      </c>
      <c r="AO52" s="335">
        <v>194</v>
      </c>
      <c r="AP52" s="335">
        <v>203</v>
      </c>
      <c r="AQ52" s="335">
        <v>206</v>
      </c>
      <c r="AR52" s="335">
        <v>260</v>
      </c>
      <c r="AS52" s="335">
        <v>300</v>
      </c>
      <c r="AT52" s="335">
        <v>320</v>
      </c>
      <c r="AU52" s="335">
        <v>270</v>
      </c>
      <c r="AV52" s="335">
        <v>246</v>
      </c>
      <c r="AW52" s="335">
        <v>262</v>
      </c>
      <c r="AX52" s="335">
        <v>260</v>
      </c>
      <c r="AY52" s="335">
        <v>290</v>
      </c>
      <c r="AZ52" s="335">
        <v>295</v>
      </c>
      <c r="BA52" s="335">
        <v>299</v>
      </c>
      <c r="BB52" s="335">
        <v>341</v>
      </c>
      <c r="BC52" s="335">
        <v>357</v>
      </c>
      <c r="BD52" s="335">
        <v>408</v>
      </c>
      <c r="BE52" s="335">
        <v>496</v>
      </c>
      <c r="BF52" s="335">
        <v>484</v>
      </c>
      <c r="BG52" s="335">
        <v>241</v>
      </c>
      <c r="BH52" s="335">
        <v>4</v>
      </c>
      <c r="BI52" s="335" t="s">
        <v>1282</v>
      </c>
      <c r="BJ52" s="335" t="s">
        <v>1282</v>
      </c>
      <c r="BK52" s="335" t="s">
        <v>1282</v>
      </c>
      <c r="BL52" s="335" t="s">
        <v>1282</v>
      </c>
      <c r="BM52" s="335" t="s">
        <v>1282</v>
      </c>
      <c r="BN52" s="335" t="s">
        <v>1282</v>
      </c>
      <c r="BO52" s="335" t="s">
        <v>1282</v>
      </c>
      <c r="BP52" s="335" t="s">
        <v>1282</v>
      </c>
      <c r="BQ52" s="335" t="s">
        <v>1282</v>
      </c>
      <c r="BR52" s="335" t="s">
        <v>1282</v>
      </c>
      <c r="BS52" s="335" t="s">
        <v>1282</v>
      </c>
      <c r="BT52" s="335" t="s">
        <v>1282</v>
      </c>
      <c r="BU52" s="335" t="s">
        <v>1282</v>
      </c>
      <c r="BV52" s="335" t="s">
        <v>1282</v>
      </c>
      <c r="BW52" s="335" t="s">
        <v>1282</v>
      </c>
      <c r="BX52" s="335" t="s">
        <v>1282</v>
      </c>
      <c r="BY52" s="335" t="s">
        <v>1282</v>
      </c>
      <c r="BZ52" s="335" t="s">
        <v>1282</v>
      </c>
      <c r="CA52" s="335" t="s">
        <v>1282</v>
      </c>
      <c r="CB52" s="335" t="s">
        <v>1282</v>
      </c>
      <c r="CC52" s="335" t="s">
        <v>1282</v>
      </c>
    </row>
    <row r="53" spans="1:81" s="330" customFormat="1" ht="13.9" customHeight="1" x14ac:dyDescent="0.2">
      <c r="A53" s="377" t="s">
        <v>2075</v>
      </c>
      <c r="B53" s="378"/>
      <c r="C53" s="335" t="s">
        <v>1282</v>
      </c>
      <c r="D53" s="335" t="s">
        <v>1282</v>
      </c>
      <c r="E53" s="335" t="s">
        <v>1282</v>
      </c>
      <c r="F53" s="335" t="s">
        <v>1282</v>
      </c>
      <c r="G53" s="335" t="s">
        <v>1282</v>
      </c>
      <c r="H53" s="335" t="s">
        <v>1282</v>
      </c>
      <c r="I53" s="335" t="s">
        <v>1282</v>
      </c>
      <c r="J53" s="335" t="s">
        <v>1282</v>
      </c>
      <c r="K53" s="335" t="s">
        <v>1282</v>
      </c>
      <c r="L53" s="335" t="s">
        <v>1282</v>
      </c>
      <c r="M53" s="335" t="s">
        <v>1282</v>
      </c>
      <c r="N53" s="335" t="s">
        <v>1282</v>
      </c>
      <c r="O53" s="335" t="s">
        <v>1282</v>
      </c>
      <c r="P53" s="335" t="s">
        <v>1282</v>
      </c>
      <c r="Q53" s="335" t="s">
        <v>1282</v>
      </c>
      <c r="R53" s="335" t="s">
        <v>1282</v>
      </c>
      <c r="S53" s="335" t="s">
        <v>1282</v>
      </c>
      <c r="T53" s="335" t="s">
        <v>1282</v>
      </c>
      <c r="U53" s="335" t="s">
        <v>1282</v>
      </c>
      <c r="V53" s="335" t="s">
        <v>1282</v>
      </c>
      <c r="W53" s="335" t="s">
        <v>1282</v>
      </c>
      <c r="X53" s="335" t="s">
        <v>1282</v>
      </c>
      <c r="Y53" s="335" t="s">
        <v>1282</v>
      </c>
      <c r="Z53" s="335" t="s">
        <v>1282</v>
      </c>
      <c r="AA53" s="335" t="s">
        <v>1282</v>
      </c>
      <c r="AB53" s="335" t="s">
        <v>1282</v>
      </c>
      <c r="AC53" s="335" t="s">
        <v>1282</v>
      </c>
      <c r="AD53" s="335" t="s">
        <v>1282</v>
      </c>
      <c r="AE53" s="335" t="s">
        <v>1282</v>
      </c>
      <c r="AF53" s="335" t="s">
        <v>1282</v>
      </c>
      <c r="AG53" s="335" t="s">
        <v>1282</v>
      </c>
      <c r="AH53" s="335" t="s">
        <v>1282</v>
      </c>
      <c r="AI53" s="335" t="s">
        <v>1282</v>
      </c>
      <c r="AJ53" s="335" t="s">
        <v>1282</v>
      </c>
      <c r="AK53" s="335" t="s">
        <v>1282</v>
      </c>
      <c r="AL53" s="335" t="s">
        <v>1282</v>
      </c>
      <c r="AM53" s="335" t="s">
        <v>1282</v>
      </c>
      <c r="AN53" s="335" t="s">
        <v>1282</v>
      </c>
      <c r="AO53" s="335" t="s">
        <v>1282</v>
      </c>
      <c r="AP53" s="335" t="s">
        <v>1282</v>
      </c>
      <c r="AQ53" s="335" t="s">
        <v>1282</v>
      </c>
      <c r="AR53" s="335" t="s">
        <v>1282</v>
      </c>
      <c r="AS53" s="335" t="s">
        <v>1282</v>
      </c>
      <c r="AT53" s="335" t="s">
        <v>1282</v>
      </c>
      <c r="AU53" s="335" t="s">
        <v>1282</v>
      </c>
      <c r="AV53" s="335" t="s">
        <v>1282</v>
      </c>
      <c r="AW53" s="335" t="s">
        <v>1282</v>
      </c>
      <c r="AX53" s="335" t="s">
        <v>1282</v>
      </c>
      <c r="AY53" s="335" t="s">
        <v>1282</v>
      </c>
      <c r="AZ53" s="335" t="s">
        <v>1282</v>
      </c>
      <c r="BA53" s="335" t="s">
        <v>1282</v>
      </c>
      <c r="BB53" s="335" t="s">
        <v>1282</v>
      </c>
      <c r="BC53" s="335" t="s">
        <v>1282</v>
      </c>
      <c r="BD53" s="335" t="s">
        <v>1282</v>
      </c>
      <c r="BE53" s="335" t="s">
        <v>1282</v>
      </c>
      <c r="BF53" s="335" t="s">
        <v>1282</v>
      </c>
      <c r="BG53" s="335" t="s">
        <v>1282</v>
      </c>
      <c r="BH53" s="335" t="s">
        <v>1282</v>
      </c>
      <c r="BI53" s="335" t="s">
        <v>1282</v>
      </c>
      <c r="BJ53" s="335" t="s">
        <v>1282</v>
      </c>
      <c r="BK53" s="335" t="s">
        <v>1282</v>
      </c>
      <c r="BL53" s="335" t="s">
        <v>1282</v>
      </c>
      <c r="BM53" s="335" t="s">
        <v>1282</v>
      </c>
      <c r="BN53" s="335" t="s">
        <v>1282</v>
      </c>
      <c r="BO53" s="335" t="s">
        <v>1282</v>
      </c>
      <c r="BP53" s="335" t="s">
        <v>1282</v>
      </c>
      <c r="BQ53" s="335" t="s">
        <v>1282</v>
      </c>
      <c r="BR53" s="335" t="s">
        <v>1282</v>
      </c>
      <c r="BS53" s="335" t="s">
        <v>1282</v>
      </c>
      <c r="BT53" s="335" t="s">
        <v>1282</v>
      </c>
      <c r="BU53" s="335" t="s">
        <v>1282</v>
      </c>
      <c r="BV53" s="335" t="s">
        <v>1282</v>
      </c>
      <c r="BW53" s="335" t="s">
        <v>1282</v>
      </c>
      <c r="BX53" s="335" t="s">
        <v>1282</v>
      </c>
      <c r="BY53" s="335" t="s">
        <v>1282</v>
      </c>
      <c r="BZ53" s="335" t="s">
        <v>1282</v>
      </c>
      <c r="CA53" s="335" t="s">
        <v>1282</v>
      </c>
      <c r="CB53" s="335" t="s">
        <v>1282</v>
      </c>
      <c r="CC53" s="335">
        <v>69</v>
      </c>
    </row>
    <row r="54" spans="1:81" s="330" customFormat="1" ht="14.25" x14ac:dyDescent="0.2">
      <c r="A54" s="334" t="s">
        <v>1679</v>
      </c>
      <c r="B54" s="335" t="s">
        <v>1123</v>
      </c>
      <c r="C54" s="335" t="s">
        <v>1282</v>
      </c>
      <c r="D54" s="335" t="s">
        <v>1282</v>
      </c>
      <c r="E54" s="335" t="s">
        <v>1282</v>
      </c>
      <c r="F54" s="335" t="s">
        <v>1282</v>
      </c>
      <c r="G54" s="335" t="s">
        <v>1282</v>
      </c>
      <c r="H54" s="335" t="s">
        <v>1282</v>
      </c>
      <c r="I54" s="335" t="s">
        <v>1282</v>
      </c>
      <c r="J54" s="335" t="s">
        <v>1282</v>
      </c>
      <c r="K54" s="335" t="s">
        <v>1282</v>
      </c>
      <c r="L54" s="335" t="s">
        <v>1282</v>
      </c>
      <c r="M54" s="335" t="s">
        <v>1282</v>
      </c>
      <c r="N54" s="335" t="s">
        <v>1282</v>
      </c>
      <c r="O54" s="335" t="s">
        <v>1282</v>
      </c>
      <c r="P54" s="335" t="s">
        <v>1282</v>
      </c>
      <c r="Q54" s="335" t="s">
        <v>1282</v>
      </c>
      <c r="R54" s="335" t="s">
        <v>1282</v>
      </c>
      <c r="S54" s="335" t="s">
        <v>1282</v>
      </c>
      <c r="T54" s="335" t="s">
        <v>1282</v>
      </c>
      <c r="U54" s="335" t="s">
        <v>1282</v>
      </c>
      <c r="V54" s="335" t="s">
        <v>1282</v>
      </c>
      <c r="W54" s="335" t="s">
        <v>1282</v>
      </c>
      <c r="X54" s="335" t="s">
        <v>1282</v>
      </c>
      <c r="Y54" s="335" t="s">
        <v>1282</v>
      </c>
      <c r="Z54" s="335" t="s">
        <v>1282</v>
      </c>
      <c r="AA54" s="335" t="s">
        <v>1282</v>
      </c>
      <c r="AB54" s="335" t="s">
        <v>1282</v>
      </c>
      <c r="AC54" s="335" t="s">
        <v>1282</v>
      </c>
      <c r="AD54" s="335" t="s">
        <v>1282</v>
      </c>
      <c r="AE54" s="335" t="s">
        <v>1282</v>
      </c>
      <c r="AF54" s="335" t="s">
        <v>1282</v>
      </c>
      <c r="AG54" s="335" t="s">
        <v>1282</v>
      </c>
      <c r="AH54" s="335" t="s">
        <v>1282</v>
      </c>
      <c r="AI54" s="335" t="s">
        <v>1282</v>
      </c>
      <c r="AJ54" s="335" t="s">
        <v>1282</v>
      </c>
      <c r="AK54" s="335" t="s">
        <v>1282</v>
      </c>
      <c r="AL54" s="335" t="s">
        <v>1282</v>
      </c>
      <c r="AM54" s="335" t="s">
        <v>1282</v>
      </c>
      <c r="AN54" s="335" t="s">
        <v>1282</v>
      </c>
      <c r="AO54" s="335" t="s">
        <v>1282</v>
      </c>
      <c r="AP54" s="335" t="s">
        <v>1282</v>
      </c>
      <c r="AQ54" s="335" t="s">
        <v>1282</v>
      </c>
      <c r="AR54" s="335" t="s">
        <v>1282</v>
      </c>
      <c r="AS54" s="335" t="s">
        <v>1282</v>
      </c>
      <c r="AT54" s="335">
        <v>3</v>
      </c>
      <c r="AU54" s="335">
        <v>13</v>
      </c>
      <c r="AV54" s="335">
        <v>57</v>
      </c>
      <c r="AW54" s="335">
        <v>47</v>
      </c>
      <c r="AX54" s="335">
        <v>49</v>
      </c>
      <c r="AY54" s="335">
        <v>42</v>
      </c>
      <c r="AZ54" s="335">
        <v>78</v>
      </c>
      <c r="BA54" s="335">
        <v>120</v>
      </c>
      <c r="BB54" s="335">
        <v>198</v>
      </c>
      <c r="BC54" s="335">
        <v>262</v>
      </c>
      <c r="BD54" s="335">
        <v>154</v>
      </c>
      <c r="BE54" s="335">
        <v>187</v>
      </c>
      <c r="BF54" s="335">
        <v>189</v>
      </c>
      <c r="BG54" s="335">
        <v>153</v>
      </c>
      <c r="BH54" s="335">
        <v>140</v>
      </c>
      <c r="BI54" s="335">
        <v>135</v>
      </c>
      <c r="BJ54" s="335">
        <v>95</v>
      </c>
      <c r="BK54" s="335">
        <v>156</v>
      </c>
      <c r="BL54" s="335">
        <v>240</v>
      </c>
      <c r="BM54" s="335">
        <v>141</v>
      </c>
      <c r="BN54" s="335">
        <v>170</v>
      </c>
      <c r="BO54" s="335">
        <v>177</v>
      </c>
      <c r="BP54" s="335">
        <v>51</v>
      </c>
      <c r="BQ54" s="335">
        <v>92</v>
      </c>
      <c r="BR54" s="335">
        <v>38</v>
      </c>
      <c r="BS54" s="335">
        <v>25</v>
      </c>
      <c r="BT54" s="335">
        <v>25</v>
      </c>
      <c r="BU54" s="335">
        <v>53</v>
      </c>
      <c r="BV54" s="335">
        <v>322</v>
      </c>
      <c r="BW54" s="335">
        <v>273</v>
      </c>
      <c r="BX54" s="335">
        <v>220</v>
      </c>
      <c r="BY54" s="335">
        <v>198</v>
      </c>
      <c r="BZ54" s="335">
        <v>189</v>
      </c>
      <c r="CA54" s="335">
        <v>191</v>
      </c>
      <c r="CB54" s="335">
        <v>206</v>
      </c>
      <c r="CC54" s="335">
        <v>217</v>
      </c>
    </row>
    <row r="55" spans="1:81" s="330" customFormat="1" ht="14.25" x14ac:dyDescent="0.2">
      <c r="A55" s="334" t="s">
        <v>1678</v>
      </c>
      <c r="B55" s="335" t="s">
        <v>1123</v>
      </c>
      <c r="C55" s="335" t="s">
        <v>1282</v>
      </c>
      <c r="D55" s="335" t="s">
        <v>1282</v>
      </c>
      <c r="E55" s="335" t="s">
        <v>1282</v>
      </c>
      <c r="F55" s="335" t="s">
        <v>1282</v>
      </c>
      <c r="G55" s="335" t="s">
        <v>1282</v>
      </c>
      <c r="H55" s="335" t="s">
        <v>1282</v>
      </c>
      <c r="I55" s="335" t="s">
        <v>1282</v>
      </c>
      <c r="J55" s="335" t="s">
        <v>1282</v>
      </c>
      <c r="K55" s="335" t="s">
        <v>1282</v>
      </c>
      <c r="L55" s="335" t="s">
        <v>1282</v>
      </c>
      <c r="M55" s="335" t="s">
        <v>1282</v>
      </c>
      <c r="N55" s="335" t="s">
        <v>1282</v>
      </c>
      <c r="O55" s="335" t="s">
        <v>1282</v>
      </c>
      <c r="P55" s="335" t="s">
        <v>1282</v>
      </c>
      <c r="Q55" s="335" t="s">
        <v>1282</v>
      </c>
      <c r="R55" s="335" t="s">
        <v>1282</v>
      </c>
      <c r="S55" s="335" t="s">
        <v>1282</v>
      </c>
      <c r="T55" s="335" t="s">
        <v>1282</v>
      </c>
      <c r="U55" s="335" t="s">
        <v>1282</v>
      </c>
      <c r="V55" s="335" t="s">
        <v>1282</v>
      </c>
      <c r="W55" s="335" t="s">
        <v>1282</v>
      </c>
      <c r="X55" s="335" t="s">
        <v>1282</v>
      </c>
      <c r="Y55" s="335" t="s">
        <v>1282</v>
      </c>
      <c r="Z55" s="335" t="s">
        <v>1282</v>
      </c>
      <c r="AA55" s="335" t="s">
        <v>1282</v>
      </c>
      <c r="AB55" s="335" t="s">
        <v>1282</v>
      </c>
      <c r="AC55" s="335" t="s">
        <v>1282</v>
      </c>
      <c r="AD55" s="335" t="s">
        <v>1282</v>
      </c>
      <c r="AE55" s="335" t="s">
        <v>1282</v>
      </c>
      <c r="AF55" s="335" t="s">
        <v>1282</v>
      </c>
      <c r="AG55" s="335" t="s">
        <v>1282</v>
      </c>
      <c r="AH55" s="335" t="s">
        <v>1282</v>
      </c>
      <c r="AI55" s="335" t="s">
        <v>1282</v>
      </c>
      <c r="AJ55" s="335" t="s">
        <v>1282</v>
      </c>
      <c r="AK55" s="335" t="s">
        <v>1282</v>
      </c>
      <c r="AL55" s="335" t="s">
        <v>1282</v>
      </c>
      <c r="AM55" s="335" t="s">
        <v>1282</v>
      </c>
      <c r="AN55" s="335" t="s">
        <v>1282</v>
      </c>
      <c r="AO55" s="335" t="s">
        <v>1282</v>
      </c>
      <c r="AP55" s="335" t="s">
        <v>1282</v>
      </c>
      <c r="AQ55" s="335" t="s">
        <v>1282</v>
      </c>
      <c r="AR55" s="335" t="s">
        <v>1282</v>
      </c>
      <c r="AS55" s="335" t="s">
        <v>1282</v>
      </c>
      <c r="AT55" s="335" t="s">
        <v>1282</v>
      </c>
      <c r="AU55" s="335" t="s">
        <v>1282</v>
      </c>
      <c r="AV55" s="335" t="s">
        <v>1282</v>
      </c>
      <c r="AW55" s="335" t="s">
        <v>1282</v>
      </c>
      <c r="AX55" s="335" t="s">
        <v>1282</v>
      </c>
      <c r="AY55" s="335" t="s">
        <v>1282</v>
      </c>
      <c r="AZ55" s="335">
        <v>7</v>
      </c>
      <c r="BA55" s="335">
        <v>24</v>
      </c>
      <c r="BB55" s="335">
        <v>45</v>
      </c>
      <c r="BC55" s="335">
        <v>63</v>
      </c>
      <c r="BD55" s="335">
        <v>64</v>
      </c>
      <c r="BE55" s="335">
        <v>59</v>
      </c>
      <c r="BF55" s="335">
        <v>65</v>
      </c>
      <c r="BG55" s="335">
        <v>63</v>
      </c>
      <c r="BH55" s="335">
        <v>62</v>
      </c>
      <c r="BI55" s="335">
        <v>53</v>
      </c>
      <c r="BJ55" s="335">
        <v>54</v>
      </c>
      <c r="BK55" s="335">
        <v>59</v>
      </c>
      <c r="BL55" s="335">
        <v>58</v>
      </c>
      <c r="BM55" s="335">
        <v>61</v>
      </c>
      <c r="BN55" s="335">
        <v>65</v>
      </c>
      <c r="BO55" s="335">
        <v>56</v>
      </c>
      <c r="BP55" s="335">
        <v>62</v>
      </c>
      <c r="BQ55" s="335">
        <v>59</v>
      </c>
      <c r="BR55" s="335">
        <v>54</v>
      </c>
      <c r="BS55" s="335">
        <v>53</v>
      </c>
      <c r="BT55" s="335">
        <v>68</v>
      </c>
      <c r="BU55" s="335">
        <v>81</v>
      </c>
      <c r="BV55" s="335">
        <v>156</v>
      </c>
      <c r="BW55" s="335">
        <v>157</v>
      </c>
      <c r="BX55" s="335">
        <v>129</v>
      </c>
      <c r="BY55" s="335">
        <v>95</v>
      </c>
      <c r="BZ55" s="335">
        <v>90</v>
      </c>
      <c r="CA55" s="335">
        <v>88</v>
      </c>
      <c r="CB55" s="335">
        <v>84</v>
      </c>
      <c r="CC55" s="335">
        <v>84</v>
      </c>
    </row>
    <row r="56" spans="1:81" s="330" customFormat="1" ht="13.9" customHeight="1" x14ac:dyDescent="0.2">
      <c r="A56" s="383" t="s">
        <v>1677</v>
      </c>
      <c r="B56" s="384"/>
      <c r="C56" s="333" t="s">
        <v>1282</v>
      </c>
      <c r="D56" s="333" t="s">
        <v>1282</v>
      </c>
      <c r="E56" s="333" t="s">
        <v>1282</v>
      </c>
      <c r="F56" s="333" t="s">
        <v>1282</v>
      </c>
      <c r="G56" s="333" t="s">
        <v>1282</v>
      </c>
      <c r="H56" s="333" t="s">
        <v>1282</v>
      </c>
      <c r="I56" s="333" t="s">
        <v>1282</v>
      </c>
      <c r="J56" s="333" t="s">
        <v>1282</v>
      </c>
      <c r="K56" s="333" t="s">
        <v>1282</v>
      </c>
      <c r="L56" s="333" t="s">
        <v>1282</v>
      </c>
      <c r="M56" s="333">
        <v>1</v>
      </c>
      <c r="N56" s="333">
        <v>1</v>
      </c>
      <c r="O56" s="333">
        <v>1</v>
      </c>
      <c r="P56" s="333" t="s">
        <v>1282</v>
      </c>
      <c r="Q56" s="333" t="s">
        <v>1282</v>
      </c>
      <c r="R56" s="333" t="s">
        <v>1282</v>
      </c>
      <c r="S56" s="333" t="s">
        <v>1282</v>
      </c>
      <c r="T56" s="333">
        <v>2</v>
      </c>
      <c r="U56" s="333">
        <v>19</v>
      </c>
      <c r="V56" s="333">
        <v>36</v>
      </c>
      <c r="W56" s="333">
        <v>40</v>
      </c>
      <c r="X56" s="333">
        <v>44</v>
      </c>
      <c r="Y56" s="333">
        <v>42</v>
      </c>
      <c r="Z56" s="333">
        <v>52</v>
      </c>
      <c r="AA56" s="333">
        <v>66</v>
      </c>
      <c r="AB56" s="333">
        <v>75</v>
      </c>
      <c r="AC56" s="333">
        <v>88</v>
      </c>
      <c r="AD56" s="333">
        <v>97</v>
      </c>
      <c r="AE56" s="333">
        <v>136</v>
      </c>
      <c r="AF56" s="333">
        <v>161</v>
      </c>
      <c r="AG56" s="333">
        <v>194</v>
      </c>
      <c r="AH56" s="333">
        <v>520</v>
      </c>
      <c r="AI56" s="333">
        <v>460</v>
      </c>
      <c r="AJ56" s="333">
        <v>745</v>
      </c>
      <c r="AK56" s="333">
        <v>1623</v>
      </c>
      <c r="AL56" s="333">
        <v>2025</v>
      </c>
      <c r="AM56" s="333">
        <v>2563</v>
      </c>
      <c r="AN56" s="333">
        <v>955</v>
      </c>
      <c r="AO56" s="333">
        <v>3724</v>
      </c>
      <c r="AP56" s="333">
        <v>3390</v>
      </c>
      <c r="AQ56" s="333">
        <v>3963</v>
      </c>
      <c r="AR56" s="333">
        <v>4603</v>
      </c>
      <c r="AS56" s="333">
        <v>4181</v>
      </c>
      <c r="AT56" s="333">
        <v>4079</v>
      </c>
      <c r="AU56" s="333">
        <v>3266</v>
      </c>
      <c r="AV56" s="333">
        <v>2921</v>
      </c>
      <c r="AW56" s="333">
        <v>3197</v>
      </c>
      <c r="AX56" s="333">
        <v>3419</v>
      </c>
      <c r="AY56" s="333">
        <v>3251</v>
      </c>
      <c r="AZ56" s="333">
        <v>2895</v>
      </c>
      <c r="BA56" s="333">
        <v>2797</v>
      </c>
      <c r="BB56" s="333">
        <v>2874</v>
      </c>
      <c r="BC56" s="333">
        <v>3071</v>
      </c>
      <c r="BD56" s="333">
        <v>3038</v>
      </c>
      <c r="BE56" s="333">
        <v>2852</v>
      </c>
      <c r="BF56" s="333">
        <v>2700</v>
      </c>
      <c r="BG56" s="333">
        <v>2912</v>
      </c>
      <c r="BH56" s="333">
        <v>2779</v>
      </c>
      <c r="BI56" s="333">
        <v>2907</v>
      </c>
      <c r="BJ56" s="333">
        <v>2746</v>
      </c>
      <c r="BK56" s="333">
        <v>2960</v>
      </c>
      <c r="BL56" s="333">
        <v>3490</v>
      </c>
      <c r="BM56" s="333">
        <v>3750</v>
      </c>
      <c r="BN56" s="333">
        <v>3588</v>
      </c>
      <c r="BO56" s="333">
        <v>3917</v>
      </c>
      <c r="BP56" s="333">
        <v>4018</v>
      </c>
      <c r="BQ56" s="333">
        <v>3734</v>
      </c>
      <c r="BR56" s="333">
        <v>3966</v>
      </c>
      <c r="BS56" s="333">
        <v>4016</v>
      </c>
      <c r="BT56" s="333">
        <v>3854</v>
      </c>
      <c r="BU56" s="333">
        <v>3580</v>
      </c>
      <c r="BV56" s="333">
        <v>6883</v>
      </c>
      <c r="BW56" s="333">
        <v>5979</v>
      </c>
      <c r="BX56" s="333">
        <v>5572</v>
      </c>
      <c r="BY56" s="333">
        <v>5006</v>
      </c>
      <c r="BZ56" s="333">
        <v>4382</v>
      </c>
      <c r="CA56" s="333">
        <v>4571</v>
      </c>
      <c r="CB56" s="333">
        <v>4058</v>
      </c>
      <c r="CC56" s="333">
        <v>4149</v>
      </c>
    </row>
    <row r="57" spans="1:81" s="330" customFormat="1" ht="13.9" customHeight="1" x14ac:dyDescent="0.2">
      <c r="A57" s="375" t="s">
        <v>1316</v>
      </c>
      <c r="B57" s="376"/>
      <c r="C57" s="337"/>
      <c r="D57" s="337"/>
      <c r="E57" s="337"/>
      <c r="F57" s="337"/>
      <c r="G57" s="337"/>
      <c r="H57" s="337"/>
      <c r="I57" s="337"/>
      <c r="J57" s="337"/>
      <c r="K57" s="337"/>
      <c r="L57" s="337"/>
      <c r="M57" s="337"/>
      <c r="N57" s="337"/>
      <c r="O57" s="337"/>
      <c r="P57" s="337"/>
      <c r="Q57" s="337"/>
      <c r="R57" s="337"/>
      <c r="S57" s="337"/>
      <c r="T57" s="337"/>
      <c r="U57" s="337"/>
      <c r="V57" s="337"/>
      <c r="W57" s="337"/>
      <c r="X57" s="337"/>
      <c r="Y57" s="337"/>
      <c r="Z57" s="337"/>
      <c r="AA57" s="337"/>
      <c r="AB57" s="337"/>
      <c r="AC57" s="337"/>
      <c r="AD57" s="337"/>
      <c r="AE57" s="337"/>
      <c r="AF57" s="337"/>
      <c r="AG57" s="337"/>
      <c r="AH57" s="337"/>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row>
    <row r="58" spans="1:81" s="330" customFormat="1" ht="13.9" customHeight="1" x14ac:dyDescent="0.2">
      <c r="A58" s="377" t="s">
        <v>1676</v>
      </c>
      <c r="B58" s="378"/>
      <c r="C58" s="335" t="s">
        <v>1282</v>
      </c>
      <c r="D58" s="335" t="s">
        <v>1282</v>
      </c>
      <c r="E58" s="335" t="s">
        <v>1282</v>
      </c>
      <c r="F58" s="335" t="s">
        <v>1282</v>
      </c>
      <c r="G58" s="335" t="s">
        <v>1282</v>
      </c>
      <c r="H58" s="335" t="s">
        <v>1282</v>
      </c>
      <c r="I58" s="335" t="s">
        <v>1282</v>
      </c>
      <c r="J58" s="335" t="s">
        <v>1282</v>
      </c>
      <c r="K58" s="335" t="s">
        <v>1282</v>
      </c>
      <c r="L58" s="335" t="s">
        <v>1282</v>
      </c>
      <c r="M58" s="335" t="s">
        <v>1282</v>
      </c>
      <c r="N58" s="335" t="s">
        <v>1282</v>
      </c>
      <c r="O58" s="335" t="s">
        <v>1282</v>
      </c>
      <c r="P58" s="335" t="s">
        <v>1282</v>
      </c>
      <c r="Q58" s="335" t="s">
        <v>1282</v>
      </c>
      <c r="R58" s="335" t="s">
        <v>1282</v>
      </c>
      <c r="S58" s="335" t="s">
        <v>1282</v>
      </c>
      <c r="T58" s="335" t="s">
        <v>1282</v>
      </c>
      <c r="U58" s="335" t="s">
        <v>1282</v>
      </c>
      <c r="V58" s="335" t="s">
        <v>1282</v>
      </c>
      <c r="W58" s="335" t="s">
        <v>1282</v>
      </c>
      <c r="X58" s="335" t="s">
        <v>1282</v>
      </c>
      <c r="Y58" s="335" t="s">
        <v>1282</v>
      </c>
      <c r="Z58" s="335" t="s">
        <v>1282</v>
      </c>
      <c r="AA58" s="335" t="s">
        <v>1282</v>
      </c>
      <c r="AB58" s="335" t="s">
        <v>1282</v>
      </c>
      <c r="AC58" s="335" t="s">
        <v>1282</v>
      </c>
      <c r="AD58" s="335" t="s">
        <v>1282</v>
      </c>
      <c r="AE58" s="335" t="s">
        <v>1282</v>
      </c>
      <c r="AF58" s="335" t="s">
        <v>1282</v>
      </c>
      <c r="AG58" s="335" t="s">
        <v>1282</v>
      </c>
      <c r="AH58" s="335" t="s">
        <v>1282</v>
      </c>
      <c r="AI58" s="335" t="s">
        <v>1282</v>
      </c>
      <c r="AJ58" s="335" t="s">
        <v>1282</v>
      </c>
      <c r="AK58" s="335" t="s">
        <v>1282</v>
      </c>
      <c r="AL58" s="335" t="s">
        <v>1282</v>
      </c>
      <c r="AM58" s="335" t="s">
        <v>1282</v>
      </c>
      <c r="AN58" s="335" t="s">
        <v>1282</v>
      </c>
      <c r="AO58" s="335" t="s">
        <v>1282</v>
      </c>
      <c r="AP58" s="335" t="s">
        <v>1282</v>
      </c>
      <c r="AQ58" s="335" t="s">
        <v>1282</v>
      </c>
      <c r="AR58" s="335" t="s">
        <v>1282</v>
      </c>
      <c r="AS58" s="335" t="s">
        <v>1282</v>
      </c>
      <c r="AT58" s="335" t="s">
        <v>1282</v>
      </c>
      <c r="AU58" s="335" t="s">
        <v>1282</v>
      </c>
      <c r="AV58" s="335" t="s">
        <v>1282</v>
      </c>
      <c r="AW58" s="335" t="s">
        <v>1282</v>
      </c>
      <c r="AX58" s="335" t="s">
        <v>1282</v>
      </c>
      <c r="AY58" s="335" t="s">
        <v>1282</v>
      </c>
      <c r="AZ58" s="335" t="s">
        <v>1282</v>
      </c>
      <c r="BA58" s="335" t="s">
        <v>1282</v>
      </c>
      <c r="BB58" s="335" t="s">
        <v>1282</v>
      </c>
      <c r="BC58" s="335" t="s">
        <v>1282</v>
      </c>
      <c r="BD58" s="335" t="s">
        <v>1282</v>
      </c>
      <c r="BE58" s="335" t="s">
        <v>1282</v>
      </c>
      <c r="BF58" s="335" t="s">
        <v>1282</v>
      </c>
      <c r="BG58" s="335" t="s">
        <v>1282</v>
      </c>
      <c r="BH58" s="335" t="s">
        <v>1282</v>
      </c>
      <c r="BI58" s="335" t="s">
        <v>1282</v>
      </c>
      <c r="BJ58" s="335" t="s">
        <v>1282</v>
      </c>
      <c r="BK58" s="335">
        <v>50</v>
      </c>
      <c r="BL58" s="335">
        <v>2</v>
      </c>
      <c r="BM58" s="335">
        <v>7</v>
      </c>
      <c r="BN58" s="335">
        <v>209</v>
      </c>
      <c r="BO58" s="335">
        <v>251</v>
      </c>
      <c r="BP58" s="335">
        <v>278</v>
      </c>
      <c r="BQ58" s="335">
        <v>250</v>
      </c>
      <c r="BR58" s="335">
        <v>138</v>
      </c>
      <c r="BS58" s="335">
        <v>131</v>
      </c>
      <c r="BT58" s="335">
        <v>133</v>
      </c>
      <c r="BU58" s="335">
        <v>108</v>
      </c>
      <c r="BV58" s="335">
        <v>101</v>
      </c>
      <c r="BW58" s="335">
        <v>90</v>
      </c>
      <c r="BX58" s="335">
        <v>47</v>
      </c>
      <c r="BY58" s="335">
        <v>44</v>
      </c>
      <c r="BZ58" s="335">
        <v>48</v>
      </c>
      <c r="CA58" s="335">
        <v>53</v>
      </c>
      <c r="CB58" s="335">
        <v>46</v>
      </c>
      <c r="CC58" s="335">
        <v>37</v>
      </c>
    </row>
    <row r="59" spans="1:81" s="330" customFormat="1" ht="13.9" customHeight="1" x14ac:dyDescent="0.2">
      <c r="A59" s="377" t="s">
        <v>1675</v>
      </c>
      <c r="B59" s="378"/>
      <c r="C59" s="335" t="s">
        <v>1282</v>
      </c>
      <c r="D59" s="335" t="s">
        <v>1282</v>
      </c>
      <c r="E59" s="335" t="s">
        <v>1282</v>
      </c>
      <c r="F59" s="335" t="s">
        <v>1282</v>
      </c>
      <c r="G59" s="335" t="s">
        <v>1282</v>
      </c>
      <c r="H59" s="335" t="s">
        <v>1282</v>
      </c>
      <c r="I59" s="335" t="s">
        <v>1282</v>
      </c>
      <c r="J59" s="335" t="s">
        <v>1282</v>
      </c>
      <c r="K59" s="335" t="s">
        <v>1282</v>
      </c>
      <c r="L59" s="335" t="s">
        <v>1282</v>
      </c>
      <c r="M59" s="335" t="s">
        <v>1282</v>
      </c>
      <c r="N59" s="335" t="s">
        <v>1282</v>
      </c>
      <c r="O59" s="335" t="s">
        <v>1282</v>
      </c>
      <c r="P59" s="335" t="s">
        <v>1282</v>
      </c>
      <c r="Q59" s="335" t="s">
        <v>1282</v>
      </c>
      <c r="R59" s="335" t="s">
        <v>1282</v>
      </c>
      <c r="S59" s="335" t="s">
        <v>1282</v>
      </c>
      <c r="T59" s="335" t="s">
        <v>1282</v>
      </c>
      <c r="U59" s="335" t="s">
        <v>1282</v>
      </c>
      <c r="V59" s="335" t="s">
        <v>1282</v>
      </c>
      <c r="W59" s="335" t="s">
        <v>1282</v>
      </c>
      <c r="X59" s="335" t="s">
        <v>1282</v>
      </c>
      <c r="Y59" s="335" t="s">
        <v>1282</v>
      </c>
      <c r="Z59" s="335" t="s">
        <v>1282</v>
      </c>
      <c r="AA59" s="335" t="s">
        <v>1282</v>
      </c>
      <c r="AB59" s="335" t="s">
        <v>1282</v>
      </c>
      <c r="AC59" s="335" t="s">
        <v>1282</v>
      </c>
      <c r="AD59" s="335" t="s">
        <v>1282</v>
      </c>
      <c r="AE59" s="335" t="s">
        <v>1282</v>
      </c>
      <c r="AF59" s="335" t="s">
        <v>1282</v>
      </c>
      <c r="AG59" s="335" t="s">
        <v>1282</v>
      </c>
      <c r="AH59" s="335" t="s">
        <v>1282</v>
      </c>
      <c r="AI59" s="335" t="s">
        <v>1282</v>
      </c>
      <c r="AJ59" s="335" t="s">
        <v>1282</v>
      </c>
      <c r="AK59" s="335" t="s">
        <v>1282</v>
      </c>
      <c r="AL59" s="335" t="s">
        <v>1282</v>
      </c>
      <c r="AM59" s="335" t="s">
        <v>1282</v>
      </c>
      <c r="AN59" s="335" t="s">
        <v>1282</v>
      </c>
      <c r="AO59" s="335" t="s">
        <v>1282</v>
      </c>
      <c r="AP59" s="335" t="s">
        <v>1282</v>
      </c>
      <c r="AQ59" s="335" t="s">
        <v>1282</v>
      </c>
      <c r="AR59" s="335" t="s">
        <v>1282</v>
      </c>
      <c r="AS59" s="335" t="s">
        <v>1282</v>
      </c>
      <c r="AT59" s="335" t="s">
        <v>1282</v>
      </c>
      <c r="AU59" s="335" t="s">
        <v>1282</v>
      </c>
      <c r="AV59" s="335" t="s">
        <v>1282</v>
      </c>
      <c r="AW59" s="335" t="s">
        <v>1282</v>
      </c>
      <c r="AX59" s="335" t="s">
        <v>1282</v>
      </c>
      <c r="AY59" s="335" t="s">
        <v>1282</v>
      </c>
      <c r="AZ59" s="335" t="s">
        <v>1282</v>
      </c>
      <c r="BA59" s="335" t="s">
        <v>1282</v>
      </c>
      <c r="BB59" s="335" t="s">
        <v>1282</v>
      </c>
      <c r="BC59" s="335" t="s">
        <v>1282</v>
      </c>
      <c r="BD59" s="335" t="s">
        <v>1282</v>
      </c>
      <c r="BE59" s="335" t="s">
        <v>1282</v>
      </c>
      <c r="BF59" s="335" t="s">
        <v>1282</v>
      </c>
      <c r="BG59" s="335" t="s">
        <v>1282</v>
      </c>
      <c r="BH59" s="335" t="s">
        <v>1282</v>
      </c>
      <c r="BI59" s="335" t="s">
        <v>1282</v>
      </c>
      <c r="BJ59" s="335" t="s">
        <v>1282</v>
      </c>
      <c r="BK59" s="335" t="s">
        <v>1282</v>
      </c>
      <c r="BL59" s="335" t="s">
        <v>1282</v>
      </c>
      <c r="BM59" s="335" t="s">
        <v>1282</v>
      </c>
      <c r="BN59" s="335" t="s">
        <v>1282</v>
      </c>
      <c r="BO59" s="335" t="s">
        <v>1282</v>
      </c>
      <c r="BP59" s="335" t="s">
        <v>1282</v>
      </c>
      <c r="BQ59" s="335" t="s">
        <v>1282</v>
      </c>
      <c r="BR59" s="335" t="s">
        <v>1282</v>
      </c>
      <c r="BS59" s="335">
        <v>1</v>
      </c>
      <c r="BT59" s="335">
        <v>12</v>
      </c>
      <c r="BU59" s="335">
        <v>25</v>
      </c>
      <c r="BV59" s="335">
        <v>119</v>
      </c>
      <c r="BW59" s="335">
        <v>70</v>
      </c>
      <c r="BX59" s="335">
        <v>8</v>
      </c>
      <c r="BY59" s="335" t="s">
        <v>1282</v>
      </c>
      <c r="BZ59" s="335" t="s">
        <v>1282</v>
      </c>
      <c r="CA59" s="335" t="s">
        <v>1282</v>
      </c>
      <c r="CB59" s="335" t="s">
        <v>1282</v>
      </c>
      <c r="CC59" s="335" t="s">
        <v>1282</v>
      </c>
    </row>
    <row r="60" spans="1:81" s="330" customFormat="1" ht="13.9" customHeight="1" x14ac:dyDescent="0.2">
      <c r="A60" s="377" t="s">
        <v>1674</v>
      </c>
      <c r="B60" s="378"/>
      <c r="C60" s="335" t="s">
        <v>1282</v>
      </c>
      <c r="D60" s="335" t="s">
        <v>1282</v>
      </c>
      <c r="E60" s="335" t="s">
        <v>1282</v>
      </c>
      <c r="F60" s="335" t="s">
        <v>1282</v>
      </c>
      <c r="G60" s="335" t="s">
        <v>1282</v>
      </c>
      <c r="H60" s="335" t="s">
        <v>1282</v>
      </c>
      <c r="I60" s="335" t="s">
        <v>1282</v>
      </c>
      <c r="J60" s="335" t="s">
        <v>1282</v>
      </c>
      <c r="K60" s="335" t="s">
        <v>1282</v>
      </c>
      <c r="L60" s="335" t="s">
        <v>1282</v>
      </c>
      <c r="M60" s="335" t="s">
        <v>1282</v>
      </c>
      <c r="N60" s="335" t="s">
        <v>1282</v>
      </c>
      <c r="O60" s="335" t="s">
        <v>1282</v>
      </c>
      <c r="P60" s="335" t="s">
        <v>1282</v>
      </c>
      <c r="Q60" s="335" t="s">
        <v>1282</v>
      </c>
      <c r="R60" s="335" t="s">
        <v>1282</v>
      </c>
      <c r="S60" s="335" t="s">
        <v>1282</v>
      </c>
      <c r="T60" s="335" t="s">
        <v>1282</v>
      </c>
      <c r="U60" s="335">
        <v>1</v>
      </c>
      <c r="V60" s="335">
        <v>2</v>
      </c>
      <c r="W60" s="335">
        <v>2</v>
      </c>
      <c r="X60" s="335" t="s">
        <v>1288</v>
      </c>
      <c r="Y60" s="335" t="s">
        <v>1288</v>
      </c>
      <c r="Z60" s="335" t="s">
        <v>1288</v>
      </c>
      <c r="AA60" s="335" t="s">
        <v>1288</v>
      </c>
      <c r="AB60" s="335">
        <v>1</v>
      </c>
      <c r="AC60" s="335">
        <v>1</v>
      </c>
      <c r="AD60" s="335" t="s">
        <v>1288</v>
      </c>
      <c r="AE60" s="335" t="s">
        <v>1288</v>
      </c>
      <c r="AF60" s="335" t="s">
        <v>1282</v>
      </c>
      <c r="AG60" s="335">
        <v>2</v>
      </c>
      <c r="AH60" s="335">
        <v>-2</v>
      </c>
      <c r="AI60" s="335">
        <v>2</v>
      </c>
      <c r="AJ60" s="335">
        <v>2</v>
      </c>
      <c r="AK60" s="335">
        <v>1</v>
      </c>
      <c r="AL60" s="335">
        <v>4</v>
      </c>
      <c r="AM60" s="335">
        <v>1</v>
      </c>
      <c r="AN60" s="335" t="s">
        <v>1289</v>
      </c>
      <c r="AO60" s="335" t="s">
        <v>1288</v>
      </c>
      <c r="AP60" s="335" t="s">
        <v>1288</v>
      </c>
      <c r="AQ60" s="335">
        <v>13</v>
      </c>
      <c r="AR60" s="335">
        <v>25</v>
      </c>
      <c r="AS60" s="335">
        <v>27</v>
      </c>
      <c r="AT60" s="335">
        <v>72</v>
      </c>
      <c r="AU60" s="335">
        <v>80</v>
      </c>
      <c r="AV60" s="335">
        <v>103</v>
      </c>
      <c r="AW60" s="335">
        <v>144</v>
      </c>
      <c r="AX60" s="335">
        <v>164</v>
      </c>
      <c r="AY60" s="335">
        <v>179</v>
      </c>
      <c r="AZ60" s="335">
        <v>195</v>
      </c>
      <c r="BA60" s="335">
        <v>181</v>
      </c>
      <c r="BB60" s="335">
        <v>200</v>
      </c>
      <c r="BC60" s="335">
        <v>197</v>
      </c>
      <c r="BD60" s="335">
        <v>166</v>
      </c>
      <c r="BE60" s="335">
        <v>170</v>
      </c>
      <c r="BF60" s="335">
        <v>203</v>
      </c>
      <c r="BG60" s="335">
        <v>191</v>
      </c>
      <c r="BH60" s="335">
        <v>193</v>
      </c>
      <c r="BI60" s="335">
        <v>233</v>
      </c>
      <c r="BJ60" s="335">
        <v>238</v>
      </c>
      <c r="BK60" s="335">
        <v>204</v>
      </c>
      <c r="BL60" s="335">
        <v>206</v>
      </c>
      <c r="BM60" s="335">
        <v>197</v>
      </c>
      <c r="BN60" s="335">
        <v>212</v>
      </c>
      <c r="BO60" s="335">
        <v>258</v>
      </c>
      <c r="BP60" s="335">
        <v>232</v>
      </c>
      <c r="BQ60" s="335">
        <v>242</v>
      </c>
      <c r="BR60" s="335">
        <v>244</v>
      </c>
      <c r="BS60" s="335">
        <v>232</v>
      </c>
      <c r="BT60" s="335">
        <v>231</v>
      </c>
      <c r="BU60" s="335">
        <v>198</v>
      </c>
      <c r="BV60" s="335">
        <v>199</v>
      </c>
      <c r="BW60" s="335">
        <v>205</v>
      </c>
      <c r="BX60" s="335">
        <v>238</v>
      </c>
      <c r="BY60" s="335">
        <v>252</v>
      </c>
      <c r="BZ60" s="335">
        <v>212</v>
      </c>
      <c r="CA60" s="335">
        <v>266</v>
      </c>
      <c r="CB60" s="335">
        <v>368</v>
      </c>
      <c r="CC60" s="335">
        <v>293</v>
      </c>
    </row>
    <row r="61" spans="1:81" s="330" customFormat="1" ht="13.9" customHeight="1" x14ac:dyDescent="0.2">
      <c r="A61" s="377" t="s">
        <v>1314</v>
      </c>
      <c r="B61" s="378"/>
      <c r="C61" s="335" t="s">
        <v>1282</v>
      </c>
      <c r="D61" s="335" t="s">
        <v>1282</v>
      </c>
      <c r="E61" s="335" t="s">
        <v>1282</v>
      </c>
      <c r="F61" s="335" t="s">
        <v>1282</v>
      </c>
      <c r="G61" s="335" t="s">
        <v>1282</v>
      </c>
      <c r="H61" s="335" t="s">
        <v>1282</v>
      </c>
      <c r="I61" s="335" t="s">
        <v>1282</v>
      </c>
      <c r="J61" s="335" t="s">
        <v>1282</v>
      </c>
      <c r="K61" s="335" t="s">
        <v>1282</v>
      </c>
      <c r="L61" s="335" t="s">
        <v>1282</v>
      </c>
      <c r="M61" s="335" t="s">
        <v>1282</v>
      </c>
      <c r="N61" s="335" t="s">
        <v>1282</v>
      </c>
      <c r="O61" s="335" t="s">
        <v>1282</v>
      </c>
      <c r="P61" s="335" t="s">
        <v>1282</v>
      </c>
      <c r="Q61" s="335" t="s">
        <v>1282</v>
      </c>
      <c r="R61" s="335" t="s">
        <v>1282</v>
      </c>
      <c r="S61" s="335" t="s">
        <v>1282</v>
      </c>
      <c r="T61" s="335" t="s">
        <v>1282</v>
      </c>
      <c r="U61" s="335" t="s">
        <v>1282</v>
      </c>
      <c r="V61" s="335" t="s">
        <v>1282</v>
      </c>
      <c r="W61" s="335" t="s">
        <v>1282</v>
      </c>
      <c r="X61" s="335" t="s">
        <v>1282</v>
      </c>
      <c r="Y61" s="335" t="s">
        <v>1282</v>
      </c>
      <c r="Z61" s="335" t="s">
        <v>1282</v>
      </c>
      <c r="AA61" s="335" t="s">
        <v>1282</v>
      </c>
      <c r="AB61" s="335" t="s">
        <v>1282</v>
      </c>
      <c r="AC61" s="335" t="s">
        <v>1282</v>
      </c>
      <c r="AD61" s="335" t="s">
        <v>1282</v>
      </c>
      <c r="AE61" s="335" t="s">
        <v>1282</v>
      </c>
      <c r="AF61" s="335" t="s">
        <v>1282</v>
      </c>
      <c r="AG61" s="335" t="s">
        <v>1282</v>
      </c>
      <c r="AH61" s="335" t="s">
        <v>1282</v>
      </c>
      <c r="AI61" s="335" t="s">
        <v>1282</v>
      </c>
      <c r="AJ61" s="335" t="s">
        <v>1282</v>
      </c>
      <c r="AK61" s="335" t="s">
        <v>1282</v>
      </c>
      <c r="AL61" s="335" t="s">
        <v>1282</v>
      </c>
      <c r="AM61" s="335" t="s">
        <v>1282</v>
      </c>
      <c r="AN61" s="335" t="s">
        <v>1282</v>
      </c>
      <c r="AO61" s="335" t="s">
        <v>1282</v>
      </c>
      <c r="AP61" s="335" t="s">
        <v>1282</v>
      </c>
      <c r="AQ61" s="335" t="s">
        <v>1282</v>
      </c>
      <c r="AR61" s="335" t="s">
        <v>1282</v>
      </c>
      <c r="AS61" s="335" t="s">
        <v>1282</v>
      </c>
      <c r="AT61" s="335" t="s">
        <v>1282</v>
      </c>
      <c r="AU61" s="335" t="s">
        <v>1282</v>
      </c>
      <c r="AV61" s="335" t="s">
        <v>1282</v>
      </c>
      <c r="AW61" s="335" t="s">
        <v>1282</v>
      </c>
      <c r="AX61" s="335" t="s">
        <v>1282</v>
      </c>
      <c r="AY61" s="335" t="s">
        <v>1282</v>
      </c>
      <c r="AZ61" s="335" t="s">
        <v>1282</v>
      </c>
      <c r="BA61" s="335" t="s">
        <v>1282</v>
      </c>
      <c r="BB61" s="335" t="s">
        <v>1282</v>
      </c>
      <c r="BC61" s="335" t="s">
        <v>1282</v>
      </c>
      <c r="BD61" s="335" t="s">
        <v>1282</v>
      </c>
      <c r="BE61" s="335" t="s">
        <v>1282</v>
      </c>
      <c r="BF61" s="335" t="s">
        <v>1282</v>
      </c>
      <c r="BG61" s="335" t="s">
        <v>1282</v>
      </c>
      <c r="BH61" s="335" t="s">
        <v>1282</v>
      </c>
      <c r="BI61" s="335" t="s">
        <v>1282</v>
      </c>
      <c r="BJ61" s="335" t="s">
        <v>1282</v>
      </c>
      <c r="BK61" s="335" t="s">
        <v>1282</v>
      </c>
      <c r="BL61" s="335" t="s">
        <v>1282</v>
      </c>
      <c r="BM61" s="335" t="s">
        <v>1282</v>
      </c>
      <c r="BN61" s="335" t="s">
        <v>1282</v>
      </c>
      <c r="BO61" s="335" t="s">
        <v>1282</v>
      </c>
      <c r="BP61" s="335" t="s">
        <v>1282</v>
      </c>
      <c r="BQ61" s="335" t="s">
        <v>1282</v>
      </c>
      <c r="BR61" s="335" t="s">
        <v>1282</v>
      </c>
      <c r="BS61" s="335" t="s">
        <v>1282</v>
      </c>
      <c r="BT61" s="335" t="s">
        <v>1282</v>
      </c>
      <c r="BU61" s="335">
        <v>46</v>
      </c>
      <c r="BV61" s="335">
        <v>37</v>
      </c>
      <c r="BW61" s="335">
        <v>118</v>
      </c>
      <c r="BX61" s="335">
        <v>156</v>
      </c>
      <c r="BY61" s="335">
        <v>68</v>
      </c>
      <c r="BZ61" s="335">
        <v>161</v>
      </c>
      <c r="CA61" s="335">
        <v>159</v>
      </c>
      <c r="CB61" s="335">
        <v>25</v>
      </c>
      <c r="CC61" s="335">
        <v>30</v>
      </c>
    </row>
    <row r="62" spans="1:81" s="330" customFormat="1" ht="13.9" customHeight="1" x14ac:dyDescent="0.2">
      <c r="A62" s="377" t="s">
        <v>1673</v>
      </c>
      <c r="B62" s="378"/>
      <c r="C62" s="335" t="s">
        <v>1282</v>
      </c>
      <c r="D62" s="335" t="s">
        <v>1282</v>
      </c>
      <c r="E62" s="335" t="s">
        <v>1282</v>
      </c>
      <c r="F62" s="335" t="s">
        <v>1282</v>
      </c>
      <c r="G62" s="335" t="s">
        <v>1282</v>
      </c>
      <c r="H62" s="335" t="s">
        <v>1282</v>
      </c>
      <c r="I62" s="335" t="s">
        <v>1282</v>
      </c>
      <c r="J62" s="335" t="s">
        <v>1282</v>
      </c>
      <c r="K62" s="335" t="s">
        <v>1282</v>
      </c>
      <c r="L62" s="335" t="s">
        <v>1282</v>
      </c>
      <c r="M62" s="335" t="s">
        <v>1282</v>
      </c>
      <c r="N62" s="335" t="s">
        <v>1282</v>
      </c>
      <c r="O62" s="335" t="s">
        <v>1282</v>
      </c>
      <c r="P62" s="335" t="s">
        <v>1282</v>
      </c>
      <c r="Q62" s="335" t="s">
        <v>1282</v>
      </c>
      <c r="R62" s="335" t="s">
        <v>1282</v>
      </c>
      <c r="S62" s="335" t="s">
        <v>1282</v>
      </c>
      <c r="T62" s="335" t="s">
        <v>1282</v>
      </c>
      <c r="U62" s="335" t="s">
        <v>1282</v>
      </c>
      <c r="V62" s="335" t="s">
        <v>1282</v>
      </c>
      <c r="W62" s="335" t="s">
        <v>1282</v>
      </c>
      <c r="X62" s="335" t="s">
        <v>1282</v>
      </c>
      <c r="Y62" s="335" t="s">
        <v>1282</v>
      </c>
      <c r="Z62" s="335" t="s">
        <v>1282</v>
      </c>
      <c r="AA62" s="335" t="s">
        <v>1282</v>
      </c>
      <c r="AB62" s="335" t="s">
        <v>1282</v>
      </c>
      <c r="AC62" s="335" t="s">
        <v>1282</v>
      </c>
      <c r="AD62" s="335" t="s">
        <v>1282</v>
      </c>
      <c r="AE62" s="335" t="s">
        <v>1282</v>
      </c>
      <c r="AF62" s="335" t="s">
        <v>1282</v>
      </c>
      <c r="AG62" s="335" t="s">
        <v>1282</v>
      </c>
      <c r="AH62" s="335" t="s">
        <v>1282</v>
      </c>
      <c r="AI62" s="335" t="s">
        <v>1282</v>
      </c>
      <c r="AJ62" s="335" t="s">
        <v>1282</v>
      </c>
      <c r="AK62" s="335" t="s">
        <v>1282</v>
      </c>
      <c r="AL62" s="335" t="s">
        <v>1282</v>
      </c>
      <c r="AM62" s="335" t="s">
        <v>1282</v>
      </c>
      <c r="AN62" s="335" t="s">
        <v>1282</v>
      </c>
      <c r="AO62" s="335" t="s">
        <v>1282</v>
      </c>
      <c r="AP62" s="335">
        <v>3</v>
      </c>
      <c r="AQ62" s="335" t="s">
        <v>1282</v>
      </c>
      <c r="AR62" s="335" t="s">
        <v>1282</v>
      </c>
      <c r="AS62" s="335" t="s">
        <v>1282</v>
      </c>
      <c r="AT62" s="335" t="s">
        <v>1282</v>
      </c>
      <c r="AU62" s="335" t="s">
        <v>1282</v>
      </c>
      <c r="AV62" s="335" t="s">
        <v>1282</v>
      </c>
      <c r="AW62" s="335" t="s">
        <v>1282</v>
      </c>
      <c r="AX62" s="335" t="s">
        <v>1282</v>
      </c>
      <c r="AY62" s="335" t="s">
        <v>1282</v>
      </c>
      <c r="AZ62" s="335" t="s">
        <v>1282</v>
      </c>
      <c r="BA62" s="335" t="s">
        <v>1282</v>
      </c>
      <c r="BB62" s="335" t="s">
        <v>1282</v>
      </c>
      <c r="BC62" s="335" t="s">
        <v>1282</v>
      </c>
      <c r="BD62" s="335" t="s">
        <v>1282</v>
      </c>
      <c r="BE62" s="335" t="s">
        <v>1282</v>
      </c>
      <c r="BF62" s="335" t="s">
        <v>1282</v>
      </c>
      <c r="BG62" s="335" t="s">
        <v>1282</v>
      </c>
      <c r="BH62" s="335" t="s">
        <v>1282</v>
      </c>
      <c r="BI62" s="335" t="s">
        <v>1282</v>
      </c>
      <c r="BJ62" s="335" t="s">
        <v>1282</v>
      </c>
      <c r="BK62" s="335" t="s">
        <v>1282</v>
      </c>
      <c r="BL62" s="335" t="s">
        <v>1282</v>
      </c>
      <c r="BM62" s="335" t="s">
        <v>1282</v>
      </c>
      <c r="BN62" s="335" t="s">
        <v>1282</v>
      </c>
      <c r="BO62" s="335" t="s">
        <v>1282</v>
      </c>
      <c r="BP62" s="335" t="s">
        <v>1282</v>
      </c>
      <c r="BQ62" s="335" t="s">
        <v>1282</v>
      </c>
      <c r="BR62" s="335" t="s">
        <v>1282</v>
      </c>
      <c r="BS62" s="335" t="s">
        <v>1282</v>
      </c>
      <c r="BT62" s="335" t="s">
        <v>1282</v>
      </c>
      <c r="BU62" s="335" t="s">
        <v>1282</v>
      </c>
      <c r="BV62" s="335" t="s">
        <v>1282</v>
      </c>
      <c r="BW62" s="335" t="s">
        <v>1282</v>
      </c>
      <c r="BX62" s="335" t="s">
        <v>1282</v>
      </c>
      <c r="BY62" s="335" t="s">
        <v>1282</v>
      </c>
      <c r="BZ62" s="335" t="s">
        <v>1282</v>
      </c>
      <c r="CA62" s="335" t="s">
        <v>1282</v>
      </c>
      <c r="CB62" s="335" t="s">
        <v>1282</v>
      </c>
      <c r="CC62" s="335" t="s">
        <v>1282</v>
      </c>
    </row>
    <row r="63" spans="1:81" s="330" customFormat="1" ht="13.9" customHeight="1" x14ac:dyDescent="0.2">
      <c r="A63" s="377" t="s">
        <v>1672</v>
      </c>
      <c r="B63" s="378"/>
      <c r="C63" s="335" t="s">
        <v>1282</v>
      </c>
      <c r="D63" s="335" t="s">
        <v>1282</v>
      </c>
      <c r="E63" s="335" t="s">
        <v>1282</v>
      </c>
      <c r="F63" s="335" t="s">
        <v>1282</v>
      </c>
      <c r="G63" s="335" t="s">
        <v>1282</v>
      </c>
      <c r="H63" s="335" t="s">
        <v>1282</v>
      </c>
      <c r="I63" s="335" t="s">
        <v>1282</v>
      </c>
      <c r="J63" s="335" t="s">
        <v>1282</v>
      </c>
      <c r="K63" s="335" t="s">
        <v>1282</v>
      </c>
      <c r="L63" s="335" t="s">
        <v>1282</v>
      </c>
      <c r="M63" s="335" t="s">
        <v>1282</v>
      </c>
      <c r="N63" s="335" t="s">
        <v>1282</v>
      </c>
      <c r="O63" s="335" t="s">
        <v>1282</v>
      </c>
      <c r="P63" s="335" t="s">
        <v>1282</v>
      </c>
      <c r="Q63" s="335" t="s">
        <v>1282</v>
      </c>
      <c r="R63" s="335" t="s">
        <v>1282</v>
      </c>
      <c r="S63" s="335" t="s">
        <v>1282</v>
      </c>
      <c r="T63" s="335" t="s">
        <v>1282</v>
      </c>
      <c r="U63" s="335" t="s">
        <v>1282</v>
      </c>
      <c r="V63" s="335" t="s">
        <v>1282</v>
      </c>
      <c r="W63" s="335" t="s">
        <v>1282</v>
      </c>
      <c r="X63" s="335" t="s">
        <v>1282</v>
      </c>
      <c r="Y63" s="335" t="s">
        <v>1282</v>
      </c>
      <c r="Z63" s="335" t="s">
        <v>1282</v>
      </c>
      <c r="AA63" s="335" t="s">
        <v>1282</v>
      </c>
      <c r="AB63" s="335" t="s">
        <v>1282</v>
      </c>
      <c r="AC63" s="335" t="s">
        <v>1282</v>
      </c>
      <c r="AD63" s="335" t="s">
        <v>1282</v>
      </c>
      <c r="AE63" s="335" t="s">
        <v>1282</v>
      </c>
      <c r="AF63" s="335" t="s">
        <v>1282</v>
      </c>
      <c r="AG63" s="335" t="s">
        <v>1282</v>
      </c>
      <c r="AH63" s="335" t="s">
        <v>1282</v>
      </c>
      <c r="AI63" s="335" t="s">
        <v>1282</v>
      </c>
      <c r="AJ63" s="335" t="s">
        <v>1282</v>
      </c>
      <c r="AK63" s="335" t="s">
        <v>1282</v>
      </c>
      <c r="AL63" s="335" t="s">
        <v>1282</v>
      </c>
      <c r="AM63" s="335" t="s">
        <v>1282</v>
      </c>
      <c r="AN63" s="335" t="s">
        <v>1282</v>
      </c>
      <c r="AO63" s="335" t="s">
        <v>1282</v>
      </c>
      <c r="AP63" s="335" t="s">
        <v>1282</v>
      </c>
      <c r="AQ63" s="335" t="s">
        <v>1282</v>
      </c>
      <c r="AR63" s="335" t="s">
        <v>1282</v>
      </c>
      <c r="AS63" s="335" t="s">
        <v>1282</v>
      </c>
      <c r="AT63" s="335" t="s">
        <v>1282</v>
      </c>
      <c r="AU63" s="335" t="s">
        <v>1282</v>
      </c>
      <c r="AV63" s="335" t="s">
        <v>1282</v>
      </c>
      <c r="AW63" s="335" t="s">
        <v>1282</v>
      </c>
      <c r="AX63" s="335" t="s">
        <v>1282</v>
      </c>
      <c r="AY63" s="335" t="s">
        <v>1282</v>
      </c>
      <c r="AZ63" s="335" t="s">
        <v>1282</v>
      </c>
      <c r="BA63" s="335" t="s">
        <v>1282</v>
      </c>
      <c r="BB63" s="335" t="s">
        <v>1282</v>
      </c>
      <c r="BC63" s="335" t="s">
        <v>1282</v>
      </c>
      <c r="BD63" s="335">
        <v>1</v>
      </c>
      <c r="BE63" s="335">
        <v>2</v>
      </c>
      <c r="BF63" s="335">
        <v>5</v>
      </c>
      <c r="BG63" s="335">
        <v>6</v>
      </c>
      <c r="BH63" s="335">
        <v>13</v>
      </c>
      <c r="BI63" s="335">
        <v>10</v>
      </c>
      <c r="BJ63" s="335">
        <v>19</v>
      </c>
      <c r="BK63" s="335">
        <v>9</v>
      </c>
      <c r="BL63" s="335">
        <v>10</v>
      </c>
      <c r="BM63" s="335">
        <v>13</v>
      </c>
      <c r="BN63" s="335">
        <v>4</v>
      </c>
      <c r="BO63" s="335">
        <v>2</v>
      </c>
      <c r="BP63" s="335">
        <v>3</v>
      </c>
      <c r="BQ63" s="335">
        <v>21</v>
      </c>
      <c r="BR63" s="335">
        <v>2</v>
      </c>
      <c r="BS63" s="335">
        <v>11</v>
      </c>
      <c r="BT63" s="335">
        <v>19</v>
      </c>
      <c r="BU63" s="335">
        <v>6</v>
      </c>
      <c r="BV63" s="335">
        <v>5</v>
      </c>
      <c r="BW63" s="335" t="s">
        <v>1282</v>
      </c>
      <c r="BX63" s="335" t="s">
        <v>1282</v>
      </c>
      <c r="BY63" s="335" t="s">
        <v>1282</v>
      </c>
      <c r="BZ63" s="335" t="s">
        <v>1282</v>
      </c>
      <c r="CA63" s="335" t="s">
        <v>1282</v>
      </c>
      <c r="CB63" s="335" t="s">
        <v>1282</v>
      </c>
      <c r="CC63" s="335" t="s">
        <v>1282</v>
      </c>
    </row>
    <row r="64" spans="1:81" s="330" customFormat="1" ht="13.9" customHeight="1" x14ac:dyDescent="0.2">
      <c r="A64" s="377" t="s">
        <v>1671</v>
      </c>
      <c r="B64" s="378"/>
      <c r="C64" s="335" t="s">
        <v>1282</v>
      </c>
      <c r="D64" s="335" t="s">
        <v>1282</v>
      </c>
      <c r="E64" s="335" t="s">
        <v>1282</v>
      </c>
      <c r="F64" s="335" t="s">
        <v>1282</v>
      </c>
      <c r="G64" s="335" t="s">
        <v>1282</v>
      </c>
      <c r="H64" s="335" t="s">
        <v>1282</v>
      </c>
      <c r="I64" s="335" t="s">
        <v>1282</v>
      </c>
      <c r="J64" s="335" t="s">
        <v>1282</v>
      </c>
      <c r="K64" s="335" t="s">
        <v>1282</v>
      </c>
      <c r="L64" s="335" t="s">
        <v>1282</v>
      </c>
      <c r="M64" s="335" t="s">
        <v>1282</v>
      </c>
      <c r="N64" s="335" t="s">
        <v>1282</v>
      </c>
      <c r="O64" s="335" t="s">
        <v>1282</v>
      </c>
      <c r="P64" s="335" t="s">
        <v>1282</v>
      </c>
      <c r="Q64" s="335" t="s">
        <v>1282</v>
      </c>
      <c r="R64" s="335" t="s">
        <v>1282</v>
      </c>
      <c r="S64" s="335" t="s">
        <v>1282</v>
      </c>
      <c r="T64" s="335" t="s">
        <v>1282</v>
      </c>
      <c r="U64" s="335" t="s">
        <v>1282</v>
      </c>
      <c r="V64" s="335" t="s">
        <v>1282</v>
      </c>
      <c r="W64" s="335" t="s">
        <v>1282</v>
      </c>
      <c r="X64" s="335" t="s">
        <v>1282</v>
      </c>
      <c r="Y64" s="335">
        <v>1</v>
      </c>
      <c r="Z64" s="335">
        <v>1</v>
      </c>
      <c r="AA64" s="335">
        <v>1</v>
      </c>
      <c r="AB64" s="335">
        <v>1</v>
      </c>
      <c r="AC64" s="335">
        <v>1</v>
      </c>
      <c r="AD64" s="335">
        <v>1</v>
      </c>
      <c r="AE64" s="335">
        <v>1</v>
      </c>
      <c r="AF64" s="335">
        <v>1</v>
      </c>
      <c r="AG64" s="335">
        <v>1</v>
      </c>
      <c r="AH64" s="335">
        <v>1</v>
      </c>
      <c r="AI64" s="335">
        <v>1</v>
      </c>
      <c r="AJ64" s="335">
        <v>1</v>
      </c>
      <c r="AK64" s="335">
        <v>1</v>
      </c>
      <c r="AL64" s="335">
        <v>1</v>
      </c>
      <c r="AM64" s="335">
        <v>1</v>
      </c>
      <c r="AN64" s="335">
        <v>1</v>
      </c>
      <c r="AO64" s="335">
        <v>1</v>
      </c>
      <c r="AP64" s="335">
        <v>1</v>
      </c>
      <c r="AQ64" s="335">
        <v>1</v>
      </c>
      <c r="AR64" s="335">
        <v>1</v>
      </c>
      <c r="AS64" s="335">
        <v>1</v>
      </c>
      <c r="AT64" s="335">
        <v>1</v>
      </c>
      <c r="AU64" s="335" t="s">
        <v>1282</v>
      </c>
      <c r="AV64" s="335" t="s">
        <v>1282</v>
      </c>
      <c r="AW64" s="335" t="s">
        <v>1282</v>
      </c>
      <c r="AX64" s="335" t="s">
        <v>1282</v>
      </c>
      <c r="AY64" s="335" t="s">
        <v>1282</v>
      </c>
      <c r="AZ64" s="335" t="s">
        <v>1282</v>
      </c>
      <c r="BA64" s="335" t="s">
        <v>1282</v>
      </c>
      <c r="BB64" s="335" t="s">
        <v>1282</v>
      </c>
      <c r="BC64" s="335" t="s">
        <v>1282</v>
      </c>
      <c r="BD64" s="335" t="s">
        <v>1282</v>
      </c>
      <c r="BE64" s="335" t="s">
        <v>1282</v>
      </c>
      <c r="BF64" s="335" t="s">
        <v>1282</v>
      </c>
      <c r="BG64" s="335" t="s">
        <v>1282</v>
      </c>
      <c r="BH64" s="335" t="s">
        <v>1282</v>
      </c>
      <c r="BI64" s="335" t="s">
        <v>1282</v>
      </c>
      <c r="BJ64" s="335" t="s">
        <v>1282</v>
      </c>
      <c r="BK64" s="335" t="s">
        <v>1282</v>
      </c>
      <c r="BL64" s="335" t="s">
        <v>1282</v>
      </c>
      <c r="BM64" s="335" t="s">
        <v>1282</v>
      </c>
      <c r="BN64" s="335" t="s">
        <v>1282</v>
      </c>
      <c r="BO64" s="335" t="s">
        <v>1282</v>
      </c>
      <c r="BP64" s="335" t="s">
        <v>1282</v>
      </c>
      <c r="BQ64" s="335" t="s">
        <v>1282</v>
      </c>
      <c r="BR64" s="335" t="s">
        <v>1282</v>
      </c>
      <c r="BS64" s="335" t="s">
        <v>1282</v>
      </c>
      <c r="BT64" s="335" t="s">
        <v>1282</v>
      </c>
      <c r="BU64" s="335" t="s">
        <v>1282</v>
      </c>
      <c r="BV64" s="335" t="s">
        <v>1282</v>
      </c>
      <c r="BW64" s="335" t="s">
        <v>1282</v>
      </c>
      <c r="BX64" s="335" t="s">
        <v>1282</v>
      </c>
      <c r="BY64" s="335" t="s">
        <v>1282</v>
      </c>
      <c r="BZ64" s="335" t="s">
        <v>1282</v>
      </c>
      <c r="CA64" s="335" t="s">
        <v>1282</v>
      </c>
      <c r="CB64" s="335" t="s">
        <v>1282</v>
      </c>
      <c r="CC64" s="335" t="s">
        <v>1282</v>
      </c>
    </row>
    <row r="65" spans="1:81" s="330" customFormat="1" ht="13.9" customHeight="1" x14ac:dyDescent="0.2">
      <c r="A65" s="377" t="s">
        <v>1670</v>
      </c>
      <c r="B65" s="378"/>
      <c r="C65" s="335" t="s">
        <v>1282</v>
      </c>
      <c r="D65" s="335" t="s">
        <v>1282</v>
      </c>
      <c r="E65" s="335" t="s">
        <v>1282</v>
      </c>
      <c r="F65" s="335" t="s">
        <v>1282</v>
      </c>
      <c r="G65" s="335" t="s">
        <v>1282</v>
      </c>
      <c r="H65" s="335" t="s">
        <v>1282</v>
      </c>
      <c r="I65" s="335" t="s">
        <v>1282</v>
      </c>
      <c r="J65" s="335" t="s">
        <v>1282</v>
      </c>
      <c r="K65" s="335" t="s">
        <v>1282</v>
      </c>
      <c r="L65" s="335" t="s">
        <v>1282</v>
      </c>
      <c r="M65" s="335" t="s">
        <v>1282</v>
      </c>
      <c r="N65" s="335" t="s">
        <v>1282</v>
      </c>
      <c r="O65" s="335" t="s">
        <v>1282</v>
      </c>
      <c r="P65" s="335" t="s">
        <v>1282</v>
      </c>
      <c r="Q65" s="335" t="s">
        <v>1282</v>
      </c>
      <c r="R65" s="335" t="s">
        <v>1282</v>
      </c>
      <c r="S65" s="335" t="s">
        <v>1282</v>
      </c>
      <c r="T65" s="335" t="s">
        <v>1282</v>
      </c>
      <c r="U65" s="335" t="s">
        <v>1282</v>
      </c>
      <c r="V65" s="335" t="s">
        <v>1282</v>
      </c>
      <c r="W65" s="335" t="s">
        <v>1282</v>
      </c>
      <c r="X65" s="335" t="s">
        <v>1282</v>
      </c>
      <c r="Y65" s="335" t="s">
        <v>1282</v>
      </c>
      <c r="Z65" s="335" t="s">
        <v>1282</v>
      </c>
      <c r="AA65" s="335" t="s">
        <v>1282</v>
      </c>
      <c r="AB65" s="335" t="s">
        <v>1288</v>
      </c>
      <c r="AC65" s="335" t="s">
        <v>1288</v>
      </c>
      <c r="AD65" s="335" t="s">
        <v>1288</v>
      </c>
      <c r="AE65" s="335" t="s">
        <v>1288</v>
      </c>
      <c r="AF65" s="335" t="s">
        <v>1288</v>
      </c>
      <c r="AG65" s="335" t="s">
        <v>1288</v>
      </c>
      <c r="AH65" s="335" t="s">
        <v>1288</v>
      </c>
      <c r="AI65" s="335" t="s">
        <v>1288</v>
      </c>
      <c r="AJ65" s="335" t="s">
        <v>1282</v>
      </c>
      <c r="AK65" s="335" t="s">
        <v>1282</v>
      </c>
      <c r="AL65" s="335" t="s">
        <v>1282</v>
      </c>
      <c r="AM65" s="335" t="s">
        <v>1282</v>
      </c>
      <c r="AN65" s="335" t="s">
        <v>1282</v>
      </c>
      <c r="AO65" s="335" t="s">
        <v>1282</v>
      </c>
      <c r="AP65" s="335" t="s">
        <v>1282</v>
      </c>
      <c r="AQ65" s="335" t="s">
        <v>1282</v>
      </c>
      <c r="AR65" s="335" t="s">
        <v>1282</v>
      </c>
      <c r="AS65" s="335" t="s">
        <v>1282</v>
      </c>
      <c r="AT65" s="335" t="s">
        <v>1282</v>
      </c>
      <c r="AU65" s="335" t="s">
        <v>1282</v>
      </c>
      <c r="AV65" s="335" t="s">
        <v>1282</v>
      </c>
      <c r="AW65" s="335" t="s">
        <v>1282</v>
      </c>
      <c r="AX65" s="335" t="s">
        <v>1282</v>
      </c>
      <c r="AY65" s="335" t="s">
        <v>1282</v>
      </c>
      <c r="AZ65" s="335" t="s">
        <v>1282</v>
      </c>
      <c r="BA65" s="335" t="s">
        <v>1282</v>
      </c>
      <c r="BB65" s="335" t="s">
        <v>1282</v>
      </c>
      <c r="BC65" s="335" t="s">
        <v>1282</v>
      </c>
      <c r="BD65" s="335" t="s">
        <v>1282</v>
      </c>
      <c r="BE65" s="335" t="s">
        <v>1282</v>
      </c>
      <c r="BF65" s="335" t="s">
        <v>1282</v>
      </c>
      <c r="BG65" s="335" t="s">
        <v>1282</v>
      </c>
      <c r="BH65" s="335" t="s">
        <v>1282</v>
      </c>
      <c r="BI65" s="335" t="s">
        <v>1282</v>
      </c>
      <c r="BJ65" s="335" t="s">
        <v>1282</v>
      </c>
      <c r="BK65" s="335" t="s">
        <v>1282</v>
      </c>
      <c r="BL65" s="335" t="s">
        <v>1282</v>
      </c>
      <c r="BM65" s="335" t="s">
        <v>1282</v>
      </c>
      <c r="BN65" s="335" t="s">
        <v>1282</v>
      </c>
      <c r="BO65" s="335" t="s">
        <v>1282</v>
      </c>
      <c r="BP65" s="335" t="s">
        <v>1282</v>
      </c>
      <c r="BQ65" s="335" t="s">
        <v>1282</v>
      </c>
      <c r="BR65" s="335" t="s">
        <v>1282</v>
      </c>
      <c r="BS65" s="335" t="s">
        <v>1282</v>
      </c>
      <c r="BT65" s="335" t="s">
        <v>1282</v>
      </c>
      <c r="BU65" s="335" t="s">
        <v>1282</v>
      </c>
      <c r="BV65" s="335" t="s">
        <v>1282</v>
      </c>
      <c r="BW65" s="335" t="s">
        <v>1282</v>
      </c>
      <c r="BX65" s="335" t="s">
        <v>1282</v>
      </c>
      <c r="BY65" s="335" t="s">
        <v>1282</v>
      </c>
      <c r="BZ65" s="335" t="s">
        <v>1282</v>
      </c>
      <c r="CA65" s="335" t="s">
        <v>1282</v>
      </c>
      <c r="CB65" s="335" t="s">
        <v>1282</v>
      </c>
      <c r="CC65" s="335" t="s">
        <v>1282</v>
      </c>
    </row>
    <row r="66" spans="1:81" s="330" customFormat="1" ht="13.9" customHeight="1" x14ac:dyDescent="0.2">
      <c r="A66" s="377" t="s">
        <v>1669</v>
      </c>
      <c r="B66" s="378"/>
      <c r="C66" s="335" t="s">
        <v>1282</v>
      </c>
      <c r="D66" s="335" t="s">
        <v>1282</v>
      </c>
      <c r="E66" s="335" t="s">
        <v>1282</v>
      </c>
      <c r="F66" s="335" t="s">
        <v>1282</v>
      </c>
      <c r="G66" s="335" t="s">
        <v>1282</v>
      </c>
      <c r="H66" s="335" t="s">
        <v>1282</v>
      </c>
      <c r="I66" s="335" t="s">
        <v>1282</v>
      </c>
      <c r="J66" s="335" t="s">
        <v>1282</v>
      </c>
      <c r="K66" s="335" t="s">
        <v>1282</v>
      </c>
      <c r="L66" s="335" t="s">
        <v>1282</v>
      </c>
      <c r="M66" s="335" t="s">
        <v>1282</v>
      </c>
      <c r="N66" s="335" t="s">
        <v>1282</v>
      </c>
      <c r="O66" s="335" t="s">
        <v>1282</v>
      </c>
      <c r="P66" s="335" t="s">
        <v>1282</v>
      </c>
      <c r="Q66" s="335" t="s">
        <v>1282</v>
      </c>
      <c r="R66" s="335" t="s">
        <v>1282</v>
      </c>
      <c r="S66" s="335" t="s">
        <v>1282</v>
      </c>
      <c r="T66" s="335" t="s">
        <v>1282</v>
      </c>
      <c r="U66" s="335" t="s">
        <v>1282</v>
      </c>
      <c r="V66" s="335" t="s">
        <v>1282</v>
      </c>
      <c r="W66" s="335" t="s">
        <v>1282</v>
      </c>
      <c r="X66" s="335" t="s">
        <v>1282</v>
      </c>
      <c r="Y66" s="335" t="s">
        <v>1282</v>
      </c>
      <c r="Z66" s="335" t="s">
        <v>1282</v>
      </c>
      <c r="AA66" s="335" t="s">
        <v>1282</v>
      </c>
      <c r="AB66" s="335" t="s">
        <v>1282</v>
      </c>
      <c r="AC66" s="335" t="s">
        <v>1282</v>
      </c>
      <c r="AD66" s="335" t="s">
        <v>1282</v>
      </c>
      <c r="AE66" s="335" t="s">
        <v>1282</v>
      </c>
      <c r="AF66" s="335" t="s">
        <v>1288</v>
      </c>
      <c r="AG66" s="335" t="s">
        <v>1282</v>
      </c>
      <c r="AH66" s="335">
        <v>8</v>
      </c>
      <c r="AI66" s="335">
        <v>11</v>
      </c>
      <c r="AJ66" s="335">
        <v>8</v>
      </c>
      <c r="AK66" s="335">
        <v>7</v>
      </c>
      <c r="AL66" s="335">
        <v>9</v>
      </c>
      <c r="AM66" s="335">
        <v>10</v>
      </c>
      <c r="AN66" s="335">
        <v>2</v>
      </c>
      <c r="AO66" s="335" t="s">
        <v>1282</v>
      </c>
      <c r="AP66" s="335" t="s">
        <v>1282</v>
      </c>
      <c r="AQ66" s="335" t="s">
        <v>1282</v>
      </c>
      <c r="AR66" s="335" t="s">
        <v>1282</v>
      </c>
      <c r="AS66" s="335" t="s">
        <v>1282</v>
      </c>
      <c r="AT66" s="335" t="s">
        <v>1282</v>
      </c>
      <c r="AU66" s="335" t="s">
        <v>1282</v>
      </c>
      <c r="AV66" s="335" t="s">
        <v>1282</v>
      </c>
      <c r="AW66" s="335" t="s">
        <v>1282</v>
      </c>
      <c r="AX66" s="335" t="s">
        <v>1282</v>
      </c>
      <c r="AY66" s="335" t="s">
        <v>1282</v>
      </c>
      <c r="AZ66" s="335" t="s">
        <v>1282</v>
      </c>
      <c r="BA66" s="335" t="s">
        <v>1282</v>
      </c>
      <c r="BB66" s="335" t="s">
        <v>1282</v>
      </c>
      <c r="BC66" s="335" t="s">
        <v>1282</v>
      </c>
      <c r="BD66" s="335" t="s">
        <v>1282</v>
      </c>
      <c r="BE66" s="335" t="s">
        <v>1282</v>
      </c>
      <c r="BF66" s="335" t="s">
        <v>1282</v>
      </c>
      <c r="BG66" s="335" t="s">
        <v>1282</v>
      </c>
      <c r="BH66" s="335" t="s">
        <v>1282</v>
      </c>
      <c r="BI66" s="335" t="s">
        <v>1282</v>
      </c>
      <c r="BJ66" s="335" t="s">
        <v>1282</v>
      </c>
      <c r="BK66" s="335" t="s">
        <v>1282</v>
      </c>
      <c r="BL66" s="335" t="s">
        <v>1282</v>
      </c>
      <c r="BM66" s="335" t="s">
        <v>1282</v>
      </c>
      <c r="BN66" s="335" t="s">
        <v>1282</v>
      </c>
      <c r="BO66" s="335" t="s">
        <v>1282</v>
      </c>
      <c r="BP66" s="335" t="s">
        <v>1282</v>
      </c>
      <c r="BQ66" s="335" t="s">
        <v>1282</v>
      </c>
      <c r="BR66" s="335" t="s">
        <v>1282</v>
      </c>
      <c r="BS66" s="335">
        <v>5</v>
      </c>
      <c r="BT66" s="335">
        <v>6</v>
      </c>
      <c r="BU66" s="335">
        <v>5</v>
      </c>
      <c r="BV66" s="335">
        <v>6</v>
      </c>
      <c r="BW66" s="335">
        <v>6</v>
      </c>
      <c r="BX66" s="335">
        <v>7</v>
      </c>
      <c r="BY66" s="335">
        <v>3</v>
      </c>
      <c r="BZ66" s="335">
        <v>6</v>
      </c>
      <c r="CA66" s="335">
        <v>6</v>
      </c>
      <c r="CB66" s="335">
        <v>6</v>
      </c>
      <c r="CC66" s="335">
        <v>6</v>
      </c>
    </row>
    <row r="67" spans="1:81" s="330" customFormat="1" ht="13.9" customHeight="1" x14ac:dyDescent="0.2">
      <c r="A67" s="377" t="s">
        <v>1668</v>
      </c>
      <c r="B67" s="378"/>
      <c r="C67" s="335" t="s">
        <v>1282</v>
      </c>
      <c r="D67" s="335">
        <v>1</v>
      </c>
      <c r="E67" s="335">
        <v>1</v>
      </c>
      <c r="F67" s="335">
        <v>2</v>
      </c>
      <c r="G67" s="335">
        <v>1</v>
      </c>
      <c r="H67" s="335">
        <v>1</v>
      </c>
      <c r="I67" s="335">
        <v>1</v>
      </c>
      <c r="J67" s="335">
        <v>2</v>
      </c>
      <c r="K67" s="335">
        <v>2</v>
      </c>
      <c r="L67" s="335">
        <v>5</v>
      </c>
      <c r="M67" s="335">
        <v>8</v>
      </c>
      <c r="N67" s="335">
        <v>8</v>
      </c>
      <c r="O67" s="335">
        <v>10</v>
      </c>
      <c r="P67" s="335">
        <v>12</v>
      </c>
      <c r="Q67" s="335">
        <v>15</v>
      </c>
      <c r="R67" s="335">
        <v>16</v>
      </c>
      <c r="S67" s="335">
        <v>16</v>
      </c>
      <c r="T67" s="335">
        <v>16</v>
      </c>
      <c r="U67" s="335">
        <v>19</v>
      </c>
      <c r="V67" s="335">
        <v>20</v>
      </c>
      <c r="W67" s="335">
        <v>22</v>
      </c>
      <c r="X67" s="335">
        <v>21</v>
      </c>
      <c r="Y67" s="335">
        <v>20</v>
      </c>
      <c r="Z67" s="335">
        <v>20</v>
      </c>
      <c r="AA67" s="335">
        <v>21</v>
      </c>
      <c r="AB67" s="335">
        <v>20</v>
      </c>
      <c r="AC67" s="335">
        <v>22</v>
      </c>
      <c r="AD67" s="335">
        <v>22</v>
      </c>
      <c r="AE67" s="335">
        <v>31</v>
      </c>
      <c r="AF67" s="335">
        <v>34</v>
      </c>
      <c r="AG67" s="335">
        <v>43</v>
      </c>
      <c r="AH67" s="335">
        <v>45</v>
      </c>
      <c r="AI67" s="335">
        <v>54</v>
      </c>
      <c r="AJ67" s="335">
        <v>58</v>
      </c>
      <c r="AK67" s="335">
        <v>54</v>
      </c>
      <c r="AL67" s="335">
        <v>72</v>
      </c>
      <c r="AM67" s="335">
        <v>73</v>
      </c>
      <c r="AN67" s="335">
        <v>17</v>
      </c>
      <c r="AO67" s="335">
        <v>90</v>
      </c>
      <c r="AP67" s="335">
        <v>91</v>
      </c>
      <c r="AQ67" s="335">
        <v>96</v>
      </c>
      <c r="AR67" s="335">
        <v>124</v>
      </c>
      <c r="AS67" s="335">
        <v>141</v>
      </c>
      <c r="AT67" s="335">
        <v>149</v>
      </c>
      <c r="AU67" s="335">
        <v>155</v>
      </c>
      <c r="AV67" s="335">
        <v>155</v>
      </c>
      <c r="AW67" s="335">
        <v>155</v>
      </c>
      <c r="AX67" s="335">
        <v>161</v>
      </c>
      <c r="AY67" s="335">
        <v>119</v>
      </c>
      <c r="AZ67" s="335">
        <v>134</v>
      </c>
      <c r="BA67" s="335">
        <v>106</v>
      </c>
      <c r="BB67" s="335">
        <v>141</v>
      </c>
      <c r="BC67" s="335">
        <v>156</v>
      </c>
      <c r="BD67" s="335">
        <v>170</v>
      </c>
      <c r="BE67" s="335">
        <v>181</v>
      </c>
      <c r="BF67" s="335">
        <v>190</v>
      </c>
      <c r="BG67" s="335">
        <v>199</v>
      </c>
      <c r="BH67" s="335">
        <v>228</v>
      </c>
      <c r="BI67" s="335">
        <v>232</v>
      </c>
      <c r="BJ67" s="335">
        <v>225</v>
      </c>
      <c r="BK67" s="335">
        <v>224</v>
      </c>
      <c r="BL67" s="335">
        <v>248</v>
      </c>
      <c r="BM67" s="335">
        <v>296</v>
      </c>
      <c r="BN67" s="335">
        <v>271</v>
      </c>
      <c r="BO67" s="335">
        <v>335</v>
      </c>
      <c r="BP67" s="335">
        <v>381</v>
      </c>
      <c r="BQ67" s="335">
        <v>405</v>
      </c>
      <c r="BR67" s="335">
        <v>422</v>
      </c>
      <c r="BS67" s="335">
        <v>476</v>
      </c>
      <c r="BT67" s="335">
        <v>515</v>
      </c>
      <c r="BU67" s="335">
        <v>537</v>
      </c>
      <c r="BV67" s="335">
        <v>604</v>
      </c>
      <c r="BW67" s="335">
        <v>627</v>
      </c>
      <c r="BX67" s="335">
        <v>639</v>
      </c>
      <c r="BY67" s="335">
        <v>761</v>
      </c>
      <c r="BZ67" s="335">
        <v>802</v>
      </c>
      <c r="CA67" s="335">
        <v>896</v>
      </c>
      <c r="CB67" s="335">
        <v>893</v>
      </c>
      <c r="CC67" s="335">
        <v>915</v>
      </c>
    </row>
    <row r="68" spans="1:81" s="330" customFormat="1" ht="14.25" x14ac:dyDescent="0.2">
      <c r="A68" s="334" t="s">
        <v>1667</v>
      </c>
      <c r="B68" s="335" t="s">
        <v>1123</v>
      </c>
      <c r="C68" s="335" t="s">
        <v>1282</v>
      </c>
      <c r="D68" s="335" t="s">
        <v>1282</v>
      </c>
      <c r="E68" s="335" t="s">
        <v>1282</v>
      </c>
      <c r="F68" s="335" t="s">
        <v>1282</v>
      </c>
      <c r="G68" s="335" t="s">
        <v>1282</v>
      </c>
      <c r="H68" s="335" t="s">
        <v>1282</v>
      </c>
      <c r="I68" s="335" t="s">
        <v>1282</v>
      </c>
      <c r="J68" s="335" t="s">
        <v>1282</v>
      </c>
      <c r="K68" s="335" t="s">
        <v>1282</v>
      </c>
      <c r="L68" s="335" t="s">
        <v>1282</v>
      </c>
      <c r="M68" s="335" t="s">
        <v>1282</v>
      </c>
      <c r="N68" s="335" t="s">
        <v>1282</v>
      </c>
      <c r="O68" s="335" t="s">
        <v>1282</v>
      </c>
      <c r="P68" s="335" t="s">
        <v>1282</v>
      </c>
      <c r="Q68" s="335" t="s">
        <v>1282</v>
      </c>
      <c r="R68" s="335" t="s">
        <v>1282</v>
      </c>
      <c r="S68" s="335" t="s">
        <v>1282</v>
      </c>
      <c r="T68" s="335" t="s">
        <v>1282</v>
      </c>
      <c r="U68" s="335" t="s">
        <v>1282</v>
      </c>
      <c r="V68" s="335" t="s">
        <v>1282</v>
      </c>
      <c r="W68" s="335" t="s">
        <v>1282</v>
      </c>
      <c r="X68" s="335" t="s">
        <v>1282</v>
      </c>
      <c r="Y68" s="335" t="s">
        <v>1282</v>
      </c>
      <c r="Z68" s="335" t="s">
        <v>1282</v>
      </c>
      <c r="AA68" s="335" t="s">
        <v>1282</v>
      </c>
      <c r="AB68" s="335" t="s">
        <v>1282</v>
      </c>
      <c r="AC68" s="335" t="s">
        <v>1282</v>
      </c>
      <c r="AD68" s="335" t="s">
        <v>1282</v>
      </c>
      <c r="AE68" s="335" t="s">
        <v>1282</v>
      </c>
      <c r="AF68" s="335" t="s">
        <v>1282</v>
      </c>
      <c r="AG68" s="335" t="s">
        <v>1282</v>
      </c>
      <c r="AH68" s="335" t="s">
        <v>1282</v>
      </c>
      <c r="AI68" s="335" t="s">
        <v>1282</v>
      </c>
      <c r="AJ68" s="335" t="s">
        <v>1282</v>
      </c>
      <c r="AK68" s="335" t="s">
        <v>1282</v>
      </c>
      <c r="AL68" s="335" t="s">
        <v>1282</v>
      </c>
      <c r="AM68" s="335" t="s">
        <v>1282</v>
      </c>
      <c r="AN68" s="335" t="s">
        <v>1282</v>
      </c>
      <c r="AO68" s="335" t="s">
        <v>1282</v>
      </c>
      <c r="AP68" s="335" t="s">
        <v>1282</v>
      </c>
      <c r="AQ68" s="335" t="s">
        <v>1282</v>
      </c>
      <c r="AR68" s="335" t="s">
        <v>1282</v>
      </c>
      <c r="AS68" s="335" t="s">
        <v>1282</v>
      </c>
      <c r="AT68" s="335" t="s">
        <v>1282</v>
      </c>
      <c r="AU68" s="335" t="s">
        <v>1282</v>
      </c>
      <c r="AV68" s="335" t="s">
        <v>1282</v>
      </c>
      <c r="AW68" s="335" t="s">
        <v>1282</v>
      </c>
      <c r="AX68" s="335">
        <v>39</v>
      </c>
      <c r="AY68" s="335">
        <v>85</v>
      </c>
      <c r="AZ68" s="335">
        <v>122</v>
      </c>
      <c r="BA68" s="335">
        <v>146</v>
      </c>
      <c r="BB68" s="335">
        <v>179</v>
      </c>
      <c r="BC68" s="335">
        <v>200</v>
      </c>
      <c r="BD68" s="335">
        <v>227</v>
      </c>
      <c r="BE68" s="335">
        <v>231</v>
      </c>
      <c r="BF68" s="335">
        <v>218</v>
      </c>
      <c r="BG68" s="335">
        <v>237</v>
      </c>
      <c r="BH68" s="335">
        <v>219</v>
      </c>
      <c r="BI68" s="335">
        <v>230</v>
      </c>
      <c r="BJ68" s="335">
        <v>251</v>
      </c>
      <c r="BK68" s="335">
        <v>257</v>
      </c>
      <c r="BL68" s="335">
        <v>285</v>
      </c>
      <c r="BM68" s="335">
        <v>291</v>
      </c>
      <c r="BN68" s="335">
        <v>291</v>
      </c>
      <c r="BO68" s="335">
        <v>320</v>
      </c>
      <c r="BP68" s="335">
        <v>318</v>
      </c>
      <c r="BQ68" s="335">
        <v>331</v>
      </c>
      <c r="BR68" s="335">
        <v>365</v>
      </c>
      <c r="BS68" s="335">
        <v>372</v>
      </c>
      <c r="BT68" s="335">
        <v>420</v>
      </c>
      <c r="BU68" s="335">
        <v>446</v>
      </c>
      <c r="BV68" s="335">
        <v>437</v>
      </c>
      <c r="BW68" s="335">
        <v>456</v>
      </c>
      <c r="BX68" s="335">
        <v>427</v>
      </c>
      <c r="BY68" s="335">
        <v>454</v>
      </c>
      <c r="BZ68" s="335">
        <v>433</v>
      </c>
      <c r="CA68" s="335">
        <v>426</v>
      </c>
      <c r="CB68" s="335">
        <v>430</v>
      </c>
      <c r="CC68" s="335">
        <v>444</v>
      </c>
    </row>
    <row r="69" spans="1:81" s="330" customFormat="1" ht="13.9" customHeight="1" x14ac:dyDescent="0.2">
      <c r="A69" s="377" t="s">
        <v>1666</v>
      </c>
      <c r="B69" s="378"/>
      <c r="C69" s="335" t="s">
        <v>1282</v>
      </c>
      <c r="D69" s="335" t="s">
        <v>1282</v>
      </c>
      <c r="E69" s="335" t="s">
        <v>1282</v>
      </c>
      <c r="F69" s="335" t="s">
        <v>1282</v>
      </c>
      <c r="G69" s="335" t="s">
        <v>1282</v>
      </c>
      <c r="H69" s="335" t="s">
        <v>1282</v>
      </c>
      <c r="I69" s="335" t="s">
        <v>1282</v>
      </c>
      <c r="J69" s="335" t="s">
        <v>1282</v>
      </c>
      <c r="K69" s="335" t="s">
        <v>1282</v>
      </c>
      <c r="L69" s="335" t="s">
        <v>1282</v>
      </c>
      <c r="M69" s="335" t="s">
        <v>1282</v>
      </c>
      <c r="N69" s="335" t="s">
        <v>1282</v>
      </c>
      <c r="O69" s="335" t="s">
        <v>1282</v>
      </c>
      <c r="P69" s="335" t="s">
        <v>1282</v>
      </c>
      <c r="Q69" s="335" t="s">
        <v>1282</v>
      </c>
      <c r="R69" s="335" t="s">
        <v>1282</v>
      </c>
      <c r="S69" s="335" t="s">
        <v>1282</v>
      </c>
      <c r="T69" s="335" t="s">
        <v>1282</v>
      </c>
      <c r="U69" s="335" t="s">
        <v>1282</v>
      </c>
      <c r="V69" s="335" t="s">
        <v>1282</v>
      </c>
      <c r="W69" s="335" t="s">
        <v>1282</v>
      </c>
      <c r="X69" s="335" t="s">
        <v>1282</v>
      </c>
      <c r="Y69" s="335" t="s">
        <v>1282</v>
      </c>
      <c r="Z69" s="335" t="s">
        <v>1282</v>
      </c>
      <c r="AA69" s="335" t="s">
        <v>1282</v>
      </c>
      <c r="AB69" s="335" t="s">
        <v>1282</v>
      </c>
      <c r="AC69" s="335" t="s">
        <v>1282</v>
      </c>
      <c r="AD69" s="335" t="s">
        <v>1282</v>
      </c>
      <c r="AE69" s="335" t="s">
        <v>1282</v>
      </c>
      <c r="AF69" s="335" t="s">
        <v>1282</v>
      </c>
      <c r="AG69" s="335" t="s">
        <v>1282</v>
      </c>
      <c r="AH69" s="335" t="s">
        <v>1288</v>
      </c>
      <c r="AI69" s="335" t="s">
        <v>1288</v>
      </c>
      <c r="AJ69" s="335" t="s">
        <v>1288</v>
      </c>
      <c r="AK69" s="335" t="s">
        <v>1288</v>
      </c>
      <c r="AL69" s="335" t="s">
        <v>1288</v>
      </c>
      <c r="AM69" s="335" t="s">
        <v>1288</v>
      </c>
      <c r="AN69" s="335" t="s">
        <v>1282</v>
      </c>
      <c r="AO69" s="335" t="s">
        <v>1288</v>
      </c>
      <c r="AP69" s="335">
        <v>12</v>
      </c>
      <c r="AQ69" s="335">
        <v>10</v>
      </c>
      <c r="AR69" s="335">
        <v>10</v>
      </c>
      <c r="AS69" s="335">
        <v>16</v>
      </c>
      <c r="AT69" s="335">
        <v>35</v>
      </c>
      <c r="AU69" s="335">
        <v>31</v>
      </c>
      <c r="AV69" s="335">
        <v>39</v>
      </c>
      <c r="AW69" s="335">
        <v>44</v>
      </c>
      <c r="AX69" s="335">
        <v>7</v>
      </c>
      <c r="AY69" s="335">
        <v>4</v>
      </c>
      <c r="AZ69" s="335">
        <v>1</v>
      </c>
      <c r="BA69" s="335">
        <v>2</v>
      </c>
      <c r="BB69" s="335">
        <v>2</v>
      </c>
      <c r="BC69" s="335" t="s">
        <v>1288</v>
      </c>
      <c r="BD69" s="335">
        <v>3</v>
      </c>
      <c r="BE69" s="335">
        <v>7</v>
      </c>
      <c r="BF69" s="335">
        <v>7</v>
      </c>
      <c r="BG69" s="335">
        <v>4</v>
      </c>
      <c r="BH69" s="335">
        <v>4</v>
      </c>
      <c r="BI69" s="335">
        <v>2</v>
      </c>
      <c r="BJ69" s="335">
        <v>1</v>
      </c>
      <c r="BK69" s="335" t="s">
        <v>1282</v>
      </c>
      <c r="BL69" s="335">
        <v>2</v>
      </c>
      <c r="BM69" s="335">
        <v>2</v>
      </c>
      <c r="BN69" s="335">
        <v>33</v>
      </c>
      <c r="BO69" s="335">
        <v>48</v>
      </c>
      <c r="BP69" s="335">
        <v>74</v>
      </c>
      <c r="BQ69" s="335">
        <v>77</v>
      </c>
      <c r="BR69" s="335">
        <v>73</v>
      </c>
      <c r="BS69" s="335">
        <v>56</v>
      </c>
      <c r="BT69" s="335">
        <v>64</v>
      </c>
      <c r="BU69" s="335">
        <v>60</v>
      </c>
      <c r="BV69" s="335">
        <v>62</v>
      </c>
      <c r="BW69" s="335">
        <v>58</v>
      </c>
      <c r="BX69" s="335">
        <v>64</v>
      </c>
      <c r="BY69" s="335">
        <v>59</v>
      </c>
      <c r="BZ69" s="335">
        <v>59</v>
      </c>
      <c r="CA69" s="335">
        <v>58</v>
      </c>
      <c r="CB69" s="335">
        <v>67</v>
      </c>
      <c r="CC69" s="335">
        <v>61</v>
      </c>
    </row>
    <row r="70" spans="1:81" s="330" customFormat="1" ht="13.9" customHeight="1" x14ac:dyDescent="0.2">
      <c r="A70" s="377" t="s">
        <v>1665</v>
      </c>
      <c r="B70" s="378"/>
      <c r="C70" s="335" t="s">
        <v>1282</v>
      </c>
      <c r="D70" s="335" t="s">
        <v>1282</v>
      </c>
      <c r="E70" s="335" t="s">
        <v>1282</v>
      </c>
      <c r="F70" s="335" t="s">
        <v>1282</v>
      </c>
      <c r="G70" s="335" t="s">
        <v>1282</v>
      </c>
      <c r="H70" s="335" t="s">
        <v>1282</v>
      </c>
      <c r="I70" s="335" t="s">
        <v>1282</v>
      </c>
      <c r="J70" s="335" t="s">
        <v>1282</v>
      </c>
      <c r="K70" s="335" t="s">
        <v>1282</v>
      </c>
      <c r="L70" s="335" t="s">
        <v>1282</v>
      </c>
      <c r="M70" s="335" t="s">
        <v>1282</v>
      </c>
      <c r="N70" s="335" t="s">
        <v>1282</v>
      </c>
      <c r="O70" s="335" t="s">
        <v>1282</v>
      </c>
      <c r="P70" s="335" t="s">
        <v>1282</v>
      </c>
      <c r="Q70" s="335" t="s">
        <v>1282</v>
      </c>
      <c r="R70" s="335" t="s">
        <v>1282</v>
      </c>
      <c r="S70" s="335" t="s">
        <v>1282</v>
      </c>
      <c r="T70" s="335" t="s">
        <v>1282</v>
      </c>
      <c r="U70" s="335" t="s">
        <v>1282</v>
      </c>
      <c r="V70" s="335" t="s">
        <v>1282</v>
      </c>
      <c r="W70" s="335" t="s">
        <v>1282</v>
      </c>
      <c r="X70" s="335" t="s">
        <v>1282</v>
      </c>
      <c r="Y70" s="335" t="s">
        <v>1282</v>
      </c>
      <c r="Z70" s="335" t="s">
        <v>1282</v>
      </c>
      <c r="AA70" s="335" t="s">
        <v>1282</v>
      </c>
      <c r="AB70" s="335" t="s">
        <v>1288</v>
      </c>
      <c r="AC70" s="335">
        <v>3</v>
      </c>
      <c r="AD70" s="335">
        <v>22</v>
      </c>
      <c r="AE70" s="335">
        <v>51</v>
      </c>
      <c r="AF70" s="335">
        <v>44</v>
      </c>
      <c r="AG70" s="335">
        <v>46</v>
      </c>
      <c r="AH70" s="335">
        <v>62</v>
      </c>
      <c r="AI70" s="335">
        <v>89</v>
      </c>
      <c r="AJ70" s="335">
        <v>107</v>
      </c>
      <c r="AK70" s="335">
        <v>151</v>
      </c>
      <c r="AL70" s="335">
        <v>157</v>
      </c>
      <c r="AM70" s="335">
        <v>156</v>
      </c>
      <c r="AN70" s="335">
        <v>43</v>
      </c>
      <c r="AO70" s="335">
        <v>156</v>
      </c>
      <c r="AP70" s="335">
        <v>180</v>
      </c>
      <c r="AQ70" s="335">
        <v>239</v>
      </c>
      <c r="AR70" s="335">
        <v>307</v>
      </c>
      <c r="AS70" s="335">
        <v>292</v>
      </c>
      <c r="AT70" s="335">
        <v>211</v>
      </c>
      <c r="AU70" s="335">
        <v>144</v>
      </c>
      <c r="AV70" s="335">
        <v>166</v>
      </c>
      <c r="AW70" s="335">
        <v>135</v>
      </c>
      <c r="AX70" s="335">
        <v>90</v>
      </c>
      <c r="AY70" s="335">
        <v>80</v>
      </c>
      <c r="AZ70" s="335">
        <v>59</v>
      </c>
      <c r="BA70" s="335">
        <v>37</v>
      </c>
      <c r="BB70" s="335">
        <v>27</v>
      </c>
      <c r="BC70" s="335">
        <v>27</v>
      </c>
      <c r="BD70" s="335">
        <v>20</v>
      </c>
      <c r="BE70" s="335">
        <v>24</v>
      </c>
      <c r="BF70" s="335">
        <v>30</v>
      </c>
      <c r="BG70" s="335">
        <v>23</v>
      </c>
      <c r="BH70" s="335">
        <v>2</v>
      </c>
      <c r="BI70" s="335">
        <v>20</v>
      </c>
      <c r="BJ70" s="335" t="s">
        <v>1282</v>
      </c>
      <c r="BK70" s="335" t="s">
        <v>1282</v>
      </c>
      <c r="BL70" s="335">
        <v>7</v>
      </c>
      <c r="BM70" s="335">
        <v>10</v>
      </c>
      <c r="BN70" s="335">
        <v>33</v>
      </c>
      <c r="BO70" s="335">
        <v>15</v>
      </c>
      <c r="BP70" s="335">
        <v>95</v>
      </c>
      <c r="BQ70" s="335">
        <v>80</v>
      </c>
      <c r="BR70" s="335">
        <v>107</v>
      </c>
      <c r="BS70" s="335">
        <v>47</v>
      </c>
      <c r="BT70" s="335">
        <v>69</v>
      </c>
      <c r="BU70" s="335">
        <v>52</v>
      </c>
      <c r="BV70" s="335">
        <v>41</v>
      </c>
      <c r="BW70" s="335">
        <v>34</v>
      </c>
      <c r="BX70" s="335">
        <v>39</v>
      </c>
      <c r="BY70" s="335">
        <v>24</v>
      </c>
      <c r="BZ70" s="335">
        <v>25</v>
      </c>
      <c r="CA70" s="335">
        <v>37</v>
      </c>
      <c r="CB70" s="335">
        <v>49</v>
      </c>
      <c r="CC70" s="335">
        <v>60</v>
      </c>
    </row>
    <row r="71" spans="1:81" s="330" customFormat="1" ht="13.9" customHeight="1" x14ac:dyDescent="0.2">
      <c r="A71" s="377" t="s">
        <v>1664</v>
      </c>
      <c r="B71" s="378"/>
      <c r="C71" s="335" t="s">
        <v>1282</v>
      </c>
      <c r="D71" s="335" t="s">
        <v>1282</v>
      </c>
      <c r="E71" s="335" t="s">
        <v>1282</v>
      </c>
      <c r="F71" s="335" t="s">
        <v>1282</v>
      </c>
      <c r="G71" s="335" t="s">
        <v>1282</v>
      </c>
      <c r="H71" s="335" t="s">
        <v>1282</v>
      </c>
      <c r="I71" s="335" t="s">
        <v>1282</v>
      </c>
      <c r="J71" s="335" t="s">
        <v>1282</v>
      </c>
      <c r="K71" s="335" t="s">
        <v>1282</v>
      </c>
      <c r="L71" s="335" t="s">
        <v>1282</v>
      </c>
      <c r="M71" s="335" t="s">
        <v>1282</v>
      </c>
      <c r="N71" s="335" t="s">
        <v>1282</v>
      </c>
      <c r="O71" s="335" t="s">
        <v>1282</v>
      </c>
      <c r="P71" s="335" t="s">
        <v>1282</v>
      </c>
      <c r="Q71" s="335" t="s">
        <v>1282</v>
      </c>
      <c r="R71" s="335" t="s">
        <v>1282</v>
      </c>
      <c r="S71" s="335" t="s">
        <v>1282</v>
      </c>
      <c r="T71" s="335" t="s">
        <v>1282</v>
      </c>
      <c r="U71" s="335" t="s">
        <v>1282</v>
      </c>
      <c r="V71" s="335" t="s">
        <v>1282</v>
      </c>
      <c r="W71" s="335" t="s">
        <v>1282</v>
      </c>
      <c r="X71" s="335" t="s">
        <v>1282</v>
      </c>
      <c r="Y71" s="335" t="s">
        <v>1282</v>
      </c>
      <c r="Z71" s="335" t="s">
        <v>1282</v>
      </c>
      <c r="AA71" s="335" t="s">
        <v>1282</v>
      </c>
      <c r="AB71" s="335" t="s">
        <v>1282</v>
      </c>
      <c r="AC71" s="335" t="s">
        <v>1282</v>
      </c>
      <c r="AD71" s="335" t="s">
        <v>1282</v>
      </c>
      <c r="AE71" s="335" t="s">
        <v>1288</v>
      </c>
      <c r="AF71" s="335" t="s">
        <v>1288</v>
      </c>
      <c r="AG71" s="335" t="s">
        <v>1282</v>
      </c>
      <c r="AH71" s="335">
        <v>1</v>
      </c>
      <c r="AI71" s="335">
        <v>4</v>
      </c>
      <c r="AJ71" s="335">
        <v>4</v>
      </c>
      <c r="AK71" s="335">
        <v>5</v>
      </c>
      <c r="AL71" s="335">
        <v>6</v>
      </c>
      <c r="AM71" s="335">
        <v>6</v>
      </c>
      <c r="AN71" s="335">
        <v>2</v>
      </c>
      <c r="AO71" s="335">
        <v>9</v>
      </c>
      <c r="AP71" s="335">
        <v>10</v>
      </c>
      <c r="AQ71" s="335">
        <v>28</v>
      </c>
      <c r="AR71" s="335">
        <v>47</v>
      </c>
      <c r="AS71" s="335">
        <v>51</v>
      </c>
      <c r="AT71" s="335">
        <v>36</v>
      </c>
      <c r="AU71" s="335">
        <v>31</v>
      </c>
      <c r="AV71" s="335">
        <v>51</v>
      </c>
      <c r="AW71" s="335">
        <v>29</v>
      </c>
      <c r="AX71" s="335">
        <v>25</v>
      </c>
      <c r="AY71" s="335">
        <v>25</v>
      </c>
      <c r="AZ71" s="335">
        <v>25</v>
      </c>
      <c r="BA71" s="335">
        <v>28</v>
      </c>
      <c r="BB71" s="335">
        <v>31</v>
      </c>
      <c r="BC71" s="335">
        <v>34</v>
      </c>
      <c r="BD71" s="335">
        <v>35</v>
      </c>
      <c r="BE71" s="335">
        <v>37</v>
      </c>
      <c r="BF71" s="335">
        <v>39</v>
      </c>
      <c r="BG71" s="335">
        <v>47</v>
      </c>
      <c r="BH71" s="335">
        <v>41</v>
      </c>
      <c r="BI71" s="335">
        <v>40</v>
      </c>
      <c r="BJ71" s="335">
        <v>40</v>
      </c>
      <c r="BK71" s="335">
        <v>37</v>
      </c>
      <c r="BL71" s="335">
        <v>52</v>
      </c>
      <c r="BM71" s="335">
        <v>55</v>
      </c>
      <c r="BN71" s="335">
        <v>41</v>
      </c>
      <c r="BO71" s="335">
        <v>39</v>
      </c>
      <c r="BP71" s="335">
        <v>70</v>
      </c>
      <c r="BQ71" s="335">
        <v>64</v>
      </c>
      <c r="BR71" s="335">
        <v>66</v>
      </c>
      <c r="BS71" s="335">
        <v>73</v>
      </c>
      <c r="BT71" s="335">
        <v>83</v>
      </c>
      <c r="BU71" s="335">
        <v>83</v>
      </c>
      <c r="BV71" s="335">
        <v>79</v>
      </c>
      <c r="BW71" s="335">
        <v>79</v>
      </c>
      <c r="BX71" s="335">
        <v>89</v>
      </c>
      <c r="BY71" s="335">
        <v>66</v>
      </c>
      <c r="BZ71" s="335">
        <v>61</v>
      </c>
      <c r="CA71" s="335">
        <v>54</v>
      </c>
      <c r="CB71" s="335">
        <v>81</v>
      </c>
      <c r="CC71" s="335">
        <v>97</v>
      </c>
    </row>
    <row r="72" spans="1:81" s="330" customFormat="1" ht="13.9" customHeight="1" x14ac:dyDescent="0.2">
      <c r="A72" s="377" t="s">
        <v>1663</v>
      </c>
      <c r="B72" s="378"/>
      <c r="C72" s="335" t="s">
        <v>1282</v>
      </c>
      <c r="D72" s="335" t="s">
        <v>1282</v>
      </c>
      <c r="E72" s="335" t="s">
        <v>1282</v>
      </c>
      <c r="F72" s="335" t="s">
        <v>1282</v>
      </c>
      <c r="G72" s="335" t="s">
        <v>1282</v>
      </c>
      <c r="H72" s="335" t="s">
        <v>1282</v>
      </c>
      <c r="I72" s="335" t="s">
        <v>1282</v>
      </c>
      <c r="J72" s="335" t="s">
        <v>1282</v>
      </c>
      <c r="K72" s="335" t="s">
        <v>1282</v>
      </c>
      <c r="L72" s="335" t="s">
        <v>1282</v>
      </c>
      <c r="M72" s="335" t="s">
        <v>1282</v>
      </c>
      <c r="N72" s="335" t="s">
        <v>1282</v>
      </c>
      <c r="O72" s="335" t="s">
        <v>1282</v>
      </c>
      <c r="P72" s="335" t="s">
        <v>1282</v>
      </c>
      <c r="Q72" s="335" t="s">
        <v>1282</v>
      </c>
      <c r="R72" s="335" t="s">
        <v>1282</v>
      </c>
      <c r="S72" s="335" t="s">
        <v>1282</v>
      </c>
      <c r="T72" s="335" t="s">
        <v>1282</v>
      </c>
      <c r="U72" s="335" t="s">
        <v>1282</v>
      </c>
      <c r="V72" s="335" t="s">
        <v>1282</v>
      </c>
      <c r="W72" s="335" t="s">
        <v>1282</v>
      </c>
      <c r="X72" s="335" t="s">
        <v>1282</v>
      </c>
      <c r="Y72" s="335" t="s">
        <v>1282</v>
      </c>
      <c r="Z72" s="335" t="s">
        <v>1282</v>
      </c>
      <c r="AA72" s="335" t="s">
        <v>1282</v>
      </c>
      <c r="AB72" s="335" t="s">
        <v>1282</v>
      </c>
      <c r="AC72" s="335" t="s">
        <v>1282</v>
      </c>
      <c r="AD72" s="335" t="s">
        <v>1282</v>
      </c>
      <c r="AE72" s="335" t="s">
        <v>1282</v>
      </c>
      <c r="AF72" s="335" t="s">
        <v>1282</v>
      </c>
      <c r="AG72" s="335" t="s">
        <v>1282</v>
      </c>
      <c r="AH72" s="335" t="s">
        <v>1282</v>
      </c>
      <c r="AI72" s="335" t="s">
        <v>1282</v>
      </c>
      <c r="AJ72" s="335" t="s">
        <v>1282</v>
      </c>
      <c r="AK72" s="335" t="s">
        <v>1282</v>
      </c>
      <c r="AL72" s="335" t="s">
        <v>1282</v>
      </c>
      <c r="AM72" s="335">
        <v>9</v>
      </c>
      <c r="AN72" s="335" t="s">
        <v>1288</v>
      </c>
      <c r="AO72" s="335">
        <v>18</v>
      </c>
      <c r="AP72" s="335">
        <v>18</v>
      </c>
      <c r="AQ72" s="335">
        <v>18</v>
      </c>
      <c r="AR72" s="335">
        <v>16</v>
      </c>
      <c r="AS72" s="335">
        <v>11</v>
      </c>
      <c r="AT72" s="335">
        <v>6</v>
      </c>
      <c r="AU72" s="335" t="s">
        <v>1289</v>
      </c>
      <c r="AV72" s="335" t="s">
        <v>1282</v>
      </c>
      <c r="AW72" s="335" t="s">
        <v>1282</v>
      </c>
      <c r="AX72" s="335" t="s">
        <v>1282</v>
      </c>
      <c r="AY72" s="335" t="s">
        <v>1282</v>
      </c>
      <c r="AZ72" s="335" t="s">
        <v>1282</v>
      </c>
      <c r="BA72" s="335" t="s">
        <v>1282</v>
      </c>
      <c r="BB72" s="335" t="s">
        <v>1282</v>
      </c>
      <c r="BC72" s="335" t="s">
        <v>1282</v>
      </c>
      <c r="BD72" s="335" t="s">
        <v>1282</v>
      </c>
      <c r="BE72" s="335" t="s">
        <v>1282</v>
      </c>
      <c r="BF72" s="335" t="s">
        <v>1282</v>
      </c>
      <c r="BG72" s="335" t="s">
        <v>1282</v>
      </c>
      <c r="BH72" s="335" t="s">
        <v>1282</v>
      </c>
      <c r="BI72" s="335" t="s">
        <v>1282</v>
      </c>
      <c r="BJ72" s="335" t="s">
        <v>1282</v>
      </c>
      <c r="BK72" s="335" t="s">
        <v>1282</v>
      </c>
      <c r="BL72" s="335" t="s">
        <v>1282</v>
      </c>
      <c r="BM72" s="335" t="s">
        <v>1282</v>
      </c>
      <c r="BN72" s="335" t="s">
        <v>1282</v>
      </c>
      <c r="BO72" s="335" t="s">
        <v>1282</v>
      </c>
      <c r="BP72" s="335" t="s">
        <v>1282</v>
      </c>
      <c r="BQ72" s="335" t="s">
        <v>1282</v>
      </c>
      <c r="BR72" s="335" t="s">
        <v>1282</v>
      </c>
      <c r="BS72" s="335" t="s">
        <v>1282</v>
      </c>
      <c r="BT72" s="335" t="s">
        <v>1282</v>
      </c>
      <c r="BU72" s="335" t="s">
        <v>1282</v>
      </c>
      <c r="BV72" s="335" t="s">
        <v>1282</v>
      </c>
      <c r="BW72" s="335" t="s">
        <v>1282</v>
      </c>
      <c r="BX72" s="335" t="s">
        <v>1282</v>
      </c>
      <c r="BY72" s="335" t="s">
        <v>1282</v>
      </c>
      <c r="BZ72" s="335" t="s">
        <v>1282</v>
      </c>
      <c r="CA72" s="335" t="s">
        <v>1282</v>
      </c>
      <c r="CB72" s="335" t="s">
        <v>1282</v>
      </c>
      <c r="CC72" s="335" t="s">
        <v>1282</v>
      </c>
    </row>
    <row r="73" spans="1:81" s="330" customFormat="1" ht="13.9" customHeight="1" x14ac:dyDescent="0.2">
      <c r="A73" s="377" t="s">
        <v>1662</v>
      </c>
      <c r="B73" s="378"/>
      <c r="C73" s="335" t="s">
        <v>1282</v>
      </c>
      <c r="D73" s="335" t="s">
        <v>1282</v>
      </c>
      <c r="E73" s="335" t="s">
        <v>1282</v>
      </c>
      <c r="F73" s="335" t="s">
        <v>1282</v>
      </c>
      <c r="G73" s="335" t="s">
        <v>1282</v>
      </c>
      <c r="H73" s="335" t="s">
        <v>1282</v>
      </c>
      <c r="I73" s="335" t="s">
        <v>1282</v>
      </c>
      <c r="J73" s="335" t="s">
        <v>1282</v>
      </c>
      <c r="K73" s="335" t="s">
        <v>1282</v>
      </c>
      <c r="L73" s="335" t="s">
        <v>1282</v>
      </c>
      <c r="M73" s="335" t="s">
        <v>1282</v>
      </c>
      <c r="N73" s="335" t="s">
        <v>1282</v>
      </c>
      <c r="O73" s="335" t="s">
        <v>1282</v>
      </c>
      <c r="P73" s="335" t="s">
        <v>1282</v>
      </c>
      <c r="Q73" s="335" t="s">
        <v>1282</v>
      </c>
      <c r="R73" s="335" t="s">
        <v>1282</v>
      </c>
      <c r="S73" s="335" t="s">
        <v>1282</v>
      </c>
      <c r="T73" s="335" t="s">
        <v>1282</v>
      </c>
      <c r="U73" s="335" t="s">
        <v>1282</v>
      </c>
      <c r="V73" s="335" t="s">
        <v>1282</v>
      </c>
      <c r="W73" s="335" t="s">
        <v>1282</v>
      </c>
      <c r="X73" s="335" t="s">
        <v>1282</v>
      </c>
      <c r="Y73" s="335" t="s">
        <v>1282</v>
      </c>
      <c r="Z73" s="335" t="s">
        <v>1282</v>
      </c>
      <c r="AA73" s="335" t="s">
        <v>1282</v>
      </c>
      <c r="AB73" s="335" t="s">
        <v>1282</v>
      </c>
      <c r="AC73" s="335" t="s">
        <v>1282</v>
      </c>
      <c r="AD73" s="335" t="s">
        <v>1282</v>
      </c>
      <c r="AE73" s="335" t="s">
        <v>1282</v>
      </c>
      <c r="AF73" s="335" t="s">
        <v>1282</v>
      </c>
      <c r="AG73" s="335" t="s">
        <v>1282</v>
      </c>
      <c r="AH73" s="335" t="s">
        <v>1282</v>
      </c>
      <c r="AI73" s="335" t="s">
        <v>1282</v>
      </c>
      <c r="AJ73" s="335" t="s">
        <v>1282</v>
      </c>
      <c r="AK73" s="335" t="s">
        <v>1282</v>
      </c>
      <c r="AL73" s="335" t="s">
        <v>1282</v>
      </c>
      <c r="AM73" s="335" t="s">
        <v>1282</v>
      </c>
      <c r="AN73" s="335" t="s">
        <v>1282</v>
      </c>
      <c r="AO73" s="335" t="s">
        <v>1282</v>
      </c>
      <c r="AP73" s="335" t="s">
        <v>1282</v>
      </c>
      <c r="AQ73" s="335" t="s">
        <v>1282</v>
      </c>
      <c r="AR73" s="335" t="s">
        <v>1282</v>
      </c>
      <c r="AS73" s="335" t="s">
        <v>1282</v>
      </c>
      <c r="AT73" s="335" t="s">
        <v>1282</v>
      </c>
      <c r="AU73" s="335" t="s">
        <v>1282</v>
      </c>
      <c r="AV73" s="335" t="s">
        <v>1282</v>
      </c>
      <c r="AW73" s="335" t="s">
        <v>1282</v>
      </c>
      <c r="AX73" s="335" t="s">
        <v>1282</v>
      </c>
      <c r="AY73" s="335" t="s">
        <v>1282</v>
      </c>
      <c r="AZ73" s="335" t="s">
        <v>1282</v>
      </c>
      <c r="BA73" s="335" t="s">
        <v>1282</v>
      </c>
      <c r="BB73" s="335" t="s">
        <v>1282</v>
      </c>
      <c r="BC73" s="335" t="s">
        <v>1282</v>
      </c>
      <c r="BD73" s="335" t="s">
        <v>1282</v>
      </c>
      <c r="BE73" s="335" t="s">
        <v>1282</v>
      </c>
      <c r="BF73" s="335" t="s">
        <v>1282</v>
      </c>
      <c r="BG73" s="335" t="s">
        <v>1282</v>
      </c>
      <c r="BH73" s="335" t="s">
        <v>1282</v>
      </c>
      <c r="BI73" s="335">
        <v>35</v>
      </c>
      <c r="BJ73" s="335">
        <v>4</v>
      </c>
      <c r="BK73" s="335">
        <v>119</v>
      </c>
      <c r="BL73" s="335">
        <v>25</v>
      </c>
      <c r="BM73" s="335">
        <v>6</v>
      </c>
      <c r="BN73" s="335">
        <v>5</v>
      </c>
      <c r="BO73" s="335" t="s">
        <v>1282</v>
      </c>
      <c r="BP73" s="335">
        <v>6</v>
      </c>
      <c r="BQ73" s="335" t="s">
        <v>1282</v>
      </c>
      <c r="BR73" s="335" t="s">
        <v>1282</v>
      </c>
      <c r="BS73" s="335" t="s">
        <v>1282</v>
      </c>
      <c r="BT73" s="335" t="s">
        <v>1282</v>
      </c>
      <c r="BU73" s="335" t="s">
        <v>1282</v>
      </c>
      <c r="BV73" s="335" t="s">
        <v>1282</v>
      </c>
      <c r="BW73" s="335" t="s">
        <v>1282</v>
      </c>
      <c r="BX73" s="335" t="s">
        <v>1282</v>
      </c>
      <c r="BY73" s="335" t="s">
        <v>1282</v>
      </c>
      <c r="BZ73" s="335" t="s">
        <v>1282</v>
      </c>
      <c r="CA73" s="335" t="s">
        <v>1282</v>
      </c>
      <c r="CB73" s="335" t="s">
        <v>1282</v>
      </c>
      <c r="CC73" s="335" t="s">
        <v>1282</v>
      </c>
    </row>
    <row r="74" spans="1:81" s="330" customFormat="1" ht="13.9" customHeight="1" x14ac:dyDescent="0.2">
      <c r="A74" s="377" t="s">
        <v>1661</v>
      </c>
      <c r="B74" s="378"/>
      <c r="C74" s="335" t="s">
        <v>1282</v>
      </c>
      <c r="D74" s="335" t="s">
        <v>1282</v>
      </c>
      <c r="E74" s="335" t="s">
        <v>1282</v>
      </c>
      <c r="F74" s="335" t="s">
        <v>1282</v>
      </c>
      <c r="G74" s="335" t="s">
        <v>1282</v>
      </c>
      <c r="H74" s="335" t="s">
        <v>1282</v>
      </c>
      <c r="I74" s="335" t="s">
        <v>1282</v>
      </c>
      <c r="J74" s="335" t="s">
        <v>1282</v>
      </c>
      <c r="K74" s="335" t="s">
        <v>1282</v>
      </c>
      <c r="L74" s="335" t="s">
        <v>1282</v>
      </c>
      <c r="M74" s="335" t="s">
        <v>1282</v>
      </c>
      <c r="N74" s="335" t="s">
        <v>1282</v>
      </c>
      <c r="O74" s="335" t="s">
        <v>1282</v>
      </c>
      <c r="P74" s="335" t="s">
        <v>1282</v>
      </c>
      <c r="Q74" s="335" t="s">
        <v>1282</v>
      </c>
      <c r="R74" s="335" t="s">
        <v>1282</v>
      </c>
      <c r="S74" s="335" t="s">
        <v>1282</v>
      </c>
      <c r="T74" s="335" t="s">
        <v>1282</v>
      </c>
      <c r="U74" s="335" t="s">
        <v>1282</v>
      </c>
      <c r="V74" s="335" t="s">
        <v>1282</v>
      </c>
      <c r="W74" s="335" t="s">
        <v>1282</v>
      </c>
      <c r="X74" s="335" t="s">
        <v>1282</v>
      </c>
      <c r="Y74" s="335" t="s">
        <v>1282</v>
      </c>
      <c r="Z74" s="335" t="s">
        <v>1282</v>
      </c>
      <c r="AA74" s="335" t="s">
        <v>1282</v>
      </c>
      <c r="AB74" s="335" t="s">
        <v>1282</v>
      </c>
      <c r="AC74" s="335" t="s">
        <v>1282</v>
      </c>
      <c r="AD74" s="335" t="s">
        <v>1282</v>
      </c>
      <c r="AE74" s="335" t="s">
        <v>1282</v>
      </c>
      <c r="AF74" s="335" t="s">
        <v>1282</v>
      </c>
      <c r="AG74" s="335" t="s">
        <v>1282</v>
      </c>
      <c r="AH74" s="335" t="s">
        <v>1282</v>
      </c>
      <c r="AI74" s="335" t="s">
        <v>1282</v>
      </c>
      <c r="AJ74" s="335" t="s">
        <v>1282</v>
      </c>
      <c r="AK74" s="335" t="s">
        <v>1282</v>
      </c>
      <c r="AL74" s="335" t="s">
        <v>1282</v>
      </c>
      <c r="AM74" s="335" t="s">
        <v>1282</v>
      </c>
      <c r="AN74" s="335" t="s">
        <v>1282</v>
      </c>
      <c r="AO74" s="335" t="s">
        <v>1282</v>
      </c>
      <c r="AP74" s="335" t="s">
        <v>1282</v>
      </c>
      <c r="AQ74" s="335" t="s">
        <v>1282</v>
      </c>
      <c r="AR74" s="335" t="s">
        <v>1282</v>
      </c>
      <c r="AS74" s="335" t="s">
        <v>1282</v>
      </c>
      <c r="AT74" s="335" t="s">
        <v>1282</v>
      </c>
      <c r="AU74" s="335" t="s">
        <v>1282</v>
      </c>
      <c r="AV74" s="335" t="s">
        <v>1282</v>
      </c>
      <c r="AW74" s="335" t="s">
        <v>1282</v>
      </c>
      <c r="AX74" s="335" t="s">
        <v>1282</v>
      </c>
      <c r="AY74" s="335" t="s">
        <v>1282</v>
      </c>
      <c r="AZ74" s="335" t="s">
        <v>1282</v>
      </c>
      <c r="BA74" s="335" t="s">
        <v>1282</v>
      </c>
      <c r="BB74" s="335" t="s">
        <v>1282</v>
      </c>
      <c r="BC74" s="335" t="s">
        <v>1282</v>
      </c>
      <c r="BD74" s="335" t="s">
        <v>1282</v>
      </c>
      <c r="BE74" s="335" t="s">
        <v>1282</v>
      </c>
      <c r="BF74" s="335" t="s">
        <v>1282</v>
      </c>
      <c r="BG74" s="335" t="s">
        <v>1282</v>
      </c>
      <c r="BH74" s="335" t="s">
        <v>1282</v>
      </c>
      <c r="BI74" s="335" t="s">
        <v>1282</v>
      </c>
      <c r="BJ74" s="335" t="s">
        <v>1282</v>
      </c>
      <c r="BK74" s="335" t="s">
        <v>1282</v>
      </c>
      <c r="BL74" s="335">
        <v>1</v>
      </c>
      <c r="BM74" s="335">
        <v>2</v>
      </c>
      <c r="BN74" s="335" t="s">
        <v>1282</v>
      </c>
      <c r="BO74" s="335">
        <v>2</v>
      </c>
      <c r="BP74" s="335">
        <v>1</v>
      </c>
      <c r="BQ74" s="335">
        <v>1</v>
      </c>
      <c r="BR74" s="335" t="s">
        <v>1282</v>
      </c>
      <c r="BS74" s="335" t="s">
        <v>1282</v>
      </c>
      <c r="BT74" s="335" t="s">
        <v>1282</v>
      </c>
      <c r="BU74" s="335" t="s">
        <v>1282</v>
      </c>
      <c r="BV74" s="335" t="s">
        <v>1282</v>
      </c>
      <c r="BW74" s="335" t="s">
        <v>1282</v>
      </c>
      <c r="BX74" s="335" t="s">
        <v>1282</v>
      </c>
      <c r="BY74" s="335" t="s">
        <v>1282</v>
      </c>
      <c r="BZ74" s="335" t="s">
        <v>1282</v>
      </c>
      <c r="CA74" s="335" t="s">
        <v>1282</v>
      </c>
      <c r="CB74" s="335" t="s">
        <v>1282</v>
      </c>
      <c r="CC74" s="335" t="s">
        <v>1282</v>
      </c>
    </row>
    <row r="75" spans="1:81" s="330" customFormat="1" ht="13.9" customHeight="1" x14ac:dyDescent="0.2">
      <c r="A75" s="377" t="s">
        <v>1660</v>
      </c>
      <c r="B75" s="378"/>
      <c r="C75" s="335" t="s">
        <v>1282</v>
      </c>
      <c r="D75" s="335" t="s">
        <v>1282</v>
      </c>
      <c r="E75" s="335" t="s">
        <v>1282</v>
      </c>
      <c r="F75" s="335" t="s">
        <v>1282</v>
      </c>
      <c r="G75" s="335" t="s">
        <v>1282</v>
      </c>
      <c r="H75" s="335" t="s">
        <v>1282</v>
      </c>
      <c r="I75" s="335" t="s">
        <v>1282</v>
      </c>
      <c r="J75" s="335" t="s">
        <v>1282</v>
      </c>
      <c r="K75" s="335" t="s">
        <v>1282</v>
      </c>
      <c r="L75" s="335" t="s">
        <v>1282</v>
      </c>
      <c r="M75" s="335" t="s">
        <v>1282</v>
      </c>
      <c r="N75" s="335" t="s">
        <v>1282</v>
      </c>
      <c r="O75" s="335" t="s">
        <v>1282</v>
      </c>
      <c r="P75" s="335" t="s">
        <v>1282</v>
      </c>
      <c r="Q75" s="335" t="s">
        <v>1282</v>
      </c>
      <c r="R75" s="335" t="s">
        <v>1282</v>
      </c>
      <c r="S75" s="335" t="s">
        <v>1282</v>
      </c>
      <c r="T75" s="335" t="s">
        <v>1282</v>
      </c>
      <c r="U75" s="335" t="s">
        <v>1282</v>
      </c>
      <c r="V75" s="335" t="s">
        <v>1282</v>
      </c>
      <c r="W75" s="335" t="s">
        <v>1282</v>
      </c>
      <c r="X75" s="335" t="s">
        <v>1282</v>
      </c>
      <c r="Y75" s="335" t="s">
        <v>1282</v>
      </c>
      <c r="Z75" s="335" t="s">
        <v>1282</v>
      </c>
      <c r="AA75" s="335" t="s">
        <v>1282</v>
      </c>
      <c r="AB75" s="335" t="s">
        <v>1282</v>
      </c>
      <c r="AC75" s="335" t="s">
        <v>1282</v>
      </c>
      <c r="AD75" s="335" t="s">
        <v>1282</v>
      </c>
      <c r="AE75" s="335" t="s">
        <v>1282</v>
      </c>
      <c r="AF75" s="335" t="s">
        <v>1282</v>
      </c>
      <c r="AG75" s="335" t="s">
        <v>1282</v>
      </c>
      <c r="AH75" s="335" t="s">
        <v>1282</v>
      </c>
      <c r="AI75" s="335" t="s">
        <v>1282</v>
      </c>
      <c r="AJ75" s="335" t="s">
        <v>1282</v>
      </c>
      <c r="AK75" s="335" t="s">
        <v>1282</v>
      </c>
      <c r="AL75" s="335" t="s">
        <v>1282</v>
      </c>
      <c r="AM75" s="335" t="s">
        <v>1282</v>
      </c>
      <c r="AN75" s="335" t="s">
        <v>1282</v>
      </c>
      <c r="AO75" s="335" t="s">
        <v>1282</v>
      </c>
      <c r="AP75" s="335" t="s">
        <v>1282</v>
      </c>
      <c r="AQ75" s="335" t="s">
        <v>1282</v>
      </c>
      <c r="AR75" s="335" t="s">
        <v>1282</v>
      </c>
      <c r="AS75" s="335" t="s">
        <v>1282</v>
      </c>
      <c r="AT75" s="335" t="s">
        <v>1282</v>
      </c>
      <c r="AU75" s="335" t="s">
        <v>1282</v>
      </c>
      <c r="AV75" s="335" t="s">
        <v>1282</v>
      </c>
      <c r="AW75" s="335" t="s">
        <v>1282</v>
      </c>
      <c r="AX75" s="335" t="s">
        <v>1282</v>
      </c>
      <c r="AY75" s="335" t="s">
        <v>1282</v>
      </c>
      <c r="AZ75" s="335" t="s">
        <v>1282</v>
      </c>
      <c r="BA75" s="335" t="s">
        <v>1282</v>
      </c>
      <c r="BB75" s="335" t="s">
        <v>1282</v>
      </c>
      <c r="BC75" s="335" t="s">
        <v>1282</v>
      </c>
      <c r="BD75" s="335" t="s">
        <v>1282</v>
      </c>
      <c r="BE75" s="335">
        <v>2</v>
      </c>
      <c r="BF75" s="335">
        <v>2</v>
      </c>
      <c r="BG75" s="335">
        <v>2</v>
      </c>
      <c r="BH75" s="335">
        <v>3</v>
      </c>
      <c r="BI75" s="335">
        <v>4</v>
      </c>
      <c r="BJ75" s="335">
        <v>3</v>
      </c>
      <c r="BK75" s="335">
        <v>3</v>
      </c>
      <c r="BL75" s="335">
        <v>3</v>
      </c>
      <c r="BM75" s="335">
        <v>4</v>
      </c>
      <c r="BN75" s="335">
        <v>3</v>
      </c>
      <c r="BO75" s="335">
        <v>3</v>
      </c>
      <c r="BP75" s="335">
        <v>4</v>
      </c>
      <c r="BQ75" s="335">
        <v>8</v>
      </c>
      <c r="BR75" s="335">
        <v>9</v>
      </c>
      <c r="BS75" s="335">
        <v>15</v>
      </c>
      <c r="BT75" s="335">
        <v>14</v>
      </c>
      <c r="BU75" s="335">
        <v>9</v>
      </c>
      <c r="BV75" s="335">
        <v>18</v>
      </c>
      <c r="BW75" s="335">
        <v>11</v>
      </c>
      <c r="BX75" s="335">
        <v>10</v>
      </c>
      <c r="BY75" s="335">
        <v>9</v>
      </c>
      <c r="BZ75" s="335">
        <v>8</v>
      </c>
      <c r="CA75" s="335">
        <v>5</v>
      </c>
      <c r="CB75" s="335">
        <v>6</v>
      </c>
      <c r="CC75" s="335">
        <v>6</v>
      </c>
    </row>
    <row r="76" spans="1:81" s="330" customFormat="1" ht="13.9" customHeight="1" x14ac:dyDescent="0.2">
      <c r="A76" s="377" t="s">
        <v>1659</v>
      </c>
      <c r="B76" s="378"/>
      <c r="C76" s="335" t="s">
        <v>1282</v>
      </c>
      <c r="D76" s="335" t="s">
        <v>1282</v>
      </c>
      <c r="E76" s="335" t="s">
        <v>1282</v>
      </c>
      <c r="F76" s="335" t="s">
        <v>1282</v>
      </c>
      <c r="G76" s="335" t="s">
        <v>1282</v>
      </c>
      <c r="H76" s="335" t="s">
        <v>1282</v>
      </c>
      <c r="I76" s="335" t="s">
        <v>1282</v>
      </c>
      <c r="J76" s="335" t="s">
        <v>1282</v>
      </c>
      <c r="K76" s="335" t="s">
        <v>1282</v>
      </c>
      <c r="L76" s="335" t="s">
        <v>1282</v>
      </c>
      <c r="M76" s="335" t="s">
        <v>1282</v>
      </c>
      <c r="N76" s="335" t="s">
        <v>1282</v>
      </c>
      <c r="O76" s="335" t="s">
        <v>1282</v>
      </c>
      <c r="P76" s="335" t="s">
        <v>1282</v>
      </c>
      <c r="Q76" s="335" t="s">
        <v>1282</v>
      </c>
      <c r="R76" s="335" t="s">
        <v>1282</v>
      </c>
      <c r="S76" s="335" t="s">
        <v>1282</v>
      </c>
      <c r="T76" s="335" t="s">
        <v>1282</v>
      </c>
      <c r="U76" s="335" t="s">
        <v>1282</v>
      </c>
      <c r="V76" s="335" t="s">
        <v>1282</v>
      </c>
      <c r="W76" s="335" t="s">
        <v>1282</v>
      </c>
      <c r="X76" s="335" t="s">
        <v>1282</v>
      </c>
      <c r="Y76" s="335" t="s">
        <v>1282</v>
      </c>
      <c r="Z76" s="335" t="s">
        <v>1282</v>
      </c>
      <c r="AA76" s="335" t="s">
        <v>1282</v>
      </c>
      <c r="AB76" s="335" t="s">
        <v>1282</v>
      </c>
      <c r="AC76" s="335" t="s">
        <v>1282</v>
      </c>
      <c r="AD76" s="335" t="s">
        <v>1282</v>
      </c>
      <c r="AE76" s="335" t="s">
        <v>1282</v>
      </c>
      <c r="AF76" s="335" t="s">
        <v>1282</v>
      </c>
      <c r="AG76" s="335" t="s">
        <v>1282</v>
      </c>
      <c r="AH76" s="335" t="s">
        <v>1282</v>
      </c>
      <c r="AI76" s="335" t="s">
        <v>1282</v>
      </c>
      <c r="AJ76" s="335" t="s">
        <v>1282</v>
      </c>
      <c r="AK76" s="335" t="s">
        <v>1282</v>
      </c>
      <c r="AL76" s="335" t="s">
        <v>1282</v>
      </c>
      <c r="AM76" s="335" t="s">
        <v>1282</v>
      </c>
      <c r="AN76" s="335" t="s">
        <v>1282</v>
      </c>
      <c r="AO76" s="335" t="s">
        <v>1282</v>
      </c>
      <c r="AP76" s="335" t="s">
        <v>1282</v>
      </c>
      <c r="AQ76" s="335" t="s">
        <v>1282</v>
      </c>
      <c r="AR76" s="335" t="s">
        <v>1282</v>
      </c>
      <c r="AS76" s="335" t="s">
        <v>1282</v>
      </c>
      <c r="AT76" s="335" t="s">
        <v>1282</v>
      </c>
      <c r="AU76" s="335" t="s">
        <v>1282</v>
      </c>
      <c r="AV76" s="335" t="s">
        <v>1282</v>
      </c>
      <c r="AW76" s="335" t="s">
        <v>1282</v>
      </c>
      <c r="AX76" s="335" t="s">
        <v>1282</v>
      </c>
      <c r="AY76" s="335" t="s">
        <v>1282</v>
      </c>
      <c r="AZ76" s="335" t="s">
        <v>1282</v>
      </c>
      <c r="BA76" s="335" t="s">
        <v>1282</v>
      </c>
      <c r="BB76" s="335" t="s">
        <v>1282</v>
      </c>
      <c r="BC76" s="335" t="s">
        <v>1282</v>
      </c>
      <c r="BD76" s="335" t="s">
        <v>1282</v>
      </c>
      <c r="BE76" s="335">
        <v>1</v>
      </c>
      <c r="BF76" s="335">
        <v>1</v>
      </c>
      <c r="BG76" s="335">
        <v>1</v>
      </c>
      <c r="BH76" s="335">
        <v>1</v>
      </c>
      <c r="BI76" s="335">
        <v>1</v>
      </c>
      <c r="BJ76" s="335">
        <v>1</v>
      </c>
      <c r="BK76" s="335">
        <v>1</v>
      </c>
      <c r="BL76" s="335">
        <v>1</v>
      </c>
      <c r="BM76" s="335">
        <v>2</v>
      </c>
      <c r="BN76" s="335">
        <v>1</v>
      </c>
      <c r="BO76" s="335">
        <v>1</v>
      </c>
      <c r="BP76" s="335">
        <v>1</v>
      </c>
      <c r="BQ76" s="335">
        <v>5</v>
      </c>
      <c r="BR76" s="335">
        <v>5</v>
      </c>
      <c r="BS76" s="335">
        <v>4</v>
      </c>
      <c r="BT76" s="335">
        <v>7</v>
      </c>
      <c r="BU76" s="335">
        <v>39</v>
      </c>
      <c r="BV76" s="335">
        <v>25</v>
      </c>
      <c r="BW76" s="335">
        <v>23</v>
      </c>
      <c r="BX76" s="335">
        <v>24</v>
      </c>
      <c r="BY76" s="335">
        <v>62</v>
      </c>
      <c r="BZ76" s="335">
        <v>29</v>
      </c>
      <c r="CA76" s="335">
        <v>14</v>
      </c>
      <c r="CB76" s="335">
        <v>26</v>
      </c>
      <c r="CC76" s="335">
        <v>30</v>
      </c>
    </row>
    <row r="77" spans="1:81" s="330" customFormat="1" ht="13.9" customHeight="1" x14ac:dyDescent="0.2">
      <c r="A77" s="377" t="s">
        <v>1658</v>
      </c>
      <c r="B77" s="378"/>
      <c r="C77" s="335" t="s">
        <v>1282</v>
      </c>
      <c r="D77" s="335" t="s">
        <v>1282</v>
      </c>
      <c r="E77" s="335" t="s">
        <v>1282</v>
      </c>
      <c r="F77" s="335" t="s">
        <v>1282</v>
      </c>
      <c r="G77" s="335" t="s">
        <v>1282</v>
      </c>
      <c r="H77" s="335" t="s">
        <v>1282</v>
      </c>
      <c r="I77" s="335" t="s">
        <v>1282</v>
      </c>
      <c r="J77" s="335" t="s">
        <v>1282</v>
      </c>
      <c r="K77" s="335" t="s">
        <v>1282</v>
      </c>
      <c r="L77" s="335" t="s">
        <v>1282</v>
      </c>
      <c r="M77" s="335" t="s">
        <v>1282</v>
      </c>
      <c r="N77" s="335" t="s">
        <v>1282</v>
      </c>
      <c r="O77" s="335" t="s">
        <v>1282</v>
      </c>
      <c r="P77" s="335" t="s">
        <v>1282</v>
      </c>
      <c r="Q77" s="335" t="s">
        <v>1282</v>
      </c>
      <c r="R77" s="335" t="s">
        <v>1282</v>
      </c>
      <c r="S77" s="335" t="s">
        <v>1282</v>
      </c>
      <c r="T77" s="335" t="s">
        <v>1282</v>
      </c>
      <c r="U77" s="335" t="s">
        <v>1282</v>
      </c>
      <c r="V77" s="335" t="s">
        <v>1282</v>
      </c>
      <c r="W77" s="335" t="s">
        <v>1282</v>
      </c>
      <c r="X77" s="335" t="s">
        <v>1282</v>
      </c>
      <c r="Y77" s="335" t="s">
        <v>1282</v>
      </c>
      <c r="Z77" s="335" t="s">
        <v>1282</v>
      </c>
      <c r="AA77" s="335" t="s">
        <v>1282</v>
      </c>
      <c r="AB77" s="335" t="s">
        <v>1282</v>
      </c>
      <c r="AC77" s="335" t="s">
        <v>1282</v>
      </c>
      <c r="AD77" s="335" t="s">
        <v>1282</v>
      </c>
      <c r="AE77" s="335" t="s">
        <v>1282</v>
      </c>
      <c r="AF77" s="335" t="s">
        <v>1282</v>
      </c>
      <c r="AG77" s="335" t="s">
        <v>1282</v>
      </c>
      <c r="AH77" s="335" t="s">
        <v>1282</v>
      </c>
      <c r="AI77" s="335" t="s">
        <v>1282</v>
      </c>
      <c r="AJ77" s="335" t="s">
        <v>1282</v>
      </c>
      <c r="AK77" s="335" t="s">
        <v>1282</v>
      </c>
      <c r="AL77" s="335" t="s">
        <v>1282</v>
      </c>
      <c r="AM77" s="335" t="s">
        <v>1282</v>
      </c>
      <c r="AN77" s="335" t="s">
        <v>1282</v>
      </c>
      <c r="AO77" s="335" t="s">
        <v>1282</v>
      </c>
      <c r="AP77" s="335" t="s">
        <v>1282</v>
      </c>
      <c r="AQ77" s="335" t="s">
        <v>1282</v>
      </c>
      <c r="AR77" s="335" t="s">
        <v>1282</v>
      </c>
      <c r="AS77" s="335" t="s">
        <v>1282</v>
      </c>
      <c r="AT77" s="335" t="s">
        <v>1282</v>
      </c>
      <c r="AU77" s="335" t="s">
        <v>1282</v>
      </c>
      <c r="AV77" s="335" t="s">
        <v>1282</v>
      </c>
      <c r="AW77" s="335" t="s">
        <v>1282</v>
      </c>
      <c r="AX77" s="335" t="s">
        <v>1282</v>
      </c>
      <c r="AY77" s="335" t="s">
        <v>1282</v>
      </c>
      <c r="AZ77" s="335" t="s">
        <v>1282</v>
      </c>
      <c r="BA77" s="335" t="s">
        <v>1282</v>
      </c>
      <c r="BB77" s="335" t="s">
        <v>1282</v>
      </c>
      <c r="BC77" s="335" t="s">
        <v>1282</v>
      </c>
      <c r="BD77" s="335" t="s">
        <v>1282</v>
      </c>
      <c r="BE77" s="335" t="s">
        <v>1282</v>
      </c>
      <c r="BF77" s="335" t="s">
        <v>1282</v>
      </c>
      <c r="BG77" s="335" t="s">
        <v>1282</v>
      </c>
      <c r="BH77" s="335" t="s">
        <v>1282</v>
      </c>
      <c r="BI77" s="335" t="s">
        <v>1282</v>
      </c>
      <c r="BJ77" s="335" t="s">
        <v>1282</v>
      </c>
      <c r="BK77" s="335" t="s">
        <v>1282</v>
      </c>
      <c r="BL77" s="335" t="s">
        <v>1282</v>
      </c>
      <c r="BM77" s="335" t="s">
        <v>1282</v>
      </c>
      <c r="BN77" s="335" t="s">
        <v>1282</v>
      </c>
      <c r="BO77" s="335" t="s">
        <v>1282</v>
      </c>
      <c r="BP77" s="335" t="s">
        <v>1282</v>
      </c>
      <c r="BQ77" s="335" t="s">
        <v>1282</v>
      </c>
      <c r="BR77" s="335" t="s">
        <v>1282</v>
      </c>
      <c r="BS77" s="335" t="s">
        <v>1282</v>
      </c>
      <c r="BT77" s="335" t="s">
        <v>1282</v>
      </c>
      <c r="BU77" s="335">
        <v>25</v>
      </c>
      <c r="BV77" s="335">
        <v>3</v>
      </c>
      <c r="BW77" s="335">
        <v>1</v>
      </c>
      <c r="BX77" s="335" t="s">
        <v>1282</v>
      </c>
      <c r="BY77" s="335" t="s">
        <v>1282</v>
      </c>
      <c r="BZ77" s="335">
        <v>4</v>
      </c>
      <c r="CA77" s="335">
        <v>2</v>
      </c>
      <c r="CB77" s="335" t="s">
        <v>1282</v>
      </c>
      <c r="CC77" s="335">
        <v>2</v>
      </c>
    </row>
    <row r="78" spans="1:81" s="330" customFormat="1" ht="13.9" customHeight="1" x14ac:dyDescent="0.2">
      <c r="A78" s="377" t="s">
        <v>1635</v>
      </c>
      <c r="B78" s="378"/>
      <c r="C78" s="335" t="s">
        <v>1282</v>
      </c>
      <c r="D78" s="335" t="s">
        <v>1282</v>
      </c>
      <c r="E78" s="335" t="s">
        <v>1282</v>
      </c>
      <c r="F78" s="335" t="s">
        <v>1282</v>
      </c>
      <c r="G78" s="335" t="s">
        <v>1282</v>
      </c>
      <c r="H78" s="335" t="s">
        <v>1282</v>
      </c>
      <c r="I78" s="335" t="s">
        <v>1282</v>
      </c>
      <c r="J78" s="335" t="s">
        <v>1282</v>
      </c>
      <c r="K78" s="335" t="s">
        <v>1282</v>
      </c>
      <c r="L78" s="335" t="s">
        <v>1282</v>
      </c>
      <c r="M78" s="335" t="s">
        <v>1282</v>
      </c>
      <c r="N78" s="335" t="s">
        <v>1282</v>
      </c>
      <c r="O78" s="335" t="s">
        <v>1282</v>
      </c>
      <c r="P78" s="335" t="s">
        <v>1282</v>
      </c>
      <c r="Q78" s="335" t="s">
        <v>1282</v>
      </c>
      <c r="R78" s="335" t="s">
        <v>1282</v>
      </c>
      <c r="S78" s="335" t="s">
        <v>1282</v>
      </c>
      <c r="T78" s="335" t="s">
        <v>1282</v>
      </c>
      <c r="U78" s="335" t="s">
        <v>1282</v>
      </c>
      <c r="V78" s="335" t="s">
        <v>1282</v>
      </c>
      <c r="W78" s="335" t="s">
        <v>1282</v>
      </c>
      <c r="X78" s="335" t="s">
        <v>1282</v>
      </c>
      <c r="Y78" s="335" t="s">
        <v>1282</v>
      </c>
      <c r="Z78" s="335" t="s">
        <v>1282</v>
      </c>
      <c r="AA78" s="335" t="s">
        <v>1282</v>
      </c>
      <c r="AB78" s="335" t="s">
        <v>1282</v>
      </c>
      <c r="AC78" s="335">
        <v>5</v>
      </c>
      <c r="AD78" s="335">
        <v>6</v>
      </c>
      <c r="AE78" s="335" t="s">
        <v>1282</v>
      </c>
      <c r="AF78" s="335" t="s">
        <v>1282</v>
      </c>
      <c r="AG78" s="335" t="s">
        <v>1282</v>
      </c>
      <c r="AH78" s="335" t="s">
        <v>1282</v>
      </c>
      <c r="AI78" s="335" t="s">
        <v>1282</v>
      </c>
      <c r="AJ78" s="335" t="s">
        <v>1282</v>
      </c>
      <c r="AK78" s="335" t="s">
        <v>1282</v>
      </c>
      <c r="AL78" s="335" t="s">
        <v>1282</v>
      </c>
      <c r="AM78" s="335" t="s">
        <v>1282</v>
      </c>
      <c r="AN78" s="335" t="s">
        <v>1282</v>
      </c>
      <c r="AO78" s="335" t="s">
        <v>1282</v>
      </c>
      <c r="AP78" s="335" t="s">
        <v>1282</v>
      </c>
      <c r="AQ78" s="335" t="s">
        <v>1282</v>
      </c>
      <c r="AR78" s="335" t="s">
        <v>1282</v>
      </c>
      <c r="AS78" s="335" t="s">
        <v>1282</v>
      </c>
      <c r="AT78" s="335" t="s">
        <v>1282</v>
      </c>
      <c r="AU78" s="335" t="s">
        <v>1282</v>
      </c>
      <c r="AV78" s="335" t="s">
        <v>1288</v>
      </c>
      <c r="AW78" s="335" t="s">
        <v>1288</v>
      </c>
      <c r="AX78" s="335" t="s">
        <v>1282</v>
      </c>
      <c r="AY78" s="335" t="s">
        <v>1282</v>
      </c>
      <c r="AZ78" s="335" t="s">
        <v>1282</v>
      </c>
      <c r="BA78" s="335" t="s">
        <v>1282</v>
      </c>
      <c r="BB78" s="335" t="s">
        <v>1282</v>
      </c>
      <c r="BC78" s="335" t="s">
        <v>1282</v>
      </c>
      <c r="BD78" s="335" t="s">
        <v>1282</v>
      </c>
      <c r="BE78" s="335" t="s">
        <v>1282</v>
      </c>
      <c r="BF78" s="335" t="s">
        <v>1282</v>
      </c>
      <c r="BG78" s="335" t="s">
        <v>1282</v>
      </c>
      <c r="BH78" s="335" t="s">
        <v>1282</v>
      </c>
      <c r="BI78" s="335" t="s">
        <v>1282</v>
      </c>
      <c r="BJ78" s="335" t="s">
        <v>1282</v>
      </c>
      <c r="BK78" s="335" t="s">
        <v>1282</v>
      </c>
      <c r="BL78" s="335" t="s">
        <v>1282</v>
      </c>
      <c r="BM78" s="335" t="s">
        <v>1282</v>
      </c>
      <c r="BN78" s="335" t="s">
        <v>1282</v>
      </c>
      <c r="BO78" s="335" t="s">
        <v>1282</v>
      </c>
      <c r="BP78" s="335" t="s">
        <v>1282</v>
      </c>
      <c r="BQ78" s="335" t="s">
        <v>1282</v>
      </c>
      <c r="BR78" s="335" t="s">
        <v>1282</v>
      </c>
      <c r="BS78" s="335" t="s">
        <v>1282</v>
      </c>
      <c r="BT78" s="335" t="s">
        <v>1282</v>
      </c>
      <c r="BU78" s="335" t="s">
        <v>1282</v>
      </c>
      <c r="BV78" s="335" t="s">
        <v>1282</v>
      </c>
      <c r="BW78" s="335" t="s">
        <v>1282</v>
      </c>
      <c r="BX78" s="335" t="s">
        <v>1282</v>
      </c>
      <c r="BY78" s="335" t="s">
        <v>1282</v>
      </c>
      <c r="BZ78" s="335" t="s">
        <v>1282</v>
      </c>
      <c r="CA78" s="335" t="s">
        <v>1282</v>
      </c>
      <c r="CB78" s="335" t="s">
        <v>1282</v>
      </c>
      <c r="CC78" s="335" t="s">
        <v>1282</v>
      </c>
    </row>
    <row r="79" spans="1:81" s="330" customFormat="1" ht="13.9" customHeight="1" x14ac:dyDescent="0.2">
      <c r="A79" s="383" t="s">
        <v>1305</v>
      </c>
      <c r="B79" s="384"/>
      <c r="C79" s="333" t="s">
        <v>1282</v>
      </c>
      <c r="D79" s="333">
        <v>1</v>
      </c>
      <c r="E79" s="333">
        <v>1</v>
      </c>
      <c r="F79" s="333">
        <v>2</v>
      </c>
      <c r="G79" s="333">
        <v>1</v>
      </c>
      <c r="H79" s="333">
        <v>1</v>
      </c>
      <c r="I79" s="333">
        <v>1</v>
      </c>
      <c r="J79" s="333">
        <v>2</v>
      </c>
      <c r="K79" s="333">
        <v>2</v>
      </c>
      <c r="L79" s="333">
        <v>5</v>
      </c>
      <c r="M79" s="333">
        <v>8</v>
      </c>
      <c r="N79" s="333">
        <v>8</v>
      </c>
      <c r="O79" s="333">
        <v>10</v>
      </c>
      <c r="P79" s="333">
        <v>12</v>
      </c>
      <c r="Q79" s="333">
        <v>15</v>
      </c>
      <c r="R79" s="333">
        <v>16</v>
      </c>
      <c r="S79" s="333">
        <v>16</v>
      </c>
      <c r="T79" s="333">
        <v>16</v>
      </c>
      <c r="U79" s="333">
        <v>19</v>
      </c>
      <c r="V79" s="333">
        <v>22</v>
      </c>
      <c r="W79" s="333">
        <v>24</v>
      </c>
      <c r="X79" s="333">
        <v>21</v>
      </c>
      <c r="Y79" s="333">
        <v>21</v>
      </c>
      <c r="Z79" s="333">
        <v>21</v>
      </c>
      <c r="AA79" s="333">
        <v>21</v>
      </c>
      <c r="AB79" s="333">
        <v>22</v>
      </c>
      <c r="AC79" s="333">
        <v>32</v>
      </c>
      <c r="AD79" s="333">
        <v>51</v>
      </c>
      <c r="AE79" s="333">
        <v>83</v>
      </c>
      <c r="AF79" s="333">
        <v>80</v>
      </c>
      <c r="AG79" s="333">
        <v>91</v>
      </c>
      <c r="AH79" s="333">
        <v>116</v>
      </c>
      <c r="AI79" s="333">
        <v>161</v>
      </c>
      <c r="AJ79" s="333">
        <v>180</v>
      </c>
      <c r="AK79" s="333">
        <v>219</v>
      </c>
      <c r="AL79" s="333">
        <v>247</v>
      </c>
      <c r="AM79" s="333">
        <v>256</v>
      </c>
      <c r="AN79" s="333">
        <v>65</v>
      </c>
      <c r="AO79" s="333">
        <v>274</v>
      </c>
      <c r="AP79" s="333">
        <v>314</v>
      </c>
      <c r="AQ79" s="333">
        <v>404</v>
      </c>
      <c r="AR79" s="333">
        <v>531</v>
      </c>
      <c r="AS79" s="333">
        <v>538</v>
      </c>
      <c r="AT79" s="333">
        <v>510</v>
      </c>
      <c r="AU79" s="333">
        <v>440</v>
      </c>
      <c r="AV79" s="333">
        <v>513</v>
      </c>
      <c r="AW79" s="333">
        <v>506</v>
      </c>
      <c r="AX79" s="333">
        <v>486</v>
      </c>
      <c r="AY79" s="333">
        <v>493</v>
      </c>
      <c r="AZ79" s="333">
        <v>537</v>
      </c>
      <c r="BA79" s="333">
        <v>500</v>
      </c>
      <c r="BB79" s="333">
        <v>580</v>
      </c>
      <c r="BC79" s="333">
        <v>614</v>
      </c>
      <c r="BD79" s="333">
        <v>621</v>
      </c>
      <c r="BE79" s="333">
        <v>656</v>
      </c>
      <c r="BF79" s="333">
        <v>696</v>
      </c>
      <c r="BG79" s="333">
        <v>710</v>
      </c>
      <c r="BH79" s="333">
        <v>704</v>
      </c>
      <c r="BI79" s="333">
        <v>807</v>
      </c>
      <c r="BJ79" s="333">
        <v>782</v>
      </c>
      <c r="BK79" s="333">
        <v>904</v>
      </c>
      <c r="BL79" s="333">
        <v>842</v>
      </c>
      <c r="BM79" s="333">
        <v>885</v>
      </c>
      <c r="BN79" s="333">
        <v>1103</v>
      </c>
      <c r="BO79" s="333">
        <v>1274</v>
      </c>
      <c r="BP79" s="333">
        <v>1463</v>
      </c>
      <c r="BQ79" s="333">
        <v>1484</v>
      </c>
      <c r="BR79" s="333">
        <v>1431</v>
      </c>
      <c r="BS79" s="333">
        <v>1423</v>
      </c>
      <c r="BT79" s="333">
        <v>1573</v>
      </c>
      <c r="BU79" s="333">
        <v>1639</v>
      </c>
      <c r="BV79" s="333">
        <v>1736</v>
      </c>
      <c r="BW79" s="333">
        <v>1778</v>
      </c>
      <c r="BX79" s="333">
        <v>1748</v>
      </c>
      <c r="BY79" s="333">
        <v>1802</v>
      </c>
      <c r="BZ79" s="333">
        <v>1848</v>
      </c>
      <c r="CA79" s="333">
        <v>1976</v>
      </c>
      <c r="CB79" s="333">
        <v>1997</v>
      </c>
      <c r="CC79" s="333">
        <v>1981</v>
      </c>
    </row>
    <row r="80" spans="1:81" s="330" customFormat="1" ht="13.9" customHeight="1" x14ac:dyDescent="0.2">
      <c r="A80" s="375" t="s">
        <v>1300</v>
      </c>
      <c r="B80" s="376"/>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37"/>
      <c r="AB80" s="337"/>
      <c r="AC80" s="337"/>
      <c r="AD80" s="337"/>
      <c r="AE80" s="337"/>
      <c r="AF80" s="337"/>
      <c r="AG80" s="337"/>
      <c r="AH80" s="337"/>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row>
    <row r="81" spans="1:81" s="330" customFormat="1" ht="13.9" customHeight="1" x14ac:dyDescent="0.2">
      <c r="A81" s="377" t="s">
        <v>1657</v>
      </c>
      <c r="B81" s="378"/>
      <c r="C81" s="335" t="s">
        <v>1282</v>
      </c>
      <c r="D81" s="335" t="s">
        <v>1282</v>
      </c>
      <c r="E81" s="335" t="s">
        <v>1282</v>
      </c>
      <c r="F81" s="335" t="s">
        <v>1282</v>
      </c>
      <c r="G81" s="335" t="s">
        <v>1282</v>
      </c>
      <c r="H81" s="335" t="s">
        <v>1282</v>
      </c>
      <c r="I81" s="335" t="s">
        <v>1282</v>
      </c>
      <c r="J81" s="335" t="s">
        <v>1282</v>
      </c>
      <c r="K81" s="335" t="s">
        <v>1282</v>
      </c>
      <c r="L81" s="335" t="s">
        <v>1282</v>
      </c>
      <c r="M81" s="335" t="s">
        <v>1282</v>
      </c>
      <c r="N81" s="335" t="s">
        <v>1282</v>
      </c>
      <c r="O81" s="335" t="s">
        <v>1282</v>
      </c>
      <c r="P81" s="335" t="s">
        <v>1282</v>
      </c>
      <c r="Q81" s="335" t="s">
        <v>1282</v>
      </c>
      <c r="R81" s="335" t="s">
        <v>1282</v>
      </c>
      <c r="S81" s="335" t="s">
        <v>1282</v>
      </c>
      <c r="T81" s="335" t="s">
        <v>1282</v>
      </c>
      <c r="U81" s="335" t="s">
        <v>1282</v>
      </c>
      <c r="V81" s="335" t="s">
        <v>1282</v>
      </c>
      <c r="W81" s="335" t="s">
        <v>1282</v>
      </c>
      <c r="X81" s="335" t="s">
        <v>1282</v>
      </c>
      <c r="Y81" s="335" t="s">
        <v>1288</v>
      </c>
      <c r="Z81" s="335">
        <v>17</v>
      </c>
      <c r="AA81" s="335">
        <v>8</v>
      </c>
      <c r="AB81" s="335">
        <v>12</v>
      </c>
      <c r="AC81" s="335">
        <v>18</v>
      </c>
      <c r="AD81" s="335">
        <v>12</v>
      </c>
      <c r="AE81" s="335">
        <v>15</v>
      </c>
      <c r="AF81" s="335">
        <v>15</v>
      </c>
      <c r="AG81" s="335">
        <v>19</v>
      </c>
      <c r="AH81" s="335">
        <v>4</v>
      </c>
      <c r="AI81" s="335">
        <v>1</v>
      </c>
      <c r="AJ81" s="335" t="s">
        <v>1282</v>
      </c>
      <c r="AK81" s="335" t="s">
        <v>1282</v>
      </c>
      <c r="AL81" s="335" t="s">
        <v>1282</v>
      </c>
      <c r="AM81" s="335" t="s">
        <v>1282</v>
      </c>
      <c r="AN81" s="335" t="s">
        <v>1282</v>
      </c>
      <c r="AO81" s="335" t="s">
        <v>1282</v>
      </c>
      <c r="AP81" s="335" t="s">
        <v>1282</v>
      </c>
      <c r="AQ81" s="335" t="s">
        <v>1282</v>
      </c>
      <c r="AR81" s="335" t="s">
        <v>1282</v>
      </c>
      <c r="AS81" s="335" t="s">
        <v>1282</v>
      </c>
      <c r="AT81" s="335" t="s">
        <v>1282</v>
      </c>
      <c r="AU81" s="335" t="s">
        <v>1282</v>
      </c>
      <c r="AV81" s="335" t="s">
        <v>1282</v>
      </c>
      <c r="AW81" s="335" t="s">
        <v>1282</v>
      </c>
      <c r="AX81" s="335" t="s">
        <v>1282</v>
      </c>
      <c r="AY81" s="335" t="s">
        <v>1282</v>
      </c>
      <c r="AZ81" s="335" t="s">
        <v>1282</v>
      </c>
      <c r="BA81" s="335" t="s">
        <v>1282</v>
      </c>
      <c r="BB81" s="335" t="s">
        <v>1282</v>
      </c>
      <c r="BC81" s="335" t="s">
        <v>1282</v>
      </c>
      <c r="BD81" s="335" t="s">
        <v>1282</v>
      </c>
      <c r="BE81" s="335" t="s">
        <v>1282</v>
      </c>
      <c r="BF81" s="335" t="s">
        <v>1282</v>
      </c>
      <c r="BG81" s="335" t="s">
        <v>1282</v>
      </c>
      <c r="BH81" s="335" t="s">
        <v>1282</v>
      </c>
      <c r="BI81" s="335" t="s">
        <v>1282</v>
      </c>
      <c r="BJ81" s="335" t="s">
        <v>1282</v>
      </c>
      <c r="BK81" s="335" t="s">
        <v>1282</v>
      </c>
      <c r="BL81" s="335" t="s">
        <v>1282</v>
      </c>
      <c r="BM81" s="335" t="s">
        <v>1282</v>
      </c>
      <c r="BN81" s="335" t="s">
        <v>1282</v>
      </c>
      <c r="BO81" s="335" t="s">
        <v>1282</v>
      </c>
      <c r="BP81" s="335" t="s">
        <v>1282</v>
      </c>
      <c r="BQ81" s="335" t="s">
        <v>1282</v>
      </c>
      <c r="BR81" s="335" t="s">
        <v>1282</v>
      </c>
      <c r="BS81" s="335" t="s">
        <v>1282</v>
      </c>
      <c r="BT81" s="335" t="s">
        <v>1282</v>
      </c>
      <c r="BU81" s="335" t="s">
        <v>1282</v>
      </c>
      <c r="BV81" s="335" t="s">
        <v>1282</v>
      </c>
      <c r="BW81" s="335" t="s">
        <v>1282</v>
      </c>
      <c r="BX81" s="335" t="s">
        <v>1282</v>
      </c>
      <c r="BY81" s="335" t="s">
        <v>1282</v>
      </c>
      <c r="BZ81" s="335" t="s">
        <v>1282</v>
      </c>
      <c r="CA81" s="335" t="s">
        <v>1282</v>
      </c>
      <c r="CB81" s="335" t="s">
        <v>1282</v>
      </c>
      <c r="CC81" s="335" t="s">
        <v>1282</v>
      </c>
    </row>
    <row r="82" spans="1:81" s="330" customFormat="1" ht="14.25" x14ac:dyDescent="0.2">
      <c r="A82" s="334" t="s">
        <v>1656</v>
      </c>
      <c r="B82" s="335" t="s">
        <v>1123</v>
      </c>
      <c r="C82" s="335" t="s">
        <v>1282</v>
      </c>
      <c r="D82" s="335" t="s">
        <v>1282</v>
      </c>
      <c r="E82" s="335" t="s">
        <v>1282</v>
      </c>
      <c r="F82" s="335" t="s">
        <v>1282</v>
      </c>
      <c r="G82" s="335" t="s">
        <v>1282</v>
      </c>
      <c r="H82" s="335" t="s">
        <v>1282</v>
      </c>
      <c r="I82" s="335" t="s">
        <v>1282</v>
      </c>
      <c r="J82" s="335" t="s">
        <v>1282</v>
      </c>
      <c r="K82" s="335" t="s">
        <v>1282</v>
      </c>
      <c r="L82" s="335" t="s">
        <v>1282</v>
      </c>
      <c r="M82" s="335" t="s">
        <v>1282</v>
      </c>
      <c r="N82" s="335" t="s">
        <v>1282</v>
      </c>
      <c r="O82" s="335" t="s">
        <v>1282</v>
      </c>
      <c r="P82" s="335" t="s">
        <v>1282</v>
      </c>
      <c r="Q82" s="335" t="s">
        <v>1282</v>
      </c>
      <c r="R82" s="335" t="s">
        <v>1282</v>
      </c>
      <c r="S82" s="335" t="s">
        <v>1282</v>
      </c>
      <c r="T82" s="335" t="s">
        <v>1282</v>
      </c>
      <c r="U82" s="335" t="s">
        <v>1282</v>
      </c>
      <c r="V82" s="335" t="s">
        <v>1282</v>
      </c>
      <c r="W82" s="335" t="s">
        <v>1282</v>
      </c>
      <c r="X82" s="335" t="s">
        <v>1282</v>
      </c>
      <c r="Y82" s="335" t="s">
        <v>1282</v>
      </c>
      <c r="Z82" s="335" t="s">
        <v>1282</v>
      </c>
      <c r="AA82" s="335" t="s">
        <v>1282</v>
      </c>
      <c r="AB82" s="335" t="s">
        <v>1282</v>
      </c>
      <c r="AC82" s="335" t="s">
        <v>1282</v>
      </c>
      <c r="AD82" s="335" t="s">
        <v>1282</v>
      </c>
      <c r="AE82" s="335" t="s">
        <v>1282</v>
      </c>
      <c r="AF82" s="335" t="s">
        <v>1282</v>
      </c>
      <c r="AG82" s="335" t="s">
        <v>1282</v>
      </c>
      <c r="AH82" s="335" t="s">
        <v>1282</v>
      </c>
      <c r="AI82" s="335" t="s">
        <v>1282</v>
      </c>
      <c r="AJ82" s="335" t="s">
        <v>1282</v>
      </c>
      <c r="AK82" s="335" t="s">
        <v>1282</v>
      </c>
      <c r="AL82" s="335" t="s">
        <v>1282</v>
      </c>
      <c r="AM82" s="335" t="s">
        <v>1282</v>
      </c>
      <c r="AN82" s="335" t="s">
        <v>1282</v>
      </c>
      <c r="AO82" s="335" t="s">
        <v>1282</v>
      </c>
      <c r="AP82" s="335" t="s">
        <v>1282</v>
      </c>
      <c r="AQ82" s="335" t="s">
        <v>1282</v>
      </c>
      <c r="AR82" s="335" t="s">
        <v>1282</v>
      </c>
      <c r="AS82" s="335" t="s">
        <v>1282</v>
      </c>
      <c r="AT82" s="335" t="s">
        <v>1282</v>
      </c>
      <c r="AU82" s="335" t="s">
        <v>1282</v>
      </c>
      <c r="AV82" s="335" t="s">
        <v>1282</v>
      </c>
      <c r="AW82" s="335" t="s">
        <v>1282</v>
      </c>
      <c r="AX82" s="335" t="s">
        <v>1282</v>
      </c>
      <c r="AY82" s="335" t="s">
        <v>1282</v>
      </c>
      <c r="AZ82" s="335" t="s">
        <v>1282</v>
      </c>
      <c r="BA82" s="335" t="s">
        <v>1282</v>
      </c>
      <c r="BB82" s="335" t="s">
        <v>1282</v>
      </c>
      <c r="BC82" s="335" t="s">
        <v>1282</v>
      </c>
      <c r="BD82" s="335" t="s">
        <v>1282</v>
      </c>
      <c r="BE82" s="335" t="s">
        <v>1282</v>
      </c>
      <c r="BF82" s="335" t="s">
        <v>1282</v>
      </c>
      <c r="BG82" s="335" t="s">
        <v>1282</v>
      </c>
      <c r="BH82" s="335" t="s">
        <v>1282</v>
      </c>
      <c r="BI82" s="335" t="s">
        <v>1282</v>
      </c>
      <c r="BJ82" s="335" t="s">
        <v>1282</v>
      </c>
      <c r="BK82" s="335" t="s">
        <v>1282</v>
      </c>
      <c r="BL82" s="335" t="s">
        <v>1282</v>
      </c>
      <c r="BM82" s="335" t="s">
        <v>1282</v>
      </c>
      <c r="BN82" s="335" t="s">
        <v>1282</v>
      </c>
      <c r="BO82" s="335" t="s">
        <v>1282</v>
      </c>
      <c r="BP82" s="335" t="s">
        <v>1282</v>
      </c>
      <c r="BQ82" s="335" t="s">
        <v>1282</v>
      </c>
      <c r="BR82" s="335" t="s">
        <v>1282</v>
      </c>
      <c r="BS82" s="335" t="s">
        <v>1282</v>
      </c>
      <c r="BT82" s="335" t="s">
        <v>1282</v>
      </c>
      <c r="BU82" s="335" t="s">
        <v>1282</v>
      </c>
      <c r="BV82" s="335">
        <v>5</v>
      </c>
      <c r="BW82" s="335">
        <v>3</v>
      </c>
      <c r="BX82" s="335">
        <v>8</v>
      </c>
      <c r="BY82" s="335">
        <v>10</v>
      </c>
      <c r="BZ82" s="335">
        <v>5</v>
      </c>
      <c r="CA82" s="335">
        <v>5</v>
      </c>
      <c r="CB82" s="335">
        <v>5</v>
      </c>
      <c r="CC82" s="335">
        <v>1</v>
      </c>
    </row>
    <row r="83" spans="1:81" s="330" customFormat="1" ht="13.9" customHeight="1" x14ac:dyDescent="0.2">
      <c r="A83" s="383" t="s">
        <v>1655</v>
      </c>
      <c r="B83" s="384"/>
      <c r="C83" s="333" t="s">
        <v>1282</v>
      </c>
      <c r="D83" s="333" t="s">
        <v>1282</v>
      </c>
      <c r="E83" s="333" t="s">
        <v>1282</v>
      </c>
      <c r="F83" s="333" t="s">
        <v>1282</v>
      </c>
      <c r="G83" s="333" t="s">
        <v>1282</v>
      </c>
      <c r="H83" s="333" t="s">
        <v>1282</v>
      </c>
      <c r="I83" s="333" t="s">
        <v>1282</v>
      </c>
      <c r="J83" s="333" t="s">
        <v>1282</v>
      </c>
      <c r="K83" s="333" t="s">
        <v>1282</v>
      </c>
      <c r="L83" s="333" t="s">
        <v>1282</v>
      </c>
      <c r="M83" s="333" t="s">
        <v>1282</v>
      </c>
      <c r="N83" s="333" t="s">
        <v>1282</v>
      </c>
      <c r="O83" s="333" t="s">
        <v>1282</v>
      </c>
      <c r="P83" s="333" t="s">
        <v>1282</v>
      </c>
      <c r="Q83" s="333" t="s">
        <v>1282</v>
      </c>
      <c r="R83" s="333" t="s">
        <v>1282</v>
      </c>
      <c r="S83" s="333" t="s">
        <v>1282</v>
      </c>
      <c r="T83" s="333" t="s">
        <v>1282</v>
      </c>
      <c r="U83" s="333" t="s">
        <v>1282</v>
      </c>
      <c r="V83" s="333" t="s">
        <v>1282</v>
      </c>
      <c r="W83" s="333" t="s">
        <v>1282</v>
      </c>
      <c r="X83" s="333" t="s">
        <v>1282</v>
      </c>
      <c r="Y83" s="333" t="s">
        <v>1288</v>
      </c>
      <c r="Z83" s="333">
        <v>17</v>
      </c>
      <c r="AA83" s="333">
        <v>8</v>
      </c>
      <c r="AB83" s="333">
        <v>12</v>
      </c>
      <c r="AC83" s="333">
        <v>18</v>
      </c>
      <c r="AD83" s="333">
        <v>12</v>
      </c>
      <c r="AE83" s="333">
        <v>15</v>
      </c>
      <c r="AF83" s="333">
        <v>15</v>
      </c>
      <c r="AG83" s="333">
        <v>19</v>
      </c>
      <c r="AH83" s="333">
        <v>4</v>
      </c>
      <c r="AI83" s="333">
        <v>1</v>
      </c>
      <c r="AJ83" s="333" t="s">
        <v>1282</v>
      </c>
      <c r="AK83" s="333" t="s">
        <v>1282</v>
      </c>
      <c r="AL83" s="333" t="s">
        <v>1282</v>
      </c>
      <c r="AM83" s="333" t="s">
        <v>1282</v>
      </c>
      <c r="AN83" s="333" t="s">
        <v>1282</v>
      </c>
      <c r="AO83" s="333" t="s">
        <v>1282</v>
      </c>
      <c r="AP83" s="333" t="s">
        <v>1282</v>
      </c>
      <c r="AQ83" s="333" t="s">
        <v>1282</v>
      </c>
      <c r="AR83" s="333" t="s">
        <v>1282</v>
      </c>
      <c r="AS83" s="333" t="s">
        <v>1282</v>
      </c>
      <c r="AT83" s="333" t="s">
        <v>1282</v>
      </c>
      <c r="AU83" s="333" t="s">
        <v>1282</v>
      </c>
      <c r="AV83" s="333" t="s">
        <v>1282</v>
      </c>
      <c r="AW83" s="333" t="s">
        <v>1282</v>
      </c>
      <c r="AX83" s="333" t="s">
        <v>1282</v>
      </c>
      <c r="AY83" s="333" t="s">
        <v>1282</v>
      </c>
      <c r="AZ83" s="333" t="s">
        <v>1282</v>
      </c>
      <c r="BA83" s="333" t="s">
        <v>1282</v>
      </c>
      <c r="BB83" s="333" t="s">
        <v>1282</v>
      </c>
      <c r="BC83" s="333" t="s">
        <v>1282</v>
      </c>
      <c r="BD83" s="333" t="s">
        <v>1282</v>
      </c>
      <c r="BE83" s="333" t="s">
        <v>1282</v>
      </c>
      <c r="BF83" s="333" t="s">
        <v>1282</v>
      </c>
      <c r="BG83" s="333" t="s">
        <v>1282</v>
      </c>
      <c r="BH83" s="333" t="s">
        <v>1282</v>
      </c>
      <c r="BI83" s="333" t="s">
        <v>1282</v>
      </c>
      <c r="BJ83" s="333" t="s">
        <v>1282</v>
      </c>
      <c r="BK83" s="333" t="s">
        <v>1282</v>
      </c>
      <c r="BL83" s="333" t="s">
        <v>1282</v>
      </c>
      <c r="BM83" s="333" t="s">
        <v>1282</v>
      </c>
      <c r="BN83" s="333" t="s">
        <v>1282</v>
      </c>
      <c r="BO83" s="333" t="s">
        <v>1282</v>
      </c>
      <c r="BP83" s="333" t="s">
        <v>1282</v>
      </c>
      <c r="BQ83" s="333" t="s">
        <v>1282</v>
      </c>
      <c r="BR83" s="333" t="s">
        <v>1282</v>
      </c>
      <c r="BS83" s="333" t="s">
        <v>1282</v>
      </c>
      <c r="BT83" s="333" t="s">
        <v>1282</v>
      </c>
      <c r="BU83" s="333" t="s">
        <v>1282</v>
      </c>
      <c r="BV83" s="333">
        <v>5</v>
      </c>
      <c r="BW83" s="333">
        <v>3</v>
      </c>
      <c r="BX83" s="333">
        <v>8</v>
      </c>
      <c r="BY83" s="333">
        <v>10</v>
      </c>
      <c r="BZ83" s="333">
        <v>5</v>
      </c>
      <c r="CA83" s="333">
        <v>5</v>
      </c>
      <c r="CB83" s="333">
        <v>5</v>
      </c>
      <c r="CC83" s="333">
        <v>1</v>
      </c>
    </row>
    <row r="84" spans="1:81" s="330" customFormat="1" ht="13.9" customHeight="1" x14ac:dyDescent="0.2">
      <c r="A84" s="375" t="s">
        <v>1298</v>
      </c>
      <c r="B84" s="376"/>
      <c r="C84" s="337"/>
      <c r="D84" s="337"/>
      <c r="E84" s="337"/>
      <c r="F84" s="33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row>
    <row r="85" spans="1:81" s="330" customFormat="1" ht="13.9" customHeight="1" x14ac:dyDescent="0.2">
      <c r="A85" s="377" t="s">
        <v>1654</v>
      </c>
      <c r="B85" s="378"/>
      <c r="C85" s="335" t="s">
        <v>1282</v>
      </c>
      <c r="D85" s="335" t="s">
        <v>1282</v>
      </c>
      <c r="E85" s="335" t="s">
        <v>1282</v>
      </c>
      <c r="F85" s="335" t="s">
        <v>1282</v>
      </c>
      <c r="G85" s="335" t="s">
        <v>1282</v>
      </c>
      <c r="H85" s="335" t="s">
        <v>1282</v>
      </c>
      <c r="I85" s="335" t="s">
        <v>1282</v>
      </c>
      <c r="J85" s="335" t="s">
        <v>1282</v>
      </c>
      <c r="K85" s="335" t="s">
        <v>1282</v>
      </c>
      <c r="L85" s="335" t="s">
        <v>1282</v>
      </c>
      <c r="M85" s="335" t="s">
        <v>1282</v>
      </c>
      <c r="N85" s="335" t="s">
        <v>1282</v>
      </c>
      <c r="O85" s="335" t="s">
        <v>1282</v>
      </c>
      <c r="P85" s="335" t="s">
        <v>1282</v>
      </c>
      <c r="Q85" s="335" t="s">
        <v>1282</v>
      </c>
      <c r="R85" s="335" t="s">
        <v>1282</v>
      </c>
      <c r="S85" s="335" t="s">
        <v>1282</v>
      </c>
      <c r="T85" s="335" t="s">
        <v>1282</v>
      </c>
      <c r="U85" s="335" t="s">
        <v>1282</v>
      </c>
      <c r="V85" s="335" t="s">
        <v>1282</v>
      </c>
      <c r="W85" s="335" t="s">
        <v>1282</v>
      </c>
      <c r="X85" s="335" t="s">
        <v>1282</v>
      </c>
      <c r="Y85" s="335" t="s">
        <v>1282</v>
      </c>
      <c r="Z85" s="335" t="s">
        <v>1282</v>
      </c>
      <c r="AA85" s="335" t="s">
        <v>1282</v>
      </c>
      <c r="AB85" s="335" t="s">
        <v>1282</v>
      </c>
      <c r="AC85" s="335" t="s">
        <v>1282</v>
      </c>
      <c r="AD85" s="335">
        <v>2</v>
      </c>
      <c r="AE85" s="335">
        <v>2</v>
      </c>
      <c r="AF85" s="335">
        <v>2</v>
      </c>
      <c r="AG85" s="335">
        <v>2</v>
      </c>
      <c r="AH85" s="335">
        <v>4</v>
      </c>
      <c r="AI85" s="335">
        <v>3</v>
      </c>
      <c r="AJ85" s="335">
        <v>3</v>
      </c>
      <c r="AK85" s="335">
        <v>3</v>
      </c>
      <c r="AL85" s="335">
        <v>5</v>
      </c>
      <c r="AM85" s="335">
        <v>5</v>
      </c>
      <c r="AN85" s="335" t="s">
        <v>1282</v>
      </c>
      <c r="AO85" s="335">
        <v>2</v>
      </c>
      <c r="AP85" s="335">
        <v>3</v>
      </c>
      <c r="AQ85" s="335">
        <v>3</v>
      </c>
      <c r="AR85" s="335">
        <v>8</v>
      </c>
      <c r="AS85" s="335">
        <v>7</v>
      </c>
      <c r="AT85" s="335" t="s">
        <v>1282</v>
      </c>
      <c r="AU85" s="335" t="s">
        <v>1282</v>
      </c>
      <c r="AV85" s="335" t="s">
        <v>1282</v>
      </c>
      <c r="AW85" s="335" t="s">
        <v>1282</v>
      </c>
      <c r="AX85" s="335" t="s">
        <v>1282</v>
      </c>
      <c r="AY85" s="335" t="s">
        <v>1282</v>
      </c>
      <c r="AZ85" s="335" t="s">
        <v>1282</v>
      </c>
      <c r="BA85" s="335" t="s">
        <v>1282</v>
      </c>
      <c r="BB85" s="335" t="s">
        <v>1282</v>
      </c>
      <c r="BC85" s="335" t="s">
        <v>1282</v>
      </c>
      <c r="BD85" s="335" t="s">
        <v>1282</v>
      </c>
      <c r="BE85" s="335" t="s">
        <v>1282</v>
      </c>
      <c r="BF85" s="335" t="s">
        <v>1282</v>
      </c>
      <c r="BG85" s="335" t="s">
        <v>1282</v>
      </c>
      <c r="BH85" s="335" t="s">
        <v>1282</v>
      </c>
      <c r="BI85" s="335" t="s">
        <v>1282</v>
      </c>
      <c r="BJ85" s="335" t="s">
        <v>1282</v>
      </c>
      <c r="BK85" s="335" t="s">
        <v>1282</v>
      </c>
      <c r="BL85" s="335" t="s">
        <v>1282</v>
      </c>
      <c r="BM85" s="335" t="s">
        <v>1282</v>
      </c>
      <c r="BN85" s="335" t="s">
        <v>1282</v>
      </c>
      <c r="BO85" s="335" t="s">
        <v>1282</v>
      </c>
      <c r="BP85" s="335" t="s">
        <v>1282</v>
      </c>
      <c r="BQ85" s="335" t="s">
        <v>1282</v>
      </c>
      <c r="BR85" s="335" t="s">
        <v>1282</v>
      </c>
      <c r="BS85" s="335" t="s">
        <v>1282</v>
      </c>
      <c r="BT85" s="335" t="s">
        <v>1282</v>
      </c>
      <c r="BU85" s="335" t="s">
        <v>1282</v>
      </c>
      <c r="BV85" s="335" t="s">
        <v>1282</v>
      </c>
      <c r="BW85" s="335" t="s">
        <v>1282</v>
      </c>
      <c r="BX85" s="335" t="s">
        <v>1282</v>
      </c>
      <c r="BY85" s="335" t="s">
        <v>1282</v>
      </c>
      <c r="BZ85" s="335" t="s">
        <v>1282</v>
      </c>
      <c r="CA85" s="335" t="s">
        <v>1282</v>
      </c>
      <c r="CB85" s="335" t="s">
        <v>1282</v>
      </c>
      <c r="CC85" s="335" t="s">
        <v>1282</v>
      </c>
    </row>
    <row r="86" spans="1:81" s="330" customFormat="1" ht="13.9" customHeight="1" x14ac:dyDescent="0.2">
      <c r="A86" s="375" t="s">
        <v>1292</v>
      </c>
      <c r="B86" s="376"/>
      <c r="C86" s="337"/>
      <c r="D86" s="337"/>
      <c r="E86" s="337"/>
      <c r="F86" s="337"/>
      <c r="G86" s="337"/>
      <c r="H86" s="337"/>
      <c r="I86" s="337"/>
      <c r="J86" s="337"/>
      <c r="K86" s="337"/>
      <c r="L86" s="337"/>
      <c r="M86" s="337"/>
      <c r="N86" s="337"/>
      <c r="O86" s="337"/>
      <c r="P86" s="337"/>
      <c r="Q86" s="337"/>
      <c r="R86" s="337"/>
      <c r="S86" s="337"/>
      <c r="T86" s="337"/>
      <c r="U86" s="337"/>
      <c r="V86" s="337"/>
      <c r="W86" s="337"/>
      <c r="X86" s="337"/>
      <c r="Y86" s="337"/>
      <c r="Z86" s="337"/>
      <c r="AA86" s="337"/>
      <c r="AB86" s="337"/>
      <c r="AC86" s="337"/>
      <c r="AD86" s="337"/>
      <c r="AE86" s="337"/>
      <c r="AF86" s="337"/>
      <c r="AG86" s="337"/>
      <c r="AH86" s="337"/>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row>
    <row r="87" spans="1:81" s="330" customFormat="1" ht="13.9" customHeight="1" x14ac:dyDescent="0.2">
      <c r="A87" s="377" t="s">
        <v>1653</v>
      </c>
      <c r="B87" s="378"/>
      <c r="C87" s="335" t="s">
        <v>1282</v>
      </c>
      <c r="D87" s="335" t="s">
        <v>1282</v>
      </c>
      <c r="E87" s="335" t="s">
        <v>1282</v>
      </c>
      <c r="F87" s="335" t="s">
        <v>1282</v>
      </c>
      <c r="G87" s="335" t="s">
        <v>1282</v>
      </c>
      <c r="H87" s="335" t="s">
        <v>1282</v>
      </c>
      <c r="I87" s="335" t="s">
        <v>1282</v>
      </c>
      <c r="J87" s="335" t="s">
        <v>1282</v>
      </c>
      <c r="K87" s="335" t="s">
        <v>1282</v>
      </c>
      <c r="L87" s="335" t="s">
        <v>1282</v>
      </c>
      <c r="M87" s="335" t="s">
        <v>1282</v>
      </c>
      <c r="N87" s="335" t="s">
        <v>1282</v>
      </c>
      <c r="O87" s="335" t="s">
        <v>1282</v>
      </c>
      <c r="P87" s="335" t="s">
        <v>1282</v>
      </c>
      <c r="Q87" s="335" t="s">
        <v>1282</v>
      </c>
      <c r="R87" s="335" t="s">
        <v>1282</v>
      </c>
      <c r="S87" s="335" t="s">
        <v>1282</v>
      </c>
      <c r="T87" s="335" t="s">
        <v>1282</v>
      </c>
      <c r="U87" s="335" t="s">
        <v>1282</v>
      </c>
      <c r="V87" s="335" t="s">
        <v>1282</v>
      </c>
      <c r="W87" s="335" t="s">
        <v>1282</v>
      </c>
      <c r="X87" s="335" t="s">
        <v>1282</v>
      </c>
      <c r="Y87" s="335" t="s">
        <v>1282</v>
      </c>
      <c r="Z87" s="335" t="s">
        <v>1282</v>
      </c>
      <c r="AA87" s="335" t="s">
        <v>1282</v>
      </c>
      <c r="AB87" s="335" t="s">
        <v>1282</v>
      </c>
      <c r="AC87" s="335" t="s">
        <v>1282</v>
      </c>
      <c r="AD87" s="335" t="s">
        <v>1282</v>
      </c>
      <c r="AE87" s="335" t="s">
        <v>1282</v>
      </c>
      <c r="AF87" s="335" t="s">
        <v>1282</v>
      </c>
      <c r="AG87" s="335" t="s">
        <v>1282</v>
      </c>
      <c r="AH87" s="335" t="s">
        <v>1282</v>
      </c>
      <c r="AI87" s="335" t="s">
        <v>1282</v>
      </c>
      <c r="AJ87" s="335" t="s">
        <v>1282</v>
      </c>
      <c r="AK87" s="335" t="s">
        <v>1282</v>
      </c>
      <c r="AL87" s="335" t="s">
        <v>1282</v>
      </c>
      <c r="AM87" s="335" t="s">
        <v>1282</v>
      </c>
      <c r="AN87" s="335" t="s">
        <v>1282</v>
      </c>
      <c r="AO87" s="335" t="s">
        <v>1282</v>
      </c>
      <c r="AP87" s="335" t="s">
        <v>1282</v>
      </c>
      <c r="AQ87" s="335" t="s">
        <v>1282</v>
      </c>
      <c r="AR87" s="335" t="s">
        <v>1282</v>
      </c>
      <c r="AS87" s="335" t="s">
        <v>1282</v>
      </c>
      <c r="AT87" s="335" t="s">
        <v>1282</v>
      </c>
      <c r="AU87" s="335" t="s">
        <v>1282</v>
      </c>
      <c r="AV87" s="335" t="s">
        <v>1282</v>
      </c>
      <c r="AW87" s="335" t="s">
        <v>1282</v>
      </c>
      <c r="AX87" s="335" t="s">
        <v>1282</v>
      </c>
      <c r="AY87" s="335" t="s">
        <v>1282</v>
      </c>
      <c r="AZ87" s="335" t="s">
        <v>1282</v>
      </c>
      <c r="BA87" s="335" t="s">
        <v>1282</v>
      </c>
      <c r="BB87" s="335" t="s">
        <v>1282</v>
      </c>
      <c r="BC87" s="335" t="s">
        <v>1282</v>
      </c>
      <c r="BD87" s="335" t="s">
        <v>1282</v>
      </c>
      <c r="BE87" s="335" t="s">
        <v>1282</v>
      </c>
      <c r="BF87" s="335" t="s">
        <v>1282</v>
      </c>
      <c r="BG87" s="335" t="s">
        <v>1282</v>
      </c>
      <c r="BH87" s="335" t="s">
        <v>1282</v>
      </c>
      <c r="BI87" s="335" t="s">
        <v>1282</v>
      </c>
      <c r="BJ87" s="335" t="s">
        <v>1282</v>
      </c>
      <c r="BK87" s="335">
        <v>5</v>
      </c>
      <c r="BL87" s="335">
        <v>5</v>
      </c>
      <c r="BM87" s="335">
        <v>5</v>
      </c>
      <c r="BN87" s="335">
        <v>5</v>
      </c>
      <c r="BO87" s="335">
        <v>5</v>
      </c>
      <c r="BP87" s="335">
        <v>5</v>
      </c>
      <c r="BQ87" s="335">
        <v>5</v>
      </c>
      <c r="BR87" s="335">
        <v>5</v>
      </c>
      <c r="BS87" s="335">
        <v>5</v>
      </c>
      <c r="BT87" s="335">
        <v>5</v>
      </c>
      <c r="BU87" s="335">
        <v>5</v>
      </c>
      <c r="BV87" s="335">
        <v>5</v>
      </c>
      <c r="BW87" s="335" t="s">
        <v>1282</v>
      </c>
      <c r="BX87" s="335" t="s">
        <v>1282</v>
      </c>
      <c r="BY87" s="335" t="s">
        <v>1282</v>
      </c>
      <c r="BZ87" s="335" t="s">
        <v>1282</v>
      </c>
      <c r="CA87" s="335" t="s">
        <v>1282</v>
      </c>
      <c r="CB87" s="335" t="s">
        <v>1282</v>
      </c>
      <c r="CC87" s="335" t="s">
        <v>1282</v>
      </c>
    </row>
    <row r="88" spans="1:81" s="330" customFormat="1" ht="13.9" customHeight="1" x14ac:dyDescent="0.25">
      <c r="A88" s="379" t="s">
        <v>1652</v>
      </c>
      <c r="B88" s="380"/>
      <c r="C88" s="333">
        <v>2</v>
      </c>
      <c r="D88" s="333">
        <v>5</v>
      </c>
      <c r="E88" s="333">
        <v>4</v>
      </c>
      <c r="F88" s="333">
        <v>3</v>
      </c>
      <c r="G88" s="333">
        <v>3</v>
      </c>
      <c r="H88" s="333">
        <v>8</v>
      </c>
      <c r="I88" s="333">
        <v>7</v>
      </c>
      <c r="J88" s="333">
        <v>10</v>
      </c>
      <c r="K88" s="333">
        <v>12</v>
      </c>
      <c r="L88" s="333">
        <v>14</v>
      </c>
      <c r="M88" s="333">
        <v>18</v>
      </c>
      <c r="N88" s="333">
        <v>19</v>
      </c>
      <c r="O88" s="333">
        <v>21</v>
      </c>
      <c r="P88" s="333">
        <v>23</v>
      </c>
      <c r="Q88" s="333">
        <v>31</v>
      </c>
      <c r="R88" s="333">
        <v>36</v>
      </c>
      <c r="S88" s="333">
        <v>41</v>
      </c>
      <c r="T88" s="333">
        <v>42</v>
      </c>
      <c r="U88" s="333">
        <v>67</v>
      </c>
      <c r="V88" s="333">
        <v>94</v>
      </c>
      <c r="W88" s="333">
        <v>108</v>
      </c>
      <c r="X88" s="333">
        <v>109</v>
      </c>
      <c r="Y88" s="333">
        <v>116</v>
      </c>
      <c r="Z88" s="333">
        <v>163</v>
      </c>
      <c r="AA88" s="333">
        <v>168</v>
      </c>
      <c r="AB88" s="333">
        <v>183</v>
      </c>
      <c r="AC88" s="333">
        <v>227</v>
      </c>
      <c r="AD88" s="333">
        <v>254</v>
      </c>
      <c r="AE88" s="333">
        <v>320</v>
      </c>
      <c r="AF88" s="333">
        <v>351</v>
      </c>
      <c r="AG88" s="333">
        <v>411</v>
      </c>
      <c r="AH88" s="333">
        <v>755</v>
      </c>
      <c r="AI88" s="333">
        <v>758</v>
      </c>
      <c r="AJ88" s="333">
        <v>1066</v>
      </c>
      <c r="AK88" s="333">
        <v>1995</v>
      </c>
      <c r="AL88" s="333">
        <v>2437</v>
      </c>
      <c r="AM88" s="333">
        <v>3027</v>
      </c>
      <c r="AN88" s="333">
        <v>1064</v>
      </c>
      <c r="AO88" s="333">
        <v>4189</v>
      </c>
      <c r="AP88" s="333">
        <v>3898</v>
      </c>
      <c r="AQ88" s="333">
        <v>4631</v>
      </c>
      <c r="AR88" s="333">
        <v>5363</v>
      </c>
      <c r="AS88" s="333">
        <v>4944</v>
      </c>
      <c r="AT88" s="333">
        <v>4872</v>
      </c>
      <c r="AU88" s="333">
        <v>4018</v>
      </c>
      <c r="AV88" s="333">
        <v>3779</v>
      </c>
      <c r="AW88" s="333">
        <v>4069</v>
      </c>
      <c r="AX88" s="333">
        <v>4255</v>
      </c>
      <c r="AY88" s="333">
        <v>4073</v>
      </c>
      <c r="AZ88" s="333">
        <v>3747</v>
      </c>
      <c r="BA88" s="333">
        <v>3606</v>
      </c>
      <c r="BB88" s="333">
        <v>3745</v>
      </c>
      <c r="BC88" s="333">
        <v>4040</v>
      </c>
      <c r="BD88" s="333">
        <v>3929</v>
      </c>
      <c r="BE88" s="333">
        <v>3796</v>
      </c>
      <c r="BF88" s="333">
        <v>3727</v>
      </c>
      <c r="BG88" s="333">
        <v>3985</v>
      </c>
      <c r="BH88" s="333">
        <v>3822</v>
      </c>
      <c r="BI88" s="333">
        <v>3998</v>
      </c>
      <c r="BJ88" s="333">
        <v>3758</v>
      </c>
      <c r="BK88" s="333">
        <v>4103</v>
      </c>
      <c r="BL88" s="333">
        <v>4595</v>
      </c>
      <c r="BM88" s="333">
        <v>4882</v>
      </c>
      <c r="BN88" s="333">
        <v>5085</v>
      </c>
      <c r="BO88" s="333">
        <v>5593</v>
      </c>
      <c r="BP88" s="333">
        <v>6009</v>
      </c>
      <c r="BQ88" s="333">
        <v>5858</v>
      </c>
      <c r="BR88" s="333">
        <v>6062</v>
      </c>
      <c r="BS88" s="333">
        <v>6047</v>
      </c>
      <c r="BT88" s="333">
        <v>5902</v>
      </c>
      <c r="BU88" s="333">
        <v>6285</v>
      </c>
      <c r="BV88" s="333">
        <v>9132</v>
      </c>
      <c r="BW88" s="333">
        <v>8259</v>
      </c>
      <c r="BX88" s="333">
        <v>7777</v>
      </c>
      <c r="BY88" s="333">
        <v>7298</v>
      </c>
      <c r="BZ88" s="333">
        <v>6700</v>
      </c>
      <c r="CA88" s="333">
        <v>7044</v>
      </c>
      <c r="CB88" s="333">
        <v>6573</v>
      </c>
      <c r="CC88" s="333">
        <v>6597</v>
      </c>
    </row>
    <row r="89" spans="1:81" s="330" customFormat="1" ht="13.9" customHeight="1" x14ac:dyDescent="0.25">
      <c r="A89" s="381" t="s">
        <v>1651</v>
      </c>
      <c r="B89" s="382"/>
      <c r="C89" s="337"/>
      <c r="D89" s="337"/>
      <c r="E89" s="337"/>
      <c r="F89" s="337"/>
      <c r="G89" s="337"/>
      <c r="H89" s="337"/>
      <c r="I89" s="337"/>
      <c r="J89" s="337"/>
      <c r="K89" s="337"/>
      <c r="L89" s="337"/>
      <c r="M89" s="337"/>
      <c r="N89" s="337"/>
      <c r="O89" s="337"/>
      <c r="P89" s="337"/>
      <c r="Q89" s="337"/>
      <c r="R89" s="337"/>
      <c r="S89" s="337"/>
      <c r="T89" s="337"/>
      <c r="U89" s="337"/>
      <c r="V89" s="337"/>
      <c r="W89" s="337"/>
      <c r="X89" s="337"/>
      <c r="Y89" s="337"/>
      <c r="Z89" s="337"/>
      <c r="AA89" s="337"/>
      <c r="AB89" s="337"/>
      <c r="AC89" s="337"/>
      <c r="AD89" s="337"/>
      <c r="AE89" s="337"/>
      <c r="AF89" s="337"/>
      <c r="AG89" s="337"/>
      <c r="AH89" s="337"/>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c r="BQ89" s="337"/>
      <c r="BR89" s="337"/>
      <c r="BS89" s="337"/>
      <c r="BT89" s="337"/>
      <c r="BU89" s="337"/>
      <c r="BV89" s="337"/>
      <c r="BW89" s="337"/>
      <c r="BX89" s="337"/>
      <c r="BY89" s="337"/>
      <c r="BZ89" s="337"/>
      <c r="CA89" s="337"/>
      <c r="CB89" s="337"/>
      <c r="CC89" s="337"/>
    </row>
    <row r="90" spans="1:81" s="330" customFormat="1" ht="13.9" customHeight="1" x14ac:dyDescent="0.2">
      <c r="A90" s="375" t="s">
        <v>1326</v>
      </c>
      <c r="B90" s="376"/>
      <c r="C90" s="337"/>
      <c r="D90" s="337"/>
      <c r="E90" s="337"/>
      <c r="F90" s="337"/>
      <c r="G90" s="337"/>
      <c r="H90" s="337"/>
      <c r="I90" s="337"/>
      <c r="J90" s="337"/>
      <c r="K90" s="337"/>
      <c r="L90" s="337"/>
      <c r="M90" s="337"/>
      <c r="N90" s="337"/>
      <c r="O90" s="337"/>
      <c r="P90" s="337"/>
      <c r="Q90" s="337"/>
      <c r="R90" s="337"/>
      <c r="S90" s="337"/>
      <c r="T90" s="337"/>
      <c r="U90" s="337"/>
      <c r="V90" s="337"/>
      <c r="W90" s="337"/>
      <c r="X90" s="337"/>
      <c r="Y90" s="337"/>
      <c r="Z90" s="337"/>
      <c r="AA90" s="337"/>
      <c r="AB90" s="337"/>
      <c r="AC90" s="337"/>
      <c r="AD90" s="337"/>
      <c r="AE90" s="337"/>
      <c r="AF90" s="337"/>
      <c r="AG90" s="337"/>
      <c r="AH90" s="337"/>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7"/>
      <c r="BH90" s="337"/>
      <c r="BI90" s="337"/>
      <c r="BJ90" s="337"/>
      <c r="BK90" s="337"/>
      <c r="BL90" s="337"/>
      <c r="BM90" s="337"/>
      <c r="BN90" s="337"/>
      <c r="BO90" s="337"/>
      <c r="BP90" s="337"/>
      <c r="BQ90" s="337"/>
      <c r="BR90" s="337"/>
      <c r="BS90" s="337"/>
      <c r="BT90" s="337"/>
      <c r="BU90" s="337"/>
      <c r="BV90" s="337"/>
      <c r="BW90" s="337"/>
      <c r="BX90" s="337"/>
      <c r="BY90" s="337"/>
      <c r="BZ90" s="337"/>
      <c r="CA90" s="337"/>
      <c r="CB90" s="337"/>
      <c r="CC90" s="337"/>
    </row>
    <row r="91" spans="1:81" s="330" customFormat="1" ht="13.9" customHeight="1" x14ac:dyDescent="0.2">
      <c r="A91" s="377" t="s">
        <v>1650</v>
      </c>
      <c r="B91" s="378"/>
      <c r="C91" s="335" t="s">
        <v>1282</v>
      </c>
      <c r="D91" s="335" t="s">
        <v>1282</v>
      </c>
      <c r="E91" s="335" t="s">
        <v>1282</v>
      </c>
      <c r="F91" s="335" t="s">
        <v>1282</v>
      </c>
      <c r="G91" s="335" t="s">
        <v>1282</v>
      </c>
      <c r="H91" s="335" t="s">
        <v>1282</v>
      </c>
      <c r="I91" s="335" t="s">
        <v>1282</v>
      </c>
      <c r="J91" s="335" t="s">
        <v>1282</v>
      </c>
      <c r="K91" s="335" t="s">
        <v>1282</v>
      </c>
      <c r="L91" s="335" t="s">
        <v>1282</v>
      </c>
      <c r="M91" s="335" t="s">
        <v>1282</v>
      </c>
      <c r="N91" s="335" t="s">
        <v>1282</v>
      </c>
      <c r="O91" s="335" t="s">
        <v>1282</v>
      </c>
      <c r="P91" s="335" t="s">
        <v>1282</v>
      </c>
      <c r="Q91" s="335" t="s">
        <v>1282</v>
      </c>
      <c r="R91" s="335" t="s">
        <v>1282</v>
      </c>
      <c r="S91" s="335" t="s">
        <v>1282</v>
      </c>
      <c r="T91" s="335" t="s">
        <v>1282</v>
      </c>
      <c r="U91" s="335" t="s">
        <v>1282</v>
      </c>
      <c r="V91" s="335" t="s">
        <v>1282</v>
      </c>
      <c r="W91" s="335" t="s">
        <v>1282</v>
      </c>
      <c r="X91" s="335" t="s">
        <v>1282</v>
      </c>
      <c r="Y91" s="335" t="s">
        <v>1282</v>
      </c>
      <c r="Z91" s="335" t="s">
        <v>1282</v>
      </c>
      <c r="AA91" s="335" t="s">
        <v>1282</v>
      </c>
      <c r="AB91" s="335" t="s">
        <v>1282</v>
      </c>
      <c r="AC91" s="335" t="s">
        <v>1282</v>
      </c>
      <c r="AD91" s="335" t="s">
        <v>1282</v>
      </c>
      <c r="AE91" s="335" t="s">
        <v>1282</v>
      </c>
      <c r="AF91" s="335" t="s">
        <v>1282</v>
      </c>
      <c r="AG91" s="335" t="s">
        <v>1282</v>
      </c>
      <c r="AH91" s="335" t="s">
        <v>1282</v>
      </c>
      <c r="AI91" s="335" t="s">
        <v>1282</v>
      </c>
      <c r="AJ91" s="335" t="s">
        <v>1282</v>
      </c>
      <c r="AK91" s="335" t="s">
        <v>1282</v>
      </c>
      <c r="AL91" s="335" t="s">
        <v>1282</v>
      </c>
      <c r="AM91" s="335" t="s">
        <v>1282</v>
      </c>
      <c r="AN91" s="335" t="s">
        <v>1282</v>
      </c>
      <c r="AO91" s="335" t="s">
        <v>1282</v>
      </c>
      <c r="AP91" s="335" t="s">
        <v>1282</v>
      </c>
      <c r="AQ91" s="335" t="s">
        <v>1282</v>
      </c>
      <c r="AR91" s="335" t="s">
        <v>1282</v>
      </c>
      <c r="AS91" s="335" t="s">
        <v>1282</v>
      </c>
      <c r="AT91" s="335" t="s">
        <v>1282</v>
      </c>
      <c r="AU91" s="335" t="s">
        <v>1282</v>
      </c>
      <c r="AV91" s="335" t="s">
        <v>1282</v>
      </c>
      <c r="AW91" s="335" t="s">
        <v>1282</v>
      </c>
      <c r="AX91" s="335" t="s">
        <v>1282</v>
      </c>
      <c r="AY91" s="335" t="s">
        <v>1282</v>
      </c>
      <c r="AZ91" s="335" t="s">
        <v>1282</v>
      </c>
      <c r="BA91" s="335" t="s">
        <v>1282</v>
      </c>
      <c r="BB91" s="335" t="s">
        <v>1282</v>
      </c>
      <c r="BC91" s="335" t="s">
        <v>1282</v>
      </c>
      <c r="BD91" s="335" t="s">
        <v>1282</v>
      </c>
      <c r="BE91" s="335" t="s">
        <v>1282</v>
      </c>
      <c r="BF91" s="335" t="s">
        <v>1282</v>
      </c>
      <c r="BG91" s="335" t="s">
        <v>1282</v>
      </c>
      <c r="BH91" s="335" t="s">
        <v>1282</v>
      </c>
      <c r="BI91" s="335" t="s">
        <v>1282</v>
      </c>
      <c r="BJ91" s="335">
        <v>6</v>
      </c>
      <c r="BK91" s="335">
        <v>12</v>
      </c>
      <c r="BL91" s="335">
        <v>11</v>
      </c>
      <c r="BM91" s="335">
        <v>11</v>
      </c>
      <c r="BN91" s="335">
        <v>4</v>
      </c>
      <c r="BO91" s="335">
        <v>8</v>
      </c>
      <c r="BP91" s="335">
        <v>7</v>
      </c>
      <c r="BQ91" s="335">
        <v>4</v>
      </c>
      <c r="BR91" s="335">
        <v>1</v>
      </c>
      <c r="BS91" s="335" t="s">
        <v>1282</v>
      </c>
      <c r="BT91" s="335" t="s">
        <v>1282</v>
      </c>
      <c r="BU91" s="335" t="s">
        <v>1282</v>
      </c>
      <c r="BV91" s="335" t="s">
        <v>1282</v>
      </c>
      <c r="BW91" s="335" t="s">
        <v>1282</v>
      </c>
      <c r="BX91" s="335" t="s">
        <v>1282</v>
      </c>
      <c r="BY91" s="335" t="s">
        <v>1282</v>
      </c>
      <c r="BZ91" s="335" t="s">
        <v>1282</v>
      </c>
      <c r="CA91" s="335" t="s">
        <v>1282</v>
      </c>
      <c r="CB91" s="335" t="s">
        <v>1282</v>
      </c>
      <c r="CC91" s="335" t="s">
        <v>1282</v>
      </c>
    </row>
    <row r="92" spans="1:81" s="330" customFormat="1" ht="13.9" customHeight="1" x14ac:dyDescent="0.2">
      <c r="A92" s="377" t="s">
        <v>1649</v>
      </c>
      <c r="B92" s="378"/>
      <c r="C92" s="335" t="s">
        <v>1282</v>
      </c>
      <c r="D92" s="335" t="s">
        <v>1282</v>
      </c>
      <c r="E92" s="335" t="s">
        <v>1282</v>
      </c>
      <c r="F92" s="335" t="s">
        <v>1282</v>
      </c>
      <c r="G92" s="335" t="s">
        <v>1282</v>
      </c>
      <c r="H92" s="335" t="s">
        <v>1282</v>
      </c>
      <c r="I92" s="335" t="s">
        <v>1282</v>
      </c>
      <c r="J92" s="335" t="s">
        <v>1282</v>
      </c>
      <c r="K92" s="335" t="s">
        <v>1282</v>
      </c>
      <c r="L92" s="335" t="s">
        <v>1282</v>
      </c>
      <c r="M92" s="335" t="s">
        <v>1282</v>
      </c>
      <c r="N92" s="335" t="s">
        <v>1282</v>
      </c>
      <c r="O92" s="335" t="s">
        <v>1282</v>
      </c>
      <c r="P92" s="335" t="s">
        <v>1282</v>
      </c>
      <c r="Q92" s="335" t="s">
        <v>1282</v>
      </c>
      <c r="R92" s="335" t="s">
        <v>1282</v>
      </c>
      <c r="S92" s="335" t="s">
        <v>1282</v>
      </c>
      <c r="T92" s="335" t="s">
        <v>1282</v>
      </c>
      <c r="U92" s="335" t="s">
        <v>1282</v>
      </c>
      <c r="V92" s="335" t="s">
        <v>1282</v>
      </c>
      <c r="W92" s="335" t="s">
        <v>1282</v>
      </c>
      <c r="X92" s="335" t="s">
        <v>1282</v>
      </c>
      <c r="Y92" s="335" t="s">
        <v>1282</v>
      </c>
      <c r="Z92" s="335" t="s">
        <v>1282</v>
      </c>
      <c r="AA92" s="335" t="s">
        <v>1282</v>
      </c>
      <c r="AB92" s="335" t="s">
        <v>1282</v>
      </c>
      <c r="AC92" s="335" t="s">
        <v>1282</v>
      </c>
      <c r="AD92" s="335" t="s">
        <v>1282</v>
      </c>
      <c r="AE92" s="335" t="s">
        <v>1282</v>
      </c>
      <c r="AF92" s="335" t="s">
        <v>1282</v>
      </c>
      <c r="AG92" s="335" t="s">
        <v>1282</v>
      </c>
      <c r="AH92" s="335" t="s">
        <v>1282</v>
      </c>
      <c r="AI92" s="335" t="s">
        <v>1282</v>
      </c>
      <c r="AJ92" s="335" t="s">
        <v>1282</v>
      </c>
      <c r="AK92" s="335" t="s">
        <v>1282</v>
      </c>
      <c r="AL92" s="335" t="s">
        <v>1282</v>
      </c>
      <c r="AM92" s="335" t="s">
        <v>1282</v>
      </c>
      <c r="AN92" s="335" t="s">
        <v>1282</v>
      </c>
      <c r="AO92" s="335" t="s">
        <v>1282</v>
      </c>
      <c r="AP92" s="335" t="s">
        <v>1282</v>
      </c>
      <c r="AQ92" s="335" t="s">
        <v>1282</v>
      </c>
      <c r="AR92" s="335" t="s">
        <v>1282</v>
      </c>
      <c r="AS92" s="335" t="s">
        <v>1282</v>
      </c>
      <c r="AT92" s="335" t="s">
        <v>1282</v>
      </c>
      <c r="AU92" s="335" t="s">
        <v>1282</v>
      </c>
      <c r="AV92" s="335" t="s">
        <v>1282</v>
      </c>
      <c r="AW92" s="335" t="s">
        <v>1282</v>
      </c>
      <c r="AX92" s="335" t="s">
        <v>1282</v>
      </c>
      <c r="AY92" s="335" t="s">
        <v>1282</v>
      </c>
      <c r="AZ92" s="335" t="s">
        <v>1282</v>
      </c>
      <c r="BA92" s="335" t="s">
        <v>1282</v>
      </c>
      <c r="BB92" s="335" t="s">
        <v>1282</v>
      </c>
      <c r="BC92" s="335" t="s">
        <v>1282</v>
      </c>
      <c r="BD92" s="335" t="s">
        <v>1282</v>
      </c>
      <c r="BE92" s="335" t="s">
        <v>1282</v>
      </c>
      <c r="BF92" s="335" t="s">
        <v>1282</v>
      </c>
      <c r="BG92" s="335" t="s">
        <v>1282</v>
      </c>
      <c r="BH92" s="335" t="s">
        <v>1282</v>
      </c>
      <c r="BI92" s="335" t="s">
        <v>1282</v>
      </c>
      <c r="BJ92" s="335" t="s">
        <v>1282</v>
      </c>
      <c r="BK92" s="335" t="s">
        <v>1282</v>
      </c>
      <c r="BL92" s="335" t="s">
        <v>1282</v>
      </c>
      <c r="BM92" s="335" t="s">
        <v>1282</v>
      </c>
      <c r="BN92" s="335" t="s">
        <v>1282</v>
      </c>
      <c r="BO92" s="335" t="s">
        <v>1282</v>
      </c>
      <c r="BP92" s="335" t="s">
        <v>1282</v>
      </c>
      <c r="BQ92" s="335" t="s">
        <v>1282</v>
      </c>
      <c r="BR92" s="335" t="s">
        <v>1282</v>
      </c>
      <c r="BS92" s="335" t="s">
        <v>1282</v>
      </c>
      <c r="BT92" s="335" t="s">
        <v>1282</v>
      </c>
      <c r="BU92" s="335" t="s">
        <v>1282</v>
      </c>
      <c r="BV92" s="335">
        <v>18</v>
      </c>
      <c r="BW92" s="335">
        <v>20</v>
      </c>
      <c r="BX92" s="335">
        <v>20</v>
      </c>
      <c r="BY92" s="335" t="s">
        <v>1282</v>
      </c>
      <c r="BZ92" s="335" t="s">
        <v>1282</v>
      </c>
      <c r="CA92" s="335" t="s">
        <v>1282</v>
      </c>
      <c r="CB92" s="335" t="s">
        <v>1282</v>
      </c>
      <c r="CC92" s="335" t="s">
        <v>1282</v>
      </c>
    </row>
    <row r="93" spans="1:81" s="330" customFormat="1" ht="13.9" customHeight="1" x14ac:dyDescent="0.2">
      <c r="A93" s="377" t="s">
        <v>1332</v>
      </c>
      <c r="B93" s="378"/>
      <c r="C93" s="335" t="s">
        <v>1282</v>
      </c>
      <c r="D93" s="335" t="s">
        <v>1282</v>
      </c>
      <c r="E93" s="335" t="s">
        <v>1282</v>
      </c>
      <c r="F93" s="335" t="s">
        <v>1282</v>
      </c>
      <c r="G93" s="335" t="s">
        <v>1282</v>
      </c>
      <c r="H93" s="335" t="s">
        <v>1282</v>
      </c>
      <c r="I93" s="335" t="s">
        <v>1282</v>
      </c>
      <c r="J93" s="335" t="s">
        <v>1282</v>
      </c>
      <c r="K93" s="335" t="s">
        <v>1282</v>
      </c>
      <c r="L93" s="335" t="s">
        <v>1282</v>
      </c>
      <c r="M93" s="335" t="s">
        <v>1282</v>
      </c>
      <c r="N93" s="335" t="s">
        <v>1282</v>
      </c>
      <c r="O93" s="335" t="s">
        <v>1282</v>
      </c>
      <c r="P93" s="335" t="s">
        <v>1282</v>
      </c>
      <c r="Q93" s="335" t="s">
        <v>1282</v>
      </c>
      <c r="R93" s="335" t="s">
        <v>1282</v>
      </c>
      <c r="S93" s="335" t="s">
        <v>1282</v>
      </c>
      <c r="T93" s="335" t="s">
        <v>1282</v>
      </c>
      <c r="U93" s="335" t="s">
        <v>1282</v>
      </c>
      <c r="V93" s="335" t="s">
        <v>1282</v>
      </c>
      <c r="W93" s="335" t="s">
        <v>1282</v>
      </c>
      <c r="X93" s="335" t="s">
        <v>1282</v>
      </c>
      <c r="Y93" s="335" t="s">
        <v>1282</v>
      </c>
      <c r="Z93" s="335" t="s">
        <v>1282</v>
      </c>
      <c r="AA93" s="335" t="s">
        <v>1282</v>
      </c>
      <c r="AB93" s="335">
        <v>1</v>
      </c>
      <c r="AC93" s="335">
        <v>2</v>
      </c>
      <c r="AD93" s="335">
        <v>3</v>
      </c>
      <c r="AE93" s="335">
        <v>3</v>
      </c>
      <c r="AF93" s="335">
        <v>1</v>
      </c>
      <c r="AG93" s="335">
        <v>1</v>
      </c>
      <c r="AH93" s="335">
        <v>1</v>
      </c>
      <c r="AI93" s="335">
        <v>7</v>
      </c>
      <c r="AJ93" s="335" t="s">
        <v>1282</v>
      </c>
      <c r="AK93" s="335" t="s">
        <v>1282</v>
      </c>
      <c r="AL93" s="335" t="s">
        <v>1282</v>
      </c>
      <c r="AM93" s="335" t="s">
        <v>1282</v>
      </c>
      <c r="AN93" s="335" t="s">
        <v>1282</v>
      </c>
      <c r="AO93" s="335" t="s">
        <v>1282</v>
      </c>
      <c r="AP93" s="335" t="s">
        <v>1282</v>
      </c>
      <c r="AQ93" s="335" t="s">
        <v>1282</v>
      </c>
      <c r="AR93" s="335" t="s">
        <v>1282</v>
      </c>
      <c r="AS93" s="335" t="s">
        <v>1282</v>
      </c>
      <c r="AT93" s="335" t="s">
        <v>1282</v>
      </c>
      <c r="AU93" s="335" t="s">
        <v>1282</v>
      </c>
      <c r="AV93" s="335">
        <v>8</v>
      </c>
      <c r="AW93" s="335">
        <v>3</v>
      </c>
      <c r="AX93" s="335" t="s">
        <v>1282</v>
      </c>
      <c r="AY93" s="335" t="s">
        <v>1282</v>
      </c>
      <c r="AZ93" s="335" t="s">
        <v>1282</v>
      </c>
      <c r="BA93" s="335" t="s">
        <v>1282</v>
      </c>
      <c r="BB93" s="335" t="s">
        <v>1282</v>
      </c>
      <c r="BC93" s="335" t="s">
        <v>1282</v>
      </c>
      <c r="BD93" s="335" t="s">
        <v>1282</v>
      </c>
      <c r="BE93" s="335" t="s">
        <v>1282</v>
      </c>
      <c r="BF93" s="335" t="s">
        <v>1282</v>
      </c>
      <c r="BG93" s="335" t="s">
        <v>1282</v>
      </c>
      <c r="BH93" s="335" t="s">
        <v>1282</v>
      </c>
      <c r="BI93" s="335" t="s">
        <v>1282</v>
      </c>
      <c r="BJ93" s="335" t="s">
        <v>1282</v>
      </c>
      <c r="BK93" s="335" t="s">
        <v>1282</v>
      </c>
      <c r="BL93" s="335" t="s">
        <v>1282</v>
      </c>
      <c r="BM93" s="335" t="s">
        <v>1282</v>
      </c>
      <c r="BN93" s="335" t="s">
        <v>1282</v>
      </c>
      <c r="BO93" s="335" t="s">
        <v>1282</v>
      </c>
      <c r="BP93" s="335" t="s">
        <v>1282</v>
      </c>
      <c r="BQ93" s="335" t="s">
        <v>1282</v>
      </c>
      <c r="BR93" s="335" t="s">
        <v>1282</v>
      </c>
      <c r="BS93" s="335" t="s">
        <v>1282</v>
      </c>
      <c r="BT93" s="335" t="s">
        <v>1282</v>
      </c>
      <c r="BU93" s="335" t="s">
        <v>1282</v>
      </c>
      <c r="BV93" s="335" t="s">
        <v>1282</v>
      </c>
      <c r="BW93" s="335" t="s">
        <v>1282</v>
      </c>
      <c r="BX93" s="335" t="s">
        <v>1282</v>
      </c>
      <c r="BY93" s="335" t="s">
        <v>1282</v>
      </c>
      <c r="BZ93" s="335" t="s">
        <v>1282</v>
      </c>
      <c r="CA93" s="335" t="s">
        <v>1282</v>
      </c>
      <c r="CB93" s="335" t="s">
        <v>1282</v>
      </c>
      <c r="CC93" s="335" t="s">
        <v>1282</v>
      </c>
    </row>
    <row r="94" spans="1:81" s="330" customFormat="1" ht="13.9" customHeight="1" x14ac:dyDescent="0.2">
      <c r="A94" s="377" t="s">
        <v>1648</v>
      </c>
      <c r="B94" s="378"/>
      <c r="C94" s="335">
        <v>18</v>
      </c>
      <c r="D94" s="335">
        <v>18</v>
      </c>
      <c r="E94" s="335">
        <v>19</v>
      </c>
      <c r="F94" s="335">
        <v>19</v>
      </c>
      <c r="G94" s="335">
        <v>19</v>
      </c>
      <c r="H94" s="335">
        <v>19</v>
      </c>
      <c r="I94" s="335">
        <v>23</v>
      </c>
      <c r="J94" s="335">
        <v>27</v>
      </c>
      <c r="K94" s="335">
        <v>26</v>
      </c>
      <c r="L94" s="335">
        <v>30</v>
      </c>
      <c r="M94" s="335">
        <v>31</v>
      </c>
      <c r="N94" s="335">
        <v>31</v>
      </c>
      <c r="O94" s="335">
        <v>32</v>
      </c>
      <c r="P94" s="335">
        <v>32</v>
      </c>
      <c r="Q94" s="335">
        <v>32</v>
      </c>
      <c r="R94" s="335">
        <v>39</v>
      </c>
      <c r="S94" s="335">
        <v>44</v>
      </c>
      <c r="T94" s="335">
        <v>50</v>
      </c>
      <c r="U94" s="335">
        <v>56</v>
      </c>
      <c r="V94" s="335">
        <v>61</v>
      </c>
      <c r="W94" s="335">
        <v>61</v>
      </c>
      <c r="X94" s="335">
        <v>65</v>
      </c>
      <c r="Y94" s="335">
        <v>68</v>
      </c>
      <c r="Z94" s="335">
        <v>72</v>
      </c>
      <c r="AA94" s="335">
        <v>77</v>
      </c>
      <c r="AB94" s="335">
        <v>82</v>
      </c>
      <c r="AC94" s="335">
        <v>87</v>
      </c>
      <c r="AD94" s="335">
        <v>89</v>
      </c>
      <c r="AE94" s="335">
        <v>74</v>
      </c>
      <c r="AF94" s="335">
        <v>81</v>
      </c>
      <c r="AG94" s="335">
        <v>106</v>
      </c>
      <c r="AH94" s="335">
        <v>134</v>
      </c>
      <c r="AI94" s="335">
        <v>147</v>
      </c>
      <c r="AJ94" s="335">
        <v>158</v>
      </c>
      <c r="AK94" s="335">
        <v>162</v>
      </c>
      <c r="AL94" s="335">
        <v>183</v>
      </c>
      <c r="AM94" s="335">
        <v>181</v>
      </c>
      <c r="AN94" s="335">
        <v>48</v>
      </c>
      <c r="AO94" s="335">
        <v>198</v>
      </c>
      <c r="AP94" s="335">
        <v>252</v>
      </c>
      <c r="AQ94" s="335">
        <v>273</v>
      </c>
      <c r="AR94" s="335">
        <v>288</v>
      </c>
      <c r="AS94" s="335">
        <v>301</v>
      </c>
      <c r="AT94" s="335">
        <v>307</v>
      </c>
      <c r="AU94" s="335">
        <v>323</v>
      </c>
      <c r="AV94" s="335">
        <v>330</v>
      </c>
      <c r="AW94" s="335">
        <v>338</v>
      </c>
      <c r="AX94" s="335">
        <v>340</v>
      </c>
      <c r="AY94" s="335">
        <v>319</v>
      </c>
      <c r="AZ94" s="335">
        <v>318</v>
      </c>
      <c r="BA94" s="335">
        <v>360</v>
      </c>
      <c r="BB94" s="335">
        <v>364</v>
      </c>
      <c r="BC94" s="335">
        <v>367</v>
      </c>
      <c r="BD94" s="335">
        <v>404</v>
      </c>
      <c r="BE94" s="335">
        <v>404</v>
      </c>
      <c r="BF94" s="335">
        <v>436</v>
      </c>
      <c r="BG94" s="335">
        <v>435</v>
      </c>
      <c r="BH94" s="335">
        <v>403</v>
      </c>
      <c r="BI94" s="335">
        <v>420</v>
      </c>
      <c r="BJ94" s="335">
        <v>413</v>
      </c>
      <c r="BK94" s="335">
        <v>407</v>
      </c>
      <c r="BL94" s="335">
        <v>437</v>
      </c>
      <c r="BM94" s="335">
        <v>448</v>
      </c>
      <c r="BN94" s="335">
        <v>432</v>
      </c>
      <c r="BO94" s="335">
        <v>418</v>
      </c>
      <c r="BP94" s="335">
        <v>421</v>
      </c>
      <c r="BQ94" s="335">
        <v>440</v>
      </c>
      <c r="BR94" s="335">
        <v>423</v>
      </c>
      <c r="BS94" s="335">
        <v>430</v>
      </c>
      <c r="BT94" s="335">
        <v>424</v>
      </c>
      <c r="BU94" s="335">
        <v>467</v>
      </c>
      <c r="BV94" s="335">
        <v>353</v>
      </c>
      <c r="BW94" s="335">
        <v>361</v>
      </c>
      <c r="BX94" s="335">
        <v>427</v>
      </c>
      <c r="BY94" s="335">
        <v>336</v>
      </c>
      <c r="BZ94" s="335">
        <v>406</v>
      </c>
      <c r="CA94" s="335">
        <v>402</v>
      </c>
      <c r="CB94" s="335">
        <v>586</v>
      </c>
      <c r="CC94" s="335">
        <v>385</v>
      </c>
    </row>
    <row r="95" spans="1:81" s="330" customFormat="1" ht="13.9" customHeight="1" x14ac:dyDescent="0.2">
      <c r="A95" s="377" t="s">
        <v>1647</v>
      </c>
      <c r="B95" s="378"/>
      <c r="C95" s="335" t="s">
        <v>1282</v>
      </c>
      <c r="D95" s="335" t="s">
        <v>1282</v>
      </c>
      <c r="E95" s="335" t="s">
        <v>1282</v>
      </c>
      <c r="F95" s="335" t="s">
        <v>1282</v>
      </c>
      <c r="G95" s="335" t="s">
        <v>1282</v>
      </c>
      <c r="H95" s="335" t="s">
        <v>1282</v>
      </c>
      <c r="I95" s="335" t="s">
        <v>1282</v>
      </c>
      <c r="J95" s="335" t="s">
        <v>1282</v>
      </c>
      <c r="K95" s="335" t="s">
        <v>1282</v>
      </c>
      <c r="L95" s="335" t="s">
        <v>1282</v>
      </c>
      <c r="M95" s="335" t="s">
        <v>1282</v>
      </c>
      <c r="N95" s="335" t="s">
        <v>1282</v>
      </c>
      <c r="O95" s="335" t="s">
        <v>1282</v>
      </c>
      <c r="P95" s="335" t="s">
        <v>1282</v>
      </c>
      <c r="Q95" s="335" t="s">
        <v>1282</v>
      </c>
      <c r="R95" s="335" t="s">
        <v>1282</v>
      </c>
      <c r="S95" s="335" t="s">
        <v>1282</v>
      </c>
      <c r="T95" s="335" t="s">
        <v>1282</v>
      </c>
      <c r="U95" s="335" t="s">
        <v>1282</v>
      </c>
      <c r="V95" s="335" t="s">
        <v>1282</v>
      </c>
      <c r="W95" s="335" t="s">
        <v>1282</v>
      </c>
      <c r="X95" s="335" t="s">
        <v>1282</v>
      </c>
      <c r="Y95" s="335" t="s">
        <v>1282</v>
      </c>
      <c r="Z95" s="335" t="s">
        <v>1282</v>
      </c>
      <c r="AA95" s="335" t="s">
        <v>1282</v>
      </c>
      <c r="AB95" s="335" t="s">
        <v>1282</v>
      </c>
      <c r="AC95" s="335" t="s">
        <v>1282</v>
      </c>
      <c r="AD95" s="335" t="s">
        <v>1282</v>
      </c>
      <c r="AE95" s="335" t="s">
        <v>1282</v>
      </c>
      <c r="AF95" s="335" t="s">
        <v>1282</v>
      </c>
      <c r="AG95" s="335" t="s">
        <v>1282</v>
      </c>
      <c r="AH95" s="335" t="s">
        <v>1282</v>
      </c>
      <c r="AI95" s="335" t="s">
        <v>1282</v>
      </c>
      <c r="AJ95" s="335" t="s">
        <v>1282</v>
      </c>
      <c r="AK95" s="335" t="s">
        <v>1282</v>
      </c>
      <c r="AL95" s="335" t="s">
        <v>1282</v>
      </c>
      <c r="AM95" s="335" t="s">
        <v>1282</v>
      </c>
      <c r="AN95" s="335" t="s">
        <v>1282</v>
      </c>
      <c r="AO95" s="335" t="s">
        <v>1282</v>
      </c>
      <c r="AP95" s="335" t="s">
        <v>1282</v>
      </c>
      <c r="AQ95" s="335" t="s">
        <v>1282</v>
      </c>
      <c r="AR95" s="335" t="s">
        <v>1282</v>
      </c>
      <c r="AS95" s="335" t="s">
        <v>1282</v>
      </c>
      <c r="AT95" s="335" t="s">
        <v>1282</v>
      </c>
      <c r="AU95" s="335" t="s">
        <v>1282</v>
      </c>
      <c r="AV95" s="335" t="s">
        <v>1282</v>
      </c>
      <c r="AW95" s="335" t="s">
        <v>1282</v>
      </c>
      <c r="AX95" s="335" t="s">
        <v>1282</v>
      </c>
      <c r="AY95" s="335" t="s">
        <v>1282</v>
      </c>
      <c r="AZ95" s="335" t="s">
        <v>1282</v>
      </c>
      <c r="BA95" s="335" t="s">
        <v>1282</v>
      </c>
      <c r="BB95" s="335" t="s">
        <v>1282</v>
      </c>
      <c r="BC95" s="335" t="s">
        <v>1282</v>
      </c>
      <c r="BD95" s="335" t="s">
        <v>1282</v>
      </c>
      <c r="BE95" s="335" t="s">
        <v>1282</v>
      </c>
      <c r="BF95" s="335" t="s">
        <v>1282</v>
      </c>
      <c r="BG95" s="335" t="s">
        <v>1282</v>
      </c>
      <c r="BH95" s="335" t="s">
        <v>1282</v>
      </c>
      <c r="BI95" s="335" t="s">
        <v>1282</v>
      </c>
      <c r="BJ95" s="335" t="s">
        <v>1282</v>
      </c>
      <c r="BK95" s="335" t="s">
        <v>1282</v>
      </c>
      <c r="BL95" s="335" t="s">
        <v>1282</v>
      </c>
      <c r="BM95" s="335" t="s">
        <v>1282</v>
      </c>
      <c r="BN95" s="335" t="s">
        <v>1282</v>
      </c>
      <c r="BO95" s="335" t="s">
        <v>1282</v>
      </c>
      <c r="BP95" s="335" t="s">
        <v>1282</v>
      </c>
      <c r="BQ95" s="335" t="s">
        <v>1282</v>
      </c>
      <c r="BR95" s="335" t="s">
        <v>1282</v>
      </c>
      <c r="BS95" s="335" t="s">
        <v>1282</v>
      </c>
      <c r="BT95" s="335" t="s">
        <v>1282</v>
      </c>
      <c r="BU95" s="335" t="s">
        <v>1282</v>
      </c>
      <c r="BV95" s="335" t="s">
        <v>1282</v>
      </c>
      <c r="BW95" s="335" t="s">
        <v>1282</v>
      </c>
      <c r="BX95" s="335" t="s">
        <v>1282</v>
      </c>
      <c r="BY95" s="335" t="s">
        <v>1282</v>
      </c>
      <c r="BZ95" s="335" t="s">
        <v>1282</v>
      </c>
      <c r="CA95" s="335" t="s">
        <v>1282</v>
      </c>
      <c r="CB95" s="335" t="s">
        <v>1282</v>
      </c>
      <c r="CC95" s="335">
        <v>411</v>
      </c>
    </row>
    <row r="96" spans="1:81" s="330" customFormat="1" ht="13.9" customHeight="1" x14ac:dyDescent="0.2">
      <c r="A96" s="377" t="s">
        <v>1646</v>
      </c>
      <c r="B96" s="378"/>
      <c r="C96" s="335" t="s">
        <v>1282</v>
      </c>
      <c r="D96" s="335" t="s">
        <v>1282</v>
      </c>
      <c r="E96" s="335" t="s">
        <v>1282</v>
      </c>
      <c r="F96" s="335" t="s">
        <v>1282</v>
      </c>
      <c r="G96" s="335" t="s">
        <v>1282</v>
      </c>
      <c r="H96" s="335" t="s">
        <v>1282</v>
      </c>
      <c r="I96" s="335" t="s">
        <v>1282</v>
      </c>
      <c r="J96" s="335" t="s">
        <v>1282</v>
      </c>
      <c r="K96" s="335" t="s">
        <v>1282</v>
      </c>
      <c r="L96" s="335" t="s">
        <v>1282</v>
      </c>
      <c r="M96" s="335" t="s">
        <v>1282</v>
      </c>
      <c r="N96" s="335" t="s">
        <v>1282</v>
      </c>
      <c r="O96" s="335" t="s">
        <v>1282</v>
      </c>
      <c r="P96" s="335" t="s">
        <v>1282</v>
      </c>
      <c r="Q96" s="335" t="s">
        <v>1282</v>
      </c>
      <c r="R96" s="335" t="s">
        <v>1282</v>
      </c>
      <c r="S96" s="335" t="s">
        <v>1282</v>
      </c>
      <c r="T96" s="335" t="s">
        <v>1282</v>
      </c>
      <c r="U96" s="335" t="s">
        <v>1282</v>
      </c>
      <c r="V96" s="335" t="s">
        <v>1282</v>
      </c>
      <c r="W96" s="335" t="s">
        <v>1282</v>
      </c>
      <c r="X96" s="335" t="s">
        <v>1282</v>
      </c>
      <c r="Y96" s="335" t="s">
        <v>1282</v>
      </c>
      <c r="Z96" s="335" t="s">
        <v>1282</v>
      </c>
      <c r="AA96" s="335" t="s">
        <v>1282</v>
      </c>
      <c r="AB96" s="335" t="s">
        <v>1282</v>
      </c>
      <c r="AC96" s="335" t="s">
        <v>1282</v>
      </c>
      <c r="AD96" s="335" t="s">
        <v>1282</v>
      </c>
      <c r="AE96" s="335" t="s">
        <v>1282</v>
      </c>
      <c r="AF96" s="335" t="s">
        <v>1282</v>
      </c>
      <c r="AG96" s="335" t="s">
        <v>1282</v>
      </c>
      <c r="AH96" s="335" t="s">
        <v>1282</v>
      </c>
      <c r="AI96" s="335" t="s">
        <v>1282</v>
      </c>
      <c r="AJ96" s="335" t="s">
        <v>1282</v>
      </c>
      <c r="AK96" s="335" t="s">
        <v>1282</v>
      </c>
      <c r="AL96" s="335" t="s">
        <v>1282</v>
      </c>
      <c r="AM96" s="335" t="s">
        <v>1282</v>
      </c>
      <c r="AN96" s="335" t="s">
        <v>1282</v>
      </c>
      <c r="AO96" s="335" t="s">
        <v>1282</v>
      </c>
      <c r="AP96" s="335" t="s">
        <v>1282</v>
      </c>
      <c r="AQ96" s="335" t="s">
        <v>1282</v>
      </c>
      <c r="AR96" s="335" t="s">
        <v>1282</v>
      </c>
      <c r="AS96" s="335" t="s">
        <v>1282</v>
      </c>
      <c r="AT96" s="335" t="s">
        <v>1282</v>
      </c>
      <c r="AU96" s="335" t="s">
        <v>1282</v>
      </c>
      <c r="AV96" s="335" t="s">
        <v>1282</v>
      </c>
      <c r="AW96" s="335" t="s">
        <v>1282</v>
      </c>
      <c r="AX96" s="335" t="s">
        <v>1282</v>
      </c>
      <c r="AY96" s="335" t="s">
        <v>1282</v>
      </c>
      <c r="AZ96" s="335" t="s">
        <v>1282</v>
      </c>
      <c r="BA96" s="335" t="s">
        <v>1282</v>
      </c>
      <c r="BB96" s="335" t="s">
        <v>1282</v>
      </c>
      <c r="BC96" s="335" t="s">
        <v>1282</v>
      </c>
      <c r="BD96" s="335" t="s">
        <v>1282</v>
      </c>
      <c r="BE96" s="335" t="s">
        <v>1282</v>
      </c>
      <c r="BF96" s="335" t="s">
        <v>1282</v>
      </c>
      <c r="BG96" s="335">
        <v>1</v>
      </c>
      <c r="BH96" s="335">
        <v>3</v>
      </c>
      <c r="BI96" s="335">
        <v>2</v>
      </c>
      <c r="BJ96" s="335">
        <v>1</v>
      </c>
      <c r="BK96" s="335">
        <v>4</v>
      </c>
      <c r="BL96" s="335">
        <v>4</v>
      </c>
      <c r="BM96" s="335">
        <v>2</v>
      </c>
      <c r="BN96" s="335">
        <v>3</v>
      </c>
      <c r="BO96" s="335">
        <v>3</v>
      </c>
      <c r="BP96" s="335">
        <v>4</v>
      </c>
      <c r="BQ96" s="335">
        <v>5</v>
      </c>
      <c r="BR96" s="335">
        <v>6</v>
      </c>
      <c r="BS96" s="335">
        <v>6</v>
      </c>
      <c r="BT96" s="335">
        <v>7</v>
      </c>
      <c r="BU96" s="335">
        <v>7</v>
      </c>
      <c r="BV96" s="335" t="s">
        <v>1282</v>
      </c>
      <c r="BW96" s="335" t="s">
        <v>1282</v>
      </c>
      <c r="BX96" s="335" t="s">
        <v>1282</v>
      </c>
      <c r="BY96" s="335" t="s">
        <v>1282</v>
      </c>
      <c r="BZ96" s="335" t="s">
        <v>1282</v>
      </c>
      <c r="CA96" s="335" t="s">
        <v>1282</v>
      </c>
      <c r="CB96" s="335" t="s">
        <v>1282</v>
      </c>
      <c r="CC96" s="335" t="s">
        <v>1282</v>
      </c>
    </row>
    <row r="97" spans="1:81" s="330" customFormat="1" ht="13.9" customHeight="1" x14ac:dyDescent="0.2">
      <c r="A97" s="377" t="s">
        <v>1645</v>
      </c>
      <c r="B97" s="378"/>
      <c r="C97" s="335">
        <v>7</v>
      </c>
      <c r="D97" s="335">
        <v>7</v>
      </c>
      <c r="E97" s="335">
        <v>7</v>
      </c>
      <c r="F97" s="335">
        <v>7</v>
      </c>
      <c r="G97" s="335">
        <v>7</v>
      </c>
      <c r="H97" s="335">
        <v>7</v>
      </c>
      <c r="I97" s="335">
        <v>7</v>
      </c>
      <c r="J97" s="335">
        <v>7</v>
      </c>
      <c r="K97" s="335">
        <v>7</v>
      </c>
      <c r="L97" s="335">
        <v>7</v>
      </c>
      <c r="M97" s="335">
        <v>12</v>
      </c>
      <c r="N97" s="335">
        <v>12</v>
      </c>
      <c r="O97" s="335">
        <v>12</v>
      </c>
      <c r="P97" s="335">
        <v>12</v>
      </c>
      <c r="Q97" s="335">
        <v>13</v>
      </c>
      <c r="R97" s="335">
        <v>19</v>
      </c>
      <c r="S97" s="335">
        <v>25</v>
      </c>
      <c r="T97" s="335">
        <v>29</v>
      </c>
      <c r="U97" s="335">
        <v>30</v>
      </c>
      <c r="V97" s="335">
        <v>31</v>
      </c>
      <c r="W97" s="335">
        <v>31</v>
      </c>
      <c r="X97" s="335">
        <v>32</v>
      </c>
      <c r="Y97" s="335">
        <v>35</v>
      </c>
      <c r="Z97" s="335">
        <v>37</v>
      </c>
      <c r="AA97" s="335">
        <v>40</v>
      </c>
      <c r="AB97" s="335">
        <v>45</v>
      </c>
      <c r="AC97" s="335">
        <v>51</v>
      </c>
      <c r="AD97" s="335">
        <v>55</v>
      </c>
      <c r="AE97" s="335">
        <v>57</v>
      </c>
      <c r="AF97" s="335">
        <v>58</v>
      </c>
      <c r="AG97" s="335">
        <v>60</v>
      </c>
      <c r="AH97" s="335">
        <v>67</v>
      </c>
      <c r="AI97" s="335">
        <v>72</v>
      </c>
      <c r="AJ97" s="335">
        <v>80</v>
      </c>
      <c r="AK97" s="335">
        <v>83</v>
      </c>
      <c r="AL97" s="335">
        <v>92</v>
      </c>
      <c r="AM97" s="335">
        <v>101</v>
      </c>
      <c r="AN97" s="335">
        <v>28</v>
      </c>
      <c r="AO97" s="335">
        <v>117</v>
      </c>
      <c r="AP97" s="335">
        <v>87</v>
      </c>
      <c r="AQ97" s="335">
        <v>99</v>
      </c>
      <c r="AR97" s="335">
        <v>110</v>
      </c>
      <c r="AS97" s="335">
        <v>117</v>
      </c>
      <c r="AT97" s="335">
        <v>129</v>
      </c>
      <c r="AU97" s="335">
        <v>126</v>
      </c>
      <c r="AV97" s="335">
        <v>139</v>
      </c>
      <c r="AW97" s="335">
        <v>141</v>
      </c>
      <c r="AX97" s="335">
        <v>260</v>
      </c>
      <c r="AY97" s="335">
        <v>281</v>
      </c>
      <c r="AZ97" s="335">
        <v>302</v>
      </c>
      <c r="BA97" s="335">
        <v>343</v>
      </c>
      <c r="BB97" s="335">
        <v>350</v>
      </c>
      <c r="BC97" s="335">
        <v>396</v>
      </c>
      <c r="BD97" s="335">
        <v>219</v>
      </c>
      <c r="BE97" s="335">
        <v>213</v>
      </c>
      <c r="BF97" s="335">
        <v>225</v>
      </c>
      <c r="BG97" s="335">
        <v>225</v>
      </c>
      <c r="BH97" s="335">
        <v>223</v>
      </c>
      <c r="BI97" s="335">
        <v>207</v>
      </c>
      <c r="BJ97" s="335">
        <v>219</v>
      </c>
      <c r="BK97" s="335">
        <v>206</v>
      </c>
      <c r="BL97" s="335">
        <v>224</v>
      </c>
      <c r="BM97" s="335">
        <v>232</v>
      </c>
      <c r="BN97" s="335">
        <v>239</v>
      </c>
      <c r="BO97" s="335">
        <v>237</v>
      </c>
      <c r="BP97" s="335">
        <v>242</v>
      </c>
      <c r="BQ97" s="335">
        <v>241</v>
      </c>
      <c r="BR97" s="335">
        <v>241</v>
      </c>
      <c r="BS97" s="335">
        <v>306</v>
      </c>
      <c r="BT97" s="335">
        <v>294</v>
      </c>
      <c r="BU97" s="335">
        <v>277</v>
      </c>
      <c r="BV97" s="335">
        <v>246</v>
      </c>
      <c r="BW97" s="335">
        <v>294</v>
      </c>
      <c r="BX97" s="335">
        <v>132</v>
      </c>
      <c r="BY97" s="335">
        <v>275</v>
      </c>
      <c r="BZ97" s="335">
        <v>240</v>
      </c>
      <c r="CA97" s="335">
        <v>247</v>
      </c>
      <c r="CB97" s="335">
        <v>478</v>
      </c>
      <c r="CC97" s="335">
        <v>203</v>
      </c>
    </row>
    <row r="98" spans="1:81" s="330" customFormat="1" ht="13.9" customHeight="1" x14ac:dyDescent="0.2">
      <c r="A98" s="377" t="s">
        <v>1644</v>
      </c>
      <c r="B98" s="378"/>
      <c r="C98" s="335" t="s">
        <v>1282</v>
      </c>
      <c r="D98" s="335" t="s">
        <v>1282</v>
      </c>
      <c r="E98" s="335" t="s">
        <v>1282</v>
      </c>
      <c r="F98" s="335" t="s">
        <v>1282</v>
      </c>
      <c r="G98" s="335" t="s">
        <v>1282</v>
      </c>
      <c r="H98" s="335" t="s">
        <v>1282</v>
      </c>
      <c r="I98" s="335" t="s">
        <v>1282</v>
      </c>
      <c r="J98" s="335" t="s">
        <v>1282</v>
      </c>
      <c r="K98" s="335" t="s">
        <v>1282</v>
      </c>
      <c r="L98" s="335" t="s">
        <v>1282</v>
      </c>
      <c r="M98" s="335" t="s">
        <v>1282</v>
      </c>
      <c r="N98" s="335" t="s">
        <v>1282</v>
      </c>
      <c r="O98" s="335" t="s">
        <v>1282</v>
      </c>
      <c r="P98" s="335" t="s">
        <v>1282</v>
      </c>
      <c r="Q98" s="335" t="s">
        <v>1282</v>
      </c>
      <c r="R98" s="335" t="s">
        <v>1282</v>
      </c>
      <c r="S98" s="335" t="s">
        <v>1282</v>
      </c>
      <c r="T98" s="335" t="s">
        <v>1282</v>
      </c>
      <c r="U98" s="335" t="s">
        <v>1282</v>
      </c>
      <c r="V98" s="335" t="s">
        <v>1282</v>
      </c>
      <c r="W98" s="335" t="s">
        <v>1282</v>
      </c>
      <c r="X98" s="335" t="s">
        <v>1282</v>
      </c>
      <c r="Y98" s="335" t="s">
        <v>1282</v>
      </c>
      <c r="Z98" s="335" t="s">
        <v>1282</v>
      </c>
      <c r="AA98" s="335" t="s">
        <v>1282</v>
      </c>
      <c r="AB98" s="335" t="s">
        <v>1282</v>
      </c>
      <c r="AC98" s="335" t="s">
        <v>1282</v>
      </c>
      <c r="AD98" s="335" t="s">
        <v>1282</v>
      </c>
      <c r="AE98" s="335" t="s">
        <v>1282</v>
      </c>
      <c r="AF98" s="335" t="s">
        <v>1282</v>
      </c>
      <c r="AG98" s="335" t="s">
        <v>1282</v>
      </c>
      <c r="AH98" s="335" t="s">
        <v>1282</v>
      </c>
      <c r="AI98" s="335" t="s">
        <v>1282</v>
      </c>
      <c r="AJ98" s="335" t="s">
        <v>1282</v>
      </c>
      <c r="AK98" s="335" t="s">
        <v>1282</v>
      </c>
      <c r="AL98" s="335" t="s">
        <v>1282</v>
      </c>
      <c r="AM98" s="335" t="s">
        <v>1282</v>
      </c>
      <c r="AN98" s="335" t="s">
        <v>1282</v>
      </c>
      <c r="AO98" s="335" t="s">
        <v>1282</v>
      </c>
      <c r="AP98" s="335" t="s">
        <v>1282</v>
      </c>
      <c r="AQ98" s="335" t="s">
        <v>1282</v>
      </c>
      <c r="AR98" s="335" t="s">
        <v>1282</v>
      </c>
      <c r="AS98" s="335" t="s">
        <v>1282</v>
      </c>
      <c r="AT98" s="335" t="s">
        <v>1282</v>
      </c>
      <c r="AU98" s="335" t="s">
        <v>1282</v>
      </c>
      <c r="AV98" s="335" t="s">
        <v>1282</v>
      </c>
      <c r="AW98" s="335" t="s">
        <v>1282</v>
      </c>
      <c r="AX98" s="335" t="s">
        <v>1282</v>
      </c>
      <c r="AY98" s="335" t="s">
        <v>1282</v>
      </c>
      <c r="AZ98" s="335" t="s">
        <v>1282</v>
      </c>
      <c r="BA98" s="335" t="s">
        <v>1282</v>
      </c>
      <c r="BB98" s="335" t="s">
        <v>1282</v>
      </c>
      <c r="BC98" s="335" t="s">
        <v>1282</v>
      </c>
      <c r="BD98" s="335" t="s">
        <v>1282</v>
      </c>
      <c r="BE98" s="335" t="s">
        <v>1282</v>
      </c>
      <c r="BF98" s="335" t="s">
        <v>1282</v>
      </c>
      <c r="BG98" s="335" t="s">
        <v>1282</v>
      </c>
      <c r="BH98" s="335" t="s">
        <v>1282</v>
      </c>
      <c r="BI98" s="335" t="s">
        <v>1282</v>
      </c>
      <c r="BJ98" s="335" t="s">
        <v>1282</v>
      </c>
      <c r="BK98" s="335" t="s">
        <v>1282</v>
      </c>
      <c r="BL98" s="335" t="s">
        <v>1282</v>
      </c>
      <c r="BM98" s="335">
        <v>3</v>
      </c>
      <c r="BN98" s="335">
        <v>7</v>
      </c>
      <c r="BO98" s="335">
        <v>10</v>
      </c>
      <c r="BP98" s="335">
        <v>22</v>
      </c>
      <c r="BQ98" s="335">
        <v>23</v>
      </c>
      <c r="BR98" s="335">
        <v>23</v>
      </c>
      <c r="BS98" s="335">
        <v>25</v>
      </c>
      <c r="BT98" s="335">
        <v>23</v>
      </c>
      <c r="BU98" s="335">
        <v>30</v>
      </c>
      <c r="BV98" s="335" t="s">
        <v>1282</v>
      </c>
      <c r="BW98" s="335" t="s">
        <v>1282</v>
      </c>
      <c r="BX98" s="335" t="s">
        <v>1282</v>
      </c>
      <c r="BY98" s="335" t="s">
        <v>1282</v>
      </c>
      <c r="BZ98" s="335" t="s">
        <v>1282</v>
      </c>
      <c r="CA98" s="335" t="s">
        <v>1282</v>
      </c>
      <c r="CB98" s="335" t="s">
        <v>1282</v>
      </c>
      <c r="CC98" s="335" t="s">
        <v>1282</v>
      </c>
    </row>
    <row r="99" spans="1:81" s="330" customFormat="1" ht="13.9" customHeight="1" x14ac:dyDescent="0.2">
      <c r="A99" s="377" t="s">
        <v>1643</v>
      </c>
      <c r="B99" s="378"/>
      <c r="C99" s="335" t="s">
        <v>1282</v>
      </c>
      <c r="D99" s="335" t="s">
        <v>1282</v>
      </c>
      <c r="E99" s="335" t="s">
        <v>1282</v>
      </c>
      <c r="F99" s="335" t="s">
        <v>1282</v>
      </c>
      <c r="G99" s="335" t="s">
        <v>1282</v>
      </c>
      <c r="H99" s="335" t="s">
        <v>1282</v>
      </c>
      <c r="I99" s="335" t="s">
        <v>1282</v>
      </c>
      <c r="J99" s="335" t="s">
        <v>1282</v>
      </c>
      <c r="K99" s="335">
        <v>2</v>
      </c>
      <c r="L99" s="335">
        <v>3</v>
      </c>
      <c r="M99" s="335">
        <v>1</v>
      </c>
      <c r="N99" s="335">
        <v>1</v>
      </c>
      <c r="O99" s="335">
        <v>1</v>
      </c>
      <c r="P99" s="335">
        <v>1</v>
      </c>
      <c r="Q99" s="335" t="s">
        <v>1282</v>
      </c>
      <c r="R99" s="335">
        <v>1</v>
      </c>
      <c r="S99" s="335">
        <v>1</v>
      </c>
      <c r="T99" s="335">
        <v>1</v>
      </c>
      <c r="U99" s="335">
        <v>1</v>
      </c>
      <c r="V99" s="335">
        <v>1</v>
      </c>
      <c r="W99" s="335">
        <v>1</v>
      </c>
      <c r="X99" s="335">
        <v>1</v>
      </c>
      <c r="Y99" s="335">
        <v>1</v>
      </c>
      <c r="Z99" s="335">
        <v>1</v>
      </c>
      <c r="AA99" s="335">
        <v>2</v>
      </c>
      <c r="AB99" s="335">
        <v>2</v>
      </c>
      <c r="AC99" s="335">
        <v>2</v>
      </c>
      <c r="AD99" s="335">
        <v>2</v>
      </c>
      <c r="AE99" s="335">
        <v>2</v>
      </c>
      <c r="AF99" s="335">
        <v>2</v>
      </c>
      <c r="AG99" s="335">
        <v>2</v>
      </c>
      <c r="AH99" s="335">
        <v>2</v>
      </c>
      <c r="AI99" s="335">
        <v>2</v>
      </c>
      <c r="AJ99" s="335">
        <v>2</v>
      </c>
      <c r="AK99" s="335">
        <v>2</v>
      </c>
      <c r="AL99" s="335" t="s">
        <v>1288</v>
      </c>
      <c r="AM99" s="335" t="s">
        <v>1289</v>
      </c>
      <c r="AN99" s="335" t="s">
        <v>1288</v>
      </c>
      <c r="AO99" s="335" t="s">
        <v>1288</v>
      </c>
      <c r="AP99" s="335">
        <v>1</v>
      </c>
      <c r="AQ99" s="335">
        <v>1</v>
      </c>
      <c r="AR99" s="335">
        <v>2</v>
      </c>
      <c r="AS99" s="335">
        <v>2</v>
      </c>
      <c r="AT99" s="335">
        <v>1</v>
      </c>
      <c r="AU99" s="335">
        <v>1</v>
      </c>
      <c r="AV99" s="335">
        <v>1</v>
      </c>
      <c r="AW99" s="335">
        <v>1</v>
      </c>
      <c r="AX99" s="335">
        <v>1</v>
      </c>
      <c r="AY99" s="335">
        <v>1</v>
      </c>
      <c r="AZ99" s="335">
        <v>1</v>
      </c>
      <c r="BA99" s="335">
        <v>1</v>
      </c>
      <c r="BB99" s="335">
        <v>1</v>
      </c>
      <c r="BC99" s="335">
        <v>1</v>
      </c>
      <c r="BD99" s="335">
        <v>1</v>
      </c>
      <c r="BE99" s="335">
        <v>1</v>
      </c>
      <c r="BF99" s="335">
        <v>1</v>
      </c>
      <c r="BG99" s="335">
        <v>1</v>
      </c>
      <c r="BH99" s="335">
        <v>1</v>
      </c>
      <c r="BI99" s="335">
        <v>1</v>
      </c>
      <c r="BJ99" s="335">
        <v>1</v>
      </c>
      <c r="BK99" s="335">
        <v>1</v>
      </c>
      <c r="BL99" s="335">
        <v>1</v>
      </c>
      <c r="BM99" s="335">
        <v>1</v>
      </c>
      <c r="BN99" s="335">
        <v>1</v>
      </c>
      <c r="BO99" s="335">
        <v>1</v>
      </c>
      <c r="BP99" s="335">
        <v>1</v>
      </c>
      <c r="BQ99" s="335">
        <v>7</v>
      </c>
      <c r="BR99" s="335">
        <v>5</v>
      </c>
      <c r="BS99" s="335">
        <v>9</v>
      </c>
      <c r="BT99" s="335">
        <v>11</v>
      </c>
      <c r="BU99" s="335">
        <v>14</v>
      </c>
      <c r="BV99" s="335">
        <v>18</v>
      </c>
      <c r="BW99" s="335">
        <v>34</v>
      </c>
      <c r="BX99" s="335">
        <v>48</v>
      </c>
      <c r="BY99" s="335">
        <v>55</v>
      </c>
      <c r="BZ99" s="335">
        <v>52</v>
      </c>
      <c r="CA99" s="335">
        <v>55</v>
      </c>
      <c r="CB99" s="335">
        <v>70</v>
      </c>
      <c r="CC99" s="335">
        <v>71</v>
      </c>
    </row>
    <row r="100" spans="1:81" s="330" customFormat="1" ht="13.9" customHeight="1" x14ac:dyDescent="0.2">
      <c r="A100" s="377" t="s">
        <v>1642</v>
      </c>
      <c r="B100" s="378"/>
      <c r="C100" s="335" t="s">
        <v>1282</v>
      </c>
      <c r="D100" s="335" t="s">
        <v>1282</v>
      </c>
      <c r="E100" s="335" t="s">
        <v>1282</v>
      </c>
      <c r="F100" s="335" t="s">
        <v>1282</v>
      </c>
      <c r="G100" s="335" t="s">
        <v>1282</v>
      </c>
      <c r="H100" s="335" t="s">
        <v>1282</v>
      </c>
      <c r="I100" s="335" t="s">
        <v>1282</v>
      </c>
      <c r="J100" s="335" t="s">
        <v>1282</v>
      </c>
      <c r="K100" s="335" t="s">
        <v>1282</v>
      </c>
      <c r="L100" s="335" t="s">
        <v>1282</v>
      </c>
      <c r="M100" s="335" t="s">
        <v>1282</v>
      </c>
      <c r="N100" s="335" t="s">
        <v>1282</v>
      </c>
      <c r="O100" s="335" t="s">
        <v>1282</v>
      </c>
      <c r="P100" s="335" t="s">
        <v>1282</v>
      </c>
      <c r="Q100" s="335" t="s">
        <v>1282</v>
      </c>
      <c r="R100" s="335" t="s">
        <v>1282</v>
      </c>
      <c r="S100" s="335" t="s">
        <v>1282</v>
      </c>
      <c r="T100" s="335" t="s">
        <v>1282</v>
      </c>
      <c r="U100" s="335" t="s">
        <v>1282</v>
      </c>
      <c r="V100" s="335" t="s">
        <v>1282</v>
      </c>
      <c r="W100" s="335" t="s">
        <v>1282</v>
      </c>
      <c r="X100" s="335" t="s">
        <v>1282</v>
      </c>
      <c r="Y100" s="335" t="s">
        <v>1282</v>
      </c>
      <c r="Z100" s="335" t="s">
        <v>1282</v>
      </c>
      <c r="AA100" s="335" t="s">
        <v>1282</v>
      </c>
      <c r="AB100" s="335" t="s">
        <v>1282</v>
      </c>
      <c r="AC100" s="335" t="s">
        <v>1282</v>
      </c>
      <c r="AD100" s="335" t="s">
        <v>1282</v>
      </c>
      <c r="AE100" s="335" t="s">
        <v>1282</v>
      </c>
      <c r="AF100" s="335" t="s">
        <v>1282</v>
      </c>
      <c r="AG100" s="335" t="s">
        <v>1282</v>
      </c>
      <c r="AH100" s="335" t="s">
        <v>1282</v>
      </c>
      <c r="AI100" s="335" t="s">
        <v>1282</v>
      </c>
      <c r="AJ100" s="335" t="s">
        <v>1282</v>
      </c>
      <c r="AK100" s="335" t="s">
        <v>1282</v>
      </c>
      <c r="AL100" s="335" t="s">
        <v>1282</v>
      </c>
      <c r="AM100" s="335" t="s">
        <v>1282</v>
      </c>
      <c r="AN100" s="335" t="s">
        <v>1282</v>
      </c>
      <c r="AO100" s="335" t="s">
        <v>1282</v>
      </c>
      <c r="AP100" s="335" t="s">
        <v>1282</v>
      </c>
      <c r="AQ100" s="335" t="s">
        <v>1282</v>
      </c>
      <c r="AR100" s="335" t="s">
        <v>1282</v>
      </c>
      <c r="AS100" s="335" t="s">
        <v>1282</v>
      </c>
      <c r="AT100" s="335" t="s">
        <v>1282</v>
      </c>
      <c r="AU100" s="335" t="s">
        <v>1282</v>
      </c>
      <c r="AV100" s="335" t="s">
        <v>1282</v>
      </c>
      <c r="AW100" s="335" t="s">
        <v>1282</v>
      </c>
      <c r="AX100" s="335" t="s">
        <v>1282</v>
      </c>
      <c r="AY100" s="335" t="s">
        <v>1282</v>
      </c>
      <c r="AZ100" s="335" t="s">
        <v>1282</v>
      </c>
      <c r="BA100" s="335" t="s">
        <v>1282</v>
      </c>
      <c r="BB100" s="335" t="s">
        <v>1282</v>
      </c>
      <c r="BC100" s="335" t="s">
        <v>1282</v>
      </c>
      <c r="BD100" s="335">
        <v>2</v>
      </c>
      <c r="BE100" s="335">
        <v>3</v>
      </c>
      <c r="BF100" s="335">
        <v>3</v>
      </c>
      <c r="BG100" s="335">
        <v>3</v>
      </c>
      <c r="BH100" s="335">
        <v>2</v>
      </c>
      <c r="BI100" s="335">
        <v>3</v>
      </c>
      <c r="BJ100" s="335">
        <v>3</v>
      </c>
      <c r="BK100" s="335">
        <v>2</v>
      </c>
      <c r="BL100" s="335">
        <v>3</v>
      </c>
      <c r="BM100" s="335">
        <v>2</v>
      </c>
      <c r="BN100" s="335">
        <v>3</v>
      </c>
      <c r="BO100" s="335">
        <v>3</v>
      </c>
      <c r="BP100" s="335">
        <v>4</v>
      </c>
      <c r="BQ100" s="335">
        <v>4</v>
      </c>
      <c r="BR100" s="335">
        <v>4</v>
      </c>
      <c r="BS100" s="335">
        <v>4</v>
      </c>
      <c r="BT100" s="335">
        <v>4</v>
      </c>
      <c r="BU100" s="335">
        <v>4</v>
      </c>
      <c r="BV100" s="335">
        <v>5</v>
      </c>
      <c r="BW100" s="335">
        <v>4</v>
      </c>
      <c r="BX100" s="335">
        <v>4</v>
      </c>
      <c r="BY100" s="335">
        <v>4</v>
      </c>
      <c r="BZ100" s="335">
        <v>3</v>
      </c>
      <c r="CA100" s="335">
        <v>3</v>
      </c>
      <c r="CB100" s="335">
        <v>3</v>
      </c>
      <c r="CC100" s="335">
        <v>3</v>
      </c>
    </row>
    <row r="101" spans="1:81" s="330" customFormat="1" ht="13.9" customHeight="1" x14ac:dyDescent="0.2">
      <c r="A101" s="377" t="s">
        <v>1641</v>
      </c>
      <c r="B101" s="378"/>
      <c r="C101" s="335" t="s">
        <v>1282</v>
      </c>
      <c r="D101" s="335" t="s">
        <v>1282</v>
      </c>
      <c r="E101" s="335" t="s">
        <v>1282</v>
      </c>
      <c r="F101" s="335" t="s">
        <v>1282</v>
      </c>
      <c r="G101" s="335" t="s">
        <v>1282</v>
      </c>
      <c r="H101" s="335" t="s">
        <v>1282</v>
      </c>
      <c r="I101" s="335" t="s">
        <v>1282</v>
      </c>
      <c r="J101" s="335" t="s">
        <v>1282</v>
      </c>
      <c r="K101" s="335">
        <v>28</v>
      </c>
      <c r="L101" s="335">
        <v>46</v>
      </c>
      <c r="M101" s="335">
        <v>62</v>
      </c>
      <c r="N101" s="335">
        <v>53</v>
      </c>
      <c r="O101" s="335">
        <v>38</v>
      </c>
      <c r="P101" s="335">
        <v>52</v>
      </c>
      <c r="Q101" s="335">
        <v>162</v>
      </c>
      <c r="R101" s="335">
        <v>178</v>
      </c>
      <c r="S101" s="335">
        <v>305</v>
      </c>
      <c r="T101" s="335">
        <v>289</v>
      </c>
      <c r="U101" s="335">
        <v>174</v>
      </c>
      <c r="V101" s="335">
        <v>207</v>
      </c>
      <c r="W101" s="335">
        <v>149</v>
      </c>
      <c r="X101" s="335">
        <v>268</v>
      </c>
      <c r="Y101" s="335">
        <v>381</v>
      </c>
      <c r="Z101" s="335">
        <v>353</v>
      </c>
      <c r="AA101" s="335">
        <v>481</v>
      </c>
      <c r="AB101" s="335">
        <v>387</v>
      </c>
      <c r="AC101" s="335">
        <v>227</v>
      </c>
      <c r="AD101" s="335">
        <v>278</v>
      </c>
      <c r="AE101" s="335">
        <v>405</v>
      </c>
      <c r="AF101" s="335">
        <v>610</v>
      </c>
      <c r="AG101" s="335">
        <v>434</v>
      </c>
      <c r="AH101" s="335">
        <v>387</v>
      </c>
      <c r="AI101" s="335">
        <v>268</v>
      </c>
      <c r="AJ101" s="335">
        <v>244</v>
      </c>
      <c r="AK101" s="335">
        <v>234</v>
      </c>
      <c r="AL101" s="335">
        <v>128</v>
      </c>
      <c r="AM101" s="335">
        <v>143</v>
      </c>
      <c r="AN101" s="335">
        <v>47</v>
      </c>
      <c r="AO101" s="335">
        <v>56</v>
      </c>
      <c r="AP101" s="335">
        <v>87</v>
      </c>
      <c r="AQ101" s="335">
        <v>84</v>
      </c>
      <c r="AR101" s="335">
        <v>169</v>
      </c>
      <c r="AS101" s="335">
        <v>409</v>
      </c>
      <c r="AT101" s="335">
        <v>548</v>
      </c>
      <c r="AU101" s="335">
        <v>1366</v>
      </c>
      <c r="AV101" s="335">
        <v>1306</v>
      </c>
      <c r="AW101" s="335">
        <v>1888</v>
      </c>
      <c r="AX101" s="335">
        <v>1281</v>
      </c>
      <c r="AY101" s="335">
        <v>1445</v>
      </c>
      <c r="AZ101" s="335">
        <v>1400</v>
      </c>
      <c r="BA101" s="335">
        <v>493</v>
      </c>
      <c r="BB101" s="335">
        <v>403</v>
      </c>
      <c r="BC101" s="335">
        <v>288</v>
      </c>
      <c r="BD101" s="335">
        <v>349</v>
      </c>
      <c r="BE101" s="335">
        <v>281</v>
      </c>
      <c r="BF101" s="335">
        <v>149</v>
      </c>
      <c r="BG101" s="335">
        <v>115</v>
      </c>
      <c r="BH101" s="335">
        <v>9</v>
      </c>
      <c r="BI101" s="335">
        <v>1</v>
      </c>
      <c r="BJ101" s="335">
        <v>25</v>
      </c>
      <c r="BK101" s="335">
        <v>27</v>
      </c>
      <c r="BL101" s="335">
        <v>44</v>
      </c>
      <c r="BM101" s="335">
        <v>56</v>
      </c>
      <c r="BN101" s="335">
        <v>61</v>
      </c>
      <c r="BO101" s="335">
        <v>120</v>
      </c>
      <c r="BP101" s="335">
        <v>294</v>
      </c>
      <c r="BQ101" s="335">
        <v>209</v>
      </c>
      <c r="BR101" s="335">
        <v>46</v>
      </c>
      <c r="BS101" s="335">
        <v>23</v>
      </c>
      <c r="BT101" s="335">
        <v>99</v>
      </c>
      <c r="BU101" s="335">
        <v>88</v>
      </c>
      <c r="BV101" s="335">
        <v>203</v>
      </c>
      <c r="BW101" s="335">
        <v>225</v>
      </c>
      <c r="BX101" s="335">
        <v>4</v>
      </c>
      <c r="BY101" s="335" t="s">
        <v>1282</v>
      </c>
      <c r="BZ101" s="335" t="s">
        <v>1282</v>
      </c>
      <c r="CA101" s="335" t="s">
        <v>1282</v>
      </c>
      <c r="CB101" s="335" t="s">
        <v>1282</v>
      </c>
      <c r="CC101" s="335" t="s">
        <v>1282</v>
      </c>
    </row>
    <row r="102" spans="1:81" s="330" customFormat="1" ht="13.9" customHeight="1" x14ac:dyDescent="0.2">
      <c r="A102" s="377" t="s">
        <v>1640</v>
      </c>
      <c r="B102" s="378"/>
      <c r="C102" s="335" t="s">
        <v>1282</v>
      </c>
      <c r="D102" s="335" t="s">
        <v>1282</v>
      </c>
      <c r="E102" s="335" t="s">
        <v>1282</v>
      </c>
      <c r="F102" s="335" t="s">
        <v>1282</v>
      </c>
      <c r="G102" s="335" t="s">
        <v>1282</v>
      </c>
      <c r="H102" s="335" t="s">
        <v>1282</v>
      </c>
      <c r="I102" s="335" t="s">
        <v>1282</v>
      </c>
      <c r="J102" s="335" t="s">
        <v>1282</v>
      </c>
      <c r="K102" s="335" t="s">
        <v>1282</v>
      </c>
      <c r="L102" s="335" t="s">
        <v>1282</v>
      </c>
      <c r="M102" s="335" t="s">
        <v>1282</v>
      </c>
      <c r="N102" s="335" t="s">
        <v>1282</v>
      </c>
      <c r="O102" s="335" t="s">
        <v>1282</v>
      </c>
      <c r="P102" s="335" t="s">
        <v>1282</v>
      </c>
      <c r="Q102" s="335" t="s">
        <v>1282</v>
      </c>
      <c r="R102" s="335" t="s">
        <v>1282</v>
      </c>
      <c r="S102" s="335" t="s">
        <v>1282</v>
      </c>
      <c r="T102" s="335" t="s">
        <v>1282</v>
      </c>
      <c r="U102" s="335" t="s">
        <v>1282</v>
      </c>
      <c r="V102" s="335" t="s">
        <v>1282</v>
      </c>
      <c r="W102" s="335" t="s">
        <v>1282</v>
      </c>
      <c r="X102" s="335" t="s">
        <v>1282</v>
      </c>
      <c r="Y102" s="335" t="s">
        <v>1282</v>
      </c>
      <c r="Z102" s="335" t="s">
        <v>1282</v>
      </c>
      <c r="AA102" s="335" t="s">
        <v>1282</v>
      </c>
      <c r="AB102" s="335" t="s">
        <v>1282</v>
      </c>
      <c r="AC102" s="335" t="s">
        <v>1282</v>
      </c>
      <c r="AD102" s="335" t="s">
        <v>1282</v>
      </c>
      <c r="AE102" s="335" t="s">
        <v>1282</v>
      </c>
      <c r="AF102" s="335" t="s">
        <v>1282</v>
      </c>
      <c r="AG102" s="335" t="s">
        <v>1282</v>
      </c>
      <c r="AH102" s="335" t="s">
        <v>1282</v>
      </c>
      <c r="AI102" s="335" t="s">
        <v>1282</v>
      </c>
      <c r="AJ102" s="335" t="s">
        <v>1282</v>
      </c>
      <c r="AK102" s="335" t="s">
        <v>1282</v>
      </c>
      <c r="AL102" s="335" t="s">
        <v>1282</v>
      </c>
      <c r="AM102" s="335" t="s">
        <v>1282</v>
      </c>
      <c r="AN102" s="335" t="s">
        <v>1282</v>
      </c>
      <c r="AO102" s="335" t="s">
        <v>1282</v>
      </c>
      <c r="AP102" s="335" t="s">
        <v>1282</v>
      </c>
      <c r="AQ102" s="335" t="s">
        <v>1282</v>
      </c>
      <c r="AR102" s="335" t="s">
        <v>1282</v>
      </c>
      <c r="AS102" s="335" t="s">
        <v>1282</v>
      </c>
      <c r="AT102" s="335" t="s">
        <v>1282</v>
      </c>
      <c r="AU102" s="335" t="s">
        <v>1282</v>
      </c>
      <c r="AV102" s="335" t="s">
        <v>1282</v>
      </c>
      <c r="AW102" s="335" t="s">
        <v>1282</v>
      </c>
      <c r="AX102" s="335" t="s">
        <v>1282</v>
      </c>
      <c r="AY102" s="335" t="s">
        <v>1282</v>
      </c>
      <c r="AZ102" s="335" t="s">
        <v>1282</v>
      </c>
      <c r="BA102" s="335" t="s">
        <v>1282</v>
      </c>
      <c r="BB102" s="335" t="s">
        <v>1282</v>
      </c>
      <c r="BC102" s="335" t="s">
        <v>1282</v>
      </c>
      <c r="BD102" s="335" t="s">
        <v>1282</v>
      </c>
      <c r="BE102" s="335">
        <v>9</v>
      </c>
      <c r="BF102" s="335">
        <v>4</v>
      </c>
      <c r="BG102" s="335" t="s">
        <v>1282</v>
      </c>
      <c r="BH102" s="335" t="s">
        <v>1282</v>
      </c>
      <c r="BI102" s="335" t="s">
        <v>1282</v>
      </c>
      <c r="BJ102" s="335" t="s">
        <v>1282</v>
      </c>
      <c r="BK102" s="335" t="s">
        <v>1282</v>
      </c>
      <c r="BL102" s="335" t="s">
        <v>1282</v>
      </c>
      <c r="BM102" s="335" t="s">
        <v>1282</v>
      </c>
      <c r="BN102" s="335" t="s">
        <v>1282</v>
      </c>
      <c r="BO102" s="335" t="s">
        <v>1282</v>
      </c>
      <c r="BP102" s="335" t="s">
        <v>1282</v>
      </c>
      <c r="BQ102" s="335" t="s">
        <v>1282</v>
      </c>
      <c r="BR102" s="335" t="s">
        <v>1282</v>
      </c>
      <c r="BS102" s="335" t="s">
        <v>1282</v>
      </c>
      <c r="BT102" s="335" t="s">
        <v>1282</v>
      </c>
      <c r="BU102" s="335" t="s">
        <v>1282</v>
      </c>
      <c r="BV102" s="335" t="s">
        <v>1282</v>
      </c>
      <c r="BW102" s="335" t="s">
        <v>1282</v>
      </c>
      <c r="BX102" s="335" t="s">
        <v>1282</v>
      </c>
      <c r="BY102" s="335" t="s">
        <v>1282</v>
      </c>
      <c r="BZ102" s="335" t="s">
        <v>1282</v>
      </c>
      <c r="CA102" s="335" t="s">
        <v>1282</v>
      </c>
      <c r="CB102" s="335" t="s">
        <v>1282</v>
      </c>
      <c r="CC102" s="335" t="s">
        <v>1282</v>
      </c>
    </row>
    <row r="103" spans="1:81" s="330" customFormat="1" ht="13.9" customHeight="1" x14ac:dyDescent="0.2">
      <c r="A103" s="377" t="s">
        <v>1639</v>
      </c>
      <c r="B103" s="378"/>
      <c r="C103" s="335" t="s">
        <v>1282</v>
      </c>
      <c r="D103" s="335" t="s">
        <v>1282</v>
      </c>
      <c r="E103" s="335" t="s">
        <v>1282</v>
      </c>
      <c r="F103" s="335" t="s">
        <v>1282</v>
      </c>
      <c r="G103" s="335" t="s">
        <v>1282</v>
      </c>
      <c r="H103" s="335" t="s">
        <v>1282</v>
      </c>
      <c r="I103" s="335" t="s">
        <v>1282</v>
      </c>
      <c r="J103" s="335" t="s">
        <v>1282</v>
      </c>
      <c r="K103" s="335" t="s">
        <v>1282</v>
      </c>
      <c r="L103" s="335" t="s">
        <v>1282</v>
      </c>
      <c r="M103" s="335" t="s">
        <v>1282</v>
      </c>
      <c r="N103" s="335" t="s">
        <v>1282</v>
      </c>
      <c r="O103" s="335" t="s">
        <v>1282</v>
      </c>
      <c r="P103" s="335" t="s">
        <v>1282</v>
      </c>
      <c r="Q103" s="335" t="s">
        <v>1282</v>
      </c>
      <c r="R103" s="335" t="s">
        <v>1282</v>
      </c>
      <c r="S103" s="335" t="s">
        <v>1282</v>
      </c>
      <c r="T103" s="335" t="s">
        <v>1282</v>
      </c>
      <c r="U103" s="335" t="s">
        <v>1282</v>
      </c>
      <c r="V103" s="335" t="s">
        <v>1282</v>
      </c>
      <c r="W103" s="335" t="s">
        <v>1282</v>
      </c>
      <c r="X103" s="335" t="s">
        <v>1282</v>
      </c>
      <c r="Y103" s="335" t="s">
        <v>1282</v>
      </c>
      <c r="Z103" s="335" t="s">
        <v>1282</v>
      </c>
      <c r="AA103" s="335" t="s">
        <v>1282</v>
      </c>
      <c r="AB103" s="335" t="s">
        <v>1282</v>
      </c>
      <c r="AC103" s="335" t="s">
        <v>1282</v>
      </c>
      <c r="AD103" s="335" t="s">
        <v>1282</v>
      </c>
      <c r="AE103" s="335" t="s">
        <v>1282</v>
      </c>
      <c r="AF103" s="335" t="s">
        <v>1282</v>
      </c>
      <c r="AG103" s="335" t="s">
        <v>1282</v>
      </c>
      <c r="AH103" s="335" t="s">
        <v>1282</v>
      </c>
      <c r="AI103" s="335" t="s">
        <v>1282</v>
      </c>
      <c r="AJ103" s="335" t="s">
        <v>1282</v>
      </c>
      <c r="AK103" s="335" t="s">
        <v>1282</v>
      </c>
      <c r="AL103" s="335" t="s">
        <v>1282</v>
      </c>
      <c r="AM103" s="335" t="s">
        <v>1282</v>
      </c>
      <c r="AN103" s="335" t="s">
        <v>1282</v>
      </c>
      <c r="AO103" s="335" t="s">
        <v>1282</v>
      </c>
      <c r="AP103" s="335" t="s">
        <v>1282</v>
      </c>
      <c r="AQ103" s="335" t="s">
        <v>1282</v>
      </c>
      <c r="AR103" s="335" t="s">
        <v>1282</v>
      </c>
      <c r="AS103" s="335" t="s">
        <v>1282</v>
      </c>
      <c r="AT103" s="335" t="s">
        <v>1282</v>
      </c>
      <c r="AU103" s="335" t="s">
        <v>1282</v>
      </c>
      <c r="AV103" s="335" t="s">
        <v>1282</v>
      </c>
      <c r="AW103" s="335" t="s">
        <v>1282</v>
      </c>
      <c r="AX103" s="335" t="s">
        <v>1282</v>
      </c>
      <c r="AY103" s="335" t="s">
        <v>1282</v>
      </c>
      <c r="AZ103" s="335" t="s">
        <v>1282</v>
      </c>
      <c r="BA103" s="335" t="s">
        <v>1282</v>
      </c>
      <c r="BB103" s="335" t="s">
        <v>1282</v>
      </c>
      <c r="BC103" s="335" t="s">
        <v>1282</v>
      </c>
      <c r="BD103" s="335" t="s">
        <v>1282</v>
      </c>
      <c r="BE103" s="335">
        <v>42</v>
      </c>
      <c r="BF103" s="335" t="s">
        <v>1282</v>
      </c>
      <c r="BG103" s="335" t="s">
        <v>1282</v>
      </c>
      <c r="BH103" s="335" t="s">
        <v>1282</v>
      </c>
      <c r="BI103" s="335" t="s">
        <v>1282</v>
      </c>
      <c r="BJ103" s="335" t="s">
        <v>1282</v>
      </c>
      <c r="BK103" s="335" t="s">
        <v>1282</v>
      </c>
      <c r="BL103" s="335" t="s">
        <v>1282</v>
      </c>
      <c r="BM103" s="335" t="s">
        <v>1282</v>
      </c>
      <c r="BN103" s="335" t="s">
        <v>1282</v>
      </c>
      <c r="BO103" s="335" t="s">
        <v>1282</v>
      </c>
      <c r="BP103" s="335" t="s">
        <v>1282</v>
      </c>
      <c r="BQ103" s="335" t="s">
        <v>1282</v>
      </c>
      <c r="BR103" s="335" t="s">
        <v>1282</v>
      </c>
      <c r="BS103" s="335" t="s">
        <v>1282</v>
      </c>
      <c r="BT103" s="335" t="s">
        <v>1282</v>
      </c>
      <c r="BU103" s="335" t="s">
        <v>1282</v>
      </c>
      <c r="BV103" s="335" t="s">
        <v>1282</v>
      </c>
      <c r="BW103" s="335" t="s">
        <v>1282</v>
      </c>
      <c r="BX103" s="335" t="s">
        <v>1282</v>
      </c>
      <c r="BY103" s="335" t="s">
        <v>1282</v>
      </c>
      <c r="BZ103" s="335" t="s">
        <v>1282</v>
      </c>
      <c r="CA103" s="335" t="s">
        <v>1282</v>
      </c>
      <c r="CB103" s="335" t="s">
        <v>1282</v>
      </c>
      <c r="CC103" s="335" t="s">
        <v>1282</v>
      </c>
    </row>
    <row r="104" spans="1:81" s="330" customFormat="1" ht="13.9" customHeight="1" x14ac:dyDescent="0.2">
      <c r="A104" s="377" t="s">
        <v>1638</v>
      </c>
      <c r="B104" s="378"/>
      <c r="C104" s="335" t="s">
        <v>1282</v>
      </c>
      <c r="D104" s="335" t="s">
        <v>1282</v>
      </c>
      <c r="E104" s="335" t="s">
        <v>1282</v>
      </c>
      <c r="F104" s="335" t="s">
        <v>1282</v>
      </c>
      <c r="G104" s="335" t="s">
        <v>1282</v>
      </c>
      <c r="H104" s="335" t="s">
        <v>1282</v>
      </c>
      <c r="I104" s="335" t="s">
        <v>1282</v>
      </c>
      <c r="J104" s="335" t="s">
        <v>1282</v>
      </c>
      <c r="K104" s="335" t="s">
        <v>1282</v>
      </c>
      <c r="L104" s="335" t="s">
        <v>1282</v>
      </c>
      <c r="M104" s="335" t="s">
        <v>1282</v>
      </c>
      <c r="N104" s="335" t="s">
        <v>1282</v>
      </c>
      <c r="O104" s="335" t="s">
        <v>1282</v>
      </c>
      <c r="P104" s="335" t="s">
        <v>1282</v>
      </c>
      <c r="Q104" s="335" t="s">
        <v>1282</v>
      </c>
      <c r="R104" s="335" t="s">
        <v>1282</v>
      </c>
      <c r="S104" s="335" t="s">
        <v>1282</v>
      </c>
      <c r="T104" s="335" t="s">
        <v>1282</v>
      </c>
      <c r="U104" s="335" t="s">
        <v>1282</v>
      </c>
      <c r="V104" s="335" t="s">
        <v>1282</v>
      </c>
      <c r="W104" s="335" t="s">
        <v>1282</v>
      </c>
      <c r="X104" s="335" t="s">
        <v>1282</v>
      </c>
      <c r="Y104" s="335" t="s">
        <v>1282</v>
      </c>
      <c r="Z104" s="335" t="s">
        <v>1282</v>
      </c>
      <c r="AA104" s="335" t="s">
        <v>1282</v>
      </c>
      <c r="AB104" s="335" t="s">
        <v>1282</v>
      </c>
      <c r="AC104" s="335" t="s">
        <v>1282</v>
      </c>
      <c r="AD104" s="335" t="s">
        <v>1282</v>
      </c>
      <c r="AE104" s="335" t="s">
        <v>1282</v>
      </c>
      <c r="AF104" s="335" t="s">
        <v>1282</v>
      </c>
      <c r="AG104" s="335" t="s">
        <v>1282</v>
      </c>
      <c r="AH104" s="335" t="s">
        <v>1282</v>
      </c>
      <c r="AI104" s="335" t="s">
        <v>1282</v>
      </c>
      <c r="AJ104" s="335" t="s">
        <v>1282</v>
      </c>
      <c r="AK104" s="335" t="s">
        <v>1282</v>
      </c>
      <c r="AL104" s="335" t="s">
        <v>1282</v>
      </c>
      <c r="AM104" s="335" t="s">
        <v>1282</v>
      </c>
      <c r="AN104" s="335" t="s">
        <v>1282</v>
      </c>
      <c r="AO104" s="335" t="s">
        <v>1282</v>
      </c>
      <c r="AP104" s="335" t="s">
        <v>1282</v>
      </c>
      <c r="AQ104" s="335" t="s">
        <v>1282</v>
      </c>
      <c r="AR104" s="335" t="s">
        <v>1282</v>
      </c>
      <c r="AS104" s="335" t="s">
        <v>1282</v>
      </c>
      <c r="AT104" s="335" t="s">
        <v>1282</v>
      </c>
      <c r="AU104" s="335" t="s">
        <v>1282</v>
      </c>
      <c r="AV104" s="335" t="s">
        <v>1282</v>
      </c>
      <c r="AW104" s="335" t="s">
        <v>1282</v>
      </c>
      <c r="AX104" s="335" t="s">
        <v>1282</v>
      </c>
      <c r="AY104" s="335" t="s">
        <v>1282</v>
      </c>
      <c r="AZ104" s="335" t="s">
        <v>1282</v>
      </c>
      <c r="BA104" s="335" t="s">
        <v>1282</v>
      </c>
      <c r="BB104" s="335" t="s">
        <v>1282</v>
      </c>
      <c r="BC104" s="335" t="s">
        <v>1282</v>
      </c>
      <c r="BD104" s="335" t="s">
        <v>1282</v>
      </c>
      <c r="BE104" s="335" t="s">
        <v>1282</v>
      </c>
      <c r="BF104" s="335" t="s">
        <v>1282</v>
      </c>
      <c r="BG104" s="335" t="s">
        <v>1282</v>
      </c>
      <c r="BH104" s="335" t="s">
        <v>1282</v>
      </c>
      <c r="BI104" s="335" t="s">
        <v>1282</v>
      </c>
      <c r="BJ104" s="335" t="s">
        <v>1282</v>
      </c>
      <c r="BK104" s="335" t="s">
        <v>1282</v>
      </c>
      <c r="BL104" s="335" t="s">
        <v>1282</v>
      </c>
      <c r="BM104" s="335" t="s">
        <v>1282</v>
      </c>
      <c r="BN104" s="335" t="s">
        <v>1282</v>
      </c>
      <c r="BO104" s="335" t="s">
        <v>1282</v>
      </c>
      <c r="BP104" s="335" t="s">
        <v>1282</v>
      </c>
      <c r="BQ104" s="335" t="s">
        <v>1282</v>
      </c>
      <c r="BR104" s="335" t="s">
        <v>1282</v>
      </c>
      <c r="BS104" s="335" t="s">
        <v>1282</v>
      </c>
      <c r="BT104" s="335" t="s">
        <v>1282</v>
      </c>
      <c r="BU104" s="335">
        <v>50</v>
      </c>
      <c r="BV104" s="335" t="s">
        <v>1282</v>
      </c>
      <c r="BW104" s="335" t="s">
        <v>1282</v>
      </c>
      <c r="BX104" s="335" t="s">
        <v>1282</v>
      </c>
      <c r="BY104" s="335" t="s">
        <v>1282</v>
      </c>
      <c r="BZ104" s="335" t="s">
        <v>1282</v>
      </c>
      <c r="CA104" s="335" t="s">
        <v>1282</v>
      </c>
      <c r="CB104" s="335" t="s">
        <v>1282</v>
      </c>
      <c r="CC104" s="335" t="s">
        <v>1282</v>
      </c>
    </row>
    <row r="105" spans="1:81" s="330" customFormat="1" ht="13.9" customHeight="1" x14ac:dyDescent="0.25">
      <c r="A105" s="379" t="s">
        <v>1637</v>
      </c>
      <c r="B105" s="380"/>
      <c r="C105" s="333">
        <v>25</v>
      </c>
      <c r="D105" s="333">
        <v>25</v>
      </c>
      <c r="E105" s="333">
        <v>26</v>
      </c>
      <c r="F105" s="333">
        <v>26</v>
      </c>
      <c r="G105" s="333">
        <v>26</v>
      </c>
      <c r="H105" s="333">
        <v>26</v>
      </c>
      <c r="I105" s="333">
        <v>30</v>
      </c>
      <c r="J105" s="333">
        <v>34</v>
      </c>
      <c r="K105" s="333">
        <v>64</v>
      </c>
      <c r="L105" s="333">
        <v>87</v>
      </c>
      <c r="M105" s="333">
        <v>106</v>
      </c>
      <c r="N105" s="333">
        <v>98</v>
      </c>
      <c r="O105" s="333">
        <v>84</v>
      </c>
      <c r="P105" s="333">
        <v>97</v>
      </c>
      <c r="Q105" s="333">
        <v>207</v>
      </c>
      <c r="R105" s="333">
        <v>237</v>
      </c>
      <c r="S105" s="333">
        <v>374</v>
      </c>
      <c r="T105" s="333">
        <v>369</v>
      </c>
      <c r="U105" s="333">
        <v>262</v>
      </c>
      <c r="V105" s="333">
        <v>300</v>
      </c>
      <c r="W105" s="333">
        <v>243</v>
      </c>
      <c r="X105" s="333">
        <v>365</v>
      </c>
      <c r="Y105" s="333">
        <v>485</v>
      </c>
      <c r="Z105" s="333">
        <v>464</v>
      </c>
      <c r="AA105" s="333">
        <v>599</v>
      </c>
      <c r="AB105" s="333">
        <v>517</v>
      </c>
      <c r="AC105" s="333">
        <v>368</v>
      </c>
      <c r="AD105" s="333">
        <v>427</v>
      </c>
      <c r="AE105" s="333">
        <v>542</v>
      </c>
      <c r="AF105" s="333">
        <v>752</v>
      </c>
      <c r="AG105" s="333">
        <v>604</v>
      </c>
      <c r="AH105" s="333">
        <v>591</v>
      </c>
      <c r="AI105" s="333">
        <v>496</v>
      </c>
      <c r="AJ105" s="333">
        <v>484</v>
      </c>
      <c r="AK105" s="333">
        <v>481</v>
      </c>
      <c r="AL105" s="333">
        <v>404</v>
      </c>
      <c r="AM105" s="333">
        <v>425</v>
      </c>
      <c r="AN105" s="333">
        <v>123</v>
      </c>
      <c r="AO105" s="333">
        <v>371</v>
      </c>
      <c r="AP105" s="333">
        <v>426</v>
      </c>
      <c r="AQ105" s="333">
        <v>456</v>
      </c>
      <c r="AR105" s="333">
        <v>569</v>
      </c>
      <c r="AS105" s="333">
        <v>829</v>
      </c>
      <c r="AT105" s="333">
        <v>986</v>
      </c>
      <c r="AU105" s="333">
        <v>1816</v>
      </c>
      <c r="AV105" s="333">
        <v>1783</v>
      </c>
      <c r="AW105" s="333">
        <v>2371</v>
      </c>
      <c r="AX105" s="333">
        <v>1882</v>
      </c>
      <c r="AY105" s="333">
        <v>2046</v>
      </c>
      <c r="AZ105" s="333">
        <v>2020</v>
      </c>
      <c r="BA105" s="333">
        <v>1198</v>
      </c>
      <c r="BB105" s="333">
        <v>1118</v>
      </c>
      <c r="BC105" s="333">
        <v>1052</v>
      </c>
      <c r="BD105" s="333">
        <v>976</v>
      </c>
      <c r="BE105" s="333">
        <v>954</v>
      </c>
      <c r="BF105" s="333">
        <v>817</v>
      </c>
      <c r="BG105" s="333">
        <v>780</v>
      </c>
      <c r="BH105" s="333">
        <v>641</v>
      </c>
      <c r="BI105" s="333">
        <v>634</v>
      </c>
      <c r="BJ105" s="333">
        <v>668</v>
      </c>
      <c r="BK105" s="333">
        <v>659</v>
      </c>
      <c r="BL105" s="333">
        <v>724</v>
      </c>
      <c r="BM105" s="333">
        <v>755</v>
      </c>
      <c r="BN105" s="333">
        <v>750</v>
      </c>
      <c r="BO105" s="333">
        <v>800</v>
      </c>
      <c r="BP105" s="333">
        <v>995</v>
      </c>
      <c r="BQ105" s="333">
        <v>933</v>
      </c>
      <c r="BR105" s="333">
        <v>749</v>
      </c>
      <c r="BS105" s="333">
        <v>803</v>
      </c>
      <c r="BT105" s="333">
        <v>862</v>
      </c>
      <c r="BU105" s="333">
        <v>937</v>
      </c>
      <c r="BV105" s="333">
        <v>843</v>
      </c>
      <c r="BW105" s="333">
        <v>938</v>
      </c>
      <c r="BX105" s="333">
        <v>635</v>
      </c>
      <c r="BY105" s="333">
        <v>670</v>
      </c>
      <c r="BZ105" s="333">
        <v>701</v>
      </c>
      <c r="CA105" s="333">
        <v>707</v>
      </c>
      <c r="CB105" s="333">
        <v>1137</v>
      </c>
      <c r="CC105" s="333">
        <v>1073</v>
      </c>
    </row>
    <row r="106" spans="1:81" s="330" customFormat="1" ht="13.9" customHeight="1" x14ac:dyDescent="0.25">
      <c r="A106" s="381" t="s">
        <v>1636</v>
      </c>
      <c r="B106" s="382"/>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337"/>
      <c r="BC106" s="337"/>
      <c r="BD106" s="337"/>
      <c r="BE106" s="337"/>
      <c r="BF106" s="337"/>
      <c r="BG106" s="337"/>
      <c r="BH106" s="337"/>
      <c r="BI106" s="337"/>
      <c r="BJ106" s="337"/>
      <c r="BK106" s="337"/>
      <c r="BL106" s="337"/>
      <c r="BM106" s="337"/>
      <c r="BN106" s="337"/>
      <c r="BO106" s="337"/>
      <c r="BP106" s="337"/>
      <c r="BQ106" s="337"/>
      <c r="BR106" s="337"/>
      <c r="BS106" s="337"/>
      <c r="BT106" s="337"/>
      <c r="BU106" s="337"/>
      <c r="BV106" s="337"/>
      <c r="BW106" s="337"/>
      <c r="BX106" s="337"/>
      <c r="BY106" s="337"/>
      <c r="BZ106" s="337"/>
      <c r="CA106" s="337"/>
      <c r="CB106" s="337"/>
      <c r="CC106" s="337"/>
    </row>
    <row r="107" spans="1:81" s="330" customFormat="1" ht="13.9" customHeight="1" x14ac:dyDescent="0.2">
      <c r="A107" s="375" t="s">
        <v>1326</v>
      </c>
      <c r="B107" s="376"/>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M107" s="337"/>
      <c r="BN107" s="337"/>
      <c r="BO107" s="337"/>
      <c r="BP107" s="337"/>
      <c r="BQ107" s="337"/>
      <c r="BR107" s="337"/>
      <c r="BS107" s="337"/>
      <c r="BT107" s="337"/>
      <c r="BU107" s="337"/>
      <c r="BV107" s="337"/>
      <c r="BW107" s="337"/>
      <c r="BX107" s="337"/>
      <c r="BY107" s="337"/>
      <c r="BZ107" s="337"/>
      <c r="CA107" s="337"/>
      <c r="CB107" s="337"/>
      <c r="CC107" s="337"/>
    </row>
    <row r="108" spans="1:81" s="330" customFormat="1" ht="13.9" customHeight="1" x14ac:dyDescent="0.2">
      <c r="A108" s="377" t="s">
        <v>1635</v>
      </c>
      <c r="B108" s="378"/>
      <c r="C108" s="335" t="s">
        <v>1282</v>
      </c>
      <c r="D108" s="335" t="s">
        <v>1282</v>
      </c>
      <c r="E108" s="335" t="s">
        <v>1282</v>
      </c>
      <c r="F108" s="335" t="s">
        <v>1282</v>
      </c>
      <c r="G108" s="335" t="s">
        <v>1282</v>
      </c>
      <c r="H108" s="335" t="s">
        <v>1282</v>
      </c>
      <c r="I108" s="335" t="s">
        <v>1282</v>
      </c>
      <c r="J108" s="335" t="s">
        <v>1282</v>
      </c>
      <c r="K108" s="335" t="s">
        <v>1282</v>
      </c>
      <c r="L108" s="335" t="s">
        <v>1282</v>
      </c>
      <c r="M108" s="335" t="s">
        <v>1282</v>
      </c>
      <c r="N108" s="335" t="s">
        <v>1282</v>
      </c>
      <c r="O108" s="335" t="s">
        <v>1282</v>
      </c>
      <c r="P108" s="335" t="s">
        <v>1282</v>
      </c>
      <c r="Q108" s="335" t="s">
        <v>1282</v>
      </c>
      <c r="R108" s="335" t="s">
        <v>1282</v>
      </c>
      <c r="S108" s="335" t="s">
        <v>1282</v>
      </c>
      <c r="T108" s="335" t="s">
        <v>1282</v>
      </c>
      <c r="U108" s="335" t="s">
        <v>1282</v>
      </c>
      <c r="V108" s="335" t="s">
        <v>1282</v>
      </c>
      <c r="W108" s="335" t="s">
        <v>1282</v>
      </c>
      <c r="X108" s="335" t="s">
        <v>1282</v>
      </c>
      <c r="Y108" s="335" t="s">
        <v>1282</v>
      </c>
      <c r="Z108" s="335" t="s">
        <v>1282</v>
      </c>
      <c r="AA108" s="335" t="s">
        <v>1282</v>
      </c>
      <c r="AB108" s="335" t="s">
        <v>1282</v>
      </c>
      <c r="AC108" s="335" t="s">
        <v>1282</v>
      </c>
      <c r="AD108" s="335" t="s">
        <v>1282</v>
      </c>
      <c r="AE108" s="335" t="s">
        <v>1282</v>
      </c>
      <c r="AF108" s="335" t="s">
        <v>1282</v>
      </c>
      <c r="AG108" s="335" t="s">
        <v>1282</v>
      </c>
      <c r="AH108" s="335" t="s">
        <v>1282</v>
      </c>
      <c r="AI108" s="335" t="s">
        <v>1282</v>
      </c>
      <c r="AJ108" s="335" t="s">
        <v>1282</v>
      </c>
      <c r="AK108" s="335" t="s">
        <v>1282</v>
      </c>
      <c r="AL108" s="335" t="s">
        <v>1282</v>
      </c>
      <c r="AM108" s="335" t="s">
        <v>1282</v>
      </c>
      <c r="AN108" s="335" t="s">
        <v>1282</v>
      </c>
      <c r="AO108" s="335" t="s">
        <v>1282</v>
      </c>
      <c r="AP108" s="335" t="s">
        <v>1282</v>
      </c>
      <c r="AQ108" s="335" t="s">
        <v>1282</v>
      </c>
      <c r="AR108" s="335">
        <v>1</v>
      </c>
      <c r="AS108" s="335">
        <v>2</v>
      </c>
      <c r="AT108" s="335">
        <v>1</v>
      </c>
      <c r="AU108" s="335" t="s">
        <v>1288</v>
      </c>
      <c r="AV108" s="335" t="s">
        <v>1288</v>
      </c>
      <c r="AW108" s="335" t="s">
        <v>1282</v>
      </c>
      <c r="AX108" s="335" t="s">
        <v>1289</v>
      </c>
      <c r="AY108" s="335" t="s">
        <v>1282</v>
      </c>
      <c r="AZ108" s="335" t="s">
        <v>1282</v>
      </c>
      <c r="BA108" s="335" t="s">
        <v>1282</v>
      </c>
      <c r="BB108" s="335" t="s">
        <v>1282</v>
      </c>
      <c r="BC108" s="335" t="s">
        <v>1282</v>
      </c>
      <c r="BD108" s="335" t="s">
        <v>1282</v>
      </c>
      <c r="BE108" s="335" t="s">
        <v>1282</v>
      </c>
      <c r="BF108" s="335" t="s">
        <v>1282</v>
      </c>
      <c r="BG108" s="335" t="s">
        <v>1282</v>
      </c>
      <c r="BH108" s="335" t="s">
        <v>1282</v>
      </c>
      <c r="BI108" s="335" t="s">
        <v>1282</v>
      </c>
      <c r="BJ108" s="335" t="s">
        <v>1282</v>
      </c>
      <c r="BK108" s="335" t="s">
        <v>1282</v>
      </c>
      <c r="BL108" s="335" t="s">
        <v>1282</v>
      </c>
      <c r="BM108" s="335" t="s">
        <v>1282</v>
      </c>
      <c r="BN108" s="335" t="s">
        <v>1282</v>
      </c>
      <c r="BO108" s="335" t="s">
        <v>1282</v>
      </c>
      <c r="BP108" s="335" t="s">
        <v>1282</v>
      </c>
      <c r="BQ108" s="335" t="s">
        <v>1282</v>
      </c>
      <c r="BR108" s="335" t="s">
        <v>1282</v>
      </c>
      <c r="BS108" s="335" t="s">
        <v>1282</v>
      </c>
      <c r="BT108" s="335" t="s">
        <v>1282</v>
      </c>
      <c r="BU108" s="335" t="s">
        <v>1282</v>
      </c>
      <c r="BV108" s="335" t="s">
        <v>1282</v>
      </c>
      <c r="BW108" s="335" t="s">
        <v>1282</v>
      </c>
      <c r="BX108" s="335" t="s">
        <v>1282</v>
      </c>
      <c r="BY108" s="335" t="s">
        <v>1282</v>
      </c>
      <c r="BZ108" s="335" t="s">
        <v>1282</v>
      </c>
      <c r="CA108" s="335" t="s">
        <v>1282</v>
      </c>
      <c r="CB108" s="335" t="s">
        <v>1282</v>
      </c>
      <c r="CC108" s="335" t="s">
        <v>1282</v>
      </c>
    </row>
    <row r="109" spans="1:81" s="330" customFormat="1" ht="13.9" customHeight="1" x14ac:dyDescent="0.2">
      <c r="A109" s="375" t="s">
        <v>1518</v>
      </c>
      <c r="B109" s="376"/>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c r="AA109" s="337"/>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M109" s="337"/>
      <c r="BN109" s="337"/>
      <c r="BO109" s="337"/>
      <c r="BP109" s="337"/>
      <c r="BQ109" s="337"/>
      <c r="BR109" s="337"/>
      <c r="BS109" s="337"/>
      <c r="BT109" s="337"/>
      <c r="BU109" s="337"/>
      <c r="BV109" s="337"/>
      <c r="BW109" s="337"/>
      <c r="BX109" s="337"/>
      <c r="BY109" s="337"/>
      <c r="BZ109" s="337"/>
      <c r="CA109" s="337"/>
      <c r="CB109" s="337"/>
      <c r="CC109" s="337"/>
    </row>
    <row r="110" spans="1:81" s="330" customFormat="1" ht="13.9" customHeight="1" x14ac:dyDescent="0.2">
      <c r="A110" s="377" t="s">
        <v>1538</v>
      </c>
      <c r="B110" s="378"/>
      <c r="C110" s="335" t="s">
        <v>1282</v>
      </c>
      <c r="D110" s="335" t="s">
        <v>1282</v>
      </c>
      <c r="E110" s="335" t="s">
        <v>1282</v>
      </c>
      <c r="F110" s="335" t="s">
        <v>1282</v>
      </c>
      <c r="G110" s="335" t="s">
        <v>1282</v>
      </c>
      <c r="H110" s="335" t="s">
        <v>1282</v>
      </c>
      <c r="I110" s="335" t="s">
        <v>1282</v>
      </c>
      <c r="J110" s="335" t="s">
        <v>1282</v>
      </c>
      <c r="K110" s="335" t="s">
        <v>1282</v>
      </c>
      <c r="L110" s="335" t="s">
        <v>1282</v>
      </c>
      <c r="M110" s="335" t="s">
        <v>1282</v>
      </c>
      <c r="N110" s="335" t="s">
        <v>1282</v>
      </c>
      <c r="O110" s="335" t="s">
        <v>1282</v>
      </c>
      <c r="P110" s="335" t="s">
        <v>1282</v>
      </c>
      <c r="Q110" s="335" t="s">
        <v>1282</v>
      </c>
      <c r="R110" s="335" t="s">
        <v>1282</v>
      </c>
      <c r="S110" s="335" t="s">
        <v>1282</v>
      </c>
      <c r="T110" s="335" t="s">
        <v>1282</v>
      </c>
      <c r="U110" s="335" t="s">
        <v>1282</v>
      </c>
      <c r="V110" s="335" t="s">
        <v>1282</v>
      </c>
      <c r="W110" s="335" t="s">
        <v>1282</v>
      </c>
      <c r="X110" s="335" t="s">
        <v>1282</v>
      </c>
      <c r="Y110" s="335" t="s">
        <v>1282</v>
      </c>
      <c r="Z110" s="335" t="s">
        <v>1282</v>
      </c>
      <c r="AA110" s="335" t="s">
        <v>1282</v>
      </c>
      <c r="AB110" s="335" t="s">
        <v>1282</v>
      </c>
      <c r="AC110" s="335">
        <v>1</v>
      </c>
      <c r="AD110" s="335">
        <v>1</v>
      </c>
      <c r="AE110" s="335">
        <v>4</v>
      </c>
      <c r="AF110" s="335">
        <v>4</v>
      </c>
      <c r="AG110" s="335">
        <v>4</v>
      </c>
      <c r="AH110" s="335">
        <v>2</v>
      </c>
      <c r="AI110" s="335" t="s">
        <v>1282</v>
      </c>
      <c r="AJ110" s="335" t="s">
        <v>1282</v>
      </c>
      <c r="AK110" s="335" t="s">
        <v>1282</v>
      </c>
      <c r="AL110" s="335" t="s">
        <v>1282</v>
      </c>
      <c r="AM110" s="335" t="s">
        <v>1282</v>
      </c>
      <c r="AN110" s="335" t="s">
        <v>1282</v>
      </c>
      <c r="AO110" s="335" t="s">
        <v>1282</v>
      </c>
      <c r="AP110" s="335" t="s">
        <v>1282</v>
      </c>
      <c r="AQ110" s="335" t="s">
        <v>1282</v>
      </c>
      <c r="AR110" s="335" t="s">
        <v>1282</v>
      </c>
      <c r="AS110" s="335" t="s">
        <v>1282</v>
      </c>
      <c r="AT110" s="335" t="s">
        <v>1282</v>
      </c>
      <c r="AU110" s="335" t="s">
        <v>1289</v>
      </c>
      <c r="AV110" s="335" t="s">
        <v>1282</v>
      </c>
      <c r="AW110" s="335" t="s">
        <v>1282</v>
      </c>
      <c r="AX110" s="335" t="s">
        <v>1282</v>
      </c>
      <c r="AY110" s="335" t="s">
        <v>1282</v>
      </c>
      <c r="AZ110" s="335" t="s">
        <v>1282</v>
      </c>
      <c r="BA110" s="335" t="s">
        <v>1282</v>
      </c>
      <c r="BB110" s="335" t="s">
        <v>1282</v>
      </c>
      <c r="BC110" s="335" t="s">
        <v>1282</v>
      </c>
      <c r="BD110" s="335" t="s">
        <v>1282</v>
      </c>
      <c r="BE110" s="335" t="s">
        <v>1282</v>
      </c>
      <c r="BF110" s="335" t="s">
        <v>1288</v>
      </c>
      <c r="BG110" s="335" t="s">
        <v>1282</v>
      </c>
      <c r="BH110" s="335" t="s">
        <v>1282</v>
      </c>
      <c r="BI110" s="335" t="s">
        <v>1282</v>
      </c>
      <c r="BJ110" s="335" t="s">
        <v>1282</v>
      </c>
      <c r="BK110" s="335" t="s">
        <v>1282</v>
      </c>
      <c r="BL110" s="335" t="s">
        <v>1282</v>
      </c>
      <c r="BM110" s="335" t="s">
        <v>1282</v>
      </c>
      <c r="BN110" s="335" t="s">
        <v>1282</v>
      </c>
      <c r="BO110" s="335" t="s">
        <v>1282</v>
      </c>
      <c r="BP110" s="335" t="s">
        <v>1282</v>
      </c>
      <c r="BQ110" s="335" t="s">
        <v>1282</v>
      </c>
      <c r="BR110" s="335" t="s">
        <v>1282</v>
      </c>
      <c r="BS110" s="335" t="s">
        <v>1282</v>
      </c>
      <c r="BT110" s="335" t="s">
        <v>1282</v>
      </c>
      <c r="BU110" s="335" t="s">
        <v>1282</v>
      </c>
      <c r="BV110" s="335" t="s">
        <v>1282</v>
      </c>
      <c r="BW110" s="335" t="s">
        <v>1282</v>
      </c>
      <c r="BX110" s="335" t="s">
        <v>1282</v>
      </c>
      <c r="BY110" s="335" t="s">
        <v>1282</v>
      </c>
      <c r="BZ110" s="335" t="s">
        <v>1282</v>
      </c>
      <c r="CA110" s="335" t="s">
        <v>1282</v>
      </c>
      <c r="CB110" s="335" t="s">
        <v>1282</v>
      </c>
      <c r="CC110" s="335" t="s">
        <v>1282</v>
      </c>
    </row>
    <row r="111" spans="1:81" s="330" customFormat="1" ht="13.9" customHeight="1" x14ac:dyDescent="0.2">
      <c r="A111" s="377" t="s">
        <v>1634</v>
      </c>
      <c r="B111" s="378"/>
      <c r="C111" s="335" t="s">
        <v>1282</v>
      </c>
      <c r="D111" s="335" t="s">
        <v>1282</v>
      </c>
      <c r="E111" s="335" t="s">
        <v>1282</v>
      </c>
      <c r="F111" s="335" t="s">
        <v>1282</v>
      </c>
      <c r="G111" s="335" t="s">
        <v>1282</v>
      </c>
      <c r="H111" s="335" t="s">
        <v>1282</v>
      </c>
      <c r="I111" s="335" t="s">
        <v>1282</v>
      </c>
      <c r="J111" s="335" t="s">
        <v>1282</v>
      </c>
      <c r="K111" s="335" t="s">
        <v>1282</v>
      </c>
      <c r="L111" s="335" t="s">
        <v>1282</v>
      </c>
      <c r="M111" s="335" t="s">
        <v>1282</v>
      </c>
      <c r="N111" s="335" t="s">
        <v>1282</v>
      </c>
      <c r="O111" s="335" t="s">
        <v>1282</v>
      </c>
      <c r="P111" s="335" t="s">
        <v>1282</v>
      </c>
      <c r="Q111" s="335" t="s">
        <v>1282</v>
      </c>
      <c r="R111" s="335" t="s">
        <v>1282</v>
      </c>
      <c r="S111" s="335" t="s">
        <v>1282</v>
      </c>
      <c r="T111" s="335" t="s">
        <v>1282</v>
      </c>
      <c r="U111" s="335" t="s">
        <v>1282</v>
      </c>
      <c r="V111" s="335" t="s">
        <v>1282</v>
      </c>
      <c r="W111" s="335" t="s">
        <v>1282</v>
      </c>
      <c r="X111" s="335" t="s">
        <v>1282</v>
      </c>
      <c r="Y111" s="335" t="s">
        <v>1282</v>
      </c>
      <c r="Z111" s="335" t="s">
        <v>1282</v>
      </c>
      <c r="AA111" s="335" t="s">
        <v>1282</v>
      </c>
      <c r="AB111" s="335" t="s">
        <v>1282</v>
      </c>
      <c r="AC111" s="335" t="s">
        <v>1282</v>
      </c>
      <c r="AD111" s="335" t="s">
        <v>1282</v>
      </c>
      <c r="AE111" s="335" t="s">
        <v>1282</v>
      </c>
      <c r="AF111" s="335" t="s">
        <v>1282</v>
      </c>
      <c r="AG111" s="335" t="s">
        <v>1282</v>
      </c>
      <c r="AH111" s="335" t="s">
        <v>1282</v>
      </c>
      <c r="AI111" s="335" t="s">
        <v>1288</v>
      </c>
      <c r="AJ111" s="335">
        <v>2</v>
      </c>
      <c r="AK111" s="335">
        <v>3</v>
      </c>
      <c r="AL111" s="335">
        <v>2</v>
      </c>
      <c r="AM111" s="335">
        <v>4</v>
      </c>
      <c r="AN111" s="335">
        <v>2</v>
      </c>
      <c r="AO111" s="335">
        <v>8</v>
      </c>
      <c r="AP111" s="335">
        <v>13</v>
      </c>
      <c r="AQ111" s="335">
        <v>12</v>
      </c>
      <c r="AR111" s="335">
        <v>2</v>
      </c>
      <c r="AS111" s="335">
        <v>2</v>
      </c>
      <c r="AT111" s="335">
        <v>2</v>
      </c>
      <c r="AU111" s="335">
        <v>2</v>
      </c>
      <c r="AV111" s="335">
        <v>2</v>
      </c>
      <c r="AW111" s="335">
        <v>2</v>
      </c>
      <c r="AX111" s="335">
        <v>2</v>
      </c>
      <c r="AY111" s="335">
        <v>1</v>
      </c>
      <c r="AZ111" s="335">
        <v>1</v>
      </c>
      <c r="BA111" s="335" t="s">
        <v>1282</v>
      </c>
      <c r="BB111" s="335" t="s">
        <v>1282</v>
      </c>
      <c r="BC111" s="335" t="s">
        <v>1282</v>
      </c>
      <c r="BD111" s="335" t="s">
        <v>1282</v>
      </c>
      <c r="BE111" s="335" t="s">
        <v>1282</v>
      </c>
      <c r="BF111" s="335" t="s">
        <v>1282</v>
      </c>
      <c r="BG111" s="335" t="s">
        <v>1282</v>
      </c>
      <c r="BH111" s="335" t="s">
        <v>1282</v>
      </c>
      <c r="BI111" s="335" t="s">
        <v>1282</v>
      </c>
      <c r="BJ111" s="335" t="s">
        <v>1282</v>
      </c>
      <c r="BK111" s="335" t="s">
        <v>1282</v>
      </c>
      <c r="BL111" s="335" t="s">
        <v>1282</v>
      </c>
      <c r="BM111" s="335" t="s">
        <v>1282</v>
      </c>
      <c r="BN111" s="335" t="s">
        <v>1282</v>
      </c>
      <c r="BO111" s="335" t="s">
        <v>1282</v>
      </c>
      <c r="BP111" s="335" t="s">
        <v>1282</v>
      </c>
      <c r="BQ111" s="335" t="s">
        <v>1282</v>
      </c>
      <c r="BR111" s="335" t="s">
        <v>1282</v>
      </c>
      <c r="BS111" s="335" t="s">
        <v>1282</v>
      </c>
      <c r="BT111" s="335" t="s">
        <v>1282</v>
      </c>
      <c r="BU111" s="335" t="s">
        <v>1282</v>
      </c>
      <c r="BV111" s="335" t="s">
        <v>1282</v>
      </c>
      <c r="BW111" s="335" t="s">
        <v>1282</v>
      </c>
      <c r="BX111" s="335" t="s">
        <v>1282</v>
      </c>
      <c r="BY111" s="335" t="s">
        <v>1282</v>
      </c>
      <c r="BZ111" s="335" t="s">
        <v>1282</v>
      </c>
      <c r="CA111" s="335" t="s">
        <v>1282</v>
      </c>
      <c r="CB111" s="335" t="s">
        <v>1282</v>
      </c>
      <c r="CC111" s="335" t="s">
        <v>1282</v>
      </c>
    </row>
    <row r="112" spans="1:81" s="330" customFormat="1" ht="13.9" customHeight="1" x14ac:dyDescent="0.2">
      <c r="A112" s="377" t="s">
        <v>1633</v>
      </c>
      <c r="B112" s="378"/>
      <c r="C112" s="335" t="s">
        <v>1282</v>
      </c>
      <c r="D112" s="335" t="s">
        <v>1282</v>
      </c>
      <c r="E112" s="335" t="s">
        <v>1282</v>
      </c>
      <c r="F112" s="335" t="s">
        <v>1282</v>
      </c>
      <c r="G112" s="335" t="s">
        <v>1282</v>
      </c>
      <c r="H112" s="335" t="s">
        <v>1282</v>
      </c>
      <c r="I112" s="335" t="s">
        <v>1282</v>
      </c>
      <c r="J112" s="335" t="s">
        <v>1282</v>
      </c>
      <c r="K112" s="335" t="s">
        <v>1282</v>
      </c>
      <c r="L112" s="335" t="s">
        <v>1282</v>
      </c>
      <c r="M112" s="335" t="s">
        <v>1282</v>
      </c>
      <c r="N112" s="335" t="s">
        <v>1282</v>
      </c>
      <c r="O112" s="335" t="s">
        <v>1282</v>
      </c>
      <c r="P112" s="335" t="s">
        <v>1282</v>
      </c>
      <c r="Q112" s="335" t="s">
        <v>1282</v>
      </c>
      <c r="R112" s="335" t="s">
        <v>1282</v>
      </c>
      <c r="S112" s="335" t="s">
        <v>1282</v>
      </c>
      <c r="T112" s="335" t="s">
        <v>1282</v>
      </c>
      <c r="U112" s="335" t="s">
        <v>1282</v>
      </c>
      <c r="V112" s="335" t="s">
        <v>1282</v>
      </c>
      <c r="W112" s="335" t="s">
        <v>1282</v>
      </c>
      <c r="X112" s="335" t="s">
        <v>1282</v>
      </c>
      <c r="Y112" s="335" t="s">
        <v>1282</v>
      </c>
      <c r="Z112" s="335" t="s">
        <v>1282</v>
      </c>
      <c r="AA112" s="335" t="s">
        <v>1282</v>
      </c>
      <c r="AB112" s="335" t="s">
        <v>1282</v>
      </c>
      <c r="AC112" s="335" t="s">
        <v>1282</v>
      </c>
      <c r="AD112" s="335" t="s">
        <v>1282</v>
      </c>
      <c r="AE112" s="335" t="s">
        <v>1282</v>
      </c>
      <c r="AF112" s="335" t="s">
        <v>1282</v>
      </c>
      <c r="AG112" s="335" t="s">
        <v>1282</v>
      </c>
      <c r="AH112" s="335" t="s">
        <v>1282</v>
      </c>
      <c r="AI112" s="335" t="s">
        <v>1282</v>
      </c>
      <c r="AJ112" s="335" t="s">
        <v>1282</v>
      </c>
      <c r="AK112" s="335" t="s">
        <v>1282</v>
      </c>
      <c r="AL112" s="335" t="s">
        <v>1282</v>
      </c>
      <c r="AM112" s="335" t="s">
        <v>1282</v>
      </c>
      <c r="AN112" s="335" t="s">
        <v>1282</v>
      </c>
      <c r="AO112" s="335" t="s">
        <v>1282</v>
      </c>
      <c r="AP112" s="335" t="s">
        <v>1282</v>
      </c>
      <c r="AQ112" s="335" t="s">
        <v>1282</v>
      </c>
      <c r="AR112" s="335" t="s">
        <v>1282</v>
      </c>
      <c r="AS112" s="335" t="s">
        <v>1282</v>
      </c>
      <c r="AT112" s="335" t="s">
        <v>1282</v>
      </c>
      <c r="AU112" s="335" t="s">
        <v>1282</v>
      </c>
      <c r="AV112" s="335" t="s">
        <v>1282</v>
      </c>
      <c r="AW112" s="335" t="s">
        <v>1282</v>
      </c>
      <c r="AX112" s="335" t="s">
        <v>1282</v>
      </c>
      <c r="AY112" s="335" t="s">
        <v>1282</v>
      </c>
      <c r="AZ112" s="335" t="s">
        <v>1282</v>
      </c>
      <c r="BA112" s="335" t="s">
        <v>1282</v>
      </c>
      <c r="BB112" s="335" t="s">
        <v>1282</v>
      </c>
      <c r="BC112" s="335" t="s">
        <v>1282</v>
      </c>
      <c r="BD112" s="335">
        <v>2</v>
      </c>
      <c r="BE112" s="335">
        <v>3</v>
      </c>
      <c r="BF112" s="335">
        <v>3</v>
      </c>
      <c r="BG112" s="335" t="s">
        <v>1282</v>
      </c>
      <c r="BH112" s="335" t="s">
        <v>1282</v>
      </c>
      <c r="BI112" s="335" t="s">
        <v>1282</v>
      </c>
      <c r="BJ112" s="335" t="s">
        <v>1282</v>
      </c>
      <c r="BK112" s="335" t="s">
        <v>1282</v>
      </c>
      <c r="BL112" s="335" t="s">
        <v>1282</v>
      </c>
      <c r="BM112" s="335" t="s">
        <v>1282</v>
      </c>
      <c r="BN112" s="335" t="s">
        <v>1282</v>
      </c>
      <c r="BO112" s="335" t="s">
        <v>1282</v>
      </c>
      <c r="BP112" s="335" t="s">
        <v>1282</v>
      </c>
      <c r="BQ112" s="335" t="s">
        <v>1282</v>
      </c>
      <c r="BR112" s="335" t="s">
        <v>1282</v>
      </c>
      <c r="BS112" s="335" t="s">
        <v>1282</v>
      </c>
      <c r="BT112" s="335" t="s">
        <v>1282</v>
      </c>
      <c r="BU112" s="335" t="s">
        <v>1282</v>
      </c>
      <c r="BV112" s="335" t="s">
        <v>1282</v>
      </c>
      <c r="BW112" s="335" t="s">
        <v>1282</v>
      </c>
      <c r="BX112" s="335" t="s">
        <v>1282</v>
      </c>
      <c r="BY112" s="335" t="s">
        <v>1282</v>
      </c>
      <c r="BZ112" s="335" t="s">
        <v>1282</v>
      </c>
      <c r="CA112" s="335" t="s">
        <v>1282</v>
      </c>
      <c r="CB112" s="335" t="s">
        <v>1282</v>
      </c>
      <c r="CC112" s="335" t="s">
        <v>1282</v>
      </c>
    </row>
    <row r="113" spans="1:81" s="330" customFormat="1" ht="13.9" customHeight="1" x14ac:dyDescent="0.2">
      <c r="A113" s="377" t="s">
        <v>1632</v>
      </c>
      <c r="B113" s="378"/>
      <c r="C113" s="335" t="s">
        <v>1282</v>
      </c>
      <c r="D113" s="335" t="s">
        <v>1282</v>
      </c>
      <c r="E113" s="335" t="s">
        <v>1282</v>
      </c>
      <c r="F113" s="335" t="s">
        <v>1282</v>
      </c>
      <c r="G113" s="335" t="s">
        <v>1282</v>
      </c>
      <c r="H113" s="335" t="s">
        <v>1282</v>
      </c>
      <c r="I113" s="335" t="s">
        <v>1282</v>
      </c>
      <c r="J113" s="335" t="s">
        <v>1282</v>
      </c>
      <c r="K113" s="335" t="s">
        <v>1282</v>
      </c>
      <c r="L113" s="335" t="s">
        <v>1282</v>
      </c>
      <c r="M113" s="335" t="s">
        <v>1282</v>
      </c>
      <c r="N113" s="335" t="s">
        <v>1282</v>
      </c>
      <c r="O113" s="335" t="s">
        <v>1282</v>
      </c>
      <c r="P113" s="335" t="s">
        <v>1282</v>
      </c>
      <c r="Q113" s="335" t="s">
        <v>1282</v>
      </c>
      <c r="R113" s="335" t="s">
        <v>1282</v>
      </c>
      <c r="S113" s="335" t="s">
        <v>1282</v>
      </c>
      <c r="T113" s="335" t="s">
        <v>1282</v>
      </c>
      <c r="U113" s="335" t="s">
        <v>1282</v>
      </c>
      <c r="V113" s="335" t="s">
        <v>1282</v>
      </c>
      <c r="W113" s="335" t="s">
        <v>1282</v>
      </c>
      <c r="X113" s="335" t="s">
        <v>1282</v>
      </c>
      <c r="Y113" s="335" t="s">
        <v>1282</v>
      </c>
      <c r="Z113" s="335" t="s">
        <v>1282</v>
      </c>
      <c r="AA113" s="335" t="s">
        <v>1282</v>
      </c>
      <c r="AB113" s="335" t="s">
        <v>1282</v>
      </c>
      <c r="AC113" s="335" t="s">
        <v>1282</v>
      </c>
      <c r="AD113" s="335" t="s">
        <v>1282</v>
      </c>
      <c r="AE113" s="335" t="s">
        <v>1282</v>
      </c>
      <c r="AF113" s="335" t="s">
        <v>1282</v>
      </c>
      <c r="AG113" s="335" t="s">
        <v>1282</v>
      </c>
      <c r="AH113" s="335" t="s">
        <v>1282</v>
      </c>
      <c r="AI113" s="335" t="s">
        <v>1282</v>
      </c>
      <c r="AJ113" s="335" t="s">
        <v>1282</v>
      </c>
      <c r="AK113" s="335" t="s">
        <v>1282</v>
      </c>
      <c r="AL113" s="335" t="s">
        <v>1282</v>
      </c>
      <c r="AM113" s="335" t="s">
        <v>1282</v>
      </c>
      <c r="AN113" s="335" t="s">
        <v>1282</v>
      </c>
      <c r="AO113" s="335" t="s">
        <v>1282</v>
      </c>
      <c r="AP113" s="335" t="s">
        <v>1282</v>
      </c>
      <c r="AQ113" s="335" t="s">
        <v>1282</v>
      </c>
      <c r="AR113" s="335" t="s">
        <v>1282</v>
      </c>
      <c r="AS113" s="335" t="s">
        <v>1282</v>
      </c>
      <c r="AT113" s="335" t="s">
        <v>1282</v>
      </c>
      <c r="AU113" s="335" t="s">
        <v>1282</v>
      </c>
      <c r="AV113" s="335" t="s">
        <v>1282</v>
      </c>
      <c r="AW113" s="335" t="s">
        <v>1282</v>
      </c>
      <c r="AX113" s="335" t="s">
        <v>1282</v>
      </c>
      <c r="AY113" s="335" t="s">
        <v>1282</v>
      </c>
      <c r="AZ113" s="335" t="s">
        <v>1282</v>
      </c>
      <c r="BA113" s="335" t="s">
        <v>1282</v>
      </c>
      <c r="BB113" s="335" t="s">
        <v>1282</v>
      </c>
      <c r="BC113" s="335" t="s">
        <v>1282</v>
      </c>
      <c r="BD113" s="335" t="s">
        <v>1282</v>
      </c>
      <c r="BE113" s="335" t="s">
        <v>1282</v>
      </c>
      <c r="BF113" s="335" t="s">
        <v>1282</v>
      </c>
      <c r="BG113" s="335" t="s">
        <v>1282</v>
      </c>
      <c r="BH113" s="335" t="s">
        <v>1282</v>
      </c>
      <c r="BI113" s="335" t="s">
        <v>1282</v>
      </c>
      <c r="BJ113" s="335" t="s">
        <v>1282</v>
      </c>
      <c r="BK113" s="335" t="s">
        <v>1282</v>
      </c>
      <c r="BL113" s="335" t="s">
        <v>1282</v>
      </c>
      <c r="BM113" s="335" t="s">
        <v>1282</v>
      </c>
      <c r="BN113" s="335" t="s">
        <v>1282</v>
      </c>
      <c r="BO113" s="335" t="s">
        <v>1282</v>
      </c>
      <c r="BP113" s="335" t="s">
        <v>1282</v>
      </c>
      <c r="BQ113" s="335" t="s">
        <v>1282</v>
      </c>
      <c r="BR113" s="335" t="s">
        <v>1282</v>
      </c>
      <c r="BS113" s="335" t="s">
        <v>1282</v>
      </c>
      <c r="BT113" s="335" t="s">
        <v>1282</v>
      </c>
      <c r="BU113" s="335" t="s">
        <v>1282</v>
      </c>
      <c r="BV113" s="335" t="s">
        <v>1282</v>
      </c>
      <c r="BW113" s="335" t="s">
        <v>1282</v>
      </c>
      <c r="BX113" s="335" t="s">
        <v>1282</v>
      </c>
      <c r="BY113" s="335" t="s">
        <v>1282</v>
      </c>
      <c r="BZ113" s="335">
        <v>6</v>
      </c>
      <c r="CA113" s="335">
        <v>30</v>
      </c>
      <c r="CB113" s="335">
        <v>35</v>
      </c>
      <c r="CC113" s="335">
        <v>13</v>
      </c>
    </row>
    <row r="114" spans="1:81" s="330" customFormat="1" ht="13.9" customHeight="1" x14ac:dyDescent="0.2">
      <c r="A114" s="377" t="s">
        <v>1631</v>
      </c>
      <c r="B114" s="378"/>
      <c r="C114" s="335" t="s">
        <v>1282</v>
      </c>
      <c r="D114" s="335" t="s">
        <v>1282</v>
      </c>
      <c r="E114" s="335" t="s">
        <v>1282</v>
      </c>
      <c r="F114" s="335" t="s">
        <v>1282</v>
      </c>
      <c r="G114" s="335" t="s">
        <v>1282</v>
      </c>
      <c r="H114" s="335" t="s">
        <v>1282</v>
      </c>
      <c r="I114" s="335" t="s">
        <v>1282</v>
      </c>
      <c r="J114" s="335" t="s">
        <v>1282</v>
      </c>
      <c r="K114" s="335" t="s">
        <v>1282</v>
      </c>
      <c r="L114" s="335" t="s">
        <v>1282</v>
      </c>
      <c r="M114" s="335" t="s">
        <v>1282</v>
      </c>
      <c r="N114" s="335" t="s">
        <v>1282</v>
      </c>
      <c r="O114" s="335" t="s">
        <v>1282</v>
      </c>
      <c r="P114" s="335" t="s">
        <v>1282</v>
      </c>
      <c r="Q114" s="335" t="s">
        <v>1282</v>
      </c>
      <c r="R114" s="335" t="s">
        <v>1282</v>
      </c>
      <c r="S114" s="335" t="s">
        <v>1282</v>
      </c>
      <c r="T114" s="335" t="s">
        <v>1282</v>
      </c>
      <c r="U114" s="335" t="s">
        <v>1282</v>
      </c>
      <c r="V114" s="335" t="s">
        <v>1282</v>
      </c>
      <c r="W114" s="335" t="s">
        <v>1282</v>
      </c>
      <c r="X114" s="335" t="s">
        <v>1282</v>
      </c>
      <c r="Y114" s="335" t="s">
        <v>1282</v>
      </c>
      <c r="Z114" s="335" t="s">
        <v>1282</v>
      </c>
      <c r="AA114" s="335" t="s">
        <v>1282</v>
      </c>
      <c r="AB114" s="335" t="s">
        <v>1282</v>
      </c>
      <c r="AC114" s="335" t="s">
        <v>1288</v>
      </c>
      <c r="AD114" s="335">
        <v>3</v>
      </c>
      <c r="AE114" s="335">
        <v>5</v>
      </c>
      <c r="AF114" s="335">
        <v>6</v>
      </c>
      <c r="AG114" s="335" t="s">
        <v>1282</v>
      </c>
      <c r="AH114" s="335" t="s">
        <v>1282</v>
      </c>
      <c r="AI114" s="335" t="s">
        <v>1282</v>
      </c>
      <c r="AJ114" s="335" t="s">
        <v>1282</v>
      </c>
      <c r="AK114" s="335" t="s">
        <v>1282</v>
      </c>
      <c r="AL114" s="335" t="s">
        <v>1282</v>
      </c>
      <c r="AM114" s="335" t="s">
        <v>1282</v>
      </c>
      <c r="AN114" s="335" t="s">
        <v>1282</v>
      </c>
      <c r="AO114" s="335" t="s">
        <v>1282</v>
      </c>
      <c r="AP114" s="335" t="s">
        <v>1282</v>
      </c>
      <c r="AQ114" s="335" t="s">
        <v>1282</v>
      </c>
      <c r="AR114" s="335" t="s">
        <v>1282</v>
      </c>
      <c r="AS114" s="335" t="s">
        <v>1282</v>
      </c>
      <c r="AT114" s="335" t="s">
        <v>1282</v>
      </c>
      <c r="AU114" s="335" t="s">
        <v>1282</v>
      </c>
      <c r="AV114" s="335" t="s">
        <v>1282</v>
      </c>
      <c r="AW114" s="335" t="s">
        <v>1282</v>
      </c>
      <c r="AX114" s="335" t="s">
        <v>1282</v>
      </c>
      <c r="AY114" s="335" t="s">
        <v>1282</v>
      </c>
      <c r="AZ114" s="335" t="s">
        <v>1282</v>
      </c>
      <c r="BA114" s="335" t="s">
        <v>1282</v>
      </c>
      <c r="BB114" s="335" t="s">
        <v>1282</v>
      </c>
      <c r="BC114" s="335" t="s">
        <v>1282</v>
      </c>
      <c r="BD114" s="335">
        <v>3</v>
      </c>
      <c r="BE114" s="335">
        <v>3</v>
      </c>
      <c r="BF114" s="335">
        <v>4</v>
      </c>
      <c r="BG114" s="335">
        <v>2</v>
      </c>
      <c r="BH114" s="335">
        <v>4</v>
      </c>
      <c r="BI114" s="335">
        <v>5</v>
      </c>
      <c r="BJ114" s="335">
        <v>9</v>
      </c>
      <c r="BK114" s="335">
        <v>5</v>
      </c>
      <c r="BL114" s="335">
        <v>3</v>
      </c>
      <c r="BM114" s="335">
        <v>6</v>
      </c>
      <c r="BN114" s="335">
        <v>2</v>
      </c>
      <c r="BO114" s="335">
        <v>3</v>
      </c>
      <c r="BP114" s="335">
        <v>23</v>
      </c>
      <c r="BQ114" s="335">
        <v>23</v>
      </c>
      <c r="BR114" s="335">
        <v>12</v>
      </c>
      <c r="BS114" s="335">
        <v>6</v>
      </c>
      <c r="BT114" s="335">
        <v>6</v>
      </c>
      <c r="BU114" s="335">
        <v>6</v>
      </c>
      <c r="BV114" s="335">
        <v>15</v>
      </c>
      <c r="BW114" s="335">
        <v>14</v>
      </c>
      <c r="BX114" s="335">
        <v>6</v>
      </c>
      <c r="BY114" s="335">
        <v>3</v>
      </c>
      <c r="BZ114" s="335" t="s">
        <v>1282</v>
      </c>
      <c r="CA114" s="335" t="s">
        <v>1282</v>
      </c>
      <c r="CB114" s="335">
        <v>16</v>
      </c>
      <c r="CC114" s="335">
        <v>11</v>
      </c>
    </row>
    <row r="115" spans="1:81" s="330" customFormat="1" ht="13.9" customHeight="1" x14ac:dyDescent="0.2">
      <c r="A115" s="377" t="s">
        <v>1630</v>
      </c>
      <c r="B115" s="378"/>
      <c r="C115" s="335" t="s">
        <v>1282</v>
      </c>
      <c r="D115" s="335" t="s">
        <v>1282</v>
      </c>
      <c r="E115" s="335" t="s">
        <v>1282</v>
      </c>
      <c r="F115" s="335" t="s">
        <v>1282</v>
      </c>
      <c r="G115" s="335" t="s">
        <v>1282</v>
      </c>
      <c r="H115" s="335" t="s">
        <v>1282</v>
      </c>
      <c r="I115" s="335" t="s">
        <v>1282</v>
      </c>
      <c r="J115" s="335" t="s">
        <v>1282</v>
      </c>
      <c r="K115" s="335" t="s">
        <v>1282</v>
      </c>
      <c r="L115" s="335" t="s">
        <v>1282</v>
      </c>
      <c r="M115" s="335" t="s">
        <v>1282</v>
      </c>
      <c r="N115" s="335" t="s">
        <v>1282</v>
      </c>
      <c r="O115" s="335" t="s">
        <v>1282</v>
      </c>
      <c r="P115" s="335" t="s">
        <v>1282</v>
      </c>
      <c r="Q115" s="335" t="s">
        <v>1282</v>
      </c>
      <c r="R115" s="335" t="s">
        <v>1282</v>
      </c>
      <c r="S115" s="335" t="s">
        <v>1282</v>
      </c>
      <c r="T115" s="335" t="s">
        <v>1282</v>
      </c>
      <c r="U115" s="335" t="s">
        <v>1282</v>
      </c>
      <c r="V115" s="335" t="s">
        <v>1282</v>
      </c>
      <c r="W115" s="335" t="s">
        <v>1282</v>
      </c>
      <c r="X115" s="335" t="s">
        <v>1282</v>
      </c>
      <c r="Y115" s="335" t="s">
        <v>1282</v>
      </c>
      <c r="Z115" s="335" t="s">
        <v>1282</v>
      </c>
      <c r="AA115" s="335" t="s">
        <v>1282</v>
      </c>
      <c r="AB115" s="335" t="s">
        <v>1288</v>
      </c>
      <c r="AC115" s="335" t="s">
        <v>1288</v>
      </c>
      <c r="AD115" s="335" t="s">
        <v>1282</v>
      </c>
      <c r="AE115" s="335" t="s">
        <v>1288</v>
      </c>
      <c r="AF115" s="335" t="s">
        <v>1288</v>
      </c>
      <c r="AG115" s="335" t="s">
        <v>1288</v>
      </c>
      <c r="AH115" s="335" t="s">
        <v>1282</v>
      </c>
      <c r="AI115" s="335" t="s">
        <v>1282</v>
      </c>
      <c r="AJ115" s="335" t="s">
        <v>1282</v>
      </c>
      <c r="AK115" s="335" t="s">
        <v>1282</v>
      </c>
      <c r="AL115" s="335" t="s">
        <v>1282</v>
      </c>
      <c r="AM115" s="335" t="s">
        <v>1282</v>
      </c>
      <c r="AN115" s="335" t="s">
        <v>1282</v>
      </c>
      <c r="AO115" s="335" t="s">
        <v>1282</v>
      </c>
      <c r="AP115" s="335" t="s">
        <v>1282</v>
      </c>
      <c r="AQ115" s="335" t="s">
        <v>1282</v>
      </c>
      <c r="AR115" s="335" t="s">
        <v>1282</v>
      </c>
      <c r="AS115" s="335" t="s">
        <v>1282</v>
      </c>
      <c r="AT115" s="335" t="s">
        <v>1282</v>
      </c>
      <c r="AU115" s="335" t="s">
        <v>1282</v>
      </c>
      <c r="AV115" s="335" t="s">
        <v>1282</v>
      </c>
      <c r="AW115" s="335" t="s">
        <v>1282</v>
      </c>
      <c r="AX115" s="335" t="s">
        <v>1282</v>
      </c>
      <c r="AY115" s="335" t="s">
        <v>1282</v>
      </c>
      <c r="AZ115" s="335" t="s">
        <v>1282</v>
      </c>
      <c r="BA115" s="335" t="s">
        <v>1282</v>
      </c>
      <c r="BB115" s="335" t="s">
        <v>1282</v>
      </c>
      <c r="BC115" s="335" t="s">
        <v>1282</v>
      </c>
      <c r="BD115" s="335" t="s">
        <v>1282</v>
      </c>
      <c r="BE115" s="335" t="s">
        <v>1282</v>
      </c>
      <c r="BF115" s="335" t="s">
        <v>1282</v>
      </c>
      <c r="BG115" s="335" t="s">
        <v>1282</v>
      </c>
      <c r="BH115" s="335" t="s">
        <v>1282</v>
      </c>
      <c r="BI115" s="335" t="s">
        <v>1282</v>
      </c>
      <c r="BJ115" s="335" t="s">
        <v>1282</v>
      </c>
      <c r="BK115" s="335" t="s">
        <v>1282</v>
      </c>
      <c r="BL115" s="335" t="s">
        <v>1282</v>
      </c>
      <c r="BM115" s="335" t="s">
        <v>1282</v>
      </c>
      <c r="BN115" s="335" t="s">
        <v>1282</v>
      </c>
      <c r="BO115" s="335" t="s">
        <v>1282</v>
      </c>
      <c r="BP115" s="335" t="s">
        <v>1282</v>
      </c>
      <c r="BQ115" s="335" t="s">
        <v>1282</v>
      </c>
      <c r="BR115" s="335" t="s">
        <v>1282</v>
      </c>
      <c r="BS115" s="335" t="s">
        <v>1282</v>
      </c>
      <c r="BT115" s="335" t="s">
        <v>1282</v>
      </c>
      <c r="BU115" s="335" t="s">
        <v>1282</v>
      </c>
      <c r="BV115" s="335" t="s">
        <v>1282</v>
      </c>
      <c r="BW115" s="335" t="s">
        <v>1282</v>
      </c>
      <c r="BX115" s="335" t="s">
        <v>1282</v>
      </c>
      <c r="BY115" s="335" t="s">
        <v>1282</v>
      </c>
      <c r="BZ115" s="335" t="s">
        <v>1282</v>
      </c>
      <c r="CA115" s="335" t="s">
        <v>1282</v>
      </c>
      <c r="CB115" s="335" t="s">
        <v>1282</v>
      </c>
      <c r="CC115" s="335" t="s">
        <v>1282</v>
      </c>
    </row>
    <row r="116" spans="1:81" s="330" customFormat="1" ht="13.9" customHeight="1" x14ac:dyDescent="0.2">
      <c r="A116" s="377" t="s">
        <v>1629</v>
      </c>
      <c r="B116" s="378"/>
      <c r="C116" s="335" t="s">
        <v>1282</v>
      </c>
      <c r="D116" s="335" t="s">
        <v>1282</v>
      </c>
      <c r="E116" s="335" t="s">
        <v>1282</v>
      </c>
      <c r="F116" s="335" t="s">
        <v>1282</v>
      </c>
      <c r="G116" s="335" t="s">
        <v>1282</v>
      </c>
      <c r="H116" s="335" t="s">
        <v>1282</v>
      </c>
      <c r="I116" s="335" t="s">
        <v>1282</v>
      </c>
      <c r="J116" s="335" t="s">
        <v>1282</v>
      </c>
      <c r="K116" s="335" t="s">
        <v>1282</v>
      </c>
      <c r="L116" s="335" t="s">
        <v>1282</v>
      </c>
      <c r="M116" s="335" t="s">
        <v>1282</v>
      </c>
      <c r="N116" s="335" t="s">
        <v>1282</v>
      </c>
      <c r="O116" s="335" t="s">
        <v>1282</v>
      </c>
      <c r="P116" s="335" t="s">
        <v>1282</v>
      </c>
      <c r="Q116" s="335" t="s">
        <v>1282</v>
      </c>
      <c r="R116" s="335" t="s">
        <v>1282</v>
      </c>
      <c r="S116" s="335" t="s">
        <v>1282</v>
      </c>
      <c r="T116" s="335" t="s">
        <v>1282</v>
      </c>
      <c r="U116" s="335" t="s">
        <v>1282</v>
      </c>
      <c r="V116" s="335" t="s">
        <v>1282</v>
      </c>
      <c r="W116" s="335" t="s">
        <v>1282</v>
      </c>
      <c r="X116" s="335" t="s">
        <v>1282</v>
      </c>
      <c r="Y116" s="335" t="s">
        <v>1282</v>
      </c>
      <c r="Z116" s="335" t="s">
        <v>1282</v>
      </c>
      <c r="AA116" s="335" t="s">
        <v>1282</v>
      </c>
      <c r="AB116" s="335" t="s">
        <v>1282</v>
      </c>
      <c r="AC116" s="335" t="s">
        <v>1282</v>
      </c>
      <c r="AD116" s="335" t="s">
        <v>1282</v>
      </c>
      <c r="AE116" s="335" t="s">
        <v>1282</v>
      </c>
      <c r="AF116" s="335" t="s">
        <v>1282</v>
      </c>
      <c r="AG116" s="335" t="s">
        <v>1282</v>
      </c>
      <c r="AH116" s="335" t="s">
        <v>1282</v>
      </c>
      <c r="AI116" s="335" t="s">
        <v>1282</v>
      </c>
      <c r="AJ116" s="335" t="s">
        <v>1282</v>
      </c>
      <c r="AK116" s="335" t="s">
        <v>1282</v>
      </c>
      <c r="AL116" s="335" t="s">
        <v>1282</v>
      </c>
      <c r="AM116" s="335" t="s">
        <v>1282</v>
      </c>
      <c r="AN116" s="335" t="s">
        <v>1282</v>
      </c>
      <c r="AO116" s="335" t="s">
        <v>1282</v>
      </c>
      <c r="AP116" s="335" t="s">
        <v>1282</v>
      </c>
      <c r="AQ116" s="335" t="s">
        <v>1282</v>
      </c>
      <c r="AR116" s="335" t="s">
        <v>1282</v>
      </c>
      <c r="AS116" s="335" t="s">
        <v>1282</v>
      </c>
      <c r="AT116" s="335" t="s">
        <v>1282</v>
      </c>
      <c r="AU116" s="335" t="s">
        <v>1282</v>
      </c>
      <c r="AV116" s="335" t="s">
        <v>1282</v>
      </c>
      <c r="AW116" s="335" t="s">
        <v>1282</v>
      </c>
      <c r="AX116" s="335" t="s">
        <v>1282</v>
      </c>
      <c r="AY116" s="335" t="s">
        <v>1282</v>
      </c>
      <c r="AZ116" s="335" t="s">
        <v>1282</v>
      </c>
      <c r="BA116" s="335" t="s">
        <v>1282</v>
      </c>
      <c r="BB116" s="335" t="s">
        <v>1282</v>
      </c>
      <c r="BC116" s="335" t="s">
        <v>1282</v>
      </c>
      <c r="BD116" s="335" t="s">
        <v>1288</v>
      </c>
      <c r="BE116" s="335" t="s">
        <v>1288</v>
      </c>
      <c r="BF116" s="335">
        <v>1</v>
      </c>
      <c r="BG116" s="335">
        <v>3</v>
      </c>
      <c r="BH116" s="335">
        <v>4</v>
      </c>
      <c r="BI116" s="335">
        <v>4</v>
      </c>
      <c r="BJ116" s="335" t="s">
        <v>1282</v>
      </c>
      <c r="BK116" s="335" t="s">
        <v>1282</v>
      </c>
      <c r="BL116" s="335" t="s">
        <v>1282</v>
      </c>
      <c r="BM116" s="335" t="s">
        <v>1282</v>
      </c>
      <c r="BN116" s="335" t="s">
        <v>1282</v>
      </c>
      <c r="BO116" s="335" t="s">
        <v>1282</v>
      </c>
      <c r="BP116" s="335" t="s">
        <v>1282</v>
      </c>
      <c r="BQ116" s="335" t="s">
        <v>1282</v>
      </c>
      <c r="BR116" s="335" t="s">
        <v>1282</v>
      </c>
      <c r="BS116" s="335" t="s">
        <v>1282</v>
      </c>
      <c r="BT116" s="335" t="s">
        <v>1282</v>
      </c>
      <c r="BU116" s="335" t="s">
        <v>1282</v>
      </c>
      <c r="BV116" s="335" t="s">
        <v>1282</v>
      </c>
      <c r="BW116" s="335" t="s">
        <v>1282</v>
      </c>
      <c r="BX116" s="335" t="s">
        <v>1282</v>
      </c>
      <c r="BY116" s="335" t="s">
        <v>1282</v>
      </c>
      <c r="BZ116" s="335" t="s">
        <v>1282</v>
      </c>
      <c r="CA116" s="335" t="s">
        <v>1282</v>
      </c>
      <c r="CB116" s="335" t="s">
        <v>1282</v>
      </c>
      <c r="CC116" s="335" t="s">
        <v>1282</v>
      </c>
    </row>
    <row r="117" spans="1:81" s="330" customFormat="1" ht="13.9" customHeight="1" x14ac:dyDescent="0.2">
      <c r="A117" s="377" t="s">
        <v>1628</v>
      </c>
      <c r="B117" s="378"/>
      <c r="C117" s="335" t="s">
        <v>1282</v>
      </c>
      <c r="D117" s="335" t="s">
        <v>1282</v>
      </c>
      <c r="E117" s="335" t="s">
        <v>1282</v>
      </c>
      <c r="F117" s="335" t="s">
        <v>1282</v>
      </c>
      <c r="G117" s="335" t="s">
        <v>1282</v>
      </c>
      <c r="H117" s="335" t="s">
        <v>1282</v>
      </c>
      <c r="I117" s="335" t="s">
        <v>1282</v>
      </c>
      <c r="J117" s="335" t="s">
        <v>1282</v>
      </c>
      <c r="K117" s="335" t="s">
        <v>1282</v>
      </c>
      <c r="L117" s="335" t="s">
        <v>1282</v>
      </c>
      <c r="M117" s="335" t="s">
        <v>1282</v>
      </c>
      <c r="N117" s="335" t="s">
        <v>1282</v>
      </c>
      <c r="O117" s="335" t="s">
        <v>1282</v>
      </c>
      <c r="P117" s="335" t="s">
        <v>1282</v>
      </c>
      <c r="Q117" s="335" t="s">
        <v>1282</v>
      </c>
      <c r="R117" s="335" t="s">
        <v>1282</v>
      </c>
      <c r="S117" s="335" t="s">
        <v>1282</v>
      </c>
      <c r="T117" s="335" t="s">
        <v>1282</v>
      </c>
      <c r="U117" s="335" t="s">
        <v>1282</v>
      </c>
      <c r="V117" s="335" t="s">
        <v>1282</v>
      </c>
      <c r="W117" s="335" t="s">
        <v>1282</v>
      </c>
      <c r="X117" s="335" t="s">
        <v>1282</v>
      </c>
      <c r="Y117" s="335" t="s">
        <v>1282</v>
      </c>
      <c r="Z117" s="335" t="s">
        <v>1282</v>
      </c>
      <c r="AA117" s="335" t="s">
        <v>1282</v>
      </c>
      <c r="AB117" s="335" t="s">
        <v>1282</v>
      </c>
      <c r="AC117" s="335" t="s">
        <v>1282</v>
      </c>
      <c r="AD117" s="335" t="s">
        <v>1282</v>
      </c>
      <c r="AE117" s="335" t="s">
        <v>1282</v>
      </c>
      <c r="AF117" s="335" t="s">
        <v>1282</v>
      </c>
      <c r="AG117" s="335" t="s">
        <v>1282</v>
      </c>
      <c r="AH117" s="335" t="s">
        <v>1282</v>
      </c>
      <c r="AI117" s="335" t="s">
        <v>1282</v>
      </c>
      <c r="AJ117" s="335" t="s">
        <v>1282</v>
      </c>
      <c r="AK117" s="335" t="s">
        <v>1282</v>
      </c>
      <c r="AL117" s="335" t="s">
        <v>1282</v>
      </c>
      <c r="AM117" s="335" t="s">
        <v>1282</v>
      </c>
      <c r="AN117" s="335" t="s">
        <v>1282</v>
      </c>
      <c r="AO117" s="335" t="s">
        <v>1282</v>
      </c>
      <c r="AP117" s="335" t="s">
        <v>1282</v>
      </c>
      <c r="AQ117" s="335" t="s">
        <v>1282</v>
      </c>
      <c r="AR117" s="335" t="s">
        <v>1282</v>
      </c>
      <c r="AS117" s="335" t="s">
        <v>1282</v>
      </c>
      <c r="AT117" s="335" t="s">
        <v>1282</v>
      </c>
      <c r="AU117" s="335" t="s">
        <v>1282</v>
      </c>
      <c r="AV117" s="335" t="s">
        <v>1282</v>
      </c>
      <c r="AW117" s="335" t="s">
        <v>1282</v>
      </c>
      <c r="AX117" s="335" t="s">
        <v>1282</v>
      </c>
      <c r="AY117" s="335" t="s">
        <v>1282</v>
      </c>
      <c r="AZ117" s="335" t="s">
        <v>1282</v>
      </c>
      <c r="BA117" s="335" t="s">
        <v>1282</v>
      </c>
      <c r="BB117" s="335" t="s">
        <v>1282</v>
      </c>
      <c r="BC117" s="335" t="s">
        <v>1282</v>
      </c>
      <c r="BD117" s="335" t="s">
        <v>1282</v>
      </c>
      <c r="BE117" s="335" t="s">
        <v>1282</v>
      </c>
      <c r="BF117" s="335" t="s">
        <v>1282</v>
      </c>
      <c r="BG117" s="335" t="s">
        <v>1282</v>
      </c>
      <c r="BH117" s="335" t="s">
        <v>1282</v>
      </c>
      <c r="BI117" s="335" t="s">
        <v>1282</v>
      </c>
      <c r="BJ117" s="335" t="s">
        <v>1282</v>
      </c>
      <c r="BK117" s="335" t="s">
        <v>1282</v>
      </c>
      <c r="BL117" s="335" t="s">
        <v>1282</v>
      </c>
      <c r="BM117" s="335" t="s">
        <v>1282</v>
      </c>
      <c r="BN117" s="335" t="s">
        <v>1282</v>
      </c>
      <c r="BO117" s="335" t="s">
        <v>1282</v>
      </c>
      <c r="BP117" s="335" t="s">
        <v>1282</v>
      </c>
      <c r="BQ117" s="335" t="s">
        <v>1282</v>
      </c>
      <c r="BR117" s="335" t="s">
        <v>1282</v>
      </c>
      <c r="BS117" s="335" t="s">
        <v>1282</v>
      </c>
      <c r="BT117" s="335" t="s">
        <v>1282</v>
      </c>
      <c r="BU117" s="335" t="s">
        <v>1282</v>
      </c>
      <c r="BV117" s="335" t="s">
        <v>1282</v>
      </c>
      <c r="BW117" s="335" t="s">
        <v>1282</v>
      </c>
      <c r="BX117" s="335" t="s">
        <v>1282</v>
      </c>
      <c r="BY117" s="335">
        <v>2</v>
      </c>
      <c r="BZ117" s="335">
        <v>10</v>
      </c>
      <c r="CA117" s="335">
        <v>-111</v>
      </c>
      <c r="CB117" s="335">
        <v>50</v>
      </c>
      <c r="CC117" s="335">
        <v>37</v>
      </c>
    </row>
    <row r="118" spans="1:81" s="330" customFormat="1" ht="13.9" customHeight="1" x14ac:dyDescent="0.2">
      <c r="A118" s="377" t="s">
        <v>1627</v>
      </c>
      <c r="B118" s="378"/>
      <c r="C118" s="335" t="s">
        <v>1282</v>
      </c>
      <c r="D118" s="335" t="s">
        <v>1282</v>
      </c>
      <c r="E118" s="335" t="s">
        <v>1282</v>
      </c>
      <c r="F118" s="335" t="s">
        <v>1282</v>
      </c>
      <c r="G118" s="335" t="s">
        <v>1282</v>
      </c>
      <c r="H118" s="335" t="s">
        <v>1282</v>
      </c>
      <c r="I118" s="335" t="s">
        <v>1282</v>
      </c>
      <c r="J118" s="335" t="s">
        <v>1282</v>
      </c>
      <c r="K118" s="335" t="s">
        <v>1282</v>
      </c>
      <c r="L118" s="335" t="s">
        <v>1282</v>
      </c>
      <c r="M118" s="335" t="s">
        <v>1282</v>
      </c>
      <c r="N118" s="335" t="s">
        <v>1282</v>
      </c>
      <c r="O118" s="335" t="s">
        <v>1282</v>
      </c>
      <c r="P118" s="335" t="s">
        <v>1282</v>
      </c>
      <c r="Q118" s="335" t="s">
        <v>1282</v>
      </c>
      <c r="R118" s="335" t="s">
        <v>1282</v>
      </c>
      <c r="S118" s="335" t="s">
        <v>1282</v>
      </c>
      <c r="T118" s="335" t="s">
        <v>1282</v>
      </c>
      <c r="U118" s="335" t="s">
        <v>1282</v>
      </c>
      <c r="V118" s="335" t="s">
        <v>1282</v>
      </c>
      <c r="W118" s="335" t="s">
        <v>1282</v>
      </c>
      <c r="X118" s="335" t="s">
        <v>1282</v>
      </c>
      <c r="Y118" s="335" t="s">
        <v>1282</v>
      </c>
      <c r="Z118" s="335" t="s">
        <v>1282</v>
      </c>
      <c r="AA118" s="335" t="s">
        <v>1282</v>
      </c>
      <c r="AB118" s="335" t="s">
        <v>1282</v>
      </c>
      <c r="AC118" s="335" t="s">
        <v>1282</v>
      </c>
      <c r="AD118" s="335" t="s">
        <v>1282</v>
      </c>
      <c r="AE118" s="335" t="s">
        <v>1282</v>
      </c>
      <c r="AF118" s="335" t="s">
        <v>1282</v>
      </c>
      <c r="AG118" s="335" t="s">
        <v>1282</v>
      </c>
      <c r="AH118" s="335" t="s">
        <v>1282</v>
      </c>
      <c r="AI118" s="335" t="s">
        <v>1282</v>
      </c>
      <c r="AJ118" s="335" t="s">
        <v>1282</v>
      </c>
      <c r="AK118" s="335" t="s">
        <v>1282</v>
      </c>
      <c r="AL118" s="335" t="s">
        <v>1282</v>
      </c>
      <c r="AM118" s="335" t="s">
        <v>1282</v>
      </c>
      <c r="AN118" s="335" t="s">
        <v>1282</v>
      </c>
      <c r="AO118" s="335" t="s">
        <v>1282</v>
      </c>
      <c r="AP118" s="335" t="s">
        <v>1282</v>
      </c>
      <c r="AQ118" s="335" t="s">
        <v>1282</v>
      </c>
      <c r="AR118" s="335" t="s">
        <v>1282</v>
      </c>
      <c r="AS118" s="335" t="s">
        <v>1282</v>
      </c>
      <c r="AT118" s="335" t="s">
        <v>1282</v>
      </c>
      <c r="AU118" s="335" t="s">
        <v>1282</v>
      </c>
      <c r="AV118" s="335" t="s">
        <v>1282</v>
      </c>
      <c r="AW118" s="335" t="s">
        <v>1282</v>
      </c>
      <c r="AX118" s="335" t="s">
        <v>1282</v>
      </c>
      <c r="AY118" s="335" t="s">
        <v>1282</v>
      </c>
      <c r="AZ118" s="335" t="s">
        <v>1282</v>
      </c>
      <c r="BA118" s="335" t="s">
        <v>1282</v>
      </c>
      <c r="BB118" s="335" t="s">
        <v>1282</v>
      </c>
      <c r="BC118" s="335" t="s">
        <v>1282</v>
      </c>
      <c r="BD118" s="335" t="s">
        <v>1282</v>
      </c>
      <c r="BE118" s="335" t="s">
        <v>1282</v>
      </c>
      <c r="BF118" s="335" t="s">
        <v>1282</v>
      </c>
      <c r="BG118" s="335" t="s">
        <v>1282</v>
      </c>
      <c r="BH118" s="335" t="s">
        <v>1282</v>
      </c>
      <c r="BI118" s="335" t="s">
        <v>1282</v>
      </c>
      <c r="BJ118" s="335" t="s">
        <v>1282</v>
      </c>
      <c r="BK118" s="335" t="s">
        <v>1282</v>
      </c>
      <c r="BL118" s="335" t="s">
        <v>1282</v>
      </c>
      <c r="BM118" s="335" t="s">
        <v>1282</v>
      </c>
      <c r="BN118" s="335" t="s">
        <v>1282</v>
      </c>
      <c r="BO118" s="335" t="s">
        <v>1282</v>
      </c>
      <c r="BP118" s="335" t="s">
        <v>1282</v>
      </c>
      <c r="BQ118" s="335" t="s">
        <v>1282</v>
      </c>
      <c r="BR118" s="335" t="s">
        <v>1282</v>
      </c>
      <c r="BS118" s="335">
        <v>24</v>
      </c>
      <c r="BT118" s="335">
        <v>1</v>
      </c>
      <c r="BU118" s="335" t="s">
        <v>1282</v>
      </c>
      <c r="BV118" s="335" t="s">
        <v>1282</v>
      </c>
      <c r="BW118" s="335" t="s">
        <v>1282</v>
      </c>
      <c r="BX118" s="335" t="s">
        <v>1282</v>
      </c>
      <c r="BY118" s="335" t="s">
        <v>1282</v>
      </c>
      <c r="BZ118" s="335" t="s">
        <v>1282</v>
      </c>
      <c r="CA118" s="335" t="s">
        <v>1282</v>
      </c>
      <c r="CB118" s="335" t="s">
        <v>1282</v>
      </c>
      <c r="CC118" s="335" t="s">
        <v>1282</v>
      </c>
    </row>
    <row r="119" spans="1:81" s="330" customFormat="1" ht="13.9" customHeight="1" x14ac:dyDescent="0.2">
      <c r="A119" s="383" t="s">
        <v>1514</v>
      </c>
      <c r="B119" s="384"/>
      <c r="C119" s="333" t="s">
        <v>1282</v>
      </c>
      <c r="D119" s="333" t="s">
        <v>1282</v>
      </c>
      <c r="E119" s="333" t="s">
        <v>1282</v>
      </c>
      <c r="F119" s="333" t="s">
        <v>1282</v>
      </c>
      <c r="G119" s="333" t="s">
        <v>1282</v>
      </c>
      <c r="H119" s="333" t="s">
        <v>1282</v>
      </c>
      <c r="I119" s="333" t="s">
        <v>1282</v>
      </c>
      <c r="J119" s="333" t="s">
        <v>1282</v>
      </c>
      <c r="K119" s="333" t="s">
        <v>1282</v>
      </c>
      <c r="L119" s="333" t="s">
        <v>1282</v>
      </c>
      <c r="M119" s="333" t="s">
        <v>1282</v>
      </c>
      <c r="N119" s="333" t="s">
        <v>1282</v>
      </c>
      <c r="O119" s="333" t="s">
        <v>1282</v>
      </c>
      <c r="P119" s="333" t="s">
        <v>1282</v>
      </c>
      <c r="Q119" s="333" t="s">
        <v>1282</v>
      </c>
      <c r="R119" s="333" t="s">
        <v>1282</v>
      </c>
      <c r="S119" s="333" t="s">
        <v>1282</v>
      </c>
      <c r="T119" s="333" t="s">
        <v>1282</v>
      </c>
      <c r="U119" s="333" t="s">
        <v>1282</v>
      </c>
      <c r="V119" s="333" t="s">
        <v>1282</v>
      </c>
      <c r="W119" s="333" t="s">
        <v>1282</v>
      </c>
      <c r="X119" s="333" t="s">
        <v>1282</v>
      </c>
      <c r="Y119" s="333" t="s">
        <v>1282</v>
      </c>
      <c r="Z119" s="333" t="s">
        <v>1282</v>
      </c>
      <c r="AA119" s="333" t="s">
        <v>1282</v>
      </c>
      <c r="AB119" s="333" t="s">
        <v>1288</v>
      </c>
      <c r="AC119" s="333">
        <v>2</v>
      </c>
      <c r="AD119" s="333">
        <v>4</v>
      </c>
      <c r="AE119" s="333">
        <v>9</v>
      </c>
      <c r="AF119" s="333">
        <v>10</v>
      </c>
      <c r="AG119" s="333">
        <v>4</v>
      </c>
      <c r="AH119" s="333">
        <v>2</v>
      </c>
      <c r="AI119" s="333" t="s">
        <v>1288</v>
      </c>
      <c r="AJ119" s="333">
        <v>2</v>
      </c>
      <c r="AK119" s="333">
        <v>3</v>
      </c>
      <c r="AL119" s="333">
        <v>2</v>
      </c>
      <c r="AM119" s="333">
        <v>4</v>
      </c>
      <c r="AN119" s="333">
        <v>2</v>
      </c>
      <c r="AO119" s="333">
        <v>8</v>
      </c>
      <c r="AP119" s="333">
        <v>13</v>
      </c>
      <c r="AQ119" s="333">
        <v>12</v>
      </c>
      <c r="AR119" s="333">
        <v>2</v>
      </c>
      <c r="AS119" s="333">
        <v>2</v>
      </c>
      <c r="AT119" s="333">
        <v>2</v>
      </c>
      <c r="AU119" s="333">
        <v>2</v>
      </c>
      <c r="AV119" s="333">
        <v>2</v>
      </c>
      <c r="AW119" s="333">
        <v>2</v>
      </c>
      <c r="AX119" s="333">
        <v>2</v>
      </c>
      <c r="AY119" s="333">
        <v>1</v>
      </c>
      <c r="AZ119" s="333">
        <v>1</v>
      </c>
      <c r="BA119" s="333" t="s">
        <v>1282</v>
      </c>
      <c r="BB119" s="333" t="s">
        <v>1282</v>
      </c>
      <c r="BC119" s="333" t="s">
        <v>1282</v>
      </c>
      <c r="BD119" s="333">
        <v>5</v>
      </c>
      <c r="BE119" s="333">
        <v>6</v>
      </c>
      <c r="BF119" s="333">
        <v>8</v>
      </c>
      <c r="BG119" s="333">
        <v>5</v>
      </c>
      <c r="BH119" s="333">
        <v>8</v>
      </c>
      <c r="BI119" s="333">
        <v>9</v>
      </c>
      <c r="BJ119" s="333">
        <v>9</v>
      </c>
      <c r="BK119" s="333">
        <v>5</v>
      </c>
      <c r="BL119" s="333">
        <v>3</v>
      </c>
      <c r="BM119" s="333">
        <v>6</v>
      </c>
      <c r="BN119" s="333">
        <v>2</v>
      </c>
      <c r="BO119" s="333">
        <v>3</v>
      </c>
      <c r="BP119" s="333">
        <v>23</v>
      </c>
      <c r="BQ119" s="333">
        <v>23</v>
      </c>
      <c r="BR119" s="333">
        <v>12</v>
      </c>
      <c r="BS119" s="333">
        <v>30</v>
      </c>
      <c r="BT119" s="333">
        <v>7</v>
      </c>
      <c r="BU119" s="333">
        <v>6</v>
      </c>
      <c r="BV119" s="333">
        <v>15</v>
      </c>
      <c r="BW119" s="333">
        <v>14</v>
      </c>
      <c r="BX119" s="333">
        <v>6</v>
      </c>
      <c r="BY119" s="333">
        <v>5</v>
      </c>
      <c r="BZ119" s="333">
        <v>16</v>
      </c>
      <c r="CA119" s="333">
        <v>-81</v>
      </c>
      <c r="CB119" s="333">
        <v>101</v>
      </c>
      <c r="CC119" s="333">
        <v>61</v>
      </c>
    </row>
    <row r="120" spans="1:81" s="330" customFormat="1" ht="13.9" customHeight="1" x14ac:dyDescent="0.2">
      <c r="A120" s="375" t="s">
        <v>1298</v>
      </c>
      <c r="B120" s="376"/>
      <c r="C120" s="337"/>
      <c r="D120" s="337"/>
      <c r="E120" s="337"/>
      <c r="F120" s="337"/>
      <c r="G120" s="337"/>
      <c r="H120" s="337"/>
      <c r="I120" s="337"/>
      <c r="J120" s="337"/>
      <c r="K120" s="337"/>
      <c r="L120" s="337"/>
      <c r="M120" s="337"/>
      <c r="N120" s="337"/>
      <c r="O120" s="337"/>
      <c r="P120" s="337"/>
      <c r="Q120" s="337"/>
      <c r="R120" s="337"/>
      <c r="S120" s="337"/>
      <c r="T120" s="337"/>
      <c r="U120" s="337"/>
      <c r="V120" s="337"/>
      <c r="W120" s="337"/>
      <c r="X120" s="337"/>
      <c r="Y120" s="337"/>
      <c r="Z120" s="337"/>
      <c r="AA120" s="337"/>
      <c r="AB120" s="337"/>
      <c r="AC120" s="337"/>
      <c r="AD120" s="337"/>
      <c r="AE120" s="337"/>
      <c r="AF120" s="337"/>
      <c r="AG120" s="337"/>
      <c r="AH120" s="337"/>
      <c r="AI120" s="337"/>
      <c r="AJ120" s="337"/>
      <c r="AK120" s="337"/>
      <c r="AL120" s="337"/>
      <c r="AM120" s="337"/>
      <c r="AN120" s="337"/>
      <c r="AO120" s="337"/>
      <c r="AP120" s="337"/>
      <c r="AQ120" s="337"/>
      <c r="AR120" s="337"/>
      <c r="AS120" s="337"/>
      <c r="AT120" s="337"/>
      <c r="AU120" s="337"/>
      <c r="AV120" s="337"/>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c r="BQ120" s="337"/>
      <c r="BR120" s="337"/>
      <c r="BS120" s="337"/>
      <c r="BT120" s="337"/>
      <c r="BU120" s="337"/>
      <c r="BV120" s="337"/>
      <c r="BW120" s="337"/>
      <c r="BX120" s="337"/>
      <c r="BY120" s="337"/>
      <c r="BZ120" s="337"/>
      <c r="CA120" s="337"/>
      <c r="CB120" s="337"/>
      <c r="CC120" s="337"/>
    </row>
    <row r="121" spans="1:81" s="330" customFormat="1" ht="13.9" customHeight="1" x14ac:dyDescent="0.2">
      <c r="A121" s="377" t="s">
        <v>1626</v>
      </c>
      <c r="B121" s="378"/>
      <c r="C121" s="335" t="s">
        <v>1282</v>
      </c>
      <c r="D121" s="335" t="s">
        <v>1282</v>
      </c>
      <c r="E121" s="335" t="s">
        <v>1282</v>
      </c>
      <c r="F121" s="335" t="s">
        <v>1282</v>
      </c>
      <c r="G121" s="335" t="s">
        <v>1282</v>
      </c>
      <c r="H121" s="335" t="s">
        <v>1282</v>
      </c>
      <c r="I121" s="335" t="s">
        <v>1282</v>
      </c>
      <c r="J121" s="335" t="s">
        <v>1282</v>
      </c>
      <c r="K121" s="335" t="s">
        <v>1282</v>
      </c>
      <c r="L121" s="335" t="s">
        <v>1282</v>
      </c>
      <c r="M121" s="335" t="s">
        <v>1282</v>
      </c>
      <c r="N121" s="335" t="s">
        <v>1282</v>
      </c>
      <c r="O121" s="335" t="s">
        <v>1282</v>
      </c>
      <c r="P121" s="335" t="s">
        <v>1282</v>
      </c>
      <c r="Q121" s="335" t="s">
        <v>1282</v>
      </c>
      <c r="R121" s="335" t="s">
        <v>1282</v>
      </c>
      <c r="S121" s="335" t="s">
        <v>1282</v>
      </c>
      <c r="T121" s="335" t="s">
        <v>1282</v>
      </c>
      <c r="U121" s="335" t="s">
        <v>1282</v>
      </c>
      <c r="V121" s="335" t="s">
        <v>1282</v>
      </c>
      <c r="W121" s="335" t="s">
        <v>1282</v>
      </c>
      <c r="X121" s="335" t="s">
        <v>1282</v>
      </c>
      <c r="Y121" s="335" t="s">
        <v>1282</v>
      </c>
      <c r="Z121" s="335" t="s">
        <v>1282</v>
      </c>
      <c r="AA121" s="335" t="s">
        <v>1282</v>
      </c>
      <c r="AB121" s="335" t="s">
        <v>1282</v>
      </c>
      <c r="AC121" s="335" t="s">
        <v>1282</v>
      </c>
      <c r="AD121" s="335" t="s">
        <v>1282</v>
      </c>
      <c r="AE121" s="335" t="s">
        <v>1282</v>
      </c>
      <c r="AF121" s="335" t="s">
        <v>1282</v>
      </c>
      <c r="AG121" s="335" t="s">
        <v>1282</v>
      </c>
      <c r="AH121" s="335" t="s">
        <v>1282</v>
      </c>
      <c r="AI121" s="335" t="s">
        <v>1282</v>
      </c>
      <c r="AJ121" s="335" t="s">
        <v>1282</v>
      </c>
      <c r="AK121" s="335" t="s">
        <v>1282</v>
      </c>
      <c r="AL121" s="335" t="s">
        <v>1282</v>
      </c>
      <c r="AM121" s="335" t="s">
        <v>1282</v>
      </c>
      <c r="AN121" s="335" t="s">
        <v>1282</v>
      </c>
      <c r="AO121" s="335" t="s">
        <v>1282</v>
      </c>
      <c r="AP121" s="335" t="s">
        <v>1282</v>
      </c>
      <c r="AQ121" s="335" t="s">
        <v>1282</v>
      </c>
      <c r="AR121" s="335" t="s">
        <v>1282</v>
      </c>
      <c r="AS121" s="335" t="s">
        <v>1282</v>
      </c>
      <c r="AT121" s="335" t="s">
        <v>1282</v>
      </c>
      <c r="AU121" s="335" t="s">
        <v>1282</v>
      </c>
      <c r="AV121" s="335" t="s">
        <v>1282</v>
      </c>
      <c r="AW121" s="335" t="s">
        <v>1282</v>
      </c>
      <c r="AX121" s="335" t="s">
        <v>1282</v>
      </c>
      <c r="AY121" s="335" t="s">
        <v>1282</v>
      </c>
      <c r="AZ121" s="335" t="s">
        <v>1282</v>
      </c>
      <c r="BA121" s="335" t="s">
        <v>1282</v>
      </c>
      <c r="BB121" s="335" t="s">
        <v>1282</v>
      </c>
      <c r="BC121" s="335" t="s">
        <v>1282</v>
      </c>
      <c r="BD121" s="335" t="s">
        <v>1282</v>
      </c>
      <c r="BE121" s="335" t="s">
        <v>1282</v>
      </c>
      <c r="BF121" s="335" t="s">
        <v>1282</v>
      </c>
      <c r="BG121" s="335" t="s">
        <v>1282</v>
      </c>
      <c r="BH121" s="335" t="s">
        <v>1282</v>
      </c>
      <c r="BI121" s="335" t="s">
        <v>1282</v>
      </c>
      <c r="BJ121" s="335" t="s">
        <v>1282</v>
      </c>
      <c r="BK121" s="335">
        <v>805</v>
      </c>
      <c r="BL121" s="335">
        <v>1215</v>
      </c>
      <c r="BM121" s="335">
        <v>1331</v>
      </c>
      <c r="BN121" s="335">
        <v>1317</v>
      </c>
      <c r="BO121" s="335">
        <v>1151</v>
      </c>
      <c r="BP121" s="335">
        <v>1143</v>
      </c>
      <c r="BQ121" s="335">
        <v>1341</v>
      </c>
      <c r="BR121" s="335">
        <v>1462</v>
      </c>
      <c r="BS121" s="335">
        <v>1418</v>
      </c>
      <c r="BT121" s="335">
        <v>1489</v>
      </c>
      <c r="BU121" s="335">
        <v>1602</v>
      </c>
      <c r="BV121" s="335">
        <v>1777</v>
      </c>
      <c r="BW121" s="335">
        <v>1938</v>
      </c>
      <c r="BX121" s="335">
        <v>1843</v>
      </c>
      <c r="BY121" s="335">
        <v>1996</v>
      </c>
      <c r="BZ121" s="335">
        <v>2077</v>
      </c>
      <c r="CA121" s="335">
        <v>1739</v>
      </c>
      <c r="CB121" s="335">
        <v>2314</v>
      </c>
      <c r="CC121" s="335">
        <v>2721</v>
      </c>
    </row>
    <row r="122" spans="1:81" s="330" customFormat="1" ht="13.9" customHeight="1" x14ac:dyDescent="0.2">
      <c r="A122" s="375" t="s">
        <v>1625</v>
      </c>
      <c r="B122" s="376"/>
      <c r="C122" s="337"/>
      <c r="D122" s="337"/>
      <c r="E122" s="337"/>
      <c r="F122" s="337"/>
      <c r="G122" s="337"/>
      <c r="H122" s="337"/>
      <c r="I122" s="337"/>
      <c r="J122" s="337"/>
      <c r="K122" s="337"/>
      <c r="L122" s="337"/>
      <c r="M122" s="337"/>
      <c r="N122" s="337"/>
      <c r="O122" s="337"/>
      <c r="P122" s="337"/>
      <c r="Q122" s="337"/>
      <c r="R122" s="337"/>
      <c r="S122" s="337"/>
      <c r="T122" s="337"/>
      <c r="U122" s="337"/>
      <c r="V122" s="337"/>
      <c r="W122" s="337"/>
      <c r="X122" s="337"/>
      <c r="Y122" s="337"/>
      <c r="Z122" s="337"/>
      <c r="AA122" s="337"/>
      <c r="AB122" s="337"/>
      <c r="AC122" s="337"/>
      <c r="AD122" s="337"/>
      <c r="AE122" s="337"/>
      <c r="AF122" s="337"/>
      <c r="AG122" s="337"/>
      <c r="AH122" s="337"/>
      <c r="AI122" s="337"/>
      <c r="AJ122" s="337"/>
      <c r="AK122" s="337"/>
      <c r="AL122" s="337"/>
      <c r="AM122" s="337"/>
      <c r="AN122" s="337"/>
      <c r="AO122" s="337"/>
      <c r="AP122" s="337"/>
      <c r="AQ122" s="337"/>
      <c r="AR122" s="337"/>
      <c r="AS122" s="337"/>
      <c r="AT122" s="337"/>
      <c r="AU122" s="337"/>
      <c r="AV122" s="337"/>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c r="BQ122" s="337"/>
      <c r="BR122" s="337"/>
      <c r="BS122" s="337"/>
      <c r="BT122" s="337"/>
      <c r="BU122" s="337"/>
      <c r="BV122" s="337"/>
      <c r="BW122" s="337"/>
      <c r="BX122" s="337"/>
      <c r="BY122" s="337"/>
      <c r="BZ122" s="337"/>
      <c r="CA122" s="337"/>
      <c r="CB122" s="337"/>
      <c r="CC122" s="337"/>
    </row>
    <row r="123" spans="1:81" s="330" customFormat="1" ht="13.9" customHeight="1" x14ac:dyDescent="0.2">
      <c r="A123" s="377" t="s">
        <v>1624</v>
      </c>
      <c r="B123" s="378"/>
      <c r="C123" s="335" t="s">
        <v>1282</v>
      </c>
      <c r="D123" s="335" t="s">
        <v>1282</v>
      </c>
      <c r="E123" s="335" t="s">
        <v>1282</v>
      </c>
      <c r="F123" s="335" t="s">
        <v>1282</v>
      </c>
      <c r="G123" s="335" t="s">
        <v>1282</v>
      </c>
      <c r="H123" s="335" t="s">
        <v>1282</v>
      </c>
      <c r="I123" s="335" t="s">
        <v>1282</v>
      </c>
      <c r="J123" s="335" t="s">
        <v>1282</v>
      </c>
      <c r="K123" s="335" t="s">
        <v>1282</v>
      </c>
      <c r="L123" s="335" t="s">
        <v>1282</v>
      </c>
      <c r="M123" s="335" t="s">
        <v>1282</v>
      </c>
      <c r="N123" s="335" t="s">
        <v>1282</v>
      </c>
      <c r="O123" s="335" t="s">
        <v>1282</v>
      </c>
      <c r="P123" s="335" t="s">
        <v>1282</v>
      </c>
      <c r="Q123" s="335" t="s">
        <v>1282</v>
      </c>
      <c r="R123" s="335" t="s">
        <v>1282</v>
      </c>
      <c r="S123" s="335" t="s">
        <v>1282</v>
      </c>
      <c r="T123" s="335" t="s">
        <v>1282</v>
      </c>
      <c r="U123" s="335" t="s">
        <v>1282</v>
      </c>
      <c r="V123" s="335" t="s">
        <v>1282</v>
      </c>
      <c r="W123" s="335">
        <v>2</v>
      </c>
      <c r="X123" s="335">
        <v>1</v>
      </c>
      <c r="Y123" s="335" t="s">
        <v>1288</v>
      </c>
      <c r="Z123" s="335" t="s">
        <v>1288</v>
      </c>
      <c r="AA123" s="335" t="s">
        <v>1288</v>
      </c>
      <c r="AB123" s="335" t="s">
        <v>1288</v>
      </c>
      <c r="AC123" s="335" t="s">
        <v>1282</v>
      </c>
      <c r="AD123" s="335" t="s">
        <v>1282</v>
      </c>
      <c r="AE123" s="335" t="s">
        <v>1282</v>
      </c>
      <c r="AF123" s="335" t="s">
        <v>1282</v>
      </c>
      <c r="AG123" s="335" t="s">
        <v>1282</v>
      </c>
      <c r="AH123" s="335" t="s">
        <v>1282</v>
      </c>
      <c r="AI123" s="335" t="s">
        <v>1282</v>
      </c>
      <c r="AJ123" s="335" t="s">
        <v>1282</v>
      </c>
      <c r="AK123" s="335" t="s">
        <v>1282</v>
      </c>
      <c r="AL123" s="335" t="s">
        <v>1282</v>
      </c>
      <c r="AM123" s="335" t="s">
        <v>1282</v>
      </c>
      <c r="AN123" s="335" t="s">
        <v>1282</v>
      </c>
      <c r="AO123" s="335" t="s">
        <v>1282</v>
      </c>
      <c r="AP123" s="335" t="s">
        <v>1282</v>
      </c>
      <c r="AQ123" s="335" t="s">
        <v>1282</v>
      </c>
      <c r="AR123" s="335" t="s">
        <v>1282</v>
      </c>
      <c r="AS123" s="335" t="s">
        <v>1282</v>
      </c>
      <c r="AT123" s="335" t="s">
        <v>1282</v>
      </c>
      <c r="AU123" s="335">
        <v>59</v>
      </c>
      <c r="AV123" s="335" t="s">
        <v>1282</v>
      </c>
      <c r="AW123" s="335" t="s">
        <v>1282</v>
      </c>
      <c r="AX123" s="335" t="s">
        <v>1282</v>
      </c>
      <c r="AY123" s="335" t="s">
        <v>1282</v>
      </c>
      <c r="AZ123" s="335" t="s">
        <v>1282</v>
      </c>
      <c r="BA123" s="335" t="s">
        <v>1282</v>
      </c>
      <c r="BB123" s="335" t="s">
        <v>1282</v>
      </c>
      <c r="BC123" s="335" t="s">
        <v>1282</v>
      </c>
      <c r="BD123" s="335" t="s">
        <v>1282</v>
      </c>
      <c r="BE123" s="335" t="s">
        <v>1282</v>
      </c>
      <c r="BF123" s="335" t="s">
        <v>1282</v>
      </c>
      <c r="BG123" s="335" t="s">
        <v>1282</v>
      </c>
      <c r="BH123" s="335" t="s">
        <v>1282</v>
      </c>
      <c r="BI123" s="335" t="s">
        <v>1282</v>
      </c>
      <c r="BJ123" s="335" t="s">
        <v>1282</v>
      </c>
      <c r="BK123" s="335" t="s">
        <v>1282</v>
      </c>
      <c r="BL123" s="335" t="s">
        <v>1282</v>
      </c>
      <c r="BM123" s="335" t="s">
        <v>1282</v>
      </c>
      <c r="BN123" s="335" t="s">
        <v>1282</v>
      </c>
      <c r="BO123" s="335" t="s">
        <v>1282</v>
      </c>
      <c r="BP123" s="335" t="s">
        <v>1282</v>
      </c>
      <c r="BQ123" s="335" t="s">
        <v>1282</v>
      </c>
      <c r="BR123" s="335" t="s">
        <v>1282</v>
      </c>
      <c r="BS123" s="335" t="s">
        <v>1282</v>
      </c>
      <c r="BT123" s="335" t="s">
        <v>1282</v>
      </c>
      <c r="BU123" s="335" t="s">
        <v>1282</v>
      </c>
      <c r="BV123" s="335" t="s">
        <v>1282</v>
      </c>
      <c r="BW123" s="335" t="s">
        <v>1282</v>
      </c>
      <c r="BX123" s="335" t="s">
        <v>1282</v>
      </c>
      <c r="BY123" s="335" t="s">
        <v>1282</v>
      </c>
      <c r="BZ123" s="335" t="s">
        <v>1282</v>
      </c>
      <c r="CA123" s="335" t="s">
        <v>1282</v>
      </c>
      <c r="CB123" s="335" t="s">
        <v>1282</v>
      </c>
      <c r="CC123" s="335" t="s">
        <v>1282</v>
      </c>
    </row>
    <row r="124" spans="1:81" s="330" customFormat="1" ht="13.9" customHeight="1" x14ac:dyDescent="0.2">
      <c r="A124" s="375" t="s">
        <v>1292</v>
      </c>
      <c r="B124" s="376"/>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337"/>
      <c r="AB124" s="337"/>
      <c r="AC124" s="337"/>
      <c r="AD124" s="337"/>
      <c r="AE124" s="337"/>
      <c r="AF124" s="337"/>
      <c r="AG124" s="337"/>
      <c r="AH124" s="337"/>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Q124" s="337"/>
      <c r="BR124" s="337"/>
      <c r="BS124" s="337"/>
      <c r="BT124" s="337"/>
      <c r="BU124" s="337"/>
      <c r="BV124" s="337"/>
      <c r="BW124" s="337"/>
      <c r="BX124" s="337"/>
      <c r="BY124" s="337"/>
      <c r="BZ124" s="337"/>
      <c r="CA124" s="337"/>
      <c r="CB124" s="337"/>
      <c r="CC124" s="337"/>
    </row>
    <row r="125" spans="1:81" s="330" customFormat="1" ht="13.9" customHeight="1" x14ac:dyDescent="0.2">
      <c r="A125" s="377" t="s">
        <v>1623</v>
      </c>
      <c r="B125" s="378"/>
      <c r="C125" s="335" t="s">
        <v>1282</v>
      </c>
      <c r="D125" s="335" t="s">
        <v>1282</v>
      </c>
      <c r="E125" s="335" t="s">
        <v>1282</v>
      </c>
      <c r="F125" s="335" t="s">
        <v>1282</v>
      </c>
      <c r="G125" s="335" t="s">
        <v>1282</v>
      </c>
      <c r="H125" s="335" t="s">
        <v>1282</v>
      </c>
      <c r="I125" s="335" t="s">
        <v>1282</v>
      </c>
      <c r="J125" s="335" t="s">
        <v>1282</v>
      </c>
      <c r="K125" s="335" t="s">
        <v>1282</v>
      </c>
      <c r="L125" s="335" t="s">
        <v>1282</v>
      </c>
      <c r="M125" s="335" t="s">
        <v>1282</v>
      </c>
      <c r="N125" s="335" t="s">
        <v>1282</v>
      </c>
      <c r="O125" s="335" t="s">
        <v>1282</v>
      </c>
      <c r="P125" s="335" t="s">
        <v>1282</v>
      </c>
      <c r="Q125" s="335" t="s">
        <v>1282</v>
      </c>
      <c r="R125" s="335" t="s">
        <v>1282</v>
      </c>
      <c r="S125" s="335" t="s">
        <v>1282</v>
      </c>
      <c r="T125" s="335" t="s">
        <v>1282</v>
      </c>
      <c r="U125" s="335" t="s">
        <v>1282</v>
      </c>
      <c r="V125" s="335" t="s">
        <v>1282</v>
      </c>
      <c r="W125" s="335" t="s">
        <v>1282</v>
      </c>
      <c r="X125" s="335" t="s">
        <v>1282</v>
      </c>
      <c r="Y125" s="335" t="s">
        <v>1282</v>
      </c>
      <c r="Z125" s="335" t="s">
        <v>1282</v>
      </c>
      <c r="AA125" s="335" t="s">
        <v>1282</v>
      </c>
      <c r="AB125" s="335" t="s">
        <v>1282</v>
      </c>
      <c r="AC125" s="335" t="s">
        <v>1282</v>
      </c>
      <c r="AD125" s="335" t="s">
        <v>1282</v>
      </c>
      <c r="AE125" s="335" t="s">
        <v>1282</v>
      </c>
      <c r="AF125" s="335" t="s">
        <v>1282</v>
      </c>
      <c r="AG125" s="335" t="s">
        <v>1282</v>
      </c>
      <c r="AH125" s="335" t="s">
        <v>1282</v>
      </c>
      <c r="AI125" s="335" t="s">
        <v>1282</v>
      </c>
      <c r="AJ125" s="335" t="s">
        <v>1282</v>
      </c>
      <c r="AK125" s="335" t="s">
        <v>1282</v>
      </c>
      <c r="AL125" s="335" t="s">
        <v>1282</v>
      </c>
      <c r="AM125" s="335" t="s">
        <v>1282</v>
      </c>
      <c r="AN125" s="335" t="s">
        <v>1282</v>
      </c>
      <c r="AO125" s="335" t="s">
        <v>1282</v>
      </c>
      <c r="AP125" s="335" t="s">
        <v>1282</v>
      </c>
      <c r="AQ125" s="335" t="s">
        <v>1282</v>
      </c>
      <c r="AR125" s="335" t="s">
        <v>1282</v>
      </c>
      <c r="AS125" s="335" t="s">
        <v>1282</v>
      </c>
      <c r="AT125" s="335" t="s">
        <v>1282</v>
      </c>
      <c r="AU125" s="335" t="s">
        <v>1282</v>
      </c>
      <c r="AV125" s="335" t="s">
        <v>1282</v>
      </c>
      <c r="AW125" s="335" t="s">
        <v>1282</v>
      </c>
      <c r="AX125" s="335" t="s">
        <v>1282</v>
      </c>
      <c r="AY125" s="335" t="s">
        <v>1282</v>
      </c>
      <c r="AZ125" s="335" t="s">
        <v>1282</v>
      </c>
      <c r="BA125" s="335" t="s">
        <v>1282</v>
      </c>
      <c r="BB125" s="335" t="s">
        <v>1282</v>
      </c>
      <c r="BC125" s="335" t="s">
        <v>1282</v>
      </c>
      <c r="BD125" s="335" t="s">
        <v>1282</v>
      </c>
      <c r="BE125" s="335" t="s">
        <v>1282</v>
      </c>
      <c r="BF125" s="335" t="s">
        <v>1282</v>
      </c>
      <c r="BG125" s="335" t="s">
        <v>1282</v>
      </c>
      <c r="BH125" s="335" t="s">
        <v>1282</v>
      </c>
      <c r="BI125" s="335" t="s">
        <v>1282</v>
      </c>
      <c r="BJ125" s="335" t="s">
        <v>1282</v>
      </c>
      <c r="BK125" s="335" t="s">
        <v>1282</v>
      </c>
      <c r="BL125" s="335" t="s">
        <v>1282</v>
      </c>
      <c r="BM125" s="335" t="s">
        <v>1282</v>
      </c>
      <c r="BN125" s="335" t="s">
        <v>1282</v>
      </c>
      <c r="BO125" s="335" t="s">
        <v>1282</v>
      </c>
      <c r="BP125" s="335" t="s">
        <v>1282</v>
      </c>
      <c r="BQ125" s="335" t="s">
        <v>1282</v>
      </c>
      <c r="BR125" s="335" t="s">
        <v>1282</v>
      </c>
      <c r="BS125" s="335" t="s">
        <v>1282</v>
      </c>
      <c r="BT125" s="335" t="s">
        <v>1282</v>
      </c>
      <c r="BU125" s="335" t="s">
        <v>1282</v>
      </c>
      <c r="BV125" s="335" t="s">
        <v>1282</v>
      </c>
      <c r="BW125" s="335">
        <v>366</v>
      </c>
      <c r="BX125" s="335">
        <v>172</v>
      </c>
      <c r="BY125" s="335">
        <v>380</v>
      </c>
      <c r="BZ125" s="335">
        <v>246</v>
      </c>
      <c r="CA125" s="335">
        <v>217</v>
      </c>
      <c r="CB125" s="335">
        <v>92</v>
      </c>
      <c r="CC125" s="335">
        <v>226</v>
      </c>
    </row>
    <row r="126" spans="1:81" s="330" customFormat="1" ht="13.9" customHeight="1" x14ac:dyDescent="0.2">
      <c r="A126" s="377" t="s">
        <v>1622</v>
      </c>
      <c r="B126" s="378"/>
      <c r="C126" s="335" t="s">
        <v>1282</v>
      </c>
      <c r="D126" s="335" t="s">
        <v>1282</v>
      </c>
      <c r="E126" s="335" t="s">
        <v>1282</v>
      </c>
      <c r="F126" s="335" t="s">
        <v>1282</v>
      </c>
      <c r="G126" s="335" t="s">
        <v>1282</v>
      </c>
      <c r="H126" s="335" t="s">
        <v>1282</v>
      </c>
      <c r="I126" s="335" t="s">
        <v>1282</v>
      </c>
      <c r="J126" s="335" t="s">
        <v>1282</v>
      </c>
      <c r="K126" s="335" t="s">
        <v>1282</v>
      </c>
      <c r="L126" s="335" t="s">
        <v>1282</v>
      </c>
      <c r="M126" s="335" t="s">
        <v>1282</v>
      </c>
      <c r="N126" s="335" t="s">
        <v>1282</v>
      </c>
      <c r="O126" s="335" t="s">
        <v>1282</v>
      </c>
      <c r="P126" s="335" t="s">
        <v>1282</v>
      </c>
      <c r="Q126" s="335" t="s">
        <v>1282</v>
      </c>
      <c r="R126" s="335" t="s">
        <v>1282</v>
      </c>
      <c r="S126" s="335" t="s">
        <v>1282</v>
      </c>
      <c r="T126" s="335" t="s">
        <v>1282</v>
      </c>
      <c r="U126" s="335" t="s">
        <v>1282</v>
      </c>
      <c r="V126" s="335" t="s">
        <v>1282</v>
      </c>
      <c r="W126" s="335" t="s">
        <v>1282</v>
      </c>
      <c r="X126" s="335" t="s">
        <v>1282</v>
      </c>
      <c r="Y126" s="335" t="s">
        <v>1282</v>
      </c>
      <c r="Z126" s="335" t="s">
        <v>1282</v>
      </c>
      <c r="AA126" s="335" t="s">
        <v>1282</v>
      </c>
      <c r="AB126" s="335" t="s">
        <v>1282</v>
      </c>
      <c r="AC126" s="335" t="s">
        <v>1282</v>
      </c>
      <c r="AD126" s="335" t="s">
        <v>1282</v>
      </c>
      <c r="AE126" s="335" t="s">
        <v>1282</v>
      </c>
      <c r="AF126" s="335" t="s">
        <v>1282</v>
      </c>
      <c r="AG126" s="335" t="s">
        <v>1282</v>
      </c>
      <c r="AH126" s="335" t="s">
        <v>1282</v>
      </c>
      <c r="AI126" s="335" t="s">
        <v>1282</v>
      </c>
      <c r="AJ126" s="335" t="s">
        <v>1282</v>
      </c>
      <c r="AK126" s="335" t="s">
        <v>1282</v>
      </c>
      <c r="AL126" s="335" t="s">
        <v>1282</v>
      </c>
      <c r="AM126" s="335" t="s">
        <v>1282</v>
      </c>
      <c r="AN126" s="335" t="s">
        <v>1282</v>
      </c>
      <c r="AO126" s="335" t="s">
        <v>1282</v>
      </c>
      <c r="AP126" s="335" t="s">
        <v>1282</v>
      </c>
      <c r="AQ126" s="335" t="s">
        <v>1282</v>
      </c>
      <c r="AR126" s="335" t="s">
        <v>1282</v>
      </c>
      <c r="AS126" s="335" t="s">
        <v>1282</v>
      </c>
      <c r="AT126" s="335" t="s">
        <v>1282</v>
      </c>
      <c r="AU126" s="335" t="s">
        <v>1282</v>
      </c>
      <c r="AV126" s="335" t="s">
        <v>1282</v>
      </c>
      <c r="AW126" s="335" t="s">
        <v>1282</v>
      </c>
      <c r="AX126" s="335" t="s">
        <v>1282</v>
      </c>
      <c r="AY126" s="335" t="s">
        <v>1282</v>
      </c>
      <c r="AZ126" s="335" t="s">
        <v>1282</v>
      </c>
      <c r="BA126" s="335" t="s">
        <v>1282</v>
      </c>
      <c r="BB126" s="335" t="s">
        <v>1282</v>
      </c>
      <c r="BC126" s="335" t="s">
        <v>1282</v>
      </c>
      <c r="BD126" s="335" t="s">
        <v>1282</v>
      </c>
      <c r="BE126" s="335" t="s">
        <v>1282</v>
      </c>
      <c r="BF126" s="335" t="s">
        <v>1282</v>
      </c>
      <c r="BG126" s="335" t="s">
        <v>1282</v>
      </c>
      <c r="BH126" s="335" t="s">
        <v>1282</v>
      </c>
      <c r="BI126" s="335" t="s">
        <v>1282</v>
      </c>
      <c r="BJ126" s="335" t="s">
        <v>1282</v>
      </c>
      <c r="BK126" s="335" t="s">
        <v>1282</v>
      </c>
      <c r="BL126" s="335" t="s">
        <v>1282</v>
      </c>
      <c r="BM126" s="335" t="s">
        <v>1282</v>
      </c>
      <c r="BN126" s="335" t="s">
        <v>1282</v>
      </c>
      <c r="BO126" s="335" t="s">
        <v>1282</v>
      </c>
      <c r="BP126" s="335" t="s">
        <v>1282</v>
      </c>
      <c r="BQ126" s="335" t="s">
        <v>1282</v>
      </c>
      <c r="BR126" s="335" t="s">
        <v>1282</v>
      </c>
      <c r="BS126" s="335" t="s">
        <v>1282</v>
      </c>
      <c r="BT126" s="335" t="s">
        <v>1282</v>
      </c>
      <c r="BU126" s="335" t="s">
        <v>1282</v>
      </c>
      <c r="BV126" s="335" t="s">
        <v>1282</v>
      </c>
      <c r="BW126" s="335">
        <v>4</v>
      </c>
      <c r="BX126" s="335">
        <v>42</v>
      </c>
      <c r="BY126" s="335" t="s">
        <v>1282</v>
      </c>
      <c r="BZ126" s="335" t="s">
        <v>1282</v>
      </c>
      <c r="CA126" s="335" t="s">
        <v>1282</v>
      </c>
      <c r="CB126" s="335" t="s">
        <v>1282</v>
      </c>
      <c r="CC126" s="335" t="s">
        <v>1282</v>
      </c>
    </row>
    <row r="127" spans="1:81" s="330" customFormat="1" ht="13.9" customHeight="1" x14ac:dyDescent="0.2">
      <c r="A127" s="377" t="s">
        <v>1621</v>
      </c>
      <c r="B127" s="378"/>
      <c r="C127" s="335" t="s">
        <v>1282</v>
      </c>
      <c r="D127" s="335" t="s">
        <v>1282</v>
      </c>
      <c r="E127" s="335" t="s">
        <v>1282</v>
      </c>
      <c r="F127" s="335" t="s">
        <v>1282</v>
      </c>
      <c r="G127" s="335" t="s">
        <v>1282</v>
      </c>
      <c r="H127" s="335" t="s">
        <v>1282</v>
      </c>
      <c r="I127" s="335" t="s">
        <v>1282</v>
      </c>
      <c r="J127" s="335" t="s">
        <v>1282</v>
      </c>
      <c r="K127" s="335" t="s">
        <v>1282</v>
      </c>
      <c r="L127" s="335" t="s">
        <v>1282</v>
      </c>
      <c r="M127" s="335" t="s">
        <v>1282</v>
      </c>
      <c r="N127" s="335" t="s">
        <v>1282</v>
      </c>
      <c r="O127" s="335" t="s">
        <v>1282</v>
      </c>
      <c r="P127" s="335" t="s">
        <v>1282</v>
      </c>
      <c r="Q127" s="335" t="s">
        <v>1282</v>
      </c>
      <c r="R127" s="335" t="s">
        <v>1282</v>
      </c>
      <c r="S127" s="335" t="s">
        <v>1282</v>
      </c>
      <c r="T127" s="335" t="s">
        <v>1282</v>
      </c>
      <c r="U127" s="335" t="s">
        <v>1282</v>
      </c>
      <c r="V127" s="335" t="s">
        <v>1282</v>
      </c>
      <c r="W127" s="335" t="s">
        <v>1282</v>
      </c>
      <c r="X127" s="335" t="s">
        <v>1282</v>
      </c>
      <c r="Y127" s="335" t="s">
        <v>1282</v>
      </c>
      <c r="Z127" s="335" t="s">
        <v>1282</v>
      </c>
      <c r="AA127" s="335" t="s">
        <v>1282</v>
      </c>
      <c r="AB127" s="335" t="s">
        <v>1282</v>
      </c>
      <c r="AC127" s="335" t="s">
        <v>1282</v>
      </c>
      <c r="AD127" s="335" t="s">
        <v>1282</v>
      </c>
      <c r="AE127" s="335" t="s">
        <v>1282</v>
      </c>
      <c r="AF127" s="335" t="s">
        <v>1282</v>
      </c>
      <c r="AG127" s="335" t="s">
        <v>1282</v>
      </c>
      <c r="AH127" s="335" t="s">
        <v>1282</v>
      </c>
      <c r="AI127" s="335" t="s">
        <v>1282</v>
      </c>
      <c r="AJ127" s="335" t="s">
        <v>1282</v>
      </c>
      <c r="AK127" s="335" t="s">
        <v>1282</v>
      </c>
      <c r="AL127" s="335" t="s">
        <v>1282</v>
      </c>
      <c r="AM127" s="335" t="s">
        <v>1282</v>
      </c>
      <c r="AN127" s="335" t="s">
        <v>1282</v>
      </c>
      <c r="AO127" s="335" t="s">
        <v>1282</v>
      </c>
      <c r="AP127" s="335" t="s">
        <v>1282</v>
      </c>
      <c r="AQ127" s="335" t="s">
        <v>1282</v>
      </c>
      <c r="AR127" s="335" t="s">
        <v>1282</v>
      </c>
      <c r="AS127" s="335" t="s">
        <v>1282</v>
      </c>
      <c r="AT127" s="335" t="s">
        <v>1282</v>
      </c>
      <c r="AU127" s="335" t="s">
        <v>1282</v>
      </c>
      <c r="AV127" s="335" t="s">
        <v>1282</v>
      </c>
      <c r="AW127" s="335" t="s">
        <v>1282</v>
      </c>
      <c r="AX127" s="335" t="s">
        <v>1282</v>
      </c>
      <c r="AY127" s="335" t="s">
        <v>1282</v>
      </c>
      <c r="AZ127" s="335" t="s">
        <v>1282</v>
      </c>
      <c r="BA127" s="335" t="s">
        <v>1282</v>
      </c>
      <c r="BB127" s="335" t="s">
        <v>1282</v>
      </c>
      <c r="BC127" s="335" t="s">
        <v>1282</v>
      </c>
      <c r="BD127" s="335">
        <v>6</v>
      </c>
      <c r="BE127" s="335" t="s">
        <v>1282</v>
      </c>
      <c r="BF127" s="335" t="s">
        <v>1282</v>
      </c>
      <c r="BG127" s="335" t="s">
        <v>1282</v>
      </c>
      <c r="BH127" s="335" t="s">
        <v>1282</v>
      </c>
      <c r="BI127" s="335" t="s">
        <v>1282</v>
      </c>
      <c r="BJ127" s="335" t="s">
        <v>1282</v>
      </c>
      <c r="BK127" s="335" t="s">
        <v>1282</v>
      </c>
      <c r="BL127" s="335" t="s">
        <v>1282</v>
      </c>
      <c r="BM127" s="335" t="s">
        <v>1282</v>
      </c>
      <c r="BN127" s="335" t="s">
        <v>1282</v>
      </c>
      <c r="BO127" s="335" t="s">
        <v>1282</v>
      </c>
      <c r="BP127" s="335" t="s">
        <v>1282</v>
      </c>
      <c r="BQ127" s="335" t="s">
        <v>1282</v>
      </c>
      <c r="BR127" s="335" t="s">
        <v>1282</v>
      </c>
      <c r="BS127" s="335" t="s">
        <v>1282</v>
      </c>
      <c r="BT127" s="335" t="s">
        <v>1282</v>
      </c>
      <c r="BU127" s="335" t="s">
        <v>1282</v>
      </c>
      <c r="BV127" s="335" t="s">
        <v>1282</v>
      </c>
      <c r="BW127" s="335" t="s">
        <v>1282</v>
      </c>
      <c r="BX127" s="335" t="s">
        <v>1282</v>
      </c>
      <c r="BY127" s="335" t="s">
        <v>1282</v>
      </c>
      <c r="BZ127" s="335" t="s">
        <v>1282</v>
      </c>
      <c r="CA127" s="335" t="s">
        <v>1282</v>
      </c>
      <c r="CB127" s="335" t="s">
        <v>1282</v>
      </c>
      <c r="CC127" s="335" t="s">
        <v>1282</v>
      </c>
    </row>
    <row r="128" spans="1:81" s="330" customFormat="1" ht="13.9" customHeight="1" x14ac:dyDescent="0.2">
      <c r="A128" s="383" t="s">
        <v>1283</v>
      </c>
      <c r="B128" s="384"/>
      <c r="C128" s="333" t="s">
        <v>1282</v>
      </c>
      <c r="D128" s="333" t="s">
        <v>1282</v>
      </c>
      <c r="E128" s="333" t="s">
        <v>1282</v>
      </c>
      <c r="F128" s="333" t="s">
        <v>1282</v>
      </c>
      <c r="G128" s="333" t="s">
        <v>1282</v>
      </c>
      <c r="H128" s="333" t="s">
        <v>1282</v>
      </c>
      <c r="I128" s="333" t="s">
        <v>1282</v>
      </c>
      <c r="J128" s="333" t="s">
        <v>1282</v>
      </c>
      <c r="K128" s="333" t="s">
        <v>1282</v>
      </c>
      <c r="L128" s="333" t="s">
        <v>1282</v>
      </c>
      <c r="M128" s="333" t="s">
        <v>1282</v>
      </c>
      <c r="N128" s="333" t="s">
        <v>1282</v>
      </c>
      <c r="O128" s="333" t="s">
        <v>1282</v>
      </c>
      <c r="P128" s="333" t="s">
        <v>1282</v>
      </c>
      <c r="Q128" s="333" t="s">
        <v>1282</v>
      </c>
      <c r="R128" s="333" t="s">
        <v>1282</v>
      </c>
      <c r="S128" s="333" t="s">
        <v>1282</v>
      </c>
      <c r="T128" s="333" t="s">
        <v>1282</v>
      </c>
      <c r="U128" s="333" t="s">
        <v>1282</v>
      </c>
      <c r="V128" s="333" t="s">
        <v>1282</v>
      </c>
      <c r="W128" s="333" t="s">
        <v>1282</v>
      </c>
      <c r="X128" s="333" t="s">
        <v>1282</v>
      </c>
      <c r="Y128" s="333" t="s">
        <v>1282</v>
      </c>
      <c r="Z128" s="333" t="s">
        <v>1282</v>
      </c>
      <c r="AA128" s="333" t="s">
        <v>1282</v>
      </c>
      <c r="AB128" s="333" t="s">
        <v>1282</v>
      </c>
      <c r="AC128" s="333" t="s">
        <v>1282</v>
      </c>
      <c r="AD128" s="333" t="s">
        <v>1282</v>
      </c>
      <c r="AE128" s="333" t="s">
        <v>1282</v>
      </c>
      <c r="AF128" s="333" t="s">
        <v>1282</v>
      </c>
      <c r="AG128" s="333" t="s">
        <v>1282</v>
      </c>
      <c r="AH128" s="333" t="s">
        <v>1282</v>
      </c>
      <c r="AI128" s="333" t="s">
        <v>1282</v>
      </c>
      <c r="AJ128" s="333" t="s">
        <v>1282</v>
      </c>
      <c r="AK128" s="333" t="s">
        <v>1282</v>
      </c>
      <c r="AL128" s="333" t="s">
        <v>1282</v>
      </c>
      <c r="AM128" s="333" t="s">
        <v>1282</v>
      </c>
      <c r="AN128" s="333" t="s">
        <v>1282</v>
      </c>
      <c r="AO128" s="333" t="s">
        <v>1282</v>
      </c>
      <c r="AP128" s="333" t="s">
        <v>1282</v>
      </c>
      <c r="AQ128" s="333" t="s">
        <v>1282</v>
      </c>
      <c r="AR128" s="333" t="s">
        <v>1282</v>
      </c>
      <c r="AS128" s="333" t="s">
        <v>1282</v>
      </c>
      <c r="AT128" s="333" t="s">
        <v>1282</v>
      </c>
      <c r="AU128" s="333" t="s">
        <v>1282</v>
      </c>
      <c r="AV128" s="333" t="s">
        <v>1282</v>
      </c>
      <c r="AW128" s="333" t="s">
        <v>1282</v>
      </c>
      <c r="AX128" s="333" t="s">
        <v>1282</v>
      </c>
      <c r="AY128" s="333" t="s">
        <v>1282</v>
      </c>
      <c r="AZ128" s="333" t="s">
        <v>1282</v>
      </c>
      <c r="BA128" s="333" t="s">
        <v>1282</v>
      </c>
      <c r="BB128" s="333" t="s">
        <v>1282</v>
      </c>
      <c r="BC128" s="333" t="s">
        <v>1282</v>
      </c>
      <c r="BD128" s="333">
        <v>6</v>
      </c>
      <c r="BE128" s="333" t="s">
        <v>1282</v>
      </c>
      <c r="BF128" s="333" t="s">
        <v>1282</v>
      </c>
      <c r="BG128" s="333" t="s">
        <v>1282</v>
      </c>
      <c r="BH128" s="333" t="s">
        <v>1282</v>
      </c>
      <c r="BI128" s="333" t="s">
        <v>1282</v>
      </c>
      <c r="BJ128" s="333" t="s">
        <v>1282</v>
      </c>
      <c r="BK128" s="333" t="s">
        <v>1282</v>
      </c>
      <c r="BL128" s="333" t="s">
        <v>1282</v>
      </c>
      <c r="BM128" s="333" t="s">
        <v>1282</v>
      </c>
      <c r="BN128" s="333" t="s">
        <v>1282</v>
      </c>
      <c r="BO128" s="333" t="s">
        <v>1282</v>
      </c>
      <c r="BP128" s="333" t="s">
        <v>1282</v>
      </c>
      <c r="BQ128" s="333" t="s">
        <v>1282</v>
      </c>
      <c r="BR128" s="333" t="s">
        <v>1282</v>
      </c>
      <c r="BS128" s="333" t="s">
        <v>1282</v>
      </c>
      <c r="BT128" s="333" t="s">
        <v>1282</v>
      </c>
      <c r="BU128" s="333" t="s">
        <v>1282</v>
      </c>
      <c r="BV128" s="333" t="s">
        <v>1282</v>
      </c>
      <c r="BW128" s="333">
        <v>370</v>
      </c>
      <c r="BX128" s="333">
        <v>214</v>
      </c>
      <c r="BY128" s="333">
        <v>380</v>
      </c>
      <c r="BZ128" s="333">
        <v>246</v>
      </c>
      <c r="CA128" s="333">
        <v>217</v>
      </c>
      <c r="CB128" s="333">
        <v>92</v>
      </c>
      <c r="CC128" s="333">
        <v>226</v>
      </c>
    </row>
    <row r="129" spans="1:81" s="330" customFormat="1" ht="13.9" customHeight="1" x14ac:dyDescent="0.25">
      <c r="A129" s="379" t="s">
        <v>1620</v>
      </c>
      <c r="B129" s="380"/>
      <c r="C129" s="333" t="s">
        <v>1282</v>
      </c>
      <c r="D129" s="333" t="s">
        <v>1282</v>
      </c>
      <c r="E129" s="333" t="s">
        <v>1282</v>
      </c>
      <c r="F129" s="333" t="s">
        <v>1282</v>
      </c>
      <c r="G129" s="333" t="s">
        <v>1282</v>
      </c>
      <c r="H129" s="333" t="s">
        <v>1282</v>
      </c>
      <c r="I129" s="333" t="s">
        <v>1282</v>
      </c>
      <c r="J129" s="333" t="s">
        <v>1282</v>
      </c>
      <c r="K129" s="333" t="s">
        <v>1282</v>
      </c>
      <c r="L129" s="333" t="s">
        <v>1282</v>
      </c>
      <c r="M129" s="333" t="s">
        <v>1282</v>
      </c>
      <c r="N129" s="333" t="s">
        <v>1282</v>
      </c>
      <c r="O129" s="333" t="s">
        <v>1282</v>
      </c>
      <c r="P129" s="333" t="s">
        <v>1282</v>
      </c>
      <c r="Q129" s="333" t="s">
        <v>1282</v>
      </c>
      <c r="R129" s="333" t="s">
        <v>1282</v>
      </c>
      <c r="S129" s="333" t="s">
        <v>1282</v>
      </c>
      <c r="T129" s="333" t="s">
        <v>1282</v>
      </c>
      <c r="U129" s="333" t="s">
        <v>1282</v>
      </c>
      <c r="V129" s="333" t="s">
        <v>1282</v>
      </c>
      <c r="W129" s="333">
        <v>2</v>
      </c>
      <c r="X129" s="333">
        <v>1</v>
      </c>
      <c r="Y129" s="333" t="s">
        <v>1288</v>
      </c>
      <c r="Z129" s="333" t="s">
        <v>1288</v>
      </c>
      <c r="AA129" s="333" t="s">
        <v>1288</v>
      </c>
      <c r="AB129" s="333" t="s">
        <v>1288</v>
      </c>
      <c r="AC129" s="333">
        <v>2</v>
      </c>
      <c r="AD129" s="333">
        <v>4</v>
      </c>
      <c r="AE129" s="333">
        <v>9</v>
      </c>
      <c r="AF129" s="333">
        <v>10</v>
      </c>
      <c r="AG129" s="333">
        <v>4</v>
      </c>
      <c r="AH129" s="333">
        <v>2</v>
      </c>
      <c r="AI129" s="333" t="s">
        <v>1288</v>
      </c>
      <c r="AJ129" s="333">
        <v>2</v>
      </c>
      <c r="AK129" s="333">
        <v>3</v>
      </c>
      <c r="AL129" s="333">
        <v>2</v>
      </c>
      <c r="AM129" s="333">
        <v>4</v>
      </c>
      <c r="AN129" s="333">
        <v>2</v>
      </c>
      <c r="AO129" s="333">
        <v>8</v>
      </c>
      <c r="AP129" s="333">
        <v>13</v>
      </c>
      <c r="AQ129" s="333">
        <v>12</v>
      </c>
      <c r="AR129" s="333">
        <v>3</v>
      </c>
      <c r="AS129" s="333">
        <v>4</v>
      </c>
      <c r="AT129" s="333">
        <v>3</v>
      </c>
      <c r="AU129" s="333">
        <v>62</v>
      </c>
      <c r="AV129" s="333">
        <v>2</v>
      </c>
      <c r="AW129" s="333">
        <v>2</v>
      </c>
      <c r="AX129" s="333">
        <v>2</v>
      </c>
      <c r="AY129" s="333">
        <v>1</v>
      </c>
      <c r="AZ129" s="333">
        <v>1</v>
      </c>
      <c r="BA129" s="333" t="s">
        <v>1282</v>
      </c>
      <c r="BB129" s="333" t="s">
        <v>1282</v>
      </c>
      <c r="BC129" s="333" t="s">
        <v>1282</v>
      </c>
      <c r="BD129" s="333">
        <v>11</v>
      </c>
      <c r="BE129" s="333">
        <v>6</v>
      </c>
      <c r="BF129" s="333">
        <v>8</v>
      </c>
      <c r="BG129" s="333">
        <v>5</v>
      </c>
      <c r="BH129" s="333">
        <v>8</v>
      </c>
      <c r="BI129" s="333">
        <v>9</v>
      </c>
      <c r="BJ129" s="333">
        <v>9</v>
      </c>
      <c r="BK129" s="333">
        <v>810</v>
      </c>
      <c r="BL129" s="333">
        <v>1218</v>
      </c>
      <c r="BM129" s="333">
        <v>1337</v>
      </c>
      <c r="BN129" s="333">
        <v>1319</v>
      </c>
      <c r="BO129" s="333">
        <v>1154</v>
      </c>
      <c r="BP129" s="333">
        <v>1166</v>
      </c>
      <c r="BQ129" s="333">
        <v>1364</v>
      </c>
      <c r="BR129" s="333">
        <v>1474</v>
      </c>
      <c r="BS129" s="333">
        <v>1448</v>
      </c>
      <c r="BT129" s="333">
        <v>1496</v>
      </c>
      <c r="BU129" s="333">
        <v>1608</v>
      </c>
      <c r="BV129" s="333">
        <v>1792</v>
      </c>
      <c r="BW129" s="333">
        <v>2322</v>
      </c>
      <c r="BX129" s="333">
        <v>2063</v>
      </c>
      <c r="BY129" s="333">
        <v>2381</v>
      </c>
      <c r="BZ129" s="333">
        <v>2339</v>
      </c>
      <c r="CA129" s="333">
        <v>1875</v>
      </c>
      <c r="CB129" s="333">
        <v>2507</v>
      </c>
      <c r="CC129" s="333">
        <v>3008</v>
      </c>
    </row>
    <row r="130" spans="1:81" s="330" customFormat="1" ht="13.9" customHeight="1" x14ac:dyDescent="0.25">
      <c r="A130" s="381" t="s">
        <v>1619</v>
      </c>
      <c r="B130" s="382"/>
      <c r="C130" s="337"/>
      <c r="D130" s="337"/>
      <c r="E130" s="337"/>
      <c r="F130" s="337"/>
      <c r="G130" s="337"/>
      <c r="H130" s="337"/>
      <c r="I130" s="337"/>
      <c r="J130" s="337"/>
      <c r="K130" s="337"/>
      <c r="L130" s="337"/>
      <c r="M130" s="337"/>
      <c r="N130" s="337"/>
      <c r="O130" s="337"/>
      <c r="P130" s="337"/>
      <c r="Q130" s="337"/>
      <c r="R130" s="337"/>
      <c r="S130" s="337"/>
      <c r="T130" s="337"/>
      <c r="U130" s="337"/>
      <c r="V130" s="337"/>
      <c r="W130" s="337"/>
      <c r="X130" s="337"/>
      <c r="Y130" s="337"/>
      <c r="Z130" s="337"/>
      <c r="AA130" s="337"/>
      <c r="AB130" s="337"/>
      <c r="AC130" s="337"/>
      <c r="AD130" s="337"/>
      <c r="AE130" s="337"/>
      <c r="AF130" s="337"/>
      <c r="AG130" s="337"/>
      <c r="AH130" s="337"/>
      <c r="AI130" s="337"/>
      <c r="AJ130" s="337"/>
      <c r="AK130" s="337"/>
      <c r="AL130" s="337"/>
      <c r="AM130" s="337"/>
      <c r="AN130" s="337"/>
      <c r="AO130" s="337"/>
      <c r="AP130" s="337"/>
      <c r="AQ130" s="337"/>
      <c r="AR130" s="337"/>
      <c r="AS130" s="337"/>
      <c r="AT130" s="337"/>
      <c r="AU130" s="337"/>
      <c r="AV130" s="337"/>
      <c r="AW130" s="337"/>
      <c r="AX130" s="337"/>
      <c r="AY130" s="337"/>
      <c r="AZ130" s="337"/>
      <c r="BA130" s="337"/>
      <c r="BB130" s="337"/>
      <c r="BC130" s="337"/>
      <c r="BD130" s="337"/>
      <c r="BE130" s="337"/>
      <c r="BF130" s="337"/>
      <c r="BG130" s="337"/>
      <c r="BH130" s="337"/>
      <c r="BI130" s="337"/>
      <c r="BJ130" s="337"/>
      <c r="BK130" s="337"/>
      <c r="BL130" s="337"/>
      <c r="BM130" s="337"/>
      <c r="BN130" s="337"/>
      <c r="BO130" s="337"/>
      <c r="BP130" s="337"/>
      <c r="BQ130" s="337"/>
      <c r="BR130" s="337"/>
      <c r="BS130" s="337"/>
      <c r="BT130" s="337"/>
      <c r="BU130" s="337"/>
      <c r="BV130" s="337"/>
      <c r="BW130" s="337"/>
      <c r="BX130" s="337"/>
      <c r="BY130" s="337"/>
      <c r="BZ130" s="337"/>
      <c r="CA130" s="337"/>
      <c r="CB130" s="337"/>
      <c r="CC130" s="337"/>
    </row>
    <row r="131" spans="1:81" s="330" customFormat="1" ht="13.9" customHeight="1" x14ac:dyDescent="0.2">
      <c r="A131" s="375" t="s">
        <v>1318</v>
      </c>
      <c r="B131" s="376"/>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7"/>
      <c r="Z131" s="337"/>
      <c r="AA131" s="337"/>
      <c r="AB131" s="337"/>
      <c r="AC131" s="337"/>
      <c r="AD131" s="337"/>
      <c r="AE131" s="337"/>
      <c r="AF131" s="337"/>
      <c r="AG131" s="337"/>
      <c r="AH131" s="337"/>
      <c r="AI131" s="337"/>
      <c r="AJ131" s="337"/>
      <c r="AK131" s="337"/>
      <c r="AL131" s="337"/>
      <c r="AM131" s="337"/>
      <c r="AN131" s="337"/>
      <c r="AO131" s="337"/>
      <c r="AP131" s="337"/>
      <c r="AQ131" s="337"/>
      <c r="AR131" s="337"/>
      <c r="AS131" s="337"/>
      <c r="AT131" s="337"/>
      <c r="AU131" s="337"/>
      <c r="AV131" s="337"/>
      <c r="AW131" s="337"/>
      <c r="AX131" s="337"/>
      <c r="AY131" s="337"/>
      <c r="AZ131" s="337"/>
      <c r="BA131" s="337"/>
      <c r="BB131" s="337"/>
      <c r="BC131" s="337"/>
      <c r="BD131" s="337"/>
      <c r="BE131" s="337"/>
      <c r="BF131" s="337"/>
      <c r="BG131" s="337"/>
      <c r="BH131" s="337"/>
      <c r="BI131" s="337"/>
      <c r="BJ131" s="337"/>
      <c r="BK131" s="337"/>
      <c r="BL131" s="337"/>
      <c r="BM131" s="337"/>
      <c r="BN131" s="337"/>
      <c r="BO131" s="337"/>
      <c r="BP131" s="337"/>
      <c r="BQ131" s="337"/>
      <c r="BR131" s="337"/>
      <c r="BS131" s="337"/>
      <c r="BT131" s="337"/>
      <c r="BU131" s="337"/>
      <c r="BV131" s="337"/>
      <c r="BW131" s="337"/>
      <c r="BX131" s="337"/>
      <c r="BY131" s="337"/>
      <c r="BZ131" s="337"/>
      <c r="CA131" s="337"/>
      <c r="CB131" s="337"/>
      <c r="CC131" s="337"/>
    </row>
    <row r="132" spans="1:81" s="330" customFormat="1" ht="13.9" customHeight="1" x14ac:dyDescent="0.2">
      <c r="A132" s="377" t="s">
        <v>1618</v>
      </c>
      <c r="B132" s="378"/>
      <c r="C132" s="335" t="s">
        <v>1282</v>
      </c>
      <c r="D132" s="335" t="s">
        <v>1282</v>
      </c>
      <c r="E132" s="335" t="s">
        <v>1282</v>
      </c>
      <c r="F132" s="335" t="s">
        <v>1282</v>
      </c>
      <c r="G132" s="335" t="s">
        <v>1282</v>
      </c>
      <c r="H132" s="335" t="s">
        <v>1282</v>
      </c>
      <c r="I132" s="335" t="s">
        <v>1282</v>
      </c>
      <c r="J132" s="335" t="s">
        <v>1282</v>
      </c>
      <c r="K132" s="335" t="s">
        <v>1282</v>
      </c>
      <c r="L132" s="335" t="s">
        <v>1282</v>
      </c>
      <c r="M132" s="335" t="s">
        <v>1282</v>
      </c>
      <c r="N132" s="335" t="s">
        <v>1282</v>
      </c>
      <c r="O132" s="335" t="s">
        <v>1282</v>
      </c>
      <c r="P132" s="335" t="s">
        <v>1282</v>
      </c>
      <c r="Q132" s="335" t="s">
        <v>1282</v>
      </c>
      <c r="R132" s="335" t="s">
        <v>1282</v>
      </c>
      <c r="S132" s="335" t="s">
        <v>1282</v>
      </c>
      <c r="T132" s="335" t="s">
        <v>1282</v>
      </c>
      <c r="U132" s="335" t="s">
        <v>1282</v>
      </c>
      <c r="V132" s="335" t="s">
        <v>1282</v>
      </c>
      <c r="W132" s="335" t="s">
        <v>1282</v>
      </c>
      <c r="X132" s="335" t="s">
        <v>1282</v>
      </c>
      <c r="Y132" s="335" t="s">
        <v>1282</v>
      </c>
      <c r="Z132" s="335" t="s">
        <v>1282</v>
      </c>
      <c r="AA132" s="335" t="s">
        <v>1282</v>
      </c>
      <c r="AB132" s="335" t="s">
        <v>1282</v>
      </c>
      <c r="AC132" s="335" t="s">
        <v>1282</v>
      </c>
      <c r="AD132" s="335" t="s">
        <v>1282</v>
      </c>
      <c r="AE132" s="335" t="s">
        <v>1282</v>
      </c>
      <c r="AF132" s="335" t="s">
        <v>1282</v>
      </c>
      <c r="AG132" s="335" t="s">
        <v>1282</v>
      </c>
      <c r="AH132" s="335" t="s">
        <v>1282</v>
      </c>
      <c r="AI132" s="335" t="s">
        <v>1282</v>
      </c>
      <c r="AJ132" s="335" t="s">
        <v>1282</v>
      </c>
      <c r="AK132" s="335" t="s">
        <v>1282</v>
      </c>
      <c r="AL132" s="335" t="s">
        <v>1282</v>
      </c>
      <c r="AM132" s="335" t="s">
        <v>1282</v>
      </c>
      <c r="AN132" s="335" t="s">
        <v>1282</v>
      </c>
      <c r="AO132" s="335" t="s">
        <v>1282</v>
      </c>
      <c r="AP132" s="335" t="s">
        <v>1282</v>
      </c>
      <c r="AQ132" s="335" t="s">
        <v>1282</v>
      </c>
      <c r="AR132" s="335" t="s">
        <v>1282</v>
      </c>
      <c r="AS132" s="335" t="s">
        <v>1282</v>
      </c>
      <c r="AT132" s="335" t="s">
        <v>1282</v>
      </c>
      <c r="AU132" s="335" t="s">
        <v>1282</v>
      </c>
      <c r="AV132" s="335" t="s">
        <v>1282</v>
      </c>
      <c r="AW132" s="335" t="s">
        <v>1282</v>
      </c>
      <c r="AX132" s="335" t="s">
        <v>1282</v>
      </c>
      <c r="AY132" s="335" t="s">
        <v>1282</v>
      </c>
      <c r="AZ132" s="335" t="s">
        <v>1282</v>
      </c>
      <c r="BA132" s="335" t="s">
        <v>1282</v>
      </c>
      <c r="BB132" s="335" t="s">
        <v>1282</v>
      </c>
      <c r="BC132" s="335" t="s">
        <v>1282</v>
      </c>
      <c r="BD132" s="335" t="s">
        <v>1282</v>
      </c>
      <c r="BE132" s="335" t="s">
        <v>1282</v>
      </c>
      <c r="BF132" s="335" t="s">
        <v>1282</v>
      </c>
      <c r="BG132" s="335" t="s">
        <v>1282</v>
      </c>
      <c r="BH132" s="335" t="s">
        <v>1282</v>
      </c>
      <c r="BI132" s="335" t="s">
        <v>1282</v>
      </c>
      <c r="BJ132" s="335" t="s">
        <v>1282</v>
      </c>
      <c r="BK132" s="335" t="s">
        <v>1282</v>
      </c>
      <c r="BL132" s="335" t="s">
        <v>1282</v>
      </c>
      <c r="BM132" s="335" t="s">
        <v>1282</v>
      </c>
      <c r="BN132" s="335" t="s">
        <v>1282</v>
      </c>
      <c r="BO132" s="335" t="s">
        <v>1282</v>
      </c>
      <c r="BP132" s="335">
        <v>173</v>
      </c>
      <c r="BQ132" s="335" t="s">
        <v>1282</v>
      </c>
      <c r="BR132" s="335" t="s">
        <v>1282</v>
      </c>
      <c r="BS132" s="335" t="s">
        <v>1282</v>
      </c>
      <c r="BT132" s="335" t="s">
        <v>1282</v>
      </c>
      <c r="BU132" s="335" t="s">
        <v>1282</v>
      </c>
      <c r="BV132" s="335" t="s">
        <v>1282</v>
      </c>
      <c r="BW132" s="335" t="s">
        <v>1282</v>
      </c>
      <c r="BX132" s="335" t="s">
        <v>1282</v>
      </c>
      <c r="BY132" s="335" t="s">
        <v>1282</v>
      </c>
      <c r="BZ132" s="335" t="s">
        <v>1282</v>
      </c>
      <c r="CA132" s="335" t="s">
        <v>1282</v>
      </c>
      <c r="CB132" s="335" t="s">
        <v>1282</v>
      </c>
      <c r="CC132" s="335" t="s">
        <v>1282</v>
      </c>
    </row>
    <row r="133" spans="1:81" s="330" customFormat="1" ht="13.9" customHeight="1" x14ac:dyDescent="0.2">
      <c r="A133" s="377" t="s">
        <v>1617</v>
      </c>
      <c r="B133" s="378"/>
      <c r="C133" s="335" t="s">
        <v>1282</v>
      </c>
      <c r="D133" s="335" t="s">
        <v>1282</v>
      </c>
      <c r="E133" s="335" t="s">
        <v>1282</v>
      </c>
      <c r="F133" s="335" t="s">
        <v>1282</v>
      </c>
      <c r="G133" s="335" t="s">
        <v>1282</v>
      </c>
      <c r="H133" s="335" t="s">
        <v>1282</v>
      </c>
      <c r="I133" s="335" t="s">
        <v>1282</v>
      </c>
      <c r="J133" s="335" t="s">
        <v>1282</v>
      </c>
      <c r="K133" s="335" t="s">
        <v>1282</v>
      </c>
      <c r="L133" s="335" t="s">
        <v>1282</v>
      </c>
      <c r="M133" s="335" t="s">
        <v>1282</v>
      </c>
      <c r="N133" s="335" t="s">
        <v>1282</v>
      </c>
      <c r="O133" s="335" t="s">
        <v>1282</v>
      </c>
      <c r="P133" s="335" t="s">
        <v>1282</v>
      </c>
      <c r="Q133" s="335" t="s">
        <v>1282</v>
      </c>
      <c r="R133" s="335" t="s">
        <v>1282</v>
      </c>
      <c r="S133" s="335" t="s">
        <v>1282</v>
      </c>
      <c r="T133" s="335" t="s">
        <v>1282</v>
      </c>
      <c r="U133" s="335" t="s">
        <v>1282</v>
      </c>
      <c r="V133" s="335" t="s">
        <v>1282</v>
      </c>
      <c r="W133" s="335" t="s">
        <v>1282</v>
      </c>
      <c r="X133" s="335" t="s">
        <v>1282</v>
      </c>
      <c r="Y133" s="335" t="s">
        <v>1282</v>
      </c>
      <c r="Z133" s="335" t="s">
        <v>1282</v>
      </c>
      <c r="AA133" s="335" t="s">
        <v>1282</v>
      </c>
      <c r="AB133" s="335" t="s">
        <v>1282</v>
      </c>
      <c r="AC133" s="335" t="s">
        <v>1282</v>
      </c>
      <c r="AD133" s="335" t="s">
        <v>1282</v>
      </c>
      <c r="AE133" s="335" t="s">
        <v>1282</v>
      </c>
      <c r="AF133" s="335" t="s">
        <v>1282</v>
      </c>
      <c r="AG133" s="335" t="s">
        <v>1282</v>
      </c>
      <c r="AH133" s="335" t="s">
        <v>1282</v>
      </c>
      <c r="AI133" s="335" t="s">
        <v>1282</v>
      </c>
      <c r="AJ133" s="335" t="s">
        <v>1282</v>
      </c>
      <c r="AK133" s="335" t="s">
        <v>1282</v>
      </c>
      <c r="AL133" s="335" t="s">
        <v>1282</v>
      </c>
      <c r="AM133" s="335" t="s">
        <v>1282</v>
      </c>
      <c r="AN133" s="335" t="s">
        <v>1282</v>
      </c>
      <c r="AO133" s="335" t="s">
        <v>1282</v>
      </c>
      <c r="AP133" s="335" t="s">
        <v>1282</v>
      </c>
      <c r="AQ133" s="335" t="s">
        <v>1282</v>
      </c>
      <c r="AR133" s="335" t="s">
        <v>1282</v>
      </c>
      <c r="AS133" s="335" t="s">
        <v>1282</v>
      </c>
      <c r="AT133" s="335" t="s">
        <v>1282</v>
      </c>
      <c r="AU133" s="335" t="s">
        <v>1282</v>
      </c>
      <c r="AV133" s="335" t="s">
        <v>1282</v>
      </c>
      <c r="AW133" s="335" t="s">
        <v>1282</v>
      </c>
      <c r="AX133" s="335" t="s">
        <v>1282</v>
      </c>
      <c r="AY133" s="335" t="s">
        <v>1282</v>
      </c>
      <c r="AZ133" s="335" t="s">
        <v>1282</v>
      </c>
      <c r="BA133" s="335" t="s">
        <v>1282</v>
      </c>
      <c r="BB133" s="335" t="s">
        <v>1282</v>
      </c>
      <c r="BC133" s="335" t="s">
        <v>1282</v>
      </c>
      <c r="BD133" s="335" t="s">
        <v>1282</v>
      </c>
      <c r="BE133" s="335" t="s">
        <v>1282</v>
      </c>
      <c r="BF133" s="335" t="s">
        <v>1282</v>
      </c>
      <c r="BG133" s="335" t="s">
        <v>1282</v>
      </c>
      <c r="BH133" s="335">
        <v>15</v>
      </c>
      <c r="BI133" s="335">
        <v>5</v>
      </c>
      <c r="BJ133" s="335" t="s">
        <v>1282</v>
      </c>
      <c r="BK133" s="335" t="s">
        <v>1282</v>
      </c>
      <c r="BL133" s="335" t="s">
        <v>1282</v>
      </c>
      <c r="BM133" s="335" t="s">
        <v>1282</v>
      </c>
      <c r="BN133" s="335" t="s">
        <v>1282</v>
      </c>
      <c r="BO133" s="335" t="s">
        <v>1282</v>
      </c>
      <c r="BP133" s="335" t="s">
        <v>1282</v>
      </c>
      <c r="BQ133" s="335" t="s">
        <v>1282</v>
      </c>
      <c r="BR133" s="335" t="s">
        <v>1282</v>
      </c>
      <c r="BS133" s="335" t="s">
        <v>1282</v>
      </c>
      <c r="BT133" s="335" t="s">
        <v>1282</v>
      </c>
      <c r="BU133" s="335" t="s">
        <v>1282</v>
      </c>
      <c r="BV133" s="335" t="s">
        <v>1282</v>
      </c>
      <c r="BW133" s="335" t="s">
        <v>1282</v>
      </c>
      <c r="BX133" s="335" t="s">
        <v>1282</v>
      </c>
      <c r="BY133" s="335" t="s">
        <v>1282</v>
      </c>
      <c r="BZ133" s="335" t="s">
        <v>1282</v>
      </c>
      <c r="CA133" s="335" t="s">
        <v>1282</v>
      </c>
      <c r="CB133" s="335" t="s">
        <v>1282</v>
      </c>
      <c r="CC133" s="335" t="s">
        <v>1282</v>
      </c>
    </row>
    <row r="134" spans="1:81" s="330" customFormat="1" ht="13.9" customHeight="1" x14ac:dyDescent="0.2">
      <c r="A134" s="377" t="s">
        <v>1616</v>
      </c>
      <c r="B134" s="378"/>
      <c r="C134" s="335" t="s">
        <v>1282</v>
      </c>
      <c r="D134" s="335" t="s">
        <v>1282</v>
      </c>
      <c r="E134" s="335" t="s">
        <v>1282</v>
      </c>
      <c r="F134" s="335" t="s">
        <v>1282</v>
      </c>
      <c r="G134" s="335" t="s">
        <v>1282</v>
      </c>
      <c r="H134" s="335" t="s">
        <v>1282</v>
      </c>
      <c r="I134" s="335" t="s">
        <v>1282</v>
      </c>
      <c r="J134" s="335" t="s">
        <v>1282</v>
      </c>
      <c r="K134" s="335" t="s">
        <v>1282</v>
      </c>
      <c r="L134" s="335" t="s">
        <v>1282</v>
      </c>
      <c r="M134" s="335" t="s">
        <v>1282</v>
      </c>
      <c r="N134" s="335" t="s">
        <v>1282</v>
      </c>
      <c r="O134" s="335" t="s">
        <v>1282</v>
      </c>
      <c r="P134" s="335" t="s">
        <v>1282</v>
      </c>
      <c r="Q134" s="335" t="s">
        <v>1282</v>
      </c>
      <c r="R134" s="335" t="s">
        <v>1282</v>
      </c>
      <c r="S134" s="335" t="s">
        <v>1282</v>
      </c>
      <c r="T134" s="335" t="s">
        <v>1282</v>
      </c>
      <c r="U134" s="335" t="s">
        <v>1282</v>
      </c>
      <c r="V134" s="335" t="s">
        <v>1282</v>
      </c>
      <c r="W134" s="335" t="s">
        <v>1282</v>
      </c>
      <c r="X134" s="335" t="s">
        <v>1282</v>
      </c>
      <c r="Y134" s="335" t="s">
        <v>1282</v>
      </c>
      <c r="Z134" s="335" t="s">
        <v>1282</v>
      </c>
      <c r="AA134" s="335" t="s">
        <v>1282</v>
      </c>
      <c r="AB134" s="335" t="s">
        <v>1282</v>
      </c>
      <c r="AC134" s="335" t="s">
        <v>1282</v>
      </c>
      <c r="AD134" s="335" t="s">
        <v>1282</v>
      </c>
      <c r="AE134" s="335" t="s">
        <v>1282</v>
      </c>
      <c r="AF134" s="335" t="s">
        <v>1282</v>
      </c>
      <c r="AG134" s="335" t="s">
        <v>1282</v>
      </c>
      <c r="AH134" s="335" t="s">
        <v>1282</v>
      </c>
      <c r="AI134" s="335" t="s">
        <v>1282</v>
      </c>
      <c r="AJ134" s="335" t="s">
        <v>1282</v>
      </c>
      <c r="AK134" s="335" t="s">
        <v>1282</v>
      </c>
      <c r="AL134" s="335" t="s">
        <v>1282</v>
      </c>
      <c r="AM134" s="335" t="s">
        <v>1282</v>
      </c>
      <c r="AN134" s="335" t="s">
        <v>1282</v>
      </c>
      <c r="AO134" s="335" t="s">
        <v>1282</v>
      </c>
      <c r="AP134" s="335" t="s">
        <v>1282</v>
      </c>
      <c r="AQ134" s="335" t="s">
        <v>1282</v>
      </c>
      <c r="AR134" s="335" t="s">
        <v>1282</v>
      </c>
      <c r="AS134" s="335" t="s">
        <v>1282</v>
      </c>
      <c r="AT134" s="335" t="s">
        <v>1282</v>
      </c>
      <c r="AU134" s="335" t="s">
        <v>1282</v>
      </c>
      <c r="AV134" s="335" t="s">
        <v>1282</v>
      </c>
      <c r="AW134" s="335" t="s">
        <v>1282</v>
      </c>
      <c r="AX134" s="335" t="s">
        <v>1282</v>
      </c>
      <c r="AY134" s="335" t="s">
        <v>1282</v>
      </c>
      <c r="AZ134" s="335" t="s">
        <v>1282</v>
      </c>
      <c r="BA134" s="335" t="s">
        <v>1282</v>
      </c>
      <c r="BB134" s="335" t="s">
        <v>1282</v>
      </c>
      <c r="BC134" s="335" t="s">
        <v>1282</v>
      </c>
      <c r="BD134" s="335" t="s">
        <v>1288</v>
      </c>
      <c r="BE134" s="335" t="s">
        <v>1288</v>
      </c>
      <c r="BF134" s="335">
        <v>1</v>
      </c>
      <c r="BG134" s="335">
        <v>1</v>
      </c>
      <c r="BH134" s="335">
        <v>1</v>
      </c>
      <c r="BI134" s="335" t="s">
        <v>1282</v>
      </c>
      <c r="BJ134" s="335" t="s">
        <v>1282</v>
      </c>
      <c r="BK134" s="335" t="s">
        <v>1282</v>
      </c>
      <c r="BL134" s="335" t="s">
        <v>1282</v>
      </c>
      <c r="BM134" s="335" t="s">
        <v>1282</v>
      </c>
      <c r="BN134" s="335" t="s">
        <v>1282</v>
      </c>
      <c r="BO134" s="335" t="s">
        <v>1282</v>
      </c>
      <c r="BP134" s="335" t="s">
        <v>1282</v>
      </c>
      <c r="BQ134" s="335" t="s">
        <v>1282</v>
      </c>
      <c r="BR134" s="335" t="s">
        <v>1282</v>
      </c>
      <c r="BS134" s="335" t="s">
        <v>1282</v>
      </c>
      <c r="BT134" s="335" t="s">
        <v>1282</v>
      </c>
      <c r="BU134" s="335" t="s">
        <v>1282</v>
      </c>
      <c r="BV134" s="335" t="s">
        <v>1282</v>
      </c>
      <c r="BW134" s="335" t="s">
        <v>1282</v>
      </c>
      <c r="BX134" s="335" t="s">
        <v>1282</v>
      </c>
      <c r="BY134" s="335" t="s">
        <v>1282</v>
      </c>
      <c r="BZ134" s="335" t="s">
        <v>1282</v>
      </c>
      <c r="CA134" s="335" t="s">
        <v>1282</v>
      </c>
      <c r="CB134" s="335" t="s">
        <v>1282</v>
      </c>
      <c r="CC134" s="335" t="s">
        <v>1282</v>
      </c>
    </row>
    <row r="135" spans="1:81" s="330" customFormat="1" ht="14.25" x14ac:dyDescent="0.2">
      <c r="A135" s="334" t="s">
        <v>1615</v>
      </c>
      <c r="B135" s="335" t="s">
        <v>1123</v>
      </c>
      <c r="C135" s="335" t="s">
        <v>1282</v>
      </c>
      <c r="D135" s="335" t="s">
        <v>1282</v>
      </c>
      <c r="E135" s="335" t="s">
        <v>1282</v>
      </c>
      <c r="F135" s="335" t="s">
        <v>1282</v>
      </c>
      <c r="G135" s="335" t="s">
        <v>1282</v>
      </c>
      <c r="H135" s="335" t="s">
        <v>1282</v>
      </c>
      <c r="I135" s="335" t="s">
        <v>1282</v>
      </c>
      <c r="J135" s="335" t="s">
        <v>1282</v>
      </c>
      <c r="K135" s="335" t="s">
        <v>1282</v>
      </c>
      <c r="L135" s="335" t="s">
        <v>1282</v>
      </c>
      <c r="M135" s="335" t="s">
        <v>1282</v>
      </c>
      <c r="N135" s="335" t="s">
        <v>1282</v>
      </c>
      <c r="O135" s="335" t="s">
        <v>1282</v>
      </c>
      <c r="P135" s="335" t="s">
        <v>1282</v>
      </c>
      <c r="Q135" s="335" t="s">
        <v>1282</v>
      </c>
      <c r="R135" s="335" t="s">
        <v>1282</v>
      </c>
      <c r="S135" s="335" t="s">
        <v>1282</v>
      </c>
      <c r="T135" s="335" t="s">
        <v>1282</v>
      </c>
      <c r="U135" s="335" t="s">
        <v>1282</v>
      </c>
      <c r="V135" s="335" t="s">
        <v>1282</v>
      </c>
      <c r="W135" s="335" t="s">
        <v>1282</v>
      </c>
      <c r="X135" s="335" t="s">
        <v>1282</v>
      </c>
      <c r="Y135" s="335" t="s">
        <v>1282</v>
      </c>
      <c r="Z135" s="335" t="s">
        <v>1282</v>
      </c>
      <c r="AA135" s="335" t="s">
        <v>1282</v>
      </c>
      <c r="AB135" s="335" t="s">
        <v>1282</v>
      </c>
      <c r="AC135" s="335" t="s">
        <v>1282</v>
      </c>
      <c r="AD135" s="335" t="s">
        <v>1282</v>
      </c>
      <c r="AE135" s="335" t="s">
        <v>1282</v>
      </c>
      <c r="AF135" s="335" t="s">
        <v>1282</v>
      </c>
      <c r="AG135" s="335" t="s">
        <v>1282</v>
      </c>
      <c r="AH135" s="335" t="s">
        <v>1282</v>
      </c>
      <c r="AI135" s="335">
        <v>2</v>
      </c>
      <c r="AJ135" s="335">
        <v>4</v>
      </c>
      <c r="AK135" s="335">
        <v>4</v>
      </c>
      <c r="AL135" s="335">
        <v>5</v>
      </c>
      <c r="AM135" s="335">
        <v>5</v>
      </c>
      <c r="AN135" s="335">
        <v>1</v>
      </c>
      <c r="AO135" s="335">
        <v>7</v>
      </c>
      <c r="AP135" s="335">
        <v>6</v>
      </c>
      <c r="AQ135" s="335">
        <v>4</v>
      </c>
      <c r="AR135" s="335">
        <v>2</v>
      </c>
      <c r="AS135" s="335" t="s">
        <v>1288</v>
      </c>
      <c r="AT135" s="335" t="s">
        <v>1282</v>
      </c>
      <c r="AU135" s="335">
        <v>5</v>
      </c>
      <c r="AV135" s="335">
        <v>11</v>
      </c>
      <c r="AW135" s="335">
        <v>12</v>
      </c>
      <c r="AX135" s="335">
        <v>23</v>
      </c>
      <c r="AY135" s="335">
        <v>22</v>
      </c>
      <c r="AZ135" s="335">
        <v>31</v>
      </c>
      <c r="BA135" s="335">
        <v>27</v>
      </c>
      <c r="BB135" s="335">
        <v>26</v>
      </c>
      <c r="BC135" s="335">
        <v>35</v>
      </c>
      <c r="BD135" s="335">
        <v>36</v>
      </c>
      <c r="BE135" s="335">
        <v>37</v>
      </c>
      <c r="BF135" s="335">
        <v>39</v>
      </c>
      <c r="BG135" s="335">
        <v>62</v>
      </c>
      <c r="BH135" s="335">
        <v>40</v>
      </c>
      <c r="BI135" s="335">
        <v>26</v>
      </c>
      <c r="BJ135" s="335">
        <v>32</v>
      </c>
      <c r="BK135" s="335">
        <v>21</v>
      </c>
      <c r="BL135" s="335">
        <v>9</v>
      </c>
      <c r="BM135" s="335">
        <v>1</v>
      </c>
      <c r="BN135" s="335" t="s">
        <v>1282</v>
      </c>
      <c r="BO135" s="335" t="s">
        <v>1282</v>
      </c>
      <c r="BP135" s="335" t="s">
        <v>1282</v>
      </c>
      <c r="BQ135" s="335" t="s">
        <v>1282</v>
      </c>
      <c r="BR135" s="335" t="s">
        <v>1282</v>
      </c>
      <c r="BS135" s="335" t="s">
        <v>1282</v>
      </c>
      <c r="BT135" s="335" t="s">
        <v>1282</v>
      </c>
      <c r="BU135" s="335">
        <v>110</v>
      </c>
      <c r="BV135" s="335">
        <v>128</v>
      </c>
      <c r="BW135" s="335">
        <v>121</v>
      </c>
      <c r="BX135" s="335">
        <v>113</v>
      </c>
      <c r="BY135" s="335">
        <v>126</v>
      </c>
      <c r="BZ135" s="335">
        <v>108</v>
      </c>
      <c r="CA135" s="335">
        <v>100</v>
      </c>
      <c r="CB135" s="335">
        <v>117</v>
      </c>
      <c r="CC135" s="335">
        <v>108</v>
      </c>
    </row>
    <row r="136" spans="1:81" s="330" customFormat="1" ht="13.9" customHeight="1" x14ac:dyDescent="0.2">
      <c r="A136" s="383" t="s">
        <v>1350</v>
      </c>
      <c r="B136" s="384"/>
      <c r="C136" s="333" t="s">
        <v>1282</v>
      </c>
      <c r="D136" s="333" t="s">
        <v>1282</v>
      </c>
      <c r="E136" s="333" t="s">
        <v>1282</v>
      </c>
      <c r="F136" s="333" t="s">
        <v>1282</v>
      </c>
      <c r="G136" s="333" t="s">
        <v>1282</v>
      </c>
      <c r="H136" s="333" t="s">
        <v>1282</v>
      </c>
      <c r="I136" s="333" t="s">
        <v>1282</v>
      </c>
      <c r="J136" s="333" t="s">
        <v>1282</v>
      </c>
      <c r="K136" s="333" t="s">
        <v>1282</v>
      </c>
      <c r="L136" s="333" t="s">
        <v>1282</v>
      </c>
      <c r="M136" s="333" t="s">
        <v>1282</v>
      </c>
      <c r="N136" s="333" t="s">
        <v>1282</v>
      </c>
      <c r="O136" s="333" t="s">
        <v>1282</v>
      </c>
      <c r="P136" s="333" t="s">
        <v>1282</v>
      </c>
      <c r="Q136" s="333" t="s">
        <v>1282</v>
      </c>
      <c r="R136" s="333" t="s">
        <v>1282</v>
      </c>
      <c r="S136" s="333" t="s">
        <v>1282</v>
      </c>
      <c r="T136" s="333" t="s">
        <v>1282</v>
      </c>
      <c r="U136" s="333" t="s">
        <v>1282</v>
      </c>
      <c r="V136" s="333" t="s">
        <v>1282</v>
      </c>
      <c r="W136" s="333" t="s">
        <v>1282</v>
      </c>
      <c r="X136" s="333" t="s">
        <v>1282</v>
      </c>
      <c r="Y136" s="333" t="s">
        <v>1282</v>
      </c>
      <c r="Z136" s="333" t="s">
        <v>1282</v>
      </c>
      <c r="AA136" s="333" t="s">
        <v>1282</v>
      </c>
      <c r="AB136" s="333" t="s">
        <v>1282</v>
      </c>
      <c r="AC136" s="333" t="s">
        <v>1282</v>
      </c>
      <c r="AD136" s="333" t="s">
        <v>1282</v>
      </c>
      <c r="AE136" s="333" t="s">
        <v>1282</v>
      </c>
      <c r="AF136" s="333" t="s">
        <v>1282</v>
      </c>
      <c r="AG136" s="333" t="s">
        <v>1282</v>
      </c>
      <c r="AH136" s="333" t="s">
        <v>1282</v>
      </c>
      <c r="AI136" s="333">
        <v>2</v>
      </c>
      <c r="AJ136" s="333">
        <v>4</v>
      </c>
      <c r="AK136" s="333">
        <v>4</v>
      </c>
      <c r="AL136" s="333">
        <v>5</v>
      </c>
      <c r="AM136" s="333">
        <v>5</v>
      </c>
      <c r="AN136" s="333">
        <v>1</v>
      </c>
      <c r="AO136" s="333">
        <v>7</v>
      </c>
      <c r="AP136" s="333">
        <v>6</v>
      </c>
      <c r="AQ136" s="333">
        <v>4</v>
      </c>
      <c r="AR136" s="333">
        <v>2</v>
      </c>
      <c r="AS136" s="333" t="s">
        <v>1288</v>
      </c>
      <c r="AT136" s="333" t="s">
        <v>1282</v>
      </c>
      <c r="AU136" s="333">
        <v>5</v>
      </c>
      <c r="AV136" s="333">
        <v>11</v>
      </c>
      <c r="AW136" s="333">
        <v>12</v>
      </c>
      <c r="AX136" s="333">
        <v>23</v>
      </c>
      <c r="AY136" s="333">
        <v>22</v>
      </c>
      <c r="AZ136" s="333">
        <v>31</v>
      </c>
      <c r="BA136" s="333">
        <v>27</v>
      </c>
      <c r="BB136" s="333">
        <v>26</v>
      </c>
      <c r="BC136" s="333">
        <v>35</v>
      </c>
      <c r="BD136" s="333">
        <v>37</v>
      </c>
      <c r="BE136" s="333">
        <v>38</v>
      </c>
      <c r="BF136" s="333">
        <v>40</v>
      </c>
      <c r="BG136" s="333">
        <v>63</v>
      </c>
      <c r="BH136" s="333">
        <v>56</v>
      </c>
      <c r="BI136" s="333">
        <v>31</v>
      </c>
      <c r="BJ136" s="333">
        <v>32</v>
      </c>
      <c r="BK136" s="333">
        <v>21</v>
      </c>
      <c r="BL136" s="333">
        <v>9</v>
      </c>
      <c r="BM136" s="333">
        <v>1</v>
      </c>
      <c r="BN136" s="333" t="s">
        <v>1282</v>
      </c>
      <c r="BO136" s="333" t="s">
        <v>1282</v>
      </c>
      <c r="BP136" s="333">
        <v>173</v>
      </c>
      <c r="BQ136" s="333" t="s">
        <v>1282</v>
      </c>
      <c r="BR136" s="333" t="s">
        <v>1282</v>
      </c>
      <c r="BS136" s="333" t="s">
        <v>1282</v>
      </c>
      <c r="BT136" s="333" t="s">
        <v>1282</v>
      </c>
      <c r="BU136" s="333">
        <v>110</v>
      </c>
      <c r="BV136" s="333">
        <v>128</v>
      </c>
      <c r="BW136" s="333">
        <v>121</v>
      </c>
      <c r="BX136" s="333">
        <v>113</v>
      </c>
      <c r="BY136" s="333">
        <v>126</v>
      </c>
      <c r="BZ136" s="333">
        <v>108</v>
      </c>
      <c r="CA136" s="333">
        <v>100</v>
      </c>
      <c r="CB136" s="333">
        <v>117</v>
      </c>
      <c r="CC136" s="333">
        <v>108</v>
      </c>
    </row>
    <row r="137" spans="1:81" s="330" customFormat="1" ht="13.9" customHeight="1" x14ac:dyDescent="0.2">
      <c r="A137" s="375" t="s">
        <v>1298</v>
      </c>
      <c r="B137" s="376"/>
      <c r="C137" s="337"/>
      <c r="D137" s="337"/>
      <c r="E137" s="337"/>
      <c r="F137" s="337"/>
      <c r="G137" s="337"/>
      <c r="H137" s="337"/>
      <c r="I137" s="337"/>
      <c r="J137" s="337"/>
      <c r="K137" s="337"/>
      <c r="L137" s="337"/>
      <c r="M137" s="337"/>
      <c r="N137" s="337"/>
      <c r="O137" s="337"/>
      <c r="P137" s="337"/>
      <c r="Q137" s="337"/>
      <c r="R137" s="337"/>
      <c r="S137" s="337"/>
      <c r="T137" s="337"/>
      <c r="U137" s="337"/>
      <c r="V137" s="337"/>
      <c r="W137" s="337"/>
      <c r="X137" s="337"/>
      <c r="Y137" s="337"/>
      <c r="Z137" s="337"/>
      <c r="AA137" s="337"/>
      <c r="AB137" s="337"/>
      <c r="AC137" s="337"/>
      <c r="AD137" s="337"/>
      <c r="AE137" s="337"/>
      <c r="AF137" s="337"/>
      <c r="AG137" s="337"/>
      <c r="AH137" s="337"/>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c r="BM137" s="337"/>
      <c r="BN137" s="337"/>
      <c r="BO137" s="337"/>
      <c r="BP137" s="337"/>
      <c r="BQ137" s="337"/>
      <c r="BR137" s="337"/>
      <c r="BS137" s="337"/>
      <c r="BT137" s="337"/>
      <c r="BU137" s="337"/>
      <c r="BV137" s="337"/>
      <c r="BW137" s="337"/>
      <c r="BX137" s="337"/>
      <c r="BY137" s="337"/>
      <c r="BZ137" s="337"/>
      <c r="CA137" s="337"/>
      <c r="CB137" s="337"/>
      <c r="CC137" s="337"/>
    </row>
    <row r="138" spans="1:81" s="330" customFormat="1" ht="13.9" customHeight="1" x14ac:dyDescent="0.2">
      <c r="A138" s="377" t="s">
        <v>1614</v>
      </c>
      <c r="B138" s="378"/>
      <c r="C138" s="335" t="s">
        <v>1282</v>
      </c>
      <c r="D138" s="335" t="s">
        <v>1282</v>
      </c>
      <c r="E138" s="335" t="s">
        <v>1282</v>
      </c>
      <c r="F138" s="335" t="s">
        <v>1282</v>
      </c>
      <c r="G138" s="335" t="s">
        <v>1282</v>
      </c>
      <c r="H138" s="335" t="s">
        <v>1282</v>
      </c>
      <c r="I138" s="335" t="s">
        <v>1282</v>
      </c>
      <c r="J138" s="335" t="s">
        <v>1282</v>
      </c>
      <c r="K138" s="335" t="s">
        <v>1282</v>
      </c>
      <c r="L138" s="335" t="s">
        <v>1282</v>
      </c>
      <c r="M138" s="335" t="s">
        <v>1282</v>
      </c>
      <c r="N138" s="335" t="s">
        <v>1282</v>
      </c>
      <c r="O138" s="335" t="s">
        <v>1282</v>
      </c>
      <c r="P138" s="335" t="s">
        <v>1282</v>
      </c>
      <c r="Q138" s="335" t="s">
        <v>1282</v>
      </c>
      <c r="R138" s="335" t="s">
        <v>1282</v>
      </c>
      <c r="S138" s="335" t="s">
        <v>1282</v>
      </c>
      <c r="T138" s="335" t="s">
        <v>1282</v>
      </c>
      <c r="U138" s="335" t="s">
        <v>1282</v>
      </c>
      <c r="V138" s="335" t="s">
        <v>1282</v>
      </c>
      <c r="W138" s="335" t="s">
        <v>1282</v>
      </c>
      <c r="X138" s="335" t="s">
        <v>1282</v>
      </c>
      <c r="Y138" s="335" t="s">
        <v>1282</v>
      </c>
      <c r="Z138" s="335" t="s">
        <v>1282</v>
      </c>
      <c r="AA138" s="335" t="s">
        <v>1282</v>
      </c>
      <c r="AB138" s="335" t="s">
        <v>1282</v>
      </c>
      <c r="AC138" s="335" t="s">
        <v>1282</v>
      </c>
      <c r="AD138" s="335" t="s">
        <v>1282</v>
      </c>
      <c r="AE138" s="335">
        <v>2</v>
      </c>
      <c r="AF138" s="335">
        <v>6</v>
      </c>
      <c r="AG138" s="335">
        <v>16</v>
      </c>
      <c r="AH138" s="335">
        <v>35</v>
      </c>
      <c r="AI138" s="335">
        <v>84</v>
      </c>
      <c r="AJ138" s="335">
        <v>76</v>
      </c>
      <c r="AK138" s="335">
        <v>170</v>
      </c>
      <c r="AL138" s="335">
        <v>175</v>
      </c>
      <c r="AM138" s="335">
        <v>170</v>
      </c>
      <c r="AN138" s="335">
        <v>52</v>
      </c>
      <c r="AO138" s="335">
        <v>290</v>
      </c>
      <c r="AP138" s="335">
        <v>149</v>
      </c>
      <c r="AQ138" s="335">
        <v>577</v>
      </c>
      <c r="AR138" s="335">
        <v>34</v>
      </c>
      <c r="AS138" s="335">
        <v>3</v>
      </c>
      <c r="AT138" s="335">
        <v>5</v>
      </c>
      <c r="AU138" s="335">
        <v>3</v>
      </c>
      <c r="AV138" s="335">
        <v>8</v>
      </c>
      <c r="AW138" s="335">
        <v>25</v>
      </c>
      <c r="AX138" s="335">
        <v>7</v>
      </c>
      <c r="AY138" s="335">
        <v>6</v>
      </c>
      <c r="AZ138" s="335">
        <v>9</v>
      </c>
      <c r="BA138" s="335">
        <v>3</v>
      </c>
      <c r="BB138" s="335">
        <v>8</v>
      </c>
      <c r="BC138" s="335">
        <v>4</v>
      </c>
      <c r="BD138" s="335">
        <v>1</v>
      </c>
      <c r="BE138" s="335">
        <v>1</v>
      </c>
      <c r="BF138" s="335" t="s">
        <v>1282</v>
      </c>
      <c r="BG138" s="335" t="s">
        <v>1282</v>
      </c>
      <c r="BH138" s="335">
        <v>1</v>
      </c>
      <c r="BI138" s="335" t="s">
        <v>1282</v>
      </c>
      <c r="BJ138" s="335" t="s">
        <v>1282</v>
      </c>
      <c r="BK138" s="335" t="s">
        <v>1282</v>
      </c>
      <c r="BL138" s="335" t="s">
        <v>1282</v>
      </c>
      <c r="BM138" s="335" t="s">
        <v>1282</v>
      </c>
      <c r="BN138" s="335" t="s">
        <v>1282</v>
      </c>
      <c r="BO138" s="335" t="s">
        <v>1282</v>
      </c>
      <c r="BP138" s="335" t="s">
        <v>1282</v>
      </c>
      <c r="BQ138" s="335" t="s">
        <v>1282</v>
      </c>
      <c r="BR138" s="335" t="s">
        <v>1282</v>
      </c>
      <c r="BS138" s="335" t="s">
        <v>1282</v>
      </c>
      <c r="BT138" s="335" t="s">
        <v>1282</v>
      </c>
      <c r="BU138" s="335" t="s">
        <v>1282</v>
      </c>
      <c r="BV138" s="335" t="s">
        <v>1282</v>
      </c>
      <c r="BW138" s="335" t="s">
        <v>1282</v>
      </c>
      <c r="BX138" s="335" t="s">
        <v>1282</v>
      </c>
      <c r="BY138" s="335" t="s">
        <v>1282</v>
      </c>
      <c r="BZ138" s="335" t="s">
        <v>1282</v>
      </c>
      <c r="CA138" s="335" t="s">
        <v>1282</v>
      </c>
      <c r="CB138" s="335" t="s">
        <v>1282</v>
      </c>
      <c r="CC138" s="335" t="s">
        <v>1282</v>
      </c>
    </row>
    <row r="139" spans="1:81" s="330" customFormat="1" ht="13.9" customHeight="1" x14ac:dyDescent="0.2">
      <c r="A139" s="377" t="s">
        <v>1613</v>
      </c>
      <c r="B139" s="378"/>
      <c r="C139" s="335" t="s">
        <v>1282</v>
      </c>
      <c r="D139" s="335" t="s">
        <v>1282</v>
      </c>
      <c r="E139" s="335" t="s">
        <v>1282</v>
      </c>
      <c r="F139" s="335" t="s">
        <v>1282</v>
      </c>
      <c r="G139" s="335" t="s">
        <v>1282</v>
      </c>
      <c r="H139" s="335" t="s">
        <v>1282</v>
      </c>
      <c r="I139" s="335" t="s">
        <v>1282</v>
      </c>
      <c r="J139" s="335" t="s">
        <v>1282</v>
      </c>
      <c r="K139" s="335" t="s">
        <v>1282</v>
      </c>
      <c r="L139" s="335" t="s">
        <v>1282</v>
      </c>
      <c r="M139" s="335" t="s">
        <v>1282</v>
      </c>
      <c r="N139" s="335" t="s">
        <v>1282</v>
      </c>
      <c r="O139" s="335" t="s">
        <v>1282</v>
      </c>
      <c r="P139" s="335" t="s">
        <v>1282</v>
      </c>
      <c r="Q139" s="335" t="s">
        <v>1282</v>
      </c>
      <c r="R139" s="335" t="s">
        <v>1282</v>
      </c>
      <c r="S139" s="335" t="s">
        <v>1282</v>
      </c>
      <c r="T139" s="335" t="s">
        <v>1282</v>
      </c>
      <c r="U139" s="335" t="s">
        <v>1282</v>
      </c>
      <c r="V139" s="335" t="s">
        <v>1282</v>
      </c>
      <c r="W139" s="335" t="s">
        <v>1282</v>
      </c>
      <c r="X139" s="335" t="s">
        <v>1282</v>
      </c>
      <c r="Y139" s="335" t="s">
        <v>1282</v>
      </c>
      <c r="Z139" s="335" t="s">
        <v>1282</v>
      </c>
      <c r="AA139" s="335" t="s">
        <v>1282</v>
      </c>
      <c r="AB139" s="335" t="s">
        <v>1282</v>
      </c>
      <c r="AC139" s="335" t="s">
        <v>1282</v>
      </c>
      <c r="AD139" s="335" t="s">
        <v>1282</v>
      </c>
      <c r="AE139" s="335" t="s">
        <v>1282</v>
      </c>
      <c r="AF139" s="335" t="s">
        <v>1282</v>
      </c>
      <c r="AG139" s="335" t="s">
        <v>1282</v>
      </c>
      <c r="AH139" s="335" t="s">
        <v>1282</v>
      </c>
      <c r="AI139" s="335" t="s">
        <v>1282</v>
      </c>
      <c r="AJ139" s="335" t="s">
        <v>1282</v>
      </c>
      <c r="AK139" s="335" t="s">
        <v>1282</v>
      </c>
      <c r="AL139" s="335" t="s">
        <v>1282</v>
      </c>
      <c r="AM139" s="335" t="s">
        <v>1282</v>
      </c>
      <c r="AN139" s="335" t="s">
        <v>1282</v>
      </c>
      <c r="AO139" s="335" t="s">
        <v>1282</v>
      </c>
      <c r="AP139" s="335" t="s">
        <v>1282</v>
      </c>
      <c r="AQ139" s="335" t="s">
        <v>1282</v>
      </c>
      <c r="AR139" s="335" t="s">
        <v>1282</v>
      </c>
      <c r="AS139" s="335" t="s">
        <v>1282</v>
      </c>
      <c r="AT139" s="335" t="s">
        <v>1282</v>
      </c>
      <c r="AU139" s="335" t="s">
        <v>1282</v>
      </c>
      <c r="AV139" s="335" t="s">
        <v>1282</v>
      </c>
      <c r="AW139" s="335" t="s">
        <v>1282</v>
      </c>
      <c r="AX139" s="335" t="s">
        <v>1282</v>
      </c>
      <c r="AY139" s="335" t="s">
        <v>1282</v>
      </c>
      <c r="AZ139" s="335" t="s">
        <v>1282</v>
      </c>
      <c r="BA139" s="335" t="s">
        <v>1282</v>
      </c>
      <c r="BB139" s="335" t="s">
        <v>1282</v>
      </c>
      <c r="BC139" s="335" t="s">
        <v>1282</v>
      </c>
      <c r="BD139" s="335" t="s">
        <v>1282</v>
      </c>
      <c r="BE139" s="335" t="s">
        <v>1282</v>
      </c>
      <c r="BF139" s="335" t="s">
        <v>1282</v>
      </c>
      <c r="BG139" s="335" t="s">
        <v>1282</v>
      </c>
      <c r="BH139" s="335" t="s">
        <v>1282</v>
      </c>
      <c r="BI139" s="335" t="s">
        <v>1282</v>
      </c>
      <c r="BJ139" s="335" t="s">
        <v>1282</v>
      </c>
      <c r="BK139" s="335" t="s">
        <v>1282</v>
      </c>
      <c r="BL139" s="335" t="s">
        <v>1282</v>
      </c>
      <c r="BM139" s="335" t="s">
        <v>1282</v>
      </c>
      <c r="BN139" s="335" t="s">
        <v>1282</v>
      </c>
      <c r="BO139" s="335" t="s">
        <v>1282</v>
      </c>
      <c r="BP139" s="335" t="s">
        <v>1282</v>
      </c>
      <c r="BQ139" s="335">
        <v>2</v>
      </c>
      <c r="BR139" s="335">
        <v>2</v>
      </c>
      <c r="BS139" s="335" t="s">
        <v>1282</v>
      </c>
      <c r="BT139" s="335" t="s">
        <v>1282</v>
      </c>
      <c r="BU139" s="335" t="s">
        <v>1282</v>
      </c>
      <c r="BV139" s="335" t="s">
        <v>1282</v>
      </c>
      <c r="BW139" s="335" t="s">
        <v>1282</v>
      </c>
      <c r="BX139" s="335" t="s">
        <v>1282</v>
      </c>
      <c r="BY139" s="335" t="s">
        <v>1282</v>
      </c>
      <c r="BZ139" s="335" t="s">
        <v>1282</v>
      </c>
      <c r="CA139" s="335" t="s">
        <v>1282</v>
      </c>
      <c r="CB139" s="335" t="s">
        <v>1282</v>
      </c>
      <c r="CC139" s="335" t="s">
        <v>1282</v>
      </c>
    </row>
    <row r="140" spans="1:81" s="330" customFormat="1" ht="13.9" customHeight="1" x14ac:dyDescent="0.2">
      <c r="A140" s="383" t="s">
        <v>1293</v>
      </c>
      <c r="B140" s="384"/>
      <c r="C140" s="333" t="s">
        <v>1282</v>
      </c>
      <c r="D140" s="333" t="s">
        <v>1282</v>
      </c>
      <c r="E140" s="333" t="s">
        <v>1282</v>
      </c>
      <c r="F140" s="333" t="s">
        <v>1282</v>
      </c>
      <c r="G140" s="333" t="s">
        <v>1282</v>
      </c>
      <c r="H140" s="333" t="s">
        <v>1282</v>
      </c>
      <c r="I140" s="333" t="s">
        <v>1282</v>
      </c>
      <c r="J140" s="333" t="s">
        <v>1282</v>
      </c>
      <c r="K140" s="333" t="s">
        <v>1282</v>
      </c>
      <c r="L140" s="333" t="s">
        <v>1282</v>
      </c>
      <c r="M140" s="333" t="s">
        <v>1282</v>
      </c>
      <c r="N140" s="333" t="s">
        <v>1282</v>
      </c>
      <c r="O140" s="333" t="s">
        <v>1282</v>
      </c>
      <c r="P140" s="333" t="s">
        <v>1282</v>
      </c>
      <c r="Q140" s="333" t="s">
        <v>1282</v>
      </c>
      <c r="R140" s="333" t="s">
        <v>1282</v>
      </c>
      <c r="S140" s="333" t="s">
        <v>1282</v>
      </c>
      <c r="T140" s="333" t="s">
        <v>1282</v>
      </c>
      <c r="U140" s="333" t="s">
        <v>1282</v>
      </c>
      <c r="V140" s="333" t="s">
        <v>1282</v>
      </c>
      <c r="W140" s="333" t="s">
        <v>1282</v>
      </c>
      <c r="X140" s="333" t="s">
        <v>1282</v>
      </c>
      <c r="Y140" s="333" t="s">
        <v>1282</v>
      </c>
      <c r="Z140" s="333" t="s">
        <v>1282</v>
      </c>
      <c r="AA140" s="333" t="s">
        <v>1282</v>
      </c>
      <c r="AB140" s="333" t="s">
        <v>1282</v>
      </c>
      <c r="AC140" s="333" t="s">
        <v>1282</v>
      </c>
      <c r="AD140" s="333" t="s">
        <v>1282</v>
      </c>
      <c r="AE140" s="333">
        <v>2</v>
      </c>
      <c r="AF140" s="333">
        <v>6</v>
      </c>
      <c r="AG140" s="333">
        <v>16</v>
      </c>
      <c r="AH140" s="333">
        <v>35</v>
      </c>
      <c r="AI140" s="333">
        <v>84</v>
      </c>
      <c r="AJ140" s="333">
        <v>76</v>
      </c>
      <c r="AK140" s="333">
        <v>170</v>
      </c>
      <c r="AL140" s="333">
        <v>175</v>
      </c>
      <c r="AM140" s="333">
        <v>170</v>
      </c>
      <c r="AN140" s="333">
        <v>52</v>
      </c>
      <c r="AO140" s="333">
        <v>290</v>
      </c>
      <c r="AP140" s="333">
        <v>149</v>
      </c>
      <c r="AQ140" s="333">
        <v>577</v>
      </c>
      <c r="AR140" s="333">
        <v>34</v>
      </c>
      <c r="AS140" s="333">
        <v>3</v>
      </c>
      <c r="AT140" s="333">
        <v>5</v>
      </c>
      <c r="AU140" s="333">
        <v>3</v>
      </c>
      <c r="AV140" s="333">
        <v>8</v>
      </c>
      <c r="AW140" s="333">
        <v>25</v>
      </c>
      <c r="AX140" s="333">
        <v>7</v>
      </c>
      <c r="AY140" s="333">
        <v>6</v>
      </c>
      <c r="AZ140" s="333">
        <v>9</v>
      </c>
      <c r="BA140" s="333">
        <v>3</v>
      </c>
      <c r="BB140" s="333">
        <v>8</v>
      </c>
      <c r="BC140" s="333">
        <v>4</v>
      </c>
      <c r="BD140" s="333">
        <v>1</v>
      </c>
      <c r="BE140" s="333">
        <v>1</v>
      </c>
      <c r="BF140" s="333" t="s">
        <v>1282</v>
      </c>
      <c r="BG140" s="333" t="s">
        <v>1282</v>
      </c>
      <c r="BH140" s="333">
        <v>1</v>
      </c>
      <c r="BI140" s="333" t="s">
        <v>1282</v>
      </c>
      <c r="BJ140" s="333" t="s">
        <v>1282</v>
      </c>
      <c r="BK140" s="333" t="s">
        <v>1282</v>
      </c>
      <c r="BL140" s="333" t="s">
        <v>1282</v>
      </c>
      <c r="BM140" s="333" t="s">
        <v>1282</v>
      </c>
      <c r="BN140" s="333" t="s">
        <v>1282</v>
      </c>
      <c r="BO140" s="333" t="s">
        <v>1282</v>
      </c>
      <c r="BP140" s="333" t="s">
        <v>1282</v>
      </c>
      <c r="BQ140" s="333">
        <v>2</v>
      </c>
      <c r="BR140" s="333">
        <v>2</v>
      </c>
      <c r="BS140" s="333" t="s">
        <v>1282</v>
      </c>
      <c r="BT140" s="333" t="s">
        <v>1282</v>
      </c>
      <c r="BU140" s="333" t="s">
        <v>1282</v>
      </c>
      <c r="BV140" s="333" t="s">
        <v>1282</v>
      </c>
      <c r="BW140" s="333" t="s">
        <v>1282</v>
      </c>
      <c r="BX140" s="333" t="s">
        <v>1282</v>
      </c>
      <c r="BY140" s="333" t="s">
        <v>1282</v>
      </c>
      <c r="BZ140" s="333" t="s">
        <v>1282</v>
      </c>
      <c r="CA140" s="333" t="s">
        <v>1282</v>
      </c>
      <c r="CB140" s="333" t="s">
        <v>1282</v>
      </c>
      <c r="CC140" s="333" t="s">
        <v>1282</v>
      </c>
    </row>
    <row r="141" spans="1:81" s="330" customFormat="1" ht="13.9" customHeight="1" x14ac:dyDescent="0.2">
      <c r="A141" s="375" t="s">
        <v>1612</v>
      </c>
      <c r="B141" s="376"/>
      <c r="C141" s="337"/>
      <c r="D141" s="337"/>
      <c r="E141" s="337"/>
      <c r="F141" s="337"/>
      <c r="G141" s="337"/>
      <c r="H141" s="337"/>
      <c r="I141" s="337"/>
      <c r="J141" s="337"/>
      <c r="K141" s="337"/>
      <c r="L141" s="337"/>
      <c r="M141" s="337"/>
      <c r="N141" s="337"/>
      <c r="O141" s="337"/>
      <c r="P141" s="337"/>
      <c r="Q141" s="337"/>
      <c r="R141" s="337"/>
      <c r="S141" s="337"/>
      <c r="T141" s="337"/>
      <c r="U141" s="337"/>
      <c r="V141" s="337"/>
      <c r="W141" s="337"/>
      <c r="X141" s="337"/>
      <c r="Y141" s="337"/>
      <c r="Z141" s="337"/>
      <c r="AA141" s="337"/>
      <c r="AB141" s="337"/>
      <c r="AC141" s="337"/>
      <c r="AD141" s="337"/>
      <c r="AE141" s="337"/>
      <c r="AF141" s="337"/>
      <c r="AG141" s="337"/>
      <c r="AH141" s="337"/>
      <c r="AI141" s="337"/>
      <c r="AJ141" s="337"/>
      <c r="AK141" s="337"/>
      <c r="AL141" s="337"/>
      <c r="AM141" s="337"/>
      <c r="AN141" s="337"/>
      <c r="AO141" s="337"/>
      <c r="AP141" s="337"/>
      <c r="AQ141" s="337"/>
      <c r="AR141" s="337"/>
      <c r="AS141" s="337"/>
      <c r="AT141" s="337"/>
      <c r="AU141" s="337"/>
      <c r="AV141" s="337"/>
      <c r="AW141" s="337"/>
      <c r="AX141" s="337"/>
      <c r="AY141" s="337"/>
      <c r="AZ141" s="337"/>
      <c r="BA141" s="337"/>
      <c r="BB141" s="337"/>
      <c r="BC141" s="337"/>
      <c r="BD141" s="337"/>
      <c r="BE141" s="337"/>
      <c r="BF141" s="337"/>
      <c r="BG141" s="337"/>
      <c r="BH141" s="337"/>
      <c r="BI141" s="337"/>
      <c r="BJ141" s="337"/>
      <c r="BK141" s="337"/>
      <c r="BL141" s="337"/>
      <c r="BM141" s="337"/>
      <c r="BN141" s="337"/>
      <c r="BO141" s="337"/>
      <c r="BP141" s="337"/>
      <c r="BQ141" s="337"/>
      <c r="BR141" s="337"/>
      <c r="BS141" s="337"/>
      <c r="BT141" s="337"/>
      <c r="BU141" s="337"/>
      <c r="BV141" s="337"/>
      <c r="BW141" s="337"/>
      <c r="BX141" s="337"/>
      <c r="BY141" s="337"/>
      <c r="BZ141" s="337"/>
      <c r="CA141" s="337"/>
      <c r="CB141" s="337"/>
      <c r="CC141" s="337"/>
    </row>
    <row r="142" spans="1:81" s="330" customFormat="1" ht="14.25" x14ac:dyDescent="0.2">
      <c r="A142" s="334" t="s">
        <v>2074</v>
      </c>
      <c r="B142" s="335" t="s">
        <v>1123</v>
      </c>
      <c r="C142" s="335" t="s">
        <v>1282</v>
      </c>
      <c r="D142" s="335" t="s">
        <v>1282</v>
      </c>
      <c r="E142" s="335" t="s">
        <v>1282</v>
      </c>
      <c r="F142" s="335" t="s">
        <v>1282</v>
      </c>
      <c r="G142" s="335" t="s">
        <v>1282</v>
      </c>
      <c r="H142" s="335" t="s">
        <v>1282</v>
      </c>
      <c r="I142" s="335" t="s">
        <v>1282</v>
      </c>
      <c r="J142" s="335" t="s">
        <v>1282</v>
      </c>
      <c r="K142" s="335" t="s">
        <v>1282</v>
      </c>
      <c r="L142" s="335" t="s">
        <v>1282</v>
      </c>
      <c r="M142" s="335" t="s">
        <v>1282</v>
      </c>
      <c r="N142" s="335" t="s">
        <v>1282</v>
      </c>
      <c r="O142" s="335" t="s">
        <v>1282</v>
      </c>
      <c r="P142" s="335" t="s">
        <v>1282</v>
      </c>
      <c r="Q142" s="335" t="s">
        <v>1282</v>
      </c>
      <c r="R142" s="335" t="s">
        <v>1282</v>
      </c>
      <c r="S142" s="335" t="s">
        <v>1282</v>
      </c>
      <c r="T142" s="335" t="s">
        <v>1282</v>
      </c>
      <c r="U142" s="335" t="s">
        <v>1282</v>
      </c>
      <c r="V142" s="335" t="s">
        <v>1282</v>
      </c>
      <c r="W142" s="335" t="s">
        <v>1282</v>
      </c>
      <c r="X142" s="335" t="s">
        <v>1282</v>
      </c>
      <c r="Y142" s="335" t="s">
        <v>1282</v>
      </c>
      <c r="Z142" s="335" t="s">
        <v>1282</v>
      </c>
      <c r="AA142" s="335" t="s">
        <v>1282</v>
      </c>
      <c r="AB142" s="335" t="s">
        <v>1282</v>
      </c>
      <c r="AC142" s="335" t="s">
        <v>1282</v>
      </c>
      <c r="AD142" s="335" t="s">
        <v>1282</v>
      </c>
      <c r="AE142" s="335" t="s">
        <v>1282</v>
      </c>
      <c r="AF142" s="335" t="s">
        <v>1282</v>
      </c>
      <c r="AG142" s="335" t="s">
        <v>1282</v>
      </c>
      <c r="AH142" s="335" t="s">
        <v>1282</v>
      </c>
      <c r="AI142" s="335" t="s">
        <v>1282</v>
      </c>
      <c r="AJ142" s="335" t="s">
        <v>1282</v>
      </c>
      <c r="AK142" s="335" t="s">
        <v>1282</v>
      </c>
      <c r="AL142" s="335" t="s">
        <v>1282</v>
      </c>
      <c r="AM142" s="335" t="s">
        <v>1282</v>
      </c>
      <c r="AN142" s="335" t="s">
        <v>1282</v>
      </c>
      <c r="AO142" s="335" t="s">
        <v>1282</v>
      </c>
      <c r="AP142" s="335" t="s">
        <v>1282</v>
      </c>
      <c r="AQ142" s="335" t="s">
        <v>1282</v>
      </c>
      <c r="AR142" s="335" t="s">
        <v>1282</v>
      </c>
      <c r="AS142" s="335" t="s">
        <v>1282</v>
      </c>
      <c r="AT142" s="335" t="s">
        <v>1282</v>
      </c>
      <c r="AU142" s="335" t="s">
        <v>1282</v>
      </c>
      <c r="AV142" s="335" t="s">
        <v>1282</v>
      </c>
      <c r="AW142" s="335" t="s">
        <v>1282</v>
      </c>
      <c r="AX142" s="335" t="s">
        <v>1282</v>
      </c>
      <c r="AY142" s="335" t="s">
        <v>1282</v>
      </c>
      <c r="AZ142" s="335" t="s">
        <v>1282</v>
      </c>
      <c r="BA142" s="335" t="s">
        <v>1282</v>
      </c>
      <c r="BB142" s="335" t="s">
        <v>1282</v>
      </c>
      <c r="BC142" s="335" t="s">
        <v>1282</v>
      </c>
      <c r="BD142" s="335" t="s">
        <v>1282</v>
      </c>
      <c r="BE142" s="335" t="s">
        <v>1282</v>
      </c>
      <c r="BF142" s="335" t="s">
        <v>1282</v>
      </c>
      <c r="BG142" s="335" t="s">
        <v>1282</v>
      </c>
      <c r="BH142" s="335" t="s">
        <v>1282</v>
      </c>
      <c r="BI142" s="335" t="s">
        <v>1282</v>
      </c>
      <c r="BJ142" s="335" t="s">
        <v>1282</v>
      </c>
      <c r="BK142" s="335" t="s">
        <v>1282</v>
      </c>
      <c r="BL142" s="335" t="s">
        <v>1282</v>
      </c>
      <c r="BM142" s="335" t="s">
        <v>1282</v>
      </c>
      <c r="BN142" s="335" t="s">
        <v>1282</v>
      </c>
      <c r="BO142" s="335" t="s">
        <v>1282</v>
      </c>
      <c r="BP142" s="335" t="s">
        <v>1282</v>
      </c>
      <c r="BQ142" s="335" t="s">
        <v>1282</v>
      </c>
      <c r="BR142" s="335" t="s">
        <v>1282</v>
      </c>
      <c r="BS142" s="335" t="s">
        <v>1282</v>
      </c>
      <c r="BT142" s="335" t="s">
        <v>1282</v>
      </c>
      <c r="BU142" s="335" t="s">
        <v>1282</v>
      </c>
      <c r="BV142" s="335" t="s">
        <v>1282</v>
      </c>
      <c r="BW142" s="335" t="s">
        <v>1282</v>
      </c>
      <c r="BX142" s="335" t="s">
        <v>1282</v>
      </c>
      <c r="BY142" s="335" t="s">
        <v>1282</v>
      </c>
      <c r="BZ142" s="335" t="s">
        <v>1282</v>
      </c>
      <c r="CA142" s="335" t="s">
        <v>1282</v>
      </c>
      <c r="CB142" s="335" t="s">
        <v>1282</v>
      </c>
      <c r="CC142" s="335">
        <v>3398</v>
      </c>
    </row>
    <row r="143" spans="1:81" s="330" customFormat="1" ht="13.9" customHeight="1" x14ac:dyDescent="0.2">
      <c r="A143" s="377" t="s">
        <v>1611</v>
      </c>
      <c r="B143" s="378"/>
      <c r="C143" s="335" t="s">
        <v>1282</v>
      </c>
      <c r="D143" s="335" t="s">
        <v>1282</v>
      </c>
      <c r="E143" s="335" t="s">
        <v>1282</v>
      </c>
      <c r="F143" s="335" t="s">
        <v>1282</v>
      </c>
      <c r="G143" s="335" t="s">
        <v>1282</v>
      </c>
      <c r="H143" s="335" t="s">
        <v>1282</v>
      </c>
      <c r="I143" s="335" t="s">
        <v>1282</v>
      </c>
      <c r="J143" s="335" t="s">
        <v>1282</v>
      </c>
      <c r="K143" s="335" t="s">
        <v>1282</v>
      </c>
      <c r="L143" s="335" t="s">
        <v>1282</v>
      </c>
      <c r="M143" s="335" t="s">
        <v>1282</v>
      </c>
      <c r="N143" s="335" t="s">
        <v>1282</v>
      </c>
      <c r="O143" s="335" t="s">
        <v>1282</v>
      </c>
      <c r="P143" s="335" t="s">
        <v>1282</v>
      </c>
      <c r="Q143" s="335" t="s">
        <v>1282</v>
      </c>
      <c r="R143" s="335" t="s">
        <v>1282</v>
      </c>
      <c r="S143" s="335" t="s">
        <v>1282</v>
      </c>
      <c r="T143" s="335" t="s">
        <v>1282</v>
      </c>
      <c r="U143" s="335" t="s">
        <v>1282</v>
      </c>
      <c r="V143" s="335" t="s">
        <v>1282</v>
      </c>
      <c r="W143" s="335" t="s">
        <v>1282</v>
      </c>
      <c r="X143" s="335" t="s">
        <v>1282</v>
      </c>
      <c r="Y143" s="335" t="s">
        <v>1282</v>
      </c>
      <c r="Z143" s="335" t="s">
        <v>1282</v>
      </c>
      <c r="AA143" s="335" t="s">
        <v>1282</v>
      </c>
      <c r="AB143" s="335" t="s">
        <v>1282</v>
      </c>
      <c r="AC143" s="335" t="s">
        <v>1282</v>
      </c>
      <c r="AD143" s="335" t="s">
        <v>1282</v>
      </c>
      <c r="AE143" s="335" t="s">
        <v>1282</v>
      </c>
      <c r="AF143" s="335" t="s">
        <v>1282</v>
      </c>
      <c r="AG143" s="335" t="s">
        <v>1282</v>
      </c>
      <c r="AH143" s="335" t="s">
        <v>1282</v>
      </c>
      <c r="AI143" s="335" t="s">
        <v>1282</v>
      </c>
      <c r="AJ143" s="335" t="s">
        <v>1282</v>
      </c>
      <c r="AK143" s="335" t="s">
        <v>1282</v>
      </c>
      <c r="AL143" s="335" t="s">
        <v>1282</v>
      </c>
      <c r="AM143" s="335" t="s">
        <v>1282</v>
      </c>
      <c r="AN143" s="335" t="s">
        <v>1282</v>
      </c>
      <c r="AO143" s="335" t="s">
        <v>1282</v>
      </c>
      <c r="AP143" s="335" t="s">
        <v>1282</v>
      </c>
      <c r="AQ143" s="335" t="s">
        <v>1282</v>
      </c>
      <c r="AR143" s="335" t="s">
        <v>1282</v>
      </c>
      <c r="AS143" s="335" t="s">
        <v>1282</v>
      </c>
      <c r="AT143" s="335" t="s">
        <v>1282</v>
      </c>
      <c r="AU143" s="335" t="s">
        <v>1282</v>
      </c>
      <c r="AV143" s="335" t="s">
        <v>1282</v>
      </c>
      <c r="AW143" s="335" t="s">
        <v>1282</v>
      </c>
      <c r="AX143" s="335" t="s">
        <v>1282</v>
      </c>
      <c r="AY143" s="335" t="s">
        <v>1282</v>
      </c>
      <c r="AZ143" s="335" t="s">
        <v>1282</v>
      </c>
      <c r="BA143" s="335" t="s">
        <v>1282</v>
      </c>
      <c r="BB143" s="335" t="s">
        <v>1282</v>
      </c>
      <c r="BC143" s="335" t="s">
        <v>1282</v>
      </c>
      <c r="BD143" s="335" t="s">
        <v>1282</v>
      </c>
      <c r="BE143" s="335" t="s">
        <v>1282</v>
      </c>
      <c r="BF143" s="335" t="s">
        <v>1282</v>
      </c>
      <c r="BG143" s="335" t="s">
        <v>1282</v>
      </c>
      <c r="BH143" s="335" t="s">
        <v>1282</v>
      </c>
      <c r="BI143" s="335" t="s">
        <v>1282</v>
      </c>
      <c r="BJ143" s="335" t="s">
        <v>1282</v>
      </c>
      <c r="BK143" s="335" t="s">
        <v>1282</v>
      </c>
      <c r="BL143" s="335" t="s">
        <v>1282</v>
      </c>
      <c r="BM143" s="335" t="s">
        <v>1282</v>
      </c>
      <c r="BN143" s="335" t="s">
        <v>1282</v>
      </c>
      <c r="BO143" s="335" t="s">
        <v>1282</v>
      </c>
      <c r="BP143" s="335" t="s">
        <v>1282</v>
      </c>
      <c r="BQ143" s="335" t="s">
        <v>1282</v>
      </c>
      <c r="BR143" s="335" t="s">
        <v>1282</v>
      </c>
      <c r="BS143" s="335" t="s">
        <v>1282</v>
      </c>
      <c r="BT143" s="335" t="s">
        <v>1282</v>
      </c>
      <c r="BU143" s="335" t="s">
        <v>1282</v>
      </c>
      <c r="BV143" s="335" t="s">
        <v>1282</v>
      </c>
      <c r="BW143" s="335">
        <v>226</v>
      </c>
      <c r="BX143" s="335" t="s">
        <v>1282</v>
      </c>
      <c r="BY143" s="335" t="s">
        <v>1282</v>
      </c>
      <c r="BZ143" s="335" t="s">
        <v>1282</v>
      </c>
      <c r="CA143" s="335" t="s">
        <v>1282</v>
      </c>
      <c r="CB143" s="335" t="s">
        <v>1282</v>
      </c>
      <c r="CC143" s="335" t="s">
        <v>1282</v>
      </c>
    </row>
    <row r="144" spans="1:81" s="330" customFormat="1" ht="13.9" customHeight="1" x14ac:dyDescent="0.2">
      <c r="A144" s="377" t="s">
        <v>1610</v>
      </c>
      <c r="B144" s="378"/>
      <c r="C144" s="335" t="s">
        <v>1282</v>
      </c>
      <c r="D144" s="335" t="s">
        <v>1282</v>
      </c>
      <c r="E144" s="335" t="s">
        <v>1282</v>
      </c>
      <c r="F144" s="335" t="s">
        <v>1282</v>
      </c>
      <c r="G144" s="335" t="s">
        <v>1282</v>
      </c>
      <c r="H144" s="335" t="s">
        <v>1282</v>
      </c>
      <c r="I144" s="335" t="s">
        <v>1282</v>
      </c>
      <c r="J144" s="335" t="s">
        <v>1282</v>
      </c>
      <c r="K144" s="335" t="s">
        <v>1282</v>
      </c>
      <c r="L144" s="335" t="s">
        <v>1282</v>
      </c>
      <c r="M144" s="335" t="s">
        <v>1282</v>
      </c>
      <c r="N144" s="335" t="s">
        <v>1282</v>
      </c>
      <c r="O144" s="335" t="s">
        <v>1282</v>
      </c>
      <c r="P144" s="335" t="s">
        <v>1282</v>
      </c>
      <c r="Q144" s="335" t="s">
        <v>1282</v>
      </c>
      <c r="R144" s="335" t="s">
        <v>1282</v>
      </c>
      <c r="S144" s="335" t="s">
        <v>1282</v>
      </c>
      <c r="T144" s="335" t="s">
        <v>1282</v>
      </c>
      <c r="U144" s="335" t="s">
        <v>1282</v>
      </c>
      <c r="V144" s="335" t="s">
        <v>1282</v>
      </c>
      <c r="W144" s="335" t="s">
        <v>1282</v>
      </c>
      <c r="X144" s="335" t="s">
        <v>1282</v>
      </c>
      <c r="Y144" s="335" t="s">
        <v>1282</v>
      </c>
      <c r="Z144" s="335" t="s">
        <v>1282</v>
      </c>
      <c r="AA144" s="335" t="s">
        <v>1282</v>
      </c>
      <c r="AB144" s="335" t="s">
        <v>1282</v>
      </c>
      <c r="AC144" s="335" t="s">
        <v>1282</v>
      </c>
      <c r="AD144" s="335" t="s">
        <v>1282</v>
      </c>
      <c r="AE144" s="335" t="s">
        <v>1282</v>
      </c>
      <c r="AF144" s="335" t="s">
        <v>1282</v>
      </c>
      <c r="AG144" s="335" t="s">
        <v>1282</v>
      </c>
      <c r="AH144" s="335" t="s">
        <v>1282</v>
      </c>
      <c r="AI144" s="335" t="s">
        <v>1282</v>
      </c>
      <c r="AJ144" s="335" t="s">
        <v>1282</v>
      </c>
      <c r="AK144" s="335" t="s">
        <v>1282</v>
      </c>
      <c r="AL144" s="335" t="s">
        <v>1282</v>
      </c>
      <c r="AM144" s="335" t="s">
        <v>1282</v>
      </c>
      <c r="AN144" s="335" t="s">
        <v>1282</v>
      </c>
      <c r="AO144" s="335" t="s">
        <v>1282</v>
      </c>
      <c r="AP144" s="335" t="s">
        <v>1282</v>
      </c>
      <c r="AQ144" s="335" t="s">
        <v>1282</v>
      </c>
      <c r="AR144" s="335" t="s">
        <v>1282</v>
      </c>
      <c r="AS144" s="335" t="s">
        <v>1282</v>
      </c>
      <c r="AT144" s="335" t="s">
        <v>1282</v>
      </c>
      <c r="AU144" s="335" t="s">
        <v>1282</v>
      </c>
      <c r="AV144" s="335" t="s">
        <v>1282</v>
      </c>
      <c r="AW144" s="335" t="s">
        <v>1282</v>
      </c>
      <c r="AX144" s="335" t="s">
        <v>1282</v>
      </c>
      <c r="AY144" s="335" t="s">
        <v>1282</v>
      </c>
      <c r="AZ144" s="335" t="s">
        <v>1282</v>
      </c>
      <c r="BA144" s="335" t="s">
        <v>1282</v>
      </c>
      <c r="BB144" s="335" t="s">
        <v>1282</v>
      </c>
      <c r="BC144" s="335" t="s">
        <v>1282</v>
      </c>
      <c r="BD144" s="335" t="s">
        <v>1282</v>
      </c>
      <c r="BE144" s="335" t="s">
        <v>1282</v>
      </c>
      <c r="BF144" s="335" t="s">
        <v>1282</v>
      </c>
      <c r="BG144" s="335" t="s">
        <v>1282</v>
      </c>
      <c r="BH144" s="335" t="s">
        <v>1282</v>
      </c>
      <c r="BI144" s="335" t="s">
        <v>1282</v>
      </c>
      <c r="BJ144" s="335" t="s">
        <v>1282</v>
      </c>
      <c r="BK144" s="335" t="s">
        <v>1282</v>
      </c>
      <c r="BL144" s="335" t="s">
        <v>1282</v>
      </c>
      <c r="BM144" s="335" t="s">
        <v>1282</v>
      </c>
      <c r="BN144" s="335" t="s">
        <v>1282</v>
      </c>
      <c r="BO144" s="335" t="s">
        <v>1282</v>
      </c>
      <c r="BP144" s="335" t="s">
        <v>1282</v>
      </c>
      <c r="BQ144" s="335" t="s">
        <v>1282</v>
      </c>
      <c r="BR144" s="335" t="s">
        <v>1282</v>
      </c>
      <c r="BS144" s="335" t="s">
        <v>1282</v>
      </c>
      <c r="BT144" s="335" t="s">
        <v>1282</v>
      </c>
      <c r="BU144" s="335" t="s">
        <v>1282</v>
      </c>
      <c r="BV144" s="335" t="s">
        <v>1282</v>
      </c>
      <c r="BW144" s="335">
        <v>10</v>
      </c>
      <c r="BX144" s="335">
        <v>207</v>
      </c>
      <c r="BY144" s="335">
        <v>205</v>
      </c>
      <c r="BZ144" s="335">
        <v>405</v>
      </c>
      <c r="CA144" s="335">
        <v>466</v>
      </c>
      <c r="CB144" s="335">
        <v>518</v>
      </c>
      <c r="CC144" s="335">
        <v>515</v>
      </c>
    </row>
    <row r="145" spans="1:81" s="330" customFormat="1" ht="13.9" customHeight="1" x14ac:dyDescent="0.2">
      <c r="A145" s="377" t="s">
        <v>1609</v>
      </c>
      <c r="B145" s="378"/>
      <c r="C145" s="335" t="s">
        <v>1282</v>
      </c>
      <c r="D145" s="335" t="s">
        <v>1282</v>
      </c>
      <c r="E145" s="335" t="s">
        <v>1282</v>
      </c>
      <c r="F145" s="335" t="s">
        <v>1282</v>
      </c>
      <c r="G145" s="335" t="s">
        <v>1282</v>
      </c>
      <c r="H145" s="335" t="s">
        <v>1282</v>
      </c>
      <c r="I145" s="335" t="s">
        <v>1282</v>
      </c>
      <c r="J145" s="335" t="s">
        <v>1282</v>
      </c>
      <c r="K145" s="335" t="s">
        <v>1282</v>
      </c>
      <c r="L145" s="335" t="s">
        <v>1282</v>
      </c>
      <c r="M145" s="335" t="s">
        <v>1282</v>
      </c>
      <c r="N145" s="335" t="s">
        <v>1282</v>
      </c>
      <c r="O145" s="335" t="s">
        <v>1282</v>
      </c>
      <c r="P145" s="335" t="s">
        <v>1282</v>
      </c>
      <c r="Q145" s="335" t="s">
        <v>1282</v>
      </c>
      <c r="R145" s="335" t="s">
        <v>1282</v>
      </c>
      <c r="S145" s="335" t="s">
        <v>1282</v>
      </c>
      <c r="T145" s="335" t="s">
        <v>1282</v>
      </c>
      <c r="U145" s="335" t="s">
        <v>1282</v>
      </c>
      <c r="V145" s="335" t="s">
        <v>1282</v>
      </c>
      <c r="W145" s="335" t="s">
        <v>1282</v>
      </c>
      <c r="X145" s="335" t="s">
        <v>1282</v>
      </c>
      <c r="Y145" s="335" t="s">
        <v>1282</v>
      </c>
      <c r="Z145" s="335" t="s">
        <v>1282</v>
      </c>
      <c r="AA145" s="335" t="s">
        <v>1282</v>
      </c>
      <c r="AB145" s="335" t="s">
        <v>1282</v>
      </c>
      <c r="AC145" s="335" t="s">
        <v>1282</v>
      </c>
      <c r="AD145" s="335" t="s">
        <v>1282</v>
      </c>
      <c r="AE145" s="335" t="s">
        <v>1282</v>
      </c>
      <c r="AF145" s="335" t="s">
        <v>1282</v>
      </c>
      <c r="AG145" s="335" t="s">
        <v>1282</v>
      </c>
      <c r="AH145" s="335" t="s">
        <v>1282</v>
      </c>
      <c r="AI145" s="335" t="s">
        <v>1282</v>
      </c>
      <c r="AJ145" s="335" t="s">
        <v>1282</v>
      </c>
      <c r="AK145" s="335" t="s">
        <v>1282</v>
      </c>
      <c r="AL145" s="335" t="s">
        <v>1282</v>
      </c>
      <c r="AM145" s="335" t="s">
        <v>1282</v>
      </c>
      <c r="AN145" s="335" t="s">
        <v>1282</v>
      </c>
      <c r="AO145" s="335" t="s">
        <v>1282</v>
      </c>
      <c r="AP145" s="335" t="s">
        <v>1282</v>
      </c>
      <c r="AQ145" s="335" t="s">
        <v>1282</v>
      </c>
      <c r="AR145" s="335" t="s">
        <v>1282</v>
      </c>
      <c r="AS145" s="335" t="s">
        <v>1282</v>
      </c>
      <c r="AT145" s="335" t="s">
        <v>1282</v>
      </c>
      <c r="AU145" s="335" t="s">
        <v>1282</v>
      </c>
      <c r="AV145" s="335" t="s">
        <v>1282</v>
      </c>
      <c r="AW145" s="335" t="s">
        <v>1282</v>
      </c>
      <c r="AX145" s="335" t="s">
        <v>1282</v>
      </c>
      <c r="AY145" s="335" t="s">
        <v>1282</v>
      </c>
      <c r="AZ145" s="335" t="s">
        <v>1282</v>
      </c>
      <c r="BA145" s="335" t="s">
        <v>1282</v>
      </c>
      <c r="BB145" s="335" t="s">
        <v>1282</v>
      </c>
      <c r="BC145" s="335" t="s">
        <v>1282</v>
      </c>
      <c r="BD145" s="335" t="s">
        <v>1282</v>
      </c>
      <c r="BE145" s="335" t="s">
        <v>1282</v>
      </c>
      <c r="BF145" s="335" t="s">
        <v>1282</v>
      </c>
      <c r="BG145" s="335" t="s">
        <v>1282</v>
      </c>
      <c r="BH145" s="335" t="s">
        <v>1282</v>
      </c>
      <c r="BI145" s="335" t="s">
        <v>1282</v>
      </c>
      <c r="BJ145" s="335" t="s">
        <v>1282</v>
      </c>
      <c r="BK145" s="335" t="s">
        <v>1282</v>
      </c>
      <c r="BL145" s="335" t="s">
        <v>1282</v>
      </c>
      <c r="BM145" s="335" t="s">
        <v>1282</v>
      </c>
      <c r="BN145" s="335" t="s">
        <v>1282</v>
      </c>
      <c r="BO145" s="335" t="s">
        <v>1282</v>
      </c>
      <c r="BP145" s="335" t="s">
        <v>1282</v>
      </c>
      <c r="BQ145" s="335" t="s">
        <v>1282</v>
      </c>
      <c r="BR145" s="335" t="s">
        <v>1282</v>
      </c>
      <c r="BS145" s="335" t="s">
        <v>1282</v>
      </c>
      <c r="BT145" s="335" t="s">
        <v>1282</v>
      </c>
      <c r="BU145" s="335">
        <v>179</v>
      </c>
      <c r="BV145" s="335">
        <v>726</v>
      </c>
      <c r="BW145" s="335">
        <v>164</v>
      </c>
      <c r="BX145" s="335" t="s">
        <v>1282</v>
      </c>
      <c r="BY145" s="335" t="s">
        <v>1282</v>
      </c>
      <c r="BZ145" s="335" t="s">
        <v>1282</v>
      </c>
      <c r="CA145" s="335" t="s">
        <v>1282</v>
      </c>
      <c r="CB145" s="335" t="s">
        <v>1282</v>
      </c>
      <c r="CC145" s="335" t="s">
        <v>1282</v>
      </c>
    </row>
    <row r="146" spans="1:81" s="330" customFormat="1" ht="14.25" x14ac:dyDescent="0.2">
      <c r="A146" s="334" t="s">
        <v>1608</v>
      </c>
      <c r="B146" s="335" t="s">
        <v>1123</v>
      </c>
      <c r="C146" s="335" t="s">
        <v>1282</v>
      </c>
      <c r="D146" s="335" t="s">
        <v>1282</v>
      </c>
      <c r="E146" s="335" t="s">
        <v>1282</v>
      </c>
      <c r="F146" s="335" t="s">
        <v>1282</v>
      </c>
      <c r="G146" s="335" t="s">
        <v>1282</v>
      </c>
      <c r="H146" s="335" t="s">
        <v>1282</v>
      </c>
      <c r="I146" s="335" t="s">
        <v>1282</v>
      </c>
      <c r="J146" s="335" t="s">
        <v>1282</v>
      </c>
      <c r="K146" s="335" t="s">
        <v>1282</v>
      </c>
      <c r="L146" s="335" t="s">
        <v>1282</v>
      </c>
      <c r="M146" s="335" t="s">
        <v>1282</v>
      </c>
      <c r="N146" s="335" t="s">
        <v>1282</v>
      </c>
      <c r="O146" s="335" t="s">
        <v>1282</v>
      </c>
      <c r="P146" s="335" t="s">
        <v>1282</v>
      </c>
      <c r="Q146" s="335" t="s">
        <v>1282</v>
      </c>
      <c r="R146" s="335" t="s">
        <v>1282</v>
      </c>
      <c r="S146" s="335" t="s">
        <v>1282</v>
      </c>
      <c r="T146" s="335" t="s">
        <v>1282</v>
      </c>
      <c r="U146" s="335" t="s">
        <v>1282</v>
      </c>
      <c r="V146" s="335" t="s">
        <v>1282</v>
      </c>
      <c r="W146" s="335" t="s">
        <v>1282</v>
      </c>
      <c r="X146" s="335" t="s">
        <v>1282</v>
      </c>
      <c r="Y146" s="335" t="s">
        <v>1282</v>
      </c>
      <c r="Z146" s="335" t="s">
        <v>1282</v>
      </c>
      <c r="AA146" s="335" t="s">
        <v>1282</v>
      </c>
      <c r="AB146" s="335" t="s">
        <v>1282</v>
      </c>
      <c r="AC146" s="335" t="s">
        <v>1282</v>
      </c>
      <c r="AD146" s="335" t="s">
        <v>1282</v>
      </c>
      <c r="AE146" s="335" t="s">
        <v>1282</v>
      </c>
      <c r="AF146" s="335" t="s">
        <v>1282</v>
      </c>
      <c r="AG146" s="335" t="s">
        <v>1282</v>
      </c>
      <c r="AH146" s="335">
        <v>61</v>
      </c>
      <c r="AI146" s="335">
        <v>105</v>
      </c>
      <c r="AJ146" s="335">
        <v>232</v>
      </c>
      <c r="AK146" s="335">
        <v>243</v>
      </c>
      <c r="AL146" s="335">
        <v>292</v>
      </c>
      <c r="AM146" s="335">
        <v>269</v>
      </c>
      <c r="AN146" s="335">
        <v>26</v>
      </c>
      <c r="AO146" s="335">
        <v>335</v>
      </c>
      <c r="AP146" s="335">
        <v>562</v>
      </c>
      <c r="AQ146" s="335">
        <v>556</v>
      </c>
      <c r="AR146" s="335">
        <v>590</v>
      </c>
      <c r="AS146" s="335">
        <v>469</v>
      </c>
      <c r="AT146" s="335">
        <v>339</v>
      </c>
      <c r="AU146" s="335">
        <v>453</v>
      </c>
      <c r="AV146" s="335">
        <v>694</v>
      </c>
      <c r="AW146" s="335">
        <v>789</v>
      </c>
      <c r="AX146" s="335">
        <v>853</v>
      </c>
      <c r="AY146" s="335">
        <v>917</v>
      </c>
      <c r="AZ146" s="335">
        <v>825</v>
      </c>
      <c r="BA146" s="335">
        <v>1135</v>
      </c>
      <c r="BB146" s="335">
        <v>1220</v>
      </c>
      <c r="BC146" s="335">
        <v>1541</v>
      </c>
      <c r="BD146" s="335">
        <v>1672</v>
      </c>
      <c r="BE146" s="335">
        <v>1931</v>
      </c>
      <c r="BF146" s="335">
        <v>1620</v>
      </c>
      <c r="BG146" s="335">
        <v>1859</v>
      </c>
      <c r="BH146" s="335">
        <v>1655</v>
      </c>
      <c r="BI146" s="335">
        <v>1489</v>
      </c>
      <c r="BJ146" s="335">
        <v>1511</v>
      </c>
      <c r="BK146" s="335">
        <v>1565</v>
      </c>
      <c r="BL146" s="335">
        <v>1624</v>
      </c>
      <c r="BM146" s="335">
        <v>2017</v>
      </c>
      <c r="BN146" s="335">
        <v>2860</v>
      </c>
      <c r="BO146" s="335">
        <v>2681</v>
      </c>
      <c r="BP146" s="335">
        <v>2958</v>
      </c>
      <c r="BQ146" s="335">
        <v>3530</v>
      </c>
      <c r="BR146" s="335">
        <v>3841</v>
      </c>
      <c r="BS146" s="335">
        <v>3874</v>
      </c>
      <c r="BT146" s="335">
        <v>3808</v>
      </c>
      <c r="BU146" s="335">
        <v>3759</v>
      </c>
      <c r="BV146" s="335">
        <v>3156</v>
      </c>
      <c r="BW146" s="335">
        <v>3095</v>
      </c>
      <c r="BX146" s="335">
        <v>3012</v>
      </c>
      <c r="BY146" s="335">
        <v>3519</v>
      </c>
      <c r="BZ146" s="335">
        <v>3100</v>
      </c>
      <c r="CA146" s="335">
        <v>2988</v>
      </c>
      <c r="CB146" s="335">
        <v>3261</v>
      </c>
      <c r="CC146" s="335">
        <v>3212</v>
      </c>
    </row>
    <row r="147" spans="1:81" s="330" customFormat="1" ht="13.9" customHeight="1" x14ac:dyDescent="0.2">
      <c r="A147" s="377" t="s">
        <v>1607</v>
      </c>
      <c r="B147" s="378"/>
      <c r="C147" s="335" t="s">
        <v>1282</v>
      </c>
      <c r="D147" s="335" t="s">
        <v>1282</v>
      </c>
      <c r="E147" s="335" t="s">
        <v>1282</v>
      </c>
      <c r="F147" s="335" t="s">
        <v>1282</v>
      </c>
      <c r="G147" s="335" t="s">
        <v>1282</v>
      </c>
      <c r="H147" s="335" t="s">
        <v>1282</v>
      </c>
      <c r="I147" s="335" t="s">
        <v>1282</v>
      </c>
      <c r="J147" s="335" t="s">
        <v>1282</v>
      </c>
      <c r="K147" s="335">
        <v>6</v>
      </c>
      <c r="L147" s="335">
        <v>30</v>
      </c>
      <c r="M147" s="335">
        <v>33</v>
      </c>
      <c r="N147" s="335">
        <v>30</v>
      </c>
      <c r="O147" s="335">
        <v>33</v>
      </c>
      <c r="P147" s="335">
        <v>27</v>
      </c>
      <c r="Q147" s="335">
        <v>18</v>
      </c>
      <c r="R147" s="335">
        <v>8</v>
      </c>
      <c r="S147" s="335">
        <v>17</v>
      </c>
      <c r="T147" s="335">
        <v>21</v>
      </c>
      <c r="U147" s="335">
        <v>43</v>
      </c>
      <c r="V147" s="335">
        <v>57</v>
      </c>
      <c r="W147" s="335">
        <v>57</v>
      </c>
      <c r="X147" s="335">
        <v>65</v>
      </c>
      <c r="Y147" s="335">
        <v>58</v>
      </c>
      <c r="Z147" s="335">
        <v>52</v>
      </c>
      <c r="AA147" s="335">
        <v>65</v>
      </c>
      <c r="AB147" s="335">
        <v>71</v>
      </c>
      <c r="AC147" s="335">
        <v>54</v>
      </c>
      <c r="AD147" s="335">
        <v>64</v>
      </c>
      <c r="AE147" s="335">
        <v>75</v>
      </c>
      <c r="AF147" s="335">
        <v>104</v>
      </c>
      <c r="AG147" s="335">
        <v>83</v>
      </c>
      <c r="AH147" s="335" t="s">
        <v>1282</v>
      </c>
      <c r="AI147" s="335" t="s">
        <v>1282</v>
      </c>
      <c r="AJ147" s="335" t="s">
        <v>1282</v>
      </c>
      <c r="AK147" s="335" t="s">
        <v>1282</v>
      </c>
      <c r="AL147" s="335" t="s">
        <v>1282</v>
      </c>
      <c r="AM147" s="335" t="s">
        <v>1282</v>
      </c>
      <c r="AN147" s="335" t="s">
        <v>1282</v>
      </c>
      <c r="AO147" s="335" t="s">
        <v>1282</v>
      </c>
      <c r="AP147" s="335" t="s">
        <v>1282</v>
      </c>
      <c r="AQ147" s="335" t="s">
        <v>1282</v>
      </c>
      <c r="AR147" s="335" t="s">
        <v>1282</v>
      </c>
      <c r="AS147" s="335" t="s">
        <v>1282</v>
      </c>
      <c r="AT147" s="335" t="s">
        <v>1282</v>
      </c>
      <c r="AU147" s="335" t="s">
        <v>1282</v>
      </c>
      <c r="AV147" s="335" t="s">
        <v>1282</v>
      </c>
      <c r="AW147" s="335" t="s">
        <v>1282</v>
      </c>
      <c r="AX147" s="335" t="s">
        <v>1282</v>
      </c>
      <c r="AY147" s="335" t="s">
        <v>1282</v>
      </c>
      <c r="AZ147" s="335" t="s">
        <v>1282</v>
      </c>
      <c r="BA147" s="335" t="s">
        <v>1282</v>
      </c>
      <c r="BB147" s="335" t="s">
        <v>1282</v>
      </c>
      <c r="BC147" s="335" t="s">
        <v>1282</v>
      </c>
      <c r="BD147" s="335" t="s">
        <v>1282</v>
      </c>
      <c r="BE147" s="335" t="s">
        <v>1282</v>
      </c>
      <c r="BF147" s="335" t="s">
        <v>1282</v>
      </c>
      <c r="BG147" s="335" t="s">
        <v>1282</v>
      </c>
      <c r="BH147" s="335" t="s">
        <v>1282</v>
      </c>
      <c r="BI147" s="335" t="s">
        <v>1282</v>
      </c>
      <c r="BJ147" s="335" t="s">
        <v>1282</v>
      </c>
      <c r="BK147" s="335" t="s">
        <v>1282</v>
      </c>
      <c r="BL147" s="335" t="s">
        <v>1282</v>
      </c>
      <c r="BM147" s="335" t="s">
        <v>1282</v>
      </c>
      <c r="BN147" s="335" t="s">
        <v>1282</v>
      </c>
      <c r="BO147" s="335" t="s">
        <v>1282</v>
      </c>
      <c r="BP147" s="335" t="s">
        <v>1282</v>
      </c>
      <c r="BQ147" s="335" t="s">
        <v>1282</v>
      </c>
      <c r="BR147" s="335" t="s">
        <v>1282</v>
      </c>
      <c r="BS147" s="335" t="s">
        <v>1282</v>
      </c>
      <c r="BT147" s="335" t="s">
        <v>1282</v>
      </c>
      <c r="BU147" s="335" t="s">
        <v>1282</v>
      </c>
      <c r="BV147" s="335" t="s">
        <v>1282</v>
      </c>
      <c r="BW147" s="335" t="s">
        <v>1282</v>
      </c>
      <c r="BX147" s="335" t="s">
        <v>1282</v>
      </c>
      <c r="BY147" s="335" t="s">
        <v>1282</v>
      </c>
      <c r="BZ147" s="335" t="s">
        <v>1282</v>
      </c>
      <c r="CA147" s="335" t="s">
        <v>1282</v>
      </c>
      <c r="CB147" s="335" t="s">
        <v>1282</v>
      </c>
      <c r="CC147" s="335" t="s">
        <v>1282</v>
      </c>
    </row>
    <row r="148" spans="1:81" s="330" customFormat="1" ht="14.25" x14ac:dyDescent="0.2">
      <c r="A148" s="334" t="s">
        <v>1606</v>
      </c>
      <c r="B148" s="335" t="s">
        <v>1123</v>
      </c>
      <c r="C148" s="335" t="s">
        <v>1282</v>
      </c>
      <c r="D148" s="335" t="s">
        <v>1282</v>
      </c>
      <c r="E148" s="335" t="s">
        <v>1282</v>
      </c>
      <c r="F148" s="335" t="s">
        <v>1282</v>
      </c>
      <c r="G148" s="335" t="s">
        <v>1282</v>
      </c>
      <c r="H148" s="335" t="s">
        <v>1282</v>
      </c>
      <c r="I148" s="335" t="s">
        <v>1282</v>
      </c>
      <c r="J148" s="335" t="s">
        <v>1282</v>
      </c>
      <c r="K148" s="335" t="s">
        <v>1282</v>
      </c>
      <c r="L148" s="335" t="s">
        <v>1282</v>
      </c>
      <c r="M148" s="335" t="s">
        <v>1282</v>
      </c>
      <c r="N148" s="335" t="s">
        <v>1282</v>
      </c>
      <c r="O148" s="335" t="s">
        <v>1282</v>
      </c>
      <c r="P148" s="335" t="s">
        <v>1282</v>
      </c>
      <c r="Q148" s="335" t="s">
        <v>1282</v>
      </c>
      <c r="R148" s="335" t="s">
        <v>1282</v>
      </c>
      <c r="S148" s="335" t="s">
        <v>1282</v>
      </c>
      <c r="T148" s="335">
        <v>953</v>
      </c>
      <c r="U148" s="335">
        <v>1493</v>
      </c>
      <c r="V148" s="335">
        <v>2589</v>
      </c>
      <c r="W148" s="335">
        <v>2913</v>
      </c>
      <c r="X148" s="335">
        <v>2591</v>
      </c>
      <c r="Y148" s="335">
        <v>2752</v>
      </c>
      <c r="Z148" s="335">
        <v>2984</v>
      </c>
      <c r="AA148" s="335">
        <v>3607</v>
      </c>
      <c r="AB148" s="335">
        <v>3980</v>
      </c>
      <c r="AC148" s="335">
        <v>3959</v>
      </c>
      <c r="AD148" s="335">
        <v>3966</v>
      </c>
      <c r="AE148" s="335">
        <v>4117</v>
      </c>
      <c r="AF148" s="335">
        <v>4085</v>
      </c>
      <c r="AG148" s="335">
        <v>4300</v>
      </c>
      <c r="AH148" s="335">
        <v>4561</v>
      </c>
      <c r="AI148" s="335">
        <v>4562</v>
      </c>
      <c r="AJ148" s="335">
        <v>4604</v>
      </c>
      <c r="AK148" s="335">
        <v>4361</v>
      </c>
      <c r="AL148" s="335">
        <v>4573</v>
      </c>
      <c r="AM148" s="335">
        <v>6132</v>
      </c>
      <c r="AN148" s="335">
        <v>1605</v>
      </c>
      <c r="AO148" s="335">
        <v>5799</v>
      </c>
      <c r="AP148" s="335">
        <v>5807</v>
      </c>
      <c r="AQ148" s="335">
        <v>6825</v>
      </c>
      <c r="AR148" s="335">
        <v>8675</v>
      </c>
      <c r="AS148" s="335">
        <v>8641</v>
      </c>
      <c r="AT148" s="335">
        <v>7590</v>
      </c>
      <c r="AU148" s="335">
        <v>8529</v>
      </c>
      <c r="AV148" s="335">
        <v>10072</v>
      </c>
      <c r="AW148" s="335">
        <v>12434</v>
      </c>
      <c r="AX148" s="335">
        <v>13785</v>
      </c>
      <c r="AY148" s="335">
        <v>12414</v>
      </c>
      <c r="AZ148" s="335">
        <v>13665</v>
      </c>
      <c r="BA148" s="335">
        <v>13196</v>
      </c>
      <c r="BB148" s="335">
        <v>13854</v>
      </c>
      <c r="BC148" s="335">
        <v>14124</v>
      </c>
      <c r="BD148" s="335">
        <v>14884</v>
      </c>
      <c r="BE148" s="335">
        <v>15895</v>
      </c>
      <c r="BF148" s="335">
        <v>18139</v>
      </c>
      <c r="BG148" s="335">
        <v>18945</v>
      </c>
      <c r="BH148" s="335">
        <v>19366</v>
      </c>
      <c r="BI148" s="335">
        <v>20304</v>
      </c>
      <c r="BJ148" s="335">
        <v>19791</v>
      </c>
      <c r="BK148" s="335">
        <v>22590</v>
      </c>
      <c r="BL148" s="335">
        <v>24711</v>
      </c>
      <c r="BM148" s="335">
        <v>27075</v>
      </c>
      <c r="BN148" s="335">
        <v>29833</v>
      </c>
      <c r="BO148" s="335">
        <v>29960</v>
      </c>
      <c r="BP148" s="335">
        <v>29791</v>
      </c>
      <c r="BQ148" s="335">
        <v>30915</v>
      </c>
      <c r="BR148" s="335">
        <v>32703</v>
      </c>
      <c r="BS148" s="335">
        <v>33222</v>
      </c>
      <c r="BT148" s="335">
        <v>35429</v>
      </c>
      <c r="BU148" s="335">
        <v>36049</v>
      </c>
      <c r="BV148" s="335">
        <v>30385</v>
      </c>
      <c r="BW148" s="335">
        <v>35754</v>
      </c>
      <c r="BX148" s="335">
        <v>39634</v>
      </c>
      <c r="BY148" s="335">
        <v>41388</v>
      </c>
      <c r="BZ148" s="335">
        <v>41626</v>
      </c>
      <c r="CA148" s="335">
        <v>41205</v>
      </c>
      <c r="CB148" s="335">
        <v>41400</v>
      </c>
      <c r="CC148" s="335">
        <v>42615</v>
      </c>
    </row>
    <row r="149" spans="1:81" s="330" customFormat="1" ht="13.9" customHeight="1" x14ac:dyDescent="0.2">
      <c r="A149" s="377" t="s">
        <v>1605</v>
      </c>
      <c r="B149" s="378"/>
      <c r="C149" s="335">
        <v>165</v>
      </c>
      <c r="D149" s="335">
        <v>172</v>
      </c>
      <c r="E149" s="335">
        <v>152</v>
      </c>
      <c r="F149" s="335">
        <v>88</v>
      </c>
      <c r="G149" s="335">
        <v>48</v>
      </c>
      <c r="H149" s="335">
        <v>33</v>
      </c>
      <c r="I149" s="335">
        <v>44</v>
      </c>
      <c r="J149" s="335">
        <v>183</v>
      </c>
      <c r="K149" s="335">
        <v>327</v>
      </c>
      <c r="L149" s="335">
        <v>403</v>
      </c>
      <c r="M149" s="335">
        <v>432</v>
      </c>
      <c r="N149" s="335">
        <v>396</v>
      </c>
      <c r="O149" s="335">
        <v>415</v>
      </c>
      <c r="P149" s="335">
        <v>501</v>
      </c>
      <c r="Q149" s="335">
        <v>522</v>
      </c>
      <c r="R149" s="335">
        <v>586</v>
      </c>
      <c r="S149" s="335">
        <v>729</v>
      </c>
      <c r="T149" s="335">
        <v>2</v>
      </c>
      <c r="U149" s="335">
        <v>25</v>
      </c>
      <c r="V149" s="335">
        <v>25</v>
      </c>
      <c r="W149" s="335">
        <v>29</v>
      </c>
      <c r="X149" s="335">
        <v>32</v>
      </c>
      <c r="Y149" s="335">
        <v>31</v>
      </c>
      <c r="Z149" s="335">
        <v>39</v>
      </c>
      <c r="AA149" s="335">
        <v>37</v>
      </c>
      <c r="AB149" s="335">
        <v>38</v>
      </c>
      <c r="AC149" s="335">
        <v>43</v>
      </c>
      <c r="AD149" s="335">
        <v>63</v>
      </c>
      <c r="AE149" s="335">
        <v>80</v>
      </c>
      <c r="AF149" s="335">
        <v>77</v>
      </c>
      <c r="AG149" s="335">
        <v>95</v>
      </c>
      <c r="AH149" s="335">
        <v>104</v>
      </c>
      <c r="AI149" s="335">
        <v>121</v>
      </c>
      <c r="AJ149" s="335">
        <v>101</v>
      </c>
      <c r="AK149" s="335">
        <v>76</v>
      </c>
      <c r="AL149" s="335">
        <v>46</v>
      </c>
      <c r="AM149" s="335">
        <v>57</v>
      </c>
      <c r="AN149" s="335">
        <v>12</v>
      </c>
      <c r="AO149" s="335">
        <v>101</v>
      </c>
      <c r="AP149" s="335">
        <v>146</v>
      </c>
      <c r="AQ149" s="335">
        <v>266</v>
      </c>
      <c r="AR149" s="335">
        <v>230</v>
      </c>
      <c r="AS149" s="335">
        <v>155</v>
      </c>
      <c r="AT149" s="335">
        <v>106</v>
      </c>
      <c r="AU149" s="335">
        <v>232</v>
      </c>
      <c r="AV149" s="335">
        <v>307</v>
      </c>
      <c r="AW149" s="335">
        <v>254</v>
      </c>
      <c r="AX149" s="335">
        <v>153</v>
      </c>
      <c r="AY149" s="335">
        <v>73</v>
      </c>
      <c r="AZ149" s="335">
        <v>64</v>
      </c>
      <c r="BA149" s="335">
        <v>72</v>
      </c>
      <c r="BB149" s="335">
        <v>63</v>
      </c>
      <c r="BC149" s="335">
        <v>48</v>
      </c>
      <c r="BD149" s="335">
        <v>117</v>
      </c>
      <c r="BE149" s="335">
        <v>236</v>
      </c>
      <c r="BF149" s="335">
        <v>233</v>
      </c>
      <c r="BG149" s="335">
        <v>198</v>
      </c>
      <c r="BH149" s="335">
        <v>237</v>
      </c>
      <c r="BI149" s="335">
        <v>181</v>
      </c>
      <c r="BJ149" s="335">
        <v>248</v>
      </c>
      <c r="BK149" s="335">
        <v>167</v>
      </c>
      <c r="BL149" s="335">
        <v>253</v>
      </c>
      <c r="BM149" s="335">
        <v>144</v>
      </c>
      <c r="BN149" s="335">
        <v>93</v>
      </c>
      <c r="BO149" s="335">
        <v>182</v>
      </c>
      <c r="BP149" s="335">
        <v>230</v>
      </c>
      <c r="BQ149" s="335">
        <v>322</v>
      </c>
      <c r="BR149" s="335">
        <v>1132</v>
      </c>
      <c r="BS149" s="335">
        <v>1071</v>
      </c>
      <c r="BT149" s="335">
        <v>1243</v>
      </c>
      <c r="BU149" s="335">
        <v>3304</v>
      </c>
      <c r="BV149" s="335">
        <v>12721</v>
      </c>
      <c r="BW149" s="335">
        <v>8643</v>
      </c>
      <c r="BX149" s="335">
        <v>4348</v>
      </c>
      <c r="BY149" s="335">
        <v>2143</v>
      </c>
      <c r="BZ149" s="335">
        <v>1444</v>
      </c>
      <c r="CA149" s="335">
        <v>916</v>
      </c>
      <c r="CB149" s="335">
        <v>794</v>
      </c>
      <c r="CC149" s="335">
        <v>419</v>
      </c>
    </row>
    <row r="150" spans="1:81" s="330" customFormat="1" ht="14.25" x14ac:dyDescent="0.2">
      <c r="A150" s="334" t="s">
        <v>1604</v>
      </c>
      <c r="B150" s="335" t="s">
        <v>1123</v>
      </c>
      <c r="C150" s="335" t="s">
        <v>1282</v>
      </c>
      <c r="D150" s="335" t="s">
        <v>1282</v>
      </c>
      <c r="E150" s="335" t="s">
        <v>1282</v>
      </c>
      <c r="F150" s="335" t="s">
        <v>1282</v>
      </c>
      <c r="G150" s="335" t="s">
        <v>1282</v>
      </c>
      <c r="H150" s="335" t="s">
        <v>1282</v>
      </c>
      <c r="I150" s="335" t="s">
        <v>1282</v>
      </c>
      <c r="J150" s="335" t="s">
        <v>1282</v>
      </c>
      <c r="K150" s="335" t="s">
        <v>1282</v>
      </c>
      <c r="L150" s="335" t="s">
        <v>1282</v>
      </c>
      <c r="M150" s="335" t="s">
        <v>1282</v>
      </c>
      <c r="N150" s="335" t="s">
        <v>1282</v>
      </c>
      <c r="O150" s="335" t="s">
        <v>1282</v>
      </c>
      <c r="P150" s="335" t="s">
        <v>1282</v>
      </c>
      <c r="Q150" s="335" t="s">
        <v>1282</v>
      </c>
      <c r="R150" s="335" t="s">
        <v>1282</v>
      </c>
      <c r="S150" s="335" t="s">
        <v>1282</v>
      </c>
      <c r="T150" s="335" t="s">
        <v>1282</v>
      </c>
      <c r="U150" s="335" t="s">
        <v>1282</v>
      </c>
      <c r="V150" s="335" t="s">
        <v>1282</v>
      </c>
      <c r="W150" s="335" t="s">
        <v>1282</v>
      </c>
      <c r="X150" s="335" t="s">
        <v>1282</v>
      </c>
      <c r="Y150" s="335" t="s">
        <v>1282</v>
      </c>
      <c r="Z150" s="335" t="s">
        <v>1282</v>
      </c>
      <c r="AA150" s="335" t="s">
        <v>1282</v>
      </c>
      <c r="AB150" s="335" t="s">
        <v>1282</v>
      </c>
      <c r="AC150" s="335" t="s">
        <v>1282</v>
      </c>
      <c r="AD150" s="335" t="s">
        <v>1282</v>
      </c>
      <c r="AE150" s="335" t="s">
        <v>1282</v>
      </c>
      <c r="AF150" s="335" t="s">
        <v>1282</v>
      </c>
      <c r="AG150" s="335" t="s">
        <v>1282</v>
      </c>
      <c r="AH150" s="335">
        <v>2</v>
      </c>
      <c r="AI150" s="335">
        <v>4</v>
      </c>
      <c r="AJ150" s="335">
        <v>7</v>
      </c>
      <c r="AK150" s="335">
        <v>9</v>
      </c>
      <c r="AL150" s="335">
        <v>8</v>
      </c>
      <c r="AM150" s="335">
        <v>1</v>
      </c>
      <c r="AN150" s="335">
        <v>3</v>
      </c>
      <c r="AO150" s="335">
        <v>11</v>
      </c>
      <c r="AP150" s="335">
        <v>24</v>
      </c>
      <c r="AQ150" s="335">
        <v>49</v>
      </c>
      <c r="AR150" s="335">
        <v>93</v>
      </c>
      <c r="AS150" s="335">
        <v>84</v>
      </c>
      <c r="AT150" s="335">
        <v>43</v>
      </c>
      <c r="AU150" s="335">
        <v>17</v>
      </c>
      <c r="AV150" s="335">
        <v>12</v>
      </c>
      <c r="AW150" s="335">
        <v>12</v>
      </c>
      <c r="AX150" s="335">
        <v>12</v>
      </c>
      <c r="AY150" s="335">
        <v>12</v>
      </c>
      <c r="AZ150" s="335">
        <v>23</v>
      </c>
      <c r="BA150" s="335">
        <v>17</v>
      </c>
      <c r="BB150" s="335">
        <v>37</v>
      </c>
      <c r="BC150" s="335">
        <v>38</v>
      </c>
      <c r="BD150" s="335">
        <v>46</v>
      </c>
      <c r="BE150" s="335">
        <v>74</v>
      </c>
      <c r="BF150" s="335">
        <v>85</v>
      </c>
      <c r="BG150" s="335">
        <v>102</v>
      </c>
      <c r="BH150" s="335">
        <v>85</v>
      </c>
      <c r="BI150" s="335">
        <v>56</v>
      </c>
      <c r="BJ150" s="335">
        <v>46</v>
      </c>
      <c r="BK150" s="335">
        <v>40</v>
      </c>
      <c r="BL150" s="335">
        <v>42</v>
      </c>
      <c r="BM150" s="335">
        <v>80</v>
      </c>
      <c r="BN150" s="335">
        <v>304</v>
      </c>
      <c r="BO150" s="335">
        <v>347</v>
      </c>
      <c r="BP150" s="335">
        <v>301</v>
      </c>
      <c r="BQ150" s="335">
        <v>228</v>
      </c>
      <c r="BR150" s="335">
        <v>145</v>
      </c>
      <c r="BS150" s="335">
        <v>158</v>
      </c>
      <c r="BT150" s="335">
        <v>142</v>
      </c>
      <c r="BU150" s="335">
        <v>60</v>
      </c>
      <c r="BV150" s="335">
        <v>41</v>
      </c>
      <c r="BW150" s="335">
        <v>25</v>
      </c>
      <c r="BX150" s="335">
        <v>11</v>
      </c>
      <c r="BY150" s="335">
        <v>16</v>
      </c>
      <c r="BZ150" s="335">
        <v>9</v>
      </c>
      <c r="CA150" s="335">
        <v>6</v>
      </c>
      <c r="CB150" s="335">
        <v>21</v>
      </c>
      <c r="CC150" s="335">
        <v>23</v>
      </c>
    </row>
    <row r="151" spans="1:81" s="330" customFormat="1" ht="14.25" x14ac:dyDescent="0.2">
      <c r="A151" s="334" t="s">
        <v>1603</v>
      </c>
      <c r="B151" s="335" t="s">
        <v>1123</v>
      </c>
      <c r="C151" s="335" t="s">
        <v>1282</v>
      </c>
      <c r="D151" s="335" t="s">
        <v>1282</v>
      </c>
      <c r="E151" s="335" t="s">
        <v>1282</v>
      </c>
      <c r="F151" s="335" t="s">
        <v>1282</v>
      </c>
      <c r="G151" s="335" t="s">
        <v>1282</v>
      </c>
      <c r="H151" s="335" t="s">
        <v>1282</v>
      </c>
      <c r="I151" s="335" t="s">
        <v>1282</v>
      </c>
      <c r="J151" s="335" t="s">
        <v>1282</v>
      </c>
      <c r="K151" s="335" t="s">
        <v>1282</v>
      </c>
      <c r="L151" s="335" t="s">
        <v>1282</v>
      </c>
      <c r="M151" s="335" t="s">
        <v>1282</v>
      </c>
      <c r="N151" s="335" t="s">
        <v>1282</v>
      </c>
      <c r="O151" s="335" t="s">
        <v>1282</v>
      </c>
      <c r="P151" s="335" t="s">
        <v>1282</v>
      </c>
      <c r="Q151" s="335" t="s">
        <v>1282</v>
      </c>
      <c r="R151" s="335" t="s">
        <v>1282</v>
      </c>
      <c r="S151" s="335" t="s">
        <v>1282</v>
      </c>
      <c r="T151" s="335" t="s">
        <v>1282</v>
      </c>
      <c r="U151" s="335" t="s">
        <v>1282</v>
      </c>
      <c r="V151" s="335" t="s">
        <v>1282</v>
      </c>
      <c r="W151" s="335" t="s">
        <v>1282</v>
      </c>
      <c r="X151" s="335" t="s">
        <v>1282</v>
      </c>
      <c r="Y151" s="335" t="s">
        <v>1282</v>
      </c>
      <c r="Z151" s="335" t="s">
        <v>1282</v>
      </c>
      <c r="AA151" s="335" t="s">
        <v>1282</v>
      </c>
      <c r="AB151" s="335" t="s">
        <v>1282</v>
      </c>
      <c r="AC151" s="335" t="s">
        <v>1282</v>
      </c>
      <c r="AD151" s="335" t="s">
        <v>1282</v>
      </c>
      <c r="AE151" s="335" t="s">
        <v>1282</v>
      </c>
      <c r="AF151" s="335" t="s">
        <v>1282</v>
      </c>
      <c r="AG151" s="335" t="s">
        <v>1282</v>
      </c>
      <c r="AH151" s="335" t="s">
        <v>1282</v>
      </c>
      <c r="AI151" s="335" t="s">
        <v>1282</v>
      </c>
      <c r="AJ151" s="335" t="s">
        <v>1282</v>
      </c>
      <c r="AK151" s="335" t="s">
        <v>1282</v>
      </c>
      <c r="AL151" s="335" t="s">
        <v>1282</v>
      </c>
      <c r="AM151" s="335" t="s">
        <v>1282</v>
      </c>
      <c r="AN151" s="335" t="s">
        <v>1282</v>
      </c>
      <c r="AO151" s="335" t="s">
        <v>1282</v>
      </c>
      <c r="AP151" s="335" t="s">
        <v>1282</v>
      </c>
      <c r="AQ151" s="335" t="s">
        <v>1282</v>
      </c>
      <c r="AR151" s="335" t="s">
        <v>1282</v>
      </c>
      <c r="AS151" s="335" t="s">
        <v>1282</v>
      </c>
      <c r="AT151" s="335" t="s">
        <v>1282</v>
      </c>
      <c r="AU151" s="335" t="s">
        <v>1282</v>
      </c>
      <c r="AV151" s="335">
        <v>2</v>
      </c>
      <c r="AW151" s="335">
        <v>9</v>
      </c>
      <c r="AX151" s="335">
        <v>14</v>
      </c>
      <c r="AY151" s="335">
        <v>26</v>
      </c>
      <c r="AZ151" s="335">
        <v>47</v>
      </c>
      <c r="BA151" s="335">
        <v>54</v>
      </c>
      <c r="BB151" s="335">
        <v>65</v>
      </c>
      <c r="BC151" s="335">
        <v>62</v>
      </c>
      <c r="BD151" s="335">
        <v>63</v>
      </c>
      <c r="BE151" s="335">
        <v>62</v>
      </c>
      <c r="BF151" s="335">
        <v>59</v>
      </c>
      <c r="BG151" s="335">
        <v>66</v>
      </c>
      <c r="BH151" s="335">
        <v>73</v>
      </c>
      <c r="BI151" s="335">
        <v>78</v>
      </c>
      <c r="BJ151" s="335">
        <v>73</v>
      </c>
      <c r="BK151" s="335">
        <v>87</v>
      </c>
      <c r="BL151" s="335">
        <v>99</v>
      </c>
      <c r="BM151" s="335">
        <v>110</v>
      </c>
      <c r="BN151" s="335">
        <v>152</v>
      </c>
      <c r="BO151" s="335">
        <v>155</v>
      </c>
      <c r="BP151" s="335" t="s">
        <v>1282</v>
      </c>
      <c r="BQ151" s="335" t="s">
        <v>1282</v>
      </c>
      <c r="BR151" s="335" t="s">
        <v>1282</v>
      </c>
      <c r="BS151" s="335" t="s">
        <v>1282</v>
      </c>
      <c r="BT151" s="335" t="s">
        <v>1282</v>
      </c>
      <c r="BU151" s="335" t="s">
        <v>1282</v>
      </c>
      <c r="BV151" s="335" t="s">
        <v>1282</v>
      </c>
      <c r="BW151" s="335" t="s">
        <v>1282</v>
      </c>
      <c r="BX151" s="335" t="s">
        <v>1282</v>
      </c>
      <c r="BY151" s="335" t="s">
        <v>1282</v>
      </c>
      <c r="BZ151" s="335" t="s">
        <v>1282</v>
      </c>
      <c r="CA151" s="335" t="s">
        <v>1282</v>
      </c>
      <c r="CB151" s="335" t="s">
        <v>1282</v>
      </c>
      <c r="CC151" s="335" t="s">
        <v>1282</v>
      </c>
    </row>
    <row r="152" spans="1:81" s="330" customFormat="1" ht="14.25" x14ac:dyDescent="0.2">
      <c r="A152" s="334" t="s">
        <v>1602</v>
      </c>
      <c r="B152" s="335" t="s">
        <v>1123</v>
      </c>
      <c r="C152" s="335" t="s">
        <v>1282</v>
      </c>
      <c r="D152" s="335" t="s">
        <v>1282</v>
      </c>
      <c r="E152" s="335" t="s">
        <v>1282</v>
      </c>
      <c r="F152" s="335" t="s">
        <v>1282</v>
      </c>
      <c r="G152" s="335" t="s">
        <v>1282</v>
      </c>
      <c r="H152" s="335" t="s">
        <v>1282</v>
      </c>
      <c r="I152" s="335" t="s">
        <v>1282</v>
      </c>
      <c r="J152" s="335" t="s">
        <v>1282</v>
      </c>
      <c r="K152" s="335" t="s">
        <v>1282</v>
      </c>
      <c r="L152" s="335" t="s">
        <v>1282</v>
      </c>
      <c r="M152" s="335" t="s">
        <v>1282</v>
      </c>
      <c r="N152" s="335" t="s">
        <v>1282</v>
      </c>
      <c r="O152" s="335" t="s">
        <v>1282</v>
      </c>
      <c r="P152" s="335" t="s">
        <v>1282</v>
      </c>
      <c r="Q152" s="335" t="s">
        <v>1282</v>
      </c>
      <c r="R152" s="335" t="s">
        <v>1282</v>
      </c>
      <c r="S152" s="335" t="s">
        <v>1282</v>
      </c>
      <c r="T152" s="335" t="s">
        <v>1282</v>
      </c>
      <c r="U152" s="335" t="s">
        <v>1282</v>
      </c>
      <c r="V152" s="335" t="s">
        <v>1282</v>
      </c>
      <c r="W152" s="335" t="s">
        <v>1282</v>
      </c>
      <c r="X152" s="335" t="s">
        <v>1282</v>
      </c>
      <c r="Y152" s="335" t="s">
        <v>1282</v>
      </c>
      <c r="Z152" s="335" t="s">
        <v>1282</v>
      </c>
      <c r="AA152" s="335" t="s">
        <v>1282</v>
      </c>
      <c r="AB152" s="335" t="s">
        <v>1282</v>
      </c>
      <c r="AC152" s="335" t="s">
        <v>1282</v>
      </c>
      <c r="AD152" s="335" t="s">
        <v>1282</v>
      </c>
      <c r="AE152" s="335" t="s">
        <v>1282</v>
      </c>
      <c r="AF152" s="335" t="s">
        <v>1282</v>
      </c>
      <c r="AG152" s="335" t="s">
        <v>1282</v>
      </c>
      <c r="AH152" s="335" t="s">
        <v>1282</v>
      </c>
      <c r="AI152" s="335" t="s">
        <v>1282</v>
      </c>
      <c r="AJ152" s="335" t="s">
        <v>1282</v>
      </c>
      <c r="AK152" s="335" t="s">
        <v>1282</v>
      </c>
      <c r="AL152" s="335" t="s">
        <v>1282</v>
      </c>
      <c r="AM152" s="335" t="s">
        <v>1282</v>
      </c>
      <c r="AN152" s="335" t="s">
        <v>1282</v>
      </c>
      <c r="AO152" s="335" t="s">
        <v>1282</v>
      </c>
      <c r="AP152" s="335" t="s">
        <v>1282</v>
      </c>
      <c r="AQ152" s="335" t="s">
        <v>1282</v>
      </c>
      <c r="AR152" s="335" t="s">
        <v>1282</v>
      </c>
      <c r="AS152" s="335" t="s">
        <v>1282</v>
      </c>
      <c r="AT152" s="335" t="s">
        <v>1282</v>
      </c>
      <c r="AU152" s="335" t="s">
        <v>1282</v>
      </c>
      <c r="AV152" s="335" t="s">
        <v>1282</v>
      </c>
      <c r="AW152" s="335" t="s">
        <v>1282</v>
      </c>
      <c r="AX152" s="335" t="s">
        <v>1282</v>
      </c>
      <c r="AY152" s="335" t="s">
        <v>1282</v>
      </c>
      <c r="AZ152" s="335" t="s">
        <v>1282</v>
      </c>
      <c r="BA152" s="335" t="s">
        <v>1282</v>
      </c>
      <c r="BB152" s="335" t="s">
        <v>1282</v>
      </c>
      <c r="BC152" s="335" t="s">
        <v>1282</v>
      </c>
      <c r="BD152" s="335" t="s">
        <v>1282</v>
      </c>
      <c r="BE152" s="335" t="s">
        <v>1282</v>
      </c>
      <c r="BF152" s="335" t="s">
        <v>1282</v>
      </c>
      <c r="BG152" s="335" t="s">
        <v>1282</v>
      </c>
      <c r="BH152" s="335" t="s">
        <v>1282</v>
      </c>
      <c r="BI152" s="335" t="s">
        <v>1282</v>
      </c>
      <c r="BJ152" s="335" t="s">
        <v>1282</v>
      </c>
      <c r="BK152" s="335" t="s">
        <v>1282</v>
      </c>
      <c r="BL152" s="335" t="s">
        <v>1282</v>
      </c>
      <c r="BM152" s="335" t="s">
        <v>1282</v>
      </c>
      <c r="BN152" s="335" t="s">
        <v>1282</v>
      </c>
      <c r="BO152" s="335">
        <v>1</v>
      </c>
      <c r="BP152" s="335" t="s">
        <v>1282</v>
      </c>
      <c r="BQ152" s="335" t="s">
        <v>1282</v>
      </c>
      <c r="BR152" s="335" t="s">
        <v>1282</v>
      </c>
      <c r="BS152" s="335" t="s">
        <v>1282</v>
      </c>
      <c r="BT152" s="335" t="s">
        <v>1282</v>
      </c>
      <c r="BU152" s="335" t="s">
        <v>1282</v>
      </c>
      <c r="BV152" s="335" t="s">
        <v>1282</v>
      </c>
      <c r="BW152" s="335" t="s">
        <v>1282</v>
      </c>
      <c r="BX152" s="335" t="s">
        <v>1282</v>
      </c>
      <c r="BY152" s="335" t="s">
        <v>1282</v>
      </c>
      <c r="BZ152" s="335" t="s">
        <v>1282</v>
      </c>
      <c r="CA152" s="335" t="s">
        <v>1282</v>
      </c>
      <c r="CB152" s="335" t="s">
        <v>1282</v>
      </c>
      <c r="CC152" s="335" t="s">
        <v>1282</v>
      </c>
    </row>
    <row r="153" spans="1:81" s="330" customFormat="1" ht="14.25" x14ac:dyDescent="0.2">
      <c r="A153" s="334" t="s">
        <v>1601</v>
      </c>
      <c r="B153" s="335" t="s">
        <v>1123</v>
      </c>
      <c r="C153" s="335" t="s">
        <v>1282</v>
      </c>
      <c r="D153" s="335" t="s">
        <v>1282</v>
      </c>
      <c r="E153" s="335" t="s">
        <v>1282</v>
      </c>
      <c r="F153" s="335" t="s">
        <v>1282</v>
      </c>
      <c r="G153" s="335" t="s">
        <v>1282</v>
      </c>
      <c r="H153" s="335" t="s">
        <v>1282</v>
      </c>
      <c r="I153" s="335" t="s">
        <v>1282</v>
      </c>
      <c r="J153" s="335" t="s">
        <v>1282</v>
      </c>
      <c r="K153" s="335" t="s">
        <v>1282</v>
      </c>
      <c r="L153" s="335" t="s">
        <v>1282</v>
      </c>
      <c r="M153" s="335" t="s">
        <v>1282</v>
      </c>
      <c r="N153" s="335" t="s">
        <v>1282</v>
      </c>
      <c r="O153" s="335" t="s">
        <v>1282</v>
      </c>
      <c r="P153" s="335" t="s">
        <v>1282</v>
      </c>
      <c r="Q153" s="335" t="s">
        <v>1282</v>
      </c>
      <c r="R153" s="335" t="s">
        <v>1282</v>
      </c>
      <c r="S153" s="335" t="s">
        <v>1282</v>
      </c>
      <c r="T153" s="335" t="s">
        <v>1282</v>
      </c>
      <c r="U153" s="335" t="s">
        <v>1282</v>
      </c>
      <c r="V153" s="335" t="s">
        <v>1282</v>
      </c>
      <c r="W153" s="335" t="s">
        <v>1282</v>
      </c>
      <c r="X153" s="335" t="s">
        <v>1282</v>
      </c>
      <c r="Y153" s="335" t="s">
        <v>1282</v>
      </c>
      <c r="Z153" s="335" t="s">
        <v>1282</v>
      </c>
      <c r="AA153" s="335" t="s">
        <v>1282</v>
      </c>
      <c r="AB153" s="335" t="s">
        <v>1282</v>
      </c>
      <c r="AC153" s="335" t="s">
        <v>1282</v>
      </c>
      <c r="AD153" s="335" t="s">
        <v>1282</v>
      </c>
      <c r="AE153" s="335" t="s">
        <v>1282</v>
      </c>
      <c r="AF153" s="335" t="s">
        <v>1282</v>
      </c>
      <c r="AG153" s="335" t="s">
        <v>1282</v>
      </c>
      <c r="AH153" s="335" t="s">
        <v>1282</v>
      </c>
      <c r="AI153" s="335" t="s">
        <v>1282</v>
      </c>
      <c r="AJ153" s="335" t="s">
        <v>1282</v>
      </c>
      <c r="AK153" s="335" t="s">
        <v>1282</v>
      </c>
      <c r="AL153" s="335" t="s">
        <v>1282</v>
      </c>
      <c r="AM153" s="335" t="s">
        <v>1282</v>
      </c>
      <c r="AN153" s="335" t="s">
        <v>1282</v>
      </c>
      <c r="AO153" s="335" t="s">
        <v>1282</v>
      </c>
      <c r="AP153" s="335" t="s">
        <v>1282</v>
      </c>
      <c r="AQ153" s="335" t="s">
        <v>1282</v>
      </c>
      <c r="AR153" s="335" t="s">
        <v>1282</v>
      </c>
      <c r="AS153" s="335" t="s">
        <v>1282</v>
      </c>
      <c r="AT153" s="335" t="s">
        <v>1282</v>
      </c>
      <c r="AU153" s="335" t="s">
        <v>1282</v>
      </c>
      <c r="AV153" s="335" t="s">
        <v>1282</v>
      </c>
      <c r="AW153" s="335" t="s">
        <v>1282</v>
      </c>
      <c r="AX153" s="335" t="s">
        <v>1282</v>
      </c>
      <c r="AY153" s="335" t="s">
        <v>1282</v>
      </c>
      <c r="AZ153" s="335" t="s">
        <v>1282</v>
      </c>
      <c r="BA153" s="335" t="s">
        <v>1282</v>
      </c>
      <c r="BB153" s="335" t="s">
        <v>1282</v>
      </c>
      <c r="BC153" s="335" t="s">
        <v>1282</v>
      </c>
      <c r="BD153" s="335" t="s">
        <v>1282</v>
      </c>
      <c r="BE153" s="335" t="s">
        <v>1282</v>
      </c>
      <c r="BF153" s="335" t="s">
        <v>1282</v>
      </c>
      <c r="BG153" s="335" t="s">
        <v>1282</v>
      </c>
      <c r="BH153" s="335" t="s">
        <v>1282</v>
      </c>
      <c r="BI153" s="335" t="s">
        <v>1282</v>
      </c>
      <c r="BJ153" s="335" t="s">
        <v>1282</v>
      </c>
      <c r="BK153" s="335" t="s">
        <v>1282</v>
      </c>
      <c r="BL153" s="335" t="s">
        <v>1282</v>
      </c>
      <c r="BM153" s="335" t="s">
        <v>1282</v>
      </c>
      <c r="BN153" s="335" t="s">
        <v>1282</v>
      </c>
      <c r="BO153" s="335" t="s">
        <v>1282</v>
      </c>
      <c r="BP153" s="335" t="s">
        <v>1282</v>
      </c>
      <c r="BQ153" s="335" t="s">
        <v>1282</v>
      </c>
      <c r="BR153" s="335">
        <v>74</v>
      </c>
      <c r="BS153" s="335">
        <v>210</v>
      </c>
      <c r="BT153" s="335">
        <v>256</v>
      </c>
      <c r="BU153" s="335">
        <v>256</v>
      </c>
      <c r="BV153" s="335">
        <v>274</v>
      </c>
      <c r="BW153" s="335">
        <v>253</v>
      </c>
      <c r="BX153" s="335">
        <v>274</v>
      </c>
      <c r="BY153" s="335">
        <v>302</v>
      </c>
      <c r="BZ153" s="335">
        <v>279</v>
      </c>
      <c r="CA153" s="335">
        <v>276</v>
      </c>
      <c r="CB153" s="335">
        <v>331</v>
      </c>
      <c r="CC153" s="335">
        <v>352</v>
      </c>
    </row>
    <row r="154" spans="1:81" s="330" customFormat="1" ht="14.25" x14ac:dyDescent="0.2">
      <c r="A154" s="334" t="s">
        <v>1600</v>
      </c>
      <c r="B154" s="335" t="s">
        <v>1123</v>
      </c>
      <c r="C154" s="335" t="s">
        <v>1282</v>
      </c>
      <c r="D154" s="335" t="s">
        <v>1282</v>
      </c>
      <c r="E154" s="335" t="s">
        <v>1282</v>
      </c>
      <c r="F154" s="335" t="s">
        <v>1282</v>
      </c>
      <c r="G154" s="335" t="s">
        <v>1282</v>
      </c>
      <c r="H154" s="335" t="s">
        <v>1282</v>
      </c>
      <c r="I154" s="335" t="s">
        <v>1282</v>
      </c>
      <c r="J154" s="335" t="s">
        <v>1282</v>
      </c>
      <c r="K154" s="335" t="s">
        <v>1282</v>
      </c>
      <c r="L154" s="335" t="s">
        <v>1282</v>
      </c>
      <c r="M154" s="335" t="s">
        <v>1282</v>
      </c>
      <c r="N154" s="335" t="s">
        <v>1282</v>
      </c>
      <c r="O154" s="335" t="s">
        <v>1282</v>
      </c>
      <c r="P154" s="335" t="s">
        <v>1282</v>
      </c>
      <c r="Q154" s="335" t="s">
        <v>1282</v>
      </c>
      <c r="R154" s="335" t="s">
        <v>1282</v>
      </c>
      <c r="S154" s="335" t="s">
        <v>1282</v>
      </c>
      <c r="T154" s="335" t="s">
        <v>1282</v>
      </c>
      <c r="U154" s="335" t="s">
        <v>1282</v>
      </c>
      <c r="V154" s="335" t="s">
        <v>1282</v>
      </c>
      <c r="W154" s="335" t="s">
        <v>1282</v>
      </c>
      <c r="X154" s="335" t="s">
        <v>1282</v>
      </c>
      <c r="Y154" s="335" t="s">
        <v>1282</v>
      </c>
      <c r="Z154" s="335" t="s">
        <v>1282</v>
      </c>
      <c r="AA154" s="335" t="s">
        <v>1282</v>
      </c>
      <c r="AB154" s="335" t="s">
        <v>1282</v>
      </c>
      <c r="AC154" s="335" t="s">
        <v>1282</v>
      </c>
      <c r="AD154" s="335" t="s">
        <v>1282</v>
      </c>
      <c r="AE154" s="335" t="s">
        <v>1282</v>
      </c>
      <c r="AF154" s="335" t="s">
        <v>1282</v>
      </c>
      <c r="AG154" s="335" t="s">
        <v>1282</v>
      </c>
      <c r="AH154" s="335" t="s">
        <v>1282</v>
      </c>
      <c r="AI154" s="335" t="s">
        <v>1282</v>
      </c>
      <c r="AJ154" s="335" t="s">
        <v>1282</v>
      </c>
      <c r="AK154" s="335" t="s">
        <v>1282</v>
      </c>
      <c r="AL154" s="335" t="s">
        <v>1282</v>
      </c>
      <c r="AM154" s="335" t="s">
        <v>1282</v>
      </c>
      <c r="AN154" s="335" t="s">
        <v>1282</v>
      </c>
      <c r="AO154" s="335" t="s">
        <v>1282</v>
      </c>
      <c r="AP154" s="335" t="s">
        <v>1282</v>
      </c>
      <c r="AQ154" s="335" t="s">
        <v>1282</v>
      </c>
      <c r="AR154" s="335" t="s">
        <v>1282</v>
      </c>
      <c r="AS154" s="335" t="s">
        <v>1282</v>
      </c>
      <c r="AT154" s="335" t="s">
        <v>1282</v>
      </c>
      <c r="AU154" s="335" t="s">
        <v>1282</v>
      </c>
      <c r="AV154" s="335" t="s">
        <v>1282</v>
      </c>
      <c r="AW154" s="335" t="s">
        <v>1282</v>
      </c>
      <c r="AX154" s="335" t="s">
        <v>1282</v>
      </c>
      <c r="AY154" s="335" t="s">
        <v>1282</v>
      </c>
      <c r="AZ154" s="335" t="s">
        <v>1282</v>
      </c>
      <c r="BA154" s="335" t="s">
        <v>1282</v>
      </c>
      <c r="BB154" s="335" t="s">
        <v>1282</v>
      </c>
      <c r="BC154" s="335" t="s">
        <v>1282</v>
      </c>
      <c r="BD154" s="335" t="s">
        <v>1282</v>
      </c>
      <c r="BE154" s="335" t="s">
        <v>1282</v>
      </c>
      <c r="BF154" s="335" t="s">
        <v>1282</v>
      </c>
      <c r="BG154" s="335" t="s">
        <v>1282</v>
      </c>
      <c r="BH154" s="335" t="s">
        <v>1282</v>
      </c>
      <c r="BI154" s="335" t="s">
        <v>1282</v>
      </c>
      <c r="BJ154" s="335" t="s">
        <v>1282</v>
      </c>
      <c r="BK154" s="335" t="s">
        <v>1282</v>
      </c>
      <c r="BL154" s="335" t="s">
        <v>1282</v>
      </c>
      <c r="BM154" s="335" t="s">
        <v>1282</v>
      </c>
      <c r="BN154" s="335">
        <v>1</v>
      </c>
      <c r="BO154" s="335">
        <v>3</v>
      </c>
      <c r="BP154" s="335" t="s">
        <v>1282</v>
      </c>
      <c r="BQ154" s="335" t="s">
        <v>1282</v>
      </c>
      <c r="BR154" s="335" t="s">
        <v>1282</v>
      </c>
      <c r="BS154" s="335" t="s">
        <v>1282</v>
      </c>
      <c r="BT154" s="335" t="s">
        <v>1282</v>
      </c>
      <c r="BU154" s="335" t="s">
        <v>1282</v>
      </c>
      <c r="BV154" s="335" t="s">
        <v>1282</v>
      </c>
      <c r="BW154" s="335" t="s">
        <v>1282</v>
      </c>
      <c r="BX154" s="335" t="s">
        <v>1282</v>
      </c>
      <c r="BY154" s="335" t="s">
        <v>1282</v>
      </c>
      <c r="BZ154" s="335" t="s">
        <v>1282</v>
      </c>
      <c r="CA154" s="335" t="s">
        <v>1282</v>
      </c>
      <c r="CB154" s="335" t="s">
        <v>1282</v>
      </c>
      <c r="CC154" s="335" t="s">
        <v>1282</v>
      </c>
    </row>
    <row r="155" spans="1:81" s="330" customFormat="1" ht="14.25" x14ac:dyDescent="0.2">
      <c r="A155" s="334" t="s">
        <v>1599</v>
      </c>
      <c r="B155" s="335" t="s">
        <v>1123</v>
      </c>
      <c r="C155" s="335" t="s">
        <v>1282</v>
      </c>
      <c r="D155" s="335" t="s">
        <v>1282</v>
      </c>
      <c r="E155" s="335" t="s">
        <v>1282</v>
      </c>
      <c r="F155" s="335" t="s">
        <v>1282</v>
      </c>
      <c r="G155" s="335" t="s">
        <v>1282</v>
      </c>
      <c r="H155" s="335" t="s">
        <v>1282</v>
      </c>
      <c r="I155" s="335" t="s">
        <v>1282</v>
      </c>
      <c r="J155" s="335" t="s">
        <v>1282</v>
      </c>
      <c r="K155" s="335" t="s">
        <v>1282</v>
      </c>
      <c r="L155" s="335" t="s">
        <v>1282</v>
      </c>
      <c r="M155" s="335" t="s">
        <v>1282</v>
      </c>
      <c r="N155" s="335" t="s">
        <v>1282</v>
      </c>
      <c r="O155" s="335" t="s">
        <v>1282</v>
      </c>
      <c r="P155" s="335" t="s">
        <v>1282</v>
      </c>
      <c r="Q155" s="335" t="s">
        <v>1282</v>
      </c>
      <c r="R155" s="335" t="s">
        <v>1282</v>
      </c>
      <c r="S155" s="335" t="s">
        <v>1282</v>
      </c>
      <c r="T155" s="335" t="s">
        <v>1282</v>
      </c>
      <c r="U155" s="335" t="s">
        <v>1282</v>
      </c>
      <c r="V155" s="335" t="s">
        <v>1282</v>
      </c>
      <c r="W155" s="335" t="s">
        <v>1282</v>
      </c>
      <c r="X155" s="335" t="s">
        <v>1282</v>
      </c>
      <c r="Y155" s="335" t="s">
        <v>1282</v>
      </c>
      <c r="Z155" s="335" t="s">
        <v>1282</v>
      </c>
      <c r="AA155" s="335" t="s">
        <v>1282</v>
      </c>
      <c r="AB155" s="335" t="s">
        <v>1282</v>
      </c>
      <c r="AC155" s="335" t="s">
        <v>1282</v>
      </c>
      <c r="AD155" s="335" t="s">
        <v>1282</v>
      </c>
      <c r="AE155" s="335" t="s">
        <v>1282</v>
      </c>
      <c r="AF155" s="335" t="s">
        <v>1282</v>
      </c>
      <c r="AG155" s="335" t="s">
        <v>1282</v>
      </c>
      <c r="AH155" s="335" t="s">
        <v>1282</v>
      </c>
      <c r="AI155" s="335">
        <v>7</v>
      </c>
      <c r="AJ155" s="335">
        <v>32</v>
      </c>
      <c r="AK155" s="335">
        <v>66</v>
      </c>
      <c r="AL155" s="335">
        <v>74</v>
      </c>
      <c r="AM155" s="335">
        <v>81</v>
      </c>
      <c r="AN155" s="335">
        <v>26</v>
      </c>
      <c r="AO155" s="335">
        <v>116</v>
      </c>
      <c r="AP155" s="335">
        <v>133</v>
      </c>
      <c r="AQ155" s="335">
        <v>189</v>
      </c>
      <c r="AR155" s="335">
        <v>210</v>
      </c>
      <c r="AS155" s="335">
        <v>226</v>
      </c>
      <c r="AT155" s="335">
        <v>164</v>
      </c>
      <c r="AU155" s="335">
        <v>119</v>
      </c>
      <c r="AV155" s="335">
        <v>129</v>
      </c>
      <c r="AW155" s="335">
        <v>132</v>
      </c>
      <c r="AX155" s="335">
        <v>147</v>
      </c>
      <c r="AY155" s="335">
        <v>124</v>
      </c>
      <c r="AZ155" s="335">
        <v>127</v>
      </c>
      <c r="BA155" s="335">
        <v>153</v>
      </c>
      <c r="BB155" s="335">
        <v>152</v>
      </c>
      <c r="BC155" s="335">
        <v>145</v>
      </c>
      <c r="BD155" s="335">
        <v>140</v>
      </c>
      <c r="BE155" s="335">
        <v>142</v>
      </c>
      <c r="BF155" s="335">
        <v>151</v>
      </c>
      <c r="BG155" s="335">
        <v>164</v>
      </c>
      <c r="BH155" s="335">
        <v>151</v>
      </c>
      <c r="BI155" s="335">
        <v>151</v>
      </c>
      <c r="BJ155" s="335">
        <v>149</v>
      </c>
      <c r="BK155" s="335">
        <v>181</v>
      </c>
      <c r="BL155" s="335">
        <v>182</v>
      </c>
      <c r="BM155" s="335">
        <v>196</v>
      </c>
      <c r="BN155" s="335">
        <v>218</v>
      </c>
      <c r="BO155" s="335">
        <v>199</v>
      </c>
      <c r="BP155" s="335">
        <v>194</v>
      </c>
      <c r="BQ155" s="335">
        <v>205</v>
      </c>
      <c r="BR155" s="335">
        <v>263</v>
      </c>
      <c r="BS155" s="335">
        <v>402</v>
      </c>
      <c r="BT155" s="335">
        <v>467</v>
      </c>
      <c r="BU155" s="335">
        <v>502</v>
      </c>
      <c r="BV155" s="335">
        <v>547</v>
      </c>
      <c r="BW155" s="335">
        <v>558</v>
      </c>
      <c r="BX155" s="335">
        <v>490</v>
      </c>
      <c r="BY155" s="335">
        <v>495</v>
      </c>
      <c r="BZ155" s="335">
        <v>608</v>
      </c>
      <c r="CA155" s="335">
        <v>625</v>
      </c>
      <c r="CB155" s="335">
        <v>721</v>
      </c>
      <c r="CC155" s="335">
        <v>692</v>
      </c>
    </row>
    <row r="156" spans="1:81" s="330" customFormat="1" ht="13.9" customHeight="1" x14ac:dyDescent="0.2">
      <c r="A156" s="377" t="s">
        <v>1598</v>
      </c>
      <c r="B156" s="378"/>
      <c r="C156" s="335" t="s">
        <v>1282</v>
      </c>
      <c r="D156" s="335" t="s">
        <v>1282</v>
      </c>
      <c r="E156" s="335" t="s">
        <v>1282</v>
      </c>
      <c r="F156" s="335" t="s">
        <v>1282</v>
      </c>
      <c r="G156" s="335" t="s">
        <v>1282</v>
      </c>
      <c r="H156" s="335" t="s">
        <v>1282</v>
      </c>
      <c r="I156" s="335" t="s">
        <v>1282</v>
      </c>
      <c r="J156" s="335" t="s">
        <v>1282</v>
      </c>
      <c r="K156" s="335" t="s">
        <v>1282</v>
      </c>
      <c r="L156" s="335" t="s">
        <v>1282</v>
      </c>
      <c r="M156" s="335" t="s">
        <v>1282</v>
      </c>
      <c r="N156" s="335" t="s">
        <v>1282</v>
      </c>
      <c r="O156" s="335" t="s">
        <v>1282</v>
      </c>
      <c r="P156" s="335" t="s">
        <v>1282</v>
      </c>
      <c r="Q156" s="335" t="s">
        <v>1282</v>
      </c>
      <c r="R156" s="335" t="s">
        <v>1282</v>
      </c>
      <c r="S156" s="335" t="s">
        <v>1282</v>
      </c>
      <c r="T156" s="335" t="s">
        <v>1282</v>
      </c>
      <c r="U156" s="335" t="s">
        <v>1282</v>
      </c>
      <c r="V156" s="335" t="s">
        <v>1282</v>
      </c>
      <c r="W156" s="335" t="s">
        <v>1282</v>
      </c>
      <c r="X156" s="335" t="s">
        <v>1282</v>
      </c>
      <c r="Y156" s="335" t="s">
        <v>1282</v>
      </c>
      <c r="Z156" s="335" t="s">
        <v>1282</v>
      </c>
      <c r="AA156" s="335" t="s">
        <v>1282</v>
      </c>
      <c r="AB156" s="335" t="s">
        <v>1282</v>
      </c>
      <c r="AC156" s="335" t="s">
        <v>1282</v>
      </c>
      <c r="AD156" s="335" t="s">
        <v>1282</v>
      </c>
      <c r="AE156" s="335" t="s">
        <v>1282</v>
      </c>
      <c r="AF156" s="335" t="s">
        <v>1282</v>
      </c>
      <c r="AG156" s="335" t="s">
        <v>1282</v>
      </c>
      <c r="AH156" s="335" t="s">
        <v>1282</v>
      </c>
      <c r="AI156" s="335" t="s">
        <v>1282</v>
      </c>
      <c r="AJ156" s="335" t="s">
        <v>1282</v>
      </c>
      <c r="AK156" s="335" t="s">
        <v>1282</v>
      </c>
      <c r="AL156" s="335" t="s">
        <v>1282</v>
      </c>
      <c r="AM156" s="335" t="s">
        <v>1282</v>
      </c>
      <c r="AN156" s="335" t="s">
        <v>1282</v>
      </c>
      <c r="AO156" s="335" t="s">
        <v>1282</v>
      </c>
      <c r="AP156" s="335" t="s">
        <v>1282</v>
      </c>
      <c r="AQ156" s="335" t="s">
        <v>1282</v>
      </c>
      <c r="AR156" s="335" t="s">
        <v>1282</v>
      </c>
      <c r="AS156" s="335" t="s">
        <v>1282</v>
      </c>
      <c r="AT156" s="335" t="s">
        <v>1282</v>
      </c>
      <c r="AU156" s="335" t="s">
        <v>1282</v>
      </c>
      <c r="AV156" s="335" t="s">
        <v>1282</v>
      </c>
      <c r="AW156" s="335" t="s">
        <v>1282</v>
      </c>
      <c r="AX156" s="335" t="s">
        <v>1282</v>
      </c>
      <c r="AY156" s="335" t="s">
        <v>1282</v>
      </c>
      <c r="AZ156" s="335" t="s">
        <v>1282</v>
      </c>
      <c r="BA156" s="335" t="s">
        <v>1282</v>
      </c>
      <c r="BB156" s="335" t="s">
        <v>1282</v>
      </c>
      <c r="BC156" s="335" t="s">
        <v>1282</v>
      </c>
      <c r="BD156" s="335" t="s">
        <v>1282</v>
      </c>
      <c r="BE156" s="335" t="s">
        <v>1282</v>
      </c>
      <c r="BF156" s="335" t="s">
        <v>1282</v>
      </c>
      <c r="BG156" s="335" t="s">
        <v>1282</v>
      </c>
      <c r="BH156" s="335" t="s">
        <v>1282</v>
      </c>
      <c r="BI156" s="335" t="s">
        <v>1282</v>
      </c>
      <c r="BJ156" s="335" t="s">
        <v>1282</v>
      </c>
      <c r="BK156" s="335" t="s">
        <v>1282</v>
      </c>
      <c r="BL156" s="335" t="s">
        <v>1282</v>
      </c>
      <c r="BM156" s="335" t="s">
        <v>1282</v>
      </c>
      <c r="BN156" s="335" t="s">
        <v>1282</v>
      </c>
      <c r="BO156" s="335" t="s">
        <v>1282</v>
      </c>
      <c r="BP156" s="335" t="s">
        <v>1282</v>
      </c>
      <c r="BQ156" s="335" t="s">
        <v>1282</v>
      </c>
      <c r="BR156" s="335" t="s">
        <v>1282</v>
      </c>
      <c r="BS156" s="335" t="s">
        <v>1282</v>
      </c>
      <c r="BT156" s="335" t="s">
        <v>1282</v>
      </c>
      <c r="BU156" s="335" t="s">
        <v>1282</v>
      </c>
      <c r="BV156" s="335" t="s">
        <v>1282</v>
      </c>
      <c r="BW156" s="335" t="s">
        <v>1282</v>
      </c>
      <c r="BX156" s="335" t="s">
        <v>1282</v>
      </c>
      <c r="BY156" s="335" t="s">
        <v>1282</v>
      </c>
      <c r="BZ156" s="335">
        <v>340</v>
      </c>
      <c r="CA156" s="335">
        <v>250</v>
      </c>
      <c r="CB156" s="335">
        <v>289</v>
      </c>
      <c r="CC156" s="335" t="s">
        <v>1282</v>
      </c>
    </row>
    <row r="157" spans="1:81" s="330" customFormat="1" ht="13.9" customHeight="1" x14ac:dyDescent="0.2">
      <c r="A157" s="377" t="s">
        <v>2073</v>
      </c>
      <c r="B157" s="378"/>
      <c r="C157" s="335" t="s">
        <v>1282</v>
      </c>
      <c r="D157" s="335" t="s">
        <v>1282</v>
      </c>
      <c r="E157" s="335" t="s">
        <v>1282</v>
      </c>
      <c r="F157" s="335" t="s">
        <v>1282</v>
      </c>
      <c r="G157" s="335" t="s">
        <v>1282</v>
      </c>
      <c r="H157" s="335" t="s">
        <v>1282</v>
      </c>
      <c r="I157" s="335" t="s">
        <v>1282</v>
      </c>
      <c r="J157" s="335" t="s">
        <v>1282</v>
      </c>
      <c r="K157" s="335" t="s">
        <v>1282</v>
      </c>
      <c r="L157" s="335" t="s">
        <v>1282</v>
      </c>
      <c r="M157" s="335" t="s">
        <v>1282</v>
      </c>
      <c r="N157" s="335" t="s">
        <v>1282</v>
      </c>
      <c r="O157" s="335" t="s">
        <v>1282</v>
      </c>
      <c r="P157" s="335" t="s">
        <v>1282</v>
      </c>
      <c r="Q157" s="335" t="s">
        <v>1282</v>
      </c>
      <c r="R157" s="335" t="s">
        <v>1282</v>
      </c>
      <c r="S157" s="335" t="s">
        <v>1282</v>
      </c>
      <c r="T157" s="335" t="s">
        <v>1282</v>
      </c>
      <c r="U157" s="335" t="s">
        <v>1282</v>
      </c>
      <c r="V157" s="335" t="s">
        <v>1282</v>
      </c>
      <c r="W157" s="335" t="s">
        <v>1282</v>
      </c>
      <c r="X157" s="335" t="s">
        <v>1282</v>
      </c>
      <c r="Y157" s="335" t="s">
        <v>1282</v>
      </c>
      <c r="Z157" s="335" t="s">
        <v>1282</v>
      </c>
      <c r="AA157" s="335" t="s">
        <v>1282</v>
      </c>
      <c r="AB157" s="335" t="s">
        <v>1282</v>
      </c>
      <c r="AC157" s="335" t="s">
        <v>1282</v>
      </c>
      <c r="AD157" s="335" t="s">
        <v>1282</v>
      </c>
      <c r="AE157" s="335" t="s">
        <v>1282</v>
      </c>
      <c r="AF157" s="335" t="s">
        <v>1282</v>
      </c>
      <c r="AG157" s="335" t="s">
        <v>1282</v>
      </c>
      <c r="AH157" s="335" t="s">
        <v>1282</v>
      </c>
      <c r="AI157" s="335" t="s">
        <v>1282</v>
      </c>
      <c r="AJ157" s="335" t="s">
        <v>1282</v>
      </c>
      <c r="AK157" s="335" t="s">
        <v>1282</v>
      </c>
      <c r="AL157" s="335" t="s">
        <v>1282</v>
      </c>
      <c r="AM157" s="335" t="s">
        <v>1282</v>
      </c>
      <c r="AN157" s="335" t="s">
        <v>1282</v>
      </c>
      <c r="AO157" s="335" t="s">
        <v>1282</v>
      </c>
      <c r="AP157" s="335" t="s">
        <v>1282</v>
      </c>
      <c r="AQ157" s="335" t="s">
        <v>1282</v>
      </c>
      <c r="AR157" s="335" t="s">
        <v>1282</v>
      </c>
      <c r="AS157" s="335" t="s">
        <v>1282</v>
      </c>
      <c r="AT157" s="335" t="s">
        <v>1282</v>
      </c>
      <c r="AU157" s="335" t="s">
        <v>1282</v>
      </c>
      <c r="AV157" s="335" t="s">
        <v>1282</v>
      </c>
      <c r="AW157" s="335" t="s">
        <v>1282</v>
      </c>
      <c r="AX157" s="335" t="s">
        <v>1282</v>
      </c>
      <c r="AY157" s="335" t="s">
        <v>1282</v>
      </c>
      <c r="AZ157" s="335" t="s">
        <v>1282</v>
      </c>
      <c r="BA157" s="335" t="s">
        <v>1282</v>
      </c>
      <c r="BB157" s="335" t="s">
        <v>1282</v>
      </c>
      <c r="BC157" s="335" t="s">
        <v>1282</v>
      </c>
      <c r="BD157" s="335" t="s">
        <v>1282</v>
      </c>
      <c r="BE157" s="335" t="s">
        <v>1282</v>
      </c>
      <c r="BF157" s="335" t="s">
        <v>1282</v>
      </c>
      <c r="BG157" s="335" t="s">
        <v>1282</v>
      </c>
      <c r="BH157" s="335" t="s">
        <v>1282</v>
      </c>
      <c r="BI157" s="335" t="s">
        <v>1282</v>
      </c>
      <c r="BJ157" s="335" t="s">
        <v>1282</v>
      </c>
      <c r="BK157" s="335" t="s">
        <v>1282</v>
      </c>
      <c r="BL157" s="335" t="s">
        <v>1282</v>
      </c>
      <c r="BM157" s="335" t="s">
        <v>1282</v>
      </c>
      <c r="BN157" s="335" t="s">
        <v>1282</v>
      </c>
      <c r="BO157" s="335" t="s">
        <v>1282</v>
      </c>
      <c r="BP157" s="335" t="s">
        <v>1282</v>
      </c>
      <c r="BQ157" s="335" t="s">
        <v>1282</v>
      </c>
      <c r="BR157" s="335" t="s">
        <v>1282</v>
      </c>
      <c r="BS157" s="335" t="s">
        <v>1282</v>
      </c>
      <c r="BT157" s="335" t="s">
        <v>1282</v>
      </c>
      <c r="BU157" s="335" t="s">
        <v>1282</v>
      </c>
      <c r="BV157" s="335" t="s">
        <v>1282</v>
      </c>
      <c r="BW157" s="335" t="s">
        <v>1282</v>
      </c>
      <c r="BX157" s="335" t="s">
        <v>1282</v>
      </c>
      <c r="BY157" s="335" t="s">
        <v>1282</v>
      </c>
      <c r="BZ157" s="335" t="s">
        <v>1282</v>
      </c>
      <c r="CA157" s="335" t="s">
        <v>1282</v>
      </c>
      <c r="CB157" s="335">
        <v>5</v>
      </c>
      <c r="CC157" s="335">
        <v>5</v>
      </c>
    </row>
    <row r="158" spans="1:81" s="330" customFormat="1" ht="13.9" customHeight="1" x14ac:dyDescent="0.2">
      <c r="A158" s="377" t="s">
        <v>1597</v>
      </c>
      <c r="B158" s="378"/>
      <c r="C158" s="335" t="s">
        <v>1282</v>
      </c>
      <c r="D158" s="335" t="s">
        <v>1282</v>
      </c>
      <c r="E158" s="335" t="s">
        <v>1282</v>
      </c>
      <c r="F158" s="335" t="s">
        <v>1282</v>
      </c>
      <c r="G158" s="335" t="s">
        <v>1282</v>
      </c>
      <c r="H158" s="335" t="s">
        <v>1282</v>
      </c>
      <c r="I158" s="335" t="s">
        <v>1282</v>
      </c>
      <c r="J158" s="335" t="s">
        <v>1282</v>
      </c>
      <c r="K158" s="335" t="s">
        <v>1282</v>
      </c>
      <c r="L158" s="335" t="s">
        <v>1282</v>
      </c>
      <c r="M158" s="335" t="s">
        <v>1282</v>
      </c>
      <c r="N158" s="335" t="s">
        <v>1282</v>
      </c>
      <c r="O158" s="335" t="s">
        <v>1282</v>
      </c>
      <c r="P158" s="335" t="s">
        <v>1282</v>
      </c>
      <c r="Q158" s="335" t="s">
        <v>1282</v>
      </c>
      <c r="R158" s="335" t="s">
        <v>1282</v>
      </c>
      <c r="S158" s="335" t="s">
        <v>1282</v>
      </c>
      <c r="T158" s="335" t="s">
        <v>1282</v>
      </c>
      <c r="U158" s="335" t="s">
        <v>1282</v>
      </c>
      <c r="V158" s="335" t="s">
        <v>1282</v>
      </c>
      <c r="W158" s="335" t="s">
        <v>1282</v>
      </c>
      <c r="X158" s="335" t="s">
        <v>1282</v>
      </c>
      <c r="Y158" s="335" t="s">
        <v>1282</v>
      </c>
      <c r="Z158" s="335" t="s">
        <v>1282</v>
      </c>
      <c r="AA158" s="335" t="s">
        <v>1282</v>
      </c>
      <c r="AB158" s="335" t="s">
        <v>1282</v>
      </c>
      <c r="AC158" s="335" t="s">
        <v>1282</v>
      </c>
      <c r="AD158" s="335" t="s">
        <v>1282</v>
      </c>
      <c r="AE158" s="335" t="s">
        <v>1282</v>
      </c>
      <c r="AF158" s="335" t="s">
        <v>1282</v>
      </c>
      <c r="AG158" s="335" t="s">
        <v>1282</v>
      </c>
      <c r="AH158" s="335" t="s">
        <v>1282</v>
      </c>
      <c r="AI158" s="335" t="s">
        <v>1282</v>
      </c>
      <c r="AJ158" s="335" t="s">
        <v>1282</v>
      </c>
      <c r="AK158" s="335" t="s">
        <v>1282</v>
      </c>
      <c r="AL158" s="335" t="s">
        <v>1282</v>
      </c>
      <c r="AM158" s="335" t="s">
        <v>1282</v>
      </c>
      <c r="AN158" s="335" t="s">
        <v>1282</v>
      </c>
      <c r="AO158" s="335" t="s">
        <v>1282</v>
      </c>
      <c r="AP158" s="335" t="s">
        <v>1282</v>
      </c>
      <c r="AQ158" s="335" t="s">
        <v>1282</v>
      </c>
      <c r="AR158" s="335" t="s">
        <v>1282</v>
      </c>
      <c r="AS158" s="335" t="s">
        <v>1282</v>
      </c>
      <c r="AT158" s="335" t="s">
        <v>1282</v>
      </c>
      <c r="AU158" s="335" t="s">
        <v>1282</v>
      </c>
      <c r="AV158" s="335" t="s">
        <v>1282</v>
      </c>
      <c r="AW158" s="335" t="s">
        <v>1282</v>
      </c>
      <c r="AX158" s="335" t="s">
        <v>1282</v>
      </c>
      <c r="AY158" s="335" t="s">
        <v>1282</v>
      </c>
      <c r="AZ158" s="335" t="s">
        <v>1282</v>
      </c>
      <c r="BA158" s="335" t="s">
        <v>1282</v>
      </c>
      <c r="BB158" s="335" t="s">
        <v>1282</v>
      </c>
      <c r="BC158" s="335" t="s">
        <v>1282</v>
      </c>
      <c r="BD158" s="335" t="s">
        <v>1282</v>
      </c>
      <c r="BE158" s="335" t="s">
        <v>1282</v>
      </c>
      <c r="BF158" s="335" t="s">
        <v>1282</v>
      </c>
      <c r="BG158" s="335" t="s">
        <v>1282</v>
      </c>
      <c r="BH158" s="335" t="s">
        <v>1282</v>
      </c>
      <c r="BI158" s="335" t="s">
        <v>1282</v>
      </c>
      <c r="BJ158" s="335">
        <v>14</v>
      </c>
      <c r="BK158" s="335">
        <v>6</v>
      </c>
      <c r="BL158" s="335">
        <v>3</v>
      </c>
      <c r="BM158" s="335">
        <v>4</v>
      </c>
      <c r="BN158" s="335" t="s">
        <v>1282</v>
      </c>
      <c r="BO158" s="335" t="s">
        <v>1282</v>
      </c>
      <c r="BP158" s="335" t="s">
        <v>1282</v>
      </c>
      <c r="BQ158" s="335" t="s">
        <v>1282</v>
      </c>
      <c r="BR158" s="335" t="s">
        <v>1282</v>
      </c>
      <c r="BS158" s="335" t="s">
        <v>1282</v>
      </c>
      <c r="BT158" s="335" t="s">
        <v>1282</v>
      </c>
      <c r="BU158" s="335" t="s">
        <v>1282</v>
      </c>
      <c r="BV158" s="335">
        <v>8</v>
      </c>
      <c r="BW158" s="335">
        <v>3</v>
      </c>
      <c r="BX158" s="335">
        <v>4</v>
      </c>
      <c r="BY158" s="335">
        <v>2</v>
      </c>
      <c r="BZ158" s="335">
        <v>1</v>
      </c>
      <c r="CA158" s="335">
        <v>2</v>
      </c>
      <c r="CB158" s="335" t="s">
        <v>1282</v>
      </c>
      <c r="CC158" s="335" t="s">
        <v>1282</v>
      </c>
    </row>
    <row r="159" spans="1:81" s="330" customFormat="1" ht="13.9" customHeight="1" x14ac:dyDescent="0.2">
      <c r="A159" s="377" t="s">
        <v>1596</v>
      </c>
      <c r="B159" s="378"/>
      <c r="C159" s="335" t="s">
        <v>1282</v>
      </c>
      <c r="D159" s="335" t="s">
        <v>1282</v>
      </c>
      <c r="E159" s="335" t="s">
        <v>1282</v>
      </c>
      <c r="F159" s="335" t="s">
        <v>1282</v>
      </c>
      <c r="G159" s="335" t="s">
        <v>1282</v>
      </c>
      <c r="H159" s="335" t="s">
        <v>1282</v>
      </c>
      <c r="I159" s="335" t="s">
        <v>1282</v>
      </c>
      <c r="J159" s="335" t="s">
        <v>1282</v>
      </c>
      <c r="K159" s="335" t="s">
        <v>1282</v>
      </c>
      <c r="L159" s="335" t="s">
        <v>1282</v>
      </c>
      <c r="M159" s="335" t="s">
        <v>1282</v>
      </c>
      <c r="N159" s="335" t="s">
        <v>1282</v>
      </c>
      <c r="O159" s="335" t="s">
        <v>1282</v>
      </c>
      <c r="P159" s="335" t="s">
        <v>1282</v>
      </c>
      <c r="Q159" s="335" t="s">
        <v>1282</v>
      </c>
      <c r="R159" s="335" t="s">
        <v>1282</v>
      </c>
      <c r="S159" s="335" t="s">
        <v>1282</v>
      </c>
      <c r="T159" s="335" t="s">
        <v>1282</v>
      </c>
      <c r="U159" s="335" t="s">
        <v>1282</v>
      </c>
      <c r="V159" s="335" t="s">
        <v>1282</v>
      </c>
      <c r="W159" s="335" t="s">
        <v>1282</v>
      </c>
      <c r="X159" s="335" t="s">
        <v>1282</v>
      </c>
      <c r="Y159" s="335" t="s">
        <v>1282</v>
      </c>
      <c r="Z159" s="335" t="s">
        <v>1282</v>
      </c>
      <c r="AA159" s="335" t="s">
        <v>1282</v>
      </c>
      <c r="AB159" s="335" t="s">
        <v>1282</v>
      </c>
      <c r="AC159" s="335" t="s">
        <v>1282</v>
      </c>
      <c r="AD159" s="335" t="s">
        <v>1282</v>
      </c>
      <c r="AE159" s="335" t="s">
        <v>1282</v>
      </c>
      <c r="AF159" s="335" t="s">
        <v>1282</v>
      </c>
      <c r="AG159" s="335" t="s">
        <v>1282</v>
      </c>
      <c r="AH159" s="335" t="s">
        <v>1282</v>
      </c>
      <c r="AI159" s="335" t="s">
        <v>1282</v>
      </c>
      <c r="AJ159" s="335" t="s">
        <v>1282</v>
      </c>
      <c r="AK159" s="335" t="s">
        <v>1282</v>
      </c>
      <c r="AL159" s="335" t="s">
        <v>1282</v>
      </c>
      <c r="AM159" s="335" t="s">
        <v>1282</v>
      </c>
      <c r="AN159" s="335" t="s">
        <v>1282</v>
      </c>
      <c r="AO159" s="335" t="s">
        <v>1282</v>
      </c>
      <c r="AP159" s="335" t="s">
        <v>1282</v>
      </c>
      <c r="AQ159" s="335" t="s">
        <v>1282</v>
      </c>
      <c r="AR159" s="335" t="s">
        <v>1282</v>
      </c>
      <c r="AS159" s="335" t="s">
        <v>1282</v>
      </c>
      <c r="AT159" s="335" t="s">
        <v>1282</v>
      </c>
      <c r="AU159" s="335" t="s">
        <v>1282</v>
      </c>
      <c r="AV159" s="335" t="s">
        <v>1282</v>
      </c>
      <c r="AW159" s="335" t="s">
        <v>1282</v>
      </c>
      <c r="AX159" s="335" t="s">
        <v>1282</v>
      </c>
      <c r="AY159" s="335" t="s">
        <v>1282</v>
      </c>
      <c r="AZ159" s="335" t="s">
        <v>1282</v>
      </c>
      <c r="BA159" s="335" t="s">
        <v>1282</v>
      </c>
      <c r="BB159" s="335" t="s">
        <v>1282</v>
      </c>
      <c r="BC159" s="335" t="s">
        <v>1282</v>
      </c>
      <c r="BD159" s="335" t="s">
        <v>1282</v>
      </c>
      <c r="BE159" s="335" t="s">
        <v>1282</v>
      </c>
      <c r="BF159" s="335" t="s">
        <v>1282</v>
      </c>
      <c r="BG159" s="335" t="s">
        <v>1282</v>
      </c>
      <c r="BH159" s="335" t="s">
        <v>1282</v>
      </c>
      <c r="BI159" s="335" t="s">
        <v>1282</v>
      </c>
      <c r="BJ159" s="335" t="s">
        <v>1282</v>
      </c>
      <c r="BK159" s="335" t="s">
        <v>1282</v>
      </c>
      <c r="BL159" s="335" t="s">
        <v>1282</v>
      </c>
      <c r="BM159" s="335" t="s">
        <v>1282</v>
      </c>
      <c r="BN159" s="335" t="s">
        <v>1282</v>
      </c>
      <c r="BO159" s="335" t="s">
        <v>1282</v>
      </c>
      <c r="BP159" s="335" t="s">
        <v>1282</v>
      </c>
      <c r="BQ159" s="335" t="s">
        <v>1282</v>
      </c>
      <c r="BR159" s="335" t="s">
        <v>1282</v>
      </c>
      <c r="BS159" s="335" t="s">
        <v>1282</v>
      </c>
      <c r="BT159" s="335" t="s">
        <v>1282</v>
      </c>
      <c r="BU159" s="335" t="s">
        <v>1282</v>
      </c>
      <c r="BV159" s="335" t="s">
        <v>1282</v>
      </c>
      <c r="BW159" s="335" t="s">
        <v>1282</v>
      </c>
      <c r="BX159" s="335" t="s">
        <v>1282</v>
      </c>
      <c r="BY159" s="335" t="s">
        <v>1282</v>
      </c>
      <c r="BZ159" s="335">
        <v>889</v>
      </c>
      <c r="CA159" s="335">
        <v>991</v>
      </c>
      <c r="CB159" s="335">
        <v>903</v>
      </c>
      <c r="CC159" s="335">
        <v>431</v>
      </c>
    </row>
    <row r="160" spans="1:81" s="330" customFormat="1" ht="13.9" customHeight="1" x14ac:dyDescent="0.2">
      <c r="A160" s="377" t="s">
        <v>1595</v>
      </c>
      <c r="B160" s="378"/>
      <c r="C160" s="335" t="s">
        <v>1282</v>
      </c>
      <c r="D160" s="335" t="s">
        <v>1282</v>
      </c>
      <c r="E160" s="335" t="s">
        <v>1282</v>
      </c>
      <c r="F160" s="335" t="s">
        <v>1282</v>
      </c>
      <c r="G160" s="335" t="s">
        <v>1282</v>
      </c>
      <c r="H160" s="335" t="s">
        <v>1282</v>
      </c>
      <c r="I160" s="335" t="s">
        <v>1282</v>
      </c>
      <c r="J160" s="335" t="s">
        <v>1282</v>
      </c>
      <c r="K160" s="335" t="s">
        <v>1282</v>
      </c>
      <c r="L160" s="335" t="s">
        <v>1282</v>
      </c>
      <c r="M160" s="335" t="s">
        <v>1282</v>
      </c>
      <c r="N160" s="335" t="s">
        <v>1282</v>
      </c>
      <c r="O160" s="335" t="s">
        <v>1282</v>
      </c>
      <c r="P160" s="335" t="s">
        <v>1282</v>
      </c>
      <c r="Q160" s="335" t="s">
        <v>1282</v>
      </c>
      <c r="R160" s="335" t="s">
        <v>1282</v>
      </c>
      <c r="S160" s="335" t="s">
        <v>1282</v>
      </c>
      <c r="T160" s="335" t="s">
        <v>1282</v>
      </c>
      <c r="U160" s="335" t="s">
        <v>1282</v>
      </c>
      <c r="V160" s="335" t="s">
        <v>1282</v>
      </c>
      <c r="W160" s="335" t="s">
        <v>1282</v>
      </c>
      <c r="X160" s="335" t="s">
        <v>1282</v>
      </c>
      <c r="Y160" s="335" t="s">
        <v>1282</v>
      </c>
      <c r="Z160" s="335" t="s">
        <v>1282</v>
      </c>
      <c r="AA160" s="335" t="s">
        <v>1282</v>
      </c>
      <c r="AB160" s="335" t="s">
        <v>1282</v>
      </c>
      <c r="AC160" s="335" t="s">
        <v>1282</v>
      </c>
      <c r="AD160" s="335" t="s">
        <v>1282</v>
      </c>
      <c r="AE160" s="335" t="s">
        <v>1282</v>
      </c>
      <c r="AF160" s="335" t="s">
        <v>1282</v>
      </c>
      <c r="AG160" s="335" t="s">
        <v>1282</v>
      </c>
      <c r="AH160" s="335" t="s">
        <v>1282</v>
      </c>
      <c r="AI160" s="335" t="s">
        <v>1282</v>
      </c>
      <c r="AJ160" s="335" t="s">
        <v>1282</v>
      </c>
      <c r="AK160" s="335" t="s">
        <v>1282</v>
      </c>
      <c r="AL160" s="335" t="s">
        <v>1282</v>
      </c>
      <c r="AM160" s="335" t="s">
        <v>1282</v>
      </c>
      <c r="AN160" s="335" t="s">
        <v>1282</v>
      </c>
      <c r="AO160" s="335" t="s">
        <v>1282</v>
      </c>
      <c r="AP160" s="335" t="s">
        <v>1282</v>
      </c>
      <c r="AQ160" s="335" t="s">
        <v>1282</v>
      </c>
      <c r="AR160" s="335" t="s">
        <v>1282</v>
      </c>
      <c r="AS160" s="335" t="s">
        <v>1282</v>
      </c>
      <c r="AT160" s="335" t="s">
        <v>1282</v>
      </c>
      <c r="AU160" s="335" t="s">
        <v>1282</v>
      </c>
      <c r="AV160" s="335" t="s">
        <v>1282</v>
      </c>
      <c r="AW160" s="335" t="s">
        <v>1282</v>
      </c>
      <c r="AX160" s="335" t="s">
        <v>1282</v>
      </c>
      <c r="AY160" s="335" t="s">
        <v>1282</v>
      </c>
      <c r="AZ160" s="335" t="s">
        <v>1282</v>
      </c>
      <c r="BA160" s="335" t="s">
        <v>1282</v>
      </c>
      <c r="BB160" s="335" t="s">
        <v>1282</v>
      </c>
      <c r="BC160" s="335" t="s">
        <v>1282</v>
      </c>
      <c r="BD160" s="335" t="s">
        <v>1282</v>
      </c>
      <c r="BE160" s="335" t="s">
        <v>1282</v>
      </c>
      <c r="BF160" s="335" t="s">
        <v>1282</v>
      </c>
      <c r="BG160" s="335" t="s">
        <v>1282</v>
      </c>
      <c r="BH160" s="335" t="s">
        <v>1282</v>
      </c>
      <c r="BI160" s="335">
        <v>21</v>
      </c>
      <c r="BJ160" s="335">
        <v>21</v>
      </c>
      <c r="BK160" s="335">
        <v>18</v>
      </c>
      <c r="BL160" s="335" t="s">
        <v>1282</v>
      </c>
      <c r="BM160" s="335" t="s">
        <v>1282</v>
      </c>
      <c r="BN160" s="335" t="s">
        <v>1282</v>
      </c>
      <c r="BO160" s="335" t="s">
        <v>1282</v>
      </c>
      <c r="BP160" s="335" t="s">
        <v>1282</v>
      </c>
      <c r="BQ160" s="335" t="s">
        <v>1282</v>
      </c>
      <c r="BR160" s="335" t="s">
        <v>1282</v>
      </c>
      <c r="BS160" s="335" t="s">
        <v>1282</v>
      </c>
      <c r="BT160" s="335" t="s">
        <v>1282</v>
      </c>
      <c r="BU160" s="335" t="s">
        <v>1282</v>
      </c>
      <c r="BV160" s="335" t="s">
        <v>1282</v>
      </c>
      <c r="BW160" s="335" t="s">
        <v>1282</v>
      </c>
      <c r="BX160" s="335" t="s">
        <v>1282</v>
      </c>
      <c r="BY160" s="335" t="s">
        <v>1282</v>
      </c>
      <c r="BZ160" s="335" t="s">
        <v>1282</v>
      </c>
      <c r="CA160" s="335" t="s">
        <v>1282</v>
      </c>
      <c r="CB160" s="335" t="s">
        <v>1282</v>
      </c>
      <c r="CC160" s="335" t="s">
        <v>1282</v>
      </c>
    </row>
    <row r="161" spans="1:81" s="330" customFormat="1" ht="13.9" customHeight="1" x14ac:dyDescent="0.2">
      <c r="A161" s="377" t="s">
        <v>1594</v>
      </c>
      <c r="B161" s="378"/>
      <c r="C161" s="335" t="s">
        <v>1282</v>
      </c>
      <c r="D161" s="335" t="s">
        <v>1282</v>
      </c>
      <c r="E161" s="335" t="s">
        <v>1282</v>
      </c>
      <c r="F161" s="335" t="s">
        <v>1282</v>
      </c>
      <c r="G161" s="335" t="s">
        <v>1282</v>
      </c>
      <c r="H161" s="335" t="s">
        <v>1282</v>
      </c>
      <c r="I161" s="335" t="s">
        <v>1282</v>
      </c>
      <c r="J161" s="335" t="s">
        <v>1282</v>
      </c>
      <c r="K161" s="335" t="s">
        <v>1282</v>
      </c>
      <c r="L161" s="335" t="s">
        <v>1282</v>
      </c>
      <c r="M161" s="335" t="s">
        <v>1282</v>
      </c>
      <c r="N161" s="335" t="s">
        <v>1282</v>
      </c>
      <c r="O161" s="335" t="s">
        <v>1282</v>
      </c>
      <c r="P161" s="335" t="s">
        <v>1282</v>
      </c>
      <c r="Q161" s="335" t="s">
        <v>1282</v>
      </c>
      <c r="R161" s="335" t="s">
        <v>1282</v>
      </c>
      <c r="S161" s="335" t="s">
        <v>1282</v>
      </c>
      <c r="T161" s="335" t="s">
        <v>1282</v>
      </c>
      <c r="U161" s="335" t="s">
        <v>1282</v>
      </c>
      <c r="V161" s="335" t="s">
        <v>1282</v>
      </c>
      <c r="W161" s="335" t="s">
        <v>1282</v>
      </c>
      <c r="X161" s="335" t="s">
        <v>1282</v>
      </c>
      <c r="Y161" s="335" t="s">
        <v>1282</v>
      </c>
      <c r="Z161" s="335" t="s">
        <v>1282</v>
      </c>
      <c r="AA161" s="335" t="s">
        <v>1282</v>
      </c>
      <c r="AB161" s="335" t="s">
        <v>1282</v>
      </c>
      <c r="AC161" s="335" t="s">
        <v>1282</v>
      </c>
      <c r="AD161" s="335" t="s">
        <v>1282</v>
      </c>
      <c r="AE161" s="335" t="s">
        <v>1282</v>
      </c>
      <c r="AF161" s="335" t="s">
        <v>1282</v>
      </c>
      <c r="AG161" s="335" t="s">
        <v>1282</v>
      </c>
      <c r="AH161" s="335" t="s">
        <v>1282</v>
      </c>
      <c r="AI161" s="335" t="s">
        <v>1282</v>
      </c>
      <c r="AJ161" s="335" t="s">
        <v>1282</v>
      </c>
      <c r="AK161" s="335" t="s">
        <v>1282</v>
      </c>
      <c r="AL161" s="335" t="s">
        <v>1288</v>
      </c>
      <c r="AM161" s="335">
        <v>2</v>
      </c>
      <c r="AN161" s="335">
        <v>5</v>
      </c>
      <c r="AO161" s="335">
        <v>22</v>
      </c>
      <c r="AP161" s="335">
        <v>35</v>
      </c>
      <c r="AQ161" s="335">
        <v>53</v>
      </c>
      <c r="AR161" s="335">
        <v>54</v>
      </c>
      <c r="AS161" s="335">
        <v>51</v>
      </c>
      <c r="AT161" s="335">
        <v>55</v>
      </c>
      <c r="AU161" s="335">
        <v>47</v>
      </c>
      <c r="AV161" s="335">
        <v>34</v>
      </c>
      <c r="AW161" s="335">
        <v>35</v>
      </c>
      <c r="AX161" s="335">
        <v>22</v>
      </c>
      <c r="AY161" s="335">
        <v>22</v>
      </c>
      <c r="AZ161" s="335">
        <v>22</v>
      </c>
      <c r="BA161" s="335">
        <v>15</v>
      </c>
      <c r="BB161" s="335">
        <v>14</v>
      </c>
      <c r="BC161" s="335" t="s">
        <v>1288</v>
      </c>
      <c r="BD161" s="335">
        <v>1</v>
      </c>
      <c r="BE161" s="335">
        <v>5</v>
      </c>
      <c r="BF161" s="335">
        <v>4</v>
      </c>
      <c r="BG161" s="335">
        <v>3</v>
      </c>
      <c r="BH161" s="335" t="s">
        <v>1282</v>
      </c>
      <c r="BI161" s="335" t="s">
        <v>1282</v>
      </c>
      <c r="BJ161" s="335" t="s">
        <v>1282</v>
      </c>
      <c r="BK161" s="335" t="s">
        <v>1282</v>
      </c>
      <c r="BL161" s="335" t="s">
        <v>1282</v>
      </c>
      <c r="BM161" s="335" t="s">
        <v>1282</v>
      </c>
      <c r="BN161" s="335" t="s">
        <v>1282</v>
      </c>
      <c r="BO161" s="335" t="s">
        <v>1282</v>
      </c>
      <c r="BP161" s="335" t="s">
        <v>1282</v>
      </c>
      <c r="BQ161" s="335" t="s">
        <v>1282</v>
      </c>
      <c r="BR161" s="335" t="s">
        <v>1282</v>
      </c>
      <c r="BS161" s="335" t="s">
        <v>1282</v>
      </c>
      <c r="BT161" s="335" t="s">
        <v>1282</v>
      </c>
      <c r="BU161" s="335" t="s">
        <v>1282</v>
      </c>
      <c r="BV161" s="335" t="s">
        <v>1282</v>
      </c>
      <c r="BW161" s="335" t="s">
        <v>1282</v>
      </c>
      <c r="BX161" s="335" t="s">
        <v>1282</v>
      </c>
      <c r="BY161" s="335" t="s">
        <v>1282</v>
      </c>
      <c r="BZ161" s="335" t="s">
        <v>1282</v>
      </c>
      <c r="CA161" s="335" t="s">
        <v>1282</v>
      </c>
      <c r="CB161" s="335" t="s">
        <v>1282</v>
      </c>
      <c r="CC161" s="335" t="s">
        <v>1282</v>
      </c>
    </row>
    <row r="162" spans="1:81" s="330" customFormat="1" ht="13.9" customHeight="1" x14ac:dyDescent="0.2">
      <c r="A162" s="377" t="s">
        <v>1593</v>
      </c>
      <c r="B162" s="378"/>
      <c r="C162" s="335" t="s">
        <v>1282</v>
      </c>
      <c r="D162" s="335" t="s">
        <v>1282</v>
      </c>
      <c r="E162" s="335" t="s">
        <v>1282</v>
      </c>
      <c r="F162" s="335" t="s">
        <v>1282</v>
      </c>
      <c r="G162" s="335" t="s">
        <v>1282</v>
      </c>
      <c r="H162" s="335" t="s">
        <v>1282</v>
      </c>
      <c r="I162" s="335" t="s">
        <v>1282</v>
      </c>
      <c r="J162" s="335" t="s">
        <v>1282</v>
      </c>
      <c r="K162" s="335" t="s">
        <v>1282</v>
      </c>
      <c r="L162" s="335" t="s">
        <v>1282</v>
      </c>
      <c r="M162" s="335" t="s">
        <v>1282</v>
      </c>
      <c r="N162" s="335" t="s">
        <v>1282</v>
      </c>
      <c r="O162" s="335" t="s">
        <v>1282</v>
      </c>
      <c r="P162" s="335" t="s">
        <v>1282</v>
      </c>
      <c r="Q162" s="335" t="s">
        <v>1282</v>
      </c>
      <c r="R162" s="335" t="s">
        <v>1282</v>
      </c>
      <c r="S162" s="335" t="s">
        <v>1282</v>
      </c>
      <c r="T162" s="335" t="s">
        <v>1282</v>
      </c>
      <c r="U162" s="335" t="s">
        <v>1282</v>
      </c>
      <c r="V162" s="335" t="s">
        <v>1282</v>
      </c>
      <c r="W162" s="335" t="s">
        <v>1282</v>
      </c>
      <c r="X162" s="335" t="s">
        <v>1282</v>
      </c>
      <c r="Y162" s="335" t="s">
        <v>1282</v>
      </c>
      <c r="Z162" s="335" t="s">
        <v>1282</v>
      </c>
      <c r="AA162" s="335" t="s">
        <v>1282</v>
      </c>
      <c r="AB162" s="335" t="s">
        <v>1282</v>
      </c>
      <c r="AC162" s="335" t="s">
        <v>1282</v>
      </c>
      <c r="AD162" s="335" t="s">
        <v>1282</v>
      </c>
      <c r="AE162" s="335" t="s">
        <v>1282</v>
      </c>
      <c r="AF162" s="335" t="s">
        <v>1282</v>
      </c>
      <c r="AG162" s="335" t="s">
        <v>1282</v>
      </c>
      <c r="AH162" s="335" t="s">
        <v>1282</v>
      </c>
      <c r="AI162" s="335" t="s">
        <v>1282</v>
      </c>
      <c r="AJ162" s="335" t="s">
        <v>1282</v>
      </c>
      <c r="AK162" s="335" t="s">
        <v>1282</v>
      </c>
      <c r="AL162" s="335" t="s">
        <v>1282</v>
      </c>
      <c r="AM162" s="335" t="s">
        <v>1282</v>
      </c>
      <c r="AN162" s="335" t="s">
        <v>1282</v>
      </c>
      <c r="AO162" s="335" t="s">
        <v>1282</v>
      </c>
      <c r="AP162" s="335" t="s">
        <v>1282</v>
      </c>
      <c r="AQ162" s="335" t="s">
        <v>1282</v>
      </c>
      <c r="AR162" s="335" t="s">
        <v>1282</v>
      </c>
      <c r="AS162" s="335" t="s">
        <v>1282</v>
      </c>
      <c r="AT162" s="335" t="s">
        <v>1282</v>
      </c>
      <c r="AU162" s="335" t="s">
        <v>1282</v>
      </c>
      <c r="AV162" s="335" t="s">
        <v>1282</v>
      </c>
      <c r="AW162" s="335" t="s">
        <v>1282</v>
      </c>
      <c r="AX162" s="335" t="s">
        <v>1282</v>
      </c>
      <c r="AY162" s="335" t="s">
        <v>1282</v>
      </c>
      <c r="AZ162" s="335" t="s">
        <v>1282</v>
      </c>
      <c r="BA162" s="335" t="s">
        <v>1282</v>
      </c>
      <c r="BB162" s="335" t="s">
        <v>1282</v>
      </c>
      <c r="BC162" s="335" t="s">
        <v>1282</v>
      </c>
      <c r="BD162" s="335" t="s">
        <v>1282</v>
      </c>
      <c r="BE162" s="335" t="s">
        <v>1282</v>
      </c>
      <c r="BF162" s="335" t="s">
        <v>1282</v>
      </c>
      <c r="BG162" s="335" t="s">
        <v>1282</v>
      </c>
      <c r="BH162" s="335" t="s">
        <v>1282</v>
      </c>
      <c r="BI162" s="335" t="s">
        <v>1282</v>
      </c>
      <c r="BJ162" s="335" t="s">
        <v>1282</v>
      </c>
      <c r="BK162" s="335" t="s">
        <v>1282</v>
      </c>
      <c r="BL162" s="335" t="s">
        <v>1282</v>
      </c>
      <c r="BM162" s="335" t="s">
        <v>1282</v>
      </c>
      <c r="BN162" s="335" t="s">
        <v>1282</v>
      </c>
      <c r="BO162" s="335" t="s">
        <v>1282</v>
      </c>
      <c r="BP162" s="335" t="s">
        <v>1282</v>
      </c>
      <c r="BQ162" s="335" t="s">
        <v>1282</v>
      </c>
      <c r="BR162" s="335" t="s">
        <v>1282</v>
      </c>
      <c r="BS162" s="335" t="s">
        <v>1282</v>
      </c>
      <c r="BT162" s="335" t="s">
        <v>1282</v>
      </c>
      <c r="BU162" s="335" t="s">
        <v>1282</v>
      </c>
      <c r="BV162" s="335" t="s">
        <v>1282</v>
      </c>
      <c r="BW162" s="335" t="s">
        <v>1282</v>
      </c>
      <c r="BX162" s="335" t="s">
        <v>1282</v>
      </c>
      <c r="BY162" s="335" t="s">
        <v>1282</v>
      </c>
      <c r="BZ162" s="335" t="s">
        <v>1282</v>
      </c>
      <c r="CA162" s="335" t="s">
        <v>1282</v>
      </c>
      <c r="CB162" s="335">
        <v>6</v>
      </c>
      <c r="CC162" s="335">
        <v>24</v>
      </c>
    </row>
    <row r="163" spans="1:81" s="330" customFormat="1" ht="13.9" customHeight="1" x14ac:dyDescent="0.2">
      <c r="A163" s="377" t="s">
        <v>1592</v>
      </c>
      <c r="B163" s="378"/>
      <c r="C163" s="335" t="s">
        <v>1282</v>
      </c>
      <c r="D163" s="335" t="s">
        <v>1282</v>
      </c>
      <c r="E163" s="335" t="s">
        <v>1282</v>
      </c>
      <c r="F163" s="335" t="s">
        <v>1282</v>
      </c>
      <c r="G163" s="335" t="s">
        <v>1282</v>
      </c>
      <c r="H163" s="335" t="s">
        <v>1282</v>
      </c>
      <c r="I163" s="335" t="s">
        <v>1282</v>
      </c>
      <c r="J163" s="335" t="s">
        <v>1282</v>
      </c>
      <c r="K163" s="335" t="s">
        <v>1282</v>
      </c>
      <c r="L163" s="335" t="s">
        <v>1282</v>
      </c>
      <c r="M163" s="335" t="s">
        <v>1282</v>
      </c>
      <c r="N163" s="335" t="s">
        <v>1282</v>
      </c>
      <c r="O163" s="335" t="s">
        <v>1282</v>
      </c>
      <c r="P163" s="335" t="s">
        <v>1282</v>
      </c>
      <c r="Q163" s="335" t="s">
        <v>1282</v>
      </c>
      <c r="R163" s="335" t="s">
        <v>1282</v>
      </c>
      <c r="S163" s="335" t="s">
        <v>1282</v>
      </c>
      <c r="T163" s="335" t="s">
        <v>1282</v>
      </c>
      <c r="U163" s="335" t="s">
        <v>1282</v>
      </c>
      <c r="V163" s="335" t="s">
        <v>1282</v>
      </c>
      <c r="W163" s="335" t="s">
        <v>1282</v>
      </c>
      <c r="X163" s="335" t="s">
        <v>1282</v>
      </c>
      <c r="Y163" s="335" t="s">
        <v>1282</v>
      </c>
      <c r="Z163" s="335" t="s">
        <v>1282</v>
      </c>
      <c r="AA163" s="335" t="s">
        <v>1282</v>
      </c>
      <c r="AB163" s="335" t="s">
        <v>1282</v>
      </c>
      <c r="AC163" s="335" t="s">
        <v>1282</v>
      </c>
      <c r="AD163" s="335" t="s">
        <v>1282</v>
      </c>
      <c r="AE163" s="335" t="s">
        <v>1282</v>
      </c>
      <c r="AF163" s="335" t="s">
        <v>1282</v>
      </c>
      <c r="AG163" s="335" t="s">
        <v>1282</v>
      </c>
      <c r="AH163" s="335" t="s">
        <v>1282</v>
      </c>
      <c r="AI163" s="335" t="s">
        <v>1282</v>
      </c>
      <c r="AJ163" s="335" t="s">
        <v>1282</v>
      </c>
      <c r="AK163" s="335" t="s">
        <v>1282</v>
      </c>
      <c r="AL163" s="335" t="s">
        <v>1282</v>
      </c>
      <c r="AM163" s="335" t="s">
        <v>1282</v>
      </c>
      <c r="AN163" s="335" t="s">
        <v>1282</v>
      </c>
      <c r="AO163" s="335" t="s">
        <v>1282</v>
      </c>
      <c r="AP163" s="335" t="s">
        <v>1282</v>
      </c>
      <c r="AQ163" s="335" t="s">
        <v>1282</v>
      </c>
      <c r="AR163" s="335" t="s">
        <v>1282</v>
      </c>
      <c r="AS163" s="335" t="s">
        <v>1282</v>
      </c>
      <c r="AT163" s="335" t="s">
        <v>1282</v>
      </c>
      <c r="AU163" s="335" t="s">
        <v>1282</v>
      </c>
      <c r="AV163" s="335" t="s">
        <v>1282</v>
      </c>
      <c r="AW163" s="335" t="s">
        <v>1282</v>
      </c>
      <c r="AX163" s="335" t="s">
        <v>1282</v>
      </c>
      <c r="AY163" s="335" t="s">
        <v>1282</v>
      </c>
      <c r="AZ163" s="335" t="s">
        <v>1282</v>
      </c>
      <c r="BA163" s="335" t="s">
        <v>1282</v>
      </c>
      <c r="BB163" s="335" t="s">
        <v>1282</v>
      </c>
      <c r="BC163" s="335" t="s">
        <v>1282</v>
      </c>
      <c r="BD163" s="335" t="s">
        <v>1282</v>
      </c>
      <c r="BE163" s="335" t="s">
        <v>1282</v>
      </c>
      <c r="BF163" s="335" t="s">
        <v>1282</v>
      </c>
      <c r="BG163" s="335" t="s">
        <v>1282</v>
      </c>
      <c r="BH163" s="335" t="s">
        <v>1282</v>
      </c>
      <c r="BI163" s="335" t="s">
        <v>1282</v>
      </c>
      <c r="BJ163" s="335" t="s">
        <v>1282</v>
      </c>
      <c r="BK163" s="335" t="s">
        <v>1282</v>
      </c>
      <c r="BL163" s="335" t="s">
        <v>1282</v>
      </c>
      <c r="BM163" s="335" t="s">
        <v>1282</v>
      </c>
      <c r="BN163" s="335" t="s">
        <v>1282</v>
      </c>
      <c r="BO163" s="335" t="s">
        <v>1282</v>
      </c>
      <c r="BP163" s="335" t="s">
        <v>1282</v>
      </c>
      <c r="BQ163" s="335" t="s">
        <v>1282</v>
      </c>
      <c r="BR163" s="335" t="s">
        <v>1282</v>
      </c>
      <c r="BS163" s="335" t="s">
        <v>1282</v>
      </c>
      <c r="BT163" s="335" t="s">
        <v>1282</v>
      </c>
      <c r="BU163" s="335" t="s">
        <v>1282</v>
      </c>
      <c r="BV163" s="335" t="s">
        <v>1282</v>
      </c>
      <c r="BW163" s="335" t="s">
        <v>1282</v>
      </c>
      <c r="BX163" s="335" t="s">
        <v>1282</v>
      </c>
      <c r="BY163" s="335" t="s">
        <v>1282</v>
      </c>
      <c r="BZ163" s="335">
        <v>134</v>
      </c>
      <c r="CA163" s="335">
        <v>54</v>
      </c>
      <c r="CB163" s="335">
        <v>50</v>
      </c>
      <c r="CC163" s="335">
        <v>40</v>
      </c>
    </row>
    <row r="164" spans="1:81" s="330" customFormat="1" ht="13.9" customHeight="1" x14ac:dyDescent="0.2">
      <c r="A164" s="377" t="s">
        <v>1591</v>
      </c>
      <c r="B164" s="378"/>
      <c r="C164" s="335" t="s">
        <v>1282</v>
      </c>
      <c r="D164" s="335" t="s">
        <v>1282</v>
      </c>
      <c r="E164" s="335" t="s">
        <v>1282</v>
      </c>
      <c r="F164" s="335" t="s">
        <v>1282</v>
      </c>
      <c r="G164" s="335" t="s">
        <v>1282</v>
      </c>
      <c r="H164" s="335" t="s">
        <v>1282</v>
      </c>
      <c r="I164" s="335" t="s">
        <v>1282</v>
      </c>
      <c r="J164" s="335" t="s">
        <v>1282</v>
      </c>
      <c r="K164" s="335" t="s">
        <v>1282</v>
      </c>
      <c r="L164" s="335" t="s">
        <v>1282</v>
      </c>
      <c r="M164" s="335" t="s">
        <v>1282</v>
      </c>
      <c r="N164" s="335" t="s">
        <v>1282</v>
      </c>
      <c r="O164" s="335" t="s">
        <v>1282</v>
      </c>
      <c r="P164" s="335" t="s">
        <v>1282</v>
      </c>
      <c r="Q164" s="335" t="s">
        <v>1282</v>
      </c>
      <c r="R164" s="335" t="s">
        <v>1282</v>
      </c>
      <c r="S164" s="335" t="s">
        <v>1282</v>
      </c>
      <c r="T164" s="335" t="s">
        <v>1282</v>
      </c>
      <c r="U164" s="335" t="s">
        <v>1282</v>
      </c>
      <c r="V164" s="335" t="s">
        <v>1282</v>
      </c>
      <c r="W164" s="335" t="s">
        <v>1282</v>
      </c>
      <c r="X164" s="335" t="s">
        <v>1282</v>
      </c>
      <c r="Y164" s="335" t="s">
        <v>1282</v>
      </c>
      <c r="Z164" s="335" t="s">
        <v>1282</v>
      </c>
      <c r="AA164" s="335" t="s">
        <v>1282</v>
      </c>
      <c r="AB164" s="335" t="s">
        <v>1282</v>
      </c>
      <c r="AC164" s="335" t="s">
        <v>1282</v>
      </c>
      <c r="AD164" s="335" t="s">
        <v>1282</v>
      </c>
      <c r="AE164" s="335" t="s">
        <v>1282</v>
      </c>
      <c r="AF164" s="335" t="s">
        <v>1282</v>
      </c>
      <c r="AG164" s="335" t="s">
        <v>1282</v>
      </c>
      <c r="AH164" s="335" t="s">
        <v>1282</v>
      </c>
      <c r="AI164" s="335" t="s">
        <v>1282</v>
      </c>
      <c r="AJ164" s="335" t="s">
        <v>1282</v>
      </c>
      <c r="AK164" s="335" t="s">
        <v>1282</v>
      </c>
      <c r="AL164" s="335" t="s">
        <v>1282</v>
      </c>
      <c r="AM164" s="335" t="s">
        <v>1282</v>
      </c>
      <c r="AN164" s="335" t="s">
        <v>1282</v>
      </c>
      <c r="AO164" s="335" t="s">
        <v>1282</v>
      </c>
      <c r="AP164" s="335" t="s">
        <v>1282</v>
      </c>
      <c r="AQ164" s="335" t="s">
        <v>1282</v>
      </c>
      <c r="AR164" s="335" t="s">
        <v>1282</v>
      </c>
      <c r="AS164" s="335" t="s">
        <v>1282</v>
      </c>
      <c r="AT164" s="335" t="s">
        <v>1282</v>
      </c>
      <c r="AU164" s="335" t="s">
        <v>1282</v>
      </c>
      <c r="AV164" s="335" t="s">
        <v>1282</v>
      </c>
      <c r="AW164" s="335" t="s">
        <v>1282</v>
      </c>
      <c r="AX164" s="335" t="s">
        <v>1282</v>
      </c>
      <c r="AY164" s="335" t="s">
        <v>1282</v>
      </c>
      <c r="AZ164" s="335" t="s">
        <v>1282</v>
      </c>
      <c r="BA164" s="335" t="s">
        <v>1282</v>
      </c>
      <c r="BB164" s="335" t="s">
        <v>1288</v>
      </c>
      <c r="BC164" s="335">
        <v>2</v>
      </c>
      <c r="BD164" s="335">
        <v>6</v>
      </c>
      <c r="BE164" s="335">
        <v>7</v>
      </c>
      <c r="BF164" s="335">
        <v>23</v>
      </c>
      <c r="BG164" s="335">
        <v>16</v>
      </c>
      <c r="BH164" s="335">
        <v>13</v>
      </c>
      <c r="BI164" s="335">
        <v>7</v>
      </c>
      <c r="BJ164" s="335">
        <v>4</v>
      </c>
      <c r="BK164" s="335">
        <v>3</v>
      </c>
      <c r="BL164" s="335">
        <v>1</v>
      </c>
      <c r="BM164" s="335">
        <v>1</v>
      </c>
      <c r="BN164" s="335">
        <v>1</v>
      </c>
      <c r="BO164" s="335" t="s">
        <v>1282</v>
      </c>
      <c r="BP164" s="335" t="s">
        <v>1282</v>
      </c>
      <c r="BQ164" s="335" t="s">
        <v>1282</v>
      </c>
      <c r="BR164" s="335" t="s">
        <v>1282</v>
      </c>
      <c r="BS164" s="335" t="s">
        <v>1282</v>
      </c>
      <c r="BT164" s="335" t="s">
        <v>1282</v>
      </c>
      <c r="BU164" s="335" t="s">
        <v>1282</v>
      </c>
      <c r="BV164" s="335" t="s">
        <v>1282</v>
      </c>
      <c r="BW164" s="335" t="s">
        <v>1282</v>
      </c>
      <c r="BX164" s="335" t="s">
        <v>1282</v>
      </c>
      <c r="BY164" s="335" t="s">
        <v>1282</v>
      </c>
      <c r="BZ164" s="335" t="s">
        <v>1282</v>
      </c>
      <c r="CA164" s="335" t="s">
        <v>1282</v>
      </c>
      <c r="CB164" s="335" t="s">
        <v>1282</v>
      </c>
      <c r="CC164" s="335" t="s">
        <v>1282</v>
      </c>
    </row>
    <row r="165" spans="1:81" s="330" customFormat="1" ht="13.9" customHeight="1" x14ac:dyDescent="0.2">
      <c r="A165" s="377" t="s">
        <v>1590</v>
      </c>
      <c r="B165" s="378"/>
      <c r="C165" s="335" t="s">
        <v>1282</v>
      </c>
      <c r="D165" s="335" t="s">
        <v>1282</v>
      </c>
      <c r="E165" s="335" t="s">
        <v>1282</v>
      </c>
      <c r="F165" s="335" t="s">
        <v>1282</v>
      </c>
      <c r="G165" s="335" t="s">
        <v>1282</v>
      </c>
      <c r="H165" s="335" t="s">
        <v>1282</v>
      </c>
      <c r="I165" s="335" t="s">
        <v>1282</v>
      </c>
      <c r="J165" s="335" t="s">
        <v>1282</v>
      </c>
      <c r="K165" s="335" t="s">
        <v>1282</v>
      </c>
      <c r="L165" s="335" t="s">
        <v>1282</v>
      </c>
      <c r="M165" s="335" t="s">
        <v>1282</v>
      </c>
      <c r="N165" s="335" t="s">
        <v>1282</v>
      </c>
      <c r="O165" s="335" t="s">
        <v>1282</v>
      </c>
      <c r="P165" s="335" t="s">
        <v>1282</v>
      </c>
      <c r="Q165" s="335" t="s">
        <v>1282</v>
      </c>
      <c r="R165" s="335" t="s">
        <v>1282</v>
      </c>
      <c r="S165" s="335" t="s">
        <v>1282</v>
      </c>
      <c r="T165" s="335" t="s">
        <v>1282</v>
      </c>
      <c r="U165" s="335" t="s">
        <v>1282</v>
      </c>
      <c r="V165" s="335" t="s">
        <v>1282</v>
      </c>
      <c r="W165" s="335" t="s">
        <v>1282</v>
      </c>
      <c r="X165" s="335" t="s">
        <v>1282</v>
      </c>
      <c r="Y165" s="335" t="s">
        <v>1282</v>
      </c>
      <c r="Z165" s="335" t="s">
        <v>1282</v>
      </c>
      <c r="AA165" s="335" t="s">
        <v>1282</v>
      </c>
      <c r="AB165" s="335" t="s">
        <v>1282</v>
      </c>
      <c r="AC165" s="335" t="s">
        <v>1282</v>
      </c>
      <c r="AD165" s="335" t="s">
        <v>1282</v>
      </c>
      <c r="AE165" s="335" t="s">
        <v>1282</v>
      </c>
      <c r="AF165" s="335" t="s">
        <v>1282</v>
      </c>
      <c r="AG165" s="335" t="s">
        <v>1282</v>
      </c>
      <c r="AH165" s="335" t="s">
        <v>1282</v>
      </c>
      <c r="AI165" s="335" t="s">
        <v>1282</v>
      </c>
      <c r="AJ165" s="335" t="s">
        <v>1282</v>
      </c>
      <c r="AK165" s="335" t="s">
        <v>1282</v>
      </c>
      <c r="AL165" s="335" t="s">
        <v>1282</v>
      </c>
      <c r="AM165" s="335" t="s">
        <v>1282</v>
      </c>
      <c r="AN165" s="335" t="s">
        <v>1282</v>
      </c>
      <c r="AO165" s="335" t="s">
        <v>1282</v>
      </c>
      <c r="AP165" s="335" t="s">
        <v>1282</v>
      </c>
      <c r="AQ165" s="335" t="s">
        <v>1282</v>
      </c>
      <c r="AR165" s="335" t="s">
        <v>1282</v>
      </c>
      <c r="AS165" s="335" t="s">
        <v>1282</v>
      </c>
      <c r="AT165" s="335" t="s">
        <v>1282</v>
      </c>
      <c r="AU165" s="335" t="s">
        <v>1282</v>
      </c>
      <c r="AV165" s="335" t="s">
        <v>1282</v>
      </c>
      <c r="AW165" s="335" t="s">
        <v>1282</v>
      </c>
      <c r="AX165" s="335" t="s">
        <v>1282</v>
      </c>
      <c r="AY165" s="335" t="s">
        <v>1282</v>
      </c>
      <c r="AZ165" s="335" t="s">
        <v>1282</v>
      </c>
      <c r="BA165" s="335" t="s">
        <v>1282</v>
      </c>
      <c r="BB165" s="335" t="s">
        <v>1282</v>
      </c>
      <c r="BC165" s="335" t="s">
        <v>1282</v>
      </c>
      <c r="BD165" s="335" t="s">
        <v>1282</v>
      </c>
      <c r="BE165" s="335" t="s">
        <v>1282</v>
      </c>
      <c r="BF165" s="335" t="s">
        <v>1282</v>
      </c>
      <c r="BG165" s="335" t="s">
        <v>1282</v>
      </c>
      <c r="BH165" s="335" t="s">
        <v>1282</v>
      </c>
      <c r="BI165" s="335" t="s">
        <v>1282</v>
      </c>
      <c r="BJ165" s="335" t="s">
        <v>1282</v>
      </c>
      <c r="BK165" s="335" t="s">
        <v>1282</v>
      </c>
      <c r="BL165" s="335" t="s">
        <v>1282</v>
      </c>
      <c r="BM165" s="335" t="s">
        <v>1282</v>
      </c>
      <c r="BN165" s="335" t="s">
        <v>1282</v>
      </c>
      <c r="BO165" s="335" t="s">
        <v>1282</v>
      </c>
      <c r="BP165" s="335" t="s">
        <v>1282</v>
      </c>
      <c r="BQ165" s="335" t="s">
        <v>1282</v>
      </c>
      <c r="BR165" s="335" t="s">
        <v>1282</v>
      </c>
      <c r="BS165" s="335" t="s">
        <v>1282</v>
      </c>
      <c r="BT165" s="335" t="s">
        <v>1282</v>
      </c>
      <c r="BU165" s="335" t="s">
        <v>1282</v>
      </c>
      <c r="BV165" s="335">
        <v>10</v>
      </c>
      <c r="BW165" s="335">
        <v>10</v>
      </c>
      <c r="BX165" s="335">
        <v>8</v>
      </c>
      <c r="BY165" s="335">
        <v>4</v>
      </c>
      <c r="BZ165" s="335">
        <v>29</v>
      </c>
      <c r="CA165" s="335">
        <v>13</v>
      </c>
      <c r="CB165" s="335">
        <v>14</v>
      </c>
      <c r="CC165" s="335">
        <v>10</v>
      </c>
    </row>
    <row r="166" spans="1:81" s="330" customFormat="1" ht="13.9" customHeight="1" x14ac:dyDescent="0.2">
      <c r="A166" s="377" t="s">
        <v>1589</v>
      </c>
      <c r="B166" s="378"/>
      <c r="C166" s="335" t="s">
        <v>1282</v>
      </c>
      <c r="D166" s="335" t="s">
        <v>1282</v>
      </c>
      <c r="E166" s="335" t="s">
        <v>1282</v>
      </c>
      <c r="F166" s="335" t="s">
        <v>1282</v>
      </c>
      <c r="G166" s="335" t="s">
        <v>1282</v>
      </c>
      <c r="H166" s="335" t="s">
        <v>1282</v>
      </c>
      <c r="I166" s="335" t="s">
        <v>1282</v>
      </c>
      <c r="J166" s="335" t="s">
        <v>1282</v>
      </c>
      <c r="K166" s="335" t="s">
        <v>1282</v>
      </c>
      <c r="L166" s="335" t="s">
        <v>1282</v>
      </c>
      <c r="M166" s="335" t="s">
        <v>1282</v>
      </c>
      <c r="N166" s="335" t="s">
        <v>1282</v>
      </c>
      <c r="O166" s="335" t="s">
        <v>1282</v>
      </c>
      <c r="P166" s="335" t="s">
        <v>1282</v>
      </c>
      <c r="Q166" s="335" t="s">
        <v>1282</v>
      </c>
      <c r="R166" s="335" t="s">
        <v>1282</v>
      </c>
      <c r="S166" s="335" t="s">
        <v>1282</v>
      </c>
      <c r="T166" s="335" t="s">
        <v>1282</v>
      </c>
      <c r="U166" s="335" t="s">
        <v>1282</v>
      </c>
      <c r="V166" s="335" t="s">
        <v>1282</v>
      </c>
      <c r="W166" s="335" t="s">
        <v>1282</v>
      </c>
      <c r="X166" s="335" t="s">
        <v>1282</v>
      </c>
      <c r="Y166" s="335" t="s">
        <v>1282</v>
      </c>
      <c r="Z166" s="335" t="s">
        <v>1282</v>
      </c>
      <c r="AA166" s="335" t="s">
        <v>1282</v>
      </c>
      <c r="AB166" s="335" t="s">
        <v>1282</v>
      </c>
      <c r="AC166" s="335" t="s">
        <v>1282</v>
      </c>
      <c r="AD166" s="335" t="s">
        <v>1282</v>
      </c>
      <c r="AE166" s="335" t="s">
        <v>1282</v>
      </c>
      <c r="AF166" s="335" t="s">
        <v>1282</v>
      </c>
      <c r="AG166" s="335" t="s">
        <v>1282</v>
      </c>
      <c r="AH166" s="335" t="s">
        <v>1282</v>
      </c>
      <c r="AI166" s="335" t="s">
        <v>1282</v>
      </c>
      <c r="AJ166" s="335" t="s">
        <v>1282</v>
      </c>
      <c r="AK166" s="335" t="s">
        <v>1282</v>
      </c>
      <c r="AL166" s="335" t="s">
        <v>1282</v>
      </c>
      <c r="AM166" s="335" t="s">
        <v>1282</v>
      </c>
      <c r="AN166" s="335" t="s">
        <v>1282</v>
      </c>
      <c r="AO166" s="335" t="s">
        <v>1282</v>
      </c>
      <c r="AP166" s="335" t="s">
        <v>1282</v>
      </c>
      <c r="AQ166" s="335" t="s">
        <v>1282</v>
      </c>
      <c r="AR166" s="335" t="s">
        <v>1282</v>
      </c>
      <c r="AS166" s="335" t="s">
        <v>1282</v>
      </c>
      <c r="AT166" s="335" t="s">
        <v>1282</v>
      </c>
      <c r="AU166" s="335" t="s">
        <v>1282</v>
      </c>
      <c r="AV166" s="335" t="s">
        <v>1282</v>
      </c>
      <c r="AW166" s="335" t="s">
        <v>1282</v>
      </c>
      <c r="AX166" s="335" t="s">
        <v>1282</v>
      </c>
      <c r="AY166" s="335" t="s">
        <v>1282</v>
      </c>
      <c r="AZ166" s="335" t="s">
        <v>1282</v>
      </c>
      <c r="BA166" s="335" t="s">
        <v>1282</v>
      </c>
      <c r="BB166" s="335" t="s">
        <v>1282</v>
      </c>
      <c r="BC166" s="335" t="s">
        <v>1282</v>
      </c>
      <c r="BD166" s="335" t="s">
        <v>1282</v>
      </c>
      <c r="BE166" s="335" t="s">
        <v>1282</v>
      </c>
      <c r="BF166" s="335" t="s">
        <v>1282</v>
      </c>
      <c r="BG166" s="335" t="s">
        <v>1282</v>
      </c>
      <c r="BH166" s="335" t="s">
        <v>1282</v>
      </c>
      <c r="BI166" s="335" t="s">
        <v>1282</v>
      </c>
      <c r="BJ166" s="335" t="s">
        <v>1282</v>
      </c>
      <c r="BK166" s="335" t="s">
        <v>1282</v>
      </c>
      <c r="BL166" s="335" t="s">
        <v>1282</v>
      </c>
      <c r="BM166" s="335" t="s">
        <v>1282</v>
      </c>
      <c r="BN166" s="335" t="s">
        <v>1282</v>
      </c>
      <c r="BO166" s="335" t="s">
        <v>1282</v>
      </c>
      <c r="BP166" s="335" t="s">
        <v>1282</v>
      </c>
      <c r="BQ166" s="335" t="s">
        <v>1282</v>
      </c>
      <c r="BR166" s="335" t="s">
        <v>1282</v>
      </c>
      <c r="BS166" s="335" t="s">
        <v>1282</v>
      </c>
      <c r="BT166" s="335" t="s">
        <v>1282</v>
      </c>
      <c r="BU166" s="335" t="s">
        <v>1282</v>
      </c>
      <c r="BV166" s="335" t="s">
        <v>1282</v>
      </c>
      <c r="BW166" s="335">
        <v>4</v>
      </c>
      <c r="BX166" s="335">
        <v>12</v>
      </c>
      <c r="BY166" s="335">
        <v>11</v>
      </c>
      <c r="BZ166" s="335">
        <v>20</v>
      </c>
      <c r="CA166" s="335">
        <v>14</v>
      </c>
      <c r="CB166" s="335">
        <v>10</v>
      </c>
      <c r="CC166" s="335">
        <v>7</v>
      </c>
    </row>
    <row r="167" spans="1:81" s="330" customFormat="1" ht="13.9" customHeight="1" x14ac:dyDescent="0.2">
      <c r="A167" s="377" t="s">
        <v>1588</v>
      </c>
      <c r="B167" s="378"/>
      <c r="C167" s="335" t="s">
        <v>1282</v>
      </c>
      <c r="D167" s="335" t="s">
        <v>1282</v>
      </c>
      <c r="E167" s="335" t="s">
        <v>1282</v>
      </c>
      <c r="F167" s="335" t="s">
        <v>1282</v>
      </c>
      <c r="G167" s="335" t="s">
        <v>1282</v>
      </c>
      <c r="H167" s="335" t="s">
        <v>1282</v>
      </c>
      <c r="I167" s="335" t="s">
        <v>1282</v>
      </c>
      <c r="J167" s="335" t="s">
        <v>1282</v>
      </c>
      <c r="K167" s="335" t="s">
        <v>1282</v>
      </c>
      <c r="L167" s="335" t="s">
        <v>1282</v>
      </c>
      <c r="M167" s="335" t="s">
        <v>1282</v>
      </c>
      <c r="N167" s="335" t="s">
        <v>1282</v>
      </c>
      <c r="O167" s="335" t="s">
        <v>1282</v>
      </c>
      <c r="P167" s="335" t="s">
        <v>1282</v>
      </c>
      <c r="Q167" s="335" t="s">
        <v>1282</v>
      </c>
      <c r="R167" s="335" t="s">
        <v>1282</v>
      </c>
      <c r="S167" s="335" t="s">
        <v>1282</v>
      </c>
      <c r="T167" s="335" t="s">
        <v>1282</v>
      </c>
      <c r="U167" s="335" t="s">
        <v>1282</v>
      </c>
      <c r="V167" s="335" t="s">
        <v>1282</v>
      </c>
      <c r="W167" s="335" t="s">
        <v>1282</v>
      </c>
      <c r="X167" s="335" t="s">
        <v>1282</v>
      </c>
      <c r="Y167" s="335" t="s">
        <v>1282</v>
      </c>
      <c r="Z167" s="335" t="s">
        <v>1282</v>
      </c>
      <c r="AA167" s="335" t="s">
        <v>1282</v>
      </c>
      <c r="AB167" s="335" t="s">
        <v>1282</v>
      </c>
      <c r="AC167" s="335" t="s">
        <v>1282</v>
      </c>
      <c r="AD167" s="335" t="s">
        <v>1282</v>
      </c>
      <c r="AE167" s="335" t="s">
        <v>1282</v>
      </c>
      <c r="AF167" s="335" t="s">
        <v>1282</v>
      </c>
      <c r="AG167" s="335" t="s">
        <v>1282</v>
      </c>
      <c r="AH167" s="335" t="s">
        <v>1282</v>
      </c>
      <c r="AI167" s="335" t="s">
        <v>1282</v>
      </c>
      <c r="AJ167" s="335" t="s">
        <v>1282</v>
      </c>
      <c r="AK167" s="335" t="s">
        <v>1282</v>
      </c>
      <c r="AL167" s="335" t="s">
        <v>1282</v>
      </c>
      <c r="AM167" s="335" t="s">
        <v>1282</v>
      </c>
      <c r="AN167" s="335" t="s">
        <v>1282</v>
      </c>
      <c r="AO167" s="335" t="s">
        <v>1282</v>
      </c>
      <c r="AP167" s="335" t="s">
        <v>1282</v>
      </c>
      <c r="AQ167" s="335" t="s">
        <v>1282</v>
      </c>
      <c r="AR167" s="335" t="s">
        <v>1282</v>
      </c>
      <c r="AS167" s="335" t="s">
        <v>1282</v>
      </c>
      <c r="AT167" s="335" t="s">
        <v>1282</v>
      </c>
      <c r="AU167" s="335" t="s">
        <v>1282</v>
      </c>
      <c r="AV167" s="335" t="s">
        <v>1282</v>
      </c>
      <c r="AW167" s="335" t="s">
        <v>1282</v>
      </c>
      <c r="AX167" s="335" t="s">
        <v>1282</v>
      </c>
      <c r="AY167" s="335" t="s">
        <v>1282</v>
      </c>
      <c r="AZ167" s="335" t="s">
        <v>1282</v>
      </c>
      <c r="BA167" s="335" t="s">
        <v>1282</v>
      </c>
      <c r="BB167" s="335" t="s">
        <v>1282</v>
      </c>
      <c r="BC167" s="335" t="s">
        <v>1282</v>
      </c>
      <c r="BD167" s="335" t="s">
        <v>1282</v>
      </c>
      <c r="BE167" s="335" t="s">
        <v>1282</v>
      </c>
      <c r="BF167" s="335" t="s">
        <v>1282</v>
      </c>
      <c r="BG167" s="335" t="s">
        <v>1282</v>
      </c>
      <c r="BH167" s="335" t="s">
        <v>1282</v>
      </c>
      <c r="BI167" s="335" t="s">
        <v>1282</v>
      </c>
      <c r="BJ167" s="335" t="s">
        <v>1282</v>
      </c>
      <c r="BK167" s="335" t="s">
        <v>1282</v>
      </c>
      <c r="BL167" s="335" t="s">
        <v>1282</v>
      </c>
      <c r="BM167" s="335" t="s">
        <v>1282</v>
      </c>
      <c r="BN167" s="335" t="s">
        <v>1282</v>
      </c>
      <c r="BO167" s="335" t="s">
        <v>1282</v>
      </c>
      <c r="BP167" s="335" t="s">
        <v>1282</v>
      </c>
      <c r="BQ167" s="335" t="s">
        <v>1282</v>
      </c>
      <c r="BR167" s="335" t="s">
        <v>1282</v>
      </c>
      <c r="BS167" s="335" t="s">
        <v>1282</v>
      </c>
      <c r="BT167" s="335" t="s">
        <v>1282</v>
      </c>
      <c r="BU167" s="335">
        <v>2</v>
      </c>
      <c r="BV167" s="335">
        <v>16</v>
      </c>
      <c r="BW167" s="335">
        <v>302</v>
      </c>
      <c r="BX167" s="335">
        <v>508</v>
      </c>
      <c r="BY167" s="335">
        <v>763</v>
      </c>
      <c r="BZ167" s="335">
        <v>1085</v>
      </c>
      <c r="CA167" s="335">
        <v>1091</v>
      </c>
      <c r="CB167" s="335">
        <v>2065</v>
      </c>
      <c r="CC167" s="335">
        <v>3052</v>
      </c>
    </row>
    <row r="168" spans="1:81" s="330" customFormat="1" ht="13.9" customHeight="1" x14ac:dyDescent="0.2">
      <c r="A168" s="377" t="s">
        <v>1587</v>
      </c>
      <c r="B168" s="378"/>
      <c r="C168" s="335" t="s">
        <v>1282</v>
      </c>
      <c r="D168" s="335" t="s">
        <v>1282</v>
      </c>
      <c r="E168" s="335" t="s">
        <v>1282</v>
      </c>
      <c r="F168" s="335" t="s">
        <v>1282</v>
      </c>
      <c r="G168" s="335" t="s">
        <v>1282</v>
      </c>
      <c r="H168" s="335" t="s">
        <v>1282</v>
      </c>
      <c r="I168" s="335" t="s">
        <v>1282</v>
      </c>
      <c r="J168" s="335" t="s">
        <v>1282</v>
      </c>
      <c r="K168" s="335" t="s">
        <v>1282</v>
      </c>
      <c r="L168" s="335" t="s">
        <v>1282</v>
      </c>
      <c r="M168" s="335" t="s">
        <v>1282</v>
      </c>
      <c r="N168" s="335" t="s">
        <v>1282</v>
      </c>
      <c r="O168" s="335" t="s">
        <v>1282</v>
      </c>
      <c r="P168" s="335" t="s">
        <v>1282</v>
      </c>
      <c r="Q168" s="335" t="s">
        <v>1282</v>
      </c>
      <c r="R168" s="335" t="s">
        <v>1282</v>
      </c>
      <c r="S168" s="335" t="s">
        <v>1282</v>
      </c>
      <c r="T168" s="335" t="s">
        <v>1282</v>
      </c>
      <c r="U168" s="335" t="s">
        <v>1282</v>
      </c>
      <c r="V168" s="335" t="s">
        <v>1282</v>
      </c>
      <c r="W168" s="335" t="s">
        <v>1282</v>
      </c>
      <c r="X168" s="335" t="s">
        <v>1282</v>
      </c>
      <c r="Y168" s="335" t="s">
        <v>1282</v>
      </c>
      <c r="Z168" s="335" t="s">
        <v>1282</v>
      </c>
      <c r="AA168" s="335" t="s">
        <v>1282</v>
      </c>
      <c r="AB168" s="335" t="s">
        <v>1282</v>
      </c>
      <c r="AC168" s="335" t="s">
        <v>1282</v>
      </c>
      <c r="AD168" s="335" t="s">
        <v>1282</v>
      </c>
      <c r="AE168" s="335" t="s">
        <v>1282</v>
      </c>
      <c r="AF168" s="335" t="s">
        <v>1282</v>
      </c>
      <c r="AG168" s="335" t="s">
        <v>1282</v>
      </c>
      <c r="AH168" s="335" t="s">
        <v>1282</v>
      </c>
      <c r="AI168" s="335" t="s">
        <v>1282</v>
      </c>
      <c r="AJ168" s="335" t="s">
        <v>1282</v>
      </c>
      <c r="AK168" s="335" t="s">
        <v>1282</v>
      </c>
      <c r="AL168" s="335" t="s">
        <v>1282</v>
      </c>
      <c r="AM168" s="335" t="s">
        <v>1282</v>
      </c>
      <c r="AN168" s="335" t="s">
        <v>1282</v>
      </c>
      <c r="AO168" s="335" t="s">
        <v>1282</v>
      </c>
      <c r="AP168" s="335" t="s">
        <v>1282</v>
      </c>
      <c r="AQ168" s="335" t="s">
        <v>1282</v>
      </c>
      <c r="AR168" s="335" t="s">
        <v>1282</v>
      </c>
      <c r="AS168" s="335" t="s">
        <v>1282</v>
      </c>
      <c r="AT168" s="335" t="s">
        <v>1282</v>
      </c>
      <c r="AU168" s="335" t="s">
        <v>1282</v>
      </c>
      <c r="AV168" s="335" t="s">
        <v>1282</v>
      </c>
      <c r="AW168" s="335" t="s">
        <v>1282</v>
      </c>
      <c r="AX168" s="335" t="s">
        <v>1282</v>
      </c>
      <c r="AY168" s="335" t="s">
        <v>1282</v>
      </c>
      <c r="AZ168" s="335" t="s">
        <v>1282</v>
      </c>
      <c r="BA168" s="335" t="s">
        <v>1282</v>
      </c>
      <c r="BB168" s="335" t="s">
        <v>1282</v>
      </c>
      <c r="BC168" s="335" t="s">
        <v>1282</v>
      </c>
      <c r="BD168" s="335" t="s">
        <v>1282</v>
      </c>
      <c r="BE168" s="335" t="s">
        <v>1282</v>
      </c>
      <c r="BF168" s="335" t="s">
        <v>1282</v>
      </c>
      <c r="BG168" s="335" t="s">
        <v>1282</v>
      </c>
      <c r="BH168" s="335">
        <v>9</v>
      </c>
      <c r="BI168" s="335">
        <v>8</v>
      </c>
      <c r="BJ168" s="335">
        <v>9</v>
      </c>
      <c r="BK168" s="335">
        <v>11</v>
      </c>
      <c r="BL168" s="335">
        <v>11</v>
      </c>
      <c r="BM168" s="335">
        <v>28</v>
      </c>
      <c r="BN168" s="335">
        <v>41</v>
      </c>
      <c r="BO168" s="335">
        <v>20</v>
      </c>
      <c r="BP168" s="335">
        <v>20</v>
      </c>
      <c r="BQ168" s="335">
        <v>35</v>
      </c>
      <c r="BR168" s="335">
        <v>20</v>
      </c>
      <c r="BS168" s="335">
        <v>5</v>
      </c>
      <c r="BT168" s="335">
        <v>1</v>
      </c>
      <c r="BU168" s="335" t="s">
        <v>1282</v>
      </c>
      <c r="BV168" s="335" t="s">
        <v>1282</v>
      </c>
      <c r="BW168" s="335" t="s">
        <v>1282</v>
      </c>
      <c r="BX168" s="335" t="s">
        <v>1282</v>
      </c>
      <c r="BY168" s="335" t="s">
        <v>1282</v>
      </c>
      <c r="BZ168" s="335" t="s">
        <v>1282</v>
      </c>
      <c r="CA168" s="335" t="s">
        <v>1282</v>
      </c>
      <c r="CB168" s="335" t="s">
        <v>1282</v>
      </c>
      <c r="CC168" s="335" t="s">
        <v>1282</v>
      </c>
    </row>
    <row r="169" spans="1:81" s="330" customFormat="1" ht="13.9" customHeight="1" x14ac:dyDescent="0.2">
      <c r="A169" s="377" t="s">
        <v>1586</v>
      </c>
      <c r="B169" s="378"/>
      <c r="C169" s="335" t="s">
        <v>1282</v>
      </c>
      <c r="D169" s="335" t="s">
        <v>1282</v>
      </c>
      <c r="E169" s="335" t="s">
        <v>1282</v>
      </c>
      <c r="F169" s="335" t="s">
        <v>1282</v>
      </c>
      <c r="G169" s="335" t="s">
        <v>1282</v>
      </c>
      <c r="H169" s="335" t="s">
        <v>1282</v>
      </c>
      <c r="I169" s="335" t="s">
        <v>1282</v>
      </c>
      <c r="J169" s="335" t="s">
        <v>1282</v>
      </c>
      <c r="K169" s="335" t="s">
        <v>1282</v>
      </c>
      <c r="L169" s="335" t="s">
        <v>1282</v>
      </c>
      <c r="M169" s="335" t="s">
        <v>1282</v>
      </c>
      <c r="N169" s="335" t="s">
        <v>1282</v>
      </c>
      <c r="O169" s="335" t="s">
        <v>1282</v>
      </c>
      <c r="P169" s="335" t="s">
        <v>1282</v>
      </c>
      <c r="Q169" s="335" t="s">
        <v>1282</v>
      </c>
      <c r="R169" s="335" t="s">
        <v>1282</v>
      </c>
      <c r="S169" s="335" t="s">
        <v>1282</v>
      </c>
      <c r="T169" s="335" t="s">
        <v>1282</v>
      </c>
      <c r="U169" s="335" t="s">
        <v>1282</v>
      </c>
      <c r="V169" s="335" t="s">
        <v>1282</v>
      </c>
      <c r="W169" s="335" t="s">
        <v>1282</v>
      </c>
      <c r="X169" s="335" t="s">
        <v>1282</v>
      </c>
      <c r="Y169" s="335" t="s">
        <v>1282</v>
      </c>
      <c r="Z169" s="335" t="s">
        <v>1282</v>
      </c>
      <c r="AA169" s="335" t="s">
        <v>1282</v>
      </c>
      <c r="AB169" s="335" t="s">
        <v>1282</v>
      </c>
      <c r="AC169" s="335" t="s">
        <v>1282</v>
      </c>
      <c r="AD169" s="335" t="s">
        <v>1282</v>
      </c>
      <c r="AE169" s="335" t="s">
        <v>1282</v>
      </c>
      <c r="AF169" s="335" t="s">
        <v>1282</v>
      </c>
      <c r="AG169" s="335" t="s">
        <v>1282</v>
      </c>
      <c r="AH169" s="335" t="s">
        <v>1282</v>
      </c>
      <c r="AI169" s="335" t="s">
        <v>1282</v>
      </c>
      <c r="AJ169" s="335" t="s">
        <v>1282</v>
      </c>
      <c r="AK169" s="335" t="s">
        <v>1282</v>
      </c>
      <c r="AL169" s="335" t="s">
        <v>1282</v>
      </c>
      <c r="AM169" s="335" t="s">
        <v>1282</v>
      </c>
      <c r="AN169" s="335" t="s">
        <v>1282</v>
      </c>
      <c r="AO169" s="335" t="s">
        <v>1282</v>
      </c>
      <c r="AP169" s="335" t="s">
        <v>1282</v>
      </c>
      <c r="AQ169" s="335" t="s">
        <v>1282</v>
      </c>
      <c r="AR169" s="335" t="s">
        <v>1282</v>
      </c>
      <c r="AS169" s="335" t="s">
        <v>1282</v>
      </c>
      <c r="AT169" s="335" t="s">
        <v>1282</v>
      </c>
      <c r="AU169" s="335" t="s">
        <v>1282</v>
      </c>
      <c r="AV169" s="335" t="s">
        <v>1282</v>
      </c>
      <c r="AW169" s="335" t="s">
        <v>1282</v>
      </c>
      <c r="AX169" s="335" t="s">
        <v>1282</v>
      </c>
      <c r="AY169" s="335" t="s">
        <v>1282</v>
      </c>
      <c r="AZ169" s="335" t="s">
        <v>1282</v>
      </c>
      <c r="BA169" s="335" t="s">
        <v>1282</v>
      </c>
      <c r="BB169" s="335" t="s">
        <v>1282</v>
      </c>
      <c r="BC169" s="335" t="s">
        <v>1282</v>
      </c>
      <c r="BD169" s="335" t="s">
        <v>1282</v>
      </c>
      <c r="BE169" s="335" t="s">
        <v>1282</v>
      </c>
      <c r="BF169" s="335" t="s">
        <v>1282</v>
      </c>
      <c r="BG169" s="335">
        <v>2</v>
      </c>
      <c r="BH169" s="335" t="s">
        <v>1282</v>
      </c>
      <c r="BI169" s="335">
        <v>1</v>
      </c>
      <c r="BJ169" s="335">
        <v>1</v>
      </c>
      <c r="BK169" s="335">
        <v>1</v>
      </c>
      <c r="BL169" s="335">
        <v>1</v>
      </c>
      <c r="BM169" s="335">
        <v>2</v>
      </c>
      <c r="BN169" s="335">
        <v>1</v>
      </c>
      <c r="BO169" s="335">
        <v>2</v>
      </c>
      <c r="BP169" s="335" t="s">
        <v>1282</v>
      </c>
      <c r="BQ169" s="335" t="s">
        <v>1282</v>
      </c>
      <c r="BR169" s="335" t="s">
        <v>1282</v>
      </c>
      <c r="BS169" s="335" t="s">
        <v>1282</v>
      </c>
      <c r="BT169" s="335" t="s">
        <v>1282</v>
      </c>
      <c r="BU169" s="335" t="s">
        <v>1282</v>
      </c>
      <c r="BV169" s="335" t="s">
        <v>1282</v>
      </c>
      <c r="BW169" s="335" t="s">
        <v>1282</v>
      </c>
      <c r="BX169" s="335" t="s">
        <v>1282</v>
      </c>
      <c r="BY169" s="335" t="s">
        <v>1282</v>
      </c>
      <c r="BZ169" s="335" t="s">
        <v>1282</v>
      </c>
      <c r="CA169" s="335" t="s">
        <v>1282</v>
      </c>
      <c r="CB169" s="335" t="s">
        <v>1282</v>
      </c>
      <c r="CC169" s="335" t="s">
        <v>1282</v>
      </c>
    </row>
    <row r="170" spans="1:81" s="330" customFormat="1" ht="13.9" customHeight="1" x14ac:dyDescent="0.2">
      <c r="A170" s="377" t="s">
        <v>1585</v>
      </c>
      <c r="B170" s="378"/>
      <c r="C170" s="335" t="s">
        <v>1282</v>
      </c>
      <c r="D170" s="335" t="s">
        <v>1282</v>
      </c>
      <c r="E170" s="335" t="s">
        <v>1282</v>
      </c>
      <c r="F170" s="335" t="s">
        <v>1282</v>
      </c>
      <c r="G170" s="335" t="s">
        <v>1282</v>
      </c>
      <c r="H170" s="335" t="s">
        <v>1282</v>
      </c>
      <c r="I170" s="335" t="s">
        <v>1282</v>
      </c>
      <c r="J170" s="335" t="s">
        <v>1282</v>
      </c>
      <c r="K170" s="335" t="s">
        <v>1282</v>
      </c>
      <c r="L170" s="335" t="s">
        <v>1282</v>
      </c>
      <c r="M170" s="335" t="s">
        <v>1282</v>
      </c>
      <c r="N170" s="335" t="s">
        <v>1282</v>
      </c>
      <c r="O170" s="335" t="s">
        <v>1282</v>
      </c>
      <c r="P170" s="335" t="s">
        <v>1282</v>
      </c>
      <c r="Q170" s="335" t="s">
        <v>1282</v>
      </c>
      <c r="R170" s="335" t="s">
        <v>1282</v>
      </c>
      <c r="S170" s="335" t="s">
        <v>1282</v>
      </c>
      <c r="T170" s="335" t="s">
        <v>1282</v>
      </c>
      <c r="U170" s="335" t="s">
        <v>1282</v>
      </c>
      <c r="V170" s="335" t="s">
        <v>1282</v>
      </c>
      <c r="W170" s="335" t="s">
        <v>1282</v>
      </c>
      <c r="X170" s="335" t="s">
        <v>1282</v>
      </c>
      <c r="Y170" s="335" t="s">
        <v>1282</v>
      </c>
      <c r="Z170" s="335" t="s">
        <v>1282</v>
      </c>
      <c r="AA170" s="335" t="s">
        <v>1282</v>
      </c>
      <c r="AB170" s="335" t="s">
        <v>1282</v>
      </c>
      <c r="AC170" s="335" t="s">
        <v>1282</v>
      </c>
      <c r="AD170" s="335" t="s">
        <v>1282</v>
      </c>
      <c r="AE170" s="335" t="s">
        <v>1282</v>
      </c>
      <c r="AF170" s="335" t="s">
        <v>1282</v>
      </c>
      <c r="AG170" s="335" t="s">
        <v>1282</v>
      </c>
      <c r="AH170" s="335" t="s">
        <v>1282</v>
      </c>
      <c r="AI170" s="335" t="s">
        <v>1282</v>
      </c>
      <c r="AJ170" s="335" t="s">
        <v>1282</v>
      </c>
      <c r="AK170" s="335" t="s">
        <v>1282</v>
      </c>
      <c r="AL170" s="335" t="s">
        <v>1282</v>
      </c>
      <c r="AM170" s="335" t="s">
        <v>1282</v>
      </c>
      <c r="AN170" s="335" t="s">
        <v>1282</v>
      </c>
      <c r="AO170" s="335" t="s">
        <v>1282</v>
      </c>
      <c r="AP170" s="335" t="s">
        <v>1282</v>
      </c>
      <c r="AQ170" s="335" t="s">
        <v>1282</v>
      </c>
      <c r="AR170" s="335" t="s">
        <v>1282</v>
      </c>
      <c r="AS170" s="335" t="s">
        <v>1282</v>
      </c>
      <c r="AT170" s="335">
        <v>25</v>
      </c>
      <c r="AU170" s="335">
        <v>135</v>
      </c>
      <c r="AV170" s="335" t="s">
        <v>1282</v>
      </c>
      <c r="AW170" s="335" t="s">
        <v>1282</v>
      </c>
      <c r="AX170" s="335" t="s">
        <v>1282</v>
      </c>
      <c r="AY170" s="335" t="s">
        <v>1282</v>
      </c>
      <c r="AZ170" s="335">
        <v>1</v>
      </c>
      <c r="BA170" s="335">
        <v>2</v>
      </c>
      <c r="BB170" s="335">
        <v>2</v>
      </c>
      <c r="BC170" s="335">
        <v>5</v>
      </c>
      <c r="BD170" s="335">
        <v>8</v>
      </c>
      <c r="BE170" s="335">
        <v>7</v>
      </c>
      <c r="BF170" s="335">
        <v>1</v>
      </c>
      <c r="BG170" s="335">
        <v>1</v>
      </c>
      <c r="BH170" s="335">
        <v>2</v>
      </c>
      <c r="BI170" s="335">
        <v>2</v>
      </c>
      <c r="BJ170" s="335">
        <v>5</v>
      </c>
      <c r="BK170" s="335">
        <v>5</v>
      </c>
      <c r="BL170" s="335">
        <v>3</v>
      </c>
      <c r="BM170" s="335">
        <v>2</v>
      </c>
      <c r="BN170" s="335">
        <v>1</v>
      </c>
      <c r="BO170" s="335" t="s">
        <v>1282</v>
      </c>
      <c r="BP170" s="335" t="s">
        <v>1282</v>
      </c>
      <c r="BQ170" s="335" t="s">
        <v>1282</v>
      </c>
      <c r="BR170" s="335" t="s">
        <v>1282</v>
      </c>
      <c r="BS170" s="335" t="s">
        <v>1282</v>
      </c>
      <c r="BT170" s="335" t="s">
        <v>1282</v>
      </c>
      <c r="BU170" s="335" t="s">
        <v>1282</v>
      </c>
      <c r="BV170" s="335" t="s">
        <v>1282</v>
      </c>
      <c r="BW170" s="335" t="s">
        <v>1282</v>
      </c>
      <c r="BX170" s="335" t="s">
        <v>1282</v>
      </c>
      <c r="BY170" s="335" t="s">
        <v>1282</v>
      </c>
      <c r="BZ170" s="335" t="s">
        <v>1282</v>
      </c>
      <c r="CA170" s="335" t="s">
        <v>1282</v>
      </c>
      <c r="CB170" s="335" t="s">
        <v>1282</v>
      </c>
      <c r="CC170" s="335" t="s">
        <v>1282</v>
      </c>
    </row>
    <row r="171" spans="1:81" s="330" customFormat="1" ht="14.25" x14ac:dyDescent="0.2">
      <c r="A171" s="334" t="s">
        <v>1584</v>
      </c>
      <c r="B171" s="335" t="s">
        <v>1123</v>
      </c>
      <c r="C171" s="335" t="s">
        <v>1282</v>
      </c>
      <c r="D171" s="335" t="s">
        <v>1282</v>
      </c>
      <c r="E171" s="335" t="s">
        <v>1282</v>
      </c>
      <c r="F171" s="335" t="s">
        <v>1282</v>
      </c>
      <c r="G171" s="335" t="s">
        <v>1282</v>
      </c>
      <c r="H171" s="335" t="s">
        <v>1282</v>
      </c>
      <c r="I171" s="335" t="s">
        <v>1282</v>
      </c>
      <c r="J171" s="335" t="s">
        <v>1282</v>
      </c>
      <c r="K171" s="335" t="s">
        <v>1282</v>
      </c>
      <c r="L171" s="335" t="s">
        <v>1282</v>
      </c>
      <c r="M171" s="335" t="s">
        <v>1282</v>
      </c>
      <c r="N171" s="335" t="s">
        <v>1282</v>
      </c>
      <c r="O171" s="335" t="s">
        <v>1282</v>
      </c>
      <c r="P171" s="335" t="s">
        <v>1282</v>
      </c>
      <c r="Q171" s="335" t="s">
        <v>1282</v>
      </c>
      <c r="R171" s="335" t="s">
        <v>1282</v>
      </c>
      <c r="S171" s="335" t="s">
        <v>1282</v>
      </c>
      <c r="T171" s="335" t="s">
        <v>1282</v>
      </c>
      <c r="U171" s="335" t="s">
        <v>1282</v>
      </c>
      <c r="V171" s="335" t="s">
        <v>1282</v>
      </c>
      <c r="W171" s="335" t="s">
        <v>1282</v>
      </c>
      <c r="X171" s="335" t="s">
        <v>1282</v>
      </c>
      <c r="Y171" s="335" t="s">
        <v>1282</v>
      </c>
      <c r="Z171" s="335" t="s">
        <v>1282</v>
      </c>
      <c r="AA171" s="335" t="s">
        <v>1282</v>
      </c>
      <c r="AB171" s="335" t="s">
        <v>1282</v>
      </c>
      <c r="AC171" s="335" t="s">
        <v>1282</v>
      </c>
      <c r="AD171" s="335" t="s">
        <v>1282</v>
      </c>
      <c r="AE171" s="335" t="s">
        <v>1282</v>
      </c>
      <c r="AF171" s="335" t="s">
        <v>1282</v>
      </c>
      <c r="AG171" s="335" t="s">
        <v>1282</v>
      </c>
      <c r="AH171" s="335" t="s">
        <v>1282</v>
      </c>
      <c r="AI171" s="335" t="s">
        <v>1282</v>
      </c>
      <c r="AJ171" s="335" t="s">
        <v>1282</v>
      </c>
      <c r="AK171" s="335" t="s">
        <v>1282</v>
      </c>
      <c r="AL171" s="335" t="s">
        <v>1282</v>
      </c>
      <c r="AM171" s="335" t="s">
        <v>1282</v>
      </c>
      <c r="AN171" s="335" t="s">
        <v>1282</v>
      </c>
      <c r="AO171" s="335" t="s">
        <v>1282</v>
      </c>
      <c r="AP171" s="335" t="s">
        <v>1282</v>
      </c>
      <c r="AQ171" s="335" t="s">
        <v>1282</v>
      </c>
      <c r="AR171" s="335" t="s">
        <v>1282</v>
      </c>
      <c r="AS171" s="335" t="s">
        <v>1282</v>
      </c>
      <c r="AT171" s="335" t="s">
        <v>1282</v>
      </c>
      <c r="AU171" s="335" t="s">
        <v>1282</v>
      </c>
      <c r="AV171" s="335" t="s">
        <v>1282</v>
      </c>
      <c r="AW171" s="335" t="s">
        <v>1282</v>
      </c>
      <c r="AX171" s="335" t="s">
        <v>1282</v>
      </c>
      <c r="AY171" s="335" t="s">
        <v>1282</v>
      </c>
      <c r="AZ171" s="335" t="s">
        <v>1282</v>
      </c>
      <c r="BA171" s="335" t="s">
        <v>1282</v>
      </c>
      <c r="BB171" s="335" t="s">
        <v>1282</v>
      </c>
      <c r="BC171" s="335" t="s">
        <v>1282</v>
      </c>
      <c r="BD171" s="335" t="s">
        <v>1282</v>
      </c>
      <c r="BE171" s="335" t="s">
        <v>1282</v>
      </c>
      <c r="BF171" s="335" t="s">
        <v>1282</v>
      </c>
      <c r="BG171" s="335" t="s">
        <v>1282</v>
      </c>
      <c r="BH171" s="335" t="s">
        <v>1282</v>
      </c>
      <c r="BI171" s="335" t="s">
        <v>1282</v>
      </c>
      <c r="BJ171" s="335" t="s">
        <v>1282</v>
      </c>
      <c r="BK171" s="335" t="s">
        <v>1282</v>
      </c>
      <c r="BL171" s="335" t="s">
        <v>1282</v>
      </c>
      <c r="BM171" s="335" t="s">
        <v>1282</v>
      </c>
      <c r="BN171" s="335" t="s">
        <v>1282</v>
      </c>
      <c r="BO171" s="335" t="s">
        <v>1282</v>
      </c>
      <c r="BP171" s="335" t="s">
        <v>1282</v>
      </c>
      <c r="BQ171" s="335" t="s">
        <v>1282</v>
      </c>
      <c r="BR171" s="335" t="s">
        <v>1282</v>
      </c>
      <c r="BS171" s="335" t="s">
        <v>1282</v>
      </c>
      <c r="BT171" s="335" t="s">
        <v>1282</v>
      </c>
      <c r="BU171" s="335" t="s">
        <v>1282</v>
      </c>
      <c r="BV171" s="335" t="s">
        <v>1282</v>
      </c>
      <c r="BW171" s="335" t="s">
        <v>1282</v>
      </c>
      <c r="BX171" s="335" t="s">
        <v>1282</v>
      </c>
      <c r="BY171" s="335" t="s">
        <v>1282</v>
      </c>
      <c r="BZ171" s="335" t="s">
        <v>1282</v>
      </c>
      <c r="CA171" s="335" t="s">
        <v>1282</v>
      </c>
      <c r="CB171" s="335" t="s">
        <v>1282</v>
      </c>
      <c r="CC171" s="335">
        <v>1209</v>
      </c>
    </row>
    <row r="172" spans="1:81" s="330" customFormat="1" ht="13.9" customHeight="1" x14ac:dyDescent="0.2">
      <c r="A172" s="377" t="s">
        <v>1583</v>
      </c>
      <c r="B172" s="378"/>
      <c r="C172" s="335" t="s">
        <v>1282</v>
      </c>
      <c r="D172" s="335" t="s">
        <v>1282</v>
      </c>
      <c r="E172" s="335" t="s">
        <v>1282</v>
      </c>
      <c r="F172" s="335" t="s">
        <v>1282</v>
      </c>
      <c r="G172" s="335" t="s">
        <v>1282</v>
      </c>
      <c r="H172" s="335" t="s">
        <v>1282</v>
      </c>
      <c r="I172" s="335" t="s">
        <v>1282</v>
      </c>
      <c r="J172" s="335" t="s">
        <v>1282</v>
      </c>
      <c r="K172" s="335" t="s">
        <v>1282</v>
      </c>
      <c r="L172" s="335" t="s">
        <v>1282</v>
      </c>
      <c r="M172" s="335" t="s">
        <v>1282</v>
      </c>
      <c r="N172" s="335" t="s">
        <v>1282</v>
      </c>
      <c r="O172" s="335" t="s">
        <v>1282</v>
      </c>
      <c r="P172" s="335" t="s">
        <v>1282</v>
      </c>
      <c r="Q172" s="335" t="s">
        <v>1282</v>
      </c>
      <c r="R172" s="335" t="s">
        <v>1282</v>
      </c>
      <c r="S172" s="335" t="s">
        <v>1282</v>
      </c>
      <c r="T172" s="335" t="s">
        <v>1282</v>
      </c>
      <c r="U172" s="335" t="s">
        <v>1282</v>
      </c>
      <c r="V172" s="335" t="s">
        <v>1282</v>
      </c>
      <c r="W172" s="335" t="s">
        <v>1282</v>
      </c>
      <c r="X172" s="335" t="s">
        <v>1282</v>
      </c>
      <c r="Y172" s="335" t="s">
        <v>1282</v>
      </c>
      <c r="Z172" s="335" t="s">
        <v>1282</v>
      </c>
      <c r="AA172" s="335" t="s">
        <v>1282</v>
      </c>
      <c r="AB172" s="335" t="s">
        <v>1282</v>
      </c>
      <c r="AC172" s="335" t="s">
        <v>1282</v>
      </c>
      <c r="AD172" s="335" t="s">
        <v>1282</v>
      </c>
      <c r="AE172" s="335" t="s">
        <v>1282</v>
      </c>
      <c r="AF172" s="335" t="s">
        <v>1282</v>
      </c>
      <c r="AG172" s="335" t="s">
        <v>1282</v>
      </c>
      <c r="AH172" s="335" t="s">
        <v>1282</v>
      </c>
      <c r="AI172" s="335" t="s">
        <v>1282</v>
      </c>
      <c r="AJ172" s="335" t="s">
        <v>1282</v>
      </c>
      <c r="AK172" s="335" t="s">
        <v>1282</v>
      </c>
      <c r="AL172" s="335" t="s">
        <v>1282</v>
      </c>
      <c r="AM172" s="335" t="s">
        <v>1282</v>
      </c>
      <c r="AN172" s="335" t="s">
        <v>1282</v>
      </c>
      <c r="AO172" s="335" t="s">
        <v>1282</v>
      </c>
      <c r="AP172" s="335" t="s">
        <v>1282</v>
      </c>
      <c r="AQ172" s="335" t="s">
        <v>1282</v>
      </c>
      <c r="AR172" s="335" t="s">
        <v>1282</v>
      </c>
      <c r="AS172" s="335" t="s">
        <v>1282</v>
      </c>
      <c r="AT172" s="335" t="s">
        <v>1282</v>
      </c>
      <c r="AU172" s="335" t="s">
        <v>1282</v>
      </c>
      <c r="AV172" s="335" t="s">
        <v>1282</v>
      </c>
      <c r="AW172" s="335" t="s">
        <v>1282</v>
      </c>
      <c r="AX172" s="335" t="s">
        <v>1282</v>
      </c>
      <c r="AY172" s="335" t="s">
        <v>1282</v>
      </c>
      <c r="AZ172" s="335" t="s">
        <v>1282</v>
      </c>
      <c r="BA172" s="335" t="s">
        <v>1282</v>
      </c>
      <c r="BB172" s="335" t="s">
        <v>1282</v>
      </c>
      <c r="BC172" s="335" t="s">
        <v>1282</v>
      </c>
      <c r="BD172" s="335" t="s">
        <v>1282</v>
      </c>
      <c r="BE172" s="335" t="s">
        <v>1282</v>
      </c>
      <c r="BF172" s="335" t="s">
        <v>1282</v>
      </c>
      <c r="BG172" s="335" t="s">
        <v>1282</v>
      </c>
      <c r="BH172" s="335">
        <v>1</v>
      </c>
      <c r="BI172" s="335" t="s">
        <v>1282</v>
      </c>
      <c r="BJ172" s="335" t="s">
        <v>1282</v>
      </c>
      <c r="BK172" s="335" t="s">
        <v>1282</v>
      </c>
      <c r="BL172" s="335" t="s">
        <v>1282</v>
      </c>
      <c r="BM172" s="335" t="s">
        <v>1282</v>
      </c>
      <c r="BN172" s="335" t="s">
        <v>1282</v>
      </c>
      <c r="BO172" s="335" t="s">
        <v>1282</v>
      </c>
      <c r="BP172" s="335" t="s">
        <v>1282</v>
      </c>
      <c r="BQ172" s="335" t="s">
        <v>1282</v>
      </c>
      <c r="BR172" s="335" t="s">
        <v>1282</v>
      </c>
      <c r="BS172" s="335" t="s">
        <v>1282</v>
      </c>
      <c r="BT172" s="335" t="s">
        <v>1282</v>
      </c>
      <c r="BU172" s="335" t="s">
        <v>1282</v>
      </c>
      <c r="BV172" s="335" t="s">
        <v>1282</v>
      </c>
      <c r="BW172" s="335" t="s">
        <v>1282</v>
      </c>
      <c r="BX172" s="335" t="s">
        <v>1282</v>
      </c>
      <c r="BY172" s="335" t="s">
        <v>1282</v>
      </c>
      <c r="BZ172" s="335" t="s">
        <v>1282</v>
      </c>
      <c r="CA172" s="335" t="s">
        <v>1282</v>
      </c>
      <c r="CB172" s="335" t="s">
        <v>1282</v>
      </c>
      <c r="CC172" s="335" t="s">
        <v>1282</v>
      </c>
    </row>
    <row r="173" spans="1:81" s="330" customFormat="1" ht="14.25" x14ac:dyDescent="0.2">
      <c r="A173" s="334" t="s">
        <v>1582</v>
      </c>
      <c r="B173" s="335" t="s">
        <v>1123</v>
      </c>
      <c r="C173" s="335" t="s">
        <v>1282</v>
      </c>
      <c r="D173" s="335" t="s">
        <v>1282</v>
      </c>
      <c r="E173" s="335" t="s">
        <v>1282</v>
      </c>
      <c r="F173" s="335" t="s">
        <v>1282</v>
      </c>
      <c r="G173" s="335" t="s">
        <v>1282</v>
      </c>
      <c r="H173" s="335" t="s">
        <v>1282</v>
      </c>
      <c r="I173" s="335" t="s">
        <v>1282</v>
      </c>
      <c r="J173" s="335" t="s">
        <v>1282</v>
      </c>
      <c r="K173" s="335" t="s">
        <v>1282</v>
      </c>
      <c r="L173" s="335" t="s">
        <v>1282</v>
      </c>
      <c r="M173" s="335" t="s">
        <v>1282</v>
      </c>
      <c r="N173" s="335" t="s">
        <v>1282</v>
      </c>
      <c r="O173" s="335" t="s">
        <v>1282</v>
      </c>
      <c r="P173" s="335" t="s">
        <v>1282</v>
      </c>
      <c r="Q173" s="335" t="s">
        <v>1282</v>
      </c>
      <c r="R173" s="335" t="s">
        <v>1282</v>
      </c>
      <c r="S173" s="335" t="s">
        <v>1282</v>
      </c>
      <c r="T173" s="335" t="s">
        <v>1282</v>
      </c>
      <c r="U173" s="335" t="s">
        <v>1282</v>
      </c>
      <c r="V173" s="335" t="s">
        <v>1282</v>
      </c>
      <c r="W173" s="335" t="s">
        <v>1282</v>
      </c>
      <c r="X173" s="335" t="s">
        <v>1282</v>
      </c>
      <c r="Y173" s="335" t="s">
        <v>1282</v>
      </c>
      <c r="Z173" s="335" t="s">
        <v>1282</v>
      </c>
      <c r="AA173" s="335" t="s">
        <v>1282</v>
      </c>
      <c r="AB173" s="335" t="s">
        <v>1282</v>
      </c>
      <c r="AC173" s="335" t="s">
        <v>1282</v>
      </c>
      <c r="AD173" s="335" t="s">
        <v>1282</v>
      </c>
      <c r="AE173" s="335" t="s">
        <v>1282</v>
      </c>
      <c r="AF173" s="335" t="s">
        <v>1282</v>
      </c>
      <c r="AG173" s="335" t="s">
        <v>1282</v>
      </c>
      <c r="AH173" s="335" t="s">
        <v>1282</v>
      </c>
      <c r="AI173" s="335" t="s">
        <v>1282</v>
      </c>
      <c r="AJ173" s="335" t="s">
        <v>1282</v>
      </c>
      <c r="AK173" s="335" t="s">
        <v>1282</v>
      </c>
      <c r="AL173" s="335" t="s">
        <v>1282</v>
      </c>
      <c r="AM173" s="335" t="s">
        <v>1282</v>
      </c>
      <c r="AN173" s="335" t="s">
        <v>1282</v>
      </c>
      <c r="AO173" s="335" t="s">
        <v>1282</v>
      </c>
      <c r="AP173" s="335" t="s">
        <v>1282</v>
      </c>
      <c r="AQ173" s="335" t="s">
        <v>1282</v>
      </c>
      <c r="AR173" s="335" t="s">
        <v>1282</v>
      </c>
      <c r="AS173" s="335" t="s">
        <v>1282</v>
      </c>
      <c r="AT173" s="335" t="s">
        <v>1282</v>
      </c>
      <c r="AU173" s="335">
        <v>3</v>
      </c>
      <c r="AV173" s="335">
        <v>233</v>
      </c>
      <c r="AW173" s="335">
        <v>507</v>
      </c>
      <c r="AX173" s="335">
        <v>633</v>
      </c>
      <c r="AY173" s="335">
        <v>668</v>
      </c>
      <c r="AZ173" s="335">
        <v>696</v>
      </c>
      <c r="BA173" s="335">
        <v>849</v>
      </c>
      <c r="BB173" s="335">
        <v>879</v>
      </c>
      <c r="BC173" s="335">
        <v>1054</v>
      </c>
      <c r="BD173" s="335">
        <v>1268</v>
      </c>
      <c r="BE173" s="335">
        <v>1298</v>
      </c>
      <c r="BF173" s="335">
        <v>1652</v>
      </c>
      <c r="BG173" s="335">
        <v>2025</v>
      </c>
      <c r="BH173" s="335">
        <v>2224</v>
      </c>
      <c r="BI173" s="335">
        <v>2002</v>
      </c>
      <c r="BJ173" s="335">
        <v>1875</v>
      </c>
      <c r="BK173" s="335">
        <v>1524</v>
      </c>
      <c r="BL173" s="335">
        <v>1200</v>
      </c>
      <c r="BM173" s="335">
        <v>722</v>
      </c>
      <c r="BN173" s="335">
        <v>495</v>
      </c>
      <c r="BO173" s="335">
        <v>293</v>
      </c>
      <c r="BP173" s="335">
        <v>161</v>
      </c>
      <c r="BQ173" s="335">
        <v>119</v>
      </c>
      <c r="BR173" s="335">
        <v>1955</v>
      </c>
      <c r="BS173" s="335">
        <v>4206</v>
      </c>
      <c r="BT173" s="335">
        <v>5990</v>
      </c>
      <c r="BU173" s="335">
        <v>7280</v>
      </c>
      <c r="BV173" s="335">
        <v>7363</v>
      </c>
      <c r="BW173" s="335">
        <v>7207</v>
      </c>
      <c r="BX173" s="335">
        <v>8210</v>
      </c>
      <c r="BY173" s="335">
        <v>8097</v>
      </c>
      <c r="BZ173" s="335">
        <v>9136</v>
      </c>
      <c r="CA173" s="335">
        <v>8869</v>
      </c>
      <c r="CB173" s="335">
        <v>9023</v>
      </c>
      <c r="CC173" s="335">
        <v>10676</v>
      </c>
    </row>
    <row r="174" spans="1:81" s="330" customFormat="1" ht="13.9" customHeight="1" x14ac:dyDescent="0.2">
      <c r="A174" s="377" t="s">
        <v>1582</v>
      </c>
      <c r="B174" s="378"/>
      <c r="C174" s="335" t="s">
        <v>1282</v>
      </c>
      <c r="D174" s="335" t="s">
        <v>1282</v>
      </c>
      <c r="E174" s="335" t="s">
        <v>1282</v>
      </c>
      <c r="F174" s="335" t="s">
        <v>1282</v>
      </c>
      <c r="G174" s="335" t="s">
        <v>1282</v>
      </c>
      <c r="H174" s="335" t="s">
        <v>1282</v>
      </c>
      <c r="I174" s="335" t="s">
        <v>1282</v>
      </c>
      <c r="J174" s="335" t="s">
        <v>1282</v>
      </c>
      <c r="K174" s="335" t="s">
        <v>1282</v>
      </c>
      <c r="L174" s="335" t="s">
        <v>1282</v>
      </c>
      <c r="M174" s="335" t="s">
        <v>1282</v>
      </c>
      <c r="N174" s="335" t="s">
        <v>1282</v>
      </c>
      <c r="O174" s="335" t="s">
        <v>1282</v>
      </c>
      <c r="P174" s="335" t="s">
        <v>1282</v>
      </c>
      <c r="Q174" s="335" t="s">
        <v>1282</v>
      </c>
      <c r="R174" s="335" t="s">
        <v>1282</v>
      </c>
      <c r="S174" s="335" t="s">
        <v>1282</v>
      </c>
      <c r="T174" s="335" t="s">
        <v>1282</v>
      </c>
      <c r="U174" s="335" t="s">
        <v>1282</v>
      </c>
      <c r="V174" s="335" t="s">
        <v>1282</v>
      </c>
      <c r="W174" s="335" t="s">
        <v>1282</v>
      </c>
      <c r="X174" s="335" t="s">
        <v>1282</v>
      </c>
      <c r="Y174" s="335" t="s">
        <v>1288</v>
      </c>
      <c r="Z174" s="335">
        <v>2</v>
      </c>
      <c r="AA174" s="335">
        <v>5</v>
      </c>
      <c r="AB174" s="335">
        <v>11</v>
      </c>
      <c r="AC174" s="335">
        <v>16</v>
      </c>
      <c r="AD174" s="335">
        <v>42</v>
      </c>
      <c r="AE174" s="335">
        <v>66</v>
      </c>
      <c r="AF174" s="335">
        <v>136</v>
      </c>
      <c r="AG174" s="335">
        <v>104</v>
      </c>
      <c r="AH174" s="335">
        <v>156</v>
      </c>
      <c r="AI174" s="335">
        <v>179</v>
      </c>
      <c r="AJ174" s="335">
        <v>291</v>
      </c>
      <c r="AK174" s="335">
        <v>348</v>
      </c>
      <c r="AL174" s="335">
        <v>689</v>
      </c>
      <c r="AM174" s="335">
        <v>1262</v>
      </c>
      <c r="AN174" s="335">
        <v>279</v>
      </c>
      <c r="AO174" s="335">
        <v>1616</v>
      </c>
      <c r="AP174" s="335">
        <v>1972</v>
      </c>
      <c r="AQ174" s="335">
        <v>2408</v>
      </c>
      <c r="AR174" s="335">
        <v>3129</v>
      </c>
      <c r="AS174" s="335">
        <v>3771</v>
      </c>
      <c r="AT174" s="335">
        <v>3782</v>
      </c>
      <c r="AU174" s="335">
        <v>3655</v>
      </c>
      <c r="AV174" s="335">
        <v>3483</v>
      </c>
      <c r="AW174" s="335">
        <v>2797</v>
      </c>
      <c r="AX174" s="335">
        <v>2666</v>
      </c>
      <c r="AY174" s="335">
        <v>2586</v>
      </c>
      <c r="AZ174" s="335">
        <v>2531</v>
      </c>
      <c r="BA174" s="335">
        <v>2649</v>
      </c>
      <c r="BB174" s="335">
        <v>2849</v>
      </c>
      <c r="BC174" s="335">
        <v>2762</v>
      </c>
      <c r="BD174" s="335">
        <v>2309</v>
      </c>
      <c r="BE174" s="335">
        <v>2587</v>
      </c>
      <c r="BF174" s="335">
        <v>1615</v>
      </c>
      <c r="BG174" s="335">
        <v>2328</v>
      </c>
      <c r="BH174" s="335">
        <v>2067</v>
      </c>
      <c r="BI174" s="335">
        <v>2497</v>
      </c>
      <c r="BJ174" s="335">
        <v>2346</v>
      </c>
      <c r="BK174" s="335">
        <v>2664</v>
      </c>
      <c r="BL174" s="335">
        <v>4062</v>
      </c>
      <c r="BM174" s="335">
        <v>6241</v>
      </c>
      <c r="BN174" s="335">
        <v>6967</v>
      </c>
      <c r="BO174" s="335">
        <v>7155</v>
      </c>
      <c r="BP174" s="335">
        <v>7616</v>
      </c>
      <c r="BQ174" s="335">
        <v>7995</v>
      </c>
      <c r="BR174" s="335">
        <v>6529</v>
      </c>
      <c r="BS174" s="335">
        <v>4778</v>
      </c>
      <c r="BT174" s="335">
        <v>3857</v>
      </c>
      <c r="BU174" s="335">
        <v>3902</v>
      </c>
      <c r="BV174" s="335">
        <v>5576</v>
      </c>
      <c r="BW174" s="335">
        <v>4576</v>
      </c>
      <c r="BX174" s="335">
        <v>3888</v>
      </c>
      <c r="BY174" s="335">
        <v>3409</v>
      </c>
      <c r="BZ174" s="335">
        <v>2999</v>
      </c>
      <c r="CA174" s="335">
        <v>2915</v>
      </c>
      <c r="CB174" s="335">
        <v>2646</v>
      </c>
      <c r="CC174" s="335">
        <v>2183</v>
      </c>
    </row>
    <row r="175" spans="1:81" s="330" customFormat="1" ht="13.9" customHeight="1" x14ac:dyDescent="0.2">
      <c r="A175" s="377" t="s">
        <v>1581</v>
      </c>
      <c r="B175" s="378"/>
      <c r="C175" s="335" t="s">
        <v>1282</v>
      </c>
      <c r="D175" s="335" t="s">
        <v>1282</v>
      </c>
      <c r="E175" s="335" t="s">
        <v>1282</v>
      </c>
      <c r="F175" s="335" t="s">
        <v>1282</v>
      </c>
      <c r="G175" s="335" t="s">
        <v>1282</v>
      </c>
      <c r="H175" s="335" t="s">
        <v>1282</v>
      </c>
      <c r="I175" s="335" t="s">
        <v>1282</v>
      </c>
      <c r="J175" s="335" t="s">
        <v>1282</v>
      </c>
      <c r="K175" s="335" t="s">
        <v>1282</v>
      </c>
      <c r="L175" s="335" t="s">
        <v>1282</v>
      </c>
      <c r="M175" s="335" t="s">
        <v>1282</v>
      </c>
      <c r="N175" s="335" t="s">
        <v>1282</v>
      </c>
      <c r="O175" s="335" t="s">
        <v>1282</v>
      </c>
      <c r="P175" s="335" t="s">
        <v>1282</v>
      </c>
      <c r="Q175" s="335" t="s">
        <v>1282</v>
      </c>
      <c r="R175" s="335" t="s">
        <v>1282</v>
      </c>
      <c r="S175" s="335" t="s">
        <v>1282</v>
      </c>
      <c r="T175" s="335" t="s">
        <v>1282</v>
      </c>
      <c r="U175" s="335" t="s">
        <v>1282</v>
      </c>
      <c r="V175" s="335" t="s">
        <v>1282</v>
      </c>
      <c r="W175" s="335" t="s">
        <v>1282</v>
      </c>
      <c r="X175" s="335" t="s">
        <v>1282</v>
      </c>
      <c r="Y175" s="335" t="s">
        <v>1282</v>
      </c>
      <c r="Z175" s="335" t="s">
        <v>1282</v>
      </c>
      <c r="AA175" s="335" t="s">
        <v>1282</v>
      </c>
      <c r="AB175" s="335" t="s">
        <v>1282</v>
      </c>
      <c r="AC175" s="335" t="s">
        <v>1282</v>
      </c>
      <c r="AD175" s="335" t="s">
        <v>1282</v>
      </c>
      <c r="AE175" s="335" t="s">
        <v>1282</v>
      </c>
      <c r="AF175" s="335" t="s">
        <v>1282</v>
      </c>
      <c r="AG175" s="335" t="s">
        <v>1282</v>
      </c>
      <c r="AH175" s="335" t="s">
        <v>1282</v>
      </c>
      <c r="AI175" s="335" t="s">
        <v>1288</v>
      </c>
      <c r="AJ175" s="335" t="s">
        <v>1282</v>
      </c>
      <c r="AK175" s="335">
        <v>1</v>
      </c>
      <c r="AL175" s="335">
        <v>1</v>
      </c>
      <c r="AM175" s="335">
        <v>1</v>
      </c>
      <c r="AN175" s="335">
        <v>1</v>
      </c>
      <c r="AO175" s="335">
        <v>2</v>
      </c>
      <c r="AP175" s="335">
        <v>1</v>
      </c>
      <c r="AQ175" s="335">
        <v>2</v>
      </c>
      <c r="AR175" s="335">
        <v>3</v>
      </c>
      <c r="AS175" s="335">
        <v>3</v>
      </c>
      <c r="AT175" s="335">
        <v>2</v>
      </c>
      <c r="AU175" s="335">
        <v>3</v>
      </c>
      <c r="AV175" s="335">
        <v>3</v>
      </c>
      <c r="AW175" s="335">
        <v>4</v>
      </c>
      <c r="AX175" s="335">
        <v>4</v>
      </c>
      <c r="AY175" s="335">
        <v>4</v>
      </c>
      <c r="AZ175" s="335">
        <v>3</v>
      </c>
      <c r="BA175" s="335">
        <v>4</v>
      </c>
      <c r="BB175" s="335">
        <v>4</v>
      </c>
      <c r="BC175" s="335">
        <v>5</v>
      </c>
      <c r="BD175" s="335">
        <v>6</v>
      </c>
      <c r="BE175" s="335">
        <v>7</v>
      </c>
      <c r="BF175" s="335">
        <v>5</v>
      </c>
      <c r="BG175" s="335">
        <v>10</v>
      </c>
      <c r="BH175" s="335">
        <v>11</v>
      </c>
      <c r="BI175" s="335">
        <v>12</v>
      </c>
      <c r="BJ175" s="335">
        <v>13</v>
      </c>
      <c r="BK175" s="335">
        <v>15</v>
      </c>
      <c r="BL175" s="335">
        <v>13</v>
      </c>
      <c r="BM175" s="335">
        <v>14</v>
      </c>
      <c r="BN175" s="335">
        <v>19</v>
      </c>
      <c r="BO175" s="335">
        <v>19</v>
      </c>
      <c r="BP175" s="335">
        <v>15</v>
      </c>
      <c r="BQ175" s="335">
        <v>19</v>
      </c>
      <c r="BR175" s="335">
        <v>19</v>
      </c>
      <c r="BS175" s="335">
        <v>19</v>
      </c>
      <c r="BT175" s="335">
        <v>23</v>
      </c>
      <c r="BU175" s="335">
        <v>35</v>
      </c>
      <c r="BV175" s="335">
        <v>30</v>
      </c>
      <c r="BW175" s="335">
        <v>32</v>
      </c>
      <c r="BX175" s="335">
        <v>25</v>
      </c>
      <c r="BY175" s="335">
        <v>33</v>
      </c>
      <c r="BZ175" s="335">
        <v>43</v>
      </c>
      <c r="CA175" s="335">
        <v>45</v>
      </c>
      <c r="CB175" s="335">
        <v>40</v>
      </c>
      <c r="CC175" s="335">
        <v>44</v>
      </c>
    </row>
    <row r="176" spans="1:81" s="330" customFormat="1" ht="13.9" customHeight="1" x14ac:dyDescent="0.2">
      <c r="A176" s="377" t="s">
        <v>1580</v>
      </c>
      <c r="B176" s="378"/>
      <c r="C176" s="335" t="s">
        <v>1282</v>
      </c>
      <c r="D176" s="335" t="s">
        <v>1282</v>
      </c>
      <c r="E176" s="335" t="s">
        <v>1282</v>
      </c>
      <c r="F176" s="335" t="s">
        <v>1282</v>
      </c>
      <c r="G176" s="335" t="s">
        <v>1282</v>
      </c>
      <c r="H176" s="335" t="s">
        <v>1282</v>
      </c>
      <c r="I176" s="335" t="s">
        <v>1282</v>
      </c>
      <c r="J176" s="335" t="s">
        <v>1282</v>
      </c>
      <c r="K176" s="335" t="s">
        <v>1282</v>
      </c>
      <c r="L176" s="335" t="s">
        <v>1282</v>
      </c>
      <c r="M176" s="335" t="s">
        <v>1282</v>
      </c>
      <c r="N176" s="335" t="s">
        <v>1282</v>
      </c>
      <c r="O176" s="335" t="s">
        <v>1282</v>
      </c>
      <c r="P176" s="335" t="s">
        <v>1282</v>
      </c>
      <c r="Q176" s="335" t="s">
        <v>1282</v>
      </c>
      <c r="R176" s="335" t="s">
        <v>1282</v>
      </c>
      <c r="S176" s="335" t="s">
        <v>1282</v>
      </c>
      <c r="T176" s="335" t="s">
        <v>1282</v>
      </c>
      <c r="U176" s="335" t="s">
        <v>1282</v>
      </c>
      <c r="V176" s="335" t="s">
        <v>1282</v>
      </c>
      <c r="W176" s="335" t="s">
        <v>1282</v>
      </c>
      <c r="X176" s="335" t="s">
        <v>1282</v>
      </c>
      <c r="Y176" s="335" t="s">
        <v>1282</v>
      </c>
      <c r="Z176" s="335" t="s">
        <v>1282</v>
      </c>
      <c r="AA176" s="335" t="s">
        <v>1282</v>
      </c>
      <c r="AB176" s="335" t="s">
        <v>1282</v>
      </c>
      <c r="AC176" s="335" t="s">
        <v>1282</v>
      </c>
      <c r="AD176" s="335" t="s">
        <v>1282</v>
      </c>
      <c r="AE176" s="335" t="s">
        <v>1282</v>
      </c>
      <c r="AF176" s="335" t="s">
        <v>1282</v>
      </c>
      <c r="AG176" s="335" t="s">
        <v>1282</v>
      </c>
      <c r="AH176" s="335" t="s">
        <v>1282</v>
      </c>
      <c r="AI176" s="335" t="s">
        <v>1282</v>
      </c>
      <c r="AJ176" s="335" t="s">
        <v>1282</v>
      </c>
      <c r="AK176" s="335" t="s">
        <v>1282</v>
      </c>
      <c r="AL176" s="335" t="s">
        <v>1282</v>
      </c>
      <c r="AM176" s="335" t="s">
        <v>1282</v>
      </c>
      <c r="AN176" s="335" t="s">
        <v>1282</v>
      </c>
      <c r="AO176" s="335" t="s">
        <v>1282</v>
      </c>
      <c r="AP176" s="335" t="s">
        <v>1282</v>
      </c>
      <c r="AQ176" s="335" t="s">
        <v>1282</v>
      </c>
      <c r="AR176" s="335" t="s">
        <v>1282</v>
      </c>
      <c r="AS176" s="335" t="s">
        <v>1282</v>
      </c>
      <c r="AT176" s="335" t="s">
        <v>1282</v>
      </c>
      <c r="AU176" s="335" t="s">
        <v>1282</v>
      </c>
      <c r="AV176" s="335" t="s">
        <v>1282</v>
      </c>
      <c r="AW176" s="335" t="s">
        <v>1282</v>
      </c>
      <c r="AX176" s="335" t="s">
        <v>1282</v>
      </c>
      <c r="AY176" s="335" t="s">
        <v>1282</v>
      </c>
      <c r="AZ176" s="335" t="s">
        <v>1282</v>
      </c>
      <c r="BA176" s="335" t="s">
        <v>1282</v>
      </c>
      <c r="BB176" s="335" t="s">
        <v>1282</v>
      </c>
      <c r="BC176" s="335" t="s">
        <v>1282</v>
      </c>
      <c r="BD176" s="335" t="s">
        <v>1282</v>
      </c>
      <c r="BE176" s="335" t="s">
        <v>1288</v>
      </c>
      <c r="BF176" s="335">
        <v>5</v>
      </c>
      <c r="BG176" s="335">
        <v>5</v>
      </c>
      <c r="BH176" s="335">
        <v>6</v>
      </c>
      <c r="BI176" s="335">
        <v>6</v>
      </c>
      <c r="BJ176" s="335">
        <v>6</v>
      </c>
      <c r="BK176" s="335">
        <v>6</v>
      </c>
      <c r="BL176" s="335">
        <v>8</v>
      </c>
      <c r="BM176" s="335">
        <v>10</v>
      </c>
      <c r="BN176" s="335">
        <v>12</v>
      </c>
      <c r="BO176" s="335">
        <v>12</v>
      </c>
      <c r="BP176" s="335">
        <v>12</v>
      </c>
      <c r="BQ176" s="335" t="s">
        <v>1282</v>
      </c>
      <c r="BR176" s="335" t="s">
        <v>1282</v>
      </c>
      <c r="BS176" s="335" t="s">
        <v>1282</v>
      </c>
      <c r="BT176" s="335" t="s">
        <v>1282</v>
      </c>
      <c r="BU176" s="335" t="s">
        <v>1282</v>
      </c>
      <c r="BV176" s="335" t="s">
        <v>1282</v>
      </c>
      <c r="BW176" s="335" t="s">
        <v>1282</v>
      </c>
      <c r="BX176" s="335" t="s">
        <v>1282</v>
      </c>
      <c r="BY176" s="335" t="s">
        <v>1282</v>
      </c>
      <c r="BZ176" s="335" t="s">
        <v>1282</v>
      </c>
      <c r="CA176" s="335" t="s">
        <v>1282</v>
      </c>
      <c r="CB176" s="335" t="s">
        <v>1282</v>
      </c>
      <c r="CC176" s="335" t="s">
        <v>1282</v>
      </c>
    </row>
    <row r="177" spans="1:81" s="330" customFormat="1" ht="14.25" x14ac:dyDescent="0.2">
      <c r="A177" s="334" t="s">
        <v>1579</v>
      </c>
      <c r="B177" s="335" t="s">
        <v>1123</v>
      </c>
      <c r="C177" s="335" t="s">
        <v>1282</v>
      </c>
      <c r="D177" s="335" t="s">
        <v>1282</v>
      </c>
      <c r="E177" s="335" t="s">
        <v>1282</v>
      </c>
      <c r="F177" s="335" t="s">
        <v>1282</v>
      </c>
      <c r="G177" s="335" t="s">
        <v>1282</v>
      </c>
      <c r="H177" s="335" t="s">
        <v>1282</v>
      </c>
      <c r="I177" s="335" t="s">
        <v>1282</v>
      </c>
      <c r="J177" s="335" t="s">
        <v>1282</v>
      </c>
      <c r="K177" s="335" t="s">
        <v>1282</v>
      </c>
      <c r="L177" s="335" t="s">
        <v>1282</v>
      </c>
      <c r="M177" s="335" t="s">
        <v>1282</v>
      </c>
      <c r="N177" s="335" t="s">
        <v>1282</v>
      </c>
      <c r="O177" s="335" t="s">
        <v>1282</v>
      </c>
      <c r="P177" s="335" t="s">
        <v>1282</v>
      </c>
      <c r="Q177" s="335" t="s">
        <v>1282</v>
      </c>
      <c r="R177" s="335" t="s">
        <v>1282</v>
      </c>
      <c r="S177" s="335" t="s">
        <v>1282</v>
      </c>
      <c r="T177" s="335" t="s">
        <v>1282</v>
      </c>
      <c r="U177" s="335" t="s">
        <v>1282</v>
      </c>
      <c r="V177" s="335" t="s">
        <v>1282</v>
      </c>
      <c r="W177" s="335" t="s">
        <v>1282</v>
      </c>
      <c r="X177" s="335" t="s">
        <v>1282</v>
      </c>
      <c r="Y177" s="335" t="s">
        <v>1282</v>
      </c>
      <c r="Z177" s="335" t="s">
        <v>1282</v>
      </c>
      <c r="AA177" s="335" t="s">
        <v>1282</v>
      </c>
      <c r="AB177" s="335" t="s">
        <v>1282</v>
      </c>
      <c r="AC177" s="335" t="s">
        <v>1282</v>
      </c>
      <c r="AD177" s="335" t="s">
        <v>1282</v>
      </c>
      <c r="AE177" s="335" t="s">
        <v>1282</v>
      </c>
      <c r="AF177" s="335" t="s">
        <v>1282</v>
      </c>
      <c r="AG177" s="335" t="s">
        <v>1282</v>
      </c>
      <c r="AH177" s="335" t="s">
        <v>1282</v>
      </c>
      <c r="AI177" s="335" t="s">
        <v>1282</v>
      </c>
      <c r="AJ177" s="335" t="s">
        <v>1282</v>
      </c>
      <c r="AK177" s="335" t="s">
        <v>1282</v>
      </c>
      <c r="AL177" s="335" t="s">
        <v>1282</v>
      </c>
      <c r="AM177" s="335" t="s">
        <v>1282</v>
      </c>
      <c r="AN177" s="335" t="s">
        <v>1282</v>
      </c>
      <c r="AO177" s="335" t="s">
        <v>1282</v>
      </c>
      <c r="AP177" s="335" t="s">
        <v>1282</v>
      </c>
      <c r="AQ177" s="335" t="s">
        <v>1282</v>
      </c>
      <c r="AR177" s="335" t="s">
        <v>1282</v>
      </c>
      <c r="AS177" s="335" t="s">
        <v>1282</v>
      </c>
      <c r="AT177" s="335" t="s">
        <v>1282</v>
      </c>
      <c r="AU177" s="335" t="s">
        <v>1282</v>
      </c>
      <c r="AV177" s="335" t="s">
        <v>1282</v>
      </c>
      <c r="AW177" s="335" t="s">
        <v>1282</v>
      </c>
      <c r="AX177" s="335" t="s">
        <v>1282</v>
      </c>
      <c r="AY177" s="335" t="s">
        <v>1282</v>
      </c>
      <c r="AZ177" s="335" t="s">
        <v>1282</v>
      </c>
      <c r="BA177" s="335" t="s">
        <v>1282</v>
      </c>
      <c r="BB177" s="335" t="s">
        <v>1282</v>
      </c>
      <c r="BC177" s="335" t="s">
        <v>1282</v>
      </c>
      <c r="BD177" s="335" t="s">
        <v>1282</v>
      </c>
      <c r="BE177" s="335" t="s">
        <v>1282</v>
      </c>
      <c r="BF177" s="335" t="s">
        <v>1282</v>
      </c>
      <c r="BG177" s="335" t="s">
        <v>1282</v>
      </c>
      <c r="BH177" s="335" t="s">
        <v>1282</v>
      </c>
      <c r="BI177" s="335" t="s">
        <v>1282</v>
      </c>
      <c r="BJ177" s="335" t="s">
        <v>1282</v>
      </c>
      <c r="BK177" s="335" t="s">
        <v>1282</v>
      </c>
      <c r="BL177" s="335" t="s">
        <v>1282</v>
      </c>
      <c r="BM177" s="335" t="s">
        <v>1282</v>
      </c>
      <c r="BN177" s="335" t="s">
        <v>1282</v>
      </c>
      <c r="BO177" s="335" t="s">
        <v>1282</v>
      </c>
      <c r="BP177" s="335" t="s">
        <v>1282</v>
      </c>
      <c r="BQ177" s="335" t="s">
        <v>1282</v>
      </c>
      <c r="BR177" s="335" t="s">
        <v>1282</v>
      </c>
      <c r="BS177" s="335" t="s">
        <v>1282</v>
      </c>
      <c r="BT177" s="335" t="s">
        <v>1282</v>
      </c>
      <c r="BU177" s="335" t="s">
        <v>1282</v>
      </c>
      <c r="BV177" s="335" t="s">
        <v>1282</v>
      </c>
      <c r="BW177" s="335">
        <v>3</v>
      </c>
      <c r="BX177" s="335">
        <v>5</v>
      </c>
      <c r="BY177" s="335">
        <v>5</v>
      </c>
      <c r="BZ177" s="335">
        <v>5</v>
      </c>
      <c r="CA177" s="335">
        <v>5</v>
      </c>
      <c r="CB177" s="335">
        <v>8</v>
      </c>
      <c r="CC177" s="335">
        <v>9</v>
      </c>
    </row>
    <row r="178" spans="1:81" s="330" customFormat="1" ht="13.9" customHeight="1" x14ac:dyDescent="0.2">
      <c r="A178" s="377" t="s">
        <v>1578</v>
      </c>
      <c r="B178" s="378"/>
      <c r="C178" s="335" t="s">
        <v>1288</v>
      </c>
      <c r="D178" s="335" t="s">
        <v>1288</v>
      </c>
      <c r="E178" s="335" t="s">
        <v>1288</v>
      </c>
      <c r="F178" s="335" t="s">
        <v>1288</v>
      </c>
      <c r="G178" s="335" t="s">
        <v>1288</v>
      </c>
      <c r="H178" s="335" t="s">
        <v>1288</v>
      </c>
      <c r="I178" s="335" t="s">
        <v>1288</v>
      </c>
      <c r="J178" s="335" t="s">
        <v>1288</v>
      </c>
      <c r="K178" s="335" t="s">
        <v>1288</v>
      </c>
      <c r="L178" s="335" t="s">
        <v>1288</v>
      </c>
      <c r="M178" s="335" t="s">
        <v>1288</v>
      </c>
      <c r="N178" s="335" t="s">
        <v>1288</v>
      </c>
      <c r="O178" s="335" t="s">
        <v>1288</v>
      </c>
      <c r="P178" s="335" t="s">
        <v>1288</v>
      </c>
      <c r="Q178" s="335" t="s">
        <v>1288</v>
      </c>
      <c r="R178" s="335" t="s">
        <v>1288</v>
      </c>
      <c r="S178" s="335" t="s">
        <v>1288</v>
      </c>
      <c r="T178" s="335" t="s">
        <v>1288</v>
      </c>
      <c r="U178" s="335" t="s">
        <v>1288</v>
      </c>
      <c r="V178" s="335" t="s">
        <v>1288</v>
      </c>
      <c r="W178" s="335">
        <v>1</v>
      </c>
      <c r="X178" s="335" t="s">
        <v>1288</v>
      </c>
      <c r="Y178" s="335">
        <v>1</v>
      </c>
      <c r="Z178" s="335" t="s">
        <v>1288</v>
      </c>
      <c r="AA178" s="335">
        <v>1</v>
      </c>
      <c r="AB178" s="335">
        <v>1</v>
      </c>
      <c r="AC178" s="335" t="s">
        <v>1288</v>
      </c>
      <c r="AD178" s="335" t="s">
        <v>1288</v>
      </c>
      <c r="AE178" s="335" t="s">
        <v>1288</v>
      </c>
      <c r="AF178" s="335" t="s">
        <v>1288</v>
      </c>
      <c r="AG178" s="335" t="s">
        <v>1288</v>
      </c>
      <c r="AH178" s="335" t="s">
        <v>1288</v>
      </c>
      <c r="AI178" s="335" t="s">
        <v>1288</v>
      </c>
      <c r="AJ178" s="335" t="s">
        <v>1288</v>
      </c>
      <c r="AK178" s="335" t="s">
        <v>1288</v>
      </c>
      <c r="AL178" s="335" t="s">
        <v>1282</v>
      </c>
      <c r="AM178" s="335" t="s">
        <v>1282</v>
      </c>
      <c r="AN178" s="335" t="s">
        <v>1282</v>
      </c>
      <c r="AO178" s="335" t="s">
        <v>1282</v>
      </c>
      <c r="AP178" s="335" t="s">
        <v>1288</v>
      </c>
      <c r="AQ178" s="335">
        <v>1</v>
      </c>
      <c r="AR178" s="335">
        <v>1</v>
      </c>
      <c r="AS178" s="335" t="s">
        <v>1282</v>
      </c>
      <c r="AT178" s="335" t="s">
        <v>1282</v>
      </c>
      <c r="AU178" s="335" t="s">
        <v>1282</v>
      </c>
      <c r="AV178" s="335" t="s">
        <v>1282</v>
      </c>
      <c r="AW178" s="335" t="s">
        <v>1282</v>
      </c>
      <c r="AX178" s="335" t="s">
        <v>1282</v>
      </c>
      <c r="AY178" s="335" t="s">
        <v>1282</v>
      </c>
      <c r="AZ178" s="335" t="s">
        <v>1282</v>
      </c>
      <c r="BA178" s="335" t="s">
        <v>1282</v>
      </c>
      <c r="BB178" s="335" t="s">
        <v>1282</v>
      </c>
      <c r="BC178" s="335" t="s">
        <v>1282</v>
      </c>
      <c r="BD178" s="335" t="s">
        <v>1282</v>
      </c>
      <c r="BE178" s="335" t="s">
        <v>1282</v>
      </c>
      <c r="BF178" s="335" t="s">
        <v>1282</v>
      </c>
      <c r="BG178" s="335" t="s">
        <v>1282</v>
      </c>
      <c r="BH178" s="335" t="s">
        <v>1282</v>
      </c>
      <c r="BI178" s="335" t="s">
        <v>1282</v>
      </c>
      <c r="BJ178" s="335" t="s">
        <v>1282</v>
      </c>
      <c r="BK178" s="335" t="s">
        <v>1282</v>
      </c>
      <c r="BL178" s="335" t="s">
        <v>1282</v>
      </c>
      <c r="BM178" s="335" t="s">
        <v>1282</v>
      </c>
      <c r="BN178" s="335" t="s">
        <v>1282</v>
      </c>
      <c r="BO178" s="335" t="s">
        <v>1282</v>
      </c>
      <c r="BP178" s="335" t="s">
        <v>1282</v>
      </c>
      <c r="BQ178" s="335" t="s">
        <v>1282</v>
      </c>
      <c r="BR178" s="335" t="s">
        <v>1282</v>
      </c>
      <c r="BS178" s="335" t="s">
        <v>1282</v>
      </c>
      <c r="BT178" s="335" t="s">
        <v>1282</v>
      </c>
      <c r="BU178" s="335" t="s">
        <v>1282</v>
      </c>
      <c r="BV178" s="335" t="s">
        <v>1282</v>
      </c>
      <c r="BW178" s="335" t="s">
        <v>1282</v>
      </c>
      <c r="BX178" s="335" t="s">
        <v>1282</v>
      </c>
      <c r="BY178" s="335" t="s">
        <v>1282</v>
      </c>
      <c r="BZ178" s="335" t="s">
        <v>1282</v>
      </c>
      <c r="CA178" s="335" t="s">
        <v>1282</v>
      </c>
      <c r="CB178" s="335" t="s">
        <v>1282</v>
      </c>
      <c r="CC178" s="335" t="s">
        <v>1282</v>
      </c>
    </row>
    <row r="179" spans="1:81" s="330" customFormat="1" ht="13.9" customHeight="1" x14ac:dyDescent="0.2">
      <c r="A179" s="383" t="s">
        <v>1577</v>
      </c>
      <c r="B179" s="384"/>
      <c r="C179" s="333">
        <v>165</v>
      </c>
      <c r="D179" s="333">
        <v>172</v>
      </c>
      <c r="E179" s="333">
        <v>152</v>
      </c>
      <c r="F179" s="333">
        <v>88</v>
      </c>
      <c r="G179" s="333">
        <v>48</v>
      </c>
      <c r="H179" s="333">
        <v>34</v>
      </c>
      <c r="I179" s="333">
        <v>45</v>
      </c>
      <c r="J179" s="333">
        <v>183</v>
      </c>
      <c r="K179" s="333">
        <v>334</v>
      </c>
      <c r="L179" s="333">
        <v>434</v>
      </c>
      <c r="M179" s="333">
        <v>465</v>
      </c>
      <c r="N179" s="333">
        <v>426</v>
      </c>
      <c r="O179" s="333">
        <v>448</v>
      </c>
      <c r="P179" s="333">
        <v>528</v>
      </c>
      <c r="Q179" s="333">
        <v>540</v>
      </c>
      <c r="R179" s="333">
        <v>594</v>
      </c>
      <c r="S179" s="333">
        <v>746</v>
      </c>
      <c r="T179" s="333">
        <v>976</v>
      </c>
      <c r="U179" s="333">
        <v>1562</v>
      </c>
      <c r="V179" s="333">
        <v>2671</v>
      </c>
      <c r="W179" s="333">
        <v>2999</v>
      </c>
      <c r="X179" s="333">
        <v>2688</v>
      </c>
      <c r="Y179" s="333">
        <v>2841</v>
      </c>
      <c r="Z179" s="333">
        <v>3077</v>
      </c>
      <c r="AA179" s="333">
        <v>3716</v>
      </c>
      <c r="AB179" s="333">
        <v>4100</v>
      </c>
      <c r="AC179" s="333">
        <v>4072</v>
      </c>
      <c r="AD179" s="333">
        <v>4135</v>
      </c>
      <c r="AE179" s="333">
        <v>4338</v>
      </c>
      <c r="AF179" s="333">
        <v>4402</v>
      </c>
      <c r="AG179" s="333">
        <v>4583</v>
      </c>
      <c r="AH179" s="333">
        <v>4884</v>
      </c>
      <c r="AI179" s="333">
        <v>4979</v>
      </c>
      <c r="AJ179" s="333">
        <v>5269</v>
      </c>
      <c r="AK179" s="333">
        <v>5105</v>
      </c>
      <c r="AL179" s="333">
        <v>5683</v>
      </c>
      <c r="AM179" s="333">
        <v>7805</v>
      </c>
      <c r="AN179" s="333">
        <v>1954</v>
      </c>
      <c r="AO179" s="333">
        <v>8002</v>
      </c>
      <c r="AP179" s="333">
        <v>8682</v>
      </c>
      <c r="AQ179" s="333">
        <v>10349</v>
      </c>
      <c r="AR179" s="333">
        <v>12986</v>
      </c>
      <c r="AS179" s="333">
        <v>13401</v>
      </c>
      <c r="AT179" s="333">
        <v>12105</v>
      </c>
      <c r="AU179" s="333">
        <v>13192</v>
      </c>
      <c r="AV179" s="333">
        <v>14969</v>
      </c>
      <c r="AW179" s="333">
        <v>16972</v>
      </c>
      <c r="AX179" s="333">
        <v>18287</v>
      </c>
      <c r="AY179" s="333">
        <v>16845</v>
      </c>
      <c r="AZ179" s="333">
        <v>18003</v>
      </c>
      <c r="BA179" s="333">
        <v>18146</v>
      </c>
      <c r="BB179" s="333">
        <v>19140</v>
      </c>
      <c r="BC179" s="333">
        <v>19787</v>
      </c>
      <c r="BD179" s="333">
        <v>20519</v>
      </c>
      <c r="BE179" s="333">
        <v>22253</v>
      </c>
      <c r="BF179" s="333">
        <v>23593</v>
      </c>
      <c r="BG179" s="333">
        <v>25724</v>
      </c>
      <c r="BH179" s="333">
        <v>25900</v>
      </c>
      <c r="BI179" s="333">
        <v>26815</v>
      </c>
      <c r="BJ179" s="333">
        <v>26112</v>
      </c>
      <c r="BK179" s="333">
        <v>28883</v>
      </c>
      <c r="BL179" s="333">
        <v>32213</v>
      </c>
      <c r="BM179" s="333">
        <v>36646</v>
      </c>
      <c r="BN179" s="333">
        <v>40998</v>
      </c>
      <c r="BO179" s="333">
        <v>41029</v>
      </c>
      <c r="BP179" s="333">
        <v>41298</v>
      </c>
      <c r="BQ179" s="333">
        <v>43368</v>
      </c>
      <c r="BR179" s="333">
        <v>46681</v>
      </c>
      <c r="BS179" s="333">
        <v>47945</v>
      </c>
      <c r="BT179" s="333">
        <v>51216</v>
      </c>
      <c r="BU179" s="333">
        <v>55328</v>
      </c>
      <c r="BV179" s="333">
        <v>60853</v>
      </c>
      <c r="BW179" s="333">
        <v>60865</v>
      </c>
      <c r="BX179" s="333">
        <v>60636</v>
      </c>
      <c r="BY179" s="333">
        <v>60392</v>
      </c>
      <c r="BZ179" s="333">
        <v>62152</v>
      </c>
      <c r="CA179" s="333">
        <v>60731</v>
      </c>
      <c r="CB179" s="333">
        <v>62105</v>
      </c>
      <c r="CC179" s="333">
        <v>68916</v>
      </c>
    </row>
    <row r="180" spans="1:81" s="330" customFormat="1" ht="13.9" customHeight="1" x14ac:dyDescent="0.25">
      <c r="A180" s="379" t="s">
        <v>1576</v>
      </c>
      <c r="B180" s="380"/>
      <c r="C180" s="333">
        <v>165</v>
      </c>
      <c r="D180" s="333">
        <v>172</v>
      </c>
      <c r="E180" s="333">
        <v>152</v>
      </c>
      <c r="F180" s="333">
        <v>88</v>
      </c>
      <c r="G180" s="333">
        <v>48</v>
      </c>
      <c r="H180" s="333">
        <v>34</v>
      </c>
      <c r="I180" s="333">
        <v>45</v>
      </c>
      <c r="J180" s="333">
        <v>183</v>
      </c>
      <c r="K180" s="333">
        <v>334</v>
      </c>
      <c r="L180" s="333">
        <v>434</v>
      </c>
      <c r="M180" s="333">
        <v>465</v>
      </c>
      <c r="N180" s="333">
        <v>426</v>
      </c>
      <c r="O180" s="333">
        <v>448</v>
      </c>
      <c r="P180" s="333">
        <v>528</v>
      </c>
      <c r="Q180" s="333">
        <v>540</v>
      </c>
      <c r="R180" s="333">
        <v>594</v>
      </c>
      <c r="S180" s="333">
        <v>746</v>
      </c>
      <c r="T180" s="333">
        <v>976</v>
      </c>
      <c r="U180" s="333">
        <v>1562</v>
      </c>
      <c r="V180" s="333">
        <v>2671</v>
      </c>
      <c r="W180" s="333">
        <v>2999</v>
      </c>
      <c r="X180" s="333">
        <v>2688</v>
      </c>
      <c r="Y180" s="333">
        <v>2841</v>
      </c>
      <c r="Z180" s="333">
        <v>3077</v>
      </c>
      <c r="AA180" s="333">
        <v>3716</v>
      </c>
      <c r="AB180" s="333">
        <v>4100</v>
      </c>
      <c r="AC180" s="333">
        <v>4072</v>
      </c>
      <c r="AD180" s="333">
        <v>4135</v>
      </c>
      <c r="AE180" s="333">
        <v>4340</v>
      </c>
      <c r="AF180" s="333">
        <v>4408</v>
      </c>
      <c r="AG180" s="333">
        <v>4599</v>
      </c>
      <c r="AH180" s="333">
        <v>4919</v>
      </c>
      <c r="AI180" s="333">
        <v>5065</v>
      </c>
      <c r="AJ180" s="333">
        <v>5349</v>
      </c>
      <c r="AK180" s="333">
        <v>5279</v>
      </c>
      <c r="AL180" s="333">
        <v>5864</v>
      </c>
      <c r="AM180" s="333">
        <v>7980</v>
      </c>
      <c r="AN180" s="333">
        <v>2007</v>
      </c>
      <c r="AO180" s="333">
        <v>8299</v>
      </c>
      <c r="AP180" s="333">
        <v>8837</v>
      </c>
      <c r="AQ180" s="333">
        <v>10931</v>
      </c>
      <c r="AR180" s="333">
        <v>13022</v>
      </c>
      <c r="AS180" s="333">
        <v>13404</v>
      </c>
      <c r="AT180" s="333">
        <v>12110</v>
      </c>
      <c r="AU180" s="333">
        <v>13200</v>
      </c>
      <c r="AV180" s="333">
        <v>14988</v>
      </c>
      <c r="AW180" s="333">
        <v>17009</v>
      </c>
      <c r="AX180" s="333">
        <v>18318</v>
      </c>
      <c r="AY180" s="333">
        <v>16873</v>
      </c>
      <c r="AZ180" s="333">
        <v>18043</v>
      </c>
      <c r="BA180" s="333">
        <v>18176</v>
      </c>
      <c r="BB180" s="333">
        <v>19174</v>
      </c>
      <c r="BC180" s="333">
        <v>19826</v>
      </c>
      <c r="BD180" s="333">
        <v>20556</v>
      </c>
      <c r="BE180" s="333">
        <v>22292</v>
      </c>
      <c r="BF180" s="333">
        <v>23633</v>
      </c>
      <c r="BG180" s="333">
        <v>25787</v>
      </c>
      <c r="BH180" s="333">
        <v>25957</v>
      </c>
      <c r="BI180" s="333">
        <v>26846</v>
      </c>
      <c r="BJ180" s="333">
        <v>26144</v>
      </c>
      <c r="BK180" s="333">
        <v>28904</v>
      </c>
      <c r="BL180" s="333">
        <v>32222</v>
      </c>
      <c r="BM180" s="333">
        <v>36647</v>
      </c>
      <c r="BN180" s="333">
        <v>40998</v>
      </c>
      <c r="BO180" s="333">
        <v>41029</v>
      </c>
      <c r="BP180" s="333">
        <v>41471</v>
      </c>
      <c r="BQ180" s="333">
        <v>43370</v>
      </c>
      <c r="BR180" s="333">
        <v>46683</v>
      </c>
      <c r="BS180" s="333">
        <v>47945</v>
      </c>
      <c r="BT180" s="333">
        <v>51216</v>
      </c>
      <c r="BU180" s="333">
        <v>55438</v>
      </c>
      <c r="BV180" s="333">
        <v>60981</v>
      </c>
      <c r="BW180" s="333">
        <v>60986</v>
      </c>
      <c r="BX180" s="333">
        <v>60749</v>
      </c>
      <c r="BY180" s="333">
        <v>60518</v>
      </c>
      <c r="BZ180" s="333">
        <v>62260</v>
      </c>
      <c r="CA180" s="333">
        <v>60831</v>
      </c>
      <c r="CB180" s="333">
        <v>62222</v>
      </c>
      <c r="CC180" s="333">
        <v>69024</v>
      </c>
    </row>
    <row r="181" spans="1:81" s="330" customFormat="1" ht="13.9" customHeight="1" x14ac:dyDescent="0.25">
      <c r="A181" s="381" t="s">
        <v>1575</v>
      </c>
      <c r="B181" s="382"/>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c r="AA181" s="337"/>
      <c r="AB181" s="337"/>
      <c r="AC181" s="337"/>
      <c r="AD181" s="337"/>
      <c r="AE181" s="337"/>
      <c r="AF181" s="337"/>
      <c r="AG181" s="337"/>
      <c r="AH181" s="337"/>
      <c r="AI181" s="337"/>
      <c r="AJ181" s="337"/>
      <c r="AK181" s="337"/>
      <c r="AL181" s="337"/>
      <c r="AM181" s="337"/>
      <c r="AN181" s="337"/>
      <c r="AO181" s="337"/>
      <c r="AP181" s="337"/>
      <c r="AQ181" s="337"/>
      <c r="AR181" s="337"/>
      <c r="AS181" s="337"/>
      <c r="AT181" s="337"/>
      <c r="AU181" s="337"/>
      <c r="AV181" s="337"/>
      <c r="AW181" s="337"/>
      <c r="AX181" s="337"/>
      <c r="AY181" s="337"/>
      <c r="AZ181" s="337"/>
      <c r="BA181" s="337"/>
      <c r="BB181" s="337"/>
      <c r="BC181" s="337"/>
      <c r="BD181" s="337"/>
      <c r="BE181" s="337"/>
      <c r="BF181" s="337"/>
      <c r="BG181" s="337"/>
      <c r="BH181" s="337"/>
      <c r="BI181" s="337"/>
      <c r="BJ181" s="337"/>
      <c r="BK181" s="337"/>
      <c r="BL181" s="337"/>
      <c r="BM181" s="337"/>
      <c r="BN181" s="337"/>
      <c r="BO181" s="337"/>
      <c r="BP181" s="337"/>
      <c r="BQ181" s="337"/>
      <c r="BR181" s="337"/>
      <c r="BS181" s="337"/>
      <c r="BT181" s="337"/>
      <c r="BU181" s="337"/>
      <c r="BV181" s="337"/>
      <c r="BW181" s="337"/>
      <c r="BX181" s="337"/>
      <c r="BY181" s="337"/>
      <c r="BZ181" s="337"/>
      <c r="CA181" s="337"/>
      <c r="CB181" s="337"/>
      <c r="CC181" s="337"/>
    </row>
    <row r="182" spans="1:81" s="330" customFormat="1" ht="13.9" customHeight="1" x14ac:dyDescent="0.2">
      <c r="A182" s="375" t="s">
        <v>1326</v>
      </c>
      <c r="B182" s="376"/>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c r="AA182" s="337"/>
      <c r="AB182" s="337"/>
      <c r="AC182" s="337"/>
      <c r="AD182" s="337"/>
      <c r="AE182" s="337"/>
      <c r="AF182" s="337"/>
      <c r="AG182" s="337"/>
      <c r="AH182" s="337"/>
      <c r="AI182" s="337"/>
      <c r="AJ182" s="337"/>
      <c r="AK182" s="337"/>
      <c r="AL182" s="337"/>
      <c r="AM182" s="337"/>
      <c r="AN182" s="337"/>
      <c r="AO182" s="337"/>
      <c r="AP182" s="337"/>
      <c r="AQ182" s="337"/>
      <c r="AR182" s="337"/>
      <c r="AS182" s="337"/>
      <c r="AT182" s="337"/>
      <c r="AU182" s="337"/>
      <c r="AV182" s="337"/>
      <c r="AW182" s="337"/>
      <c r="AX182" s="337"/>
      <c r="AY182" s="337"/>
      <c r="AZ182" s="337"/>
      <c r="BA182" s="337"/>
      <c r="BB182" s="337"/>
      <c r="BC182" s="337"/>
      <c r="BD182" s="337"/>
      <c r="BE182" s="337"/>
      <c r="BF182" s="337"/>
      <c r="BG182" s="337"/>
      <c r="BH182" s="337"/>
      <c r="BI182" s="337"/>
      <c r="BJ182" s="337"/>
      <c r="BK182" s="337"/>
      <c r="BL182" s="337"/>
      <c r="BM182" s="337"/>
      <c r="BN182" s="337"/>
      <c r="BO182" s="337"/>
      <c r="BP182" s="337"/>
      <c r="BQ182" s="337"/>
      <c r="BR182" s="337"/>
      <c r="BS182" s="337"/>
      <c r="BT182" s="337"/>
      <c r="BU182" s="337"/>
      <c r="BV182" s="337"/>
      <c r="BW182" s="337"/>
      <c r="BX182" s="337"/>
      <c r="BY182" s="337"/>
      <c r="BZ182" s="337"/>
      <c r="CA182" s="337"/>
      <c r="CB182" s="337"/>
      <c r="CC182" s="337"/>
    </row>
    <row r="183" spans="1:81" s="330" customFormat="1" ht="13.9" customHeight="1" x14ac:dyDescent="0.2">
      <c r="A183" s="377" t="s">
        <v>1574</v>
      </c>
      <c r="B183" s="378"/>
      <c r="C183" s="335" t="s">
        <v>1282</v>
      </c>
      <c r="D183" s="335" t="s">
        <v>1282</v>
      </c>
      <c r="E183" s="335" t="s">
        <v>1282</v>
      </c>
      <c r="F183" s="335" t="s">
        <v>1282</v>
      </c>
      <c r="G183" s="335" t="s">
        <v>1282</v>
      </c>
      <c r="H183" s="335" t="s">
        <v>1282</v>
      </c>
      <c r="I183" s="335" t="s">
        <v>1282</v>
      </c>
      <c r="J183" s="335" t="s">
        <v>1282</v>
      </c>
      <c r="K183" s="335" t="s">
        <v>1282</v>
      </c>
      <c r="L183" s="335" t="s">
        <v>1282</v>
      </c>
      <c r="M183" s="335" t="s">
        <v>1282</v>
      </c>
      <c r="N183" s="335" t="s">
        <v>1282</v>
      </c>
      <c r="O183" s="335" t="s">
        <v>1282</v>
      </c>
      <c r="P183" s="335" t="s">
        <v>1282</v>
      </c>
      <c r="Q183" s="335" t="s">
        <v>1282</v>
      </c>
      <c r="R183" s="335" t="s">
        <v>1282</v>
      </c>
      <c r="S183" s="335" t="s">
        <v>1282</v>
      </c>
      <c r="T183" s="335" t="s">
        <v>1282</v>
      </c>
      <c r="U183" s="335" t="s">
        <v>1282</v>
      </c>
      <c r="V183" s="335" t="s">
        <v>1282</v>
      </c>
      <c r="W183" s="335" t="s">
        <v>1282</v>
      </c>
      <c r="X183" s="335" t="s">
        <v>1282</v>
      </c>
      <c r="Y183" s="335" t="s">
        <v>1282</v>
      </c>
      <c r="Z183" s="335" t="s">
        <v>1282</v>
      </c>
      <c r="AA183" s="335" t="s">
        <v>1282</v>
      </c>
      <c r="AB183" s="335" t="s">
        <v>1282</v>
      </c>
      <c r="AC183" s="335" t="s">
        <v>1288</v>
      </c>
      <c r="AD183" s="335">
        <v>11</v>
      </c>
      <c r="AE183" s="335">
        <v>29</v>
      </c>
      <c r="AF183" s="335">
        <v>28</v>
      </c>
      <c r="AG183" s="335">
        <v>25</v>
      </c>
      <c r="AH183" s="335">
        <v>26</v>
      </c>
      <c r="AI183" s="335">
        <v>35</v>
      </c>
      <c r="AJ183" s="335">
        <v>42</v>
      </c>
      <c r="AK183" s="335">
        <v>34</v>
      </c>
      <c r="AL183" s="335">
        <v>35</v>
      </c>
      <c r="AM183" s="335">
        <v>75</v>
      </c>
      <c r="AN183" s="335">
        <v>24</v>
      </c>
      <c r="AO183" s="335">
        <v>113</v>
      </c>
      <c r="AP183" s="335">
        <v>180</v>
      </c>
      <c r="AQ183" s="335">
        <v>287</v>
      </c>
      <c r="AR183" s="335">
        <v>325</v>
      </c>
      <c r="AS183" s="335">
        <v>269</v>
      </c>
      <c r="AT183" s="335">
        <v>210</v>
      </c>
      <c r="AU183" s="335">
        <v>157</v>
      </c>
      <c r="AV183" s="335">
        <v>135</v>
      </c>
      <c r="AW183" s="335">
        <v>176</v>
      </c>
      <c r="AX183" s="335">
        <v>178</v>
      </c>
      <c r="AY183" s="335">
        <v>157</v>
      </c>
      <c r="AZ183" s="335">
        <v>137</v>
      </c>
      <c r="BA183" s="335">
        <v>128</v>
      </c>
      <c r="BB183" s="335">
        <v>139</v>
      </c>
      <c r="BC183" s="335">
        <v>141</v>
      </c>
      <c r="BD183" s="335">
        <v>167</v>
      </c>
      <c r="BE183" s="335">
        <v>219</v>
      </c>
      <c r="BF183" s="335">
        <v>297</v>
      </c>
      <c r="BG183" s="335">
        <v>333</v>
      </c>
      <c r="BH183" s="335">
        <v>600</v>
      </c>
      <c r="BI183" s="335">
        <v>627</v>
      </c>
      <c r="BJ183" s="335">
        <v>569</v>
      </c>
      <c r="BK183" s="335">
        <v>529</v>
      </c>
      <c r="BL183" s="335">
        <v>479</v>
      </c>
      <c r="BM183" s="335">
        <v>803</v>
      </c>
      <c r="BN183" s="335">
        <v>740</v>
      </c>
      <c r="BO183" s="335">
        <v>800</v>
      </c>
      <c r="BP183" s="335">
        <v>797</v>
      </c>
      <c r="BQ183" s="335">
        <v>814</v>
      </c>
      <c r="BR183" s="335">
        <v>773</v>
      </c>
      <c r="BS183" s="335">
        <v>760</v>
      </c>
      <c r="BT183" s="335">
        <v>5</v>
      </c>
      <c r="BU183" s="335" t="s">
        <v>1282</v>
      </c>
      <c r="BV183" s="335" t="s">
        <v>1282</v>
      </c>
      <c r="BW183" s="335" t="s">
        <v>1282</v>
      </c>
      <c r="BX183" s="335" t="s">
        <v>1282</v>
      </c>
      <c r="BY183" s="335" t="s">
        <v>1282</v>
      </c>
      <c r="BZ183" s="335" t="s">
        <v>1282</v>
      </c>
      <c r="CA183" s="335" t="s">
        <v>1282</v>
      </c>
      <c r="CB183" s="335" t="s">
        <v>1282</v>
      </c>
      <c r="CC183" s="335" t="s">
        <v>1282</v>
      </c>
    </row>
    <row r="184" spans="1:81" s="330" customFormat="1" ht="13.9" customHeight="1" x14ac:dyDescent="0.2">
      <c r="A184" s="377" t="s">
        <v>1573</v>
      </c>
      <c r="B184" s="378"/>
      <c r="C184" s="335" t="s">
        <v>1282</v>
      </c>
      <c r="D184" s="335" t="s">
        <v>1282</v>
      </c>
      <c r="E184" s="335" t="s">
        <v>1282</v>
      </c>
      <c r="F184" s="335" t="s">
        <v>1282</v>
      </c>
      <c r="G184" s="335" t="s">
        <v>1282</v>
      </c>
      <c r="H184" s="335" t="s">
        <v>1282</v>
      </c>
      <c r="I184" s="335" t="s">
        <v>1282</v>
      </c>
      <c r="J184" s="335" t="s">
        <v>1282</v>
      </c>
      <c r="K184" s="335" t="s">
        <v>1282</v>
      </c>
      <c r="L184" s="335" t="s">
        <v>1282</v>
      </c>
      <c r="M184" s="335" t="s">
        <v>1282</v>
      </c>
      <c r="N184" s="335" t="s">
        <v>1282</v>
      </c>
      <c r="O184" s="335" t="s">
        <v>1282</v>
      </c>
      <c r="P184" s="335" t="s">
        <v>1282</v>
      </c>
      <c r="Q184" s="335" t="s">
        <v>1282</v>
      </c>
      <c r="R184" s="335" t="s">
        <v>1282</v>
      </c>
      <c r="S184" s="335" t="s">
        <v>1282</v>
      </c>
      <c r="T184" s="335" t="s">
        <v>1282</v>
      </c>
      <c r="U184" s="335" t="s">
        <v>1282</v>
      </c>
      <c r="V184" s="335" t="s">
        <v>1282</v>
      </c>
      <c r="W184" s="335" t="s">
        <v>1282</v>
      </c>
      <c r="X184" s="335" t="s">
        <v>1282</v>
      </c>
      <c r="Y184" s="335" t="s">
        <v>1282</v>
      </c>
      <c r="Z184" s="335" t="s">
        <v>1282</v>
      </c>
      <c r="AA184" s="335" t="s">
        <v>1282</v>
      </c>
      <c r="AB184" s="335" t="s">
        <v>1282</v>
      </c>
      <c r="AC184" s="335" t="s">
        <v>1282</v>
      </c>
      <c r="AD184" s="335" t="s">
        <v>1282</v>
      </c>
      <c r="AE184" s="335" t="s">
        <v>1282</v>
      </c>
      <c r="AF184" s="335" t="s">
        <v>1282</v>
      </c>
      <c r="AG184" s="335" t="s">
        <v>1282</v>
      </c>
      <c r="AH184" s="335" t="s">
        <v>1282</v>
      </c>
      <c r="AI184" s="335" t="s">
        <v>1282</v>
      </c>
      <c r="AJ184" s="335" t="s">
        <v>1282</v>
      </c>
      <c r="AK184" s="335" t="s">
        <v>1282</v>
      </c>
      <c r="AL184" s="335" t="s">
        <v>1282</v>
      </c>
      <c r="AM184" s="335" t="s">
        <v>1282</v>
      </c>
      <c r="AN184" s="335" t="s">
        <v>1282</v>
      </c>
      <c r="AO184" s="335" t="s">
        <v>1282</v>
      </c>
      <c r="AP184" s="335" t="s">
        <v>1282</v>
      </c>
      <c r="AQ184" s="335" t="s">
        <v>1282</v>
      </c>
      <c r="AR184" s="335" t="s">
        <v>1282</v>
      </c>
      <c r="AS184" s="335" t="s">
        <v>1282</v>
      </c>
      <c r="AT184" s="335" t="s">
        <v>1282</v>
      </c>
      <c r="AU184" s="335" t="s">
        <v>1282</v>
      </c>
      <c r="AV184" s="335" t="s">
        <v>1282</v>
      </c>
      <c r="AW184" s="335" t="s">
        <v>1282</v>
      </c>
      <c r="AX184" s="335" t="s">
        <v>1282</v>
      </c>
      <c r="AY184" s="335" t="s">
        <v>1282</v>
      </c>
      <c r="AZ184" s="335" t="s">
        <v>1282</v>
      </c>
      <c r="BA184" s="335" t="s">
        <v>1282</v>
      </c>
      <c r="BB184" s="335" t="s">
        <v>1282</v>
      </c>
      <c r="BC184" s="335" t="s">
        <v>1282</v>
      </c>
      <c r="BD184" s="335" t="s">
        <v>1282</v>
      </c>
      <c r="BE184" s="335" t="s">
        <v>1282</v>
      </c>
      <c r="BF184" s="335">
        <v>1</v>
      </c>
      <c r="BG184" s="335">
        <v>6</v>
      </c>
      <c r="BH184" s="335">
        <v>10</v>
      </c>
      <c r="BI184" s="335">
        <v>3</v>
      </c>
      <c r="BJ184" s="335">
        <v>8</v>
      </c>
      <c r="BK184" s="335">
        <v>9</v>
      </c>
      <c r="BL184" s="335">
        <v>7</v>
      </c>
      <c r="BM184" s="335">
        <v>10</v>
      </c>
      <c r="BN184" s="335">
        <v>19</v>
      </c>
      <c r="BO184" s="335">
        <v>22</v>
      </c>
      <c r="BP184" s="335">
        <v>41</v>
      </c>
      <c r="BQ184" s="335">
        <v>14</v>
      </c>
      <c r="BR184" s="335">
        <v>14</v>
      </c>
      <c r="BS184" s="335">
        <v>13</v>
      </c>
      <c r="BT184" s="335">
        <v>44</v>
      </c>
      <c r="BU184" s="335">
        <v>122</v>
      </c>
      <c r="BV184" s="335">
        <v>59</v>
      </c>
      <c r="BW184" s="335">
        <v>299</v>
      </c>
      <c r="BX184" s="335">
        <v>587</v>
      </c>
      <c r="BY184" s="335">
        <v>595</v>
      </c>
      <c r="BZ184" s="335">
        <v>321</v>
      </c>
      <c r="CA184" s="335">
        <v>419</v>
      </c>
      <c r="CB184" s="335">
        <v>58</v>
      </c>
      <c r="CC184" s="335">
        <v>53</v>
      </c>
    </row>
    <row r="185" spans="1:81" s="330" customFormat="1" ht="13.9" customHeight="1" x14ac:dyDescent="0.2">
      <c r="A185" s="377" t="s">
        <v>1572</v>
      </c>
      <c r="B185" s="378"/>
      <c r="C185" s="335" t="s">
        <v>1282</v>
      </c>
      <c r="D185" s="335" t="s">
        <v>1282</v>
      </c>
      <c r="E185" s="335" t="s">
        <v>1282</v>
      </c>
      <c r="F185" s="335" t="s">
        <v>1282</v>
      </c>
      <c r="G185" s="335" t="s">
        <v>1282</v>
      </c>
      <c r="H185" s="335" t="s">
        <v>1282</v>
      </c>
      <c r="I185" s="335" t="s">
        <v>1282</v>
      </c>
      <c r="J185" s="335" t="s">
        <v>1282</v>
      </c>
      <c r="K185" s="335" t="s">
        <v>1282</v>
      </c>
      <c r="L185" s="335" t="s">
        <v>1282</v>
      </c>
      <c r="M185" s="335" t="s">
        <v>1282</v>
      </c>
      <c r="N185" s="335" t="s">
        <v>1282</v>
      </c>
      <c r="O185" s="335" t="s">
        <v>1282</v>
      </c>
      <c r="P185" s="335" t="s">
        <v>1282</v>
      </c>
      <c r="Q185" s="335" t="s">
        <v>1282</v>
      </c>
      <c r="R185" s="335" t="s">
        <v>1282</v>
      </c>
      <c r="S185" s="335" t="s">
        <v>1282</v>
      </c>
      <c r="T185" s="335" t="s">
        <v>1282</v>
      </c>
      <c r="U185" s="335" t="s">
        <v>1282</v>
      </c>
      <c r="V185" s="335" t="s">
        <v>1282</v>
      </c>
      <c r="W185" s="335" t="s">
        <v>1282</v>
      </c>
      <c r="X185" s="335" t="s">
        <v>1282</v>
      </c>
      <c r="Y185" s="335" t="s">
        <v>1282</v>
      </c>
      <c r="Z185" s="335" t="s">
        <v>1282</v>
      </c>
      <c r="AA185" s="335" t="s">
        <v>1282</v>
      </c>
      <c r="AB185" s="335" t="s">
        <v>1282</v>
      </c>
      <c r="AC185" s="335" t="s">
        <v>1282</v>
      </c>
      <c r="AD185" s="335" t="s">
        <v>1282</v>
      </c>
      <c r="AE185" s="335" t="s">
        <v>1282</v>
      </c>
      <c r="AF185" s="335" t="s">
        <v>1282</v>
      </c>
      <c r="AG185" s="335" t="s">
        <v>1282</v>
      </c>
      <c r="AH185" s="335" t="s">
        <v>1282</v>
      </c>
      <c r="AI185" s="335" t="s">
        <v>1282</v>
      </c>
      <c r="AJ185" s="335" t="s">
        <v>1282</v>
      </c>
      <c r="AK185" s="335" t="s">
        <v>1282</v>
      </c>
      <c r="AL185" s="335" t="s">
        <v>1282</v>
      </c>
      <c r="AM185" s="335" t="s">
        <v>1282</v>
      </c>
      <c r="AN185" s="335" t="s">
        <v>1282</v>
      </c>
      <c r="AO185" s="335" t="s">
        <v>1282</v>
      </c>
      <c r="AP185" s="335" t="s">
        <v>1282</v>
      </c>
      <c r="AQ185" s="335" t="s">
        <v>1282</v>
      </c>
      <c r="AR185" s="335" t="s">
        <v>1282</v>
      </c>
      <c r="AS185" s="335" t="s">
        <v>1282</v>
      </c>
      <c r="AT185" s="335" t="s">
        <v>1282</v>
      </c>
      <c r="AU185" s="335" t="s">
        <v>1282</v>
      </c>
      <c r="AV185" s="335" t="s">
        <v>1282</v>
      </c>
      <c r="AW185" s="335" t="s">
        <v>1282</v>
      </c>
      <c r="AX185" s="335" t="s">
        <v>1282</v>
      </c>
      <c r="AY185" s="335" t="s">
        <v>1282</v>
      </c>
      <c r="AZ185" s="335" t="s">
        <v>1282</v>
      </c>
      <c r="BA185" s="335" t="s">
        <v>1282</v>
      </c>
      <c r="BB185" s="335" t="s">
        <v>1282</v>
      </c>
      <c r="BC185" s="335" t="s">
        <v>1282</v>
      </c>
      <c r="BD185" s="335" t="s">
        <v>1282</v>
      </c>
      <c r="BE185" s="335" t="s">
        <v>1282</v>
      </c>
      <c r="BF185" s="335" t="s">
        <v>1282</v>
      </c>
      <c r="BG185" s="335" t="s">
        <v>1282</v>
      </c>
      <c r="BH185" s="335" t="s">
        <v>1282</v>
      </c>
      <c r="BI185" s="335" t="s">
        <v>1282</v>
      </c>
      <c r="BJ185" s="335" t="s">
        <v>1282</v>
      </c>
      <c r="BK185" s="335" t="s">
        <v>1282</v>
      </c>
      <c r="BL185" s="335" t="s">
        <v>1282</v>
      </c>
      <c r="BM185" s="335" t="s">
        <v>1282</v>
      </c>
      <c r="BN185" s="335" t="s">
        <v>1282</v>
      </c>
      <c r="BO185" s="335" t="s">
        <v>1282</v>
      </c>
      <c r="BP185" s="335" t="s">
        <v>1282</v>
      </c>
      <c r="BQ185" s="335" t="s">
        <v>1282</v>
      </c>
      <c r="BR185" s="335" t="s">
        <v>1282</v>
      </c>
      <c r="BS185" s="335" t="s">
        <v>1282</v>
      </c>
      <c r="BT185" s="335">
        <v>585</v>
      </c>
      <c r="BU185" s="335">
        <v>585</v>
      </c>
      <c r="BV185" s="335">
        <v>563</v>
      </c>
      <c r="BW185" s="335">
        <v>755</v>
      </c>
      <c r="BX185" s="335">
        <v>836</v>
      </c>
      <c r="BY185" s="335">
        <v>869</v>
      </c>
      <c r="BZ185" s="335">
        <v>647</v>
      </c>
      <c r="CA185" s="335">
        <v>596</v>
      </c>
      <c r="CB185" s="335">
        <v>529</v>
      </c>
      <c r="CC185" s="335">
        <v>492</v>
      </c>
    </row>
    <row r="186" spans="1:81" s="330" customFormat="1" ht="13.9" customHeight="1" x14ac:dyDescent="0.2">
      <c r="A186" s="377" t="s">
        <v>1571</v>
      </c>
      <c r="B186" s="378"/>
      <c r="C186" s="335" t="s">
        <v>1282</v>
      </c>
      <c r="D186" s="335" t="s">
        <v>1282</v>
      </c>
      <c r="E186" s="335" t="s">
        <v>1282</v>
      </c>
      <c r="F186" s="335" t="s">
        <v>1282</v>
      </c>
      <c r="G186" s="335" t="s">
        <v>1282</v>
      </c>
      <c r="H186" s="335" t="s">
        <v>1282</v>
      </c>
      <c r="I186" s="335" t="s">
        <v>1282</v>
      </c>
      <c r="J186" s="335" t="s">
        <v>1282</v>
      </c>
      <c r="K186" s="335" t="s">
        <v>1282</v>
      </c>
      <c r="L186" s="335" t="s">
        <v>1282</v>
      </c>
      <c r="M186" s="335" t="s">
        <v>1282</v>
      </c>
      <c r="N186" s="335" t="s">
        <v>1282</v>
      </c>
      <c r="O186" s="335" t="s">
        <v>1282</v>
      </c>
      <c r="P186" s="335" t="s">
        <v>1282</v>
      </c>
      <c r="Q186" s="335" t="s">
        <v>1282</v>
      </c>
      <c r="R186" s="335" t="s">
        <v>1282</v>
      </c>
      <c r="S186" s="335" t="s">
        <v>1282</v>
      </c>
      <c r="T186" s="335" t="s">
        <v>1282</v>
      </c>
      <c r="U186" s="335" t="s">
        <v>1282</v>
      </c>
      <c r="V186" s="335" t="s">
        <v>1282</v>
      </c>
      <c r="W186" s="335" t="s">
        <v>1282</v>
      </c>
      <c r="X186" s="335" t="s">
        <v>1282</v>
      </c>
      <c r="Y186" s="335" t="s">
        <v>1282</v>
      </c>
      <c r="Z186" s="335" t="s">
        <v>1282</v>
      </c>
      <c r="AA186" s="335" t="s">
        <v>1282</v>
      </c>
      <c r="AB186" s="335" t="s">
        <v>1282</v>
      </c>
      <c r="AC186" s="335" t="s">
        <v>1282</v>
      </c>
      <c r="AD186" s="335" t="s">
        <v>1282</v>
      </c>
      <c r="AE186" s="335" t="s">
        <v>1282</v>
      </c>
      <c r="AF186" s="335" t="s">
        <v>1282</v>
      </c>
      <c r="AG186" s="335" t="s">
        <v>1282</v>
      </c>
      <c r="AH186" s="335" t="s">
        <v>1282</v>
      </c>
      <c r="AI186" s="335" t="s">
        <v>1282</v>
      </c>
      <c r="AJ186" s="335" t="s">
        <v>1282</v>
      </c>
      <c r="AK186" s="335" t="s">
        <v>1282</v>
      </c>
      <c r="AL186" s="335" t="s">
        <v>1282</v>
      </c>
      <c r="AM186" s="335" t="s">
        <v>1282</v>
      </c>
      <c r="AN186" s="335" t="s">
        <v>1282</v>
      </c>
      <c r="AO186" s="335" t="s">
        <v>1282</v>
      </c>
      <c r="AP186" s="335" t="s">
        <v>1282</v>
      </c>
      <c r="AQ186" s="335" t="s">
        <v>1282</v>
      </c>
      <c r="AR186" s="335" t="s">
        <v>1282</v>
      </c>
      <c r="AS186" s="335" t="s">
        <v>1282</v>
      </c>
      <c r="AT186" s="335" t="s">
        <v>1282</v>
      </c>
      <c r="AU186" s="335" t="s">
        <v>1282</v>
      </c>
      <c r="AV186" s="335" t="s">
        <v>1282</v>
      </c>
      <c r="AW186" s="335" t="s">
        <v>1282</v>
      </c>
      <c r="AX186" s="335" t="s">
        <v>1282</v>
      </c>
      <c r="AY186" s="335" t="s">
        <v>1282</v>
      </c>
      <c r="AZ186" s="335" t="s">
        <v>1282</v>
      </c>
      <c r="BA186" s="335" t="s">
        <v>1282</v>
      </c>
      <c r="BB186" s="335" t="s">
        <v>1282</v>
      </c>
      <c r="BC186" s="335" t="s">
        <v>1282</v>
      </c>
      <c r="BD186" s="335">
        <v>55</v>
      </c>
      <c r="BE186" s="335">
        <v>85</v>
      </c>
      <c r="BF186" s="335">
        <v>103</v>
      </c>
      <c r="BG186" s="335">
        <v>150</v>
      </c>
      <c r="BH186" s="335" t="s">
        <v>1282</v>
      </c>
      <c r="BI186" s="335" t="s">
        <v>1282</v>
      </c>
      <c r="BJ186" s="335" t="s">
        <v>1282</v>
      </c>
      <c r="BK186" s="335" t="s">
        <v>1282</v>
      </c>
      <c r="BL186" s="335" t="s">
        <v>1282</v>
      </c>
      <c r="BM186" s="335" t="s">
        <v>1282</v>
      </c>
      <c r="BN186" s="335" t="s">
        <v>1282</v>
      </c>
      <c r="BO186" s="335" t="s">
        <v>1282</v>
      </c>
      <c r="BP186" s="335" t="s">
        <v>1282</v>
      </c>
      <c r="BQ186" s="335" t="s">
        <v>1282</v>
      </c>
      <c r="BR186" s="335" t="s">
        <v>1282</v>
      </c>
      <c r="BS186" s="335" t="s">
        <v>1282</v>
      </c>
      <c r="BT186" s="335" t="s">
        <v>1282</v>
      </c>
      <c r="BU186" s="335" t="s">
        <v>1282</v>
      </c>
      <c r="BV186" s="335" t="s">
        <v>1282</v>
      </c>
      <c r="BW186" s="335" t="s">
        <v>1282</v>
      </c>
      <c r="BX186" s="335" t="s">
        <v>1282</v>
      </c>
      <c r="BY186" s="335" t="s">
        <v>1282</v>
      </c>
      <c r="BZ186" s="335" t="s">
        <v>1282</v>
      </c>
      <c r="CA186" s="335" t="s">
        <v>1282</v>
      </c>
      <c r="CB186" s="335" t="s">
        <v>1282</v>
      </c>
      <c r="CC186" s="335" t="s">
        <v>1282</v>
      </c>
    </row>
    <row r="187" spans="1:81" s="330" customFormat="1" ht="13.9" customHeight="1" x14ac:dyDescent="0.2">
      <c r="A187" s="377" t="s">
        <v>1570</v>
      </c>
      <c r="B187" s="378"/>
      <c r="C187" s="335" t="s">
        <v>1282</v>
      </c>
      <c r="D187" s="335" t="s">
        <v>1282</v>
      </c>
      <c r="E187" s="335" t="s">
        <v>1282</v>
      </c>
      <c r="F187" s="335" t="s">
        <v>1282</v>
      </c>
      <c r="G187" s="335" t="s">
        <v>1282</v>
      </c>
      <c r="H187" s="335" t="s">
        <v>1282</v>
      </c>
      <c r="I187" s="335" t="s">
        <v>1282</v>
      </c>
      <c r="J187" s="335" t="s">
        <v>1282</v>
      </c>
      <c r="K187" s="335" t="s">
        <v>1282</v>
      </c>
      <c r="L187" s="335" t="s">
        <v>1282</v>
      </c>
      <c r="M187" s="335" t="s">
        <v>1282</v>
      </c>
      <c r="N187" s="335" t="s">
        <v>1282</v>
      </c>
      <c r="O187" s="335" t="s">
        <v>1282</v>
      </c>
      <c r="P187" s="335" t="s">
        <v>1282</v>
      </c>
      <c r="Q187" s="335" t="s">
        <v>1282</v>
      </c>
      <c r="R187" s="335" t="s">
        <v>1282</v>
      </c>
      <c r="S187" s="335" t="s">
        <v>1282</v>
      </c>
      <c r="T187" s="335" t="s">
        <v>1282</v>
      </c>
      <c r="U187" s="335" t="s">
        <v>1282</v>
      </c>
      <c r="V187" s="335" t="s">
        <v>1282</v>
      </c>
      <c r="W187" s="335" t="s">
        <v>1282</v>
      </c>
      <c r="X187" s="335" t="s">
        <v>1282</v>
      </c>
      <c r="Y187" s="335" t="s">
        <v>1282</v>
      </c>
      <c r="Z187" s="335" t="s">
        <v>1282</v>
      </c>
      <c r="AA187" s="335" t="s">
        <v>1282</v>
      </c>
      <c r="AB187" s="335" t="s">
        <v>1282</v>
      </c>
      <c r="AC187" s="335" t="s">
        <v>1282</v>
      </c>
      <c r="AD187" s="335" t="s">
        <v>1282</v>
      </c>
      <c r="AE187" s="335" t="s">
        <v>1282</v>
      </c>
      <c r="AF187" s="335" t="s">
        <v>1282</v>
      </c>
      <c r="AG187" s="335" t="s">
        <v>1282</v>
      </c>
      <c r="AH187" s="335" t="s">
        <v>1282</v>
      </c>
      <c r="AI187" s="335" t="s">
        <v>1282</v>
      </c>
      <c r="AJ187" s="335" t="s">
        <v>1282</v>
      </c>
      <c r="AK187" s="335" t="s">
        <v>1282</v>
      </c>
      <c r="AL187" s="335" t="s">
        <v>1282</v>
      </c>
      <c r="AM187" s="335" t="s">
        <v>1282</v>
      </c>
      <c r="AN187" s="335" t="s">
        <v>1282</v>
      </c>
      <c r="AO187" s="335" t="s">
        <v>1282</v>
      </c>
      <c r="AP187" s="335" t="s">
        <v>1282</v>
      </c>
      <c r="AQ187" s="335" t="s">
        <v>1282</v>
      </c>
      <c r="AR187" s="335" t="s">
        <v>1282</v>
      </c>
      <c r="AS187" s="335" t="s">
        <v>1282</v>
      </c>
      <c r="AT187" s="335" t="s">
        <v>1282</v>
      </c>
      <c r="AU187" s="335" t="s">
        <v>1282</v>
      </c>
      <c r="AV187" s="335" t="s">
        <v>1282</v>
      </c>
      <c r="AW187" s="335" t="s">
        <v>1282</v>
      </c>
      <c r="AX187" s="335" t="s">
        <v>1282</v>
      </c>
      <c r="AY187" s="335" t="s">
        <v>1282</v>
      </c>
      <c r="AZ187" s="335" t="s">
        <v>1282</v>
      </c>
      <c r="BA187" s="335" t="s">
        <v>1282</v>
      </c>
      <c r="BB187" s="335" t="s">
        <v>1282</v>
      </c>
      <c r="BC187" s="335" t="s">
        <v>1282</v>
      </c>
      <c r="BD187" s="335" t="s">
        <v>1282</v>
      </c>
      <c r="BE187" s="335" t="s">
        <v>1282</v>
      </c>
      <c r="BF187" s="335" t="s">
        <v>1282</v>
      </c>
      <c r="BG187" s="335" t="s">
        <v>1282</v>
      </c>
      <c r="BH187" s="335" t="s">
        <v>1282</v>
      </c>
      <c r="BI187" s="335" t="s">
        <v>1282</v>
      </c>
      <c r="BJ187" s="335" t="s">
        <v>1282</v>
      </c>
      <c r="BK187" s="335" t="s">
        <v>1282</v>
      </c>
      <c r="BL187" s="335" t="s">
        <v>1282</v>
      </c>
      <c r="BM187" s="335" t="s">
        <v>1282</v>
      </c>
      <c r="BN187" s="335" t="s">
        <v>1282</v>
      </c>
      <c r="BO187" s="335" t="s">
        <v>1282</v>
      </c>
      <c r="BP187" s="335" t="s">
        <v>1282</v>
      </c>
      <c r="BQ187" s="335" t="s">
        <v>1282</v>
      </c>
      <c r="BR187" s="335" t="s">
        <v>1282</v>
      </c>
      <c r="BS187" s="335" t="s">
        <v>1282</v>
      </c>
      <c r="BT187" s="335">
        <v>96</v>
      </c>
      <c r="BU187" s="335">
        <v>207</v>
      </c>
      <c r="BV187" s="335">
        <v>128</v>
      </c>
      <c r="BW187" s="335">
        <v>129</v>
      </c>
      <c r="BX187" s="335">
        <v>84</v>
      </c>
      <c r="BY187" s="335">
        <v>65</v>
      </c>
      <c r="BZ187" s="335">
        <v>42</v>
      </c>
      <c r="CA187" s="335">
        <v>45</v>
      </c>
      <c r="CB187" s="335">
        <v>39</v>
      </c>
      <c r="CC187" s="335">
        <v>42</v>
      </c>
    </row>
    <row r="188" spans="1:81" s="330" customFormat="1" ht="13.9" customHeight="1" x14ac:dyDescent="0.2">
      <c r="A188" s="377" t="s">
        <v>1569</v>
      </c>
      <c r="B188" s="378"/>
      <c r="C188" s="335" t="s">
        <v>1282</v>
      </c>
      <c r="D188" s="335" t="s">
        <v>1282</v>
      </c>
      <c r="E188" s="335" t="s">
        <v>1282</v>
      </c>
      <c r="F188" s="335" t="s">
        <v>1282</v>
      </c>
      <c r="G188" s="335" t="s">
        <v>1282</v>
      </c>
      <c r="H188" s="335" t="s">
        <v>1282</v>
      </c>
      <c r="I188" s="335" t="s">
        <v>1282</v>
      </c>
      <c r="J188" s="335" t="s">
        <v>1282</v>
      </c>
      <c r="K188" s="335" t="s">
        <v>1282</v>
      </c>
      <c r="L188" s="335" t="s">
        <v>1282</v>
      </c>
      <c r="M188" s="335" t="s">
        <v>1282</v>
      </c>
      <c r="N188" s="335" t="s">
        <v>1282</v>
      </c>
      <c r="O188" s="335" t="s">
        <v>1282</v>
      </c>
      <c r="P188" s="335" t="s">
        <v>1282</v>
      </c>
      <c r="Q188" s="335" t="s">
        <v>1282</v>
      </c>
      <c r="R188" s="335" t="s">
        <v>1282</v>
      </c>
      <c r="S188" s="335" t="s">
        <v>1282</v>
      </c>
      <c r="T188" s="335" t="s">
        <v>1282</v>
      </c>
      <c r="U188" s="335" t="s">
        <v>1282</v>
      </c>
      <c r="V188" s="335" t="s">
        <v>1282</v>
      </c>
      <c r="W188" s="335" t="s">
        <v>1282</v>
      </c>
      <c r="X188" s="335" t="s">
        <v>1282</v>
      </c>
      <c r="Y188" s="335" t="s">
        <v>1282</v>
      </c>
      <c r="Z188" s="335" t="s">
        <v>1282</v>
      </c>
      <c r="AA188" s="335" t="s">
        <v>1282</v>
      </c>
      <c r="AB188" s="335" t="s">
        <v>1282</v>
      </c>
      <c r="AC188" s="335" t="s">
        <v>1282</v>
      </c>
      <c r="AD188" s="335" t="s">
        <v>1282</v>
      </c>
      <c r="AE188" s="335" t="s">
        <v>1282</v>
      </c>
      <c r="AF188" s="335" t="s">
        <v>1282</v>
      </c>
      <c r="AG188" s="335" t="s">
        <v>1282</v>
      </c>
      <c r="AH188" s="335" t="s">
        <v>1282</v>
      </c>
      <c r="AI188" s="335" t="s">
        <v>1282</v>
      </c>
      <c r="AJ188" s="335" t="s">
        <v>1282</v>
      </c>
      <c r="AK188" s="335" t="s">
        <v>1282</v>
      </c>
      <c r="AL188" s="335">
        <v>2</v>
      </c>
      <c r="AM188" s="335">
        <v>4</v>
      </c>
      <c r="AN188" s="335">
        <v>1</v>
      </c>
      <c r="AO188" s="335">
        <v>4</v>
      </c>
      <c r="AP188" s="335">
        <v>3</v>
      </c>
      <c r="AQ188" s="335">
        <v>3</v>
      </c>
      <c r="AR188" s="335">
        <v>3</v>
      </c>
      <c r="AS188" s="335">
        <v>4</v>
      </c>
      <c r="AT188" s="335">
        <v>3</v>
      </c>
      <c r="AU188" s="335">
        <v>2</v>
      </c>
      <c r="AV188" s="335">
        <v>3</v>
      </c>
      <c r="AW188" s="335">
        <v>3</v>
      </c>
      <c r="AX188" s="335">
        <v>3</v>
      </c>
      <c r="AY188" s="335">
        <v>3</v>
      </c>
      <c r="AZ188" s="335">
        <v>3</v>
      </c>
      <c r="BA188" s="335">
        <v>3</v>
      </c>
      <c r="BB188" s="335">
        <v>3</v>
      </c>
      <c r="BC188" s="335">
        <v>3</v>
      </c>
      <c r="BD188" s="335">
        <v>4</v>
      </c>
      <c r="BE188" s="335">
        <v>3</v>
      </c>
      <c r="BF188" s="335">
        <v>3</v>
      </c>
      <c r="BG188" s="335">
        <v>3</v>
      </c>
      <c r="BH188" s="335">
        <v>3</v>
      </c>
      <c r="BI188" s="335">
        <v>2</v>
      </c>
      <c r="BJ188" s="335">
        <v>3</v>
      </c>
      <c r="BK188" s="335">
        <v>2</v>
      </c>
      <c r="BL188" s="335" t="s">
        <v>1282</v>
      </c>
      <c r="BM188" s="335" t="s">
        <v>1282</v>
      </c>
      <c r="BN188" s="335" t="s">
        <v>1282</v>
      </c>
      <c r="BO188" s="335" t="s">
        <v>1282</v>
      </c>
      <c r="BP188" s="335" t="s">
        <v>1282</v>
      </c>
      <c r="BQ188" s="335" t="s">
        <v>1282</v>
      </c>
      <c r="BR188" s="335" t="s">
        <v>1282</v>
      </c>
      <c r="BS188" s="335" t="s">
        <v>1282</v>
      </c>
      <c r="BT188" s="335" t="s">
        <v>1282</v>
      </c>
      <c r="BU188" s="335" t="s">
        <v>1282</v>
      </c>
      <c r="BV188" s="335" t="s">
        <v>1282</v>
      </c>
      <c r="BW188" s="335" t="s">
        <v>1282</v>
      </c>
      <c r="BX188" s="335" t="s">
        <v>1282</v>
      </c>
      <c r="BY188" s="335" t="s">
        <v>1282</v>
      </c>
      <c r="BZ188" s="335" t="s">
        <v>1282</v>
      </c>
      <c r="CA188" s="335" t="s">
        <v>1282</v>
      </c>
      <c r="CB188" s="335" t="s">
        <v>1282</v>
      </c>
      <c r="CC188" s="335" t="s">
        <v>1282</v>
      </c>
    </row>
    <row r="189" spans="1:81" s="330" customFormat="1" ht="13.9" customHeight="1" x14ac:dyDescent="0.2">
      <c r="A189" s="377" t="s">
        <v>1568</v>
      </c>
      <c r="B189" s="378"/>
      <c r="C189" s="335" t="s">
        <v>1282</v>
      </c>
      <c r="D189" s="335" t="s">
        <v>1282</v>
      </c>
      <c r="E189" s="335" t="s">
        <v>1282</v>
      </c>
      <c r="F189" s="335" t="s">
        <v>1282</v>
      </c>
      <c r="G189" s="335" t="s">
        <v>1282</v>
      </c>
      <c r="H189" s="335" t="s">
        <v>1282</v>
      </c>
      <c r="I189" s="335" t="s">
        <v>1282</v>
      </c>
      <c r="J189" s="335" t="s">
        <v>1282</v>
      </c>
      <c r="K189" s="335" t="s">
        <v>1282</v>
      </c>
      <c r="L189" s="335" t="s">
        <v>1282</v>
      </c>
      <c r="M189" s="335" t="s">
        <v>1282</v>
      </c>
      <c r="N189" s="335" t="s">
        <v>1282</v>
      </c>
      <c r="O189" s="335" t="s">
        <v>1282</v>
      </c>
      <c r="P189" s="335" t="s">
        <v>1282</v>
      </c>
      <c r="Q189" s="335" t="s">
        <v>1282</v>
      </c>
      <c r="R189" s="335" t="s">
        <v>1282</v>
      </c>
      <c r="S189" s="335" t="s">
        <v>1282</v>
      </c>
      <c r="T189" s="335" t="s">
        <v>1282</v>
      </c>
      <c r="U189" s="335" t="s">
        <v>1282</v>
      </c>
      <c r="V189" s="335" t="s">
        <v>1282</v>
      </c>
      <c r="W189" s="335" t="s">
        <v>1282</v>
      </c>
      <c r="X189" s="335" t="s">
        <v>1282</v>
      </c>
      <c r="Y189" s="335" t="s">
        <v>1282</v>
      </c>
      <c r="Z189" s="335" t="s">
        <v>1282</v>
      </c>
      <c r="AA189" s="335" t="s">
        <v>1282</v>
      </c>
      <c r="AB189" s="335" t="s">
        <v>1282</v>
      </c>
      <c r="AC189" s="335" t="s">
        <v>1282</v>
      </c>
      <c r="AD189" s="335" t="s">
        <v>1282</v>
      </c>
      <c r="AE189" s="335" t="s">
        <v>1282</v>
      </c>
      <c r="AF189" s="335" t="s">
        <v>1282</v>
      </c>
      <c r="AG189" s="335" t="s">
        <v>1282</v>
      </c>
      <c r="AH189" s="335" t="s">
        <v>1282</v>
      </c>
      <c r="AI189" s="335" t="s">
        <v>1282</v>
      </c>
      <c r="AJ189" s="335" t="s">
        <v>1282</v>
      </c>
      <c r="AK189" s="335" t="s">
        <v>1282</v>
      </c>
      <c r="AL189" s="335" t="s">
        <v>1282</v>
      </c>
      <c r="AM189" s="335" t="s">
        <v>1282</v>
      </c>
      <c r="AN189" s="335" t="s">
        <v>1282</v>
      </c>
      <c r="AO189" s="335" t="s">
        <v>1282</v>
      </c>
      <c r="AP189" s="335" t="s">
        <v>1282</v>
      </c>
      <c r="AQ189" s="335" t="s">
        <v>1282</v>
      </c>
      <c r="AR189" s="335" t="s">
        <v>1282</v>
      </c>
      <c r="AS189" s="335" t="s">
        <v>1282</v>
      </c>
      <c r="AT189" s="335" t="s">
        <v>1282</v>
      </c>
      <c r="AU189" s="335" t="s">
        <v>1282</v>
      </c>
      <c r="AV189" s="335" t="s">
        <v>1282</v>
      </c>
      <c r="AW189" s="335" t="s">
        <v>1282</v>
      </c>
      <c r="AX189" s="335" t="s">
        <v>1282</v>
      </c>
      <c r="AY189" s="335" t="s">
        <v>1282</v>
      </c>
      <c r="AZ189" s="335" t="s">
        <v>1282</v>
      </c>
      <c r="BA189" s="335" t="s">
        <v>1282</v>
      </c>
      <c r="BB189" s="335" t="s">
        <v>1282</v>
      </c>
      <c r="BC189" s="335" t="s">
        <v>1282</v>
      </c>
      <c r="BD189" s="335" t="s">
        <v>1282</v>
      </c>
      <c r="BE189" s="335" t="s">
        <v>1282</v>
      </c>
      <c r="BF189" s="335" t="s">
        <v>1282</v>
      </c>
      <c r="BG189" s="335" t="s">
        <v>1282</v>
      </c>
      <c r="BH189" s="335">
        <v>2</v>
      </c>
      <c r="BI189" s="335">
        <v>2</v>
      </c>
      <c r="BJ189" s="335">
        <v>2</v>
      </c>
      <c r="BK189" s="335">
        <v>3</v>
      </c>
      <c r="BL189" s="335">
        <v>4</v>
      </c>
      <c r="BM189" s="335">
        <v>3</v>
      </c>
      <c r="BN189" s="335">
        <v>18</v>
      </c>
      <c r="BO189" s="335">
        <v>29</v>
      </c>
      <c r="BP189" s="335" t="s">
        <v>1282</v>
      </c>
      <c r="BQ189" s="335" t="s">
        <v>1282</v>
      </c>
      <c r="BR189" s="335" t="s">
        <v>1282</v>
      </c>
      <c r="BS189" s="335" t="s">
        <v>1282</v>
      </c>
      <c r="BT189" s="335" t="s">
        <v>1282</v>
      </c>
      <c r="BU189" s="335" t="s">
        <v>1282</v>
      </c>
      <c r="BV189" s="335" t="s">
        <v>1282</v>
      </c>
      <c r="BW189" s="335" t="s">
        <v>1282</v>
      </c>
      <c r="BX189" s="335" t="s">
        <v>1282</v>
      </c>
      <c r="BY189" s="335" t="s">
        <v>1282</v>
      </c>
      <c r="BZ189" s="335" t="s">
        <v>1282</v>
      </c>
      <c r="CA189" s="335" t="s">
        <v>1282</v>
      </c>
      <c r="CB189" s="335" t="s">
        <v>1282</v>
      </c>
      <c r="CC189" s="335" t="s">
        <v>1282</v>
      </c>
    </row>
    <row r="190" spans="1:81" s="330" customFormat="1" ht="13.9" customHeight="1" x14ac:dyDescent="0.2">
      <c r="A190" s="377" t="s">
        <v>1567</v>
      </c>
      <c r="B190" s="378"/>
      <c r="C190" s="335" t="s">
        <v>1282</v>
      </c>
      <c r="D190" s="335" t="s">
        <v>1282</v>
      </c>
      <c r="E190" s="335" t="s">
        <v>1282</v>
      </c>
      <c r="F190" s="335" t="s">
        <v>1282</v>
      </c>
      <c r="G190" s="335" t="s">
        <v>1282</v>
      </c>
      <c r="H190" s="335" t="s">
        <v>1282</v>
      </c>
      <c r="I190" s="335" t="s">
        <v>1282</v>
      </c>
      <c r="J190" s="335" t="s">
        <v>1282</v>
      </c>
      <c r="K190" s="335" t="s">
        <v>1282</v>
      </c>
      <c r="L190" s="335" t="s">
        <v>1282</v>
      </c>
      <c r="M190" s="335" t="s">
        <v>1282</v>
      </c>
      <c r="N190" s="335" t="s">
        <v>1282</v>
      </c>
      <c r="O190" s="335" t="s">
        <v>1282</v>
      </c>
      <c r="P190" s="335" t="s">
        <v>1282</v>
      </c>
      <c r="Q190" s="335" t="s">
        <v>1282</v>
      </c>
      <c r="R190" s="335" t="s">
        <v>1282</v>
      </c>
      <c r="S190" s="335" t="s">
        <v>1282</v>
      </c>
      <c r="T190" s="335" t="s">
        <v>1282</v>
      </c>
      <c r="U190" s="335" t="s">
        <v>1282</v>
      </c>
      <c r="V190" s="335" t="s">
        <v>1282</v>
      </c>
      <c r="W190" s="335" t="s">
        <v>1282</v>
      </c>
      <c r="X190" s="335" t="s">
        <v>1282</v>
      </c>
      <c r="Y190" s="335" t="s">
        <v>1282</v>
      </c>
      <c r="Z190" s="335" t="s">
        <v>1282</v>
      </c>
      <c r="AA190" s="335" t="s">
        <v>1282</v>
      </c>
      <c r="AB190" s="335" t="s">
        <v>1282</v>
      </c>
      <c r="AC190" s="335" t="s">
        <v>1282</v>
      </c>
      <c r="AD190" s="335" t="s">
        <v>1282</v>
      </c>
      <c r="AE190" s="335" t="s">
        <v>1282</v>
      </c>
      <c r="AF190" s="335" t="s">
        <v>1282</v>
      </c>
      <c r="AG190" s="335" t="s">
        <v>1282</v>
      </c>
      <c r="AH190" s="335" t="s">
        <v>1282</v>
      </c>
      <c r="AI190" s="335" t="s">
        <v>1282</v>
      </c>
      <c r="AJ190" s="335" t="s">
        <v>1282</v>
      </c>
      <c r="AK190" s="335" t="s">
        <v>1282</v>
      </c>
      <c r="AL190" s="335" t="s">
        <v>1282</v>
      </c>
      <c r="AM190" s="335" t="s">
        <v>1282</v>
      </c>
      <c r="AN190" s="335" t="s">
        <v>1282</v>
      </c>
      <c r="AO190" s="335" t="s">
        <v>1282</v>
      </c>
      <c r="AP190" s="335" t="s">
        <v>1282</v>
      </c>
      <c r="AQ190" s="335" t="s">
        <v>1282</v>
      </c>
      <c r="AR190" s="335" t="s">
        <v>1282</v>
      </c>
      <c r="AS190" s="335" t="s">
        <v>1282</v>
      </c>
      <c r="AT190" s="335" t="s">
        <v>1282</v>
      </c>
      <c r="AU190" s="335" t="s">
        <v>1282</v>
      </c>
      <c r="AV190" s="335" t="s">
        <v>1282</v>
      </c>
      <c r="AW190" s="335" t="s">
        <v>1282</v>
      </c>
      <c r="AX190" s="335" t="s">
        <v>1282</v>
      </c>
      <c r="AY190" s="335" t="s">
        <v>1282</v>
      </c>
      <c r="AZ190" s="335" t="s">
        <v>1282</v>
      </c>
      <c r="BA190" s="335" t="s">
        <v>1282</v>
      </c>
      <c r="BB190" s="335" t="s">
        <v>1282</v>
      </c>
      <c r="BC190" s="335" t="s">
        <v>1282</v>
      </c>
      <c r="BD190" s="335" t="s">
        <v>1282</v>
      </c>
      <c r="BE190" s="335" t="s">
        <v>1282</v>
      </c>
      <c r="BF190" s="335" t="s">
        <v>1282</v>
      </c>
      <c r="BG190" s="335" t="s">
        <v>1282</v>
      </c>
      <c r="BH190" s="335" t="s">
        <v>1282</v>
      </c>
      <c r="BI190" s="335" t="s">
        <v>1282</v>
      </c>
      <c r="BJ190" s="335" t="s">
        <v>1282</v>
      </c>
      <c r="BK190" s="335" t="s">
        <v>1282</v>
      </c>
      <c r="BL190" s="335" t="s">
        <v>1282</v>
      </c>
      <c r="BM190" s="335" t="s">
        <v>1282</v>
      </c>
      <c r="BN190" s="335" t="s">
        <v>1282</v>
      </c>
      <c r="BO190" s="335" t="s">
        <v>1282</v>
      </c>
      <c r="BP190" s="335" t="s">
        <v>1282</v>
      </c>
      <c r="BQ190" s="335" t="s">
        <v>1282</v>
      </c>
      <c r="BR190" s="335" t="s">
        <v>1282</v>
      </c>
      <c r="BS190" s="335" t="s">
        <v>1282</v>
      </c>
      <c r="BT190" s="335">
        <v>105</v>
      </c>
      <c r="BU190" s="335">
        <v>116</v>
      </c>
      <c r="BV190" s="335">
        <v>233</v>
      </c>
      <c r="BW190" s="335">
        <v>230</v>
      </c>
      <c r="BX190" s="335">
        <v>210</v>
      </c>
      <c r="BY190" s="335">
        <v>80</v>
      </c>
      <c r="BZ190" s="335">
        <v>81</v>
      </c>
      <c r="CA190" s="335">
        <v>78</v>
      </c>
      <c r="CB190" s="335">
        <v>84</v>
      </c>
      <c r="CC190" s="335">
        <v>87</v>
      </c>
    </row>
    <row r="191" spans="1:81" s="330" customFormat="1" ht="13.9" customHeight="1" x14ac:dyDescent="0.2">
      <c r="A191" s="377" t="s">
        <v>1566</v>
      </c>
      <c r="B191" s="378"/>
      <c r="C191" s="335" t="s">
        <v>1282</v>
      </c>
      <c r="D191" s="335" t="s">
        <v>1282</v>
      </c>
      <c r="E191" s="335" t="s">
        <v>1282</v>
      </c>
      <c r="F191" s="335" t="s">
        <v>1282</v>
      </c>
      <c r="G191" s="335" t="s">
        <v>1282</v>
      </c>
      <c r="H191" s="335" t="s">
        <v>1282</v>
      </c>
      <c r="I191" s="335" t="s">
        <v>1282</v>
      </c>
      <c r="J191" s="335" t="s">
        <v>1282</v>
      </c>
      <c r="K191" s="335" t="s">
        <v>1282</v>
      </c>
      <c r="L191" s="335" t="s">
        <v>1282</v>
      </c>
      <c r="M191" s="335" t="s">
        <v>1282</v>
      </c>
      <c r="N191" s="335" t="s">
        <v>1282</v>
      </c>
      <c r="O191" s="335" t="s">
        <v>1282</v>
      </c>
      <c r="P191" s="335" t="s">
        <v>1282</v>
      </c>
      <c r="Q191" s="335" t="s">
        <v>1282</v>
      </c>
      <c r="R191" s="335" t="s">
        <v>1282</v>
      </c>
      <c r="S191" s="335" t="s">
        <v>1282</v>
      </c>
      <c r="T191" s="335" t="s">
        <v>1282</v>
      </c>
      <c r="U191" s="335" t="s">
        <v>1282</v>
      </c>
      <c r="V191" s="335" t="s">
        <v>1282</v>
      </c>
      <c r="W191" s="335" t="s">
        <v>1282</v>
      </c>
      <c r="X191" s="335" t="s">
        <v>1282</v>
      </c>
      <c r="Y191" s="335" t="s">
        <v>1282</v>
      </c>
      <c r="Z191" s="335" t="s">
        <v>1282</v>
      </c>
      <c r="AA191" s="335" t="s">
        <v>1282</v>
      </c>
      <c r="AB191" s="335" t="s">
        <v>1282</v>
      </c>
      <c r="AC191" s="335" t="s">
        <v>1282</v>
      </c>
      <c r="AD191" s="335" t="s">
        <v>1282</v>
      </c>
      <c r="AE191" s="335" t="s">
        <v>1282</v>
      </c>
      <c r="AF191" s="335" t="s">
        <v>1282</v>
      </c>
      <c r="AG191" s="335" t="s">
        <v>1282</v>
      </c>
      <c r="AH191" s="335" t="s">
        <v>1282</v>
      </c>
      <c r="AI191" s="335" t="s">
        <v>1282</v>
      </c>
      <c r="AJ191" s="335" t="s">
        <v>1282</v>
      </c>
      <c r="AK191" s="335" t="s">
        <v>1288</v>
      </c>
      <c r="AL191" s="335">
        <v>4</v>
      </c>
      <c r="AM191" s="335">
        <v>7</v>
      </c>
      <c r="AN191" s="335">
        <v>3</v>
      </c>
      <c r="AO191" s="335">
        <v>10</v>
      </c>
      <c r="AP191" s="335">
        <v>10</v>
      </c>
      <c r="AQ191" s="335">
        <v>15</v>
      </c>
      <c r="AR191" s="335">
        <v>17</v>
      </c>
      <c r="AS191" s="335">
        <v>14</v>
      </c>
      <c r="AT191" s="335">
        <v>8</v>
      </c>
      <c r="AU191" s="335">
        <v>4</v>
      </c>
      <c r="AV191" s="335">
        <v>1</v>
      </c>
      <c r="AW191" s="335">
        <v>1</v>
      </c>
      <c r="AX191" s="335">
        <v>1</v>
      </c>
      <c r="AY191" s="335" t="s">
        <v>1282</v>
      </c>
      <c r="AZ191" s="335" t="s">
        <v>1282</v>
      </c>
      <c r="BA191" s="335" t="s">
        <v>1282</v>
      </c>
      <c r="BB191" s="335" t="s">
        <v>1282</v>
      </c>
      <c r="BC191" s="335" t="s">
        <v>1282</v>
      </c>
      <c r="BD191" s="335" t="s">
        <v>1282</v>
      </c>
      <c r="BE191" s="335" t="s">
        <v>1282</v>
      </c>
      <c r="BF191" s="335" t="s">
        <v>1282</v>
      </c>
      <c r="BG191" s="335" t="s">
        <v>1282</v>
      </c>
      <c r="BH191" s="335" t="s">
        <v>1282</v>
      </c>
      <c r="BI191" s="335" t="s">
        <v>1282</v>
      </c>
      <c r="BJ191" s="335" t="s">
        <v>1282</v>
      </c>
      <c r="BK191" s="335" t="s">
        <v>1282</v>
      </c>
      <c r="BL191" s="335" t="s">
        <v>1282</v>
      </c>
      <c r="BM191" s="335" t="s">
        <v>1282</v>
      </c>
      <c r="BN191" s="335" t="s">
        <v>1282</v>
      </c>
      <c r="BO191" s="335" t="s">
        <v>1282</v>
      </c>
      <c r="BP191" s="335" t="s">
        <v>1282</v>
      </c>
      <c r="BQ191" s="335" t="s">
        <v>1282</v>
      </c>
      <c r="BR191" s="335" t="s">
        <v>1282</v>
      </c>
      <c r="BS191" s="335" t="s">
        <v>1282</v>
      </c>
      <c r="BT191" s="335" t="s">
        <v>1282</v>
      </c>
      <c r="BU191" s="335" t="s">
        <v>1282</v>
      </c>
      <c r="BV191" s="335" t="s">
        <v>1282</v>
      </c>
      <c r="BW191" s="335" t="s">
        <v>1282</v>
      </c>
      <c r="BX191" s="335" t="s">
        <v>1282</v>
      </c>
      <c r="BY191" s="335" t="s">
        <v>1282</v>
      </c>
      <c r="BZ191" s="335" t="s">
        <v>1282</v>
      </c>
      <c r="CA191" s="335" t="s">
        <v>1282</v>
      </c>
      <c r="CB191" s="335" t="s">
        <v>1282</v>
      </c>
      <c r="CC191" s="335" t="s">
        <v>1282</v>
      </c>
    </row>
    <row r="192" spans="1:81" s="330" customFormat="1" ht="13.9" customHeight="1" x14ac:dyDescent="0.2">
      <c r="A192" s="377" t="s">
        <v>1565</v>
      </c>
      <c r="B192" s="378"/>
      <c r="C192" s="335" t="s">
        <v>1282</v>
      </c>
      <c r="D192" s="335" t="s">
        <v>1282</v>
      </c>
      <c r="E192" s="335" t="s">
        <v>1282</v>
      </c>
      <c r="F192" s="335" t="s">
        <v>1282</v>
      </c>
      <c r="G192" s="335" t="s">
        <v>1282</v>
      </c>
      <c r="H192" s="335" t="s">
        <v>1282</v>
      </c>
      <c r="I192" s="335" t="s">
        <v>1282</v>
      </c>
      <c r="J192" s="335" t="s">
        <v>1282</v>
      </c>
      <c r="K192" s="335" t="s">
        <v>1282</v>
      </c>
      <c r="L192" s="335" t="s">
        <v>1282</v>
      </c>
      <c r="M192" s="335" t="s">
        <v>1282</v>
      </c>
      <c r="N192" s="335" t="s">
        <v>1282</v>
      </c>
      <c r="O192" s="335" t="s">
        <v>1282</v>
      </c>
      <c r="P192" s="335" t="s">
        <v>1282</v>
      </c>
      <c r="Q192" s="335" t="s">
        <v>1282</v>
      </c>
      <c r="R192" s="335" t="s">
        <v>1282</v>
      </c>
      <c r="S192" s="335" t="s">
        <v>1282</v>
      </c>
      <c r="T192" s="335" t="s">
        <v>1282</v>
      </c>
      <c r="U192" s="335" t="s">
        <v>1282</v>
      </c>
      <c r="V192" s="335" t="s">
        <v>1282</v>
      </c>
      <c r="W192" s="335" t="s">
        <v>1282</v>
      </c>
      <c r="X192" s="335" t="s">
        <v>1282</v>
      </c>
      <c r="Y192" s="335" t="s">
        <v>1282</v>
      </c>
      <c r="Z192" s="335" t="s">
        <v>1282</v>
      </c>
      <c r="AA192" s="335" t="s">
        <v>1282</v>
      </c>
      <c r="AB192" s="335" t="s">
        <v>1282</v>
      </c>
      <c r="AC192" s="335" t="s">
        <v>1282</v>
      </c>
      <c r="AD192" s="335" t="s">
        <v>1282</v>
      </c>
      <c r="AE192" s="335" t="s">
        <v>1282</v>
      </c>
      <c r="AF192" s="335" t="s">
        <v>1282</v>
      </c>
      <c r="AG192" s="335" t="s">
        <v>1282</v>
      </c>
      <c r="AH192" s="335" t="s">
        <v>1282</v>
      </c>
      <c r="AI192" s="335" t="s">
        <v>1282</v>
      </c>
      <c r="AJ192" s="335" t="s">
        <v>1282</v>
      </c>
      <c r="AK192" s="335" t="s">
        <v>1282</v>
      </c>
      <c r="AL192" s="335" t="s">
        <v>1282</v>
      </c>
      <c r="AM192" s="335" t="s">
        <v>1282</v>
      </c>
      <c r="AN192" s="335" t="s">
        <v>1282</v>
      </c>
      <c r="AO192" s="335" t="s">
        <v>1282</v>
      </c>
      <c r="AP192" s="335" t="s">
        <v>1282</v>
      </c>
      <c r="AQ192" s="335" t="s">
        <v>1282</v>
      </c>
      <c r="AR192" s="335" t="s">
        <v>1282</v>
      </c>
      <c r="AS192" s="335" t="s">
        <v>1282</v>
      </c>
      <c r="AT192" s="335" t="s">
        <v>1282</v>
      </c>
      <c r="AU192" s="335" t="s">
        <v>1282</v>
      </c>
      <c r="AV192" s="335" t="s">
        <v>1282</v>
      </c>
      <c r="AW192" s="335" t="s">
        <v>1282</v>
      </c>
      <c r="AX192" s="335" t="s">
        <v>1282</v>
      </c>
      <c r="AY192" s="335" t="s">
        <v>1282</v>
      </c>
      <c r="AZ192" s="335">
        <v>2</v>
      </c>
      <c r="BA192" s="335">
        <v>3</v>
      </c>
      <c r="BB192" s="335">
        <v>2</v>
      </c>
      <c r="BC192" s="335">
        <v>2</v>
      </c>
      <c r="BD192" s="335">
        <v>1</v>
      </c>
      <c r="BE192" s="335" t="s">
        <v>1289</v>
      </c>
      <c r="BF192" s="335" t="s">
        <v>1282</v>
      </c>
      <c r="BG192" s="335" t="s">
        <v>1282</v>
      </c>
      <c r="BH192" s="335" t="s">
        <v>1282</v>
      </c>
      <c r="BI192" s="335" t="s">
        <v>1282</v>
      </c>
      <c r="BJ192" s="335" t="s">
        <v>1282</v>
      </c>
      <c r="BK192" s="335" t="s">
        <v>1282</v>
      </c>
      <c r="BL192" s="335" t="s">
        <v>1282</v>
      </c>
      <c r="BM192" s="335" t="s">
        <v>1282</v>
      </c>
      <c r="BN192" s="335" t="s">
        <v>1282</v>
      </c>
      <c r="BO192" s="335" t="s">
        <v>1282</v>
      </c>
      <c r="BP192" s="335" t="s">
        <v>1282</v>
      </c>
      <c r="BQ192" s="335" t="s">
        <v>1282</v>
      </c>
      <c r="BR192" s="335" t="s">
        <v>1282</v>
      </c>
      <c r="BS192" s="335" t="s">
        <v>1282</v>
      </c>
      <c r="BT192" s="335" t="s">
        <v>1282</v>
      </c>
      <c r="BU192" s="335" t="s">
        <v>1282</v>
      </c>
      <c r="BV192" s="335" t="s">
        <v>1282</v>
      </c>
      <c r="BW192" s="335" t="s">
        <v>1282</v>
      </c>
      <c r="BX192" s="335" t="s">
        <v>1282</v>
      </c>
      <c r="BY192" s="335" t="s">
        <v>1282</v>
      </c>
      <c r="BZ192" s="335" t="s">
        <v>1282</v>
      </c>
      <c r="CA192" s="335" t="s">
        <v>1282</v>
      </c>
      <c r="CB192" s="335" t="s">
        <v>1282</v>
      </c>
      <c r="CC192" s="335" t="s">
        <v>1282</v>
      </c>
    </row>
    <row r="193" spans="1:81" s="330" customFormat="1" ht="13.9" customHeight="1" x14ac:dyDescent="0.2">
      <c r="A193" s="377" t="s">
        <v>1564</v>
      </c>
      <c r="B193" s="378"/>
      <c r="C193" s="335" t="s">
        <v>1282</v>
      </c>
      <c r="D193" s="335" t="s">
        <v>1282</v>
      </c>
      <c r="E193" s="335" t="s">
        <v>1282</v>
      </c>
      <c r="F193" s="335" t="s">
        <v>1282</v>
      </c>
      <c r="G193" s="335" t="s">
        <v>1282</v>
      </c>
      <c r="H193" s="335" t="s">
        <v>1282</v>
      </c>
      <c r="I193" s="335" t="s">
        <v>1282</v>
      </c>
      <c r="J193" s="335" t="s">
        <v>1282</v>
      </c>
      <c r="K193" s="335" t="s">
        <v>1282</v>
      </c>
      <c r="L193" s="335" t="s">
        <v>1282</v>
      </c>
      <c r="M193" s="335" t="s">
        <v>1282</v>
      </c>
      <c r="N193" s="335" t="s">
        <v>1282</v>
      </c>
      <c r="O193" s="335" t="s">
        <v>1282</v>
      </c>
      <c r="P193" s="335" t="s">
        <v>1282</v>
      </c>
      <c r="Q193" s="335" t="s">
        <v>1282</v>
      </c>
      <c r="R193" s="335" t="s">
        <v>1282</v>
      </c>
      <c r="S193" s="335" t="s">
        <v>1282</v>
      </c>
      <c r="T193" s="335" t="s">
        <v>1282</v>
      </c>
      <c r="U193" s="335" t="s">
        <v>1282</v>
      </c>
      <c r="V193" s="335" t="s">
        <v>1282</v>
      </c>
      <c r="W193" s="335" t="s">
        <v>1282</v>
      </c>
      <c r="X193" s="335" t="s">
        <v>1282</v>
      </c>
      <c r="Y193" s="335" t="s">
        <v>1282</v>
      </c>
      <c r="Z193" s="335" t="s">
        <v>1282</v>
      </c>
      <c r="AA193" s="335" t="s">
        <v>1282</v>
      </c>
      <c r="AB193" s="335" t="s">
        <v>1282</v>
      </c>
      <c r="AC193" s="335" t="s">
        <v>1282</v>
      </c>
      <c r="AD193" s="335" t="s">
        <v>1282</v>
      </c>
      <c r="AE193" s="335" t="s">
        <v>1282</v>
      </c>
      <c r="AF193" s="335" t="s">
        <v>1282</v>
      </c>
      <c r="AG193" s="335" t="s">
        <v>1282</v>
      </c>
      <c r="AH193" s="335" t="s">
        <v>1282</v>
      </c>
      <c r="AI193" s="335" t="s">
        <v>1282</v>
      </c>
      <c r="AJ193" s="335" t="s">
        <v>1282</v>
      </c>
      <c r="AK193" s="335" t="s">
        <v>1282</v>
      </c>
      <c r="AL193" s="335" t="s">
        <v>1282</v>
      </c>
      <c r="AM193" s="335" t="s">
        <v>1282</v>
      </c>
      <c r="AN193" s="335" t="s">
        <v>1282</v>
      </c>
      <c r="AO193" s="335" t="s">
        <v>1282</v>
      </c>
      <c r="AP193" s="335" t="s">
        <v>1282</v>
      </c>
      <c r="AQ193" s="335" t="s">
        <v>1282</v>
      </c>
      <c r="AR193" s="335" t="s">
        <v>1282</v>
      </c>
      <c r="AS193" s="335" t="s">
        <v>1282</v>
      </c>
      <c r="AT193" s="335" t="s">
        <v>1282</v>
      </c>
      <c r="AU193" s="335" t="s">
        <v>1282</v>
      </c>
      <c r="AV193" s="335" t="s">
        <v>1282</v>
      </c>
      <c r="AW193" s="335" t="s">
        <v>1282</v>
      </c>
      <c r="AX193" s="335" t="s">
        <v>1282</v>
      </c>
      <c r="AY193" s="335" t="s">
        <v>1282</v>
      </c>
      <c r="AZ193" s="335" t="s">
        <v>1282</v>
      </c>
      <c r="BA193" s="335" t="s">
        <v>1282</v>
      </c>
      <c r="BB193" s="335" t="s">
        <v>1282</v>
      </c>
      <c r="BC193" s="335" t="s">
        <v>1282</v>
      </c>
      <c r="BD193" s="335" t="s">
        <v>1282</v>
      </c>
      <c r="BE193" s="335" t="s">
        <v>1282</v>
      </c>
      <c r="BF193" s="335" t="s">
        <v>1282</v>
      </c>
      <c r="BG193" s="335" t="s">
        <v>1282</v>
      </c>
      <c r="BH193" s="335">
        <v>23</v>
      </c>
      <c r="BI193" s="335">
        <v>47</v>
      </c>
      <c r="BJ193" s="335">
        <v>20</v>
      </c>
      <c r="BK193" s="335">
        <v>20</v>
      </c>
      <c r="BL193" s="335">
        <v>10</v>
      </c>
      <c r="BM193" s="335">
        <v>7</v>
      </c>
      <c r="BN193" s="335">
        <v>7</v>
      </c>
      <c r="BO193" s="335" t="s">
        <v>1282</v>
      </c>
      <c r="BP193" s="335" t="s">
        <v>1282</v>
      </c>
      <c r="BQ193" s="335" t="s">
        <v>1282</v>
      </c>
      <c r="BR193" s="335" t="s">
        <v>1282</v>
      </c>
      <c r="BS193" s="335" t="s">
        <v>1282</v>
      </c>
      <c r="BT193" s="335" t="s">
        <v>1282</v>
      </c>
      <c r="BU193" s="335" t="s">
        <v>1282</v>
      </c>
      <c r="BV193" s="335" t="s">
        <v>1282</v>
      </c>
      <c r="BW193" s="335" t="s">
        <v>1282</v>
      </c>
      <c r="BX193" s="335" t="s">
        <v>1282</v>
      </c>
      <c r="BY193" s="335" t="s">
        <v>1282</v>
      </c>
      <c r="BZ193" s="335" t="s">
        <v>1282</v>
      </c>
      <c r="CA193" s="335" t="s">
        <v>1282</v>
      </c>
      <c r="CB193" s="335" t="s">
        <v>1282</v>
      </c>
      <c r="CC193" s="335" t="s">
        <v>1282</v>
      </c>
    </row>
    <row r="194" spans="1:81" s="330" customFormat="1" ht="13.9" customHeight="1" x14ac:dyDescent="0.2">
      <c r="A194" s="383" t="s">
        <v>1323</v>
      </c>
      <c r="B194" s="384"/>
      <c r="C194" s="333" t="s">
        <v>1282</v>
      </c>
      <c r="D194" s="333" t="s">
        <v>1282</v>
      </c>
      <c r="E194" s="333" t="s">
        <v>1282</v>
      </c>
      <c r="F194" s="333" t="s">
        <v>1282</v>
      </c>
      <c r="G194" s="333" t="s">
        <v>1282</v>
      </c>
      <c r="H194" s="333" t="s">
        <v>1282</v>
      </c>
      <c r="I194" s="333" t="s">
        <v>1282</v>
      </c>
      <c r="J194" s="333" t="s">
        <v>1282</v>
      </c>
      <c r="K194" s="333" t="s">
        <v>1282</v>
      </c>
      <c r="L194" s="333" t="s">
        <v>1282</v>
      </c>
      <c r="M194" s="333" t="s">
        <v>1282</v>
      </c>
      <c r="N194" s="333" t="s">
        <v>1282</v>
      </c>
      <c r="O194" s="333" t="s">
        <v>1282</v>
      </c>
      <c r="P194" s="333" t="s">
        <v>1282</v>
      </c>
      <c r="Q194" s="333" t="s">
        <v>1282</v>
      </c>
      <c r="R194" s="333" t="s">
        <v>1282</v>
      </c>
      <c r="S194" s="333" t="s">
        <v>1282</v>
      </c>
      <c r="T194" s="333" t="s">
        <v>1282</v>
      </c>
      <c r="U194" s="333" t="s">
        <v>1282</v>
      </c>
      <c r="V194" s="333" t="s">
        <v>1282</v>
      </c>
      <c r="W194" s="333" t="s">
        <v>1282</v>
      </c>
      <c r="X194" s="333" t="s">
        <v>1282</v>
      </c>
      <c r="Y194" s="333" t="s">
        <v>1282</v>
      </c>
      <c r="Z194" s="333" t="s">
        <v>1282</v>
      </c>
      <c r="AA194" s="333" t="s">
        <v>1282</v>
      </c>
      <c r="AB194" s="333" t="s">
        <v>1282</v>
      </c>
      <c r="AC194" s="333" t="s">
        <v>1288</v>
      </c>
      <c r="AD194" s="333">
        <v>11</v>
      </c>
      <c r="AE194" s="333">
        <v>29</v>
      </c>
      <c r="AF194" s="333">
        <v>28</v>
      </c>
      <c r="AG194" s="333">
        <v>25</v>
      </c>
      <c r="AH194" s="333">
        <v>26</v>
      </c>
      <c r="AI194" s="333">
        <v>35</v>
      </c>
      <c r="AJ194" s="333">
        <v>42</v>
      </c>
      <c r="AK194" s="333">
        <v>34</v>
      </c>
      <c r="AL194" s="333">
        <v>41</v>
      </c>
      <c r="AM194" s="333">
        <v>86</v>
      </c>
      <c r="AN194" s="333">
        <v>28</v>
      </c>
      <c r="AO194" s="333">
        <v>126</v>
      </c>
      <c r="AP194" s="333">
        <v>193</v>
      </c>
      <c r="AQ194" s="333">
        <v>306</v>
      </c>
      <c r="AR194" s="333">
        <v>346</v>
      </c>
      <c r="AS194" s="333">
        <v>287</v>
      </c>
      <c r="AT194" s="333">
        <v>221</v>
      </c>
      <c r="AU194" s="333">
        <v>163</v>
      </c>
      <c r="AV194" s="333">
        <v>139</v>
      </c>
      <c r="AW194" s="333">
        <v>180</v>
      </c>
      <c r="AX194" s="333">
        <v>182</v>
      </c>
      <c r="AY194" s="333">
        <v>160</v>
      </c>
      <c r="AZ194" s="333">
        <v>142</v>
      </c>
      <c r="BA194" s="333">
        <v>134</v>
      </c>
      <c r="BB194" s="333">
        <v>144</v>
      </c>
      <c r="BC194" s="333">
        <v>146</v>
      </c>
      <c r="BD194" s="333">
        <v>227</v>
      </c>
      <c r="BE194" s="333">
        <v>307</v>
      </c>
      <c r="BF194" s="333">
        <v>404</v>
      </c>
      <c r="BG194" s="333">
        <v>492</v>
      </c>
      <c r="BH194" s="333">
        <v>638</v>
      </c>
      <c r="BI194" s="333">
        <v>681</v>
      </c>
      <c r="BJ194" s="333">
        <v>602</v>
      </c>
      <c r="BK194" s="333">
        <v>563</v>
      </c>
      <c r="BL194" s="333">
        <v>500</v>
      </c>
      <c r="BM194" s="333">
        <v>823</v>
      </c>
      <c r="BN194" s="333">
        <v>784</v>
      </c>
      <c r="BO194" s="333">
        <v>851</v>
      </c>
      <c r="BP194" s="333">
        <v>838</v>
      </c>
      <c r="BQ194" s="333">
        <v>828</v>
      </c>
      <c r="BR194" s="333">
        <v>787</v>
      </c>
      <c r="BS194" s="333">
        <v>773</v>
      </c>
      <c r="BT194" s="333">
        <v>835</v>
      </c>
      <c r="BU194" s="333">
        <v>1030</v>
      </c>
      <c r="BV194" s="333">
        <v>983</v>
      </c>
      <c r="BW194" s="333">
        <v>1413</v>
      </c>
      <c r="BX194" s="333">
        <v>1717</v>
      </c>
      <c r="BY194" s="333">
        <v>1609</v>
      </c>
      <c r="BZ194" s="333">
        <v>1091</v>
      </c>
      <c r="CA194" s="333">
        <v>1138</v>
      </c>
      <c r="CB194" s="333">
        <v>710</v>
      </c>
      <c r="CC194" s="333">
        <v>674</v>
      </c>
    </row>
    <row r="195" spans="1:81" s="330" customFormat="1" ht="13.9" customHeight="1" x14ac:dyDescent="0.2">
      <c r="A195" s="375" t="s">
        <v>1518</v>
      </c>
      <c r="B195" s="376"/>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c r="AA195" s="337"/>
      <c r="AB195" s="337"/>
      <c r="AC195" s="337"/>
      <c r="AD195" s="337"/>
      <c r="AE195" s="337"/>
      <c r="AF195" s="337"/>
      <c r="AG195" s="337"/>
      <c r="AH195" s="337"/>
      <c r="AI195" s="337"/>
      <c r="AJ195" s="337"/>
      <c r="AK195" s="337"/>
      <c r="AL195" s="337"/>
      <c r="AM195" s="337"/>
      <c r="AN195" s="337"/>
      <c r="AO195" s="337"/>
      <c r="AP195" s="337"/>
      <c r="AQ195" s="337"/>
      <c r="AR195" s="337"/>
      <c r="AS195" s="337"/>
      <c r="AT195" s="337"/>
      <c r="AU195" s="337"/>
      <c r="AV195" s="337"/>
      <c r="AW195" s="337"/>
      <c r="AX195" s="337"/>
      <c r="AY195" s="337"/>
      <c r="AZ195" s="337"/>
      <c r="BA195" s="337"/>
      <c r="BB195" s="337"/>
      <c r="BC195" s="337"/>
      <c r="BD195" s="337"/>
      <c r="BE195" s="337"/>
      <c r="BF195" s="337"/>
      <c r="BG195" s="337"/>
      <c r="BH195" s="337"/>
      <c r="BI195" s="337"/>
      <c r="BJ195" s="337"/>
      <c r="BK195" s="337"/>
      <c r="BL195" s="337"/>
      <c r="BM195" s="337"/>
      <c r="BN195" s="337"/>
      <c r="BO195" s="337"/>
      <c r="BP195" s="337"/>
      <c r="BQ195" s="337"/>
      <c r="BR195" s="337"/>
      <c r="BS195" s="337"/>
      <c r="BT195" s="337"/>
      <c r="BU195" s="337"/>
      <c r="BV195" s="337"/>
      <c r="BW195" s="337"/>
      <c r="BX195" s="337"/>
      <c r="BY195" s="337"/>
      <c r="BZ195" s="337"/>
      <c r="CA195" s="337"/>
      <c r="CB195" s="337"/>
      <c r="CC195" s="337"/>
    </row>
    <row r="196" spans="1:81" s="330" customFormat="1" ht="13.9" customHeight="1" x14ac:dyDescent="0.2">
      <c r="A196" s="377" t="s">
        <v>1563</v>
      </c>
      <c r="B196" s="378"/>
      <c r="C196" s="335" t="s">
        <v>1282</v>
      </c>
      <c r="D196" s="335" t="s">
        <v>1282</v>
      </c>
      <c r="E196" s="335" t="s">
        <v>1282</v>
      </c>
      <c r="F196" s="335" t="s">
        <v>1282</v>
      </c>
      <c r="G196" s="335" t="s">
        <v>1282</v>
      </c>
      <c r="H196" s="335" t="s">
        <v>1282</v>
      </c>
      <c r="I196" s="335" t="s">
        <v>1282</v>
      </c>
      <c r="J196" s="335" t="s">
        <v>1282</v>
      </c>
      <c r="K196" s="335" t="s">
        <v>1282</v>
      </c>
      <c r="L196" s="335" t="s">
        <v>1282</v>
      </c>
      <c r="M196" s="335" t="s">
        <v>1282</v>
      </c>
      <c r="N196" s="335" t="s">
        <v>1282</v>
      </c>
      <c r="O196" s="335" t="s">
        <v>1282</v>
      </c>
      <c r="P196" s="335" t="s">
        <v>1282</v>
      </c>
      <c r="Q196" s="335" t="s">
        <v>1282</v>
      </c>
      <c r="R196" s="335" t="s">
        <v>1282</v>
      </c>
      <c r="S196" s="335" t="s">
        <v>1282</v>
      </c>
      <c r="T196" s="335" t="s">
        <v>1282</v>
      </c>
      <c r="U196" s="335" t="s">
        <v>1282</v>
      </c>
      <c r="V196" s="335" t="s">
        <v>1282</v>
      </c>
      <c r="W196" s="335" t="s">
        <v>1282</v>
      </c>
      <c r="X196" s="335" t="s">
        <v>1282</v>
      </c>
      <c r="Y196" s="335" t="s">
        <v>1288</v>
      </c>
      <c r="Z196" s="335">
        <v>3</v>
      </c>
      <c r="AA196" s="335">
        <v>11</v>
      </c>
      <c r="AB196" s="335">
        <v>8</v>
      </c>
      <c r="AC196" s="335">
        <v>7</v>
      </c>
      <c r="AD196" s="335">
        <v>20</v>
      </c>
      <c r="AE196" s="335">
        <v>114</v>
      </c>
      <c r="AF196" s="335">
        <v>145</v>
      </c>
      <c r="AG196" s="335">
        <v>156</v>
      </c>
      <c r="AH196" s="335">
        <v>176</v>
      </c>
      <c r="AI196" s="335">
        <v>167</v>
      </c>
      <c r="AJ196" s="335">
        <v>194</v>
      </c>
      <c r="AK196" s="335">
        <v>202</v>
      </c>
      <c r="AL196" s="335">
        <v>209</v>
      </c>
      <c r="AM196" s="335">
        <v>202</v>
      </c>
      <c r="AN196" s="335">
        <v>59</v>
      </c>
      <c r="AO196" s="335">
        <v>165</v>
      </c>
      <c r="AP196" s="335">
        <v>260</v>
      </c>
      <c r="AQ196" s="335">
        <v>345</v>
      </c>
      <c r="AR196" s="335">
        <v>452</v>
      </c>
      <c r="AS196" s="335">
        <v>408</v>
      </c>
      <c r="AT196" s="335">
        <v>323</v>
      </c>
      <c r="AU196" s="335">
        <v>248</v>
      </c>
      <c r="AV196" s="335">
        <v>248</v>
      </c>
      <c r="AW196" s="335">
        <v>263</v>
      </c>
      <c r="AX196" s="335">
        <v>253</v>
      </c>
      <c r="AY196" s="335">
        <v>205</v>
      </c>
      <c r="AZ196" s="335">
        <v>211</v>
      </c>
      <c r="BA196" s="335">
        <v>184</v>
      </c>
      <c r="BB196" s="335">
        <v>160</v>
      </c>
      <c r="BC196" s="335">
        <v>153</v>
      </c>
      <c r="BD196" s="335">
        <v>141</v>
      </c>
      <c r="BE196" s="335">
        <v>130</v>
      </c>
      <c r="BF196" s="335">
        <v>204</v>
      </c>
      <c r="BG196" s="335">
        <v>322</v>
      </c>
      <c r="BH196" s="335">
        <v>394</v>
      </c>
      <c r="BI196" s="335">
        <v>400</v>
      </c>
      <c r="BJ196" s="335">
        <v>364</v>
      </c>
      <c r="BK196" s="335">
        <v>355</v>
      </c>
      <c r="BL196" s="335">
        <v>356</v>
      </c>
      <c r="BM196" s="335">
        <v>356</v>
      </c>
      <c r="BN196" s="335">
        <v>355</v>
      </c>
      <c r="BO196" s="335">
        <v>375</v>
      </c>
      <c r="BP196" s="335">
        <v>337</v>
      </c>
      <c r="BQ196" s="335">
        <v>332</v>
      </c>
      <c r="BR196" s="335">
        <v>284</v>
      </c>
      <c r="BS196" s="335">
        <v>243</v>
      </c>
      <c r="BT196" s="335">
        <v>238</v>
      </c>
      <c r="BU196" s="335">
        <v>243</v>
      </c>
      <c r="BV196" s="335">
        <v>317</v>
      </c>
      <c r="BW196" s="335">
        <v>423</v>
      </c>
      <c r="BX196" s="335">
        <v>393</v>
      </c>
      <c r="BY196" s="335">
        <v>403</v>
      </c>
      <c r="BZ196" s="335">
        <v>320</v>
      </c>
      <c r="CA196" s="335">
        <v>285</v>
      </c>
      <c r="CB196" s="335">
        <v>365</v>
      </c>
      <c r="CC196" s="335">
        <v>263</v>
      </c>
    </row>
    <row r="197" spans="1:81" s="330" customFormat="1" ht="13.9" customHeight="1" x14ac:dyDescent="0.2">
      <c r="A197" s="377" t="s">
        <v>1562</v>
      </c>
      <c r="B197" s="378"/>
      <c r="C197" s="335" t="s">
        <v>1282</v>
      </c>
      <c r="D197" s="335" t="s">
        <v>1282</v>
      </c>
      <c r="E197" s="335" t="s">
        <v>1282</v>
      </c>
      <c r="F197" s="335" t="s">
        <v>1282</v>
      </c>
      <c r="G197" s="335" t="s">
        <v>1282</v>
      </c>
      <c r="H197" s="335" t="s">
        <v>1282</v>
      </c>
      <c r="I197" s="335" t="s">
        <v>1282</v>
      </c>
      <c r="J197" s="335" t="s">
        <v>1282</v>
      </c>
      <c r="K197" s="335" t="s">
        <v>1282</v>
      </c>
      <c r="L197" s="335" t="s">
        <v>1282</v>
      </c>
      <c r="M197" s="335" t="s">
        <v>1282</v>
      </c>
      <c r="N197" s="335" t="s">
        <v>1282</v>
      </c>
      <c r="O197" s="335" t="s">
        <v>1282</v>
      </c>
      <c r="P197" s="335" t="s">
        <v>1282</v>
      </c>
      <c r="Q197" s="335" t="s">
        <v>1282</v>
      </c>
      <c r="R197" s="335" t="s">
        <v>1282</v>
      </c>
      <c r="S197" s="335" t="s">
        <v>1282</v>
      </c>
      <c r="T197" s="335" t="s">
        <v>1282</v>
      </c>
      <c r="U197" s="335" t="s">
        <v>1282</v>
      </c>
      <c r="V197" s="335" t="s">
        <v>1282</v>
      </c>
      <c r="W197" s="335" t="s">
        <v>1282</v>
      </c>
      <c r="X197" s="335" t="s">
        <v>1282</v>
      </c>
      <c r="Y197" s="335" t="s">
        <v>1282</v>
      </c>
      <c r="Z197" s="335">
        <v>15</v>
      </c>
      <c r="AA197" s="335">
        <v>257</v>
      </c>
      <c r="AB197" s="335">
        <v>288</v>
      </c>
      <c r="AC197" s="335">
        <v>85</v>
      </c>
      <c r="AD197" s="335">
        <v>19</v>
      </c>
      <c r="AE197" s="335">
        <v>5</v>
      </c>
      <c r="AF197" s="335">
        <v>2</v>
      </c>
      <c r="AG197" s="335">
        <v>1</v>
      </c>
      <c r="AH197" s="335" t="s">
        <v>1288</v>
      </c>
      <c r="AI197" s="335" t="s">
        <v>1288</v>
      </c>
      <c r="AJ197" s="335" t="s">
        <v>1288</v>
      </c>
      <c r="AK197" s="335" t="s">
        <v>1282</v>
      </c>
      <c r="AL197" s="335" t="s">
        <v>1282</v>
      </c>
      <c r="AM197" s="335" t="s">
        <v>1282</v>
      </c>
      <c r="AN197" s="335" t="s">
        <v>1282</v>
      </c>
      <c r="AO197" s="335">
        <v>579</v>
      </c>
      <c r="AP197" s="335">
        <v>3108</v>
      </c>
      <c r="AQ197" s="335">
        <v>1750</v>
      </c>
      <c r="AR197" s="335">
        <v>416</v>
      </c>
      <c r="AS197" s="335">
        <v>83</v>
      </c>
      <c r="AT197" s="335">
        <v>39</v>
      </c>
      <c r="AU197" s="335">
        <v>17</v>
      </c>
      <c r="AV197" s="335">
        <v>10</v>
      </c>
      <c r="AW197" s="335">
        <v>2</v>
      </c>
      <c r="AX197" s="335">
        <v>2</v>
      </c>
      <c r="AY197" s="335">
        <v>1</v>
      </c>
      <c r="AZ197" s="335" t="s">
        <v>1288</v>
      </c>
      <c r="BA197" s="335" t="s">
        <v>1289</v>
      </c>
      <c r="BB197" s="335" t="s">
        <v>1288</v>
      </c>
      <c r="BC197" s="335" t="s">
        <v>1289</v>
      </c>
      <c r="BD197" s="335" t="s">
        <v>1282</v>
      </c>
      <c r="BE197" s="335" t="s">
        <v>1282</v>
      </c>
      <c r="BF197" s="335" t="s">
        <v>1282</v>
      </c>
      <c r="BG197" s="335" t="s">
        <v>1282</v>
      </c>
      <c r="BH197" s="335" t="s">
        <v>1282</v>
      </c>
      <c r="BI197" s="335" t="s">
        <v>1282</v>
      </c>
      <c r="BJ197" s="335" t="s">
        <v>1282</v>
      </c>
      <c r="BK197" s="335" t="s">
        <v>1282</v>
      </c>
      <c r="BL197" s="335" t="s">
        <v>1282</v>
      </c>
      <c r="BM197" s="335" t="s">
        <v>1282</v>
      </c>
      <c r="BN197" s="335" t="s">
        <v>1282</v>
      </c>
      <c r="BO197" s="335" t="s">
        <v>1282</v>
      </c>
      <c r="BP197" s="335" t="s">
        <v>1282</v>
      </c>
      <c r="BQ197" s="335" t="s">
        <v>1282</v>
      </c>
      <c r="BR197" s="335" t="s">
        <v>1282</v>
      </c>
      <c r="BS197" s="335" t="s">
        <v>1282</v>
      </c>
      <c r="BT197" s="335" t="s">
        <v>1282</v>
      </c>
      <c r="BU197" s="335" t="s">
        <v>1282</v>
      </c>
      <c r="BV197" s="335" t="s">
        <v>1282</v>
      </c>
      <c r="BW197" s="335" t="s">
        <v>1282</v>
      </c>
      <c r="BX197" s="335" t="s">
        <v>1282</v>
      </c>
      <c r="BY197" s="335" t="s">
        <v>1282</v>
      </c>
      <c r="BZ197" s="335" t="s">
        <v>1282</v>
      </c>
      <c r="CA197" s="335" t="s">
        <v>1282</v>
      </c>
      <c r="CB197" s="335" t="s">
        <v>1282</v>
      </c>
      <c r="CC197" s="335" t="s">
        <v>1282</v>
      </c>
    </row>
    <row r="198" spans="1:81" s="330" customFormat="1" ht="13.9" customHeight="1" x14ac:dyDescent="0.2">
      <c r="A198" s="377" t="s">
        <v>1561</v>
      </c>
      <c r="B198" s="378"/>
      <c r="C198" s="335" t="s">
        <v>1282</v>
      </c>
      <c r="D198" s="335" t="s">
        <v>1282</v>
      </c>
      <c r="E198" s="335" t="s">
        <v>1282</v>
      </c>
      <c r="F198" s="335" t="s">
        <v>1282</v>
      </c>
      <c r="G198" s="335" t="s">
        <v>1282</v>
      </c>
      <c r="H198" s="335" t="s">
        <v>1282</v>
      </c>
      <c r="I198" s="335" t="s">
        <v>1282</v>
      </c>
      <c r="J198" s="335" t="s">
        <v>1282</v>
      </c>
      <c r="K198" s="335" t="s">
        <v>1282</v>
      </c>
      <c r="L198" s="335" t="s">
        <v>1282</v>
      </c>
      <c r="M198" s="335" t="s">
        <v>1282</v>
      </c>
      <c r="N198" s="335" t="s">
        <v>1282</v>
      </c>
      <c r="O198" s="335" t="s">
        <v>1282</v>
      </c>
      <c r="P198" s="335" t="s">
        <v>1282</v>
      </c>
      <c r="Q198" s="335" t="s">
        <v>1282</v>
      </c>
      <c r="R198" s="335" t="s">
        <v>1282</v>
      </c>
      <c r="S198" s="335" t="s">
        <v>1282</v>
      </c>
      <c r="T198" s="335" t="s">
        <v>1282</v>
      </c>
      <c r="U198" s="335" t="s">
        <v>1282</v>
      </c>
      <c r="V198" s="335" t="s">
        <v>1282</v>
      </c>
      <c r="W198" s="335" t="s">
        <v>1282</v>
      </c>
      <c r="X198" s="335" t="s">
        <v>1282</v>
      </c>
      <c r="Y198" s="335" t="s">
        <v>1282</v>
      </c>
      <c r="Z198" s="335" t="s">
        <v>1282</v>
      </c>
      <c r="AA198" s="335" t="s">
        <v>1282</v>
      </c>
      <c r="AB198" s="335" t="s">
        <v>1282</v>
      </c>
      <c r="AC198" s="335" t="s">
        <v>1282</v>
      </c>
      <c r="AD198" s="335" t="s">
        <v>1282</v>
      </c>
      <c r="AE198" s="335" t="s">
        <v>1282</v>
      </c>
      <c r="AF198" s="335" t="s">
        <v>1282</v>
      </c>
      <c r="AG198" s="335" t="s">
        <v>1282</v>
      </c>
      <c r="AH198" s="335">
        <v>1</v>
      </c>
      <c r="AI198" s="335">
        <v>16</v>
      </c>
      <c r="AJ198" s="335">
        <v>22</v>
      </c>
      <c r="AK198" s="335">
        <v>21</v>
      </c>
      <c r="AL198" s="335">
        <v>19</v>
      </c>
      <c r="AM198" s="335">
        <v>21</v>
      </c>
      <c r="AN198" s="335">
        <v>2</v>
      </c>
      <c r="AO198" s="335">
        <v>17</v>
      </c>
      <c r="AP198" s="335">
        <v>18</v>
      </c>
      <c r="AQ198" s="335">
        <v>19</v>
      </c>
      <c r="AR198" s="335">
        <v>60</v>
      </c>
      <c r="AS198" s="335">
        <v>31</v>
      </c>
      <c r="AT198" s="335">
        <v>10</v>
      </c>
      <c r="AU198" s="335">
        <v>5</v>
      </c>
      <c r="AV198" s="335">
        <v>-1</v>
      </c>
      <c r="AW198" s="335">
        <v>10</v>
      </c>
      <c r="AX198" s="335" t="s">
        <v>1288</v>
      </c>
      <c r="AY198" s="335" t="s">
        <v>1288</v>
      </c>
      <c r="AZ198" s="335" t="s">
        <v>1288</v>
      </c>
      <c r="BA198" s="335" t="s">
        <v>1288</v>
      </c>
      <c r="BB198" s="335" t="s">
        <v>1288</v>
      </c>
      <c r="BC198" s="335" t="s">
        <v>1282</v>
      </c>
      <c r="BD198" s="335" t="s">
        <v>1282</v>
      </c>
      <c r="BE198" s="335" t="s">
        <v>1282</v>
      </c>
      <c r="BF198" s="335" t="s">
        <v>1282</v>
      </c>
      <c r="BG198" s="335" t="s">
        <v>1282</v>
      </c>
      <c r="BH198" s="335" t="s">
        <v>1282</v>
      </c>
      <c r="BI198" s="335" t="s">
        <v>1282</v>
      </c>
      <c r="BJ198" s="335" t="s">
        <v>1282</v>
      </c>
      <c r="BK198" s="335" t="s">
        <v>1282</v>
      </c>
      <c r="BL198" s="335" t="s">
        <v>1282</v>
      </c>
      <c r="BM198" s="335" t="s">
        <v>1282</v>
      </c>
      <c r="BN198" s="335" t="s">
        <v>1282</v>
      </c>
      <c r="BO198" s="335" t="s">
        <v>1282</v>
      </c>
      <c r="BP198" s="335" t="s">
        <v>1282</v>
      </c>
      <c r="BQ198" s="335" t="s">
        <v>1282</v>
      </c>
      <c r="BR198" s="335" t="s">
        <v>1282</v>
      </c>
      <c r="BS198" s="335" t="s">
        <v>1282</v>
      </c>
      <c r="BT198" s="335" t="s">
        <v>1282</v>
      </c>
      <c r="BU198" s="335" t="s">
        <v>1282</v>
      </c>
      <c r="BV198" s="335" t="s">
        <v>1282</v>
      </c>
      <c r="BW198" s="335" t="s">
        <v>1282</v>
      </c>
      <c r="BX198" s="335" t="s">
        <v>1282</v>
      </c>
      <c r="BY198" s="335" t="s">
        <v>1282</v>
      </c>
      <c r="BZ198" s="335" t="s">
        <v>1282</v>
      </c>
      <c r="CA198" s="335" t="s">
        <v>1282</v>
      </c>
      <c r="CB198" s="335" t="s">
        <v>1282</v>
      </c>
      <c r="CC198" s="335" t="s">
        <v>1282</v>
      </c>
    </row>
    <row r="199" spans="1:81" s="330" customFormat="1" ht="14.25" x14ac:dyDescent="0.2">
      <c r="A199" s="334" t="s">
        <v>1560</v>
      </c>
      <c r="B199" s="335" t="s">
        <v>1123</v>
      </c>
      <c r="C199" s="335" t="s">
        <v>1282</v>
      </c>
      <c r="D199" s="335" t="s">
        <v>1282</v>
      </c>
      <c r="E199" s="335" t="s">
        <v>1282</v>
      </c>
      <c r="F199" s="335" t="s">
        <v>1282</v>
      </c>
      <c r="G199" s="335" t="s">
        <v>1282</v>
      </c>
      <c r="H199" s="335" t="s">
        <v>1282</v>
      </c>
      <c r="I199" s="335" t="s">
        <v>1282</v>
      </c>
      <c r="J199" s="335" t="s">
        <v>1282</v>
      </c>
      <c r="K199" s="335" t="s">
        <v>1282</v>
      </c>
      <c r="L199" s="335" t="s">
        <v>1282</v>
      </c>
      <c r="M199" s="335" t="s">
        <v>1282</v>
      </c>
      <c r="N199" s="335" t="s">
        <v>1282</v>
      </c>
      <c r="O199" s="335" t="s">
        <v>1282</v>
      </c>
      <c r="P199" s="335" t="s">
        <v>1282</v>
      </c>
      <c r="Q199" s="335" t="s">
        <v>1282</v>
      </c>
      <c r="R199" s="335" t="s">
        <v>1282</v>
      </c>
      <c r="S199" s="335" t="s">
        <v>1282</v>
      </c>
      <c r="T199" s="335" t="s">
        <v>1282</v>
      </c>
      <c r="U199" s="335" t="s">
        <v>1282</v>
      </c>
      <c r="V199" s="335" t="s">
        <v>1282</v>
      </c>
      <c r="W199" s="335" t="s">
        <v>1282</v>
      </c>
      <c r="X199" s="335" t="s">
        <v>1282</v>
      </c>
      <c r="Y199" s="335" t="s">
        <v>1282</v>
      </c>
      <c r="Z199" s="335" t="s">
        <v>1282</v>
      </c>
      <c r="AA199" s="335" t="s">
        <v>1282</v>
      </c>
      <c r="AB199" s="335" t="s">
        <v>1282</v>
      </c>
      <c r="AC199" s="335" t="s">
        <v>1282</v>
      </c>
      <c r="AD199" s="335" t="s">
        <v>1282</v>
      </c>
      <c r="AE199" s="335" t="s">
        <v>1282</v>
      </c>
      <c r="AF199" s="335" t="s">
        <v>1282</v>
      </c>
      <c r="AG199" s="335">
        <v>1</v>
      </c>
      <c r="AH199" s="335">
        <v>1</v>
      </c>
      <c r="AI199" s="335">
        <v>10</v>
      </c>
      <c r="AJ199" s="335">
        <v>16</v>
      </c>
      <c r="AK199" s="335">
        <v>16</v>
      </c>
      <c r="AL199" s="335">
        <v>22</v>
      </c>
      <c r="AM199" s="335">
        <v>53</v>
      </c>
      <c r="AN199" s="335">
        <v>17</v>
      </c>
      <c r="AO199" s="335">
        <v>47</v>
      </c>
      <c r="AP199" s="335">
        <v>43</v>
      </c>
      <c r="AQ199" s="335">
        <v>45</v>
      </c>
      <c r="AR199" s="335">
        <v>44</v>
      </c>
      <c r="AS199" s="335">
        <v>43</v>
      </c>
      <c r="AT199" s="335">
        <v>16</v>
      </c>
      <c r="AU199" s="335">
        <v>3</v>
      </c>
      <c r="AV199" s="335">
        <v>2</v>
      </c>
      <c r="AW199" s="335" t="s">
        <v>1288</v>
      </c>
      <c r="AX199" s="335" t="s">
        <v>1289</v>
      </c>
      <c r="AY199" s="335" t="s">
        <v>1288</v>
      </c>
      <c r="AZ199" s="335" t="s">
        <v>1282</v>
      </c>
      <c r="BA199" s="335" t="s">
        <v>1289</v>
      </c>
      <c r="BB199" s="335" t="s">
        <v>1289</v>
      </c>
      <c r="BC199" s="335" t="s">
        <v>1289</v>
      </c>
      <c r="BD199" s="335" t="s">
        <v>1282</v>
      </c>
      <c r="BE199" s="335" t="s">
        <v>1288</v>
      </c>
      <c r="BF199" s="335" t="s">
        <v>1282</v>
      </c>
      <c r="BG199" s="335" t="s">
        <v>1282</v>
      </c>
      <c r="BH199" s="335" t="s">
        <v>1282</v>
      </c>
      <c r="BI199" s="335" t="s">
        <v>1282</v>
      </c>
      <c r="BJ199" s="335" t="s">
        <v>1282</v>
      </c>
      <c r="BK199" s="335" t="s">
        <v>1282</v>
      </c>
      <c r="BL199" s="335" t="s">
        <v>1282</v>
      </c>
      <c r="BM199" s="335" t="s">
        <v>1282</v>
      </c>
      <c r="BN199" s="335" t="s">
        <v>1282</v>
      </c>
      <c r="BO199" s="335" t="s">
        <v>1282</v>
      </c>
      <c r="BP199" s="335" t="s">
        <v>1282</v>
      </c>
      <c r="BQ199" s="335" t="s">
        <v>1282</v>
      </c>
      <c r="BR199" s="335" t="s">
        <v>1282</v>
      </c>
      <c r="BS199" s="335" t="s">
        <v>1282</v>
      </c>
      <c r="BT199" s="335" t="s">
        <v>1282</v>
      </c>
      <c r="BU199" s="335" t="s">
        <v>1282</v>
      </c>
      <c r="BV199" s="335" t="s">
        <v>1282</v>
      </c>
      <c r="BW199" s="335" t="s">
        <v>1282</v>
      </c>
      <c r="BX199" s="335" t="s">
        <v>1282</v>
      </c>
      <c r="BY199" s="335" t="s">
        <v>1282</v>
      </c>
      <c r="BZ199" s="335" t="s">
        <v>1282</v>
      </c>
      <c r="CA199" s="335" t="s">
        <v>1282</v>
      </c>
      <c r="CB199" s="335" t="s">
        <v>1282</v>
      </c>
      <c r="CC199" s="335" t="s">
        <v>1282</v>
      </c>
    </row>
    <row r="200" spans="1:81" s="330" customFormat="1" ht="13.9" customHeight="1" x14ac:dyDescent="0.2">
      <c r="A200" s="377" t="s">
        <v>1559</v>
      </c>
      <c r="B200" s="378"/>
      <c r="C200" s="335" t="s">
        <v>1282</v>
      </c>
      <c r="D200" s="335" t="s">
        <v>1282</v>
      </c>
      <c r="E200" s="335" t="s">
        <v>1282</v>
      </c>
      <c r="F200" s="335" t="s">
        <v>1282</v>
      </c>
      <c r="G200" s="335" t="s">
        <v>1282</v>
      </c>
      <c r="H200" s="335" t="s">
        <v>1282</v>
      </c>
      <c r="I200" s="335" t="s">
        <v>1282</v>
      </c>
      <c r="J200" s="335" t="s">
        <v>1282</v>
      </c>
      <c r="K200" s="335" t="s">
        <v>1282</v>
      </c>
      <c r="L200" s="335" t="s">
        <v>1282</v>
      </c>
      <c r="M200" s="335" t="s">
        <v>1282</v>
      </c>
      <c r="N200" s="335" t="s">
        <v>1282</v>
      </c>
      <c r="O200" s="335" t="s">
        <v>1282</v>
      </c>
      <c r="P200" s="335" t="s">
        <v>1282</v>
      </c>
      <c r="Q200" s="335" t="s">
        <v>1282</v>
      </c>
      <c r="R200" s="335" t="s">
        <v>1282</v>
      </c>
      <c r="S200" s="335" t="s">
        <v>1282</v>
      </c>
      <c r="T200" s="335" t="s">
        <v>1282</v>
      </c>
      <c r="U200" s="335" t="s">
        <v>1282</v>
      </c>
      <c r="V200" s="335" t="s">
        <v>1282</v>
      </c>
      <c r="W200" s="335" t="s">
        <v>1282</v>
      </c>
      <c r="X200" s="335" t="s">
        <v>1282</v>
      </c>
      <c r="Y200" s="335" t="s">
        <v>1282</v>
      </c>
      <c r="Z200" s="335" t="s">
        <v>1282</v>
      </c>
      <c r="AA200" s="335" t="s">
        <v>1282</v>
      </c>
      <c r="AB200" s="335" t="s">
        <v>1282</v>
      </c>
      <c r="AC200" s="335" t="s">
        <v>1282</v>
      </c>
      <c r="AD200" s="335" t="s">
        <v>1282</v>
      </c>
      <c r="AE200" s="335" t="s">
        <v>1282</v>
      </c>
      <c r="AF200" s="335" t="s">
        <v>1282</v>
      </c>
      <c r="AG200" s="335" t="s">
        <v>1282</v>
      </c>
      <c r="AH200" s="335" t="s">
        <v>1282</v>
      </c>
      <c r="AI200" s="335" t="s">
        <v>1282</v>
      </c>
      <c r="AJ200" s="335" t="s">
        <v>1282</v>
      </c>
      <c r="AK200" s="335" t="s">
        <v>1282</v>
      </c>
      <c r="AL200" s="335" t="s">
        <v>1282</v>
      </c>
      <c r="AM200" s="335" t="s">
        <v>1282</v>
      </c>
      <c r="AN200" s="335" t="s">
        <v>1282</v>
      </c>
      <c r="AO200" s="335" t="s">
        <v>1282</v>
      </c>
      <c r="AP200" s="335" t="s">
        <v>1288</v>
      </c>
      <c r="AQ200" s="335">
        <v>3</v>
      </c>
      <c r="AR200" s="335">
        <v>4</v>
      </c>
      <c r="AS200" s="335">
        <v>2</v>
      </c>
      <c r="AT200" s="335">
        <v>1</v>
      </c>
      <c r="AU200" s="335">
        <v>-2</v>
      </c>
      <c r="AV200" s="335" t="s">
        <v>1282</v>
      </c>
      <c r="AW200" s="335" t="s">
        <v>1282</v>
      </c>
      <c r="AX200" s="335" t="s">
        <v>1282</v>
      </c>
      <c r="AY200" s="335" t="s">
        <v>1282</v>
      </c>
      <c r="AZ200" s="335" t="s">
        <v>1282</v>
      </c>
      <c r="BA200" s="335" t="s">
        <v>1282</v>
      </c>
      <c r="BB200" s="335" t="s">
        <v>1282</v>
      </c>
      <c r="BC200" s="335" t="s">
        <v>1282</v>
      </c>
      <c r="BD200" s="335" t="s">
        <v>1282</v>
      </c>
      <c r="BE200" s="335" t="s">
        <v>1282</v>
      </c>
      <c r="BF200" s="335" t="s">
        <v>1282</v>
      </c>
      <c r="BG200" s="335" t="s">
        <v>1282</v>
      </c>
      <c r="BH200" s="335" t="s">
        <v>1282</v>
      </c>
      <c r="BI200" s="335" t="s">
        <v>1282</v>
      </c>
      <c r="BJ200" s="335" t="s">
        <v>1282</v>
      </c>
      <c r="BK200" s="335" t="s">
        <v>1282</v>
      </c>
      <c r="BL200" s="335" t="s">
        <v>1282</v>
      </c>
      <c r="BM200" s="335" t="s">
        <v>1282</v>
      </c>
      <c r="BN200" s="335" t="s">
        <v>1282</v>
      </c>
      <c r="BO200" s="335" t="s">
        <v>1282</v>
      </c>
      <c r="BP200" s="335" t="s">
        <v>1282</v>
      </c>
      <c r="BQ200" s="335" t="s">
        <v>1282</v>
      </c>
      <c r="BR200" s="335" t="s">
        <v>1282</v>
      </c>
      <c r="BS200" s="335" t="s">
        <v>1282</v>
      </c>
      <c r="BT200" s="335" t="s">
        <v>1282</v>
      </c>
      <c r="BU200" s="335" t="s">
        <v>1282</v>
      </c>
      <c r="BV200" s="335" t="s">
        <v>1282</v>
      </c>
      <c r="BW200" s="335" t="s">
        <v>1282</v>
      </c>
      <c r="BX200" s="335" t="s">
        <v>1282</v>
      </c>
      <c r="BY200" s="335" t="s">
        <v>1282</v>
      </c>
      <c r="BZ200" s="335" t="s">
        <v>1282</v>
      </c>
      <c r="CA200" s="335" t="s">
        <v>1282</v>
      </c>
      <c r="CB200" s="335" t="s">
        <v>1282</v>
      </c>
      <c r="CC200" s="335" t="s">
        <v>1282</v>
      </c>
    </row>
    <row r="201" spans="1:81" s="330" customFormat="1" ht="13.9" customHeight="1" x14ac:dyDescent="0.2">
      <c r="A201" s="383" t="s">
        <v>1514</v>
      </c>
      <c r="B201" s="384"/>
      <c r="C201" s="333" t="s">
        <v>1282</v>
      </c>
      <c r="D201" s="333" t="s">
        <v>1282</v>
      </c>
      <c r="E201" s="333" t="s">
        <v>1282</v>
      </c>
      <c r="F201" s="333" t="s">
        <v>1282</v>
      </c>
      <c r="G201" s="333" t="s">
        <v>1282</v>
      </c>
      <c r="H201" s="333" t="s">
        <v>1282</v>
      </c>
      <c r="I201" s="333" t="s">
        <v>1282</v>
      </c>
      <c r="J201" s="333" t="s">
        <v>1282</v>
      </c>
      <c r="K201" s="333" t="s">
        <v>1282</v>
      </c>
      <c r="L201" s="333" t="s">
        <v>1282</v>
      </c>
      <c r="M201" s="333" t="s">
        <v>1282</v>
      </c>
      <c r="N201" s="333" t="s">
        <v>1282</v>
      </c>
      <c r="O201" s="333" t="s">
        <v>1282</v>
      </c>
      <c r="P201" s="333" t="s">
        <v>1282</v>
      </c>
      <c r="Q201" s="333" t="s">
        <v>1282</v>
      </c>
      <c r="R201" s="333" t="s">
        <v>1282</v>
      </c>
      <c r="S201" s="333" t="s">
        <v>1282</v>
      </c>
      <c r="T201" s="333" t="s">
        <v>1282</v>
      </c>
      <c r="U201" s="333" t="s">
        <v>1282</v>
      </c>
      <c r="V201" s="333" t="s">
        <v>1282</v>
      </c>
      <c r="W201" s="333" t="s">
        <v>1282</v>
      </c>
      <c r="X201" s="333" t="s">
        <v>1282</v>
      </c>
      <c r="Y201" s="333" t="s">
        <v>1288</v>
      </c>
      <c r="Z201" s="333">
        <v>18</v>
      </c>
      <c r="AA201" s="333">
        <v>269</v>
      </c>
      <c r="AB201" s="333">
        <v>297</v>
      </c>
      <c r="AC201" s="333">
        <v>92</v>
      </c>
      <c r="AD201" s="333">
        <v>39</v>
      </c>
      <c r="AE201" s="333">
        <v>119</v>
      </c>
      <c r="AF201" s="333">
        <v>147</v>
      </c>
      <c r="AG201" s="333">
        <v>158</v>
      </c>
      <c r="AH201" s="333">
        <v>178</v>
      </c>
      <c r="AI201" s="333">
        <v>193</v>
      </c>
      <c r="AJ201" s="333">
        <v>232</v>
      </c>
      <c r="AK201" s="333">
        <v>240</v>
      </c>
      <c r="AL201" s="333">
        <v>250</v>
      </c>
      <c r="AM201" s="333">
        <v>276</v>
      </c>
      <c r="AN201" s="333">
        <v>78</v>
      </c>
      <c r="AO201" s="333">
        <v>808</v>
      </c>
      <c r="AP201" s="333">
        <v>3429</v>
      </c>
      <c r="AQ201" s="333">
        <v>2162</v>
      </c>
      <c r="AR201" s="333">
        <v>976</v>
      </c>
      <c r="AS201" s="333">
        <v>567</v>
      </c>
      <c r="AT201" s="333">
        <v>389</v>
      </c>
      <c r="AU201" s="333">
        <v>270</v>
      </c>
      <c r="AV201" s="333">
        <v>260</v>
      </c>
      <c r="AW201" s="333">
        <v>275</v>
      </c>
      <c r="AX201" s="333">
        <v>255</v>
      </c>
      <c r="AY201" s="333">
        <v>205</v>
      </c>
      <c r="AZ201" s="333">
        <v>211</v>
      </c>
      <c r="BA201" s="333">
        <v>183</v>
      </c>
      <c r="BB201" s="333">
        <v>160</v>
      </c>
      <c r="BC201" s="333">
        <v>153</v>
      </c>
      <c r="BD201" s="333">
        <v>141</v>
      </c>
      <c r="BE201" s="333">
        <v>131</v>
      </c>
      <c r="BF201" s="333">
        <v>204</v>
      </c>
      <c r="BG201" s="333">
        <v>322</v>
      </c>
      <c r="BH201" s="333">
        <v>394</v>
      </c>
      <c r="BI201" s="333">
        <v>400</v>
      </c>
      <c r="BJ201" s="333">
        <v>364</v>
      </c>
      <c r="BK201" s="333">
        <v>355</v>
      </c>
      <c r="BL201" s="333">
        <v>356</v>
      </c>
      <c r="BM201" s="333">
        <v>356</v>
      </c>
      <c r="BN201" s="333">
        <v>355</v>
      </c>
      <c r="BO201" s="333">
        <v>375</v>
      </c>
      <c r="BP201" s="333">
        <v>337</v>
      </c>
      <c r="BQ201" s="333">
        <v>332</v>
      </c>
      <c r="BR201" s="333">
        <v>284</v>
      </c>
      <c r="BS201" s="333">
        <v>243</v>
      </c>
      <c r="BT201" s="333">
        <v>238</v>
      </c>
      <c r="BU201" s="333">
        <v>243</v>
      </c>
      <c r="BV201" s="333">
        <v>317</v>
      </c>
      <c r="BW201" s="333">
        <v>423</v>
      </c>
      <c r="BX201" s="333">
        <v>393</v>
      </c>
      <c r="BY201" s="333">
        <v>403</v>
      </c>
      <c r="BZ201" s="333">
        <v>320</v>
      </c>
      <c r="CA201" s="333">
        <v>285</v>
      </c>
      <c r="CB201" s="333">
        <v>365</v>
      </c>
      <c r="CC201" s="333">
        <v>263</v>
      </c>
    </row>
    <row r="202" spans="1:81" s="330" customFormat="1" ht="13.9" customHeight="1" x14ac:dyDescent="0.2">
      <c r="A202" s="375" t="s">
        <v>1322</v>
      </c>
      <c r="B202" s="376"/>
      <c r="C202" s="337"/>
      <c r="D202" s="337"/>
      <c r="E202" s="337"/>
      <c r="F202" s="337"/>
      <c r="G202" s="337"/>
      <c r="H202" s="337"/>
      <c r="I202" s="337"/>
      <c r="J202" s="337"/>
      <c r="K202" s="337"/>
      <c r="L202" s="337"/>
      <c r="M202" s="337"/>
      <c r="N202" s="337"/>
      <c r="O202" s="337"/>
      <c r="P202" s="337"/>
      <c r="Q202" s="337"/>
      <c r="R202" s="337"/>
      <c r="S202" s="337"/>
      <c r="T202" s="337"/>
      <c r="U202" s="337"/>
      <c r="V202" s="337"/>
      <c r="W202" s="337"/>
      <c r="X202" s="337"/>
      <c r="Y202" s="337"/>
      <c r="Z202" s="337"/>
      <c r="AA202" s="337"/>
      <c r="AB202" s="337"/>
      <c r="AC202" s="337"/>
      <c r="AD202" s="337"/>
      <c r="AE202" s="337"/>
      <c r="AF202" s="337"/>
      <c r="AG202" s="337"/>
      <c r="AH202" s="337"/>
      <c r="AI202" s="337"/>
      <c r="AJ202" s="337"/>
      <c r="AK202" s="337"/>
      <c r="AL202" s="337"/>
      <c r="AM202" s="337"/>
      <c r="AN202" s="337"/>
      <c r="AO202" s="337"/>
      <c r="AP202" s="337"/>
      <c r="AQ202" s="337"/>
      <c r="AR202" s="337"/>
      <c r="AS202" s="337"/>
      <c r="AT202" s="337"/>
      <c r="AU202" s="337"/>
      <c r="AV202" s="337"/>
      <c r="AW202" s="337"/>
      <c r="AX202" s="337"/>
      <c r="AY202" s="337"/>
      <c r="AZ202" s="337"/>
      <c r="BA202" s="337"/>
      <c r="BB202" s="337"/>
      <c r="BC202" s="337"/>
      <c r="BD202" s="337"/>
      <c r="BE202" s="337"/>
      <c r="BF202" s="337"/>
      <c r="BG202" s="337"/>
      <c r="BH202" s="337"/>
      <c r="BI202" s="337"/>
      <c r="BJ202" s="337"/>
      <c r="BK202" s="337"/>
      <c r="BL202" s="337"/>
      <c r="BM202" s="337"/>
      <c r="BN202" s="337"/>
      <c r="BO202" s="337"/>
      <c r="BP202" s="337"/>
      <c r="BQ202" s="337"/>
      <c r="BR202" s="337"/>
      <c r="BS202" s="337"/>
      <c r="BT202" s="337"/>
      <c r="BU202" s="337"/>
      <c r="BV202" s="337"/>
      <c r="BW202" s="337"/>
      <c r="BX202" s="337"/>
      <c r="BY202" s="337"/>
      <c r="BZ202" s="337"/>
      <c r="CA202" s="337"/>
      <c r="CB202" s="337"/>
      <c r="CC202" s="337"/>
    </row>
    <row r="203" spans="1:81" s="330" customFormat="1" ht="13.9" customHeight="1" x14ac:dyDescent="0.2">
      <c r="A203" s="377" t="s">
        <v>1558</v>
      </c>
      <c r="B203" s="378"/>
      <c r="C203" s="335" t="s">
        <v>1282</v>
      </c>
      <c r="D203" s="335" t="s">
        <v>1282</v>
      </c>
      <c r="E203" s="335" t="s">
        <v>1282</v>
      </c>
      <c r="F203" s="335" t="s">
        <v>1282</v>
      </c>
      <c r="G203" s="335" t="s">
        <v>1282</v>
      </c>
      <c r="H203" s="335" t="s">
        <v>1282</v>
      </c>
      <c r="I203" s="335" t="s">
        <v>1282</v>
      </c>
      <c r="J203" s="335" t="s">
        <v>1282</v>
      </c>
      <c r="K203" s="335" t="s">
        <v>1282</v>
      </c>
      <c r="L203" s="335" t="s">
        <v>1282</v>
      </c>
      <c r="M203" s="335" t="s">
        <v>1282</v>
      </c>
      <c r="N203" s="335" t="s">
        <v>1282</v>
      </c>
      <c r="O203" s="335" t="s">
        <v>1282</v>
      </c>
      <c r="P203" s="335" t="s">
        <v>1282</v>
      </c>
      <c r="Q203" s="335" t="s">
        <v>1282</v>
      </c>
      <c r="R203" s="335" t="s">
        <v>1282</v>
      </c>
      <c r="S203" s="335" t="s">
        <v>1282</v>
      </c>
      <c r="T203" s="335" t="s">
        <v>1282</v>
      </c>
      <c r="U203" s="335" t="s">
        <v>1282</v>
      </c>
      <c r="V203" s="335" t="s">
        <v>1282</v>
      </c>
      <c r="W203" s="335" t="s">
        <v>1282</v>
      </c>
      <c r="X203" s="335" t="s">
        <v>1282</v>
      </c>
      <c r="Y203" s="335" t="s">
        <v>1282</v>
      </c>
      <c r="Z203" s="335" t="s">
        <v>1282</v>
      </c>
      <c r="AA203" s="335" t="s">
        <v>1282</v>
      </c>
      <c r="AB203" s="335" t="s">
        <v>1282</v>
      </c>
      <c r="AC203" s="335" t="s">
        <v>1282</v>
      </c>
      <c r="AD203" s="335" t="s">
        <v>1282</v>
      </c>
      <c r="AE203" s="335" t="s">
        <v>1282</v>
      </c>
      <c r="AF203" s="335" t="s">
        <v>1282</v>
      </c>
      <c r="AG203" s="335" t="s">
        <v>1282</v>
      </c>
      <c r="AH203" s="335" t="s">
        <v>1282</v>
      </c>
      <c r="AI203" s="335" t="s">
        <v>1282</v>
      </c>
      <c r="AJ203" s="335" t="s">
        <v>1282</v>
      </c>
      <c r="AK203" s="335" t="s">
        <v>1282</v>
      </c>
      <c r="AL203" s="335" t="s">
        <v>1282</v>
      </c>
      <c r="AM203" s="335" t="s">
        <v>1282</v>
      </c>
      <c r="AN203" s="335" t="s">
        <v>1282</v>
      </c>
      <c r="AO203" s="335" t="s">
        <v>1282</v>
      </c>
      <c r="AP203" s="335" t="s">
        <v>1282</v>
      </c>
      <c r="AQ203" s="335" t="s">
        <v>1288</v>
      </c>
      <c r="AR203" s="335">
        <v>7</v>
      </c>
      <c r="AS203" s="335">
        <v>15</v>
      </c>
      <c r="AT203" s="335">
        <v>10</v>
      </c>
      <c r="AU203" s="335" t="s">
        <v>1282</v>
      </c>
      <c r="AV203" s="335" t="s">
        <v>1282</v>
      </c>
      <c r="AW203" s="335" t="s">
        <v>1282</v>
      </c>
      <c r="AX203" s="335" t="s">
        <v>1282</v>
      </c>
      <c r="AY203" s="335" t="s">
        <v>1282</v>
      </c>
      <c r="AZ203" s="335" t="s">
        <v>1282</v>
      </c>
      <c r="BA203" s="335" t="s">
        <v>1282</v>
      </c>
      <c r="BB203" s="335" t="s">
        <v>1282</v>
      </c>
      <c r="BC203" s="335" t="s">
        <v>1282</v>
      </c>
      <c r="BD203" s="335" t="s">
        <v>1282</v>
      </c>
      <c r="BE203" s="335" t="s">
        <v>1282</v>
      </c>
      <c r="BF203" s="335" t="s">
        <v>1282</v>
      </c>
      <c r="BG203" s="335" t="s">
        <v>1282</v>
      </c>
      <c r="BH203" s="335" t="s">
        <v>1282</v>
      </c>
      <c r="BI203" s="335" t="s">
        <v>1282</v>
      </c>
      <c r="BJ203" s="335" t="s">
        <v>1282</v>
      </c>
      <c r="BK203" s="335" t="s">
        <v>1282</v>
      </c>
      <c r="BL203" s="335" t="s">
        <v>1282</v>
      </c>
      <c r="BM203" s="335" t="s">
        <v>1282</v>
      </c>
      <c r="BN203" s="335" t="s">
        <v>1282</v>
      </c>
      <c r="BO203" s="335" t="s">
        <v>1282</v>
      </c>
      <c r="BP203" s="335" t="s">
        <v>1282</v>
      </c>
      <c r="BQ203" s="335" t="s">
        <v>1282</v>
      </c>
      <c r="BR203" s="335" t="s">
        <v>1282</v>
      </c>
      <c r="BS203" s="335" t="s">
        <v>1282</v>
      </c>
      <c r="BT203" s="335" t="s">
        <v>1282</v>
      </c>
      <c r="BU203" s="335" t="s">
        <v>1282</v>
      </c>
      <c r="BV203" s="335" t="s">
        <v>1282</v>
      </c>
      <c r="BW203" s="335" t="s">
        <v>1282</v>
      </c>
      <c r="BX203" s="335" t="s">
        <v>1282</v>
      </c>
      <c r="BY203" s="335" t="s">
        <v>1282</v>
      </c>
      <c r="BZ203" s="335" t="s">
        <v>1282</v>
      </c>
      <c r="CA203" s="335" t="s">
        <v>1282</v>
      </c>
      <c r="CB203" s="335" t="s">
        <v>1282</v>
      </c>
      <c r="CC203" s="335" t="s">
        <v>1282</v>
      </c>
    </row>
    <row r="204" spans="1:81" s="330" customFormat="1" ht="13.9" customHeight="1" x14ac:dyDescent="0.2">
      <c r="A204" s="375" t="s">
        <v>1318</v>
      </c>
      <c r="B204" s="376"/>
      <c r="C204" s="337"/>
      <c r="D204" s="337"/>
      <c r="E204" s="337"/>
      <c r="F204" s="337"/>
      <c r="G204" s="337"/>
      <c r="H204" s="337"/>
      <c r="I204" s="337"/>
      <c r="J204" s="337"/>
      <c r="K204" s="337"/>
      <c r="L204" s="337"/>
      <c r="M204" s="337"/>
      <c r="N204" s="337"/>
      <c r="O204" s="337"/>
      <c r="P204" s="337"/>
      <c r="Q204" s="337"/>
      <c r="R204" s="337"/>
      <c r="S204" s="337"/>
      <c r="T204" s="337"/>
      <c r="U204" s="337"/>
      <c r="V204" s="337"/>
      <c r="W204" s="337"/>
      <c r="X204" s="337"/>
      <c r="Y204" s="337"/>
      <c r="Z204" s="337"/>
      <c r="AA204" s="337"/>
      <c r="AB204" s="337"/>
      <c r="AC204" s="337"/>
      <c r="AD204" s="337"/>
      <c r="AE204" s="337"/>
      <c r="AF204" s="337"/>
      <c r="AG204" s="337"/>
      <c r="AH204" s="337"/>
      <c r="AI204" s="337"/>
      <c r="AJ204" s="337"/>
      <c r="AK204" s="337"/>
      <c r="AL204" s="337"/>
      <c r="AM204" s="337"/>
      <c r="AN204" s="337"/>
      <c r="AO204" s="337"/>
      <c r="AP204" s="337"/>
      <c r="AQ204" s="337"/>
      <c r="AR204" s="337"/>
      <c r="AS204" s="337"/>
      <c r="AT204" s="337"/>
      <c r="AU204" s="337"/>
      <c r="AV204" s="337"/>
      <c r="AW204" s="337"/>
      <c r="AX204" s="337"/>
      <c r="AY204" s="337"/>
      <c r="AZ204" s="337"/>
      <c r="BA204" s="337"/>
      <c r="BB204" s="337"/>
      <c r="BC204" s="337"/>
      <c r="BD204" s="337"/>
      <c r="BE204" s="337"/>
      <c r="BF204" s="337"/>
      <c r="BG204" s="337"/>
      <c r="BH204" s="337"/>
      <c r="BI204" s="337"/>
      <c r="BJ204" s="337"/>
      <c r="BK204" s="337"/>
      <c r="BL204" s="337"/>
      <c r="BM204" s="337"/>
      <c r="BN204" s="337"/>
      <c r="BO204" s="337"/>
      <c r="BP204" s="337"/>
      <c r="BQ204" s="337"/>
      <c r="BR204" s="337"/>
      <c r="BS204" s="337"/>
      <c r="BT204" s="337"/>
      <c r="BU204" s="337"/>
      <c r="BV204" s="337"/>
      <c r="BW204" s="337"/>
      <c r="BX204" s="337"/>
      <c r="BY204" s="337"/>
      <c r="BZ204" s="337"/>
      <c r="CA204" s="337"/>
      <c r="CB204" s="337"/>
      <c r="CC204" s="337"/>
    </row>
    <row r="205" spans="1:81" s="330" customFormat="1" ht="13.9" customHeight="1" x14ac:dyDescent="0.2">
      <c r="A205" s="377" t="s">
        <v>2072</v>
      </c>
      <c r="B205" s="378"/>
      <c r="C205" s="335" t="s">
        <v>1282</v>
      </c>
      <c r="D205" s="335" t="s">
        <v>1282</v>
      </c>
      <c r="E205" s="335" t="s">
        <v>1282</v>
      </c>
      <c r="F205" s="335" t="s">
        <v>1282</v>
      </c>
      <c r="G205" s="335" t="s">
        <v>1282</v>
      </c>
      <c r="H205" s="335" t="s">
        <v>1282</v>
      </c>
      <c r="I205" s="335" t="s">
        <v>1282</v>
      </c>
      <c r="J205" s="335" t="s">
        <v>1282</v>
      </c>
      <c r="K205" s="335" t="s">
        <v>1282</v>
      </c>
      <c r="L205" s="335" t="s">
        <v>1282</v>
      </c>
      <c r="M205" s="335" t="s">
        <v>1282</v>
      </c>
      <c r="N205" s="335" t="s">
        <v>1282</v>
      </c>
      <c r="O205" s="335" t="s">
        <v>1282</v>
      </c>
      <c r="P205" s="335" t="s">
        <v>1282</v>
      </c>
      <c r="Q205" s="335" t="s">
        <v>1282</v>
      </c>
      <c r="R205" s="335" t="s">
        <v>1282</v>
      </c>
      <c r="S205" s="335" t="s">
        <v>1282</v>
      </c>
      <c r="T205" s="335" t="s">
        <v>1282</v>
      </c>
      <c r="U205" s="335" t="s">
        <v>1282</v>
      </c>
      <c r="V205" s="335" t="s">
        <v>1282</v>
      </c>
      <c r="W205" s="335" t="s">
        <v>1282</v>
      </c>
      <c r="X205" s="335" t="s">
        <v>1282</v>
      </c>
      <c r="Y205" s="335" t="s">
        <v>1282</v>
      </c>
      <c r="Z205" s="335" t="s">
        <v>1282</v>
      </c>
      <c r="AA205" s="335" t="s">
        <v>1282</v>
      </c>
      <c r="AB205" s="335" t="s">
        <v>1282</v>
      </c>
      <c r="AC205" s="335" t="s">
        <v>1282</v>
      </c>
      <c r="AD205" s="335" t="s">
        <v>1282</v>
      </c>
      <c r="AE205" s="335" t="s">
        <v>1282</v>
      </c>
      <c r="AF205" s="335" t="s">
        <v>1282</v>
      </c>
      <c r="AG205" s="335" t="s">
        <v>1282</v>
      </c>
      <c r="AH205" s="335" t="s">
        <v>1282</v>
      </c>
      <c r="AI205" s="335" t="s">
        <v>1282</v>
      </c>
      <c r="AJ205" s="335" t="s">
        <v>1282</v>
      </c>
      <c r="AK205" s="335" t="s">
        <v>1282</v>
      </c>
      <c r="AL205" s="335" t="s">
        <v>1282</v>
      </c>
      <c r="AM205" s="335" t="s">
        <v>1282</v>
      </c>
      <c r="AN205" s="335" t="s">
        <v>1282</v>
      </c>
      <c r="AO205" s="335" t="s">
        <v>1282</v>
      </c>
      <c r="AP205" s="335" t="s">
        <v>1282</v>
      </c>
      <c r="AQ205" s="335" t="s">
        <v>1282</v>
      </c>
      <c r="AR205" s="335" t="s">
        <v>1282</v>
      </c>
      <c r="AS205" s="335" t="s">
        <v>1282</v>
      </c>
      <c r="AT205" s="335" t="s">
        <v>1282</v>
      </c>
      <c r="AU205" s="335" t="s">
        <v>1282</v>
      </c>
      <c r="AV205" s="335" t="s">
        <v>1282</v>
      </c>
      <c r="AW205" s="335" t="s">
        <v>1282</v>
      </c>
      <c r="AX205" s="335" t="s">
        <v>1282</v>
      </c>
      <c r="AY205" s="335" t="s">
        <v>1282</v>
      </c>
      <c r="AZ205" s="335" t="s">
        <v>1282</v>
      </c>
      <c r="BA205" s="335" t="s">
        <v>1282</v>
      </c>
      <c r="BB205" s="335" t="s">
        <v>1282</v>
      </c>
      <c r="BC205" s="335" t="s">
        <v>1282</v>
      </c>
      <c r="BD205" s="335" t="s">
        <v>1282</v>
      </c>
      <c r="BE205" s="335" t="s">
        <v>1282</v>
      </c>
      <c r="BF205" s="335" t="s">
        <v>1282</v>
      </c>
      <c r="BG205" s="335" t="s">
        <v>1282</v>
      </c>
      <c r="BH205" s="335" t="s">
        <v>1282</v>
      </c>
      <c r="BI205" s="335" t="s">
        <v>1282</v>
      </c>
      <c r="BJ205" s="335" t="s">
        <v>1282</v>
      </c>
      <c r="BK205" s="335" t="s">
        <v>1282</v>
      </c>
      <c r="BL205" s="335" t="s">
        <v>1282</v>
      </c>
      <c r="BM205" s="335" t="s">
        <v>1282</v>
      </c>
      <c r="BN205" s="335" t="s">
        <v>1282</v>
      </c>
      <c r="BO205" s="335" t="s">
        <v>1282</v>
      </c>
      <c r="BP205" s="335" t="s">
        <v>1282</v>
      </c>
      <c r="BQ205" s="335" t="s">
        <v>1282</v>
      </c>
      <c r="BR205" s="335" t="s">
        <v>1282</v>
      </c>
      <c r="BS205" s="335" t="s">
        <v>1282</v>
      </c>
      <c r="BT205" s="335" t="s">
        <v>1282</v>
      </c>
      <c r="BU205" s="335" t="s">
        <v>1282</v>
      </c>
      <c r="BV205" s="335" t="s">
        <v>1282</v>
      </c>
      <c r="BW205" s="335" t="s">
        <v>1282</v>
      </c>
      <c r="BX205" s="335" t="s">
        <v>1282</v>
      </c>
      <c r="BY205" s="335" t="s">
        <v>1282</v>
      </c>
      <c r="BZ205" s="335" t="s">
        <v>1282</v>
      </c>
      <c r="CA205" s="335" t="s">
        <v>1282</v>
      </c>
      <c r="CB205" s="335" t="s">
        <v>1282</v>
      </c>
      <c r="CC205" s="335">
        <v>56</v>
      </c>
    </row>
    <row r="206" spans="1:81" s="330" customFormat="1" ht="13.9" customHeight="1" x14ac:dyDescent="0.2">
      <c r="A206" s="377" t="s">
        <v>1351</v>
      </c>
      <c r="B206" s="378"/>
      <c r="C206" s="335" t="s">
        <v>1282</v>
      </c>
      <c r="D206" s="335" t="s">
        <v>1282</v>
      </c>
      <c r="E206" s="335" t="s">
        <v>1282</v>
      </c>
      <c r="F206" s="335" t="s">
        <v>1282</v>
      </c>
      <c r="G206" s="335" t="s">
        <v>1282</v>
      </c>
      <c r="H206" s="335" t="s">
        <v>1282</v>
      </c>
      <c r="I206" s="335" t="s">
        <v>1282</v>
      </c>
      <c r="J206" s="335" t="s">
        <v>1282</v>
      </c>
      <c r="K206" s="335" t="s">
        <v>1282</v>
      </c>
      <c r="L206" s="335" t="s">
        <v>1282</v>
      </c>
      <c r="M206" s="335" t="s">
        <v>1282</v>
      </c>
      <c r="N206" s="335" t="s">
        <v>1282</v>
      </c>
      <c r="O206" s="335" t="s">
        <v>1282</v>
      </c>
      <c r="P206" s="335" t="s">
        <v>1282</v>
      </c>
      <c r="Q206" s="335" t="s">
        <v>1282</v>
      </c>
      <c r="R206" s="335" t="s">
        <v>1282</v>
      </c>
      <c r="S206" s="335" t="s">
        <v>1282</v>
      </c>
      <c r="T206" s="335" t="s">
        <v>1282</v>
      </c>
      <c r="U206" s="335" t="s">
        <v>1282</v>
      </c>
      <c r="V206" s="335" t="s">
        <v>1282</v>
      </c>
      <c r="W206" s="335" t="s">
        <v>1282</v>
      </c>
      <c r="X206" s="335" t="s">
        <v>1282</v>
      </c>
      <c r="Y206" s="335" t="s">
        <v>1282</v>
      </c>
      <c r="Z206" s="335" t="s">
        <v>1282</v>
      </c>
      <c r="AA206" s="335" t="s">
        <v>1282</v>
      </c>
      <c r="AB206" s="335" t="s">
        <v>1282</v>
      </c>
      <c r="AC206" s="335" t="s">
        <v>1282</v>
      </c>
      <c r="AD206" s="335" t="s">
        <v>1282</v>
      </c>
      <c r="AE206" s="335" t="s">
        <v>1282</v>
      </c>
      <c r="AF206" s="335" t="s">
        <v>1282</v>
      </c>
      <c r="AG206" s="335" t="s">
        <v>1282</v>
      </c>
      <c r="AH206" s="335" t="s">
        <v>1282</v>
      </c>
      <c r="AI206" s="335" t="s">
        <v>1282</v>
      </c>
      <c r="AJ206" s="335" t="s">
        <v>1282</v>
      </c>
      <c r="AK206" s="335" t="s">
        <v>1282</v>
      </c>
      <c r="AL206" s="335" t="s">
        <v>1282</v>
      </c>
      <c r="AM206" s="335" t="s">
        <v>1282</v>
      </c>
      <c r="AN206" s="335" t="s">
        <v>1282</v>
      </c>
      <c r="AO206" s="335" t="s">
        <v>1282</v>
      </c>
      <c r="AP206" s="335" t="s">
        <v>1282</v>
      </c>
      <c r="AQ206" s="335" t="s">
        <v>1282</v>
      </c>
      <c r="AR206" s="335" t="s">
        <v>1282</v>
      </c>
      <c r="AS206" s="335" t="s">
        <v>1282</v>
      </c>
      <c r="AT206" s="335" t="s">
        <v>1282</v>
      </c>
      <c r="AU206" s="335" t="s">
        <v>1282</v>
      </c>
      <c r="AV206" s="335" t="s">
        <v>1282</v>
      </c>
      <c r="AW206" s="335" t="s">
        <v>1282</v>
      </c>
      <c r="AX206" s="335" t="s">
        <v>1282</v>
      </c>
      <c r="AY206" s="335" t="s">
        <v>1282</v>
      </c>
      <c r="AZ206" s="335" t="s">
        <v>1282</v>
      </c>
      <c r="BA206" s="335" t="s">
        <v>1282</v>
      </c>
      <c r="BB206" s="335" t="s">
        <v>1282</v>
      </c>
      <c r="BC206" s="335" t="s">
        <v>1282</v>
      </c>
      <c r="BD206" s="335" t="s">
        <v>1282</v>
      </c>
      <c r="BE206" s="335" t="s">
        <v>1282</v>
      </c>
      <c r="BF206" s="335" t="s">
        <v>1282</v>
      </c>
      <c r="BG206" s="335" t="s">
        <v>1282</v>
      </c>
      <c r="BH206" s="335" t="s">
        <v>1282</v>
      </c>
      <c r="BI206" s="335" t="s">
        <v>1282</v>
      </c>
      <c r="BJ206" s="335" t="s">
        <v>1282</v>
      </c>
      <c r="BK206" s="335" t="s">
        <v>1282</v>
      </c>
      <c r="BL206" s="335" t="s">
        <v>1282</v>
      </c>
      <c r="BM206" s="335" t="s">
        <v>1282</v>
      </c>
      <c r="BN206" s="335" t="s">
        <v>1282</v>
      </c>
      <c r="BO206" s="335">
        <v>550</v>
      </c>
      <c r="BP206" s="335">
        <v>1535</v>
      </c>
      <c r="BQ206" s="335">
        <v>2116</v>
      </c>
      <c r="BR206" s="335">
        <v>2601</v>
      </c>
      <c r="BS206" s="335">
        <v>2385</v>
      </c>
      <c r="BT206" s="335">
        <v>2870</v>
      </c>
      <c r="BU206" s="335">
        <v>2555</v>
      </c>
      <c r="BV206" s="335">
        <v>3337</v>
      </c>
      <c r="BW206" s="335">
        <v>3319</v>
      </c>
      <c r="BX206" s="335">
        <v>3857</v>
      </c>
      <c r="BY206" s="335">
        <v>4444</v>
      </c>
      <c r="BZ206" s="335">
        <v>3510</v>
      </c>
      <c r="CA206" s="335">
        <v>2918</v>
      </c>
      <c r="CB206" s="335">
        <v>2730</v>
      </c>
      <c r="CC206" s="335">
        <v>2108</v>
      </c>
    </row>
    <row r="207" spans="1:81" s="330" customFormat="1" ht="13.9" customHeight="1" x14ac:dyDescent="0.2">
      <c r="A207" s="377" t="s">
        <v>1557</v>
      </c>
      <c r="B207" s="378"/>
      <c r="C207" s="335" t="s">
        <v>1282</v>
      </c>
      <c r="D207" s="335" t="s">
        <v>1282</v>
      </c>
      <c r="E207" s="335" t="s">
        <v>1282</v>
      </c>
      <c r="F207" s="335" t="s">
        <v>1282</v>
      </c>
      <c r="G207" s="335" t="s">
        <v>1282</v>
      </c>
      <c r="H207" s="335" t="s">
        <v>1282</v>
      </c>
      <c r="I207" s="335" t="s">
        <v>1282</v>
      </c>
      <c r="J207" s="335" t="s">
        <v>1282</v>
      </c>
      <c r="K207" s="335" t="s">
        <v>1282</v>
      </c>
      <c r="L207" s="335" t="s">
        <v>1282</v>
      </c>
      <c r="M207" s="335" t="s">
        <v>1282</v>
      </c>
      <c r="N207" s="335" t="s">
        <v>1282</v>
      </c>
      <c r="O207" s="335" t="s">
        <v>1282</v>
      </c>
      <c r="P207" s="335" t="s">
        <v>1282</v>
      </c>
      <c r="Q207" s="335" t="s">
        <v>1282</v>
      </c>
      <c r="R207" s="335" t="s">
        <v>1282</v>
      </c>
      <c r="S207" s="335" t="s">
        <v>1282</v>
      </c>
      <c r="T207" s="335" t="s">
        <v>1282</v>
      </c>
      <c r="U207" s="335" t="s">
        <v>1282</v>
      </c>
      <c r="V207" s="335" t="s">
        <v>1282</v>
      </c>
      <c r="W207" s="335" t="s">
        <v>1282</v>
      </c>
      <c r="X207" s="335" t="s">
        <v>1282</v>
      </c>
      <c r="Y207" s="335" t="s">
        <v>1282</v>
      </c>
      <c r="Z207" s="335" t="s">
        <v>1282</v>
      </c>
      <c r="AA207" s="335" t="s">
        <v>1282</v>
      </c>
      <c r="AB207" s="335" t="s">
        <v>1282</v>
      </c>
      <c r="AC207" s="335" t="s">
        <v>1282</v>
      </c>
      <c r="AD207" s="335" t="s">
        <v>1282</v>
      </c>
      <c r="AE207" s="335" t="s">
        <v>1282</v>
      </c>
      <c r="AF207" s="335" t="s">
        <v>1282</v>
      </c>
      <c r="AG207" s="335" t="s">
        <v>1282</v>
      </c>
      <c r="AH207" s="335" t="s">
        <v>1282</v>
      </c>
      <c r="AI207" s="335" t="s">
        <v>1282</v>
      </c>
      <c r="AJ207" s="335" t="s">
        <v>1282</v>
      </c>
      <c r="AK207" s="335" t="s">
        <v>1282</v>
      </c>
      <c r="AL207" s="335" t="s">
        <v>1282</v>
      </c>
      <c r="AM207" s="335" t="s">
        <v>1282</v>
      </c>
      <c r="AN207" s="335" t="s">
        <v>1282</v>
      </c>
      <c r="AO207" s="335" t="s">
        <v>1282</v>
      </c>
      <c r="AP207" s="335" t="s">
        <v>1282</v>
      </c>
      <c r="AQ207" s="335" t="s">
        <v>1282</v>
      </c>
      <c r="AR207" s="335" t="s">
        <v>1282</v>
      </c>
      <c r="AS207" s="335" t="s">
        <v>1282</v>
      </c>
      <c r="AT207" s="335" t="s">
        <v>1282</v>
      </c>
      <c r="AU207" s="335" t="s">
        <v>1282</v>
      </c>
      <c r="AV207" s="335" t="s">
        <v>1282</v>
      </c>
      <c r="AW207" s="335" t="s">
        <v>1282</v>
      </c>
      <c r="AX207" s="335" t="s">
        <v>1282</v>
      </c>
      <c r="AY207" s="335" t="s">
        <v>1282</v>
      </c>
      <c r="AZ207" s="335" t="s">
        <v>1282</v>
      </c>
      <c r="BA207" s="335" t="s">
        <v>1282</v>
      </c>
      <c r="BB207" s="335" t="s">
        <v>1282</v>
      </c>
      <c r="BC207" s="335" t="s">
        <v>1282</v>
      </c>
      <c r="BD207" s="335" t="s">
        <v>1282</v>
      </c>
      <c r="BE207" s="335" t="s">
        <v>1282</v>
      </c>
      <c r="BF207" s="335" t="s">
        <v>1282</v>
      </c>
      <c r="BG207" s="335" t="s">
        <v>1282</v>
      </c>
      <c r="BH207" s="335" t="s">
        <v>1282</v>
      </c>
      <c r="BI207" s="335" t="s">
        <v>1282</v>
      </c>
      <c r="BJ207" s="335" t="s">
        <v>1282</v>
      </c>
      <c r="BK207" s="335" t="s">
        <v>1282</v>
      </c>
      <c r="BL207" s="335" t="s">
        <v>1282</v>
      </c>
      <c r="BM207" s="335" t="s">
        <v>1282</v>
      </c>
      <c r="BN207" s="335" t="s">
        <v>1282</v>
      </c>
      <c r="BO207" s="335">
        <v>31</v>
      </c>
      <c r="BP207" s="335">
        <v>508</v>
      </c>
      <c r="BQ207" s="335">
        <v>1185</v>
      </c>
      <c r="BR207" s="335">
        <v>228</v>
      </c>
      <c r="BS207" s="335">
        <v>499</v>
      </c>
      <c r="BT207" s="335" t="s">
        <v>1282</v>
      </c>
      <c r="BU207" s="335" t="s">
        <v>1282</v>
      </c>
      <c r="BV207" s="335" t="s">
        <v>1282</v>
      </c>
      <c r="BW207" s="335" t="s">
        <v>1282</v>
      </c>
      <c r="BX207" s="335" t="s">
        <v>1282</v>
      </c>
      <c r="BY207" s="335" t="s">
        <v>1282</v>
      </c>
      <c r="BZ207" s="335" t="s">
        <v>1282</v>
      </c>
      <c r="CA207" s="335" t="s">
        <v>1282</v>
      </c>
      <c r="CB207" s="335" t="s">
        <v>1282</v>
      </c>
      <c r="CC207" s="335" t="s">
        <v>1282</v>
      </c>
    </row>
    <row r="208" spans="1:81" s="330" customFormat="1" ht="13.9" customHeight="1" x14ac:dyDescent="0.2">
      <c r="A208" s="377" t="s">
        <v>1556</v>
      </c>
      <c r="B208" s="378"/>
      <c r="C208" s="335" t="s">
        <v>1282</v>
      </c>
      <c r="D208" s="335" t="s">
        <v>1282</v>
      </c>
      <c r="E208" s="335" t="s">
        <v>1282</v>
      </c>
      <c r="F208" s="335" t="s">
        <v>1282</v>
      </c>
      <c r="G208" s="335" t="s">
        <v>1282</v>
      </c>
      <c r="H208" s="335" t="s">
        <v>1282</v>
      </c>
      <c r="I208" s="335" t="s">
        <v>1282</v>
      </c>
      <c r="J208" s="335" t="s">
        <v>1282</v>
      </c>
      <c r="K208" s="335" t="s">
        <v>1282</v>
      </c>
      <c r="L208" s="335" t="s">
        <v>1282</v>
      </c>
      <c r="M208" s="335" t="s">
        <v>1282</v>
      </c>
      <c r="N208" s="335" t="s">
        <v>1282</v>
      </c>
      <c r="O208" s="335" t="s">
        <v>1282</v>
      </c>
      <c r="P208" s="335" t="s">
        <v>1282</v>
      </c>
      <c r="Q208" s="335" t="s">
        <v>1282</v>
      </c>
      <c r="R208" s="335" t="s">
        <v>1282</v>
      </c>
      <c r="S208" s="335" t="s">
        <v>1282</v>
      </c>
      <c r="T208" s="335" t="s">
        <v>1282</v>
      </c>
      <c r="U208" s="335" t="s">
        <v>1282</v>
      </c>
      <c r="V208" s="335" t="s">
        <v>1282</v>
      </c>
      <c r="W208" s="335" t="s">
        <v>1282</v>
      </c>
      <c r="X208" s="335" t="s">
        <v>1282</v>
      </c>
      <c r="Y208" s="335" t="s">
        <v>1282</v>
      </c>
      <c r="Z208" s="335" t="s">
        <v>1282</v>
      </c>
      <c r="AA208" s="335" t="s">
        <v>1282</v>
      </c>
      <c r="AB208" s="335" t="s">
        <v>1282</v>
      </c>
      <c r="AC208" s="335" t="s">
        <v>1282</v>
      </c>
      <c r="AD208" s="335" t="s">
        <v>1282</v>
      </c>
      <c r="AE208" s="335" t="s">
        <v>1282</v>
      </c>
      <c r="AF208" s="335" t="s">
        <v>1282</v>
      </c>
      <c r="AG208" s="335" t="s">
        <v>1282</v>
      </c>
      <c r="AH208" s="335" t="s">
        <v>1282</v>
      </c>
      <c r="AI208" s="335" t="s">
        <v>1282</v>
      </c>
      <c r="AJ208" s="335" t="s">
        <v>1282</v>
      </c>
      <c r="AK208" s="335" t="s">
        <v>1282</v>
      </c>
      <c r="AL208" s="335" t="s">
        <v>1282</v>
      </c>
      <c r="AM208" s="335" t="s">
        <v>1282</v>
      </c>
      <c r="AN208" s="335" t="s">
        <v>1282</v>
      </c>
      <c r="AO208" s="335" t="s">
        <v>1282</v>
      </c>
      <c r="AP208" s="335" t="s">
        <v>1282</v>
      </c>
      <c r="AQ208" s="335" t="s">
        <v>1282</v>
      </c>
      <c r="AR208" s="335" t="s">
        <v>1282</v>
      </c>
      <c r="AS208" s="335" t="s">
        <v>1282</v>
      </c>
      <c r="AT208" s="335" t="s">
        <v>1282</v>
      </c>
      <c r="AU208" s="335" t="s">
        <v>1282</v>
      </c>
      <c r="AV208" s="335" t="s">
        <v>1282</v>
      </c>
      <c r="AW208" s="335" t="s">
        <v>1282</v>
      </c>
      <c r="AX208" s="335" t="s">
        <v>1282</v>
      </c>
      <c r="AY208" s="335" t="s">
        <v>1282</v>
      </c>
      <c r="AZ208" s="335" t="s">
        <v>1282</v>
      </c>
      <c r="BA208" s="335" t="s">
        <v>1282</v>
      </c>
      <c r="BB208" s="335" t="s">
        <v>1282</v>
      </c>
      <c r="BC208" s="335" t="s">
        <v>1282</v>
      </c>
      <c r="BD208" s="335" t="s">
        <v>1282</v>
      </c>
      <c r="BE208" s="335" t="s">
        <v>1282</v>
      </c>
      <c r="BF208" s="335" t="s">
        <v>1282</v>
      </c>
      <c r="BG208" s="335" t="s">
        <v>1282</v>
      </c>
      <c r="BH208" s="335" t="s">
        <v>1282</v>
      </c>
      <c r="BI208" s="335" t="s">
        <v>1282</v>
      </c>
      <c r="BJ208" s="335" t="s">
        <v>1282</v>
      </c>
      <c r="BK208" s="335" t="s">
        <v>1282</v>
      </c>
      <c r="BL208" s="335" t="s">
        <v>1282</v>
      </c>
      <c r="BM208" s="335" t="s">
        <v>1282</v>
      </c>
      <c r="BN208" s="335" t="s">
        <v>1282</v>
      </c>
      <c r="BO208" s="335" t="s">
        <v>1282</v>
      </c>
      <c r="BP208" s="335" t="s">
        <v>1282</v>
      </c>
      <c r="BQ208" s="335" t="s">
        <v>1282</v>
      </c>
      <c r="BR208" s="335" t="s">
        <v>1282</v>
      </c>
      <c r="BS208" s="335" t="s">
        <v>1282</v>
      </c>
      <c r="BT208" s="335">
        <v>3</v>
      </c>
      <c r="BU208" s="335">
        <v>3</v>
      </c>
      <c r="BV208" s="335">
        <v>5</v>
      </c>
      <c r="BW208" s="335">
        <v>3</v>
      </c>
      <c r="BX208" s="335">
        <v>3</v>
      </c>
      <c r="BY208" s="335">
        <v>3</v>
      </c>
      <c r="BZ208" s="335">
        <v>3</v>
      </c>
      <c r="CA208" s="335">
        <v>3</v>
      </c>
      <c r="CB208" s="335">
        <v>3</v>
      </c>
      <c r="CC208" s="335" t="s">
        <v>1282</v>
      </c>
    </row>
    <row r="209" spans="1:81" s="330" customFormat="1" ht="13.9" customHeight="1" x14ac:dyDescent="0.2">
      <c r="A209" s="377" t="s">
        <v>1332</v>
      </c>
      <c r="B209" s="378"/>
      <c r="C209" s="335" t="s">
        <v>1282</v>
      </c>
      <c r="D209" s="335" t="s">
        <v>1282</v>
      </c>
      <c r="E209" s="335" t="s">
        <v>1282</v>
      </c>
      <c r="F209" s="335" t="s">
        <v>1282</v>
      </c>
      <c r="G209" s="335" t="s">
        <v>1282</v>
      </c>
      <c r="H209" s="335" t="s">
        <v>1282</v>
      </c>
      <c r="I209" s="335" t="s">
        <v>1282</v>
      </c>
      <c r="J209" s="335" t="s">
        <v>1282</v>
      </c>
      <c r="K209" s="335" t="s">
        <v>1282</v>
      </c>
      <c r="L209" s="335" t="s">
        <v>1282</v>
      </c>
      <c r="M209" s="335" t="s">
        <v>1282</v>
      </c>
      <c r="N209" s="335" t="s">
        <v>1282</v>
      </c>
      <c r="O209" s="335" t="s">
        <v>1282</v>
      </c>
      <c r="P209" s="335" t="s">
        <v>1282</v>
      </c>
      <c r="Q209" s="335" t="s">
        <v>1282</v>
      </c>
      <c r="R209" s="335" t="s">
        <v>1282</v>
      </c>
      <c r="S209" s="335" t="s">
        <v>1282</v>
      </c>
      <c r="T209" s="335" t="s">
        <v>1282</v>
      </c>
      <c r="U209" s="335" t="s">
        <v>1282</v>
      </c>
      <c r="V209" s="335" t="s">
        <v>1282</v>
      </c>
      <c r="W209" s="335" t="s">
        <v>1282</v>
      </c>
      <c r="X209" s="335" t="s">
        <v>1282</v>
      </c>
      <c r="Y209" s="335" t="s">
        <v>1282</v>
      </c>
      <c r="Z209" s="335" t="s">
        <v>1282</v>
      </c>
      <c r="AA209" s="335" t="s">
        <v>1282</v>
      </c>
      <c r="AB209" s="335" t="s">
        <v>1282</v>
      </c>
      <c r="AC209" s="335" t="s">
        <v>1282</v>
      </c>
      <c r="AD209" s="335" t="s">
        <v>1282</v>
      </c>
      <c r="AE209" s="335" t="s">
        <v>1282</v>
      </c>
      <c r="AF209" s="335" t="s">
        <v>1282</v>
      </c>
      <c r="AG209" s="335" t="s">
        <v>1282</v>
      </c>
      <c r="AH209" s="335" t="s">
        <v>1282</v>
      </c>
      <c r="AI209" s="335" t="s">
        <v>1282</v>
      </c>
      <c r="AJ209" s="335" t="s">
        <v>1282</v>
      </c>
      <c r="AK209" s="335" t="s">
        <v>1282</v>
      </c>
      <c r="AL209" s="335" t="s">
        <v>1282</v>
      </c>
      <c r="AM209" s="335" t="s">
        <v>1282</v>
      </c>
      <c r="AN209" s="335" t="s">
        <v>1282</v>
      </c>
      <c r="AO209" s="335" t="s">
        <v>1282</v>
      </c>
      <c r="AP209" s="335">
        <v>2</v>
      </c>
      <c r="AQ209" s="335">
        <v>3</v>
      </c>
      <c r="AR209" s="335">
        <v>5</v>
      </c>
      <c r="AS209" s="335" t="s">
        <v>1282</v>
      </c>
      <c r="AT209" s="335">
        <v>4</v>
      </c>
      <c r="AU209" s="335">
        <v>5</v>
      </c>
      <c r="AV209" s="335">
        <v>10</v>
      </c>
      <c r="AW209" s="335">
        <v>17</v>
      </c>
      <c r="AX209" s="335">
        <v>10</v>
      </c>
      <c r="AY209" s="335">
        <v>9</v>
      </c>
      <c r="AZ209" s="335">
        <v>9</v>
      </c>
      <c r="BA209" s="335">
        <v>9</v>
      </c>
      <c r="BB209" s="335">
        <v>11</v>
      </c>
      <c r="BC209" s="335">
        <v>15</v>
      </c>
      <c r="BD209" s="335">
        <v>22</v>
      </c>
      <c r="BE209" s="335">
        <v>17</v>
      </c>
      <c r="BF209" s="335">
        <v>16</v>
      </c>
      <c r="BG209" s="335">
        <v>79</v>
      </c>
      <c r="BH209" s="335">
        <v>111</v>
      </c>
      <c r="BI209" s="335">
        <v>108</v>
      </c>
      <c r="BJ209" s="335">
        <v>147</v>
      </c>
      <c r="BK209" s="335">
        <v>73</v>
      </c>
      <c r="BL209" s="335">
        <v>192</v>
      </c>
      <c r="BM209" s="335">
        <v>263</v>
      </c>
      <c r="BN209" s="335">
        <v>218</v>
      </c>
      <c r="BO209" s="335" t="s">
        <v>1282</v>
      </c>
      <c r="BP209" s="335">
        <v>387</v>
      </c>
      <c r="BQ209" s="335">
        <v>132</v>
      </c>
      <c r="BR209" s="335" t="s">
        <v>1282</v>
      </c>
      <c r="BS209" s="335" t="s">
        <v>1282</v>
      </c>
      <c r="BT209" s="335" t="s">
        <v>1282</v>
      </c>
      <c r="BU209" s="335" t="s">
        <v>1282</v>
      </c>
      <c r="BV209" s="335" t="s">
        <v>1282</v>
      </c>
      <c r="BW209" s="335" t="s">
        <v>1282</v>
      </c>
      <c r="BX209" s="335" t="s">
        <v>1282</v>
      </c>
      <c r="BY209" s="335" t="s">
        <v>1282</v>
      </c>
      <c r="BZ209" s="335" t="s">
        <v>1282</v>
      </c>
      <c r="CA209" s="335" t="s">
        <v>1282</v>
      </c>
      <c r="CB209" s="335" t="s">
        <v>1282</v>
      </c>
      <c r="CC209" s="335" t="s">
        <v>1282</v>
      </c>
    </row>
    <row r="210" spans="1:81" s="330" customFormat="1" ht="13.9" customHeight="1" x14ac:dyDescent="0.2">
      <c r="A210" s="377" t="s">
        <v>1555</v>
      </c>
      <c r="B210" s="378"/>
      <c r="C210" s="335" t="s">
        <v>1282</v>
      </c>
      <c r="D210" s="335" t="s">
        <v>1282</v>
      </c>
      <c r="E210" s="335" t="s">
        <v>1282</v>
      </c>
      <c r="F210" s="335" t="s">
        <v>1282</v>
      </c>
      <c r="G210" s="335" t="s">
        <v>1282</v>
      </c>
      <c r="H210" s="335" t="s">
        <v>1282</v>
      </c>
      <c r="I210" s="335" t="s">
        <v>1282</v>
      </c>
      <c r="J210" s="335" t="s">
        <v>1282</v>
      </c>
      <c r="K210" s="335" t="s">
        <v>1282</v>
      </c>
      <c r="L210" s="335" t="s">
        <v>1282</v>
      </c>
      <c r="M210" s="335" t="s">
        <v>1282</v>
      </c>
      <c r="N210" s="335" t="s">
        <v>1282</v>
      </c>
      <c r="O210" s="335" t="s">
        <v>1282</v>
      </c>
      <c r="P210" s="335" t="s">
        <v>1282</v>
      </c>
      <c r="Q210" s="335" t="s">
        <v>1282</v>
      </c>
      <c r="R210" s="335" t="s">
        <v>1282</v>
      </c>
      <c r="S210" s="335" t="s">
        <v>1282</v>
      </c>
      <c r="T210" s="335" t="s">
        <v>1282</v>
      </c>
      <c r="U210" s="335" t="s">
        <v>1282</v>
      </c>
      <c r="V210" s="335" t="s">
        <v>1282</v>
      </c>
      <c r="W210" s="335" t="s">
        <v>1282</v>
      </c>
      <c r="X210" s="335" t="s">
        <v>1282</v>
      </c>
      <c r="Y210" s="335" t="s">
        <v>1282</v>
      </c>
      <c r="Z210" s="335" t="s">
        <v>1282</v>
      </c>
      <c r="AA210" s="335" t="s">
        <v>1282</v>
      </c>
      <c r="AB210" s="335" t="s">
        <v>1282</v>
      </c>
      <c r="AC210" s="335" t="s">
        <v>1282</v>
      </c>
      <c r="AD210" s="335" t="s">
        <v>1282</v>
      </c>
      <c r="AE210" s="335" t="s">
        <v>1282</v>
      </c>
      <c r="AF210" s="335" t="s">
        <v>1282</v>
      </c>
      <c r="AG210" s="335" t="s">
        <v>1282</v>
      </c>
      <c r="AH210" s="335" t="s">
        <v>1282</v>
      </c>
      <c r="AI210" s="335" t="s">
        <v>1282</v>
      </c>
      <c r="AJ210" s="335" t="s">
        <v>1282</v>
      </c>
      <c r="AK210" s="335" t="s">
        <v>1282</v>
      </c>
      <c r="AL210" s="335" t="s">
        <v>1282</v>
      </c>
      <c r="AM210" s="335" t="s">
        <v>1282</v>
      </c>
      <c r="AN210" s="335" t="s">
        <v>1282</v>
      </c>
      <c r="AO210" s="335" t="s">
        <v>1282</v>
      </c>
      <c r="AP210" s="335" t="s">
        <v>1282</v>
      </c>
      <c r="AQ210" s="335" t="s">
        <v>1282</v>
      </c>
      <c r="AR210" s="335" t="s">
        <v>1282</v>
      </c>
      <c r="AS210" s="335" t="s">
        <v>1282</v>
      </c>
      <c r="AT210" s="335" t="s">
        <v>1282</v>
      </c>
      <c r="AU210" s="335" t="s">
        <v>1282</v>
      </c>
      <c r="AV210" s="335" t="s">
        <v>1282</v>
      </c>
      <c r="AW210" s="335" t="s">
        <v>1282</v>
      </c>
      <c r="AX210" s="335" t="s">
        <v>1282</v>
      </c>
      <c r="AY210" s="335" t="s">
        <v>1282</v>
      </c>
      <c r="AZ210" s="335" t="s">
        <v>1282</v>
      </c>
      <c r="BA210" s="335" t="s">
        <v>1282</v>
      </c>
      <c r="BB210" s="335" t="s">
        <v>1282</v>
      </c>
      <c r="BC210" s="335" t="s">
        <v>1282</v>
      </c>
      <c r="BD210" s="335" t="s">
        <v>1282</v>
      </c>
      <c r="BE210" s="335" t="s">
        <v>1282</v>
      </c>
      <c r="BF210" s="335" t="s">
        <v>1282</v>
      </c>
      <c r="BG210" s="335" t="s">
        <v>1282</v>
      </c>
      <c r="BH210" s="335" t="s">
        <v>1282</v>
      </c>
      <c r="BI210" s="335" t="s">
        <v>1282</v>
      </c>
      <c r="BJ210" s="335">
        <v>4</v>
      </c>
      <c r="BK210" s="335">
        <v>8</v>
      </c>
      <c r="BL210" s="335">
        <v>13</v>
      </c>
      <c r="BM210" s="335">
        <v>13</v>
      </c>
      <c r="BN210" s="335">
        <v>18</v>
      </c>
      <c r="BO210" s="335">
        <v>21</v>
      </c>
      <c r="BP210" s="335">
        <v>23</v>
      </c>
      <c r="BQ210" s="335">
        <v>39</v>
      </c>
      <c r="BR210" s="335">
        <v>34</v>
      </c>
      <c r="BS210" s="335">
        <v>32</v>
      </c>
      <c r="BT210" s="335">
        <v>33</v>
      </c>
      <c r="BU210" s="335">
        <v>11</v>
      </c>
      <c r="BV210" s="335" t="s">
        <v>1282</v>
      </c>
      <c r="BW210" s="335" t="s">
        <v>1282</v>
      </c>
      <c r="BX210" s="335" t="s">
        <v>1282</v>
      </c>
      <c r="BY210" s="335" t="s">
        <v>1282</v>
      </c>
      <c r="BZ210" s="335" t="s">
        <v>1282</v>
      </c>
      <c r="CA210" s="335" t="s">
        <v>1282</v>
      </c>
      <c r="CB210" s="335" t="s">
        <v>1282</v>
      </c>
      <c r="CC210" s="335" t="s">
        <v>1282</v>
      </c>
    </row>
    <row r="211" spans="1:81" s="330" customFormat="1" ht="13.9" customHeight="1" x14ac:dyDescent="0.2">
      <c r="A211" s="377" t="s">
        <v>1554</v>
      </c>
      <c r="B211" s="378"/>
      <c r="C211" s="335" t="s">
        <v>1282</v>
      </c>
      <c r="D211" s="335" t="s">
        <v>1282</v>
      </c>
      <c r="E211" s="335" t="s">
        <v>1282</v>
      </c>
      <c r="F211" s="335" t="s">
        <v>1282</v>
      </c>
      <c r="G211" s="335" t="s">
        <v>1282</v>
      </c>
      <c r="H211" s="335" t="s">
        <v>1282</v>
      </c>
      <c r="I211" s="335" t="s">
        <v>1282</v>
      </c>
      <c r="J211" s="335" t="s">
        <v>1282</v>
      </c>
      <c r="K211" s="335" t="s">
        <v>1282</v>
      </c>
      <c r="L211" s="335" t="s">
        <v>1282</v>
      </c>
      <c r="M211" s="335" t="s">
        <v>1282</v>
      </c>
      <c r="N211" s="335" t="s">
        <v>1282</v>
      </c>
      <c r="O211" s="335">
        <v>16</v>
      </c>
      <c r="P211" s="335">
        <v>12</v>
      </c>
      <c r="Q211" s="335">
        <v>2</v>
      </c>
      <c r="R211" s="335">
        <v>9</v>
      </c>
      <c r="S211" s="335">
        <v>15</v>
      </c>
      <c r="T211" s="335">
        <v>10</v>
      </c>
      <c r="U211" s="335">
        <v>12</v>
      </c>
      <c r="V211" s="335">
        <v>4</v>
      </c>
      <c r="W211" s="335">
        <v>1</v>
      </c>
      <c r="X211" s="335">
        <v>7</v>
      </c>
      <c r="Y211" s="335">
        <v>14</v>
      </c>
      <c r="Z211" s="335">
        <v>30</v>
      </c>
      <c r="AA211" s="335">
        <v>21</v>
      </c>
      <c r="AB211" s="335">
        <v>43</v>
      </c>
      <c r="AC211" s="335">
        <v>132</v>
      </c>
      <c r="AD211" s="335">
        <v>53</v>
      </c>
      <c r="AE211" s="335">
        <v>31</v>
      </c>
      <c r="AF211" s="335">
        <v>7</v>
      </c>
      <c r="AG211" s="335">
        <v>61</v>
      </c>
      <c r="AH211" s="335">
        <v>122</v>
      </c>
      <c r="AI211" s="335">
        <v>88</v>
      </c>
      <c r="AJ211" s="335">
        <v>156</v>
      </c>
      <c r="AK211" s="335">
        <v>107</v>
      </c>
      <c r="AL211" s="335">
        <v>131</v>
      </c>
      <c r="AM211" s="335">
        <v>252</v>
      </c>
      <c r="AN211" s="335">
        <v>59</v>
      </c>
      <c r="AO211" s="335">
        <v>168</v>
      </c>
      <c r="AP211" s="335">
        <v>209</v>
      </c>
      <c r="AQ211" s="335">
        <v>224</v>
      </c>
      <c r="AR211" s="335">
        <v>375</v>
      </c>
      <c r="AS211" s="335">
        <v>268</v>
      </c>
      <c r="AT211" s="335">
        <v>110</v>
      </c>
      <c r="AU211" s="335">
        <v>182</v>
      </c>
      <c r="AV211" s="335">
        <v>207</v>
      </c>
      <c r="AW211" s="335">
        <v>163</v>
      </c>
      <c r="AX211" s="335">
        <v>288</v>
      </c>
      <c r="AY211" s="335">
        <v>193</v>
      </c>
      <c r="AZ211" s="335">
        <v>164</v>
      </c>
      <c r="BA211" s="335">
        <v>123</v>
      </c>
      <c r="BB211" s="335">
        <v>1173</v>
      </c>
      <c r="BC211" s="335">
        <v>482</v>
      </c>
      <c r="BD211" s="335">
        <v>606</v>
      </c>
      <c r="BE211" s="335">
        <v>1821</v>
      </c>
      <c r="BF211" s="335">
        <v>3182</v>
      </c>
      <c r="BG211" s="335">
        <v>1693</v>
      </c>
      <c r="BH211" s="335">
        <v>1786</v>
      </c>
      <c r="BI211" s="335">
        <v>2041</v>
      </c>
      <c r="BJ211" s="335">
        <v>1598</v>
      </c>
      <c r="BK211" s="335">
        <v>3184</v>
      </c>
      <c r="BL211" s="335">
        <v>2234</v>
      </c>
      <c r="BM211" s="335">
        <v>2734</v>
      </c>
      <c r="BN211" s="335">
        <v>3220</v>
      </c>
      <c r="BO211" s="335">
        <v>7259</v>
      </c>
      <c r="BP211" s="335">
        <v>3037</v>
      </c>
      <c r="BQ211" s="335">
        <v>10069</v>
      </c>
      <c r="BR211" s="335">
        <v>11868</v>
      </c>
      <c r="BS211" s="335">
        <v>5351</v>
      </c>
      <c r="BT211" s="335">
        <v>5724</v>
      </c>
      <c r="BU211" s="335">
        <v>6525</v>
      </c>
      <c r="BV211" s="335">
        <v>5141</v>
      </c>
      <c r="BW211" s="335">
        <v>6201</v>
      </c>
      <c r="BX211" s="335">
        <v>6346</v>
      </c>
      <c r="BY211" s="335">
        <v>3281</v>
      </c>
      <c r="BZ211" s="335">
        <v>1156</v>
      </c>
      <c r="CA211" s="335">
        <v>2919</v>
      </c>
      <c r="CB211" s="335">
        <v>5492</v>
      </c>
      <c r="CC211" s="335">
        <v>2729</v>
      </c>
    </row>
    <row r="212" spans="1:81" s="330" customFormat="1" ht="13.9" customHeight="1" x14ac:dyDescent="0.2">
      <c r="A212" s="377" t="s">
        <v>1553</v>
      </c>
      <c r="B212" s="378"/>
      <c r="C212" s="335" t="s">
        <v>1282</v>
      </c>
      <c r="D212" s="335" t="s">
        <v>1282</v>
      </c>
      <c r="E212" s="335" t="s">
        <v>1282</v>
      </c>
      <c r="F212" s="335" t="s">
        <v>1282</v>
      </c>
      <c r="G212" s="335" t="s">
        <v>1282</v>
      </c>
      <c r="H212" s="335" t="s">
        <v>1282</v>
      </c>
      <c r="I212" s="335" t="s">
        <v>1282</v>
      </c>
      <c r="J212" s="335" t="s">
        <v>1282</v>
      </c>
      <c r="K212" s="335" t="s">
        <v>1282</v>
      </c>
      <c r="L212" s="335" t="s">
        <v>1282</v>
      </c>
      <c r="M212" s="335" t="s">
        <v>1282</v>
      </c>
      <c r="N212" s="335" t="s">
        <v>1282</v>
      </c>
      <c r="O212" s="335" t="s">
        <v>1282</v>
      </c>
      <c r="P212" s="335" t="s">
        <v>1282</v>
      </c>
      <c r="Q212" s="335" t="s">
        <v>1282</v>
      </c>
      <c r="R212" s="335" t="s">
        <v>1282</v>
      </c>
      <c r="S212" s="335" t="s">
        <v>1282</v>
      </c>
      <c r="T212" s="335" t="s">
        <v>1282</v>
      </c>
      <c r="U212" s="335" t="s">
        <v>1282</v>
      </c>
      <c r="V212" s="335" t="s">
        <v>1282</v>
      </c>
      <c r="W212" s="335" t="s">
        <v>1282</v>
      </c>
      <c r="X212" s="335" t="s">
        <v>1282</v>
      </c>
      <c r="Y212" s="335" t="s">
        <v>1282</v>
      </c>
      <c r="Z212" s="335" t="s">
        <v>1282</v>
      </c>
      <c r="AA212" s="335" t="s">
        <v>1282</v>
      </c>
      <c r="AB212" s="335" t="s">
        <v>1282</v>
      </c>
      <c r="AC212" s="335" t="s">
        <v>1282</v>
      </c>
      <c r="AD212" s="335" t="s">
        <v>1282</v>
      </c>
      <c r="AE212" s="335" t="s">
        <v>1282</v>
      </c>
      <c r="AF212" s="335" t="s">
        <v>1282</v>
      </c>
      <c r="AG212" s="335" t="s">
        <v>1282</v>
      </c>
      <c r="AH212" s="335" t="s">
        <v>1282</v>
      </c>
      <c r="AI212" s="335" t="s">
        <v>1282</v>
      </c>
      <c r="AJ212" s="335" t="s">
        <v>1282</v>
      </c>
      <c r="AK212" s="335" t="s">
        <v>1282</v>
      </c>
      <c r="AL212" s="335" t="s">
        <v>1282</v>
      </c>
      <c r="AM212" s="335" t="s">
        <v>1282</v>
      </c>
      <c r="AN212" s="335" t="s">
        <v>1282</v>
      </c>
      <c r="AO212" s="335" t="s">
        <v>1282</v>
      </c>
      <c r="AP212" s="335" t="s">
        <v>1282</v>
      </c>
      <c r="AQ212" s="335" t="s">
        <v>1282</v>
      </c>
      <c r="AR212" s="335" t="s">
        <v>1282</v>
      </c>
      <c r="AS212" s="335" t="s">
        <v>1282</v>
      </c>
      <c r="AT212" s="335" t="s">
        <v>1282</v>
      </c>
      <c r="AU212" s="335" t="s">
        <v>1282</v>
      </c>
      <c r="AV212" s="335" t="s">
        <v>1282</v>
      </c>
      <c r="AW212" s="335" t="s">
        <v>1282</v>
      </c>
      <c r="AX212" s="335">
        <v>2</v>
      </c>
      <c r="AY212" s="335" t="s">
        <v>1282</v>
      </c>
      <c r="AZ212" s="335" t="s">
        <v>1282</v>
      </c>
      <c r="BA212" s="335" t="s">
        <v>1282</v>
      </c>
      <c r="BB212" s="335" t="s">
        <v>1282</v>
      </c>
      <c r="BC212" s="335" t="s">
        <v>1282</v>
      </c>
      <c r="BD212" s="335" t="s">
        <v>1282</v>
      </c>
      <c r="BE212" s="335" t="s">
        <v>1282</v>
      </c>
      <c r="BF212" s="335" t="s">
        <v>1282</v>
      </c>
      <c r="BG212" s="335" t="s">
        <v>1282</v>
      </c>
      <c r="BH212" s="335" t="s">
        <v>1282</v>
      </c>
      <c r="BI212" s="335" t="s">
        <v>1282</v>
      </c>
      <c r="BJ212" s="335" t="s">
        <v>1282</v>
      </c>
      <c r="BK212" s="335" t="s">
        <v>1282</v>
      </c>
      <c r="BL212" s="335" t="s">
        <v>1282</v>
      </c>
      <c r="BM212" s="335" t="s">
        <v>1282</v>
      </c>
      <c r="BN212" s="335" t="s">
        <v>1282</v>
      </c>
      <c r="BO212" s="335" t="s">
        <v>1282</v>
      </c>
      <c r="BP212" s="335" t="s">
        <v>1282</v>
      </c>
      <c r="BQ212" s="335" t="s">
        <v>1282</v>
      </c>
      <c r="BR212" s="335" t="s">
        <v>1282</v>
      </c>
      <c r="BS212" s="335" t="s">
        <v>1282</v>
      </c>
      <c r="BT212" s="335" t="s">
        <v>1282</v>
      </c>
      <c r="BU212" s="335" t="s">
        <v>1282</v>
      </c>
      <c r="BV212" s="335" t="s">
        <v>1282</v>
      </c>
      <c r="BW212" s="335" t="s">
        <v>1282</v>
      </c>
      <c r="BX212" s="335" t="s">
        <v>1282</v>
      </c>
      <c r="BY212" s="335">
        <v>70</v>
      </c>
      <c r="BZ212" s="335">
        <v>90</v>
      </c>
      <c r="CA212" s="335">
        <v>84</v>
      </c>
      <c r="CB212" s="335">
        <v>110</v>
      </c>
      <c r="CC212" s="335">
        <v>108</v>
      </c>
    </row>
    <row r="213" spans="1:81" s="330" customFormat="1" ht="13.9" customHeight="1" x14ac:dyDescent="0.2">
      <c r="A213" s="383" t="s">
        <v>1350</v>
      </c>
      <c r="B213" s="384"/>
      <c r="C213" s="333" t="s">
        <v>1282</v>
      </c>
      <c r="D213" s="333" t="s">
        <v>1282</v>
      </c>
      <c r="E213" s="333" t="s">
        <v>1282</v>
      </c>
      <c r="F213" s="333" t="s">
        <v>1282</v>
      </c>
      <c r="G213" s="333" t="s">
        <v>1282</v>
      </c>
      <c r="H213" s="333" t="s">
        <v>1282</v>
      </c>
      <c r="I213" s="333" t="s">
        <v>1282</v>
      </c>
      <c r="J213" s="333" t="s">
        <v>1282</v>
      </c>
      <c r="K213" s="333" t="s">
        <v>1282</v>
      </c>
      <c r="L213" s="333" t="s">
        <v>1282</v>
      </c>
      <c r="M213" s="333" t="s">
        <v>1282</v>
      </c>
      <c r="N213" s="333" t="s">
        <v>1282</v>
      </c>
      <c r="O213" s="333">
        <v>16</v>
      </c>
      <c r="P213" s="333">
        <v>12</v>
      </c>
      <c r="Q213" s="333">
        <v>2</v>
      </c>
      <c r="R213" s="333">
        <v>9</v>
      </c>
      <c r="S213" s="333">
        <v>15</v>
      </c>
      <c r="T213" s="333">
        <v>10</v>
      </c>
      <c r="U213" s="333">
        <v>12</v>
      </c>
      <c r="V213" s="333">
        <v>4</v>
      </c>
      <c r="W213" s="333">
        <v>1</v>
      </c>
      <c r="X213" s="333">
        <v>7</v>
      </c>
      <c r="Y213" s="333">
        <v>14</v>
      </c>
      <c r="Z213" s="333">
        <v>30</v>
      </c>
      <c r="AA213" s="333">
        <v>21</v>
      </c>
      <c r="AB213" s="333">
        <v>43</v>
      </c>
      <c r="AC213" s="333">
        <v>132</v>
      </c>
      <c r="AD213" s="333">
        <v>53</v>
      </c>
      <c r="AE213" s="333">
        <v>31</v>
      </c>
      <c r="AF213" s="333">
        <v>7</v>
      </c>
      <c r="AG213" s="333">
        <v>61</v>
      </c>
      <c r="AH213" s="333">
        <v>122</v>
      </c>
      <c r="AI213" s="333">
        <v>88</v>
      </c>
      <c r="AJ213" s="333">
        <v>156</v>
      </c>
      <c r="AK213" s="333">
        <v>107</v>
      </c>
      <c r="AL213" s="333">
        <v>131</v>
      </c>
      <c r="AM213" s="333">
        <v>252</v>
      </c>
      <c r="AN213" s="333">
        <v>59</v>
      </c>
      <c r="AO213" s="333">
        <v>168</v>
      </c>
      <c r="AP213" s="333">
        <v>210</v>
      </c>
      <c r="AQ213" s="333">
        <v>227</v>
      </c>
      <c r="AR213" s="333">
        <v>380</v>
      </c>
      <c r="AS213" s="333">
        <v>268</v>
      </c>
      <c r="AT213" s="333">
        <v>114</v>
      </c>
      <c r="AU213" s="333">
        <v>186</v>
      </c>
      <c r="AV213" s="333">
        <v>216</v>
      </c>
      <c r="AW213" s="333">
        <v>180</v>
      </c>
      <c r="AX213" s="333">
        <v>300</v>
      </c>
      <c r="AY213" s="333">
        <v>201</v>
      </c>
      <c r="AZ213" s="333">
        <v>173</v>
      </c>
      <c r="BA213" s="333">
        <v>132</v>
      </c>
      <c r="BB213" s="333">
        <v>1184</v>
      </c>
      <c r="BC213" s="333">
        <v>496</v>
      </c>
      <c r="BD213" s="333">
        <v>629</v>
      </c>
      <c r="BE213" s="333">
        <v>1837</v>
      </c>
      <c r="BF213" s="333">
        <v>3198</v>
      </c>
      <c r="BG213" s="333">
        <v>1772</v>
      </c>
      <c r="BH213" s="333">
        <v>1897</v>
      </c>
      <c r="BI213" s="333">
        <v>2149</v>
      </c>
      <c r="BJ213" s="333">
        <v>1749</v>
      </c>
      <c r="BK213" s="333">
        <v>3265</v>
      </c>
      <c r="BL213" s="333">
        <v>2439</v>
      </c>
      <c r="BM213" s="333">
        <v>3010</v>
      </c>
      <c r="BN213" s="333">
        <v>3456</v>
      </c>
      <c r="BO213" s="333">
        <v>7861</v>
      </c>
      <c r="BP213" s="333">
        <v>5490</v>
      </c>
      <c r="BQ213" s="333">
        <v>13541</v>
      </c>
      <c r="BR213" s="333">
        <v>14731</v>
      </c>
      <c r="BS213" s="333">
        <v>8267</v>
      </c>
      <c r="BT213" s="333">
        <v>8630</v>
      </c>
      <c r="BU213" s="333">
        <v>9094</v>
      </c>
      <c r="BV213" s="333">
        <v>8483</v>
      </c>
      <c r="BW213" s="333">
        <v>9523</v>
      </c>
      <c r="BX213" s="333">
        <v>10206</v>
      </c>
      <c r="BY213" s="333">
        <v>7798</v>
      </c>
      <c r="BZ213" s="333">
        <v>4759</v>
      </c>
      <c r="CA213" s="333">
        <v>5924</v>
      </c>
      <c r="CB213" s="333">
        <v>8335</v>
      </c>
      <c r="CC213" s="333">
        <v>5001</v>
      </c>
    </row>
    <row r="214" spans="1:81" s="330" customFormat="1" ht="13.9" customHeight="1" x14ac:dyDescent="0.2">
      <c r="A214" s="375" t="s">
        <v>1349</v>
      </c>
      <c r="B214" s="376"/>
      <c r="C214" s="337"/>
      <c r="D214" s="337"/>
      <c r="E214" s="337"/>
      <c r="F214" s="337"/>
      <c r="G214" s="337"/>
      <c r="H214" s="337"/>
      <c r="I214" s="337"/>
      <c r="J214" s="337"/>
      <c r="K214" s="337"/>
      <c r="L214" s="337"/>
      <c r="M214" s="337"/>
      <c r="N214" s="337"/>
      <c r="O214" s="337"/>
      <c r="P214" s="337"/>
      <c r="Q214" s="337"/>
      <c r="R214" s="337"/>
      <c r="S214" s="337"/>
      <c r="T214" s="337"/>
      <c r="U214" s="337"/>
      <c r="V214" s="337"/>
      <c r="W214" s="337"/>
      <c r="X214" s="337"/>
      <c r="Y214" s="337"/>
      <c r="Z214" s="337"/>
      <c r="AA214" s="337"/>
      <c r="AB214" s="337"/>
      <c r="AC214" s="337"/>
      <c r="AD214" s="337"/>
      <c r="AE214" s="337"/>
      <c r="AF214" s="337"/>
      <c r="AG214" s="337"/>
      <c r="AH214" s="337"/>
      <c r="AI214" s="337"/>
      <c r="AJ214" s="337"/>
      <c r="AK214" s="337"/>
      <c r="AL214" s="337"/>
      <c r="AM214" s="337"/>
      <c r="AN214" s="337"/>
      <c r="AO214" s="337"/>
      <c r="AP214" s="337"/>
      <c r="AQ214" s="337"/>
      <c r="AR214" s="337"/>
      <c r="AS214" s="337"/>
      <c r="AT214" s="337"/>
      <c r="AU214" s="337"/>
      <c r="AV214" s="337"/>
      <c r="AW214" s="337"/>
      <c r="AX214" s="337"/>
      <c r="AY214" s="337"/>
      <c r="AZ214" s="337"/>
      <c r="BA214" s="337"/>
      <c r="BB214" s="337"/>
      <c r="BC214" s="337"/>
      <c r="BD214" s="337"/>
      <c r="BE214" s="337"/>
      <c r="BF214" s="337"/>
      <c r="BG214" s="337"/>
      <c r="BH214" s="337"/>
      <c r="BI214" s="337"/>
      <c r="BJ214" s="337"/>
      <c r="BK214" s="337"/>
      <c r="BL214" s="337"/>
      <c r="BM214" s="337"/>
      <c r="BN214" s="337"/>
      <c r="BO214" s="337"/>
      <c r="BP214" s="337"/>
      <c r="BQ214" s="337"/>
      <c r="BR214" s="337"/>
      <c r="BS214" s="337"/>
      <c r="BT214" s="337"/>
      <c r="BU214" s="337"/>
      <c r="BV214" s="337"/>
      <c r="BW214" s="337"/>
      <c r="BX214" s="337"/>
      <c r="BY214" s="337"/>
      <c r="BZ214" s="337"/>
      <c r="CA214" s="337"/>
      <c r="CB214" s="337"/>
      <c r="CC214" s="337"/>
    </row>
    <row r="215" spans="1:81" s="330" customFormat="1" ht="13.9" customHeight="1" x14ac:dyDescent="0.2">
      <c r="A215" s="377" t="s">
        <v>1552</v>
      </c>
      <c r="B215" s="378"/>
      <c r="C215" s="335" t="s">
        <v>1282</v>
      </c>
      <c r="D215" s="335" t="s">
        <v>1282</v>
      </c>
      <c r="E215" s="335" t="s">
        <v>1282</v>
      </c>
      <c r="F215" s="335" t="s">
        <v>1282</v>
      </c>
      <c r="G215" s="335" t="s">
        <v>1282</v>
      </c>
      <c r="H215" s="335" t="s">
        <v>1282</v>
      </c>
      <c r="I215" s="335" t="s">
        <v>1282</v>
      </c>
      <c r="J215" s="335" t="s">
        <v>1282</v>
      </c>
      <c r="K215" s="335" t="s">
        <v>1282</v>
      </c>
      <c r="L215" s="335" t="s">
        <v>1282</v>
      </c>
      <c r="M215" s="335" t="s">
        <v>1282</v>
      </c>
      <c r="N215" s="335" t="s">
        <v>1282</v>
      </c>
      <c r="O215" s="335" t="s">
        <v>1282</v>
      </c>
      <c r="P215" s="335" t="s">
        <v>1282</v>
      </c>
      <c r="Q215" s="335" t="s">
        <v>1282</v>
      </c>
      <c r="R215" s="335" t="s">
        <v>1282</v>
      </c>
      <c r="S215" s="335" t="s">
        <v>1282</v>
      </c>
      <c r="T215" s="335" t="s">
        <v>1282</v>
      </c>
      <c r="U215" s="335" t="s">
        <v>1282</v>
      </c>
      <c r="V215" s="335" t="s">
        <v>1282</v>
      </c>
      <c r="W215" s="335" t="s">
        <v>1282</v>
      </c>
      <c r="X215" s="335" t="s">
        <v>1282</v>
      </c>
      <c r="Y215" s="335" t="s">
        <v>1282</v>
      </c>
      <c r="Z215" s="335" t="s">
        <v>1282</v>
      </c>
      <c r="AA215" s="335" t="s">
        <v>1282</v>
      </c>
      <c r="AB215" s="335" t="s">
        <v>1282</v>
      </c>
      <c r="AC215" s="335" t="s">
        <v>1282</v>
      </c>
      <c r="AD215" s="335" t="s">
        <v>1282</v>
      </c>
      <c r="AE215" s="335" t="s">
        <v>1282</v>
      </c>
      <c r="AF215" s="335" t="s">
        <v>1282</v>
      </c>
      <c r="AG215" s="335" t="s">
        <v>1282</v>
      </c>
      <c r="AH215" s="335" t="s">
        <v>1282</v>
      </c>
      <c r="AI215" s="335" t="s">
        <v>1282</v>
      </c>
      <c r="AJ215" s="335" t="s">
        <v>1282</v>
      </c>
      <c r="AK215" s="335" t="s">
        <v>1282</v>
      </c>
      <c r="AL215" s="335" t="s">
        <v>1282</v>
      </c>
      <c r="AM215" s="335" t="s">
        <v>1282</v>
      </c>
      <c r="AN215" s="335" t="s">
        <v>1282</v>
      </c>
      <c r="AO215" s="335" t="s">
        <v>1282</v>
      </c>
      <c r="AP215" s="335" t="s">
        <v>1282</v>
      </c>
      <c r="AQ215" s="335" t="s">
        <v>1282</v>
      </c>
      <c r="AR215" s="335" t="s">
        <v>1282</v>
      </c>
      <c r="AS215" s="335" t="s">
        <v>1282</v>
      </c>
      <c r="AT215" s="335" t="s">
        <v>1282</v>
      </c>
      <c r="AU215" s="335" t="s">
        <v>1282</v>
      </c>
      <c r="AV215" s="335" t="s">
        <v>1282</v>
      </c>
      <c r="AW215" s="335">
        <v>15</v>
      </c>
      <c r="AX215" s="335">
        <v>142</v>
      </c>
      <c r="AY215" s="335">
        <v>166</v>
      </c>
      <c r="AZ215" s="335">
        <v>180</v>
      </c>
      <c r="BA215" s="335">
        <v>271</v>
      </c>
      <c r="BB215" s="335" t="s">
        <v>1282</v>
      </c>
      <c r="BC215" s="335" t="s">
        <v>1282</v>
      </c>
      <c r="BD215" s="335" t="s">
        <v>1282</v>
      </c>
      <c r="BE215" s="335" t="s">
        <v>1282</v>
      </c>
      <c r="BF215" s="335" t="s">
        <v>1282</v>
      </c>
      <c r="BG215" s="335" t="s">
        <v>1282</v>
      </c>
      <c r="BH215" s="335" t="s">
        <v>1282</v>
      </c>
      <c r="BI215" s="335" t="s">
        <v>1282</v>
      </c>
      <c r="BJ215" s="335" t="s">
        <v>1282</v>
      </c>
      <c r="BK215" s="335" t="s">
        <v>1282</v>
      </c>
      <c r="BL215" s="335" t="s">
        <v>1282</v>
      </c>
      <c r="BM215" s="335" t="s">
        <v>1282</v>
      </c>
      <c r="BN215" s="335" t="s">
        <v>1282</v>
      </c>
      <c r="BO215" s="335" t="s">
        <v>1282</v>
      </c>
      <c r="BP215" s="335" t="s">
        <v>1282</v>
      </c>
      <c r="BQ215" s="335" t="s">
        <v>1282</v>
      </c>
      <c r="BR215" s="335" t="s">
        <v>1282</v>
      </c>
      <c r="BS215" s="335" t="s">
        <v>1282</v>
      </c>
      <c r="BT215" s="335" t="s">
        <v>1282</v>
      </c>
      <c r="BU215" s="335" t="s">
        <v>1282</v>
      </c>
      <c r="BV215" s="335" t="s">
        <v>1282</v>
      </c>
      <c r="BW215" s="335" t="s">
        <v>1282</v>
      </c>
      <c r="BX215" s="335" t="s">
        <v>1282</v>
      </c>
      <c r="BY215" s="335" t="s">
        <v>1282</v>
      </c>
      <c r="BZ215" s="335" t="s">
        <v>1282</v>
      </c>
      <c r="CA215" s="335" t="s">
        <v>1282</v>
      </c>
      <c r="CB215" s="335" t="s">
        <v>1282</v>
      </c>
      <c r="CC215" s="335" t="s">
        <v>1282</v>
      </c>
    </row>
    <row r="216" spans="1:81" s="330" customFormat="1" ht="13.9" customHeight="1" x14ac:dyDescent="0.2">
      <c r="A216" s="377" t="s">
        <v>1551</v>
      </c>
      <c r="B216" s="378"/>
      <c r="C216" s="335" t="s">
        <v>1282</v>
      </c>
      <c r="D216" s="335" t="s">
        <v>1282</v>
      </c>
      <c r="E216" s="335" t="s">
        <v>1282</v>
      </c>
      <c r="F216" s="335" t="s">
        <v>1282</v>
      </c>
      <c r="G216" s="335" t="s">
        <v>1282</v>
      </c>
      <c r="H216" s="335" t="s">
        <v>1282</v>
      </c>
      <c r="I216" s="335" t="s">
        <v>1282</v>
      </c>
      <c r="J216" s="335" t="s">
        <v>1282</v>
      </c>
      <c r="K216" s="335" t="s">
        <v>1282</v>
      </c>
      <c r="L216" s="335" t="s">
        <v>1282</v>
      </c>
      <c r="M216" s="335" t="s">
        <v>1282</v>
      </c>
      <c r="N216" s="335" t="s">
        <v>1282</v>
      </c>
      <c r="O216" s="335" t="s">
        <v>1282</v>
      </c>
      <c r="P216" s="335" t="s">
        <v>1282</v>
      </c>
      <c r="Q216" s="335" t="s">
        <v>1282</v>
      </c>
      <c r="R216" s="335" t="s">
        <v>1282</v>
      </c>
      <c r="S216" s="335" t="s">
        <v>1282</v>
      </c>
      <c r="T216" s="335" t="s">
        <v>1282</v>
      </c>
      <c r="U216" s="335" t="s">
        <v>1282</v>
      </c>
      <c r="V216" s="335" t="s">
        <v>1282</v>
      </c>
      <c r="W216" s="335" t="s">
        <v>1282</v>
      </c>
      <c r="X216" s="335" t="s">
        <v>1282</v>
      </c>
      <c r="Y216" s="335" t="s">
        <v>1282</v>
      </c>
      <c r="Z216" s="335" t="s">
        <v>1282</v>
      </c>
      <c r="AA216" s="335" t="s">
        <v>1282</v>
      </c>
      <c r="AB216" s="335" t="s">
        <v>1282</v>
      </c>
      <c r="AC216" s="335" t="s">
        <v>1282</v>
      </c>
      <c r="AD216" s="335" t="s">
        <v>1282</v>
      </c>
      <c r="AE216" s="335" t="s">
        <v>1282</v>
      </c>
      <c r="AF216" s="335" t="s">
        <v>1282</v>
      </c>
      <c r="AG216" s="335" t="s">
        <v>1282</v>
      </c>
      <c r="AH216" s="335" t="s">
        <v>1282</v>
      </c>
      <c r="AI216" s="335" t="s">
        <v>1282</v>
      </c>
      <c r="AJ216" s="335" t="s">
        <v>1282</v>
      </c>
      <c r="AK216" s="335" t="s">
        <v>1282</v>
      </c>
      <c r="AL216" s="335" t="s">
        <v>1282</v>
      </c>
      <c r="AM216" s="335" t="s">
        <v>1282</v>
      </c>
      <c r="AN216" s="335" t="s">
        <v>1282</v>
      </c>
      <c r="AO216" s="335" t="s">
        <v>1282</v>
      </c>
      <c r="AP216" s="335" t="s">
        <v>1282</v>
      </c>
      <c r="AQ216" s="335" t="s">
        <v>1282</v>
      </c>
      <c r="AR216" s="335" t="s">
        <v>1282</v>
      </c>
      <c r="AS216" s="335" t="s">
        <v>1282</v>
      </c>
      <c r="AT216" s="335" t="s">
        <v>1282</v>
      </c>
      <c r="AU216" s="335" t="s">
        <v>1282</v>
      </c>
      <c r="AV216" s="335" t="s">
        <v>1282</v>
      </c>
      <c r="AW216" s="335" t="s">
        <v>1282</v>
      </c>
      <c r="AX216" s="335" t="s">
        <v>1282</v>
      </c>
      <c r="AY216" s="335" t="s">
        <v>1282</v>
      </c>
      <c r="AZ216" s="335" t="s">
        <v>1282</v>
      </c>
      <c r="BA216" s="335" t="s">
        <v>1282</v>
      </c>
      <c r="BB216" s="335" t="s">
        <v>1282</v>
      </c>
      <c r="BC216" s="335" t="s">
        <v>1282</v>
      </c>
      <c r="BD216" s="335" t="s">
        <v>1282</v>
      </c>
      <c r="BE216" s="335" t="s">
        <v>1282</v>
      </c>
      <c r="BF216" s="335" t="s">
        <v>1282</v>
      </c>
      <c r="BG216" s="335" t="s">
        <v>1282</v>
      </c>
      <c r="BH216" s="335" t="s">
        <v>1282</v>
      </c>
      <c r="BI216" s="335" t="s">
        <v>1282</v>
      </c>
      <c r="BJ216" s="335" t="s">
        <v>1282</v>
      </c>
      <c r="BK216" s="335" t="s">
        <v>1282</v>
      </c>
      <c r="BL216" s="335" t="s">
        <v>1282</v>
      </c>
      <c r="BM216" s="335">
        <v>3</v>
      </c>
      <c r="BN216" s="335">
        <v>1</v>
      </c>
      <c r="BO216" s="335">
        <v>1</v>
      </c>
      <c r="BP216" s="335" t="s">
        <v>1282</v>
      </c>
      <c r="BQ216" s="335" t="s">
        <v>1282</v>
      </c>
      <c r="BR216" s="335" t="s">
        <v>1282</v>
      </c>
      <c r="BS216" s="335" t="s">
        <v>1282</v>
      </c>
      <c r="BT216" s="335" t="s">
        <v>1282</v>
      </c>
      <c r="BU216" s="335" t="s">
        <v>1282</v>
      </c>
      <c r="BV216" s="335" t="s">
        <v>1282</v>
      </c>
      <c r="BW216" s="335" t="s">
        <v>1282</v>
      </c>
      <c r="BX216" s="335" t="s">
        <v>1282</v>
      </c>
      <c r="BY216" s="335" t="s">
        <v>1282</v>
      </c>
      <c r="BZ216" s="335" t="s">
        <v>1282</v>
      </c>
      <c r="CA216" s="335" t="s">
        <v>1282</v>
      </c>
      <c r="CB216" s="335" t="s">
        <v>1282</v>
      </c>
      <c r="CC216" s="335" t="s">
        <v>1282</v>
      </c>
    </row>
    <row r="217" spans="1:81" s="330" customFormat="1" ht="13.9" customHeight="1" x14ac:dyDescent="0.2">
      <c r="A217" s="377" t="s">
        <v>1550</v>
      </c>
      <c r="B217" s="378"/>
      <c r="C217" s="335">
        <v>277</v>
      </c>
      <c r="D217" s="335">
        <v>117</v>
      </c>
      <c r="E217" s="335">
        <v>68</v>
      </c>
      <c r="F217" s="335">
        <v>130</v>
      </c>
      <c r="G217" s="335">
        <v>134</v>
      </c>
      <c r="H217" s="335">
        <v>119</v>
      </c>
      <c r="I217" s="335">
        <v>68</v>
      </c>
      <c r="J217" s="335">
        <v>31</v>
      </c>
      <c r="K217" s="335">
        <v>8</v>
      </c>
      <c r="L217" s="335">
        <v>8</v>
      </c>
      <c r="M217" s="335">
        <v>1</v>
      </c>
      <c r="N217" s="335" t="s">
        <v>1288</v>
      </c>
      <c r="O217" s="335" t="s">
        <v>1282</v>
      </c>
      <c r="P217" s="335" t="s">
        <v>1282</v>
      </c>
      <c r="Q217" s="335" t="s">
        <v>1282</v>
      </c>
      <c r="R217" s="335" t="s">
        <v>1282</v>
      </c>
      <c r="S217" s="335" t="s">
        <v>1282</v>
      </c>
      <c r="T217" s="335" t="s">
        <v>1282</v>
      </c>
      <c r="U217" s="335" t="s">
        <v>1282</v>
      </c>
      <c r="V217" s="335" t="s">
        <v>1282</v>
      </c>
      <c r="W217" s="335" t="s">
        <v>1282</v>
      </c>
      <c r="X217" s="335" t="s">
        <v>1282</v>
      </c>
      <c r="Y217" s="335" t="s">
        <v>1282</v>
      </c>
      <c r="Z217" s="335" t="s">
        <v>1282</v>
      </c>
      <c r="AA217" s="335" t="s">
        <v>1282</v>
      </c>
      <c r="AB217" s="335" t="s">
        <v>1282</v>
      </c>
      <c r="AC217" s="335" t="s">
        <v>1282</v>
      </c>
      <c r="AD217" s="335" t="s">
        <v>1282</v>
      </c>
      <c r="AE217" s="335" t="s">
        <v>1282</v>
      </c>
      <c r="AF217" s="335" t="s">
        <v>1282</v>
      </c>
      <c r="AG217" s="335" t="s">
        <v>1282</v>
      </c>
      <c r="AH217" s="335" t="s">
        <v>1282</v>
      </c>
      <c r="AI217" s="335" t="s">
        <v>1282</v>
      </c>
      <c r="AJ217" s="335" t="s">
        <v>1282</v>
      </c>
      <c r="AK217" s="335" t="s">
        <v>1282</v>
      </c>
      <c r="AL217" s="335" t="s">
        <v>1282</v>
      </c>
      <c r="AM217" s="335" t="s">
        <v>1282</v>
      </c>
      <c r="AN217" s="335" t="s">
        <v>1282</v>
      </c>
      <c r="AO217" s="335" t="s">
        <v>1282</v>
      </c>
      <c r="AP217" s="335" t="s">
        <v>1282</v>
      </c>
      <c r="AQ217" s="335" t="s">
        <v>1282</v>
      </c>
      <c r="AR217" s="335" t="s">
        <v>1282</v>
      </c>
      <c r="AS217" s="335" t="s">
        <v>1282</v>
      </c>
      <c r="AT217" s="335" t="s">
        <v>1282</v>
      </c>
      <c r="AU217" s="335" t="s">
        <v>1282</v>
      </c>
      <c r="AV217" s="335" t="s">
        <v>1282</v>
      </c>
      <c r="AW217" s="335" t="s">
        <v>1282</v>
      </c>
      <c r="AX217" s="335" t="s">
        <v>1282</v>
      </c>
      <c r="AY217" s="335" t="s">
        <v>1282</v>
      </c>
      <c r="AZ217" s="335" t="s">
        <v>1282</v>
      </c>
      <c r="BA217" s="335" t="s">
        <v>1282</v>
      </c>
      <c r="BB217" s="335" t="s">
        <v>1282</v>
      </c>
      <c r="BC217" s="335" t="s">
        <v>1282</v>
      </c>
      <c r="BD217" s="335" t="s">
        <v>1282</v>
      </c>
      <c r="BE217" s="335" t="s">
        <v>1282</v>
      </c>
      <c r="BF217" s="335" t="s">
        <v>1282</v>
      </c>
      <c r="BG217" s="335" t="s">
        <v>1282</v>
      </c>
      <c r="BH217" s="335" t="s">
        <v>1282</v>
      </c>
      <c r="BI217" s="335" t="s">
        <v>1282</v>
      </c>
      <c r="BJ217" s="335" t="s">
        <v>1282</v>
      </c>
      <c r="BK217" s="335" t="s">
        <v>1282</v>
      </c>
      <c r="BL217" s="335" t="s">
        <v>1282</v>
      </c>
      <c r="BM217" s="335" t="s">
        <v>1282</v>
      </c>
      <c r="BN217" s="335" t="s">
        <v>1282</v>
      </c>
      <c r="BO217" s="335" t="s">
        <v>1282</v>
      </c>
      <c r="BP217" s="335" t="s">
        <v>1282</v>
      </c>
      <c r="BQ217" s="335" t="s">
        <v>1282</v>
      </c>
      <c r="BR217" s="335" t="s">
        <v>1282</v>
      </c>
      <c r="BS217" s="335" t="s">
        <v>1282</v>
      </c>
      <c r="BT217" s="335" t="s">
        <v>1282</v>
      </c>
      <c r="BU217" s="335" t="s">
        <v>1282</v>
      </c>
      <c r="BV217" s="335" t="s">
        <v>1282</v>
      </c>
      <c r="BW217" s="335" t="s">
        <v>1282</v>
      </c>
      <c r="BX217" s="335" t="s">
        <v>1282</v>
      </c>
      <c r="BY217" s="335" t="s">
        <v>1282</v>
      </c>
      <c r="BZ217" s="335" t="s">
        <v>1282</v>
      </c>
      <c r="CA217" s="335" t="s">
        <v>1282</v>
      </c>
      <c r="CB217" s="335" t="s">
        <v>1282</v>
      </c>
      <c r="CC217" s="335" t="s">
        <v>1282</v>
      </c>
    </row>
    <row r="218" spans="1:81" s="330" customFormat="1" ht="13.9" customHeight="1" x14ac:dyDescent="0.2">
      <c r="A218" s="377" t="s">
        <v>1549</v>
      </c>
      <c r="B218" s="378"/>
      <c r="C218" s="335" t="s">
        <v>1282</v>
      </c>
      <c r="D218" s="335" t="s">
        <v>1282</v>
      </c>
      <c r="E218" s="335" t="s">
        <v>1282</v>
      </c>
      <c r="F218" s="335" t="s">
        <v>1282</v>
      </c>
      <c r="G218" s="335" t="s">
        <v>1282</v>
      </c>
      <c r="H218" s="335" t="s">
        <v>1282</v>
      </c>
      <c r="I218" s="335" t="s">
        <v>1282</v>
      </c>
      <c r="J218" s="335" t="s">
        <v>1282</v>
      </c>
      <c r="K218" s="335" t="s">
        <v>1282</v>
      </c>
      <c r="L218" s="335" t="s">
        <v>1282</v>
      </c>
      <c r="M218" s="335" t="s">
        <v>1282</v>
      </c>
      <c r="N218" s="335" t="s">
        <v>1282</v>
      </c>
      <c r="O218" s="335" t="s">
        <v>1282</v>
      </c>
      <c r="P218" s="335" t="s">
        <v>1282</v>
      </c>
      <c r="Q218" s="335" t="s">
        <v>1282</v>
      </c>
      <c r="R218" s="335" t="s">
        <v>1282</v>
      </c>
      <c r="S218" s="335" t="s">
        <v>1282</v>
      </c>
      <c r="T218" s="335" t="s">
        <v>1282</v>
      </c>
      <c r="U218" s="335" t="s">
        <v>1282</v>
      </c>
      <c r="V218" s="335" t="s">
        <v>1282</v>
      </c>
      <c r="W218" s="335">
        <v>3</v>
      </c>
      <c r="X218" s="335">
        <v>3</v>
      </c>
      <c r="Y218" s="335">
        <v>7</v>
      </c>
      <c r="Z218" s="335">
        <v>12</v>
      </c>
      <c r="AA218" s="335">
        <v>15</v>
      </c>
      <c r="AB218" s="335">
        <v>17</v>
      </c>
      <c r="AC218" s="335">
        <v>20</v>
      </c>
      <c r="AD218" s="335">
        <v>22</v>
      </c>
      <c r="AE218" s="335">
        <v>25</v>
      </c>
      <c r="AF218" s="335">
        <v>33</v>
      </c>
      <c r="AG218" s="335">
        <v>41</v>
      </c>
      <c r="AH218" s="335">
        <v>49</v>
      </c>
      <c r="AI218" s="335">
        <v>47</v>
      </c>
      <c r="AJ218" s="335">
        <v>74</v>
      </c>
      <c r="AK218" s="335">
        <v>99</v>
      </c>
      <c r="AL218" s="335">
        <v>96</v>
      </c>
      <c r="AM218" s="335">
        <v>92</v>
      </c>
      <c r="AN218" s="335">
        <v>20</v>
      </c>
      <c r="AO218" s="335">
        <v>76</v>
      </c>
      <c r="AP218" s="335">
        <v>67</v>
      </c>
      <c r="AQ218" s="335">
        <v>62</v>
      </c>
      <c r="AR218" s="335">
        <v>52</v>
      </c>
      <c r="AS218" s="335">
        <v>39</v>
      </c>
      <c r="AT218" s="335">
        <v>20</v>
      </c>
      <c r="AU218" s="335">
        <v>3</v>
      </c>
      <c r="AV218" s="335" t="s">
        <v>1289</v>
      </c>
      <c r="AW218" s="335" t="s">
        <v>1289</v>
      </c>
      <c r="AX218" s="335" t="s">
        <v>1282</v>
      </c>
      <c r="AY218" s="335" t="s">
        <v>1282</v>
      </c>
      <c r="AZ218" s="335" t="s">
        <v>1282</v>
      </c>
      <c r="BA218" s="335" t="s">
        <v>1282</v>
      </c>
      <c r="BB218" s="335" t="s">
        <v>1282</v>
      </c>
      <c r="BC218" s="335" t="s">
        <v>1282</v>
      </c>
      <c r="BD218" s="335" t="s">
        <v>1282</v>
      </c>
      <c r="BE218" s="335" t="s">
        <v>1282</v>
      </c>
      <c r="BF218" s="335" t="s">
        <v>1282</v>
      </c>
      <c r="BG218" s="335" t="s">
        <v>1282</v>
      </c>
      <c r="BH218" s="335" t="s">
        <v>1282</v>
      </c>
      <c r="BI218" s="335" t="s">
        <v>1282</v>
      </c>
      <c r="BJ218" s="335" t="s">
        <v>1282</v>
      </c>
      <c r="BK218" s="335" t="s">
        <v>1282</v>
      </c>
      <c r="BL218" s="335" t="s">
        <v>1282</v>
      </c>
      <c r="BM218" s="335" t="s">
        <v>1282</v>
      </c>
      <c r="BN218" s="335" t="s">
        <v>1282</v>
      </c>
      <c r="BO218" s="335" t="s">
        <v>1282</v>
      </c>
      <c r="BP218" s="335" t="s">
        <v>1282</v>
      </c>
      <c r="BQ218" s="335" t="s">
        <v>1282</v>
      </c>
      <c r="BR218" s="335" t="s">
        <v>1282</v>
      </c>
      <c r="BS218" s="335" t="s">
        <v>1282</v>
      </c>
      <c r="BT218" s="335" t="s">
        <v>1282</v>
      </c>
      <c r="BU218" s="335" t="s">
        <v>1282</v>
      </c>
      <c r="BV218" s="335" t="s">
        <v>1282</v>
      </c>
      <c r="BW218" s="335" t="s">
        <v>1282</v>
      </c>
      <c r="BX218" s="335" t="s">
        <v>1282</v>
      </c>
      <c r="BY218" s="335" t="s">
        <v>1282</v>
      </c>
      <c r="BZ218" s="335" t="s">
        <v>1282</v>
      </c>
      <c r="CA218" s="335" t="s">
        <v>1282</v>
      </c>
      <c r="CB218" s="335" t="s">
        <v>1282</v>
      </c>
      <c r="CC218" s="335" t="s">
        <v>1282</v>
      </c>
    </row>
    <row r="219" spans="1:81" s="330" customFormat="1" ht="13.9" customHeight="1" x14ac:dyDescent="0.2">
      <c r="A219" s="377" t="s">
        <v>1548</v>
      </c>
      <c r="B219" s="378"/>
      <c r="C219" s="335" t="s">
        <v>1282</v>
      </c>
      <c r="D219" s="335" t="s">
        <v>1282</v>
      </c>
      <c r="E219" s="335" t="s">
        <v>1282</v>
      </c>
      <c r="F219" s="335" t="s">
        <v>1282</v>
      </c>
      <c r="G219" s="335" t="s">
        <v>1282</v>
      </c>
      <c r="H219" s="335" t="s">
        <v>1282</v>
      </c>
      <c r="I219" s="335" t="s">
        <v>1282</v>
      </c>
      <c r="J219" s="335" t="s">
        <v>1282</v>
      </c>
      <c r="K219" s="335" t="s">
        <v>1282</v>
      </c>
      <c r="L219" s="335" t="s">
        <v>1282</v>
      </c>
      <c r="M219" s="335" t="s">
        <v>1282</v>
      </c>
      <c r="N219" s="335" t="s">
        <v>1282</v>
      </c>
      <c r="O219" s="335" t="s">
        <v>1282</v>
      </c>
      <c r="P219" s="335" t="s">
        <v>1282</v>
      </c>
      <c r="Q219" s="335" t="s">
        <v>1282</v>
      </c>
      <c r="R219" s="335" t="s">
        <v>1282</v>
      </c>
      <c r="S219" s="335" t="s">
        <v>1282</v>
      </c>
      <c r="T219" s="335" t="s">
        <v>1282</v>
      </c>
      <c r="U219" s="335" t="s">
        <v>1282</v>
      </c>
      <c r="V219" s="335" t="s">
        <v>1282</v>
      </c>
      <c r="W219" s="335" t="s">
        <v>1282</v>
      </c>
      <c r="X219" s="335" t="s">
        <v>1282</v>
      </c>
      <c r="Y219" s="335" t="s">
        <v>1282</v>
      </c>
      <c r="Z219" s="335" t="s">
        <v>1282</v>
      </c>
      <c r="AA219" s="335" t="s">
        <v>1282</v>
      </c>
      <c r="AB219" s="335" t="s">
        <v>1282</v>
      </c>
      <c r="AC219" s="335" t="s">
        <v>1282</v>
      </c>
      <c r="AD219" s="335" t="s">
        <v>1282</v>
      </c>
      <c r="AE219" s="335" t="s">
        <v>1282</v>
      </c>
      <c r="AF219" s="335" t="s">
        <v>1282</v>
      </c>
      <c r="AG219" s="335" t="s">
        <v>1282</v>
      </c>
      <c r="AH219" s="335" t="s">
        <v>1282</v>
      </c>
      <c r="AI219" s="335" t="s">
        <v>1282</v>
      </c>
      <c r="AJ219" s="335" t="s">
        <v>1282</v>
      </c>
      <c r="AK219" s="335" t="s">
        <v>1282</v>
      </c>
      <c r="AL219" s="335">
        <v>38</v>
      </c>
      <c r="AM219" s="335">
        <v>983</v>
      </c>
      <c r="AN219" s="335">
        <v>439</v>
      </c>
      <c r="AO219" s="335">
        <v>2089</v>
      </c>
      <c r="AP219" s="335">
        <v>2464</v>
      </c>
      <c r="AQ219" s="335">
        <v>3161</v>
      </c>
      <c r="AR219" s="335">
        <v>3902</v>
      </c>
      <c r="AS219" s="335">
        <v>4042</v>
      </c>
      <c r="AT219" s="335">
        <v>3792</v>
      </c>
      <c r="AU219" s="335">
        <v>3554</v>
      </c>
      <c r="AV219" s="335">
        <v>3819</v>
      </c>
      <c r="AW219" s="335">
        <v>3817</v>
      </c>
      <c r="AX219" s="335">
        <v>3326</v>
      </c>
      <c r="AY219" s="335">
        <v>2967</v>
      </c>
      <c r="AZ219" s="335">
        <v>3050</v>
      </c>
      <c r="BA219" s="335">
        <v>2948</v>
      </c>
      <c r="BB219" s="335">
        <v>2818</v>
      </c>
      <c r="BC219" s="335">
        <v>2976</v>
      </c>
      <c r="BD219" s="335">
        <v>3090</v>
      </c>
      <c r="BE219" s="335">
        <v>3198</v>
      </c>
      <c r="BF219" s="335">
        <v>3651</v>
      </c>
      <c r="BG219" s="335">
        <v>4333</v>
      </c>
      <c r="BH219" s="335">
        <v>4545</v>
      </c>
      <c r="BI219" s="335">
        <v>4517</v>
      </c>
      <c r="BJ219" s="335">
        <v>4621</v>
      </c>
      <c r="BK219" s="335">
        <v>4804</v>
      </c>
      <c r="BL219" s="335">
        <v>4955</v>
      </c>
      <c r="BM219" s="335">
        <v>4939</v>
      </c>
      <c r="BN219" s="335">
        <v>5429</v>
      </c>
      <c r="BO219" s="335">
        <v>5569</v>
      </c>
      <c r="BP219" s="335">
        <v>5388</v>
      </c>
      <c r="BQ219" s="335">
        <v>4985</v>
      </c>
      <c r="BR219" s="335">
        <v>5012</v>
      </c>
      <c r="BS219" s="335">
        <v>10867</v>
      </c>
      <c r="BT219" s="335">
        <v>8935</v>
      </c>
      <c r="BU219" s="335">
        <v>6408</v>
      </c>
      <c r="BV219" s="335">
        <v>7043</v>
      </c>
      <c r="BW219" s="335">
        <v>7037</v>
      </c>
      <c r="BX219" s="335">
        <v>6794</v>
      </c>
      <c r="BY219" s="335">
        <v>5768</v>
      </c>
      <c r="BZ219" s="335">
        <v>6369</v>
      </c>
      <c r="CA219" s="335">
        <v>6548</v>
      </c>
      <c r="CB219" s="335">
        <v>7178</v>
      </c>
      <c r="CC219" s="335">
        <v>6790</v>
      </c>
    </row>
    <row r="220" spans="1:81" s="330" customFormat="1" ht="13.9" customHeight="1" x14ac:dyDescent="0.2">
      <c r="A220" s="377" t="s">
        <v>1547</v>
      </c>
      <c r="B220" s="378"/>
      <c r="C220" s="335" t="s">
        <v>1282</v>
      </c>
      <c r="D220" s="335" t="s">
        <v>1282</v>
      </c>
      <c r="E220" s="335" t="s">
        <v>1282</v>
      </c>
      <c r="F220" s="335" t="s">
        <v>1282</v>
      </c>
      <c r="G220" s="335" t="s">
        <v>1282</v>
      </c>
      <c r="H220" s="335" t="s">
        <v>1282</v>
      </c>
      <c r="I220" s="335" t="s">
        <v>1282</v>
      </c>
      <c r="J220" s="335" t="s">
        <v>1282</v>
      </c>
      <c r="K220" s="335" t="s">
        <v>1282</v>
      </c>
      <c r="L220" s="335" t="s">
        <v>1282</v>
      </c>
      <c r="M220" s="335" t="s">
        <v>1282</v>
      </c>
      <c r="N220" s="335" t="s">
        <v>1282</v>
      </c>
      <c r="O220" s="335" t="s">
        <v>1282</v>
      </c>
      <c r="P220" s="335" t="s">
        <v>1282</v>
      </c>
      <c r="Q220" s="335" t="s">
        <v>1282</v>
      </c>
      <c r="R220" s="335" t="s">
        <v>1282</v>
      </c>
      <c r="S220" s="335" t="s">
        <v>1282</v>
      </c>
      <c r="T220" s="335" t="s">
        <v>1282</v>
      </c>
      <c r="U220" s="335" t="s">
        <v>1282</v>
      </c>
      <c r="V220" s="335" t="s">
        <v>1282</v>
      </c>
      <c r="W220" s="335" t="s">
        <v>1282</v>
      </c>
      <c r="X220" s="335" t="s">
        <v>1282</v>
      </c>
      <c r="Y220" s="335" t="s">
        <v>1282</v>
      </c>
      <c r="Z220" s="335" t="s">
        <v>1282</v>
      </c>
      <c r="AA220" s="335" t="s">
        <v>1282</v>
      </c>
      <c r="AB220" s="335" t="s">
        <v>1282</v>
      </c>
      <c r="AC220" s="335" t="s">
        <v>1282</v>
      </c>
      <c r="AD220" s="335" t="s">
        <v>1282</v>
      </c>
      <c r="AE220" s="335" t="s">
        <v>1282</v>
      </c>
      <c r="AF220" s="335" t="s">
        <v>1282</v>
      </c>
      <c r="AG220" s="335" t="s">
        <v>1282</v>
      </c>
      <c r="AH220" s="335" t="s">
        <v>1282</v>
      </c>
      <c r="AI220" s="335" t="s">
        <v>1282</v>
      </c>
      <c r="AJ220" s="335" t="s">
        <v>1282</v>
      </c>
      <c r="AK220" s="335" t="s">
        <v>1282</v>
      </c>
      <c r="AL220" s="335" t="s">
        <v>1282</v>
      </c>
      <c r="AM220" s="335" t="s">
        <v>1282</v>
      </c>
      <c r="AN220" s="335" t="s">
        <v>1282</v>
      </c>
      <c r="AO220" s="335" t="s">
        <v>1282</v>
      </c>
      <c r="AP220" s="335" t="s">
        <v>1282</v>
      </c>
      <c r="AQ220" s="335">
        <v>73</v>
      </c>
      <c r="AR220" s="335">
        <v>225</v>
      </c>
      <c r="AS220" s="335">
        <v>371</v>
      </c>
      <c r="AT220" s="335">
        <v>388</v>
      </c>
      <c r="AU220" s="335">
        <v>451</v>
      </c>
      <c r="AV220" s="335">
        <v>454</v>
      </c>
      <c r="AW220" s="335">
        <v>497</v>
      </c>
      <c r="AX220" s="335">
        <v>461</v>
      </c>
      <c r="AY220" s="335">
        <v>354</v>
      </c>
      <c r="AZ220" s="335">
        <v>216</v>
      </c>
      <c r="BA220" s="335">
        <v>242</v>
      </c>
      <c r="BB220" s="335">
        <v>209</v>
      </c>
      <c r="BC220" s="335">
        <v>128</v>
      </c>
      <c r="BD220" s="335">
        <v>52</v>
      </c>
      <c r="BE220" s="335">
        <v>51</v>
      </c>
      <c r="BF220" s="335">
        <v>33</v>
      </c>
      <c r="BG220" s="335">
        <v>20</v>
      </c>
      <c r="BH220" s="335">
        <v>27</v>
      </c>
      <c r="BI220" s="335">
        <v>30</v>
      </c>
      <c r="BJ220" s="335">
        <v>6</v>
      </c>
      <c r="BK220" s="335">
        <v>18</v>
      </c>
      <c r="BL220" s="335">
        <v>10</v>
      </c>
      <c r="BM220" s="335">
        <v>1</v>
      </c>
      <c r="BN220" s="335">
        <v>6</v>
      </c>
      <c r="BO220" s="335">
        <v>16</v>
      </c>
      <c r="BP220" s="335">
        <v>1</v>
      </c>
      <c r="BQ220" s="335">
        <v>2</v>
      </c>
      <c r="BR220" s="335" t="s">
        <v>1282</v>
      </c>
      <c r="BS220" s="335">
        <v>1</v>
      </c>
      <c r="BT220" s="335">
        <v>3</v>
      </c>
      <c r="BU220" s="335" t="s">
        <v>1282</v>
      </c>
      <c r="BV220" s="335" t="s">
        <v>1282</v>
      </c>
      <c r="BW220" s="335" t="s">
        <v>1282</v>
      </c>
      <c r="BX220" s="335" t="s">
        <v>1282</v>
      </c>
      <c r="BY220" s="335" t="s">
        <v>1282</v>
      </c>
      <c r="BZ220" s="335" t="s">
        <v>1282</v>
      </c>
      <c r="CA220" s="335" t="s">
        <v>1282</v>
      </c>
      <c r="CB220" s="335" t="s">
        <v>1282</v>
      </c>
      <c r="CC220" s="335" t="s">
        <v>1282</v>
      </c>
    </row>
    <row r="221" spans="1:81" s="330" customFormat="1" ht="13.9" customHeight="1" x14ac:dyDescent="0.2">
      <c r="A221" s="377" t="s">
        <v>1546</v>
      </c>
      <c r="B221" s="378"/>
      <c r="C221" s="335" t="s">
        <v>1282</v>
      </c>
      <c r="D221" s="335" t="s">
        <v>1282</v>
      </c>
      <c r="E221" s="335" t="s">
        <v>1282</v>
      </c>
      <c r="F221" s="335" t="s">
        <v>1282</v>
      </c>
      <c r="G221" s="335" t="s">
        <v>1282</v>
      </c>
      <c r="H221" s="335" t="s">
        <v>1282</v>
      </c>
      <c r="I221" s="335" t="s">
        <v>1282</v>
      </c>
      <c r="J221" s="335" t="s">
        <v>1282</v>
      </c>
      <c r="K221" s="335" t="s">
        <v>1282</v>
      </c>
      <c r="L221" s="335" t="s">
        <v>1282</v>
      </c>
      <c r="M221" s="335" t="s">
        <v>1282</v>
      </c>
      <c r="N221" s="335" t="s">
        <v>1282</v>
      </c>
      <c r="O221" s="335" t="s">
        <v>1282</v>
      </c>
      <c r="P221" s="335" t="s">
        <v>1282</v>
      </c>
      <c r="Q221" s="335" t="s">
        <v>1282</v>
      </c>
      <c r="R221" s="335" t="s">
        <v>1282</v>
      </c>
      <c r="S221" s="335" t="s">
        <v>1282</v>
      </c>
      <c r="T221" s="335" t="s">
        <v>1282</v>
      </c>
      <c r="U221" s="335" t="s">
        <v>1282</v>
      </c>
      <c r="V221" s="335" t="s">
        <v>1282</v>
      </c>
      <c r="W221" s="335" t="s">
        <v>1282</v>
      </c>
      <c r="X221" s="335" t="s">
        <v>1282</v>
      </c>
      <c r="Y221" s="335" t="s">
        <v>1282</v>
      </c>
      <c r="Z221" s="335" t="s">
        <v>1282</v>
      </c>
      <c r="AA221" s="335" t="s">
        <v>1282</v>
      </c>
      <c r="AB221" s="335" t="s">
        <v>1282</v>
      </c>
      <c r="AC221" s="335" t="s">
        <v>1282</v>
      </c>
      <c r="AD221" s="335" t="s">
        <v>1282</v>
      </c>
      <c r="AE221" s="335" t="s">
        <v>1282</v>
      </c>
      <c r="AF221" s="335" t="s">
        <v>1282</v>
      </c>
      <c r="AG221" s="335" t="s">
        <v>1282</v>
      </c>
      <c r="AH221" s="335" t="s">
        <v>1282</v>
      </c>
      <c r="AI221" s="335" t="s">
        <v>1282</v>
      </c>
      <c r="AJ221" s="335" t="s">
        <v>1282</v>
      </c>
      <c r="AK221" s="335" t="s">
        <v>1282</v>
      </c>
      <c r="AL221" s="335" t="s">
        <v>1282</v>
      </c>
      <c r="AM221" s="335" t="s">
        <v>1282</v>
      </c>
      <c r="AN221" s="335" t="s">
        <v>1282</v>
      </c>
      <c r="AO221" s="335" t="s">
        <v>1282</v>
      </c>
      <c r="AP221" s="335" t="s">
        <v>1282</v>
      </c>
      <c r="AQ221" s="335" t="s">
        <v>1282</v>
      </c>
      <c r="AR221" s="335" t="s">
        <v>1282</v>
      </c>
      <c r="AS221" s="335" t="s">
        <v>1282</v>
      </c>
      <c r="AT221" s="335" t="s">
        <v>1282</v>
      </c>
      <c r="AU221" s="335" t="s">
        <v>1282</v>
      </c>
      <c r="AV221" s="335" t="s">
        <v>1282</v>
      </c>
      <c r="AW221" s="335" t="s">
        <v>1282</v>
      </c>
      <c r="AX221" s="335" t="s">
        <v>1282</v>
      </c>
      <c r="AY221" s="335" t="s">
        <v>1282</v>
      </c>
      <c r="AZ221" s="335" t="s">
        <v>1282</v>
      </c>
      <c r="BA221" s="335">
        <v>4</v>
      </c>
      <c r="BB221" s="335">
        <v>37</v>
      </c>
      <c r="BC221" s="335">
        <v>80</v>
      </c>
      <c r="BD221" s="335" t="s">
        <v>1282</v>
      </c>
      <c r="BE221" s="335" t="s">
        <v>1282</v>
      </c>
      <c r="BF221" s="335" t="s">
        <v>1282</v>
      </c>
      <c r="BG221" s="335" t="s">
        <v>1282</v>
      </c>
      <c r="BH221" s="335" t="s">
        <v>1282</v>
      </c>
      <c r="BI221" s="335" t="s">
        <v>1282</v>
      </c>
      <c r="BJ221" s="335" t="s">
        <v>1282</v>
      </c>
      <c r="BK221" s="335" t="s">
        <v>1282</v>
      </c>
      <c r="BL221" s="335" t="s">
        <v>1282</v>
      </c>
      <c r="BM221" s="335" t="s">
        <v>1282</v>
      </c>
      <c r="BN221" s="335" t="s">
        <v>1282</v>
      </c>
      <c r="BO221" s="335" t="s">
        <v>1282</v>
      </c>
      <c r="BP221" s="335" t="s">
        <v>1282</v>
      </c>
      <c r="BQ221" s="335" t="s">
        <v>1282</v>
      </c>
      <c r="BR221" s="335" t="s">
        <v>1282</v>
      </c>
      <c r="BS221" s="335" t="s">
        <v>1282</v>
      </c>
      <c r="BT221" s="335" t="s">
        <v>1282</v>
      </c>
      <c r="BU221" s="335" t="s">
        <v>1282</v>
      </c>
      <c r="BV221" s="335" t="s">
        <v>1282</v>
      </c>
      <c r="BW221" s="335" t="s">
        <v>1282</v>
      </c>
      <c r="BX221" s="335" t="s">
        <v>1282</v>
      </c>
      <c r="BY221" s="335" t="s">
        <v>1282</v>
      </c>
      <c r="BZ221" s="335" t="s">
        <v>1282</v>
      </c>
      <c r="CA221" s="335" t="s">
        <v>1282</v>
      </c>
      <c r="CB221" s="335" t="s">
        <v>1282</v>
      </c>
      <c r="CC221" s="335" t="s">
        <v>1282</v>
      </c>
    </row>
    <row r="222" spans="1:81" s="330" customFormat="1" ht="13.9" customHeight="1" x14ac:dyDescent="0.2">
      <c r="A222" s="377" t="s">
        <v>1545</v>
      </c>
      <c r="B222" s="378"/>
      <c r="C222" s="335" t="s">
        <v>1282</v>
      </c>
      <c r="D222" s="335" t="s">
        <v>1282</v>
      </c>
      <c r="E222" s="335" t="s">
        <v>1282</v>
      </c>
      <c r="F222" s="335" t="s">
        <v>1282</v>
      </c>
      <c r="G222" s="335" t="s">
        <v>1282</v>
      </c>
      <c r="H222" s="335" t="s">
        <v>1282</v>
      </c>
      <c r="I222" s="335" t="s">
        <v>1282</v>
      </c>
      <c r="J222" s="335" t="s">
        <v>1282</v>
      </c>
      <c r="K222" s="335" t="s">
        <v>1282</v>
      </c>
      <c r="L222" s="335" t="s">
        <v>1282</v>
      </c>
      <c r="M222" s="335" t="s">
        <v>1282</v>
      </c>
      <c r="N222" s="335" t="s">
        <v>1282</v>
      </c>
      <c r="O222" s="335" t="s">
        <v>1282</v>
      </c>
      <c r="P222" s="335" t="s">
        <v>1282</v>
      </c>
      <c r="Q222" s="335" t="s">
        <v>1282</v>
      </c>
      <c r="R222" s="335" t="s">
        <v>1282</v>
      </c>
      <c r="S222" s="335" t="s">
        <v>1282</v>
      </c>
      <c r="T222" s="335" t="s">
        <v>1282</v>
      </c>
      <c r="U222" s="335" t="s">
        <v>1282</v>
      </c>
      <c r="V222" s="335" t="s">
        <v>1282</v>
      </c>
      <c r="W222" s="335" t="s">
        <v>1282</v>
      </c>
      <c r="X222" s="335" t="s">
        <v>1282</v>
      </c>
      <c r="Y222" s="335" t="s">
        <v>1282</v>
      </c>
      <c r="Z222" s="335" t="s">
        <v>1282</v>
      </c>
      <c r="AA222" s="335" t="s">
        <v>1282</v>
      </c>
      <c r="AB222" s="335" t="s">
        <v>1282</v>
      </c>
      <c r="AC222" s="335" t="s">
        <v>1282</v>
      </c>
      <c r="AD222" s="335" t="s">
        <v>1282</v>
      </c>
      <c r="AE222" s="335" t="s">
        <v>1282</v>
      </c>
      <c r="AF222" s="335" t="s">
        <v>1282</v>
      </c>
      <c r="AG222" s="335" t="s">
        <v>1282</v>
      </c>
      <c r="AH222" s="335" t="s">
        <v>1282</v>
      </c>
      <c r="AI222" s="335" t="s">
        <v>1282</v>
      </c>
      <c r="AJ222" s="335" t="s">
        <v>1282</v>
      </c>
      <c r="AK222" s="335" t="s">
        <v>1282</v>
      </c>
      <c r="AL222" s="335" t="s">
        <v>1282</v>
      </c>
      <c r="AM222" s="335" t="s">
        <v>1282</v>
      </c>
      <c r="AN222" s="335" t="s">
        <v>1282</v>
      </c>
      <c r="AO222" s="335" t="s">
        <v>1282</v>
      </c>
      <c r="AP222" s="335" t="s">
        <v>1282</v>
      </c>
      <c r="AQ222" s="335" t="s">
        <v>1282</v>
      </c>
      <c r="AR222" s="335" t="s">
        <v>1282</v>
      </c>
      <c r="AS222" s="335" t="s">
        <v>1282</v>
      </c>
      <c r="AT222" s="335" t="s">
        <v>1282</v>
      </c>
      <c r="AU222" s="335" t="s">
        <v>1282</v>
      </c>
      <c r="AV222" s="335" t="s">
        <v>1282</v>
      </c>
      <c r="AW222" s="335" t="s">
        <v>1282</v>
      </c>
      <c r="AX222" s="335" t="s">
        <v>1282</v>
      </c>
      <c r="AY222" s="335" t="s">
        <v>1282</v>
      </c>
      <c r="AZ222" s="335">
        <v>3</v>
      </c>
      <c r="BA222" s="335">
        <v>6</v>
      </c>
      <c r="BB222" s="335">
        <v>3</v>
      </c>
      <c r="BC222" s="335">
        <v>4</v>
      </c>
      <c r="BD222" s="335">
        <v>3</v>
      </c>
      <c r="BE222" s="335">
        <v>5</v>
      </c>
      <c r="BF222" s="335">
        <v>7</v>
      </c>
      <c r="BG222" s="335">
        <v>8</v>
      </c>
      <c r="BH222" s="335">
        <v>5</v>
      </c>
      <c r="BI222" s="335">
        <v>2</v>
      </c>
      <c r="BJ222" s="335" t="s">
        <v>1282</v>
      </c>
      <c r="BK222" s="335" t="s">
        <v>1282</v>
      </c>
      <c r="BL222" s="335" t="s">
        <v>1282</v>
      </c>
      <c r="BM222" s="335" t="s">
        <v>1282</v>
      </c>
      <c r="BN222" s="335" t="s">
        <v>1282</v>
      </c>
      <c r="BO222" s="335" t="s">
        <v>1282</v>
      </c>
      <c r="BP222" s="335" t="s">
        <v>1282</v>
      </c>
      <c r="BQ222" s="335" t="s">
        <v>1282</v>
      </c>
      <c r="BR222" s="335" t="s">
        <v>1282</v>
      </c>
      <c r="BS222" s="335" t="s">
        <v>1282</v>
      </c>
      <c r="BT222" s="335" t="s">
        <v>1282</v>
      </c>
      <c r="BU222" s="335" t="s">
        <v>1282</v>
      </c>
      <c r="BV222" s="335" t="s">
        <v>1282</v>
      </c>
      <c r="BW222" s="335" t="s">
        <v>1282</v>
      </c>
      <c r="BX222" s="335" t="s">
        <v>1282</v>
      </c>
      <c r="BY222" s="335" t="s">
        <v>1282</v>
      </c>
      <c r="BZ222" s="335" t="s">
        <v>1282</v>
      </c>
      <c r="CA222" s="335" t="s">
        <v>1282</v>
      </c>
      <c r="CB222" s="335" t="s">
        <v>1282</v>
      </c>
      <c r="CC222" s="335" t="s">
        <v>1282</v>
      </c>
    </row>
    <row r="223" spans="1:81" s="330" customFormat="1" ht="13.9" customHeight="1" x14ac:dyDescent="0.2">
      <c r="A223" s="377" t="s">
        <v>1544</v>
      </c>
      <c r="B223" s="378"/>
      <c r="C223" s="335" t="s">
        <v>1282</v>
      </c>
      <c r="D223" s="335" t="s">
        <v>1282</v>
      </c>
      <c r="E223" s="335" t="s">
        <v>1282</v>
      </c>
      <c r="F223" s="335" t="s">
        <v>1282</v>
      </c>
      <c r="G223" s="335" t="s">
        <v>1282</v>
      </c>
      <c r="H223" s="335" t="s">
        <v>1282</v>
      </c>
      <c r="I223" s="335" t="s">
        <v>1282</v>
      </c>
      <c r="J223" s="335" t="s">
        <v>1282</v>
      </c>
      <c r="K223" s="335" t="s">
        <v>1282</v>
      </c>
      <c r="L223" s="335" t="s">
        <v>1282</v>
      </c>
      <c r="M223" s="335" t="s">
        <v>1282</v>
      </c>
      <c r="N223" s="335" t="s">
        <v>1282</v>
      </c>
      <c r="O223" s="335" t="s">
        <v>1282</v>
      </c>
      <c r="P223" s="335" t="s">
        <v>1282</v>
      </c>
      <c r="Q223" s="335" t="s">
        <v>1282</v>
      </c>
      <c r="R223" s="335" t="s">
        <v>1282</v>
      </c>
      <c r="S223" s="335" t="s">
        <v>1282</v>
      </c>
      <c r="T223" s="335" t="s">
        <v>1282</v>
      </c>
      <c r="U223" s="335" t="s">
        <v>1282</v>
      </c>
      <c r="V223" s="335" t="s">
        <v>1282</v>
      </c>
      <c r="W223" s="335" t="s">
        <v>1282</v>
      </c>
      <c r="X223" s="335" t="s">
        <v>1282</v>
      </c>
      <c r="Y223" s="335" t="s">
        <v>1282</v>
      </c>
      <c r="Z223" s="335" t="s">
        <v>1282</v>
      </c>
      <c r="AA223" s="335" t="s">
        <v>1282</v>
      </c>
      <c r="AB223" s="335" t="s">
        <v>1282</v>
      </c>
      <c r="AC223" s="335" t="s">
        <v>1282</v>
      </c>
      <c r="AD223" s="335" t="s">
        <v>1282</v>
      </c>
      <c r="AE223" s="335" t="s">
        <v>1282</v>
      </c>
      <c r="AF223" s="335" t="s">
        <v>1282</v>
      </c>
      <c r="AG223" s="335" t="s">
        <v>1282</v>
      </c>
      <c r="AH223" s="335" t="s">
        <v>1282</v>
      </c>
      <c r="AI223" s="335" t="s">
        <v>1282</v>
      </c>
      <c r="AJ223" s="335" t="s">
        <v>1282</v>
      </c>
      <c r="AK223" s="335" t="s">
        <v>1282</v>
      </c>
      <c r="AL223" s="335" t="s">
        <v>1282</v>
      </c>
      <c r="AM223" s="335" t="s">
        <v>1282</v>
      </c>
      <c r="AN223" s="335" t="s">
        <v>1282</v>
      </c>
      <c r="AO223" s="335" t="s">
        <v>1282</v>
      </c>
      <c r="AP223" s="335" t="s">
        <v>1282</v>
      </c>
      <c r="AQ223" s="335" t="s">
        <v>1282</v>
      </c>
      <c r="AR223" s="335" t="s">
        <v>1282</v>
      </c>
      <c r="AS223" s="335" t="s">
        <v>1282</v>
      </c>
      <c r="AT223" s="335" t="s">
        <v>1282</v>
      </c>
      <c r="AU223" s="335" t="s">
        <v>1282</v>
      </c>
      <c r="AV223" s="335" t="s">
        <v>1282</v>
      </c>
      <c r="AW223" s="335" t="s">
        <v>1282</v>
      </c>
      <c r="AX223" s="335" t="s">
        <v>1282</v>
      </c>
      <c r="AY223" s="335" t="s">
        <v>1282</v>
      </c>
      <c r="AZ223" s="335" t="s">
        <v>1282</v>
      </c>
      <c r="BA223" s="335" t="s">
        <v>1282</v>
      </c>
      <c r="BB223" s="335" t="s">
        <v>1282</v>
      </c>
      <c r="BC223" s="335" t="s">
        <v>1282</v>
      </c>
      <c r="BD223" s="335" t="s">
        <v>1282</v>
      </c>
      <c r="BE223" s="335" t="s">
        <v>1282</v>
      </c>
      <c r="BF223" s="335" t="s">
        <v>1282</v>
      </c>
      <c r="BG223" s="335" t="s">
        <v>1282</v>
      </c>
      <c r="BH223" s="335">
        <v>1</v>
      </c>
      <c r="BI223" s="335">
        <v>3</v>
      </c>
      <c r="BJ223" s="335">
        <v>6</v>
      </c>
      <c r="BK223" s="335">
        <v>9</v>
      </c>
      <c r="BL223" s="335">
        <v>7</v>
      </c>
      <c r="BM223" s="335">
        <v>7</v>
      </c>
      <c r="BN223" s="335">
        <v>6</v>
      </c>
      <c r="BO223" s="335">
        <v>7</v>
      </c>
      <c r="BP223" s="335">
        <v>33</v>
      </c>
      <c r="BQ223" s="335">
        <v>6</v>
      </c>
      <c r="BR223" s="335">
        <v>11</v>
      </c>
      <c r="BS223" s="335">
        <v>9</v>
      </c>
      <c r="BT223" s="335">
        <v>9</v>
      </c>
      <c r="BU223" s="335">
        <v>8</v>
      </c>
      <c r="BV223" s="335">
        <v>7</v>
      </c>
      <c r="BW223" s="335">
        <v>3</v>
      </c>
      <c r="BX223" s="335">
        <v>11</v>
      </c>
      <c r="BY223" s="335">
        <v>10</v>
      </c>
      <c r="BZ223" s="335">
        <v>4</v>
      </c>
      <c r="CA223" s="335" t="s">
        <v>1282</v>
      </c>
      <c r="CB223" s="335">
        <v>5</v>
      </c>
      <c r="CC223" s="335">
        <v>5</v>
      </c>
    </row>
    <row r="224" spans="1:81" s="330" customFormat="1" ht="13.9" customHeight="1" x14ac:dyDescent="0.2">
      <c r="A224" s="377" t="s">
        <v>1543</v>
      </c>
      <c r="B224" s="378"/>
      <c r="C224" s="335" t="s">
        <v>1282</v>
      </c>
      <c r="D224" s="335" t="s">
        <v>1282</v>
      </c>
      <c r="E224" s="335" t="s">
        <v>1282</v>
      </c>
      <c r="F224" s="335" t="s">
        <v>1282</v>
      </c>
      <c r="G224" s="335" t="s">
        <v>1282</v>
      </c>
      <c r="H224" s="335" t="s">
        <v>1282</v>
      </c>
      <c r="I224" s="335" t="s">
        <v>1282</v>
      </c>
      <c r="J224" s="335" t="s">
        <v>1282</v>
      </c>
      <c r="K224" s="335" t="s">
        <v>1282</v>
      </c>
      <c r="L224" s="335" t="s">
        <v>1282</v>
      </c>
      <c r="M224" s="335" t="s">
        <v>1282</v>
      </c>
      <c r="N224" s="335" t="s">
        <v>1282</v>
      </c>
      <c r="O224" s="335" t="s">
        <v>1282</v>
      </c>
      <c r="P224" s="335" t="s">
        <v>1282</v>
      </c>
      <c r="Q224" s="335" t="s">
        <v>1282</v>
      </c>
      <c r="R224" s="335" t="s">
        <v>1282</v>
      </c>
      <c r="S224" s="335" t="s">
        <v>1282</v>
      </c>
      <c r="T224" s="335" t="s">
        <v>1282</v>
      </c>
      <c r="U224" s="335" t="s">
        <v>1282</v>
      </c>
      <c r="V224" s="335" t="s">
        <v>1282</v>
      </c>
      <c r="W224" s="335" t="s">
        <v>1282</v>
      </c>
      <c r="X224" s="335" t="s">
        <v>1282</v>
      </c>
      <c r="Y224" s="335" t="s">
        <v>1282</v>
      </c>
      <c r="Z224" s="335" t="s">
        <v>1282</v>
      </c>
      <c r="AA224" s="335" t="s">
        <v>1282</v>
      </c>
      <c r="AB224" s="335" t="s">
        <v>1282</v>
      </c>
      <c r="AC224" s="335" t="s">
        <v>1282</v>
      </c>
      <c r="AD224" s="335" t="s">
        <v>1282</v>
      </c>
      <c r="AE224" s="335" t="s">
        <v>1282</v>
      </c>
      <c r="AF224" s="335" t="s">
        <v>1282</v>
      </c>
      <c r="AG224" s="335" t="s">
        <v>1282</v>
      </c>
      <c r="AH224" s="335" t="s">
        <v>1282</v>
      </c>
      <c r="AI224" s="335" t="s">
        <v>1282</v>
      </c>
      <c r="AJ224" s="335" t="s">
        <v>1282</v>
      </c>
      <c r="AK224" s="335" t="s">
        <v>1282</v>
      </c>
      <c r="AL224" s="335" t="s">
        <v>1282</v>
      </c>
      <c r="AM224" s="335" t="s">
        <v>1282</v>
      </c>
      <c r="AN224" s="335" t="s">
        <v>1282</v>
      </c>
      <c r="AO224" s="335" t="s">
        <v>1282</v>
      </c>
      <c r="AP224" s="335" t="s">
        <v>1282</v>
      </c>
      <c r="AQ224" s="335" t="s">
        <v>1282</v>
      </c>
      <c r="AR224" s="335" t="s">
        <v>1282</v>
      </c>
      <c r="AS224" s="335" t="s">
        <v>1282</v>
      </c>
      <c r="AT224" s="335" t="s">
        <v>1282</v>
      </c>
      <c r="AU224" s="335" t="s">
        <v>1282</v>
      </c>
      <c r="AV224" s="335" t="s">
        <v>1282</v>
      </c>
      <c r="AW224" s="335" t="s">
        <v>1282</v>
      </c>
      <c r="AX224" s="335" t="s">
        <v>1282</v>
      </c>
      <c r="AY224" s="335" t="s">
        <v>1282</v>
      </c>
      <c r="AZ224" s="335" t="s">
        <v>1282</v>
      </c>
      <c r="BA224" s="335" t="s">
        <v>1282</v>
      </c>
      <c r="BB224" s="335" t="s">
        <v>1282</v>
      </c>
      <c r="BC224" s="335" t="s">
        <v>1282</v>
      </c>
      <c r="BD224" s="335" t="s">
        <v>1282</v>
      </c>
      <c r="BE224" s="335" t="s">
        <v>1282</v>
      </c>
      <c r="BF224" s="335" t="s">
        <v>1282</v>
      </c>
      <c r="BG224" s="335" t="s">
        <v>1282</v>
      </c>
      <c r="BH224" s="335" t="s">
        <v>1282</v>
      </c>
      <c r="BI224" s="335" t="s">
        <v>1282</v>
      </c>
      <c r="BJ224" s="335" t="s">
        <v>1282</v>
      </c>
      <c r="BK224" s="335">
        <v>4</v>
      </c>
      <c r="BL224" s="335">
        <v>5</v>
      </c>
      <c r="BM224" s="335" t="s">
        <v>1282</v>
      </c>
      <c r="BN224" s="335" t="s">
        <v>1282</v>
      </c>
      <c r="BO224" s="335" t="s">
        <v>1282</v>
      </c>
      <c r="BP224" s="335" t="s">
        <v>1282</v>
      </c>
      <c r="BQ224" s="335" t="s">
        <v>1282</v>
      </c>
      <c r="BR224" s="335" t="s">
        <v>1282</v>
      </c>
      <c r="BS224" s="335" t="s">
        <v>1282</v>
      </c>
      <c r="BT224" s="335" t="s">
        <v>1282</v>
      </c>
      <c r="BU224" s="335" t="s">
        <v>1282</v>
      </c>
      <c r="BV224" s="335" t="s">
        <v>1282</v>
      </c>
      <c r="BW224" s="335" t="s">
        <v>1282</v>
      </c>
      <c r="BX224" s="335" t="s">
        <v>1282</v>
      </c>
      <c r="BY224" s="335" t="s">
        <v>1282</v>
      </c>
      <c r="BZ224" s="335" t="s">
        <v>1282</v>
      </c>
      <c r="CA224" s="335" t="s">
        <v>1282</v>
      </c>
      <c r="CB224" s="335" t="s">
        <v>1282</v>
      </c>
      <c r="CC224" s="335" t="s">
        <v>1282</v>
      </c>
    </row>
    <row r="225" spans="1:81" s="330" customFormat="1" ht="13.9" customHeight="1" x14ac:dyDescent="0.2">
      <c r="A225" s="377" t="s">
        <v>1542</v>
      </c>
      <c r="B225" s="378"/>
      <c r="C225" s="335" t="s">
        <v>1282</v>
      </c>
      <c r="D225" s="335" t="s">
        <v>1282</v>
      </c>
      <c r="E225" s="335" t="s">
        <v>1282</v>
      </c>
      <c r="F225" s="335" t="s">
        <v>1282</v>
      </c>
      <c r="G225" s="335" t="s">
        <v>1282</v>
      </c>
      <c r="H225" s="335" t="s">
        <v>1282</v>
      </c>
      <c r="I225" s="335" t="s">
        <v>1282</v>
      </c>
      <c r="J225" s="335" t="s">
        <v>1282</v>
      </c>
      <c r="K225" s="335" t="s">
        <v>1282</v>
      </c>
      <c r="L225" s="335" t="s">
        <v>1282</v>
      </c>
      <c r="M225" s="335" t="s">
        <v>1282</v>
      </c>
      <c r="N225" s="335" t="s">
        <v>1282</v>
      </c>
      <c r="O225" s="335" t="s">
        <v>1282</v>
      </c>
      <c r="P225" s="335" t="s">
        <v>1282</v>
      </c>
      <c r="Q225" s="335" t="s">
        <v>1282</v>
      </c>
      <c r="R225" s="335" t="s">
        <v>1282</v>
      </c>
      <c r="S225" s="335" t="s">
        <v>1282</v>
      </c>
      <c r="T225" s="335" t="s">
        <v>1282</v>
      </c>
      <c r="U225" s="335" t="s">
        <v>1282</v>
      </c>
      <c r="V225" s="335" t="s">
        <v>1282</v>
      </c>
      <c r="W225" s="335" t="s">
        <v>1282</v>
      </c>
      <c r="X225" s="335" t="s">
        <v>1282</v>
      </c>
      <c r="Y225" s="335" t="s">
        <v>1282</v>
      </c>
      <c r="Z225" s="335" t="s">
        <v>1282</v>
      </c>
      <c r="AA225" s="335" t="s">
        <v>1282</v>
      </c>
      <c r="AB225" s="335" t="s">
        <v>1282</v>
      </c>
      <c r="AC225" s="335" t="s">
        <v>1282</v>
      </c>
      <c r="AD225" s="335" t="s">
        <v>1282</v>
      </c>
      <c r="AE225" s="335" t="s">
        <v>1282</v>
      </c>
      <c r="AF225" s="335" t="s">
        <v>1282</v>
      </c>
      <c r="AG225" s="335" t="s">
        <v>1282</v>
      </c>
      <c r="AH225" s="335" t="s">
        <v>1282</v>
      </c>
      <c r="AI225" s="335" t="s">
        <v>1282</v>
      </c>
      <c r="AJ225" s="335" t="s">
        <v>1282</v>
      </c>
      <c r="AK225" s="335" t="s">
        <v>1282</v>
      </c>
      <c r="AL225" s="335" t="s">
        <v>1282</v>
      </c>
      <c r="AM225" s="335" t="s">
        <v>1282</v>
      </c>
      <c r="AN225" s="335" t="s">
        <v>1282</v>
      </c>
      <c r="AO225" s="335" t="s">
        <v>1282</v>
      </c>
      <c r="AP225" s="335" t="s">
        <v>1282</v>
      </c>
      <c r="AQ225" s="335" t="s">
        <v>1282</v>
      </c>
      <c r="AR225" s="335" t="s">
        <v>1282</v>
      </c>
      <c r="AS225" s="335" t="s">
        <v>1282</v>
      </c>
      <c r="AT225" s="335" t="s">
        <v>1282</v>
      </c>
      <c r="AU225" s="335" t="s">
        <v>1282</v>
      </c>
      <c r="AV225" s="335" t="s">
        <v>1282</v>
      </c>
      <c r="AW225" s="335" t="s">
        <v>1282</v>
      </c>
      <c r="AX225" s="335" t="s">
        <v>1282</v>
      </c>
      <c r="AY225" s="335" t="s">
        <v>1282</v>
      </c>
      <c r="AZ225" s="335" t="s">
        <v>1282</v>
      </c>
      <c r="BA225" s="335" t="s">
        <v>1282</v>
      </c>
      <c r="BB225" s="335" t="s">
        <v>1282</v>
      </c>
      <c r="BC225" s="335" t="s">
        <v>1282</v>
      </c>
      <c r="BD225" s="335" t="s">
        <v>1282</v>
      </c>
      <c r="BE225" s="335" t="s">
        <v>1282</v>
      </c>
      <c r="BF225" s="335" t="s">
        <v>1282</v>
      </c>
      <c r="BG225" s="335" t="s">
        <v>1282</v>
      </c>
      <c r="BH225" s="335" t="s">
        <v>1282</v>
      </c>
      <c r="BI225" s="335" t="s">
        <v>1282</v>
      </c>
      <c r="BJ225" s="335" t="s">
        <v>1282</v>
      </c>
      <c r="BK225" s="335" t="s">
        <v>1282</v>
      </c>
      <c r="BL225" s="335">
        <v>4</v>
      </c>
      <c r="BM225" s="335">
        <v>4</v>
      </c>
      <c r="BN225" s="335">
        <v>5</v>
      </c>
      <c r="BO225" s="335">
        <v>13</v>
      </c>
      <c r="BP225" s="335">
        <v>10</v>
      </c>
      <c r="BQ225" s="335">
        <v>12</v>
      </c>
      <c r="BR225" s="335">
        <v>18</v>
      </c>
      <c r="BS225" s="335">
        <v>11</v>
      </c>
      <c r="BT225" s="335">
        <v>19</v>
      </c>
      <c r="BU225" s="335">
        <v>22</v>
      </c>
      <c r="BV225" s="335">
        <v>17</v>
      </c>
      <c r="BW225" s="335">
        <v>10</v>
      </c>
      <c r="BX225" s="335">
        <v>16</v>
      </c>
      <c r="BY225" s="335">
        <v>5</v>
      </c>
      <c r="BZ225" s="335">
        <v>4</v>
      </c>
      <c r="CA225" s="335">
        <v>6</v>
      </c>
      <c r="CB225" s="335">
        <v>5</v>
      </c>
      <c r="CC225" s="335">
        <v>5</v>
      </c>
    </row>
    <row r="226" spans="1:81" s="330" customFormat="1" ht="13.9" customHeight="1" x14ac:dyDescent="0.2">
      <c r="A226" s="377" t="s">
        <v>1541</v>
      </c>
      <c r="B226" s="378"/>
      <c r="C226" s="335" t="s">
        <v>1282</v>
      </c>
      <c r="D226" s="335" t="s">
        <v>1282</v>
      </c>
      <c r="E226" s="335" t="s">
        <v>1282</v>
      </c>
      <c r="F226" s="335" t="s">
        <v>1282</v>
      </c>
      <c r="G226" s="335" t="s">
        <v>1282</v>
      </c>
      <c r="H226" s="335" t="s">
        <v>1282</v>
      </c>
      <c r="I226" s="335" t="s">
        <v>1282</v>
      </c>
      <c r="J226" s="335" t="s">
        <v>1282</v>
      </c>
      <c r="K226" s="335" t="s">
        <v>1282</v>
      </c>
      <c r="L226" s="335" t="s">
        <v>1282</v>
      </c>
      <c r="M226" s="335" t="s">
        <v>1282</v>
      </c>
      <c r="N226" s="335" t="s">
        <v>1282</v>
      </c>
      <c r="O226" s="335" t="s">
        <v>1282</v>
      </c>
      <c r="P226" s="335" t="s">
        <v>1282</v>
      </c>
      <c r="Q226" s="335" t="s">
        <v>1282</v>
      </c>
      <c r="R226" s="335" t="s">
        <v>1282</v>
      </c>
      <c r="S226" s="335" t="s">
        <v>1282</v>
      </c>
      <c r="T226" s="335" t="s">
        <v>1282</v>
      </c>
      <c r="U226" s="335" t="s">
        <v>1282</v>
      </c>
      <c r="V226" s="335" t="s">
        <v>1282</v>
      </c>
      <c r="W226" s="335" t="s">
        <v>1282</v>
      </c>
      <c r="X226" s="335" t="s">
        <v>1282</v>
      </c>
      <c r="Y226" s="335" t="s">
        <v>1282</v>
      </c>
      <c r="Z226" s="335" t="s">
        <v>1282</v>
      </c>
      <c r="AA226" s="335" t="s">
        <v>1282</v>
      </c>
      <c r="AB226" s="335" t="s">
        <v>1282</v>
      </c>
      <c r="AC226" s="335" t="s">
        <v>1282</v>
      </c>
      <c r="AD226" s="335" t="s">
        <v>1282</v>
      </c>
      <c r="AE226" s="335" t="s">
        <v>1282</v>
      </c>
      <c r="AF226" s="335" t="s">
        <v>1282</v>
      </c>
      <c r="AG226" s="335" t="s">
        <v>1282</v>
      </c>
      <c r="AH226" s="335" t="s">
        <v>1282</v>
      </c>
      <c r="AI226" s="335" t="s">
        <v>1282</v>
      </c>
      <c r="AJ226" s="335" t="s">
        <v>1282</v>
      </c>
      <c r="AK226" s="335" t="s">
        <v>1282</v>
      </c>
      <c r="AL226" s="335" t="s">
        <v>1282</v>
      </c>
      <c r="AM226" s="335" t="s">
        <v>1282</v>
      </c>
      <c r="AN226" s="335" t="s">
        <v>1282</v>
      </c>
      <c r="AO226" s="335" t="s">
        <v>1282</v>
      </c>
      <c r="AP226" s="335" t="s">
        <v>1282</v>
      </c>
      <c r="AQ226" s="335" t="s">
        <v>1282</v>
      </c>
      <c r="AR226" s="335" t="s">
        <v>1282</v>
      </c>
      <c r="AS226" s="335" t="s">
        <v>1282</v>
      </c>
      <c r="AT226" s="335" t="s">
        <v>1282</v>
      </c>
      <c r="AU226" s="335" t="s">
        <v>1282</v>
      </c>
      <c r="AV226" s="335" t="s">
        <v>1282</v>
      </c>
      <c r="AW226" s="335" t="s">
        <v>1282</v>
      </c>
      <c r="AX226" s="335" t="s">
        <v>1282</v>
      </c>
      <c r="AY226" s="335" t="s">
        <v>1282</v>
      </c>
      <c r="AZ226" s="335" t="s">
        <v>1282</v>
      </c>
      <c r="BA226" s="335" t="s">
        <v>1282</v>
      </c>
      <c r="BB226" s="335" t="s">
        <v>1282</v>
      </c>
      <c r="BC226" s="335" t="s">
        <v>1282</v>
      </c>
      <c r="BD226" s="335" t="s">
        <v>1282</v>
      </c>
      <c r="BE226" s="335" t="s">
        <v>1282</v>
      </c>
      <c r="BF226" s="335" t="s">
        <v>1282</v>
      </c>
      <c r="BG226" s="335" t="s">
        <v>1282</v>
      </c>
      <c r="BH226" s="335" t="s">
        <v>1282</v>
      </c>
      <c r="BI226" s="335" t="s">
        <v>1282</v>
      </c>
      <c r="BJ226" s="335">
        <v>1</v>
      </c>
      <c r="BK226" s="335">
        <v>3</v>
      </c>
      <c r="BL226" s="335">
        <v>7</v>
      </c>
      <c r="BM226" s="335">
        <v>31</v>
      </c>
      <c r="BN226" s="335">
        <v>57</v>
      </c>
      <c r="BO226" s="335">
        <v>60</v>
      </c>
      <c r="BP226" s="335">
        <v>48</v>
      </c>
      <c r="BQ226" s="335">
        <v>48</v>
      </c>
      <c r="BR226" s="335">
        <v>39</v>
      </c>
      <c r="BS226" s="335">
        <v>25</v>
      </c>
      <c r="BT226" s="335">
        <v>17</v>
      </c>
      <c r="BU226" s="335">
        <v>16</v>
      </c>
      <c r="BV226" s="335">
        <v>35</v>
      </c>
      <c r="BW226" s="335" t="s">
        <v>1282</v>
      </c>
      <c r="BX226" s="335" t="s">
        <v>1282</v>
      </c>
      <c r="BY226" s="335" t="s">
        <v>1282</v>
      </c>
      <c r="BZ226" s="335" t="s">
        <v>1282</v>
      </c>
      <c r="CA226" s="335" t="s">
        <v>1282</v>
      </c>
      <c r="CB226" s="335" t="s">
        <v>1282</v>
      </c>
      <c r="CC226" s="335" t="s">
        <v>1282</v>
      </c>
    </row>
    <row r="227" spans="1:81" s="330" customFormat="1" ht="13.9" customHeight="1" x14ac:dyDescent="0.2">
      <c r="A227" s="377" t="s">
        <v>1540</v>
      </c>
      <c r="B227" s="378"/>
      <c r="C227" s="335" t="s">
        <v>1282</v>
      </c>
      <c r="D227" s="335" t="s">
        <v>1282</v>
      </c>
      <c r="E227" s="335" t="s">
        <v>1282</v>
      </c>
      <c r="F227" s="335" t="s">
        <v>1282</v>
      </c>
      <c r="G227" s="335" t="s">
        <v>1282</v>
      </c>
      <c r="H227" s="335" t="s">
        <v>1282</v>
      </c>
      <c r="I227" s="335" t="s">
        <v>1282</v>
      </c>
      <c r="J227" s="335" t="s">
        <v>1282</v>
      </c>
      <c r="K227" s="335" t="s">
        <v>1282</v>
      </c>
      <c r="L227" s="335" t="s">
        <v>1282</v>
      </c>
      <c r="M227" s="335" t="s">
        <v>1282</v>
      </c>
      <c r="N227" s="335" t="s">
        <v>1282</v>
      </c>
      <c r="O227" s="335" t="s">
        <v>1282</v>
      </c>
      <c r="P227" s="335" t="s">
        <v>1282</v>
      </c>
      <c r="Q227" s="335" t="s">
        <v>1282</v>
      </c>
      <c r="R227" s="335" t="s">
        <v>1282</v>
      </c>
      <c r="S227" s="335" t="s">
        <v>1282</v>
      </c>
      <c r="T227" s="335" t="s">
        <v>1282</v>
      </c>
      <c r="U227" s="335" t="s">
        <v>1282</v>
      </c>
      <c r="V227" s="335" t="s">
        <v>1282</v>
      </c>
      <c r="W227" s="335" t="s">
        <v>1282</v>
      </c>
      <c r="X227" s="335" t="s">
        <v>1282</v>
      </c>
      <c r="Y227" s="335" t="s">
        <v>1282</v>
      </c>
      <c r="Z227" s="335" t="s">
        <v>1282</v>
      </c>
      <c r="AA227" s="335" t="s">
        <v>1282</v>
      </c>
      <c r="AB227" s="335" t="s">
        <v>1282</v>
      </c>
      <c r="AC227" s="335" t="s">
        <v>1282</v>
      </c>
      <c r="AD227" s="335" t="s">
        <v>1282</v>
      </c>
      <c r="AE227" s="335" t="s">
        <v>1282</v>
      </c>
      <c r="AF227" s="335" t="s">
        <v>1282</v>
      </c>
      <c r="AG227" s="335" t="s">
        <v>1282</v>
      </c>
      <c r="AH227" s="335" t="s">
        <v>1282</v>
      </c>
      <c r="AI227" s="335" t="s">
        <v>1282</v>
      </c>
      <c r="AJ227" s="335" t="s">
        <v>1282</v>
      </c>
      <c r="AK227" s="335" t="s">
        <v>1282</v>
      </c>
      <c r="AL227" s="335" t="s">
        <v>1282</v>
      </c>
      <c r="AM227" s="335" t="s">
        <v>1282</v>
      </c>
      <c r="AN227" s="335" t="s">
        <v>1282</v>
      </c>
      <c r="AO227" s="335" t="s">
        <v>1282</v>
      </c>
      <c r="AP227" s="335" t="s">
        <v>1282</v>
      </c>
      <c r="AQ227" s="335" t="s">
        <v>1282</v>
      </c>
      <c r="AR227" s="335" t="s">
        <v>1282</v>
      </c>
      <c r="AS227" s="335" t="s">
        <v>1282</v>
      </c>
      <c r="AT227" s="335" t="s">
        <v>1282</v>
      </c>
      <c r="AU227" s="335" t="s">
        <v>1282</v>
      </c>
      <c r="AV227" s="335" t="s">
        <v>1282</v>
      </c>
      <c r="AW227" s="335" t="s">
        <v>1282</v>
      </c>
      <c r="AX227" s="335" t="s">
        <v>1282</v>
      </c>
      <c r="AY227" s="335" t="s">
        <v>1282</v>
      </c>
      <c r="AZ227" s="335" t="s">
        <v>1282</v>
      </c>
      <c r="BA227" s="335" t="s">
        <v>1282</v>
      </c>
      <c r="BB227" s="335" t="s">
        <v>1282</v>
      </c>
      <c r="BC227" s="335" t="s">
        <v>1282</v>
      </c>
      <c r="BD227" s="335" t="s">
        <v>1282</v>
      </c>
      <c r="BE227" s="335" t="s">
        <v>1282</v>
      </c>
      <c r="BF227" s="335" t="s">
        <v>1282</v>
      </c>
      <c r="BG227" s="335" t="s">
        <v>1282</v>
      </c>
      <c r="BH227" s="335" t="s">
        <v>1282</v>
      </c>
      <c r="BI227" s="335" t="s">
        <v>1282</v>
      </c>
      <c r="BJ227" s="335" t="s">
        <v>1282</v>
      </c>
      <c r="BK227" s="335" t="s">
        <v>1282</v>
      </c>
      <c r="BL227" s="335" t="s">
        <v>1282</v>
      </c>
      <c r="BM227" s="335" t="s">
        <v>1282</v>
      </c>
      <c r="BN227" s="335" t="s">
        <v>1282</v>
      </c>
      <c r="BO227" s="335" t="s">
        <v>1282</v>
      </c>
      <c r="BP227" s="335" t="s">
        <v>1282</v>
      </c>
      <c r="BQ227" s="335" t="s">
        <v>1282</v>
      </c>
      <c r="BR227" s="335" t="s">
        <v>1282</v>
      </c>
      <c r="BS227" s="335" t="s">
        <v>1282</v>
      </c>
      <c r="BT227" s="335" t="s">
        <v>1282</v>
      </c>
      <c r="BU227" s="335">
        <v>116</v>
      </c>
      <c r="BV227" s="335">
        <v>1560</v>
      </c>
      <c r="BW227" s="335">
        <v>1123</v>
      </c>
      <c r="BX227" s="335">
        <v>677</v>
      </c>
      <c r="BY227" s="335">
        <v>793</v>
      </c>
      <c r="BZ227" s="335">
        <v>303</v>
      </c>
      <c r="CA227" s="335">
        <v>70</v>
      </c>
      <c r="CB227" s="335">
        <v>81</v>
      </c>
      <c r="CC227" s="335">
        <v>79</v>
      </c>
    </row>
    <row r="228" spans="1:81" s="330" customFormat="1" ht="13.9" customHeight="1" x14ac:dyDescent="0.2">
      <c r="A228" s="377" t="s">
        <v>1539</v>
      </c>
      <c r="B228" s="378"/>
      <c r="C228" s="335" t="s">
        <v>1282</v>
      </c>
      <c r="D228" s="335" t="s">
        <v>1282</v>
      </c>
      <c r="E228" s="335" t="s">
        <v>1282</v>
      </c>
      <c r="F228" s="335" t="s">
        <v>1282</v>
      </c>
      <c r="G228" s="335" t="s">
        <v>1282</v>
      </c>
      <c r="H228" s="335" t="s">
        <v>1282</v>
      </c>
      <c r="I228" s="335" t="s">
        <v>1282</v>
      </c>
      <c r="J228" s="335" t="s">
        <v>1282</v>
      </c>
      <c r="K228" s="335" t="s">
        <v>1282</v>
      </c>
      <c r="L228" s="335" t="s">
        <v>1282</v>
      </c>
      <c r="M228" s="335" t="s">
        <v>1282</v>
      </c>
      <c r="N228" s="335" t="s">
        <v>1282</v>
      </c>
      <c r="O228" s="335" t="s">
        <v>1282</v>
      </c>
      <c r="P228" s="335">
        <v>8</v>
      </c>
      <c r="Q228" s="335">
        <v>12</v>
      </c>
      <c r="R228" s="335">
        <v>34</v>
      </c>
      <c r="S228" s="335">
        <v>14</v>
      </c>
      <c r="T228" s="335">
        <v>30</v>
      </c>
      <c r="U228" s="335">
        <v>37</v>
      </c>
      <c r="V228" s="335">
        <v>77</v>
      </c>
      <c r="W228" s="335">
        <v>102</v>
      </c>
      <c r="X228" s="335">
        <v>141</v>
      </c>
      <c r="Y228" s="335">
        <v>163</v>
      </c>
      <c r="Z228" s="335">
        <v>185</v>
      </c>
      <c r="AA228" s="335">
        <v>207</v>
      </c>
      <c r="AB228" s="335">
        <v>281</v>
      </c>
      <c r="AC228" s="335">
        <v>313</v>
      </c>
      <c r="AD228" s="335">
        <v>370</v>
      </c>
      <c r="AE228" s="335">
        <v>475</v>
      </c>
      <c r="AF228" s="335">
        <v>534</v>
      </c>
      <c r="AG228" s="335">
        <v>1054</v>
      </c>
      <c r="AH228" s="335">
        <v>1026</v>
      </c>
      <c r="AI228" s="335">
        <v>1218</v>
      </c>
      <c r="AJ228" s="335">
        <v>1010</v>
      </c>
      <c r="AK228" s="335">
        <v>1205</v>
      </c>
      <c r="AL228" s="335">
        <v>1374</v>
      </c>
      <c r="AM228" s="335">
        <v>1166</v>
      </c>
      <c r="AN228" s="335">
        <v>295</v>
      </c>
      <c r="AO228" s="335">
        <v>899</v>
      </c>
      <c r="AP228" s="335">
        <v>392</v>
      </c>
      <c r="AQ228" s="335">
        <v>298</v>
      </c>
      <c r="AR228" s="335">
        <v>214</v>
      </c>
      <c r="AS228" s="335">
        <v>156</v>
      </c>
      <c r="AT228" s="335">
        <v>101</v>
      </c>
      <c r="AU228" s="335">
        <v>38</v>
      </c>
      <c r="AV228" s="335">
        <v>24</v>
      </c>
      <c r="AW228" s="335">
        <v>28</v>
      </c>
      <c r="AX228" s="335">
        <v>13</v>
      </c>
      <c r="AY228" s="335" t="s">
        <v>1282</v>
      </c>
      <c r="AZ228" s="335" t="s">
        <v>1282</v>
      </c>
      <c r="BA228" s="335" t="s">
        <v>1282</v>
      </c>
      <c r="BB228" s="335" t="s">
        <v>1282</v>
      </c>
      <c r="BC228" s="335" t="s">
        <v>1282</v>
      </c>
      <c r="BD228" s="335" t="s">
        <v>1282</v>
      </c>
      <c r="BE228" s="335" t="s">
        <v>1282</v>
      </c>
      <c r="BF228" s="335" t="s">
        <v>1282</v>
      </c>
      <c r="BG228" s="335" t="s">
        <v>1282</v>
      </c>
      <c r="BH228" s="335" t="s">
        <v>1282</v>
      </c>
      <c r="BI228" s="335" t="s">
        <v>1282</v>
      </c>
      <c r="BJ228" s="335" t="s">
        <v>1282</v>
      </c>
      <c r="BK228" s="335" t="s">
        <v>1282</v>
      </c>
      <c r="BL228" s="335" t="s">
        <v>1282</v>
      </c>
      <c r="BM228" s="335" t="s">
        <v>1282</v>
      </c>
      <c r="BN228" s="335" t="s">
        <v>1282</v>
      </c>
      <c r="BO228" s="335" t="s">
        <v>1282</v>
      </c>
      <c r="BP228" s="335" t="s">
        <v>1282</v>
      </c>
      <c r="BQ228" s="335" t="s">
        <v>1282</v>
      </c>
      <c r="BR228" s="335" t="s">
        <v>1282</v>
      </c>
      <c r="BS228" s="335" t="s">
        <v>1282</v>
      </c>
      <c r="BT228" s="335" t="s">
        <v>1282</v>
      </c>
      <c r="BU228" s="335" t="s">
        <v>1282</v>
      </c>
      <c r="BV228" s="335" t="s">
        <v>1282</v>
      </c>
      <c r="BW228" s="335" t="s">
        <v>1282</v>
      </c>
      <c r="BX228" s="335" t="s">
        <v>1282</v>
      </c>
      <c r="BY228" s="335" t="s">
        <v>1282</v>
      </c>
      <c r="BZ228" s="335" t="s">
        <v>1282</v>
      </c>
      <c r="CA228" s="335" t="s">
        <v>1282</v>
      </c>
      <c r="CB228" s="335" t="s">
        <v>1282</v>
      </c>
      <c r="CC228" s="335" t="s">
        <v>1282</v>
      </c>
    </row>
    <row r="229" spans="1:81" s="330" customFormat="1" ht="13.9" customHeight="1" x14ac:dyDescent="0.2">
      <c r="A229" s="377" t="s">
        <v>1538</v>
      </c>
      <c r="B229" s="378"/>
      <c r="C229" s="335" t="s">
        <v>1282</v>
      </c>
      <c r="D229" s="335" t="s">
        <v>1282</v>
      </c>
      <c r="E229" s="335" t="s">
        <v>1282</v>
      </c>
      <c r="F229" s="335" t="s">
        <v>1282</v>
      </c>
      <c r="G229" s="335" t="s">
        <v>1282</v>
      </c>
      <c r="H229" s="335" t="s">
        <v>1282</v>
      </c>
      <c r="I229" s="335" t="s">
        <v>1282</v>
      </c>
      <c r="J229" s="335" t="s">
        <v>1282</v>
      </c>
      <c r="K229" s="335" t="s">
        <v>1282</v>
      </c>
      <c r="L229" s="335" t="s">
        <v>1282</v>
      </c>
      <c r="M229" s="335" t="s">
        <v>1282</v>
      </c>
      <c r="N229" s="335" t="s">
        <v>1282</v>
      </c>
      <c r="O229" s="335" t="s">
        <v>1282</v>
      </c>
      <c r="P229" s="335" t="s">
        <v>1282</v>
      </c>
      <c r="Q229" s="335" t="s">
        <v>1282</v>
      </c>
      <c r="R229" s="335" t="s">
        <v>1282</v>
      </c>
      <c r="S229" s="335" t="s">
        <v>1282</v>
      </c>
      <c r="T229" s="335" t="s">
        <v>1282</v>
      </c>
      <c r="U229" s="335" t="s">
        <v>1282</v>
      </c>
      <c r="V229" s="335" t="s">
        <v>1282</v>
      </c>
      <c r="W229" s="335" t="s">
        <v>1282</v>
      </c>
      <c r="X229" s="335" t="s">
        <v>1282</v>
      </c>
      <c r="Y229" s="335" t="s">
        <v>1282</v>
      </c>
      <c r="Z229" s="335" t="s">
        <v>1282</v>
      </c>
      <c r="AA229" s="335" t="s">
        <v>1282</v>
      </c>
      <c r="AB229" s="335" t="s">
        <v>1282</v>
      </c>
      <c r="AC229" s="335" t="s">
        <v>1282</v>
      </c>
      <c r="AD229" s="335" t="s">
        <v>1282</v>
      </c>
      <c r="AE229" s="335" t="s">
        <v>1282</v>
      </c>
      <c r="AF229" s="335" t="s">
        <v>1282</v>
      </c>
      <c r="AG229" s="335" t="s">
        <v>1282</v>
      </c>
      <c r="AH229" s="335" t="s">
        <v>1282</v>
      </c>
      <c r="AI229" s="335" t="s">
        <v>1282</v>
      </c>
      <c r="AJ229" s="335" t="s">
        <v>1282</v>
      </c>
      <c r="AK229" s="335" t="s">
        <v>1282</v>
      </c>
      <c r="AL229" s="335" t="s">
        <v>1282</v>
      </c>
      <c r="AM229" s="335" t="s">
        <v>1282</v>
      </c>
      <c r="AN229" s="335" t="s">
        <v>1282</v>
      </c>
      <c r="AO229" s="335" t="s">
        <v>1282</v>
      </c>
      <c r="AP229" s="335" t="s">
        <v>1282</v>
      </c>
      <c r="AQ229" s="335" t="s">
        <v>1282</v>
      </c>
      <c r="AR229" s="335" t="s">
        <v>1282</v>
      </c>
      <c r="AS229" s="335" t="s">
        <v>1282</v>
      </c>
      <c r="AT229" s="335">
        <v>1</v>
      </c>
      <c r="AU229" s="335" t="s">
        <v>1289</v>
      </c>
      <c r="AV229" s="335" t="s">
        <v>1289</v>
      </c>
      <c r="AW229" s="335" t="s">
        <v>1289</v>
      </c>
      <c r="AX229" s="335" t="s">
        <v>1289</v>
      </c>
      <c r="AY229" s="335" t="s">
        <v>1289</v>
      </c>
      <c r="AZ229" s="335" t="s">
        <v>1282</v>
      </c>
      <c r="BA229" s="335" t="s">
        <v>1282</v>
      </c>
      <c r="BB229" s="335" t="s">
        <v>1282</v>
      </c>
      <c r="BC229" s="335" t="s">
        <v>1282</v>
      </c>
      <c r="BD229" s="335" t="s">
        <v>1282</v>
      </c>
      <c r="BE229" s="335" t="s">
        <v>1282</v>
      </c>
      <c r="BF229" s="335" t="s">
        <v>1282</v>
      </c>
      <c r="BG229" s="335" t="s">
        <v>1282</v>
      </c>
      <c r="BH229" s="335" t="s">
        <v>1282</v>
      </c>
      <c r="BI229" s="335" t="s">
        <v>1282</v>
      </c>
      <c r="BJ229" s="335" t="s">
        <v>1282</v>
      </c>
      <c r="BK229" s="335" t="s">
        <v>1282</v>
      </c>
      <c r="BL229" s="335" t="s">
        <v>1282</v>
      </c>
      <c r="BM229" s="335" t="s">
        <v>1282</v>
      </c>
      <c r="BN229" s="335" t="s">
        <v>1282</v>
      </c>
      <c r="BO229" s="335" t="s">
        <v>1282</v>
      </c>
      <c r="BP229" s="335" t="s">
        <v>1282</v>
      </c>
      <c r="BQ229" s="335" t="s">
        <v>1282</v>
      </c>
      <c r="BR229" s="335" t="s">
        <v>1282</v>
      </c>
      <c r="BS229" s="335" t="s">
        <v>1282</v>
      </c>
      <c r="BT229" s="335" t="s">
        <v>1282</v>
      </c>
      <c r="BU229" s="335" t="s">
        <v>1282</v>
      </c>
      <c r="BV229" s="335" t="s">
        <v>1282</v>
      </c>
      <c r="BW229" s="335" t="s">
        <v>1282</v>
      </c>
      <c r="BX229" s="335" t="s">
        <v>1282</v>
      </c>
      <c r="BY229" s="335" t="s">
        <v>1282</v>
      </c>
      <c r="BZ229" s="335" t="s">
        <v>1282</v>
      </c>
      <c r="CA229" s="335" t="s">
        <v>1282</v>
      </c>
      <c r="CB229" s="335" t="s">
        <v>1282</v>
      </c>
      <c r="CC229" s="335" t="s">
        <v>1282</v>
      </c>
    </row>
    <row r="230" spans="1:81" s="330" customFormat="1" ht="13.9" customHeight="1" x14ac:dyDescent="0.2">
      <c r="A230" s="377" t="s">
        <v>1537</v>
      </c>
      <c r="B230" s="378"/>
      <c r="C230" s="335" t="s">
        <v>1282</v>
      </c>
      <c r="D230" s="335" t="s">
        <v>1282</v>
      </c>
      <c r="E230" s="335" t="s">
        <v>1282</v>
      </c>
      <c r="F230" s="335" t="s">
        <v>1282</v>
      </c>
      <c r="G230" s="335" t="s">
        <v>1282</v>
      </c>
      <c r="H230" s="335" t="s">
        <v>1282</v>
      </c>
      <c r="I230" s="335" t="s">
        <v>1282</v>
      </c>
      <c r="J230" s="335" t="s">
        <v>1282</v>
      </c>
      <c r="K230" s="335" t="s">
        <v>1282</v>
      </c>
      <c r="L230" s="335" t="s">
        <v>1282</v>
      </c>
      <c r="M230" s="335" t="s">
        <v>1282</v>
      </c>
      <c r="N230" s="335" t="s">
        <v>1282</v>
      </c>
      <c r="O230" s="335" t="s">
        <v>1282</v>
      </c>
      <c r="P230" s="335" t="s">
        <v>1282</v>
      </c>
      <c r="Q230" s="335" t="s">
        <v>1282</v>
      </c>
      <c r="R230" s="335" t="s">
        <v>1282</v>
      </c>
      <c r="S230" s="335" t="s">
        <v>1282</v>
      </c>
      <c r="T230" s="335" t="s">
        <v>1282</v>
      </c>
      <c r="U230" s="335" t="s">
        <v>1282</v>
      </c>
      <c r="V230" s="335" t="s">
        <v>1282</v>
      </c>
      <c r="W230" s="335" t="s">
        <v>1282</v>
      </c>
      <c r="X230" s="335" t="s">
        <v>1282</v>
      </c>
      <c r="Y230" s="335" t="s">
        <v>1282</v>
      </c>
      <c r="Z230" s="335" t="s">
        <v>1282</v>
      </c>
      <c r="AA230" s="335" t="s">
        <v>1282</v>
      </c>
      <c r="AB230" s="335" t="s">
        <v>1282</v>
      </c>
      <c r="AC230" s="335" t="s">
        <v>1282</v>
      </c>
      <c r="AD230" s="335" t="s">
        <v>1282</v>
      </c>
      <c r="AE230" s="335" t="s">
        <v>1282</v>
      </c>
      <c r="AF230" s="335" t="s">
        <v>1282</v>
      </c>
      <c r="AG230" s="335" t="s">
        <v>1282</v>
      </c>
      <c r="AH230" s="335" t="s">
        <v>1282</v>
      </c>
      <c r="AI230" s="335" t="s">
        <v>1282</v>
      </c>
      <c r="AJ230" s="335" t="s">
        <v>1282</v>
      </c>
      <c r="AK230" s="335" t="s">
        <v>1282</v>
      </c>
      <c r="AL230" s="335" t="s">
        <v>1282</v>
      </c>
      <c r="AM230" s="335" t="s">
        <v>1282</v>
      </c>
      <c r="AN230" s="335" t="s">
        <v>1282</v>
      </c>
      <c r="AO230" s="335" t="s">
        <v>1282</v>
      </c>
      <c r="AP230" s="335" t="s">
        <v>1282</v>
      </c>
      <c r="AQ230" s="335" t="s">
        <v>1282</v>
      </c>
      <c r="AR230" s="335" t="s">
        <v>1282</v>
      </c>
      <c r="AS230" s="335" t="s">
        <v>1282</v>
      </c>
      <c r="AT230" s="335" t="s">
        <v>1282</v>
      </c>
      <c r="AU230" s="335" t="s">
        <v>1282</v>
      </c>
      <c r="AV230" s="335" t="s">
        <v>1282</v>
      </c>
      <c r="AW230" s="335" t="s">
        <v>1282</v>
      </c>
      <c r="AX230" s="335" t="s">
        <v>1282</v>
      </c>
      <c r="AY230" s="335" t="s">
        <v>1282</v>
      </c>
      <c r="AZ230" s="335" t="s">
        <v>1282</v>
      </c>
      <c r="BA230" s="335" t="s">
        <v>1282</v>
      </c>
      <c r="BB230" s="335">
        <v>239</v>
      </c>
      <c r="BC230" s="335">
        <v>88</v>
      </c>
      <c r="BD230" s="335">
        <v>13</v>
      </c>
      <c r="BE230" s="335">
        <v>1</v>
      </c>
      <c r="BF230" s="335" t="s">
        <v>1282</v>
      </c>
      <c r="BG230" s="335" t="s">
        <v>1282</v>
      </c>
      <c r="BH230" s="335" t="s">
        <v>1282</v>
      </c>
      <c r="BI230" s="335" t="s">
        <v>1282</v>
      </c>
      <c r="BJ230" s="335" t="s">
        <v>1282</v>
      </c>
      <c r="BK230" s="335" t="s">
        <v>1282</v>
      </c>
      <c r="BL230" s="335" t="s">
        <v>1282</v>
      </c>
      <c r="BM230" s="335" t="s">
        <v>1282</v>
      </c>
      <c r="BN230" s="335" t="s">
        <v>1282</v>
      </c>
      <c r="BO230" s="335" t="s">
        <v>1282</v>
      </c>
      <c r="BP230" s="335" t="s">
        <v>1282</v>
      </c>
      <c r="BQ230" s="335" t="s">
        <v>1282</v>
      </c>
      <c r="BR230" s="335" t="s">
        <v>1282</v>
      </c>
      <c r="BS230" s="335" t="s">
        <v>1282</v>
      </c>
      <c r="BT230" s="335" t="s">
        <v>1282</v>
      </c>
      <c r="BU230" s="335" t="s">
        <v>1282</v>
      </c>
      <c r="BV230" s="335" t="s">
        <v>1282</v>
      </c>
      <c r="BW230" s="335" t="s">
        <v>1282</v>
      </c>
      <c r="BX230" s="335" t="s">
        <v>1282</v>
      </c>
      <c r="BY230" s="335" t="s">
        <v>1282</v>
      </c>
      <c r="BZ230" s="335" t="s">
        <v>1282</v>
      </c>
      <c r="CA230" s="335" t="s">
        <v>1282</v>
      </c>
      <c r="CB230" s="335" t="s">
        <v>1282</v>
      </c>
      <c r="CC230" s="335" t="s">
        <v>1282</v>
      </c>
    </row>
    <row r="231" spans="1:81" s="330" customFormat="1" ht="13.9" customHeight="1" x14ac:dyDescent="0.2">
      <c r="A231" s="377" t="s">
        <v>1536</v>
      </c>
      <c r="B231" s="378"/>
      <c r="C231" s="335" t="s">
        <v>1282</v>
      </c>
      <c r="D231" s="335" t="s">
        <v>1282</v>
      </c>
      <c r="E231" s="335" t="s">
        <v>1282</v>
      </c>
      <c r="F231" s="335" t="s">
        <v>1282</v>
      </c>
      <c r="G231" s="335" t="s">
        <v>1282</v>
      </c>
      <c r="H231" s="335" t="s">
        <v>1282</v>
      </c>
      <c r="I231" s="335" t="s">
        <v>1282</v>
      </c>
      <c r="J231" s="335" t="s">
        <v>1282</v>
      </c>
      <c r="K231" s="335" t="s">
        <v>1282</v>
      </c>
      <c r="L231" s="335" t="s">
        <v>1282</v>
      </c>
      <c r="M231" s="335" t="s">
        <v>1282</v>
      </c>
      <c r="N231" s="335" t="s">
        <v>1282</v>
      </c>
      <c r="O231" s="335" t="s">
        <v>1282</v>
      </c>
      <c r="P231" s="335" t="s">
        <v>1282</v>
      </c>
      <c r="Q231" s="335" t="s">
        <v>1282</v>
      </c>
      <c r="R231" s="335" t="s">
        <v>1282</v>
      </c>
      <c r="S231" s="335" t="s">
        <v>1282</v>
      </c>
      <c r="T231" s="335" t="s">
        <v>1282</v>
      </c>
      <c r="U231" s="335" t="s">
        <v>1282</v>
      </c>
      <c r="V231" s="335" t="s">
        <v>1282</v>
      </c>
      <c r="W231" s="335" t="s">
        <v>1282</v>
      </c>
      <c r="X231" s="335" t="s">
        <v>1282</v>
      </c>
      <c r="Y231" s="335" t="s">
        <v>1282</v>
      </c>
      <c r="Z231" s="335" t="s">
        <v>1288</v>
      </c>
      <c r="AA231" s="335">
        <v>5</v>
      </c>
      <c r="AB231" s="335">
        <v>6</v>
      </c>
      <c r="AC231" s="335">
        <v>8</v>
      </c>
      <c r="AD231" s="335">
        <v>26</v>
      </c>
      <c r="AE231" s="335">
        <v>84</v>
      </c>
      <c r="AF231" s="335">
        <v>144</v>
      </c>
      <c r="AG231" s="335">
        <v>254</v>
      </c>
      <c r="AH231" s="335">
        <v>505</v>
      </c>
      <c r="AI231" s="335">
        <v>704</v>
      </c>
      <c r="AJ231" s="335">
        <v>836</v>
      </c>
      <c r="AK231" s="335">
        <v>726</v>
      </c>
      <c r="AL231" s="335">
        <v>601</v>
      </c>
      <c r="AM231" s="335">
        <v>271</v>
      </c>
      <c r="AN231" s="335">
        <v>33</v>
      </c>
      <c r="AO231" s="335">
        <v>80</v>
      </c>
      <c r="AP231" s="335">
        <v>46</v>
      </c>
      <c r="AQ231" s="335">
        <v>38</v>
      </c>
      <c r="AR231" s="335">
        <v>20</v>
      </c>
      <c r="AS231" s="335">
        <v>19</v>
      </c>
      <c r="AT231" s="335">
        <v>9</v>
      </c>
      <c r="AU231" s="335">
        <v>3</v>
      </c>
      <c r="AV231" s="335">
        <v>4</v>
      </c>
      <c r="AW231" s="335" t="s">
        <v>1282</v>
      </c>
      <c r="AX231" s="335" t="s">
        <v>1282</v>
      </c>
      <c r="AY231" s="335">
        <v>7</v>
      </c>
      <c r="AZ231" s="335">
        <v>109</v>
      </c>
      <c r="BA231" s="335">
        <v>8</v>
      </c>
      <c r="BB231" s="335">
        <v>-1</v>
      </c>
      <c r="BC231" s="335">
        <v>2</v>
      </c>
      <c r="BD231" s="335">
        <v>185</v>
      </c>
      <c r="BE231" s="335">
        <v>-86</v>
      </c>
      <c r="BF231" s="335" t="s">
        <v>1282</v>
      </c>
      <c r="BG231" s="335" t="s">
        <v>1282</v>
      </c>
      <c r="BH231" s="335" t="s">
        <v>1282</v>
      </c>
      <c r="BI231" s="335" t="s">
        <v>1282</v>
      </c>
      <c r="BJ231" s="335" t="s">
        <v>1282</v>
      </c>
      <c r="BK231" s="335" t="s">
        <v>1282</v>
      </c>
      <c r="BL231" s="335" t="s">
        <v>1282</v>
      </c>
      <c r="BM231" s="335" t="s">
        <v>1282</v>
      </c>
      <c r="BN231" s="335" t="s">
        <v>1282</v>
      </c>
      <c r="BO231" s="335" t="s">
        <v>1282</v>
      </c>
      <c r="BP231" s="335" t="s">
        <v>1282</v>
      </c>
      <c r="BQ231" s="335" t="s">
        <v>1282</v>
      </c>
      <c r="BR231" s="335" t="s">
        <v>1282</v>
      </c>
      <c r="BS231" s="335" t="s">
        <v>1282</v>
      </c>
      <c r="BT231" s="335" t="s">
        <v>1282</v>
      </c>
      <c r="BU231" s="335" t="s">
        <v>1282</v>
      </c>
      <c r="BV231" s="335" t="s">
        <v>1282</v>
      </c>
      <c r="BW231" s="335" t="s">
        <v>1282</v>
      </c>
      <c r="BX231" s="335" t="s">
        <v>1282</v>
      </c>
      <c r="BY231" s="335" t="s">
        <v>1282</v>
      </c>
      <c r="BZ231" s="335" t="s">
        <v>1282</v>
      </c>
      <c r="CA231" s="335" t="s">
        <v>1282</v>
      </c>
      <c r="CB231" s="335" t="s">
        <v>1282</v>
      </c>
      <c r="CC231" s="335" t="s">
        <v>1282</v>
      </c>
    </row>
    <row r="232" spans="1:81" s="330" customFormat="1" ht="13.9" customHeight="1" x14ac:dyDescent="0.2">
      <c r="A232" s="377" t="s">
        <v>1535</v>
      </c>
      <c r="B232" s="378"/>
      <c r="C232" s="335" t="s">
        <v>1282</v>
      </c>
      <c r="D232" s="335" t="s">
        <v>1282</v>
      </c>
      <c r="E232" s="335" t="s">
        <v>1282</v>
      </c>
      <c r="F232" s="335" t="s">
        <v>1282</v>
      </c>
      <c r="G232" s="335" t="s">
        <v>1282</v>
      </c>
      <c r="H232" s="335" t="s">
        <v>1282</v>
      </c>
      <c r="I232" s="335" t="s">
        <v>1282</v>
      </c>
      <c r="J232" s="335" t="s">
        <v>1282</v>
      </c>
      <c r="K232" s="335" t="s">
        <v>1282</v>
      </c>
      <c r="L232" s="335" t="s">
        <v>1282</v>
      </c>
      <c r="M232" s="335" t="s">
        <v>1282</v>
      </c>
      <c r="N232" s="335" t="s">
        <v>1282</v>
      </c>
      <c r="O232" s="335" t="s">
        <v>1282</v>
      </c>
      <c r="P232" s="335" t="s">
        <v>1282</v>
      </c>
      <c r="Q232" s="335" t="s">
        <v>1282</v>
      </c>
      <c r="R232" s="335" t="s">
        <v>1282</v>
      </c>
      <c r="S232" s="335" t="s">
        <v>1282</v>
      </c>
      <c r="T232" s="335" t="s">
        <v>1282</v>
      </c>
      <c r="U232" s="335" t="s">
        <v>1282</v>
      </c>
      <c r="V232" s="335" t="s">
        <v>1282</v>
      </c>
      <c r="W232" s="335" t="s">
        <v>1282</v>
      </c>
      <c r="X232" s="335" t="s">
        <v>1282</v>
      </c>
      <c r="Y232" s="335" t="s">
        <v>1282</v>
      </c>
      <c r="Z232" s="335" t="s">
        <v>1282</v>
      </c>
      <c r="AA232" s="335" t="s">
        <v>1282</v>
      </c>
      <c r="AB232" s="335" t="s">
        <v>1282</v>
      </c>
      <c r="AC232" s="335" t="s">
        <v>1282</v>
      </c>
      <c r="AD232" s="335" t="s">
        <v>1282</v>
      </c>
      <c r="AE232" s="335" t="s">
        <v>1282</v>
      </c>
      <c r="AF232" s="335" t="s">
        <v>1282</v>
      </c>
      <c r="AG232" s="335" t="s">
        <v>1282</v>
      </c>
      <c r="AH232" s="335" t="s">
        <v>1282</v>
      </c>
      <c r="AI232" s="335" t="s">
        <v>1282</v>
      </c>
      <c r="AJ232" s="335" t="s">
        <v>1282</v>
      </c>
      <c r="AK232" s="335" t="s">
        <v>1282</v>
      </c>
      <c r="AL232" s="335" t="s">
        <v>1282</v>
      </c>
      <c r="AM232" s="335" t="s">
        <v>1282</v>
      </c>
      <c r="AN232" s="335" t="s">
        <v>1282</v>
      </c>
      <c r="AO232" s="335" t="s">
        <v>1282</v>
      </c>
      <c r="AP232" s="335" t="s">
        <v>1282</v>
      </c>
      <c r="AQ232" s="335" t="s">
        <v>1282</v>
      </c>
      <c r="AR232" s="335" t="s">
        <v>1282</v>
      </c>
      <c r="AS232" s="335" t="s">
        <v>1282</v>
      </c>
      <c r="AT232" s="335" t="s">
        <v>1282</v>
      </c>
      <c r="AU232" s="335" t="s">
        <v>1282</v>
      </c>
      <c r="AV232" s="335" t="s">
        <v>1282</v>
      </c>
      <c r="AW232" s="335" t="s">
        <v>1282</v>
      </c>
      <c r="AX232" s="335" t="s">
        <v>1282</v>
      </c>
      <c r="AY232" s="335" t="s">
        <v>1282</v>
      </c>
      <c r="AZ232" s="335" t="s">
        <v>1282</v>
      </c>
      <c r="BA232" s="335" t="s">
        <v>1282</v>
      </c>
      <c r="BB232" s="335" t="s">
        <v>1282</v>
      </c>
      <c r="BC232" s="335" t="s">
        <v>1282</v>
      </c>
      <c r="BD232" s="335" t="s">
        <v>1282</v>
      </c>
      <c r="BE232" s="335" t="s">
        <v>1282</v>
      </c>
      <c r="BF232" s="335" t="s">
        <v>1282</v>
      </c>
      <c r="BG232" s="335" t="s">
        <v>1282</v>
      </c>
      <c r="BH232" s="335" t="s">
        <v>1282</v>
      </c>
      <c r="BI232" s="335" t="s">
        <v>1282</v>
      </c>
      <c r="BJ232" s="335" t="s">
        <v>1282</v>
      </c>
      <c r="BK232" s="335">
        <v>2</v>
      </c>
      <c r="BL232" s="335">
        <v>95</v>
      </c>
      <c r="BM232" s="335">
        <v>86</v>
      </c>
      <c r="BN232" s="335">
        <v>95</v>
      </c>
      <c r="BO232" s="335">
        <v>91</v>
      </c>
      <c r="BP232" s="335">
        <v>113</v>
      </c>
      <c r="BQ232" s="335">
        <v>133</v>
      </c>
      <c r="BR232" s="335">
        <v>120</v>
      </c>
      <c r="BS232" s="335">
        <v>147</v>
      </c>
      <c r="BT232" s="335">
        <v>149</v>
      </c>
      <c r="BU232" s="335">
        <v>168</v>
      </c>
      <c r="BV232" s="335">
        <v>179</v>
      </c>
      <c r="BW232" s="335">
        <v>174</v>
      </c>
      <c r="BX232" s="335">
        <v>148</v>
      </c>
      <c r="BY232" s="335">
        <v>125</v>
      </c>
      <c r="BZ232" s="335">
        <v>122</v>
      </c>
      <c r="CA232" s="335">
        <v>112</v>
      </c>
      <c r="CB232" s="335">
        <v>120</v>
      </c>
      <c r="CC232" s="335">
        <v>84</v>
      </c>
    </row>
    <row r="233" spans="1:81" s="330" customFormat="1" ht="13.9" customHeight="1" x14ac:dyDescent="0.2">
      <c r="A233" s="377" t="s">
        <v>1534</v>
      </c>
      <c r="B233" s="378"/>
      <c r="C233" s="335" t="s">
        <v>1282</v>
      </c>
      <c r="D233" s="335" t="s">
        <v>1282</v>
      </c>
      <c r="E233" s="335" t="s">
        <v>1282</v>
      </c>
      <c r="F233" s="335" t="s">
        <v>1282</v>
      </c>
      <c r="G233" s="335" t="s">
        <v>1282</v>
      </c>
      <c r="H233" s="335" t="s">
        <v>1282</v>
      </c>
      <c r="I233" s="335" t="s">
        <v>1282</v>
      </c>
      <c r="J233" s="335" t="s">
        <v>1282</v>
      </c>
      <c r="K233" s="335" t="s">
        <v>1282</v>
      </c>
      <c r="L233" s="335" t="s">
        <v>1282</v>
      </c>
      <c r="M233" s="335" t="s">
        <v>1282</v>
      </c>
      <c r="N233" s="335" t="s">
        <v>1282</v>
      </c>
      <c r="O233" s="335" t="s">
        <v>1282</v>
      </c>
      <c r="P233" s="335" t="s">
        <v>1282</v>
      </c>
      <c r="Q233" s="335" t="s">
        <v>1282</v>
      </c>
      <c r="R233" s="335" t="s">
        <v>1282</v>
      </c>
      <c r="S233" s="335" t="s">
        <v>1282</v>
      </c>
      <c r="T233" s="335" t="s">
        <v>1282</v>
      </c>
      <c r="U233" s="335" t="s">
        <v>1282</v>
      </c>
      <c r="V233" s="335" t="s">
        <v>1282</v>
      </c>
      <c r="W233" s="335" t="s">
        <v>1282</v>
      </c>
      <c r="X233" s="335" t="s">
        <v>1282</v>
      </c>
      <c r="Y233" s="335" t="s">
        <v>1282</v>
      </c>
      <c r="Z233" s="335" t="s">
        <v>1282</v>
      </c>
      <c r="AA233" s="335" t="s">
        <v>1282</v>
      </c>
      <c r="AB233" s="335" t="s">
        <v>1282</v>
      </c>
      <c r="AC233" s="335" t="s">
        <v>1282</v>
      </c>
      <c r="AD233" s="335" t="s">
        <v>1282</v>
      </c>
      <c r="AE233" s="335" t="s">
        <v>1282</v>
      </c>
      <c r="AF233" s="335" t="s">
        <v>1282</v>
      </c>
      <c r="AG233" s="335" t="s">
        <v>1282</v>
      </c>
      <c r="AH233" s="335" t="s">
        <v>1282</v>
      </c>
      <c r="AI233" s="335" t="s">
        <v>1288</v>
      </c>
      <c r="AJ233" s="335" t="s">
        <v>1288</v>
      </c>
      <c r="AK233" s="335">
        <v>1</v>
      </c>
      <c r="AL233" s="335">
        <v>3</v>
      </c>
      <c r="AM233" s="335">
        <v>1</v>
      </c>
      <c r="AN233" s="335" t="s">
        <v>1288</v>
      </c>
      <c r="AO233" s="335">
        <v>2</v>
      </c>
      <c r="AP233" s="335">
        <v>1</v>
      </c>
      <c r="AQ233" s="335" t="s">
        <v>1288</v>
      </c>
      <c r="AR233" s="335" t="s">
        <v>1288</v>
      </c>
      <c r="AS233" s="335">
        <v>1</v>
      </c>
      <c r="AT233" s="335">
        <v>1</v>
      </c>
      <c r="AU233" s="335" t="s">
        <v>1288</v>
      </c>
      <c r="AV233" s="335" t="s">
        <v>1288</v>
      </c>
      <c r="AW233" s="335">
        <v>1</v>
      </c>
      <c r="AX233" s="335" t="s">
        <v>1288</v>
      </c>
      <c r="AY233" s="335" t="s">
        <v>1282</v>
      </c>
      <c r="AZ233" s="335" t="s">
        <v>1288</v>
      </c>
      <c r="BA233" s="335" t="s">
        <v>1282</v>
      </c>
      <c r="BB233" s="335" t="s">
        <v>1282</v>
      </c>
      <c r="BC233" s="335" t="s">
        <v>1282</v>
      </c>
      <c r="BD233" s="335" t="s">
        <v>1282</v>
      </c>
      <c r="BE233" s="335" t="s">
        <v>1282</v>
      </c>
      <c r="BF233" s="335" t="s">
        <v>1282</v>
      </c>
      <c r="BG233" s="335" t="s">
        <v>1282</v>
      </c>
      <c r="BH233" s="335" t="s">
        <v>1282</v>
      </c>
      <c r="BI233" s="335" t="s">
        <v>1282</v>
      </c>
      <c r="BJ233" s="335" t="s">
        <v>1282</v>
      </c>
      <c r="BK233" s="335" t="s">
        <v>1282</v>
      </c>
      <c r="BL233" s="335" t="s">
        <v>1282</v>
      </c>
      <c r="BM233" s="335" t="s">
        <v>1282</v>
      </c>
      <c r="BN233" s="335" t="s">
        <v>1282</v>
      </c>
      <c r="BO233" s="335" t="s">
        <v>1282</v>
      </c>
      <c r="BP233" s="335" t="s">
        <v>1282</v>
      </c>
      <c r="BQ233" s="335" t="s">
        <v>1282</v>
      </c>
      <c r="BR233" s="335" t="s">
        <v>1282</v>
      </c>
      <c r="BS233" s="335" t="s">
        <v>1282</v>
      </c>
      <c r="BT233" s="335" t="s">
        <v>1282</v>
      </c>
      <c r="BU233" s="335" t="s">
        <v>1282</v>
      </c>
      <c r="BV233" s="335" t="s">
        <v>1282</v>
      </c>
      <c r="BW233" s="335" t="s">
        <v>1282</v>
      </c>
      <c r="BX233" s="335" t="s">
        <v>1282</v>
      </c>
      <c r="BY233" s="335" t="s">
        <v>1282</v>
      </c>
      <c r="BZ233" s="335" t="s">
        <v>1282</v>
      </c>
      <c r="CA233" s="335" t="s">
        <v>1282</v>
      </c>
      <c r="CB233" s="335" t="s">
        <v>1282</v>
      </c>
      <c r="CC233" s="335" t="s">
        <v>1282</v>
      </c>
    </row>
    <row r="234" spans="1:81" s="330" customFormat="1" ht="13.9" customHeight="1" x14ac:dyDescent="0.2">
      <c r="A234" s="383" t="s">
        <v>1383</v>
      </c>
      <c r="B234" s="384"/>
      <c r="C234" s="333">
        <v>277</v>
      </c>
      <c r="D234" s="333">
        <v>117</v>
      </c>
      <c r="E234" s="333">
        <v>68</v>
      </c>
      <c r="F234" s="333">
        <v>130</v>
      </c>
      <c r="G234" s="333">
        <v>134</v>
      </c>
      <c r="H234" s="333">
        <v>119</v>
      </c>
      <c r="I234" s="333">
        <v>68</v>
      </c>
      <c r="J234" s="333">
        <v>31</v>
      </c>
      <c r="K234" s="333">
        <v>8</v>
      </c>
      <c r="L234" s="333">
        <v>8</v>
      </c>
      <c r="M234" s="333">
        <v>1</v>
      </c>
      <c r="N234" s="333" t="s">
        <v>1288</v>
      </c>
      <c r="O234" s="333" t="s">
        <v>1282</v>
      </c>
      <c r="P234" s="333">
        <v>8</v>
      </c>
      <c r="Q234" s="333">
        <v>12</v>
      </c>
      <c r="R234" s="333">
        <v>34</v>
      </c>
      <c r="S234" s="333">
        <v>14</v>
      </c>
      <c r="T234" s="333">
        <v>30</v>
      </c>
      <c r="U234" s="333">
        <v>37</v>
      </c>
      <c r="V234" s="333">
        <v>77</v>
      </c>
      <c r="W234" s="333">
        <v>104</v>
      </c>
      <c r="X234" s="333">
        <v>144</v>
      </c>
      <c r="Y234" s="333">
        <v>169</v>
      </c>
      <c r="Z234" s="333">
        <v>197</v>
      </c>
      <c r="AA234" s="333">
        <v>227</v>
      </c>
      <c r="AB234" s="333">
        <v>303</v>
      </c>
      <c r="AC234" s="333">
        <v>341</v>
      </c>
      <c r="AD234" s="333">
        <v>418</v>
      </c>
      <c r="AE234" s="333">
        <v>584</v>
      </c>
      <c r="AF234" s="333">
        <v>711</v>
      </c>
      <c r="AG234" s="333">
        <v>1349</v>
      </c>
      <c r="AH234" s="333">
        <v>1581</v>
      </c>
      <c r="AI234" s="333">
        <v>1969</v>
      </c>
      <c r="AJ234" s="333">
        <v>1921</v>
      </c>
      <c r="AK234" s="333">
        <v>2030</v>
      </c>
      <c r="AL234" s="333">
        <v>2112</v>
      </c>
      <c r="AM234" s="333">
        <v>2513</v>
      </c>
      <c r="AN234" s="333">
        <v>787</v>
      </c>
      <c r="AO234" s="333">
        <v>3146</v>
      </c>
      <c r="AP234" s="333">
        <v>2971</v>
      </c>
      <c r="AQ234" s="333">
        <v>3632</v>
      </c>
      <c r="AR234" s="333">
        <v>4413</v>
      </c>
      <c r="AS234" s="333">
        <v>4628</v>
      </c>
      <c r="AT234" s="333">
        <v>4310</v>
      </c>
      <c r="AU234" s="333">
        <v>4048</v>
      </c>
      <c r="AV234" s="333">
        <v>4300</v>
      </c>
      <c r="AW234" s="333">
        <v>4357</v>
      </c>
      <c r="AX234" s="333">
        <v>3941</v>
      </c>
      <c r="AY234" s="333">
        <v>3494</v>
      </c>
      <c r="AZ234" s="333">
        <v>3557</v>
      </c>
      <c r="BA234" s="333">
        <v>3480</v>
      </c>
      <c r="BB234" s="333">
        <v>3304</v>
      </c>
      <c r="BC234" s="333">
        <v>3278</v>
      </c>
      <c r="BD234" s="333">
        <v>3344</v>
      </c>
      <c r="BE234" s="333">
        <v>3169</v>
      </c>
      <c r="BF234" s="333">
        <v>3691</v>
      </c>
      <c r="BG234" s="333">
        <v>4361</v>
      </c>
      <c r="BH234" s="333">
        <v>4578</v>
      </c>
      <c r="BI234" s="333">
        <v>4552</v>
      </c>
      <c r="BJ234" s="333">
        <v>4634</v>
      </c>
      <c r="BK234" s="333">
        <v>4840</v>
      </c>
      <c r="BL234" s="333">
        <v>5083</v>
      </c>
      <c r="BM234" s="333">
        <v>5071</v>
      </c>
      <c r="BN234" s="333">
        <v>5599</v>
      </c>
      <c r="BO234" s="333">
        <v>5757</v>
      </c>
      <c r="BP234" s="333">
        <v>5593</v>
      </c>
      <c r="BQ234" s="333">
        <v>5186</v>
      </c>
      <c r="BR234" s="333">
        <v>5200</v>
      </c>
      <c r="BS234" s="333">
        <v>11060</v>
      </c>
      <c r="BT234" s="333">
        <v>9132</v>
      </c>
      <c r="BU234" s="333">
        <v>6738</v>
      </c>
      <c r="BV234" s="333">
        <v>8841</v>
      </c>
      <c r="BW234" s="333">
        <v>8347</v>
      </c>
      <c r="BX234" s="333">
        <v>7646</v>
      </c>
      <c r="BY234" s="333">
        <v>6701</v>
      </c>
      <c r="BZ234" s="333">
        <v>6802</v>
      </c>
      <c r="CA234" s="333">
        <v>6736</v>
      </c>
      <c r="CB234" s="333">
        <v>7389</v>
      </c>
      <c r="CC234" s="333">
        <v>6963</v>
      </c>
    </row>
    <row r="235" spans="1:81" s="330" customFormat="1" ht="13.9" customHeight="1" x14ac:dyDescent="0.2">
      <c r="A235" s="375" t="s">
        <v>1316</v>
      </c>
      <c r="B235" s="376"/>
      <c r="C235" s="337"/>
      <c r="D235" s="337"/>
      <c r="E235" s="337"/>
      <c r="F235" s="337"/>
      <c r="G235" s="337"/>
      <c r="H235" s="337"/>
      <c r="I235" s="337"/>
      <c r="J235" s="337"/>
      <c r="K235" s="337"/>
      <c r="L235" s="337"/>
      <c r="M235" s="337"/>
      <c r="N235" s="337"/>
      <c r="O235" s="337"/>
      <c r="P235" s="337"/>
      <c r="Q235" s="337"/>
      <c r="R235" s="337"/>
      <c r="S235" s="337"/>
      <c r="T235" s="337"/>
      <c r="U235" s="337"/>
      <c r="V235" s="337"/>
      <c r="W235" s="337"/>
      <c r="X235" s="337"/>
      <c r="Y235" s="337"/>
      <c r="Z235" s="337"/>
      <c r="AA235" s="337"/>
      <c r="AB235" s="337"/>
      <c r="AC235" s="337"/>
      <c r="AD235" s="337"/>
      <c r="AE235" s="337"/>
      <c r="AF235" s="337"/>
      <c r="AG235" s="337"/>
      <c r="AH235" s="337"/>
      <c r="AI235" s="337"/>
      <c r="AJ235" s="337"/>
      <c r="AK235" s="337"/>
      <c r="AL235" s="337"/>
      <c r="AM235" s="337"/>
      <c r="AN235" s="337"/>
      <c r="AO235" s="337"/>
      <c r="AP235" s="337"/>
      <c r="AQ235" s="337"/>
      <c r="AR235" s="337"/>
      <c r="AS235" s="337"/>
      <c r="AT235" s="337"/>
      <c r="AU235" s="337"/>
      <c r="AV235" s="337"/>
      <c r="AW235" s="337"/>
      <c r="AX235" s="337"/>
      <c r="AY235" s="337"/>
      <c r="AZ235" s="337"/>
      <c r="BA235" s="337"/>
      <c r="BB235" s="337"/>
      <c r="BC235" s="337"/>
      <c r="BD235" s="337"/>
      <c r="BE235" s="337"/>
      <c r="BF235" s="337"/>
      <c r="BG235" s="337"/>
      <c r="BH235" s="337"/>
      <c r="BI235" s="337"/>
      <c r="BJ235" s="337"/>
      <c r="BK235" s="337"/>
      <c r="BL235" s="337"/>
      <c r="BM235" s="337"/>
      <c r="BN235" s="337"/>
      <c r="BO235" s="337"/>
      <c r="BP235" s="337"/>
      <c r="BQ235" s="337"/>
      <c r="BR235" s="337"/>
      <c r="BS235" s="337"/>
      <c r="BT235" s="337"/>
      <c r="BU235" s="337"/>
      <c r="BV235" s="337"/>
      <c r="BW235" s="337"/>
      <c r="BX235" s="337"/>
      <c r="BY235" s="337"/>
      <c r="BZ235" s="337"/>
      <c r="CA235" s="337"/>
      <c r="CB235" s="337"/>
      <c r="CC235" s="337"/>
    </row>
    <row r="236" spans="1:81" s="330" customFormat="1" ht="13.9" customHeight="1" x14ac:dyDescent="0.2">
      <c r="A236" s="377" t="s">
        <v>1533</v>
      </c>
      <c r="B236" s="378"/>
      <c r="C236" s="335" t="s">
        <v>1282</v>
      </c>
      <c r="D236" s="335" t="s">
        <v>1282</v>
      </c>
      <c r="E236" s="335" t="s">
        <v>1282</v>
      </c>
      <c r="F236" s="335" t="s">
        <v>1282</v>
      </c>
      <c r="G236" s="335" t="s">
        <v>1282</v>
      </c>
      <c r="H236" s="335" t="s">
        <v>1282</v>
      </c>
      <c r="I236" s="335" t="s">
        <v>1282</v>
      </c>
      <c r="J236" s="335" t="s">
        <v>1282</v>
      </c>
      <c r="K236" s="335" t="s">
        <v>1282</v>
      </c>
      <c r="L236" s="335" t="s">
        <v>1282</v>
      </c>
      <c r="M236" s="335" t="s">
        <v>1282</v>
      </c>
      <c r="N236" s="335" t="s">
        <v>1282</v>
      </c>
      <c r="O236" s="335" t="s">
        <v>1282</v>
      </c>
      <c r="P236" s="335" t="s">
        <v>1282</v>
      </c>
      <c r="Q236" s="335" t="s">
        <v>1282</v>
      </c>
      <c r="R236" s="335" t="s">
        <v>1282</v>
      </c>
      <c r="S236" s="335" t="s">
        <v>1282</v>
      </c>
      <c r="T236" s="335" t="s">
        <v>1282</v>
      </c>
      <c r="U236" s="335" t="s">
        <v>1288</v>
      </c>
      <c r="V236" s="335" t="s">
        <v>1288</v>
      </c>
      <c r="W236" s="335">
        <v>1</v>
      </c>
      <c r="X236" s="335">
        <v>1</v>
      </c>
      <c r="Y236" s="335">
        <v>1</v>
      </c>
      <c r="Z236" s="335">
        <v>1</v>
      </c>
      <c r="AA236" s="335">
        <v>1</v>
      </c>
      <c r="AB236" s="335">
        <v>1</v>
      </c>
      <c r="AC236" s="335">
        <v>1</v>
      </c>
      <c r="AD236" s="335">
        <v>1</v>
      </c>
      <c r="AE236" s="335">
        <v>1</v>
      </c>
      <c r="AF236" s="335">
        <v>1</v>
      </c>
      <c r="AG236" s="335">
        <v>2</v>
      </c>
      <c r="AH236" s="335">
        <v>2</v>
      </c>
      <c r="AI236" s="335">
        <v>2</v>
      </c>
      <c r="AJ236" s="335">
        <v>10</v>
      </c>
      <c r="AK236" s="335">
        <v>4</v>
      </c>
      <c r="AL236" s="335">
        <v>2</v>
      </c>
      <c r="AM236" s="335">
        <v>2</v>
      </c>
      <c r="AN236" s="335" t="s">
        <v>1288</v>
      </c>
      <c r="AO236" s="335" t="s">
        <v>1282</v>
      </c>
      <c r="AP236" s="335">
        <v>17</v>
      </c>
      <c r="AQ236" s="335">
        <v>18</v>
      </c>
      <c r="AR236" s="335">
        <v>18</v>
      </c>
      <c r="AS236" s="335">
        <v>18</v>
      </c>
      <c r="AT236" s="335">
        <v>17</v>
      </c>
      <c r="AU236" s="335">
        <v>17</v>
      </c>
      <c r="AV236" s="335">
        <v>16</v>
      </c>
      <c r="AW236" s="335">
        <v>16</v>
      </c>
      <c r="AX236" s="335">
        <v>11</v>
      </c>
      <c r="AY236" s="335">
        <v>8</v>
      </c>
      <c r="AZ236" s="335">
        <v>24</v>
      </c>
      <c r="BA236" s="335">
        <v>21</v>
      </c>
      <c r="BB236" s="335">
        <v>20</v>
      </c>
      <c r="BC236" s="335">
        <v>17</v>
      </c>
      <c r="BD236" s="335">
        <v>58</v>
      </c>
      <c r="BE236" s="335">
        <v>66</v>
      </c>
      <c r="BF236" s="335">
        <v>91</v>
      </c>
      <c r="BG236" s="335">
        <v>91</v>
      </c>
      <c r="BH236" s="335">
        <v>102</v>
      </c>
      <c r="BI236" s="335">
        <v>110</v>
      </c>
      <c r="BJ236" s="335">
        <v>121</v>
      </c>
      <c r="BK236" s="335">
        <v>132</v>
      </c>
      <c r="BL236" s="335">
        <v>119</v>
      </c>
      <c r="BM236" s="335">
        <v>123</v>
      </c>
      <c r="BN236" s="335">
        <v>213</v>
      </c>
      <c r="BO236" s="335">
        <v>146</v>
      </c>
      <c r="BP236" s="335">
        <v>245</v>
      </c>
      <c r="BQ236" s="335">
        <v>150</v>
      </c>
      <c r="BR236" s="335">
        <v>148</v>
      </c>
      <c r="BS236" s="335">
        <v>182</v>
      </c>
      <c r="BT236" s="335">
        <v>250</v>
      </c>
      <c r="BU236" s="335">
        <v>149</v>
      </c>
      <c r="BV236" s="335">
        <v>158</v>
      </c>
      <c r="BW236" s="335">
        <v>158</v>
      </c>
      <c r="BX236" s="335">
        <v>159</v>
      </c>
      <c r="BY236" s="335">
        <v>157</v>
      </c>
      <c r="BZ236" s="335">
        <v>164</v>
      </c>
      <c r="CA236" s="335">
        <v>175</v>
      </c>
      <c r="CB236" s="335">
        <v>165</v>
      </c>
      <c r="CC236" s="335">
        <v>146</v>
      </c>
    </row>
    <row r="237" spans="1:81" s="330" customFormat="1" ht="13.9" customHeight="1" x14ac:dyDescent="0.2">
      <c r="A237" s="377" t="s">
        <v>1532</v>
      </c>
      <c r="B237" s="378"/>
      <c r="C237" s="335" t="s">
        <v>1282</v>
      </c>
      <c r="D237" s="335" t="s">
        <v>1282</v>
      </c>
      <c r="E237" s="335" t="s">
        <v>1282</v>
      </c>
      <c r="F237" s="335" t="s">
        <v>1282</v>
      </c>
      <c r="G237" s="335" t="s">
        <v>1282</v>
      </c>
      <c r="H237" s="335" t="s">
        <v>1282</v>
      </c>
      <c r="I237" s="335" t="s">
        <v>1282</v>
      </c>
      <c r="J237" s="335" t="s">
        <v>1282</v>
      </c>
      <c r="K237" s="335" t="s">
        <v>1282</v>
      </c>
      <c r="L237" s="335" t="s">
        <v>1282</v>
      </c>
      <c r="M237" s="335" t="s">
        <v>1282</v>
      </c>
      <c r="N237" s="335" t="s">
        <v>1282</v>
      </c>
      <c r="O237" s="335" t="s">
        <v>1282</v>
      </c>
      <c r="P237" s="335" t="s">
        <v>1282</v>
      </c>
      <c r="Q237" s="335" t="s">
        <v>1282</v>
      </c>
      <c r="R237" s="335" t="s">
        <v>1282</v>
      </c>
      <c r="S237" s="335" t="s">
        <v>1282</v>
      </c>
      <c r="T237" s="335" t="s">
        <v>1282</v>
      </c>
      <c r="U237" s="335" t="s">
        <v>1282</v>
      </c>
      <c r="V237" s="335" t="s">
        <v>1282</v>
      </c>
      <c r="W237" s="335" t="s">
        <v>1282</v>
      </c>
      <c r="X237" s="335" t="s">
        <v>1282</v>
      </c>
      <c r="Y237" s="335" t="s">
        <v>1282</v>
      </c>
      <c r="Z237" s="335" t="s">
        <v>1282</v>
      </c>
      <c r="AA237" s="335" t="s">
        <v>1282</v>
      </c>
      <c r="AB237" s="335" t="s">
        <v>1282</v>
      </c>
      <c r="AC237" s="335" t="s">
        <v>1282</v>
      </c>
      <c r="AD237" s="335" t="s">
        <v>1282</v>
      </c>
      <c r="AE237" s="335" t="s">
        <v>1282</v>
      </c>
      <c r="AF237" s="335" t="s">
        <v>1282</v>
      </c>
      <c r="AG237" s="335" t="s">
        <v>1282</v>
      </c>
      <c r="AH237" s="335" t="s">
        <v>1282</v>
      </c>
      <c r="AI237" s="335" t="s">
        <v>1282</v>
      </c>
      <c r="AJ237" s="335" t="s">
        <v>1282</v>
      </c>
      <c r="AK237" s="335" t="s">
        <v>1282</v>
      </c>
      <c r="AL237" s="335" t="s">
        <v>1282</v>
      </c>
      <c r="AM237" s="335" t="s">
        <v>1282</v>
      </c>
      <c r="AN237" s="335" t="s">
        <v>1282</v>
      </c>
      <c r="AO237" s="335" t="s">
        <v>1282</v>
      </c>
      <c r="AP237" s="335" t="s">
        <v>1282</v>
      </c>
      <c r="AQ237" s="335" t="s">
        <v>1282</v>
      </c>
      <c r="AR237" s="335" t="s">
        <v>1282</v>
      </c>
      <c r="AS237" s="335" t="s">
        <v>1282</v>
      </c>
      <c r="AT237" s="335" t="s">
        <v>1282</v>
      </c>
      <c r="AU237" s="335" t="s">
        <v>1282</v>
      </c>
      <c r="AV237" s="335" t="s">
        <v>1282</v>
      </c>
      <c r="AW237" s="335" t="s">
        <v>1282</v>
      </c>
      <c r="AX237" s="335" t="s">
        <v>1282</v>
      </c>
      <c r="AY237" s="335">
        <v>7</v>
      </c>
      <c r="AZ237" s="335" t="s">
        <v>1288</v>
      </c>
      <c r="BA237" s="335" t="s">
        <v>1282</v>
      </c>
      <c r="BB237" s="335" t="s">
        <v>1282</v>
      </c>
      <c r="BC237" s="335" t="s">
        <v>1282</v>
      </c>
      <c r="BD237" s="335" t="s">
        <v>1282</v>
      </c>
      <c r="BE237" s="335" t="s">
        <v>1282</v>
      </c>
      <c r="BF237" s="335" t="s">
        <v>1282</v>
      </c>
      <c r="BG237" s="335" t="s">
        <v>1282</v>
      </c>
      <c r="BH237" s="335" t="s">
        <v>1282</v>
      </c>
      <c r="BI237" s="335" t="s">
        <v>1282</v>
      </c>
      <c r="BJ237" s="335" t="s">
        <v>1282</v>
      </c>
      <c r="BK237" s="335" t="s">
        <v>1282</v>
      </c>
      <c r="BL237" s="335" t="s">
        <v>1282</v>
      </c>
      <c r="BM237" s="335" t="s">
        <v>1282</v>
      </c>
      <c r="BN237" s="335" t="s">
        <v>1282</v>
      </c>
      <c r="BO237" s="335" t="s">
        <v>1282</v>
      </c>
      <c r="BP237" s="335" t="s">
        <v>1282</v>
      </c>
      <c r="BQ237" s="335" t="s">
        <v>1282</v>
      </c>
      <c r="BR237" s="335" t="s">
        <v>1282</v>
      </c>
      <c r="BS237" s="335" t="s">
        <v>1282</v>
      </c>
      <c r="BT237" s="335" t="s">
        <v>1282</v>
      </c>
      <c r="BU237" s="335" t="s">
        <v>1282</v>
      </c>
      <c r="BV237" s="335" t="s">
        <v>1282</v>
      </c>
      <c r="BW237" s="335" t="s">
        <v>1282</v>
      </c>
      <c r="BX237" s="335" t="s">
        <v>1282</v>
      </c>
      <c r="BY237" s="335" t="s">
        <v>1282</v>
      </c>
      <c r="BZ237" s="335" t="s">
        <v>1282</v>
      </c>
      <c r="CA237" s="335" t="s">
        <v>1282</v>
      </c>
      <c r="CB237" s="335" t="s">
        <v>1282</v>
      </c>
      <c r="CC237" s="335" t="s">
        <v>1282</v>
      </c>
    </row>
    <row r="238" spans="1:81" s="330" customFormat="1" ht="13.9" customHeight="1" x14ac:dyDescent="0.2">
      <c r="A238" s="377" t="s">
        <v>1531</v>
      </c>
      <c r="B238" s="378"/>
      <c r="C238" s="335" t="s">
        <v>1282</v>
      </c>
      <c r="D238" s="335" t="s">
        <v>1282</v>
      </c>
      <c r="E238" s="335" t="s">
        <v>1282</v>
      </c>
      <c r="F238" s="335" t="s">
        <v>1282</v>
      </c>
      <c r="G238" s="335" t="s">
        <v>1282</v>
      </c>
      <c r="H238" s="335" t="s">
        <v>1282</v>
      </c>
      <c r="I238" s="335" t="s">
        <v>1282</v>
      </c>
      <c r="J238" s="335" t="s">
        <v>1282</v>
      </c>
      <c r="K238" s="335" t="s">
        <v>1282</v>
      </c>
      <c r="L238" s="335" t="s">
        <v>1282</v>
      </c>
      <c r="M238" s="335" t="s">
        <v>1282</v>
      </c>
      <c r="N238" s="335" t="s">
        <v>1282</v>
      </c>
      <c r="O238" s="335" t="s">
        <v>1282</v>
      </c>
      <c r="P238" s="335" t="s">
        <v>1282</v>
      </c>
      <c r="Q238" s="335" t="s">
        <v>1282</v>
      </c>
      <c r="R238" s="335" t="s">
        <v>1282</v>
      </c>
      <c r="S238" s="335" t="s">
        <v>1282</v>
      </c>
      <c r="T238" s="335" t="s">
        <v>1282</v>
      </c>
      <c r="U238" s="335" t="s">
        <v>1282</v>
      </c>
      <c r="V238" s="335" t="s">
        <v>1282</v>
      </c>
      <c r="W238" s="335" t="s">
        <v>1282</v>
      </c>
      <c r="X238" s="335" t="s">
        <v>1282</v>
      </c>
      <c r="Y238" s="335" t="s">
        <v>1282</v>
      </c>
      <c r="Z238" s="335" t="s">
        <v>1282</v>
      </c>
      <c r="AA238" s="335" t="s">
        <v>1282</v>
      </c>
      <c r="AB238" s="335" t="s">
        <v>1282</v>
      </c>
      <c r="AC238" s="335" t="s">
        <v>1282</v>
      </c>
      <c r="AD238" s="335" t="s">
        <v>1282</v>
      </c>
      <c r="AE238" s="335" t="s">
        <v>1282</v>
      </c>
      <c r="AF238" s="335" t="s">
        <v>1282</v>
      </c>
      <c r="AG238" s="335" t="s">
        <v>1282</v>
      </c>
      <c r="AH238" s="335" t="s">
        <v>1282</v>
      </c>
      <c r="AI238" s="335" t="s">
        <v>1282</v>
      </c>
      <c r="AJ238" s="335" t="s">
        <v>1282</v>
      </c>
      <c r="AK238" s="335" t="s">
        <v>1282</v>
      </c>
      <c r="AL238" s="335" t="s">
        <v>1282</v>
      </c>
      <c r="AM238" s="335" t="s">
        <v>1282</v>
      </c>
      <c r="AN238" s="335" t="s">
        <v>1282</v>
      </c>
      <c r="AO238" s="335" t="s">
        <v>1282</v>
      </c>
      <c r="AP238" s="335" t="s">
        <v>1282</v>
      </c>
      <c r="AQ238" s="335" t="s">
        <v>1282</v>
      </c>
      <c r="AR238" s="335" t="s">
        <v>1282</v>
      </c>
      <c r="AS238" s="335" t="s">
        <v>1282</v>
      </c>
      <c r="AT238" s="335" t="s">
        <v>1282</v>
      </c>
      <c r="AU238" s="335" t="s">
        <v>1282</v>
      </c>
      <c r="AV238" s="335" t="s">
        <v>1282</v>
      </c>
      <c r="AW238" s="335" t="s">
        <v>1282</v>
      </c>
      <c r="AX238" s="335" t="s">
        <v>1282</v>
      </c>
      <c r="AY238" s="335" t="s">
        <v>1282</v>
      </c>
      <c r="AZ238" s="335" t="s">
        <v>1282</v>
      </c>
      <c r="BA238" s="335" t="s">
        <v>1282</v>
      </c>
      <c r="BB238" s="335" t="s">
        <v>1282</v>
      </c>
      <c r="BC238" s="335" t="s">
        <v>1282</v>
      </c>
      <c r="BD238" s="335">
        <v>2</v>
      </c>
      <c r="BE238" s="335">
        <v>2</v>
      </c>
      <c r="BF238" s="335">
        <v>2</v>
      </c>
      <c r="BG238" s="335">
        <v>1</v>
      </c>
      <c r="BH238" s="335" t="s">
        <v>1282</v>
      </c>
      <c r="BI238" s="335" t="s">
        <v>1282</v>
      </c>
      <c r="BJ238" s="335" t="s">
        <v>1282</v>
      </c>
      <c r="BK238" s="335" t="s">
        <v>1282</v>
      </c>
      <c r="BL238" s="335" t="s">
        <v>1282</v>
      </c>
      <c r="BM238" s="335">
        <v>1</v>
      </c>
      <c r="BN238" s="335" t="s">
        <v>1282</v>
      </c>
      <c r="BO238" s="335">
        <v>5</v>
      </c>
      <c r="BP238" s="335" t="s">
        <v>1282</v>
      </c>
      <c r="BQ238" s="335" t="s">
        <v>1282</v>
      </c>
      <c r="BR238" s="335" t="s">
        <v>1282</v>
      </c>
      <c r="BS238" s="335" t="s">
        <v>1282</v>
      </c>
      <c r="BT238" s="335" t="s">
        <v>1282</v>
      </c>
      <c r="BU238" s="335" t="s">
        <v>1282</v>
      </c>
      <c r="BV238" s="335" t="s">
        <v>1282</v>
      </c>
      <c r="BW238" s="335" t="s">
        <v>1282</v>
      </c>
      <c r="BX238" s="335" t="s">
        <v>1282</v>
      </c>
      <c r="BY238" s="335" t="s">
        <v>1282</v>
      </c>
      <c r="BZ238" s="335" t="s">
        <v>1282</v>
      </c>
      <c r="CA238" s="335" t="s">
        <v>1282</v>
      </c>
      <c r="CB238" s="335" t="s">
        <v>1282</v>
      </c>
      <c r="CC238" s="335" t="s">
        <v>1282</v>
      </c>
    </row>
    <row r="239" spans="1:81" s="330" customFormat="1" ht="13.9" customHeight="1" x14ac:dyDescent="0.2">
      <c r="A239" s="377" t="s">
        <v>1530</v>
      </c>
      <c r="B239" s="378"/>
      <c r="C239" s="335" t="s">
        <v>1282</v>
      </c>
      <c r="D239" s="335" t="s">
        <v>1282</v>
      </c>
      <c r="E239" s="335" t="s">
        <v>1282</v>
      </c>
      <c r="F239" s="335" t="s">
        <v>1282</v>
      </c>
      <c r="G239" s="335" t="s">
        <v>1282</v>
      </c>
      <c r="H239" s="335" t="s">
        <v>1282</v>
      </c>
      <c r="I239" s="335" t="s">
        <v>1282</v>
      </c>
      <c r="J239" s="335" t="s">
        <v>1282</v>
      </c>
      <c r="K239" s="335" t="s">
        <v>1282</v>
      </c>
      <c r="L239" s="335" t="s">
        <v>1282</v>
      </c>
      <c r="M239" s="335" t="s">
        <v>1282</v>
      </c>
      <c r="N239" s="335" t="s">
        <v>1282</v>
      </c>
      <c r="O239" s="335" t="s">
        <v>1282</v>
      </c>
      <c r="P239" s="335" t="s">
        <v>1282</v>
      </c>
      <c r="Q239" s="335" t="s">
        <v>1282</v>
      </c>
      <c r="R239" s="335" t="s">
        <v>1282</v>
      </c>
      <c r="S239" s="335" t="s">
        <v>1282</v>
      </c>
      <c r="T239" s="335" t="s">
        <v>1282</v>
      </c>
      <c r="U239" s="335" t="s">
        <v>1282</v>
      </c>
      <c r="V239" s="335" t="s">
        <v>1282</v>
      </c>
      <c r="W239" s="335" t="s">
        <v>1282</v>
      </c>
      <c r="X239" s="335" t="s">
        <v>1282</v>
      </c>
      <c r="Y239" s="335" t="s">
        <v>1282</v>
      </c>
      <c r="Z239" s="335" t="s">
        <v>1282</v>
      </c>
      <c r="AA239" s="335" t="s">
        <v>1282</v>
      </c>
      <c r="AB239" s="335" t="s">
        <v>1282</v>
      </c>
      <c r="AC239" s="335" t="s">
        <v>1282</v>
      </c>
      <c r="AD239" s="335" t="s">
        <v>1282</v>
      </c>
      <c r="AE239" s="335" t="s">
        <v>1282</v>
      </c>
      <c r="AF239" s="335" t="s">
        <v>1282</v>
      </c>
      <c r="AG239" s="335" t="s">
        <v>1282</v>
      </c>
      <c r="AH239" s="335" t="s">
        <v>1282</v>
      </c>
      <c r="AI239" s="335" t="s">
        <v>1282</v>
      </c>
      <c r="AJ239" s="335" t="s">
        <v>1282</v>
      </c>
      <c r="AK239" s="335" t="s">
        <v>1282</v>
      </c>
      <c r="AL239" s="335" t="s">
        <v>1282</v>
      </c>
      <c r="AM239" s="335" t="s">
        <v>1282</v>
      </c>
      <c r="AN239" s="335" t="s">
        <v>1282</v>
      </c>
      <c r="AO239" s="335" t="s">
        <v>1282</v>
      </c>
      <c r="AP239" s="335" t="s">
        <v>1282</v>
      </c>
      <c r="AQ239" s="335" t="s">
        <v>1282</v>
      </c>
      <c r="AR239" s="335" t="s">
        <v>1282</v>
      </c>
      <c r="AS239" s="335" t="s">
        <v>1282</v>
      </c>
      <c r="AT239" s="335" t="s">
        <v>1282</v>
      </c>
      <c r="AU239" s="335" t="s">
        <v>1282</v>
      </c>
      <c r="AV239" s="335" t="s">
        <v>1282</v>
      </c>
      <c r="AW239" s="335" t="s">
        <v>1282</v>
      </c>
      <c r="AX239" s="335" t="s">
        <v>1282</v>
      </c>
      <c r="AY239" s="335" t="s">
        <v>1282</v>
      </c>
      <c r="AZ239" s="335" t="s">
        <v>1282</v>
      </c>
      <c r="BA239" s="335" t="s">
        <v>1282</v>
      </c>
      <c r="BB239" s="335" t="s">
        <v>1282</v>
      </c>
      <c r="BC239" s="335" t="s">
        <v>1282</v>
      </c>
      <c r="BD239" s="335">
        <v>1</v>
      </c>
      <c r="BE239" s="335">
        <v>4</v>
      </c>
      <c r="BF239" s="335">
        <v>3</v>
      </c>
      <c r="BG239" s="335">
        <v>9</v>
      </c>
      <c r="BH239" s="335">
        <v>11</v>
      </c>
      <c r="BI239" s="335">
        <v>33</v>
      </c>
      <c r="BJ239" s="335">
        <v>3</v>
      </c>
      <c r="BK239" s="335">
        <v>4</v>
      </c>
      <c r="BL239" s="335">
        <v>5</v>
      </c>
      <c r="BM239" s="335">
        <v>4</v>
      </c>
      <c r="BN239" s="335">
        <v>6</v>
      </c>
      <c r="BO239" s="335">
        <v>5</v>
      </c>
      <c r="BP239" s="335">
        <v>5</v>
      </c>
      <c r="BQ239" s="335">
        <v>7</v>
      </c>
      <c r="BR239" s="335">
        <v>24</v>
      </c>
      <c r="BS239" s="335">
        <v>20</v>
      </c>
      <c r="BT239" s="335">
        <v>13</v>
      </c>
      <c r="BU239" s="335">
        <v>9</v>
      </c>
      <c r="BV239" s="335">
        <v>29</v>
      </c>
      <c r="BW239" s="335">
        <v>17</v>
      </c>
      <c r="BX239" s="335">
        <v>10</v>
      </c>
      <c r="BY239" s="335">
        <v>6</v>
      </c>
      <c r="BZ239" s="335">
        <v>3</v>
      </c>
      <c r="CA239" s="335">
        <v>13</v>
      </c>
      <c r="CB239" s="335">
        <v>20</v>
      </c>
      <c r="CC239" s="335">
        <v>8</v>
      </c>
    </row>
    <row r="240" spans="1:81" s="330" customFormat="1" ht="13.9" customHeight="1" x14ac:dyDescent="0.2">
      <c r="A240" s="377" t="s">
        <v>1529</v>
      </c>
      <c r="B240" s="378"/>
      <c r="C240" s="335" t="s">
        <v>1282</v>
      </c>
      <c r="D240" s="335" t="s">
        <v>1282</v>
      </c>
      <c r="E240" s="335" t="s">
        <v>1282</v>
      </c>
      <c r="F240" s="335" t="s">
        <v>1282</v>
      </c>
      <c r="G240" s="335" t="s">
        <v>1282</v>
      </c>
      <c r="H240" s="335" t="s">
        <v>1282</v>
      </c>
      <c r="I240" s="335" t="s">
        <v>1282</v>
      </c>
      <c r="J240" s="335" t="s">
        <v>1282</v>
      </c>
      <c r="K240" s="335" t="s">
        <v>1282</v>
      </c>
      <c r="L240" s="335" t="s">
        <v>1282</v>
      </c>
      <c r="M240" s="335" t="s">
        <v>1282</v>
      </c>
      <c r="N240" s="335" t="s">
        <v>1282</v>
      </c>
      <c r="O240" s="335" t="s">
        <v>1282</v>
      </c>
      <c r="P240" s="335" t="s">
        <v>1282</v>
      </c>
      <c r="Q240" s="335" t="s">
        <v>1282</v>
      </c>
      <c r="R240" s="335" t="s">
        <v>1282</v>
      </c>
      <c r="S240" s="335" t="s">
        <v>1282</v>
      </c>
      <c r="T240" s="335" t="s">
        <v>1282</v>
      </c>
      <c r="U240" s="335" t="s">
        <v>1282</v>
      </c>
      <c r="V240" s="335" t="s">
        <v>1282</v>
      </c>
      <c r="W240" s="335" t="s">
        <v>1282</v>
      </c>
      <c r="X240" s="335" t="s">
        <v>1282</v>
      </c>
      <c r="Y240" s="335" t="s">
        <v>1282</v>
      </c>
      <c r="Z240" s="335" t="s">
        <v>1282</v>
      </c>
      <c r="AA240" s="335" t="s">
        <v>1282</v>
      </c>
      <c r="AB240" s="335" t="s">
        <v>1282</v>
      </c>
      <c r="AC240" s="335" t="s">
        <v>1282</v>
      </c>
      <c r="AD240" s="335" t="s">
        <v>1282</v>
      </c>
      <c r="AE240" s="335" t="s">
        <v>1282</v>
      </c>
      <c r="AF240" s="335" t="s">
        <v>1282</v>
      </c>
      <c r="AG240" s="335" t="s">
        <v>1282</v>
      </c>
      <c r="AH240" s="335" t="s">
        <v>1282</v>
      </c>
      <c r="AI240" s="335" t="s">
        <v>1282</v>
      </c>
      <c r="AJ240" s="335" t="s">
        <v>1282</v>
      </c>
      <c r="AK240" s="335" t="s">
        <v>1282</v>
      </c>
      <c r="AL240" s="335" t="s">
        <v>1282</v>
      </c>
      <c r="AM240" s="335" t="s">
        <v>1282</v>
      </c>
      <c r="AN240" s="335" t="s">
        <v>1282</v>
      </c>
      <c r="AO240" s="335" t="s">
        <v>1282</v>
      </c>
      <c r="AP240" s="335" t="s">
        <v>1282</v>
      </c>
      <c r="AQ240" s="335" t="s">
        <v>1282</v>
      </c>
      <c r="AR240" s="335" t="s">
        <v>1282</v>
      </c>
      <c r="AS240" s="335" t="s">
        <v>1282</v>
      </c>
      <c r="AT240" s="335" t="s">
        <v>1282</v>
      </c>
      <c r="AU240" s="335" t="s">
        <v>1282</v>
      </c>
      <c r="AV240" s="335" t="s">
        <v>1282</v>
      </c>
      <c r="AW240" s="335" t="s">
        <v>1282</v>
      </c>
      <c r="AX240" s="335" t="s">
        <v>1282</v>
      </c>
      <c r="AY240" s="335" t="s">
        <v>1282</v>
      </c>
      <c r="AZ240" s="335" t="s">
        <v>1282</v>
      </c>
      <c r="BA240" s="335" t="s">
        <v>1282</v>
      </c>
      <c r="BB240" s="335" t="s">
        <v>1282</v>
      </c>
      <c r="BC240" s="335" t="s">
        <v>1282</v>
      </c>
      <c r="BD240" s="335" t="s">
        <v>1282</v>
      </c>
      <c r="BE240" s="335" t="s">
        <v>1282</v>
      </c>
      <c r="BF240" s="335" t="s">
        <v>1282</v>
      </c>
      <c r="BG240" s="335" t="s">
        <v>1282</v>
      </c>
      <c r="BH240" s="335" t="s">
        <v>1282</v>
      </c>
      <c r="BI240" s="335" t="s">
        <v>1282</v>
      </c>
      <c r="BJ240" s="335" t="s">
        <v>1282</v>
      </c>
      <c r="BK240" s="335">
        <v>35</v>
      </c>
      <c r="BL240" s="335" t="s">
        <v>1282</v>
      </c>
      <c r="BM240" s="335" t="s">
        <v>1282</v>
      </c>
      <c r="BN240" s="335" t="s">
        <v>1282</v>
      </c>
      <c r="BO240" s="335" t="s">
        <v>1282</v>
      </c>
      <c r="BP240" s="335" t="s">
        <v>1282</v>
      </c>
      <c r="BQ240" s="335" t="s">
        <v>1282</v>
      </c>
      <c r="BR240" s="335" t="s">
        <v>1282</v>
      </c>
      <c r="BS240" s="335" t="s">
        <v>1282</v>
      </c>
      <c r="BT240" s="335" t="s">
        <v>1282</v>
      </c>
      <c r="BU240" s="335" t="s">
        <v>1282</v>
      </c>
      <c r="BV240" s="335" t="s">
        <v>1282</v>
      </c>
      <c r="BW240" s="335" t="s">
        <v>1282</v>
      </c>
      <c r="BX240" s="335" t="s">
        <v>1282</v>
      </c>
      <c r="BY240" s="335" t="s">
        <v>1282</v>
      </c>
      <c r="BZ240" s="335" t="s">
        <v>1282</v>
      </c>
      <c r="CA240" s="335" t="s">
        <v>1282</v>
      </c>
      <c r="CB240" s="335" t="s">
        <v>1282</v>
      </c>
      <c r="CC240" s="335" t="s">
        <v>1282</v>
      </c>
    </row>
    <row r="241" spans="1:81" s="330" customFormat="1" ht="13.9" customHeight="1" x14ac:dyDescent="0.2">
      <c r="A241" s="383" t="s">
        <v>1305</v>
      </c>
      <c r="B241" s="384"/>
      <c r="C241" s="333" t="s">
        <v>1282</v>
      </c>
      <c r="D241" s="333" t="s">
        <v>1282</v>
      </c>
      <c r="E241" s="333" t="s">
        <v>1282</v>
      </c>
      <c r="F241" s="333" t="s">
        <v>1282</v>
      </c>
      <c r="G241" s="333" t="s">
        <v>1282</v>
      </c>
      <c r="H241" s="333" t="s">
        <v>1282</v>
      </c>
      <c r="I241" s="333" t="s">
        <v>1282</v>
      </c>
      <c r="J241" s="333" t="s">
        <v>1282</v>
      </c>
      <c r="K241" s="333" t="s">
        <v>1282</v>
      </c>
      <c r="L241" s="333" t="s">
        <v>1282</v>
      </c>
      <c r="M241" s="333" t="s">
        <v>1282</v>
      </c>
      <c r="N241" s="333" t="s">
        <v>1282</v>
      </c>
      <c r="O241" s="333" t="s">
        <v>1282</v>
      </c>
      <c r="P241" s="333" t="s">
        <v>1282</v>
      </c>
      <c r="Q241" s="333" t="s">
        <v>1282</v>
      </c>
      <c r="R241" s="333" t="s">
        <v>1282</v>
      </c>
      <c r="S241" s="333" t="s">
        <v>1282</v>
      </c>
      <c r="T241" s="333" t="s">
        <v>1282</v>
      </c>
      <c r="U241" s="333" t="s">
        <v>1288</v>
      </c>
      <c r="V241" s="333" t="s">
        <v>1288</v>
      </c>
      <c r="W241" s="333">
        <v>1</v>
      </c>
      <c r="X241" s="333">
        <v>1</v>
      </c>
      <c r="Y241" s="333">
        <v>1</v>
      </c>
      <c r="Z241" s="333">
        <v>1</v>
      </c>
      <c r="AA241" s="333">
        <v>1</v>
      </c>
      <c r="AB241" s="333">
        <v>1</v>
      </c>
      <c r="AC241" s="333">
        <v>1</v>
      </c>
      <c r="AD241" s="333">
        <v>1</v>
      </c>
      <c r="AE241" s="333">
        <v>1</v>
      </c>
      <c r="AF241" s="333">
        <v>1</v>
      </c>
      <c r="AG241" s="333">
        <v>2</v>
      </c>
      <c r="AH241" s="333">
        <v>2</v>
      </c>
      <c r="AI241" s="333">
        <v>2</v>
      </c>
      <c r="AJ241" s="333">
        <v>10</v>
      </c>
      <c r="AK241" s="333">
        <v>4</v>
      </c>
      <c r="AL241" s="333">
        <v>2</v>
      </c>
      <c r="AM241" s="333">
        <v>2</v>
      </c>
      <c r="AN241" s="333" t="s">
        <v>1288</v>
      </c>
      <c r="AO241" s="333" t="s">
        <v>1282</v>
      </c>
      <c r="AP241" s="333">
        <v>17</v>
      </c>
      <c r="AQ241" s="333">
        <v>18</v>
      </c>
      <c r="AR241" s="333">
        <v>18</v>
      </c>
      <c r="AS241" s="333">
        <v>18</v>
      </c>
      <c r="AT241" s="333">
        <v>17</v>
      </c>
      <c r="AU241" s="333">
        <v>17</v>
      </c>
      <c r="AV241" s="333">
        <v>16</v>
      </c>
      <c r="AW241" s="333">
        <v>16</v>
      </c>
      <c r="AX241" s="333">
        <v>11</v>
      </c>
      <c r="AY241" s="333">
        <v>14</v>
      </c>
      <c r="AZ241" s="333">
        <v>24</v>
      </c>
      <c r="BA241" s="333">
        <v>21</v>
      </c>
      <c r="BB241" s="333">
        <v>20</v>
      </c>
      <c r="BC241" s="333">
        <v>17</v>
      </c>
      <c r="BD241" s="333">
        <v>60</v>
      </c>
      <c r="BE241" s="333">
        <v>73</v>
      </c>
      <c r="BF241" s="333">
        <v>96</v>
      </c>
      <c r="BG241" s="333">
        <v>101</v>
      </c>
      <c r="BH241" s="333">
        <v>113</v>
      </c>
      <c r="BI241" s="333">
        <v>143</v>
      </c>
      <c r="BJ241" s="333">
        <v>124</v>
      </c>
      <c r="BK241" s="333">
        <v>171</v>
      </c>
      <c r="BL241" s="333">
        <v>124</v>
      </c>
      <c r="BM241" s="333">
        <v>128</v>
      </c>
      <c r="BN241" s="333">
        <v>219</v>
      </c>
      <c r="BO241" s="333">
        <v>156</v>
      </c>
      <c r="BP241" s="333">
        <v>250</v>
      </c>
      <c r="BQ241" s="333">
        <v>157</v>
      </c>
      <c r="BR241" s="333">
        <v>172</v>
      </c>
      <c r="BS241" s="333">
        <v>202</v>
      </c>
      <c r="BT241" s="333">
        <v>263</v>
      </c>
      <c r="BU241" s="333">
        <v>158</v>
      </c>
      <c r="BV241" s="333">
        <v>187</v>
      </c>
      <c r="BW241" s="333">
        <v>175</v>
      </c>
      <c r="BX241" s="333">
        <v>169</v>
      </c>
      <c r="BY241" s="333">
        <v>163</v>
      </c>
      <c r="BZ241" s="333">
        <v>167</v>
      </c>
      <c r="CA241" s="333">
        <v>188</v>
      </c>
      <c r="CB241" s="333">
        <v>185</v>
      </c>
      <c r="CC241" s="333">
        <v>154</v>
      </c>
    </row>
    <row r="242" spans="1:81" s="330" customFormat="1" ht="13.9" customHeight="1" x14ac:dyDescent="0.2">
      <c r="A242" s="375" t="s">
        <v>1298</v>
      </c>
      <c r="B242" s="376"/>
      <c r="C242" s="337"/>
      <c r="D242" s="337"/>
      <c r="E242" s="337"/>
      <c r="F242" s="337"/>
      <c r="G242" s="337"/>
      <c r="H242" s="337"/>
      <c r="I242" s="337"/>
      <c r="J242" s="337"/>
      <c r="K242" s="337"/>
      <c r="L242" s="337"/>
      <c r="M242" s="337"/>
      <c r="N242" s="337"/>
      <c r="O242" s="337"/>
      <c r="P242" s="337"/>
      <c r="Q242" s="337"/>
      <c r="R242" s="337"/>
      <c r="S242" s="337"/>
      <c r="T242" s="337"/>
      <c r="U242" s="337"/>
      <c r="V242" s="337"/>
      <c r="W242" s="337"/>
      <c r="X242" s="337"/>
      <c r="Y242" s="337"/>
      <c r="Z242" s="337"/>
      <c r="AA242" s="337"/>
      <c r="AB242" s="337"/>
      <c r="AC242" s="337"/>
      <c r="AD242" s="337"/>
      <c r="AE242" s="337"/>
      <c r="AF242" s="337"/>
      <c r="AG242" s="337"/>
      <c r="AH242" s="337"/>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row>
    <row r="243" spans="1:81" s="330" customFormat="1" ht="13.9" customHeight="1" x14ac:dyDescent="0.2">
      <c r="A243" s="377" t="s">
        <v>1528</v>
      </c>
      <c r="B243" s="378"/>
      <c r="C243" s="335" t="s">
        <v>1282</v>
      </c>
      <c r="D243" s="335" t="s">
        <v>1282</v>
      </c>
      <c r="E243" s="335" t="s">
        <v>1282</v>
      </c>
      <c r="F243" s="335" t="s">
        <v>1282</v>
      </c>
      <c r="G243" s="335" t="s">
        <v>1282</v>
      </c>
      <c r="H243" s="335" t="s">
        <v>1282</v>
      </c>
      <c r="I243" s="335" t="s">
        <v>1282</v>
      </c>
      <c r="J243" s="335" t="s">
        <v>1282</v>
      </c>
      <c r="K243" s="335" t="s">
        <v>1282</v>
      </c>
      <c r="L243" s="335" t="s">
        <v>1282</v>
      </c>
      <c r="M243" s="335" t="s">
        <v>1282</v>
      </c>
      <c r="N243" s="335" t="s">
        <v>1282</v>
      </c>
      <c r="O243" s="335" t="s">
        <v>1282</v>
      </c>
      <c r="P243" s="335" t="s">
        <v>1282</v>
      </c>
      <c r="Q243" s="335" t="s">
        <v>1282</v>
      </c>
      <c r="R243" s="335" t="s">
        <v>1282</v>
      </c>
      <c r="S243" s="335" t="s">
        <v>1282</v>
      </c>
      <c r="T243" s="335" t="s">
        <v>1282</v>
      </c>
      <c r="U243" s="335" t="s">
        <v>1282</v>
      </c>
      <c r="V243" s="335" t="s">
        <v>1282</v>
      </c>
      <c r="W243" s="335" t="s">
        <v>1282</v>
      </c>
      <c r="X243" s="335" t="s">
        <v>1282</v>
      </c>
      <c r="Y243" s="335" t="s">
        <v>1282</v>
      </c>
      <c r="Z243" s="335" t="s">
        <v>1282</v>
      </c>
      <c r="AA243" s="335" t="s">
        <v>1282</v>
      </c>
      <c r="AB243" s="335" t="s">
        <v>1288</v>
      </c>
      <c r="AC243" s="335">
        <v>10</v>
      </c>
      <c r="AD243" s="335">
        <v>60</v>
      </c>
      <c r="AE243" s="335">
        <v>98</v>
      </c>
      <c r="AF243" s="335">
        <v>155</v>
      </c>
      <c r="AG243" s="335">
        <v>184</v>
      </c>
      <c r="AH243" s="335">
        <v>229</v>
      </c>
      <c r="AI243" s="335">
        <v>235</v>
      </c>
      <c r="AJ243" s="335">
        <v>260</v>
      </c>
      <c r="AK243" s="335">
        <v>286</v>
      </c>
      <c r="AL243" s="335">
        <v>306</v>
      </c>
      <c r="AM243" s="335">
        <v>315</v>
      </c>
      <c r="AN243" s="335">
        <v>72</v>
      </c>
      <c r="AO243" s="335">
        <v>246</v>
      </c>
      <c r="AP243" s="335">
        <v>257</v>
      </c>
      <c r="AQ243" s="335">
        <v>297</v>
      </c>
      <c r="AR243" s="335">
        <v>335</v>
      </c>
      <c r="AS243" s="335">
        <v>329</v>
      </c>
      <c r="AT243" s="335">
        <v>304</v>
      </c>
      <c r="AU243" s="335">
        <v>262</v>
      </c>
      <c r="AV243" s="335">
        <v>209</v>
      </c>
      <c r="AW243" s="335">
        <v>198</v>
      </c>
      <c r="AX243" s="335">
        <v>154</v>
      </c>
      <c r="AY243" s="335">
        <v>141</v>
      </c>
      <c r="AZ243" s="335">
        <v>141</v>
      </c>
      <c r="BA243" s="335">
        <v>104</v>
      </c>
      <c r="BB243" s="335">
        <v>124</v>
      </c>
      <c r="BC243" s="335">
        <v>157</v>
      </c>
      <c r="BD243" s="335">
        <v>125</v>
      </c>
      <c r="BE243" s="335">
        <v>138</v>
      </c>
      <c r="BF243" s="335">
        <v>181</v>
      </c>
      <c r="BG243" s="335">
        <v>182</v>
      </c>
      <c r="BH243" s="335">
        <v>230</v>
      </c>
      <c r="BI243" s="335">
        <v>236</v>
      </c>
      <c r="BJ243" s="335">
        <v>180</v>
      </c>
      <c r="BK243" s="335">
        <v>136</v>
      </c>
      <c r="BL243" s="335">
        <v>125</v>
      </c>
      <c r="BM243" s="335">
        <v>86</v>
      </c>
      <c r="BN243" s="335">
        <v>101</v>
      </c>
      <c r="BO243" s="335">
        <v>74</v>
      </c>
      <c r="BP243" s="335">
        <v>68</v>
      </c>
      <c r="BQ243" s="335">
        <v>65</v>
      </c>
      <c r="BR243" s="335">
        <v>63</v>
      </c>
      <c r="BS243" s="335">
        <v>67</v>
      </c>
      <c r="BT243" s="335">
        <v>69</v>
      </c>
      <c r="BU243" s="335">
        <v>62</v>
      </c>
      <c r="BV243" s="335">
        <v>62</v>
      </c>
      <c r="BW243" s="335">
        <v>60</v>
      </c>
      <c r="BX243" s="335">
        <v>76</v>
      </c>
      <c r="BY243" s="335">
        <v>73</v>
      </c>
      <c r="BZ243" s="335">
        <v>58</v>
      </c>
      <c r="CA243" s="335">
        <v>55</v>
      </c>
      <c r="CB243" s="335">
        <v>111</v>
      </c>
      <c r="CC243" s="335">
        <v>106</v>
      </c>
    </row>
    <row r="244" spans="1:81" s="330" customFormat="1" ht="13.9" customHeight="1" x14ac:dyDescent="0.2">
      <c r="A244" s="377" t="s">
        <v>1527</v>
      </c>
      <c r="B244" s="378"/>
      <c r="C244" s="335" t="s">
        <v>1282</v>
      </c>
      <c r="D244" s="335" t="s">
        <v>1282</v>
      </c>
      <c r="E244" s="335" t="s">
        <v>1282</v>
      </c>
      <c r="F244" s="335" t="s">
        <v>1282</v>
      </c>
      <c r="G244" s="335" t="s">
        <v>1282</v>
      </c>
      <c r="H244" s="335" t="s">
        <v>1282</v>
      </c>
      <c r="I244" s="335" t="s">
        <v>1282</v>
      </c>
      <c r="J244" s="335" t="s">
        <v>1282</v>
      </c>
      <c r="K244" s="335" t="s">
        <v>1282</v>
      </c>
      <c r="L244" s="335" t="s">
        <v>1282</v>
      </c>
      <c r="M244" s="335" t="s">
        <v>1282</v>
      </c>
      <c r="N244" s="335" t="s">
        <v>1282</v>
      </c>
      <c r="O244" s="335">
        <v>4</v>
      </c>
      <c r="P244" s="335">
        <v>5</v>
      </c>
      <c r="Q244" s="335">
        <v>5</v>
      </c>
      <c r="R244" s="335">
        <v>6</v>
      </c>
      <c r="S244" s="335">
        <v>7</v>
      </c>
      <c r="T244" s="335">
        <v>4</v>
      </c>
      <c r="U244" s="335">
        <v>4</v>
      </c>
      <c r="V244" s="335">
        <v>3</v>
      </c>
      <c r="W244" s="335">
        <v>2</v>
      </c>
      <c r="X244" s="335">
        <v>1</v>
      </c>
      <c r="Y244" s="335" t="s">
        <v>1282</v>
      </c>
      <c r="Z244" s="335" t="s">
        <v>1282</v>
      </c>
      <c r="AA244" s="335" t="s">
        <v>1282</v>
      </c>
      <c r="AB244" s="335" t="s">
        <v>1282</v>
      </c>
      <c r="AC244" s="335" t="s">
        <v>1282</v>
      </c>
      <c r="AD244" s="335" t="s">
        <v>1282</v>
      </c>
      <c r="AE244" s="335" t="s">
        <v>1282</v>
      </c>
      <c r="AF244" s="335" t="s">
        <v>1282</v>
      </c>
      <c r="AG244" s="335" t="s">
        <v>1282</v>
      </c>
      <c r="AH244" s="335" t="s">
        <v>1282</v>
      </c>
      <c r="AI244" s="335" t="s">
        <v>1282</v>
      </c>
      <c r="AJ244" s="335">
        <v>1</v>
      </c>
      <c r="AK244" s="335">
        <v>1</v>
      </c>
      <c r="AL244" s="335" t="s">
        <v>1288</v>
      </c>
      <c r="AM244" s="335">
        <v>1</v>
      </c>
      <c r="AN244" s="335" t="s">
        <v>1288</v>
      </c>
      <c r="AO244" s="335">
        <v>1</v>
      </c>
      <c r="AP244" s="335" t="s">
        <v>1282</v>
      </c>
      <c r="AQ244" s="335" t="s">
        <v>1282</v>
      </c>
      <c r="AR244" s="335" t="s">
        <v>1282</v>
      </c>
      <c r="AS244" s="335" t="s">
        <v>1282</v>
      </c>
      <c r="AT244" s="335" t="s">
        <v>1282</v>
      </c>
      <c r="AU244" s="335" t="s">
        <v>1282</v>
      </c>
      <c r="AV244" s="335" t="s">
        <v>1282</v>
      </c>
      <c r="AW244" s="335" t="s">
        <v>1282</v>
      </c>
      <c r="AX244" s="335" t="s">
        <v>1282</v>
      </c>
      <c r="AY244" s="335" t="s">
        <v>1282</v>
      </c>
      <c r="AZ244" s="335" t="s">
        <v>1282</v>
      </c>
      <c r="BA244" s="335" t="s">
        <v>1282</v>
      </c>
      <c r="BB244" s="335" t="s">
        <v>1282</v>
      </c>
      <c r="BC244" s="335" t="s">
        <v>1282</v>
      </c>
      <c r="BD244" s="335" t="s">
        <v>1282</v>
      </c>
      <c r="BE244" s="335" t="s">
        <v>1282</v>
      </c>
      <c r="BF244" s="335" t="s">
        <v>1282</v>
      </c>
      <c r="BG244" s="335" t="s">
        <v>1282</v>
      </c>
      <c r="BH244" s="335" t="s">
        <v>1282</v>
      </c>
      <c r="BI244" s="335" t="s">
        <v>1282</v>
      </c>
      <c r="BJ244" s="335" t="s">
        <v>1282</v>
      </c>
      <c r="BK244" s="335" t="s">
        <v>1282</v>
      </c>
      <c r="BL244" s="335" t="s">
        <v>1282</v>
      </c>
      <c r="BM244" s="335" t="s">
        <v>1282</v>
      </c>
      <c r="BN244" s="335" t="s">
        <v>1282</v>
      </c>
      <c r="BO244" s="335" t="s">
        <v>1282</v>
      </c>
      <c r="BP244" s="335" t="s">
        <v>1282</v>
      </c>
      <c r="BQ244" s="335" t="s">
        <v>1282</v>
      </c>
      <c r="BR244" s="335" t="s">
        <v>1282</v>
      </c>
      <c r="BS244" s="335" t="s">
        <v>1282</v>
      </c>
      <c r="BT244" s="335" t="s">
        <v>1282</v>
      </c>
      <c r="BU244" s="335" t="s">
        <v>1282</v>
      </c>
      <c r="BV244" s="335" t="s">
        <v>1282</v>
      </c>
      <c r="BW244" s="335" t="s">
        <v>1282</v>
      </c>
      <c r="BX244" s="335" t="s">
        <v>1282</v>
      </c>
      <c r="BY244" s="335" t="s">
        <v>1282</v>
      </c>
      <c r="BZ244" s="335" t="s">
        <v>1282</v>
      </c>
      <c r="CA244" s="335" t="s">
        <v>1282</v>
      </c>
      <c r="CB244" s="335" t="s">
        <v>1282</v>
      </c>
      <c r="CC244" s="335" t="s">
        <v>1282</v>
      </c>
    </row>
    <row r="245" spans="1:81" s="330" customFormat="1" ht="14.25" x14ac:dyDescent="0.2">
      <c r="A245" s="334" t="s">
        <v>1526</v>
      </c>
      <c r="B245" s="335" t="s">
        <v>1123</v>
      </c>
      <c r="C245" s="335" t="s">
        <v>1282</v>
      </c>
      <c r="D245" s="335" t="s">
        <v>1282</v>
      </c>
      <c r="E245" s="335" t="s">
        <v>1282</v>
      </c>
      <c r="F245" s="335" t="s">
        <v>1282</v>
      </c>
      <c r="G245" s="335" t="s">
        <v>1282</v>
      </c>
      <c r="H245" s="335" t="s">
        <v>1282</v>
      </c>
      <c r="I245" s="335" t="s">
        <v>1282</v>
      </c>
      <c r="J245" s="335" t="s">
        <v>1282</v>
      </c>
      <c r="K245" s="335" t="s">
        <v>1282</v>
      </c>
      <c r="L245" s="335" t="s">
        <v>1282</v>
      </c>
      <c r="M245" s="335" t="s">
        <v>1282</v>
      </c>
      <c r="N245" s="335" t="s">
        <v>1282</v>
      </c>
      <c r="O245" s="335" t="s">
        <v>1282</v>
      </c>
      <c r="P245" s="335" t="s">
        <v>1282</v>
      </c>
      <c r="Q245" s="335" t="s">
        <v>1282</v>
      </c>
      <c r="R245" s="335" t="s">
        <v>1282</v>
      </c>
      <c r="S245" s="335" t="s">
        <v>1282</v>
      </c>
      <c r="T245" s="335" t="s">
        <v>1282</v>
      </c>
      <c r="U245" s="335" t="s">
        <v>1282</v>
      </c>
      <c r="V245" s="335" t="s">
        <v>1282</v>
      </c>
      <c r="W245" s="335" t="s">
        <v>1282</v>
      </c>
      <c r="X245" s="335" t="s">
        <v>1282</v>
      </c>
      <c r="Y245" s="335" t="s">
        <v>1282</v>
      </c>
      <c r="Z245" s="335" t="s">
        <v>1282</v>
      </c>
      <c r="AA245" s="335" t="s">
        <v>1282</v>
      </c>
      <c r="AB245" s="335" t="s">
        <v>1282</v>
      </c>
      <c r="AC245" s="335" t="s">
        <v>1282</v>
      </c>
      <c r="AD245" s="335" t="s">
        <v>1282</v>
      </c>
      <c r="AE245" s="335" t="s">
        <v>1282</v>
      </c>
      <c r="AF245" s="335" t="s">
        <v>1282</v>
      </c>
      <c r="AG245" s="335" t="s">
        <v>1282</v>
      </c>
      <c r="AH245" s="335" t="s">
        <v>1282</v>
      </c>
      <c r="AI245" s="335" t="s">
        <v>1282</v>
      </c>
      <c r="AJ245" s="335" t="s">
        <v>1288</v>
      </c>
      <c r="AK245" s="335">
        <v>1</v>
      </c>
      <c r="AL245" s="335">
        <v>1</v>
      </c>
      <c r="AM245" s="335" t="s">
        <v>1288</v>
      </c>
      <c r="AN245" s="335" t="s">
        <v>1288</v>
      </c>
      <c r="AO245" s="335">
        <v>1</v>
      </c>
      <c r="AP245" s="335" t="s">
        <v>1282</v>
      </c>
      <c r="AQ245" s="335" t="s">
        <v>1282</v>
      </c>
      <c r="AR245" s="335" t="s">
        <v>1282</v>
      </c>
      <c r="AS245" s="335" t="s">
        <v>1282</v>
      </c>
      <c r="AT245" s="335" t="s">
        <v>1282</v>
      </c>
      <c r="AU245" s="335" t="s">
        <v>1282</v>
      </c>
      <c r="AV245" s="335" t="s">
        <v>1282</v>
      </c>
      <c r="AW245" s="335" t="s">
        <v>1282</v>
      </c>
      <c r="AX245" s="335" t="s">
        <v>1282</v>
      </c>
      <c r="AY245" s="335" t="s">
        <v>1282</v>
      </c>
      <c r="AZ245" s="335" t="s">
        <v>1282</v>
      </c>
      <c r="BA245" s="335" t="s">
        <v>1282</v>
      </c>
      <c r="BB245" s="335" t="s">
        <v>1282</v>
      </c>
      <c r="BC245" s="335" t="s">
        <v>1282</v>
      </c>
      <c r="BD245" s="335" t="s">
        <v>1282</v>
      </c>
      <c r="BE245" s="335" t="s">
        <v>1282</v>
      </c>
      <c r="BF245" s="335" t="s">
        <v>1282</v>
      </c>
      <c r="BG245" s="335" t="s">
        <v>1282</v>
      </c>
      <c r="BH245" s="335" t="s">
        <v>1282</v>
      </c>
      <c r="BI245" s="335" t="s">
        <v>1282</v>
      </c>
      <c r="BJ245" s="335" t="s">
        <v>1282</v>
      </c>
      <c r="BK245" s="335" t="s">
        <v>1282</v>
      </c>
      <c r="BL245" s="335" t="s">
        <v>1282</v>
      </c>
      <c r="BM245" s="335" t="s">
        <v>1282</v>
      </c>
      <c r="BN245" s="335" t="s">
        <v>1282</v>
      </c>
      <c r="BO245" s="335" t="s">
        <v>1282</v>
      </c>
      <c r="BP245" s="335" t="s">
        <v>1282</v>
      </c>
      <c r="BQ245" s="335" t="s">
        <v>1282</v>
      </c>
      <c r="BR245" s="335" t="s">
        <v>1282</v>
      </c>
      <c r="BS245" s="335" t="s">
        <v>1282</v>
      </c>
      <c r="BT245" s="335" t="s">
        <v>1282</v>
      </c>
      <c r="BU245" s="335" t="s">
        <v>1282</v>
      </c>
      <c r="BV245" s="335" t="s">
        <v>1282</v>
      </c>
      <c r="BW245" s="335" t="s">
        <v>1282</v>
      </c>
      <c r="BX245" s="335" t="s">
        <v>1282</v>
      </c>
      <c r="BY245" s="335" t="s">
        <v>1282</v>
      </c>
      <c r="BZ245" s="335" t="s">
        <v>1282</v>
      </c>
      <c r="CA245" s="335" t="s">
        <v>1282</v>
      </c>
      <c r="CB245" s="335" t="s">
        <v>1282</v>
      </c>
      <c r="CC245" s="335" t="s">
        <v>1282</v>
      </c>
    </row>
    <row r="246" spans="1:81" s="330" customFormat="1" ht="13.9" customHeight="1" x14ac:dyDescent="0.2">
      <c r="A246" s="377" t="s">
        <v>1525</v>
      </c>
      <c r="B246" s="378"/>
      <c r="C246" s="335" t="s">
        <v>1282</v>
      </c>
      <c r="D246" s="335" t="s">
        <v>1282</v>
      </c>
      <c r="E246" s="335" t="s">
        <v>1282</v>
      </c>
      <c r="F246" s="335" t="s">
        <v>1282</v>
      </c>
      <c r="G246" s="335" t="s">
        <v>1282</v>
      </c>
      <c r="H246" s="335" t="s">
        <v>1282</v>
      </c>
      <c r="I246" s="335" t="s">
        <v>1282</v>
      </c>
      <c r="J246" s="335" t="s">
        <v>1282</v>
      </c>
      <c r="K246" s="335" t="s">
        <v>1282</v>
      </c>
      <c r="L246" s="335" t="s">
        <v>1282</v>
      </c>
      <c r="M246" s="335" t="s">
        <v>1282</v>
      </c>
      <c r="N246" s="335" t="s">
        <v>1282</v>
      </c>
      <c r="O246" s="335" t="s">
        <v>1282</v>
      </c>
      <c r="P246" s="335" t="s">
        <v>1282</v>
      </c>
      <c r="Q246" s="335" t="s">
        <v>1282</v>
      </c>
      <c r="R246" s="335" t="s">
        <v>1282</v>
      </c>
      <c r="S246" s="335" t="s">
        <v>1282</v>
      </c>
      <c r="T246" s="335" t="s">
        <v>1282</v>
      </c>
      <c r="U246" s="335" t="s">
        <v>1282</v>
      </c>
      <c r="V246" s="335" t="s">
        <v>1282</v>
      </c>
      <c r="W246" s="335" t="s">
        <v>1282</v>
      </c>
      <c r="X246" s="335" t="s">
        <v>1282</v>
      </c>
      <c r="Y246" s="335" t="s">
        <v>1282</v>
      </c>
      <c r="Z246" s="335" t="s">
        <v>1282</v>
      </c>
      <c r="AA246" s="335" t="s">
        <v>1282</v>
      </c>
      <c r="AB246" s="335" t="s">
        <v>1282</v>
      </c>
      <c r="AC246" s="335" t="s">
        <v>1282</v>
      </c>
      <c r="AD246" s="335" t="s">
        <v>1282</v>
      </c>
      <c r="AE246" s="335" t="s">
        <v>1282</v>
      </c>
      <c r="AF246" s="335" t="s">
        <v>1282</v>
      </c>
      <c r="AG246" s="335" t="s">
        <v>1282</v>
      </c>
      <c r="AH246" s="335" t="s">
        <v>1282</v>
      </c>
      <c r="AI246" s="335" t="s">
        <v>1282</v>
      </c>
      <c r="AJ246" s="335" t="s">
        <v>1282</v>
      </c>
      <c r="AK246" s="335" t="s">
        <v>1282</v>
      </c>
      <c r="AL246" s="335" t="s">
        <v>1282</v>
      </c>
      <c r="AM246" s="335" t="s">
        <v>1282</v>
      </c>
      <c r="AN246" s="335" t="s">
        <v>1282</v>
      </c>
      <c r="AO246" s="335" t="s">
        <v>1282</v>
      </c>
      <c r="AP246" s="335" t="s">
        <v>1282</v>
      </c>
      <c r="AQ246" s="335" t="s">
        <v>1282</v>
      </c>
      <c r="AR246" s="335">
        <v>12</v>
      </c>
      <c r="AS246" s="335">
        <v>12</v>
      </c>
      <c r="AT246" s="335">
        <v>14</v>
      </c>
      <c r="AU246" s="335">
        <v>16</v>
      </c>
      <c r="AV246" s="335">
        <v>16</v>
      </c>
      <c r="AW246" s="335">
        <v>16</v>
      </c>
      <c r="AX246" s="335">
        <v>18</v>
      </c>
      <c r="AY246" s="335">
        <v>19</v>
      </c>
      <c r="AZ246" s="335">
        <v>19</v>
      </c>
      <c r="BA246" s="335">
        <v>19</v>
      </c>
      <c r="BB246" s="335">
        <v>27</v>
      </c>
      <c r="BC246" s="335">
        <v>26</v>
      </c>
      <c r="BD246" s="335">
        <v>15</v>
      </c>
      <c r="BE246" s="335">
        <v>11</v>
      </c>
      <c r="BF246" s="335">
        <v>14</v>
      </c>
      <c r="BG246" s="335" t="s">
        <v>1282</v>
      </c>
      <c r="BH246" s="335" t="s">
        <v>1282</v>
      </c>
      <c r="BI246" s="335" t="s">
        <v>1282</v>
      </c>
      <c r="BJ246" s="335" t="s">
        <v>1282</v>
      </c>
      <c r="BK246" s="335" t="s">
        <v>1282</v>
      </c>
      <c r="BL246" s="335" t="s">
        <v>1282</v>
      </c>
      <c r="BM246" s="335" t="s">
        <v>1282</v>
      </c>
      <c r="BN246" s="335" t="s">
        <v>1282</v>
      </c>
      <c r="BO246" s="335" t="s">
        <v>1282</v>
      </c>
      <c r="BP246" s="335" t="s">
        <v>1282</v>
      </c>
      <c r="BQ246" s="335" t="s">
        <v>1282</v>
      </c>
      <c r="BR246" s="335" t="s">
        <v>1282</v>
      </c>
      <c r="BS246" s="335" t="s">
        <v>1282</v>
      </c>
      <c r="BT246" s="335" t="s">
        <v>1282</v>
      </c>
      <c r="BU246" s="335" t="s">
        <v>1282</v>
      </c>
      <c r="BV246" s="335" t="s">
        <v>1282</v>
      </c>
      <c r="BW246" s="335" t="s">
        <v>1282</v>
      </c>
      <c r="BX246" s="335" t="s">
        <v>1282</v>
      </c>
      <c r="BY246" s="335" t="s">
        <v>1282</v>
      </c>
      <c r="BZ246" s="335" t="s">
        <v>1282</v>
      </c>
      <c r="CA246" s="335" t="s">
        <v>1282</v>
      </c>
      <c r="CB246" s="335" t="s">
        <v>1282</v>
      </c>
      <c r="CC246" s="335" t="s">
        <v>1282</v>
      </c>
    </row>
    <row r="247" spans="1:81" s="330" customFormat="1" ht="13.9" customHeight="1" x14ac:dyDescent="0.2">
      <c r="A247" s="377" t="s">
        <v>1524</v>
      </c>
      <c r="B247" s="378"/>
      <c r="C247" s="335" t="s">
        <v>1282</v>
      </c>
      <c r="D247" s="335" t="s">
        <v>1282</v>
      </c>
      <c r="E247" s="335" t="s">
        <v>1282</v>
      </c>
      <c r="F247" s="335" t="s">
        <v>1282</v>
      </c>
      <c r="G247" s="335" t="s">
        <v>1282</v>
      </c>
      <c r="H247" s="335" t="s">
        <v>1282</v>
      </c>
      <c r="I247" s="335" t="s">
        <v>1282</v>
      </c>
      <c r="J247" s="335" t="s">
        <v>1282</v>
      </c>
      <c r="K247" s="335" t="s">
        <v>1282</v>
      </c>
      <c r="L247" s="335" t="s">
        <v>1282</v>
      </c>
      <c r="M247" s="335" t="s">
        <v>1282</v>
      </c>
      <c r="N247" s="335" t="s">
        <v>1282</v>
      </c>
      <c r="O247" s="335" t="s">
        <v>1282</v>
      </c>
      <c r="P247" s="335" t="s">
        <v>1282</v>
      </c>
      <c r="Q247" s="335" t="s">
        <v>1282</v>
      </c>
      <c r="R247" s="335" t="s">
        <v>1282</v>
      </c>
      <c r="S247" s="335" t="s">
        <v>1282</v>
      </c>
      <c r="T247" s="335" t="s">
        <v>1282</v>
      </c>
      <c r="U247" s="335" t="s">
        <v>1282</v>
      </c>
      <c r="V247" s="335" t="s">
        <v>1282</v>
      </c>
      <c r="W247" s="335" t="s">
        <v>1282</v>
      </c>
      <c r="X247" s="335" t="s">
        <v>1282</v>
      </c>
      <c r="Y247" s="335" t="s">
        <v>1282</v>
      </c>
      <c r="Z247" s="335" t="s">
        <v>1282</v>
      </c>
      <c r="AA247" s="335" t="s">
        <v>1282</v>
      </c>
      <c r="AB247" s="335" t="s">
        <v>1282</v>
      </c>
      <c r="AC247" s="335" t="s">
        <v>1282</v>
      </c>
      <c r="AD247" s="335" t="s">
        <v>1282</v>
      </c>
      <c r="AE247" s="335" t="s">
        <v>1282</v>
      </c>
      <c r="AF247" s="335" t="s">
        <v>1282</v>
      </c>
      <c r="AG247" s="335" t="s">
        <v>1282</v>
      </c>
      <c r="AH247" s="335" t="s">
        <v>1282</v>
      </c>
      <c r="AI247" s="335" t="s">
        <v>1282</v>
      </c>
      <c r="AJ247" s="335" t="s">
        <v>1282</v>
      </c>
      <c r="AK247" s="335" t="s">
        <v>1282</v>
      </c>
      <c r="AL247" s="335" t="s">
        <v>1282</v>
      </c>
      <c r="AM247" s="335" t="s">
        <v>1282</v>
      </c>
      <c r="AN247" s="335" t="s">
        <v>1282</v>
      </c>
      <c r="AO247" s="335" t="s">
        <v>1282</v>
      </c>
      <c r="AP247" s="335" t="s">
        <v>1282</v>
      </c>
      <c r="AQ247" s="335" t="s">
        <v>1282</v>
      </c>
      <c r="AR247" s="335" t="s">
        <v>1282</v>
      </c>
      <c r="AS247" s="335" t="s">
        <v>1282</v>
      </c>
      <c r="AT247" s="335" t="s">
        <v>1282</v>
      </c>
      <c r="AU247" s="335" t="s">
        <v>1282</v>
      </c>
      <c r="AV247" s="335" t="s">
        <v>1282</v>
      </c>
      <c r="AW247" s="335" t="s">
        <v>1282</v>
      </c>
      <c r="AX247" s="335" t="s">
        <v>1282</v>
      </c>
      <c r="AY247" s="335" t="s">
        <v>1282</v>
      </c>
      <c r="AZ247" s="335" t="s">
        <v>1282</v>
      </c>
      <c r="BA247" s="335" t="s">
        <v>1282</v>
      </c>
      <c r="BB247" s="335" t="s">
        <v>1282</v>
      </c>
      <c r="BC247" s="335" t="s">
        <v>1282</v>
      </c>
      <c r="BD247" s="335" t="s">
        <v>1282</v>
      </c>
      <c r="BE247" s="335" t="s">
        <v>1282</v>
      </c>
      <c r="BF247" s="335" t="s">
        <v>1282</v>
      </c>
      <c r="BG247" s="335" t="s">
        <v>1282</v>
      </c>
      <c r="BH247" s="335" t="s">
        <v>1282</v>
      </c>
      <c r="BI247" s="335" t="s">
        <v>1282</v>
      </c>
      <c r="BJ247" s="335" t="s">
        <v>1282</v>
      </c>
      <c r="BK247" s="335">
        <v>1</v>
      </c>
      <c r="BL247" s="335">
        <v>38</v>
      </c>
      <c r="BM247" s="335">
        <v>11</v>
      </c>
      <c r="BN247" s="335">
        <v>-14</v>
      </c>
      <c r="BO247" s="335">
        <v>2</v>
      </c>
      <c r="BP247" s="335">
        <v>16</v>
      </c>
      <c r="BQ247" s="335">
        <v>49</v>
      </c>
      <c r="BR247" s="335">
        <v>42</v>
      </c>
      <c r="BS247" s="335">
        <v>33</v>
      </c>
      <c r="BT247" s="335">
        <v>46</v>
      </c>
      <c r="BU247" s="335">
        <v>60</v>
      </c>
      <c r="BV247" s="335">
        <v>25</v>
      </c>
      <c r="BW247" s="335">
        <v>49</v>
      </c>
      <c r="BX247" s="335">
        <v>37</v>
      </c>
      <c r="BY247" s="335">
        <v>20</v>
      </c>
      <c r="BZ247" s="335">
        <v>20</v>
      </c>
      <c r="CA247" s="335">
        <v>13</v>
      </c>
      <c r="CB247" s="335">
        <v>14</v>
      </c>
      <c r="CC247" s="335">
        <v>14</v>
      </c>
    </row>
    <row r="248" spans="1:81" s="330" customFormat="1" ht="13.9" customHeight="1" x14ac:dyDescent="0.2">
      <c r="A248" s="377" t="s">
        <v>1523</v>
      </c>
      <c r="B248" s="378"/>
      <c r="C248" s="335" t="s">
        <v>1282</v>
      </c>
      <c r="D248" s="335" t="s">
        <v>1282</v>
      </c>
      <c r="E248" s="335" t="s">
        <v>1282</v>
      </c>
      <c r="F248" s="335" t="s">
        <v>1282</v>
      </c>
      <c r="G248" s="335" t="s">
        <v>1282</v>
      </c>
      <c r="H248" s="335" t="s">
        <v>1282</v>
      </c>
      <c r="I248" s="335" t="s">
        <v>1282</v>
      </c>
      <c r="J248" s="335" t="s">
        <v>1282</v>
      </c>
      <c r="K248" s="335" t="s">
        <v>1282</v>
      </c>
      <c r="L248" s="335" t="s">
        <v>1282</v>
      </c>
      <c r="M248" s="335" t="s">
        <v>1282</v>
      </c>
      <c r="N248" s="335" t="s">
        <v>1282</v>
      </c>
      <c r="O248" s="335" t="s">
        <v>1282</v>
      </c>
      <c r="P248" s="335" t="s">
        <v>1282</v>
      </c>
      <c r="Q248" s="335" t="s">
        <v>1282</v>
      </c>
      <c r="R248" s="335" t="s">
        <v>1282</v>
      </c>
      <c r="S248" s="335" t="s">
        <v>1282</v>
      </c>
      <c r="T248" s="335" t="s">
        <v>1282</v>
      </c>
      <c r="U248" s="335" t="s">
        <v>1282</v>
      </c>
      <c r="V248" s="335" t="s">
        <v>1282</v>
      </c>
      <c r="W248" s="335" t="s">
        <v>1282</v>
      </c>
      <c r="X248" s="335" t="s">
        <v>1282</v>
      </c>
      <c r="Y248" s="335" t="s">
        <v>1282</v>
      </c>
      <c r="Z248" s="335" t="s">
        <v>1282</v>
      </c>
      <c r="AA248" s="335" t="s">
        <v>1282</v>
      </c>
      <c r="AB248" s="335" t="s">
        <v>1282</v>
      </c>
      <c r="AC248" s="335" t="s">
        <v>1282</v>
      </c>
      <c r="AD248" s="335" t="s">
        <v>1282</v>
      </c>
      <c r="AE248" s="335" t="s">
        <v>1282</v>
      </c>
      <c r="AF248" s="335" t="s">
        <v>1282</v>
      </c>
      <c r="AG248" s="335" t="s">
        <v>1282</v>
      </c>
      <c r="AH248" s="335" t="s">
        <v>1282</v>
      </c>
      <c r="AI248" s="335" t="s">
        <v>1282</v>
      </c>
      <c r="AJ248" s="335" t="s">
        <v>1282</v>
      </c>
      <c r="AK248" s="335" t="s">
        <v>1282</v>
      </c>
      <c r="AL248" s="335" t="s">
        <v>1282</v>
      </c>
      <c r="AM248" s="335" t="s">
        <v>1282</v>
      </c>
      <c r="AN248" s="335" t="s">
        <v>1282</v>
      </c>
      <c r="AO248" s="335" t="s">
        <v>1282</v>
      </c>
      <c r="AP248" s="335" t="s">
        <v>1282</v>
      </c>
      <c r="AQ248" s="335" t="s">
        <v>1282</v>
      </c>
      <c r="AR248" s="335" t="s">
        <v>1282</v>
      </c>
      <c r="AS248" s="335" t="s">
        <v>1282</v>
      </c>
      <c r="AT248" s="335" t="s">
        <v>1282</v>
      </c>
      <c r="AU248" s="335" t="s">
        <v>1282</v>
      </c>
      <c r="AV248" s="335" t="s">
        <v>1282</v>
      </c>
      <c r="AW248" s="335" t="s">
        <v>1282</v>
      </c>
      <c r="AX248" s="335" t="s">
        <v>1282</v>
      </c>
      <c r="AY248" s="335" t="s">
        <v>1282</v>
      </c>
      <c r="AZ248" s="335" t="s">
        <v>1282</v>
      </c>
      <c r="BA248" s="335" t="s">
        <v>1282</v>
      </c>
      <c r="BB248" s="335" t="s">
        <v>1282</v>
      </c>
      <c r="BC248" s="335" t="s">
        <v>1282</v>
      </c>
      <c r="BD248" s="335" t="s">
        <v>1282</v>
      </c>
      <c r="BE248" s="335" t="s">
        <v>1282</v>
      </c>
      <c r="BF248" s="335" t="s">
        <v>1282</v>
      </c>
      <c r="BG248" s="335" t="s">
        <v>1282</v>
      </c>
      <c r="BH248" s="335" t="s">
        <v>1282</v>
      </c>
      <c r="BI248" s="335" t="s">
        <v>1282</v>
      </c>
      <c r="BJ248" s="335" t="s">
        <v>1282</v>
      </c>
      <c r="BK248" s="335" t="s">
        <v>1282</v>
      </c>
      <c r="BL248" s="335" t="s">
        <v>1282</v>
      </c>
      <c r="BM248" s="335" t="s">
        <v>1282</v>
      </c>
      <c r="BN248" s="335">
        <v>1</v>
      </c>
      <c r="BO248" s="335">
        <v>6</v>
      </c>
      <c r="BP248" s="335">
        <v>12</v>
      </c>
      <c r="BQ248" s="335">
        <v>9</v>
      </c>
      <c r="BR248" s="335">
        <v>6</v>
      </c>
      <c r="BS248" s="335">
        <v>8</v>
      </c>
      <c r="BT248" s="335">
        <v>8</v>
      </c>
      <c r="BU248" s="335">
        <v>9</v>
      </c>
      <c r="BV248" s="335">
        <v>10</v>
      </c>
      <c r="BW248" s="335">
        <v>12</v>
      </c>
      <c r="BX248" s="335">
        <v>14</v>
      </c>
      <c r="BY248" s="335">
        <v>14</v>
      </c>
      <c r="BZ248" s="335">
        <v>14</v>
      </c>
      <c r="CA248" s="335">
        <v>13</v>
      </c>
      <c r="CB248" s="335">
        <v>45</v>
      </c>
      <c r="CC248" s="335">
        <v>23</v>
      </c>
    </row>
    <row r="249" spans="1:81" s="330" customFormat="1" ht="13.9" customHeight="1" x14ac:dyDescent="0.2">
      <c r="A249" s="383" t="s">
        <v>1293</v>
      </c>
      <c r="B249" s="384"/>
      <c r="C249" s="333" t="s">
        <v>1282</v>
      </c>
      <c r="D249" s="333" t="s">
        <v>1282</v>
      </c>
      <c r="E249" s="333" t="s">
        <v>1282</v>
      </c>
      <c r="F249" s="333" t="s">
        <v>1282</v>
      </c>
      <c r="G249" s="333" t="s">
        <v>1282</v>
      </c>
      <c r="H249" s="333" t="s">
        <v>1282</v>
      </c>
      <c r="I249" s="333" t="s">
        <v>1282</v>
      </c>
      <c r="J249" s="333" t="s">
        <v>1282</v>
      </c>
      <c r="K249" s="333" t="s">
        <v>1282</v>
      </c>
      <c r="L249" s="333" t="s">
        <v>1282</v>
      </c>
      <c r="M249" s="333" t="s">
        <v>1282</v>
      </c>
      <c r="N249" s="333" t="s">
        <v>1282</v>
      </c>
      <c r="O249" s="333">
        <v>4</v>
      </c>
      <c r="P249" s="333">
        <v>5</v>
      </c>
      <c r="Q249" s="333">
        <v>5</v>
      </c>
      <c r="R249" s="333">
        <v>6</v>
      </c>
      <c r="S249" s="333">
        <v>7</v>
      </c>
      <c r="T249" s="333">
        <v>4</v>
      </c>
      <c r="U249" s="333">
        <v>4</v>
      </c>
      <c r="V249" s="333">
        <v>3</v>
      </c>
      <c r="W249" s="333">
        <v>2</v>
      </c>
      <c r="X249" s="333">
        <v>1</v>
      </c>
      <c r="Y249" s="333" t="s">
        <v>1282</v>
      </c>
      <c r="Z249" s="333" t="s">
        <v>1282</v>
      </c>
      <c r="AA249" s="333" t="s">
        <v>1282</v>
      </c>
      <c r="AB249" s="333" t="s">
        <v>1288</v>
      </c>
      <c r="AC249" s="333">
        <v>10</v>
      </c>
      <c r="AD249" s="333">
        <v>60</v>
      </c>
      <c r="AE249" s="333">
        <v>98</v>
      </c>
      <c r="AF249" s="333">
        <v>155</v>
      </c>
      <c r="AG249" s="333">
        <v>184</v>
      </c>
      <c r="AH249" s="333">
        <v>229</v>
      </c>
      <c r="AI249" s="333">
        <v>235</v>
      </c>
      <c r="AJ249" s="333">
        <v>261</v>
      </c>
      <c r="AK249" s="333">
        <v>287</v>
      </c>
      <c r="AL249" s="333">
        <v>307</v>
      </c>
      <c r="AM249" s="333">
        <v>316</v>
      </c>
      <c r="AN249" s="333">
        <v>72</v>
      </c>
      <c r="AO249" s="333">
        <v>247</v>
      </c>
      <c r="AP249" s="333">
        <v>257</v>
      </c>
      <c r="AQ249" s="333">
        <v>297</v>
      </c>
      <c r="AR249" s="333">
        <v>347</v>
      </c>
      <c r="AS249" s="333">
        <v>341</v>
      </c>
      <c r="AT249" s="333">
        <v>318</v>
      </c>
      <c r="AU249" s="333">
        <v>278</v>
      </c>
      <c r="AV249" s="333">
        <v>225</v>
      </c>
      <c r="AW249" s="333">
        <v>213</v>
      </c>
      <c r="AX249" s="333">
        <v>172</v>
      </c>
      <c r="AY249" s="333">
        <v>160</v>
      </c>
      <c r="AZ249" s="333">
        <v>160</v>
      </c>
      <c r="BA249" s="333">
        <v>124</v>
      </c>
      <c r="BB249" s="333">
        <v>151</v>
      </c>
      <c r="BC249" s="333">
        <v>183</v>
      </c>
      <c r="BD249" s="333">
        <v>139</v>
      </c>
      <c r="BE249" s="333">
        <v>149</v>
      </c>
      <c r="BF249" s="333">
        <v>195</v>
      </c>
      <c r="BG249" s="333">
        <v>182</v>
      </c>
      <c r="BH249" s="333">
        <v>230</v>
      </c>
      <c r="BI249" s="333">
        <v>236</v>
      </c>
      <c r="BJ249" s="333">
        <v>180</v>
      </c>
      <c r="BK249" s="333">
        <v>137</v>
      </c>
      <c r="BL249" s="333">
        <v>163</v>
      </c>
      <c r="BM249" s="333">
        <v>97</v>
      </c>
      <c r="BN249" s="333">
        <v>88</v>
      </c>
      <c r="BO249" s="333">
        <v>82</v>
      </c>
      <c r="BP249" s="333">
        <v>96</v>
      </c>
      <c r="BQ249" s="333">
        <v>123</v>
      </c>
      <c r="BR249" s="333">
        <v>111</v>
      </c>
      <c r="BS249" s="333">
        <v>108</v>
      </c>
      <c r="BT249" s="333">
        <v>123</v>
      </c>
      <c r="BU249" s="333">
        <v>131</v>
      </c>
      <c r="BV249" s="333">
        <v>97</v>
      </c>
      <c r="BW249" s="333">
        <v>121</v>
      </c>
      <c r="BX249" s="333">
        <v>127</v>
      </c>
      <c r="BY249" s="333">
        <v>107</v>
      </c>
      <c r="BZ249" s="333">
        <v>92</v>
      </c>
      <c r="CA249" s="333">
        <v>81</v>
      </c>
      <c r="CB249" s="333">
        <v>170</v>
      </c>
      <c r="CC249" s="333">
        <v>143</v>
      </c>
    </row>
    <row r="250" spans="1:81" s="330" customFormat="1" ht="13.9" customHeight="1" x14ac:dyDescent="0.2">
      <c r="A250" s="375" t="s">
        <v>1292</v>
      </c>
      <c r="B250" s="376"/>
      <c r="C250" s="337"/>
      <c r="D250" s="337"/>
      <c r="E250" s="337"/>
      <c r="F250" s="337"/>
      <c r="G250" s="337"/>
      <c r="H250" s="337"/>
      <c r="I250" s="337"/>
      <c r="J250" s="337"/>
      <c r="K250" s="337"/>
      <c r="L250" s="337"/>
      <c r="M250" s="337"/>
      <c r="N250" s="337"/>
      <c r="O250" s="337"/>
      <c r="P250" s="337"/>
      <c r="Q250" s="337"/>
      <c r="R250" s="337"/>
      <c r="S250" s="337"/>
      <c r="T250" s="337"/>
      <c r="U250" s="337"/>
      <c r="V250" s="337"/>
      <c r="W250" s="337"/>
      <c r="X250" s="337"/>
      <c r="Y250" s="337"/>
      <c r="Z250" s="337"/>
      <c r="AA250" s="337"/>
      <c r="AB250" s="337"/>
      <c r="AC250" s="337"/>
      <c r="AD250" s="337"/>
      <c r="AE250" s="337"/>
      <c r="AF250" s="337"/>
      <c r="AG250" s="337"/>
      <c r="AH250" s="337"/>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c r="BQ250" s="337"/>
      <c r="BR250" s="337"/>
      <c r="BS250" s="337"/>
      <c r="BT250" s="337"/>
      <c r="BU250" s="337"/>
      <c r="BV250" s="337"/>
      <c r="BW250" s="337"/>
      <c r="BX250" s="337"/>
      <c r="BY250" s="337"/>
      <c r="BZ250" s="337"/>
      <c r="CA250" s="337"/>
      <c r="CB250" s="337"/>
      <c r="CC250" s="337"/>
    </row>
    <row r="251" spans="1:81" s="330" customFormat="1" ht="13.9" customHeight="1" x14ac:dyDescent="0.2">
      <c r="A251" s="377" t="s">
        <v>1522</v>
      </c>
      <c r="B251" s="378"/>
      <c r="C251" s="335" t="s">
        <v>1282</v>
      </c>
      <c r="D251" s="335" t="s">
        <v>1282</v>
      </c>
      <c r="E251" s="335" t="s">
        <v>1282</v>
      </c>
      <c r="F251" s="335" t="s">
        <v>1282</v>
      </c>
      <c r="G251" s="335" t="s">
        <v>1282</v>
      </c>
      <c r="H251" s="335" t="s">
        <v>1282</v>
      </c>
      <c r="I251" s="335" t="s">
        <v>1282</v>
      </c>
      <c r="J251" s="335" t="s">
        <v>1282</v>
      </c>
      <c r="K251" s="335" t="s">
        <v>1282</v>
      </c>
      <c r="L251" s="335" t="s">
        <v>1282</v>
      </c>
      <c r="M251" s="335" t="s">
        <v>1282</v>
      </c>
      <c r="N251" s="335" t="s">
        <v>1282</v>
      </c>
      <c r="O251" s="335" t="s">
        <v>1282</v>
      </c>
      <c r="P251" s="335" t="s">
        <v>1282</v>
      </c>
      <c r="Q251" s="335" t="s">
        <v>1282</v>
      </c>
      <c r="R251" s="335" t="s">
        <v>1282</v>
      </c>
      <c r="S251" s="335" t="s">
        <v>1282</v>
      </c>
      <c r="T251" s="335" t="s">
        <v>1282</v>
      </c>
      <c r="U251" s="335" t="s">
        <v>1282</v>
      </c>
      <c r="V251" s="335" t="s">
        <v>1282</v>
      </c>
      <c r="W251" s="335" t="s">
        <v>1282</v>
      </c>
      <c r="X251" s="335" t="s">
        <v>1282</v>
      </c>
      <c r="Y251" s="335" t="s">
        <v>1282</v>
      </c>
      <c r="Z251" s="335" t="s">
        <v>1282</v>
      </c>
      <c r="AA251" s="335" t="s">
        <v>1282</v>
      </c>
      <c r="AB251" s="335" t="s">
        <v>1282</v>
      </c>
      <c r="AC251" s="335" t="s">
        <v>1282</v>
      </c>
      <c r="AD251" s="335" t="s">
        <v>1282</v>
      </c>
      <c r="AE251" s="335" t="s">
        <v>1282</v>
      </c>
      <c r="AF251" s="335" t="s">
        <v>1282</v>
      </c>
      <c r="AG251" s="335" t="s">
        <v>1282</v>
      </c>
      <c r="AH251" s="335" t="s">
        <v>1282</v>
      </c>
      <c r="AI251" s="335" t="s">
        <v>1282</v>
      </c>
      <c r="AJ251" s="335" t="s">
        <v>1282</v>
      </c>
      <c r="AK251" s="335" t="s">
        <v>1282</v>
      </c>
      <c r="AL251" s="335" t="s">
        <v>1282</v>
      </c>
      <c r="AM251" s="335" t="s">
        <v>1282</v>
      </c>
      <c r="AN251" s="335" t="s">
        <v>1282</v>
      </c>
      <c r="AO251" s="335" t="s">
        <v>1282</v>
      </c>
      <c r="AP251" s="335" t="s">
        <v>1282</v>
      </c>
      <c r="AQ251" s="335" t="s">
        <v>1282</v>
      </c>
      <c r="AR251" s="335" t="s">
        <v>1282</v>
      </c>
      <c r="AS251" s="335" t="s">
        <v>1282</v>
      </c>
      <c r="AT251" s="335" t="s">
        <v>1282</v>
      </c>
      <c r="AU251" s="335" t="s">
        <v>1282</v>
      </c>
      <c r="AV251" s="335" t="s">
        <v>1282</v>
      </c>
      <c r="AW251" s="335" t="s">
        <v>1282</v>
      </c>
      <c r="AX251" s="335" t="s">
        <v>1282</v>
      </c>
      <c r="AY251" s="335" t="s">
        <v>1282</v>
      </c>
      <c r="AZ251" s="335" t="s">
        <v>1282</v>
      </c>
      <c r="BA251" s="335" t="s">
        <v>1282</v>
      </c>
      <c r="BB251" s="335" t="s">
        <v>1282</v>
      </c>
      <c r="BC251" s="335" t="s">
        <v>1282</v>
      </c>
      <c r="BD251" s="335" t="s">
        <v>1282</v>
      </c>
      <c r="BE251" s="335" t="s">
        <v>1282</v>
      </c>
      <c r="BF251" s="335" t="s">
        <v>1282</v>
      </c>
      <c r="BG251" s="335" t="s">
        <v>1282</v>
      </c>
      <c r="BH251" s="335" t="s">
        <v>1282</v>
      </c>
      <c r="BI251" s="335" t="s">
        <v>1282</v>
      </c>
      <c r="BJ251" s="335" t="s">
        <v>1282</v>
      </c>
      <c r="BK251" s="335">
        <v>1</v>
      </c>
      <c r="BL251" s="335" t="s">
        <v>1282</v>
      </c>
      <c r="BM251" s="335" t="s">
        <v>1282</v>
      </c>
      <c r="BN251" s="335" t="s">
        <v>1282</v>
      </c>
      <c r="BO251" s="335" t="s">
        <v>1282</v>
      </c>
      <c r="BP251" s="335" t="s">
        <v>1282</v>
      </c>
      <c r="BQ251" s="335" t="s">
        <v>1282</v>
      </c>
      <c r="BR251" s="335" t="s">
        <v>1282</v>
      </c>
      <c r="BS251" s="335" t="s">
        <v>1282</v>
      </c>
      <c r="BT251" s="335" t="s">
        <v>1282</v>
      </c>
      <c r="BU251" s="335" t="s">
        <v>1282</v>
      </c>
      <c r="BV251" s="335" t="s">
        <v>1282</v>
      </c>
      <c r="BW251" s="335" t="s">
        <v>1282</v>
      </c>
      <c r="BX251" s="335" t="s">
        <v>1282</v>
      </c>
      <c r="BY251" s="335" t="s">
        <v>1282</v>
      </c>
      <c r="BZ251" s="335" t="s">
        <v>1282</v>
      </c>
      <c r="CA251" s="335" t="s">
        <v>1282</v>
      </c>
      <c r="CB251" s="335" t="s">
        <v>1282</v>
      </c>
      <c r="CC251" s="335" t="s">
        <v>1282</v>
      </c>
    </row>
    <row r="252" spans="1:81" s="330" customFormat="1" ht="14.25" x14ac:dyDescent="0.2">
      <c r="A252" s="334" t="s">
        <v>1521</v>
      </c>
      <c r="B252" s="335" t="s">
        <v>1123</v>
      </c>
      <c r="C252" s="335" t="s">
        <v>1282</v>
      </c>
      <c r="D252" s="335" t="s">
        <v>1282</v>
      </c>
      <c r="E252" s="335" t="s">
        <v>1282</v>
      </c>
      <c r="F252" s="335" t="s">
        <v>1282</v>
      </c>
      <c r="G252" s="335" t="s">
        <v>1282</v>
      </c>
      <c r="H252" s="335" t="s">
        <v>1282</v>
      </c>
      <c r="I252" s="335" t="s">
        <v>1282</v>
      </c>
      <c r="J252" s="335" t="s">
        <v>1282</v>
      </c>
      <c r="K252" s="335" t="s">
        <v>1282</v>
      </c>
      <c r="L252" s="335" t="s">
        <v>1282</v>
      </c>
      <c r="M252" s="335" t="s">
        <v>1282</v>
      </c>
      <c r="N252" s="335" t="s">
        <v>1282</v>
      </c>
      <c r="O252" s="335" t="s">
        <v>1282</v>
      </c>
      <c r="P252" s="335" t="s">
        <v>1282</v>
      </c>
      <c r="Q252" s="335" t="s">
        <v>1282</v>
      </c>
      <c r="R252" s="335" t="s">
        <v>1282</v>
      </c>
      <c r="S252" s="335" t="s">
        <v>1282</v>
      </c>
      <c r="T252" s="335" t="s">
        <v>1282</v>
      </c>
      <c r="U252" s="335" t="s">
        <v>1282</v>
      </c>
      <c r="V252" s="335" t="s">
        <v>1282</v>
      </c>
      <c r="W252" s="335" t="s">
        <v>1282</v>
      </c>
      <c r="X252" s="335" t="s">
        <v>1282</v>
      </c>
      <c r="Y252" s="335" t="s">
        <v>1282</v>
      </c>
      <c r="Z252" s="335" t="s">
        <v>1282</v>
      </c>
      <c r="AA252" s="335" t="s">
        <v>1282</v>
      </c>
      <c r="AB252" s="335" t="s">
        <v>1282</v>
      </c>
      <c r="AC252" s="335" t="s">
        <v>1282</v>
      </c>
      <c r="AD252" s="335" t="s">
        <v>1282</v>
      </c>
      <c r="AE252" s="335" t="s">
        <v>1282</v>
      </c>
      <c r="AF252" s="335" t="s">
        <v>1282</v>
      </c>
      <c r="AG252" s="335" t="s">
        <v>1282</v>
      </c>
      <c r="AH252" s="335" t="s">
        <v>1282</v>
      </c>
      <c r="AI252" s="335" t="s">
        <v>1282</v>
      </c>
      <c r="AJ252" s="335" t="s">
        <v>1282</v>
      </c>
      <c r="AK252" s="335" t="s">
        <v>1282</v>
      </c>
      <c r="AL252" s="335" t="s">
        <v>1282</v>
      </c>
      <c r="AM252" s="335" t="s">
        <v>1282</v>
      </c>
      <c r="AN252" s="335" t="s">
        <v>1282</v>
      </c>
      <c r="AO252" s="335" t="s">
        <v>1282</v>
      </c>
      <c r="AP252" s="335" t="s">
        <v>1282</v>
      </c>
      <c r="AQ252" s="335" t="s">
        <v>1282</v>
      </c>
      <c r="AR252" s="335" t="s">
        <v>1282</v>
      </c>
      <c r="AS252" s="335" t="s">
        <v>1282</v>
      </c>
      <c r="AT252" s="335" t="s">
        <v>1282</v>
      </c>
      <c r="AU252" s="335" t="s">
        <v>1282</v>
      </c>
      <c r="AV252" s="335" t="s">
        <v>1282</v>
      </c>
      <c r="AW252" s="335" t="s">
        <v>1282</v>
      </c>
      <c r="AX252" s="335" t="s">
        <v>1282</v>
      </c>
      <c r="AY252" s="335" t="s">
        <v>1282</v>
      </c>
      <c r="AZ252" s="335" t="s">
        <v>1282</v>
      </c>
      <c r="BA252" s="335" t="s">
        <v>1282</v>
      </c>
      <c r="BB252" s="335" t="s">
        <v>1282</v>
      </c>
      <c r="BC252" s="335" t="s">
        <v>1282</v>
      </c>
      <c r="BD252" s="335" t="s">
        <v>1282</v>
      </c>
      <c r="BE252" s="335" t="s">
        <v>1282</v>
      </c>
      <c r="BF252" s="335" t="s">
        <v>1282</v>
      </c>
      <c r="BG252" s="335" t="s">
        <v>1282</v>
      </c>
      <c r="BH252" s="335" t="s">
        <v>1282</v>
      </c>
      <c r="BI252" s="335" t="s">
        <v>1282</v>
      </c>
      <c r="BJ252" s="335" t="s">
        <v>1282</v>
      </c>
      <c r="BK252" s="335" t="s">
        <v>1282</v>
      </c>
      <c r="BL252" s="335" t="s">
        <v>1282</v>
      </c>
      <c r="BM252" s="335" t="s">
        <v>1282</v>
      </c>
      <c r="BN252" s="335" t="s">
        <v>1282</v>
      </c>
      <c r="BO252" s="335" t="s">
        <v>1282</v>
      </c>
      <c r="BP252" s="335" t="s">
        <v>1282</v>
      </c>
      <c r="BQ252" s="335" t="s">
        <v>1282</v>
      </c>
      <c r="BR252" s="335" t="s">
        <v>1282</v>
      </c>
      <c r="BS252" s="335" t="s">
        <v>1282</v>
      </c>
      <c r="BT252" s="335" t="s">
        <v>1282</v>
      </c>
      <c r="BU252" s="335" t="s">
        <v>1282</v>
      </c>
      <c r="BV252" s="335" t="s">
        <v>1282</v>
      </c>
      <c r="BW252" s="335" t="s">
        <v>1282</v>
      </c>
      <c r="BX252" s="335" t="s">
        <v>1282</v>
      </c>
      <c r="BY252" s="335" t="s">
        <v>1282</v>
      </c>
      <c r="BZ252" s="335">
        <v>1</v>
      </c>
      <c r="CA252" s="335">
        <v>5</v>
      </c>
      <c r="CB252" s="335">
        <v>260</v>
      </c>
      <c r="CC252" s="335">
        <v>185</v>
      </c>
    </row>
    <row r="253" spans="1:81" s="330" customFormat="1" ht="13.9" customHeight="1" x14ac:dyDescent="0.2">
      <c r="A253" s="383" t="s">
        <v>1283</v>
      </c>
      <c r="B253" s="384"/>
      <c r="C253" s="333" t="s">
        <v>1282</v>
      </c>
      <c r="D253" s="333" t="s">
        <v>1282</v>
      </c>
      <c r="E253" s="333" t="s">
        <v>1282</v>
      </c>
      <c r="F253" s="333" t="s">
        <v>1282</v>
      </c>
      <c r="G253" s="333" t="s">
        <v>1282</v>
      </c>
      <c r="H253" s="333" t="s">
        <v>1282</v>
      </c>
      <c r="I253" s="333" t="s">
        <v>1282</v>
      </c>
      <c r="J253" s="333" t="s">
        <v>1282</v>
      </c>
      <c r="K253" s="333" t="s">
        <v>1282</v>
      </c>
      <c r="L253" s="333" t="s">
        <v>1282</v>
      </c>
      <c r="M253" s="333" t="s">
        <v>1282</v>
      </c>
      <c r="N253" s="333" t="s">
        <v>1282</v>
      </c>
      <c r="O253" s="333" t="s">
        <v>1282</v>
      </c>
      <c r="P253" s="333" t="s">
        <v>1282</v>
      </c>
      <c r="Q253" s="333" t="s">
        <v>1282</v>
      </c>
      <c r="R253" s="333" t="s">
        <v>1282</v>
      </c>
      <c r="S253" s="333" t="s">
        <v>1282</v>
      </c>
      <c r="T253" s="333" t="s">
        <v>1282</v>
      </c>
      <c r="U253" s="333" t="s">
        <v>1282</v>
      </c>
      <c r="V253" s="333" t="s">
        <v>1282</v>
      </c>
      <c r="W253" s="333" t="s">
        <v>1282</v>
      </c>
      <c r="X253" s="333" t="s">
        <v>1282</v>
      </c>
      <c r="Y253" s="333" t="s">
        <v>1282</v>
      </c>
      <c r="Z253" s="333" t="s">
        <v>1282</v>
      </c>
      <c r="AA253" s="333" t="s">
        <v>1282</v>
      </c>
      <c r="AB253" s="333" t="s">
        <v>1282</v>
      </c>
      <c r="AC253" s="333" t="s">
        <v>1282</v>
      </c>
      <c r="AD253" s="333" t="s">
        <v>1282</v>
      </c>
      <c r="AE253" s="333" t="s">
        <v>1282</v>
      </c>
      <c r="AF253" s="333" t="s">
        <v>1282</v>
      </c>
      <c r="AG253" s="333" t="s">
        <v>1282</v>
      </c>
      <c r="AH253" s="333" t="s">
        <v>1282</v>
      </c>
      <c r="AI253" s="333" t="s">
        <v>1282</v>
      </c>
      <c r="AJ253" s="333" t="s">
        <v>1282</v>
      </c>
      <c r="AK253" s="333" t="s">
        <v>1282</v>
      </c>
      <c r="AL253" s="333" t="s">
        <v>1282</v>
      </c>
      <c r="AM253" s="333" t="s">
        <v>1282</v>
      </c>
      <c r="AN253" s="333" t="s">
        <v>1282</v>
      </c>
      <c r="AO253" s="333" t="s">
        <v>1282</v>
      </c>
      <c r="AP253" s="333" t="s">
        <v>1282</v>
      </c>
      <c r="AQ253" s="333" t="s">
        <v>1282</v>
      </c>
      <c r="AR253" s="333" t="s">
        <v>1282</v>
      </c>
      <c r="AS253" s="333" t="s">
        <v>1282</v>
      </c>
      <c r="AT253" s="333" t="s">
        <v>1282</v>
      </c>
      <c r="AU253" s="333" t="s">
        <v>1282</v>
      </c>
      <c r="AV253" s="333" t="s">
        <v>1282</v>
      </c>
      <c r="AW253" s="333" t="s">
        <v>1282</v>
      </c>
      <c r="AX253" s="333" t="s">
        <v>1282</v>
      </c>
      <c r="AY253" s="333" t="s">
        <v>1282</v>
      </c>
      <c r="AZ253" s="333" t="s">
        <v>1282</v>
      </c>
      <c r="BA253" s="333" t="s">
        <v>1282</v>
      </c>
      <c r="BB253" s="333" t="s">
        <v>1282</v>
      </c>
      <c r="BC253" s="333" t="s">
        <v>1282</v>
      </c>
      <c r="BD253" s="333" t="s">
        <v>1282</v>
      </c>
      <c r="BE253" s="333" t="s">
        <v>1282</v>
      </c>
      <c r="BF253" s="333" t="s">
        <v>1282</v>
      </c>
      <c r="BG253" s="333" t="s">
        <v>1282</v>
      </c>
      <c r="BH253" s="333" t="s">
        <v>1282</v>
      </c>
      <c r="BI253" s="333" t="s">
        <v>1282</v>
      </c>
      <c r="BJ253" s="333" t="s">
        <v>1282</v>
      </c>
      <c r="BK253" s="333">
        <v>1</v>
      </c>
      <c r="BL253" s="333" t="s">
        <v>1282</v>
      </c>
      <c r="BM253" s="333" t="s">
        <v>1282</v>
      </c>
      <c r="BN253" s="333" t="s">
        <v>1282</v>
      </c>
      <c r="BO253" s="333" t="s">
        <v>1282</v>
      </c>
      <c r="BP253" s="333" t="s">
        <v>1282</v>
      </c>
      <c r="BQ253" s="333" t="s">
        <v>1282</v>
      </c>
      <c r="BR253" s="333" t="s">
        <v>1282</v>
      </c>
      <c r="BS253" s="333" t="s">
        <v>1282</v>
      </c>
      <c r="BT253" s="333" t="s">
        <v>1282</v>
      </c>
      <c r="BU253" s="333" t="s">
        <v>1282</v>
      </c>
      <c r="BV253" s="333" t="s">
        <v>1282</v>
      </c>
      <c r="BW253" s="333" t="s">
        <v>1282</v>
      </c>
      <c r="BX253" s="333" t="s">
        <v>1282</v>
      </c>
      <c r="BY253" s="333" t="s">
        <v>1282</v>
      </c>
      <c r="BZ253" s="333">
        <v>1</v>
      </c>
      <c r="CA253" s="333">
        <v>5</v>
      </c>
      <c r="CB253" s="333">
        <v>260</v>
      </c>
      <c r="CC253" s="333">
        <v>185</v>
      </c>
    </row>
    <row r="254" spans="1:81" s="330" customFormat="1" ht="13.9" customHeight="1" x14ac:dyDescent="0.25">
      <c r="A254" s="379" t="s">
        <v>1520</v>
      </c>
      <c r="B254" s="380"/>
      <c r="C254" s="333">
        <v>277</v>
      </c>
      <c r="D254" s="333">
        <v>117</v>
      </c>
      <c r="E254" s="333">
        <v>68</v>
      </c>
      <c r="F254" s="333">
        <v>130</v>
      </c>
      <c r="G254" s="333">
        <v>134</v>
      </c>
      <c r="H254" s="333">
        <v>119</v>
      </c>
      <c r="I254" s="333">
        <v>68</v>
      </c>
      <c r="J254" s="333">
        <v>31</v>
      </c>
      <c r="K254" s="333">
        <v>8</v>
      </c>
      <c r="L254" s="333">
        <v>8</v>
      </c>
      <c r="M254" s="333">
        <v>1</v>
      </c>
      <c r="N254" s="333" t="s">
        <v>1288</v>
      </c>
      <c r="O254" s="333">
        <v>20</v>
      </c>
      <c r="P254" s="333">
        <v>25</v>
      </c>
      <c r="Q254" s="333">
        <v>19</v>
      </c>
      <c r="R254" s="333">
        <v>48</v>
      </c>
      <c r="S254" s="333">
        <v>36</v>
      </c>
      <c r="T254" s="333">
        <v>44</v>
      </c>
      <c r="U254" s="333">
        <v>53</v>
      </c>
      <c r="V254" s="333">
        <v>85</v>
      </c>
      <c r="W254" s="333">
        <v>109</v>
      </c>
      <c r="X254" s="333">
        <v>153</v>
      </c>
      <c r="Y254" s="333">
        <v>185</v>
      </c>
      <c r="Z254" s="333">
        <v>246</v>
      </c>
      <c r="AA254" s="333">
        <v>517</v>
      </c>
      <c r="AB254" s="333">
        <v>643</v>
      </c>
      <c r="AC254" s="333">
        <v>575</v>
      </c>
      <c r="AD254" s="333">
        <v>582</v>
      </c>
      <c r="AE254" s="333">
        <v>862</v>
      </c>
      <c r="AF254" s="333">
        <v>1049</v>
      </c>
      <c r="AG254" s="333">
        <v>1780</v>
      </c>
      <c r="AH254" s="333">
        <v>2138</v>
      </c>
      <c r="AI254" s="333">
        <v>2523</v>
      </c>
      <c r="AJ254" s="333">
        <v>2623</v>
      </c>
      <c r="AK254" s="333">
        <v>2702</v>
      </c>
      <c r="AL254" s="333">
        <v>2842</v>
      </c>
      <c r="AM254" s="333">
        <v>3445</v>
      </c>
      <c r="AN254" s="333">
        <v>1024</v>
      </c>
      <c r="AO254" s="333">
        <v>4496</v>
      </c>
      <c r="AP254" s="333">
        <v>7078</v>
      </c>
      <c r="AQ254" s="333">
        <v>6641</v>
      </c>
      <c r="AR254" s="333">
        <v>6486</v>
      </c>
      <c r="AS254" s="333">
        <v>6124</v>
      </c>
      <c r="AT254" s="333">
        <v>5379</v>
      </c>
      <c r="AU254" s="333">
        <v>4962</v>
      </c>
      <c r="AV254" s="333">
        <v>5157</v>
      </c>
      <c r="AW254" s="333">
        <v>5221</v>
      </c>
      <c r="AX254" s="333">
        <v>4861</v>
      </c>
      <c r="AY254" s="333">
        <v>4235</v>
      </c>
      <c r="AZ254" s="333">
        <v>4266</v>
      </c>
      <c r="BA254" s="333">
        <v>4074</v>
      </c>
      <c r="BB254" s="333">
        <v>4965</v>
      </c>
      <c r="BC254" s="333">
        <v>4273</v>
      </c>
      <c r="BD254" s="333">
        <v>4539</v>
      </c>
      <c r="BE254" s="333">
        <v>5666</v>
      </c>
      <c r="BF254" s="333">
        <v>7789</v>
      </c>
      <c r="BG254" s="333">
        <v>7230</v>
      </c>
      <c r="BH254" s="333">
        <v>7850</v>
      </c>
      <c r="BI254" s="333">
        <v>8161</v>
      </c>
      <c r="BJ254" s="333">
        <v>7653</v>
      </c>
      <c r="BK254" s="333">
        <v>9332</v>
      </c>
      <c r="BL254" s="333">
        <v>8665</v>
      </c>
      <c r="BM254" s="333">
        <v>9485</v>
      </c>
      <c r="BN254" s="333">
        <v>10501</v>
      </c>
      <c r="BO254" s="333">
        <v>15082</v>
      </c>
      <c r="BP254" s="333">
        <v>12604</v>
      </c>
      <c r="BQ254" s="333">
        <v>20167</v>
      </c>
      <c r="BR254" s="333">
        <v>21285</v>
      </c>
      <c r="BS254" s="333">
        <v>20653</v>
      </c>
      <c r="BT254" s="333">
        <v>19221</v>
      </c>
      <c r="BU254" s="333">
        <v>17394</v>
      </c>
      <c r="BV254" s="333">
        <v>18908</v>
      </c>
      <c r="BW254" s="333">
        <v>20002</v>
      </c>
      <c r="BX254" s="333">
        <v>20258</v>
      </c>
      <c r="BY254" s="333">
        <v>16781</v>
      </c>
      <c r="BZ254" s="333">
        <v>13232</v>
      </c>
      <c r="CA254" s="333">
        <v>14357</v>
      </c>
      <c r="CB254" s="333">
        <v>17414</v>
      </c>
      <c r="CC254" s="333">
        <v>13383</v>
      </c>
    </row>
    <row r="255" spans="1:81" s="330" customFormat="1" ht="13.9" customHeight="1" x14ac:dyDescent="0.25">
      <c r="A255" s="381" t="s">
        <v>1519</v>
      </c>
      <c r="B255" s="382"/>
      <c r="C255" s="337"/>
      <c r="D255" s="337"/>
      <c r="E255" s="337"/>
      <c r="F255" s="337"/>
      <c r="G255" s="337"/>
      <c r="H255" s="337"/>
      <c r="I255" s="337"/>
      <c r="J255" s="337"/>
      <c r="K255" s="337"/>
      <c r="L255" s="337"/>
      <c r="M255" s="337"/>
      <c r="N255" s="337"/>
      <c r="O255" s="337"/>
      <c r="P255" s="337"/>
      <c r="Q255" s="337"/>
      <c r="R255" s="337"/>
      <c r="S255" s="337"/>
      <c r="T255" s="337"/>
      <c r="U255" s="337"/>
      <c r="V255" s="337"/>
      <c r="W255" s="337"/>
      <c r="X255" s="337"/>
      <c r="Y255" s="337"/>
      <c r="Z255" s="337"/>
      <c r="AA255" s="337"/>
      <c r="AB255" s="337"/>
      <c r="AC255" s="337"/>
      <c r="AD255" s="337"/>
      <c r="AE255" s="337"/>
      <c r="AF255" s="337"/>
      <c r="AG255" s="337"/>
      <c r="AH255" s="337"/>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c r="BQ255" s="337"/>
      <c r="BR255" s="337"/>
      <c r="BS255" s="337"/>
      <c r="BT255" s="337"/>
      <c r="BU255" s="337"/>
      <c r="BV255" s="337"/>
      <c r="BW255" s="337"/>
      <c r="BX255" s="337"/>
      <c r="BY255" s="337"/>
      <c r="BZ255" s="337"/>
      <c r="CA255" s="337"/>
      <c r="CB255" s="337"/>
      <c r="CC255" s="337"/>
    </row>
    <row r="256" spans="1:81" s="330" customFormat="1" ht="13.9" customHeight="1" x14ac:dyDescent="0.2">
      <c r="A256" s="375" t="s">
        <v>1518</v>
      </c>
      <c r="B256" s="376"/>
      <c r="C256" s="337"/>
      <c r="D256" s="337"/>
      <c r="E256" s="337"/>
      <c r="F256" s="337"/>
      <c r="G256" s="337"/>
      <c r="H256" s="337"/>
      <c r="I256" s="337"/>
      <c r="J256" s="337"/>
      <c r="K256" s="337"/>
      <c r="L256" s="337"/>
      <c r="M256" s="337"/>
      <c r="N256" s="337"/>
      <c r="O256" s="337"/>
      <c r="P256" s="337"/>
      <c r="Q256" s="337"/>
      <c r="R256" s="337"/>
      <c r="S256" s="337"/>
      <c r="T256" s="337"/>
      <c r="U256" s="337"/>
      <c r="V256" s="337"/>
      <c r="W256" s="337"/>
      <c r="X256" s="337"/>
      <c r="Y256" s="337"/>
      <c r="Z256" s="337"/>
      <c r="AA256" s="337"/>
      <c r="AB256" s="337"/>
      <c r="AC256" s="337"/>
      <c r="AD256" s="337"/>
      <c r="AE256" s="337"/>
      <c r="AF256" s="337"/>
      <c r="AG256" s="337"/>
      <c r="AH256" s="337"/>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row>
    <row r="257" spans="1:81" s="330" customFormat="1" ht="13.9" customHeight="1" x14ac:dyDescent="0.2">
      <c r="A257" s="377" t="s">
        <v>1517</v>
      </c>
      <c r="B257" s="378"/>
      <c r="C257" s="335" t="s">
        <v>1282</v>
      </c>
      <c r="D257" s="335" t="s">
        <v>1282</v>
      </c>
      <c r="E257" s="335" t="s">
        <v>1282</v>
      </c>
      <c r="F257" s="335" t="s">
        <v>1282</v>
      </c>
      <c r="G257" s="335" t="s">
        <v>1282</v>
      </c>
      <c r="H257" s="335" t="s">
        <v>1282</v>
      </c>
      <c r="I257" s="335" t="s">
        <v>1282</v>
      </c>
      <c r="J257" s="335" t="s">
        <v>1282</v>
      </c>
      <c r="K257" s="335" t="s">
        <v>1282</v>
      </c>
      <c r="L257" s="335" t="s">
        <v>1282</v>
      </c>
      <c r="M257" s="335" t="s">
        <v>1282</v>
      </c>
      <c r="N257" s="335" t="s">
        <v>1282</v>
      </c>
      <c r="O257" s="335" t="s">
        <v>1282</v>
      </c>
      <c r="P257" s="335" t="s">
        <v>1282</v>
      </c>
      <c r="Q257" s="335" t="s">
        <v>1282</v>
      </c>
      <c r="R257" s="335" t="s">
        <v>1282</v>
      </c>
      <c r="S257" s="335" t="s">
        <v>1282</v>
      </c>
      <c r="T257" s="335" t="s">
        <v>1282</v>
      </c>
      <c r="U257" s="335" t="s">
        <v>1282</v>
      </c>
      <c r="V257" s="335" t="s">
        <v>1282</v>
      </c>
      <c r="W257" s="335" t="s">
        <v>1282</v>
      </c>
      <c r="X257" s="335" t="s">
        <v>1282</v>
      </c>
      <c r="Y257" s="335" t="s">
        <v>1282</v>
      </c>
      <c r="Z257" s="335" t="s">
        <v>1282</v>
      </c>
      <c r="AA257" s="335" t="s">
        <v>1282</v>
      </c>
      <c r="AB257" s="335" t="s">
        <v>1282</v>
      </c>
      <c r="AC257" s="335" t="s">
        <v>1282</v>
      </c>
      <c r="AD257" s="335" t="s">
        <v>1282</v>
      </c>
      <c r="AE257" s="335" t="s">
        <v>1282</v>
      </c>
      <c r="AF257" s="335" t="s">
        <v>1282</v>
      </c>
      <c r="AG257" s="335" t="s">
        <v>1282</v>
      </c>
      <c r="AH257" s="335" t="s">
        <v>1282</v>
      </c>
      <c r="AI257" s="335" t="s">
        <v>1282</v>
      </c>
      <c r="AJ257" s="335" t="s">
        <v>1282</v>
      </c>
      <c r="AK257" s="335" t="s">
        <v>1282</v>
      </c>
      <c r="AL257" s="335">
        <v>22</v>
      </c>
      <c r="AM257" s="335">
        <v>269</v>
      </c>
      <c r="AN257" s="335">
        <v>79</v>
      </c>
      <c r="AO257" s="335">
        <v>98</v>
      </c>
      <c r="AP257" s="335">
        <v>12</v>
      </c>
      <c r="AQ257" s="335">
        <v>2</v>
      </c>
      <c r="AR257" s="335">
        <v>5</v>
      </c>
      <c r="AS257" s="335" t="s">
        <v>1288</v>
      </c>
      <c r="AT257" s="335">
        <v>1</v>
      </c>
      <c r="AU257" s="335">
        <v>1</v>
      </c>
      <c r="AV257" s="335">
        <v>1</v>
      </c>
      <c r="AW257" s="335" t="s">
        <v>1288</v>
      </c>
      <c r="AX257" s="335" t="s">
        <v>1288</v>
      </c>
      <c r="AY257" s="335" t="s">
        <v>1288</v>
      </c>
      <c r="AZ257" s="335" t="s">
        <v>1288</v>
      </c>
      <c r="BA257" s="335" t="s">
        <v>1288</v>
      </c>
      <c r="BB257" s="335" t="s">
        <v>1282</v>
      </c>
      <c r="BC257" s="335" t="s">
        <v>1282</v>
      </c>
      <c r="BD257" s="335" t="s">
        <v>1282</v>
      </c>
      <c r="BE257" s="335" t="s">
        <v>1282</v>
      </c>
      <c r="BF257" s="335" t="s">
        <v>1282</v>
      </c>
      <c r="BG257" s="335" t="s">
        <v>1282</v>
      </c>
      <c r="BH257" s="335" t="s">
        <v>1282</v>
      </c>
      <c r="BI257" s="335" t="s">
        <v>1282</v>
      </c>
      <c r="BJ257" s="335" t="s">
        <v>1282</v>
      </c>
      <c r="BK257" s="335" t="s">
        <v>1282</v>
      </c>
      <c r="BL257" s="335" t="s">
        <v>1282</v>
      </c>
      <c r="BM257" s="335" t="s">
        <v>1282</v>
      </c>
      <c r="BN257" s="335" t="s">
        <v>1282</v>
      </c>
      <c r="BO257" s="335" t="s">
        <v>1282</v>
      </c>
      <c r="BP257" s="335" t="s">
        <v>1282</v>
      </c>
      <c r="BQ257" s="335" t="s">
        <v>1282</v>
      </c>
      <c r="BR257" s="335" t="s">
        <v>1282</v>
      </c>
      <c r="BS257" s="335" t="s">
        <v>1282</v>
      </c>
      <c r="BT257" s="335" t="s">
        <v>1282</v>
      </c>
      <c r="BU257" s="335" t="s">
        <v>1282</v>
      </c>
      <c r="BV257" s="335" t="s">
        <v>1282</v>
      </c>
      <c r="BW257" s="335" t="s">
        <v>1282</v>
      </c>
      <c r="BX257" s="335" t="s">
        <v>1282</v>
      </c>
      <c r="BY257" s="335" t="s">
        <v>1282</v>
      </c>
      <c r="BZ257" s="335" t="s">
        <v>1282</v>
      </c>
      <c r="CA257" s="335" t="s">
        <v>1282</v>
      </c>
      <c r="CB257" s="335" t="s">
        <v>1282</v>
      </c>
      <c r="CC257" s="335" t="s">
        <v>1282</v>
      </c>
    </row>
    <row r="258" spans="1:81" s="330" customFormat="1" ht="13.9" customHeight="1" x14ac:dyDescent="0.2">
      <c r="A258" s="377" t="s">
        <v>1516</v>
      </c>
      <c r="B258" s="378"/>
      <c r="C258" s="335" t="s">
        <v>1282</v>
      </c>
      <c r="D258" s="335" t="s">
        <v>1282</v>
      </c>
      <c r="E258" s="335" t="s">
        <v>1282</v>
      </c>
      <c r="F258" s="335" t="s">
        <v>1282</v>
      </c>
      <c r="G258" s="335" t="s">
        <v>1282</v>
      </c>
      <c r="H258" s="335" t="s">
        <v>1282</v>
      </c>
      <c r="I258" s="335" t="s">
        <v>1282</v>
      </c>
      <c r="J258" s="335" t="s">
        <v>1282</v>
      </c>
      <c r="K258" s="335" t="s">
        <v>1282</v>
      </c>
      <c r="L258" s="335" t="s">
        <v>1282</v>
      </c>
      <c r="M258" s="335" t="s">
        <v>1282</v>
      </c>
      <c r="N258" s="335" t="s">
        <v>1282</v>
      </c>
      <c r="O258" s="335" t="s">
        <v>1282</v>
      </c>
      <c r="P258" s="335" t="s">
        <v>1282</v>
      </c>
      <c r="Q258" s="335" t="s">
        <v>1282</v>
      </c>
      <c r="R258" s="335" t="s">
        <v>1282</v>
      </c>
      <c r="S258" s="335" t="s">
        <v>1282</v>
      </c>
      <c r="T258" s="335" t="s">
        <v>1282</v>
      </c>
      <c r="U258" s="335" t="s">
        <v>1282</v>
      </c>
      <c r="V258" s="335" t="s">
        <v>1282</v>
      </c>
      <c r="W258" s="335" t="s">
        <v>1282</v>
      </c>
      <c r="X258" s="335" t="s">
        <v>1282</v>
      </c>
      <c r="Y258" s="335" t="s">
        <v>1282</v>
      </c>
      <c r="Z258" s="335" t="s">
        <v>1282</v>
      </c>
      <c r="AA258" s="335" t="s">
        <v>1282</v>
      </c>
      <c r="AB258" s="335" t="s">
        <v>1282</v>
      </c>
      <c r="AC258" s="335" t="s">
        <v>1282</v>
      </c>
      <c r="AD258" s="335" t="s">
        <v>1282</v>
      </c>
      <c r="AE258" s="335" t="s">
        <v>1282</v>
      </c>
      <c r="AF258" s="335" t="s">
        <v>1282</v>
      </c>
      <c r="AG258" s="335" t="s">
        <v>1282</v>
      </c>
      <c r="AH258" s="335" t="s">
        <v>1282</v>
      </c>
      <c r="AI258" s="335" t="s">
        <v>1282</v>
      </c>
      <c r="AJ258" s="335" t="s">
        <v>1282</v>
      </c>
      <c r="AK258" s="335" t="s">
        <v>1282</v>
      </c>
      <c r="AL258" s="335" t="s">
        <v>1282</v>
      </c>
      <c r="AM258" s="335" t="s">
        <v>1282</v>
      </c>
      <c r="AN258" s="335" t="s">
        <v>1282</v>
      </c>
      <c r="AO258" s="335" t="s">
        <v>1282</v>
      </c>
      <c r="AP258" s="335" t="s">
        <v>1282</v>
      </c>
      <c r="AQ258" s="335">
        <v>9</v>
      </c>
      <c r="AR258" s="335">
        <v>20</v>
      </c>
      <c r="AS258" s="335">
        <v>20</v>
      </c>
      <c r="AT258" s="335">
        <v>12</v>
      </c>
      <c r="AU258" s="335">
        <v>23</v>
      </c>
      <c r="AV258" s="335">
        <v>17</v>
      </c>
      <c r="AW258" s="335">
        <v>19</v>
      </c>
      <c r="AX258" s="335">
        <v>18</v>
      </c>
      <c r="AY258" s="335">
        <v>22</v>
      </c>
      <c r="AZ258" s="335">
        <v>20</v>
      </c>
      <c r="BA258" s="335">
        <v>18</v>
      </c>
      <c r="BB258" s="335">
        <v>23</v>
      </c>
      <c r="BC258" s="335">
        <v>20</v>
      </c>
      <c r="BD258" s="335" t="s">
        <v>1282</v>
      </c>
      <c r="BE258" s="335">
        <v>12</v>
      </c>
      <c r="BF258" s="335">
        <v>11</v>
      </c>
      <c r="BG258" s="335">
        <v>15</v>
      </c>
      <c r="BH258" s="335">
        <v>23</v>
      </c>
      <c r="BI258" s="335">
        <v>17</v>
      </c>
      <c r="BJ258" s="335">
        <v>19</v>
      </c>
      <c r="BK258" s="335">
        <v>14</v>
      </c>
      <c r="BL258" s="335">
        <v>12</v>
      </c>
      <c r="BM258" s="335">
        <v>15</v>
      </c>
      <c r="BN258" s="335">
        <v>16</v>
      </c>
      <c r="BO258" s="335">
        <v>40</v>
      </c>
      <c r="BP258" s="335">
        <v>36</v>
      </c>
      <c r="BQ258" s="335">
        <v>24</v>
      </c>
      <c r="BR258" s="335">
        <v>24</v>
      </c>
      <c r="BS258" s="335">
        <v>21</v>
      </c>
      <c r="BT258" s="335">
        <v>24</v>
      </c>
      <c r="BU258" s="335">
        <v>20</v>
      </c>
      <c r="BV258" s="335">
        <v>6</v>
      </c>
      <c r="BW258" s="335">
        <v>22</v>
      </c>
      <c r="BX258" s="335">
        <v>10</v>
      </c>
      <c r="BY258" s="335">
        <v>6</v>
      </c>
      <c r="BZ258" s="335" t="s">
        <v>1282</v>
      </c>
      <c r="CA258" s="335" t="s">
        <v>1282</v>
      </c>
      <c r="CB258" s="335" t="s">
        <v>1282</v>
      </c>
      <c r="CC258" s="335" t="s">
        <v>1282</v>
      </c>
    </row>
    <row r="259" spans="1:81" s="330" customFormat="1" ht="13.9" customHeight="1" x14ac:dyDescent="0.2">
      <c r="A259" s="377" t="s">
        <v>1515</v>
      </c>
      <c r="B259" s="378"/>
      <c r="C259" s="335" t="s">
        <v>1282</v>
      </c>
      <c r="D259" s="335" t="s">
        <v>1282</v>
      </c>
      <c r="E259" s="335" t="s">
        <v>1282</v>
      </c>
      <c r="F259" s="335" t="s">
        <v>1282</v>
      </c>
      <c r="G259" s="335" t="s">
        <v>1282</v>
      </c>
      <c r="H259" s="335" t="s">
        <v>1282</v>
      </c>
      <c r="I259" s="335" t="s">
        <v>1282</v>
      </c>
      <c r="J259" s="335" t="s">
        <v>1282</v>
      </c>
      <c r="K259" s="335" t="s">
        <v>1282</v>
      </c>
      <c r="L259" s="335" t="s">
        <v>1282</v>
      </c>
      <c r="M259" s="335" t="s">
        <v>1282</v>
      </c>
      <c r="N259" s="335" t="s">
        <v>1282</v>
      </c>
      <c r="O259" s="335" t="s">
        <v>1282</v>
      </c>
      <c r="P259" s="335" t="s">
        <v>1282</v>
      </c>
      <c r="Q259" s="335" t="s">
        <v>1282</v>
      </c>
      <c r="R259" s="335" t="s">
        <v>1282</v>
      </c>
      <c r="S259" s="335" t="s">
        <v>1282</v>
      </c>
      <c r="T259" s="335" t="s">
        <v>1282</v>
      </c>
      <c r="U259" s="335" t="s">
        <v>1282</v>
      </c>
      <c r="V259" s="335" t="s">
        <v>1282</v>
      </c>
      <c r="W259" s="335" t="s">
        <v>1282</v>
      </c>
      <c r="X259" s="335" t="s">
        <v>1282</v>
      </c>
      <c r="Y259" s="335" t="s">
        <v>1282</v>
      </c>
      <c r="Z259" s="335" t="s">
        <v>1282</v>
      </c>
      <c r="AA259" s="335" t="s">
        <v>1282</v>
      </c>
      <c r="AB259" s="335" t="s">
        <v>1282</v>
      </c>
      <c r="AC259" s="335" t="s">
        <v>1282</v>
      </c>
      <c r="AD259" s="335" t="s">
        <v>1282</v>
      </c>
      <c r="AE259" s="335" t="s">
        <v>1282</v>
      </c>
      <c r="AF259" s="335" t="s">
        <v>1282</v>
      </c>
      <c r="AG259" s="335" t="s">
        <v>1282</v>
      </c>
      <c r="AH259" s="335" t="s">
        <v>1282</v>
      </c>
      <c r="AI259" s="335" t="s">
        <v>1282</v>
      </c>
      <c r="AJ259" s="335" t="s">
        <v>1282</v>
      </c>
      <c r="AK259" s="335" t="s">
        <v>1282</v>
      </c>
      <c r="AL259" s="335" t="s">
        <v>1282</v>
      </c>
      <c r="AM259" s="335" t="s">
        <v>1282</v>
      </c>
      <c r="AN259" s="335" t="s">
        <v>1282</v>
      </c>
      <c r="AO259" s="335" t="s">
        <v>1282</v>
      </c>
      <c r="AP259" s="335" t="s">
        <v>1282</v>
      </c>
      <c r="AQ259" s="335" t="s">
        <v>1282</v>
      </c>
      <c r="AR259" s="335" t="s">
        <v>1282</v>
      </c>
      <c r="AS259" s="335" t="s">
        <v>1282</v>
      </c>
      <c r="AT259" s="335" t="s">
        <v>1282</v>
      </c>
      <c r="AU259" s="335" t="s">
        <v>1282</v>
      </c>
      <c r="AV259" s="335" t="s">
        <v>1282</v>
      </c>
      <c r="AW259" s="335" t="s">
        <v>1282</v>
      </c>
      <c r="AX259" s="335" t="s">
        <v>1282</v>
      </c>
      <c r="AY259" s="335" t="s">
        <v>1282</v>
      </c>
      <c r="AZ259" s="335" t="s">
        <v>1282</v>
      </c>
      <c r="BA259" s="335" t="s">
        <v>1282</v>
      </c>
      <c r="BB259" s="335" t="s">
        <v>1282</v>
      </c>
      <c r="BC259" s="335" t="s">
        <v>1282</v>
      </c>
      <c r="BD259" s="335" t="s">
        <v>1282</v>
      </c>
      <c r="BE259" s="335" t="s">
        <v>1282</v>
      </c>
      <c r="BF259" s="335" t="s">
        <v>1282</v>
      </c>
      <c r="BG259" s="335">
        <v>9</v>
      </c>
      <c r="BH259" s="335">
        <v>24</v>
      </c>
      <c r="BI259" s="335">
        <v>28</v>
      </c>
      <c r="BJ259" s="335">
        <v>20</v>
      </c>
      <c r="BK259" s="335">
        <v>7</v>
      </c>
      <c r="BL259" s="335">
        <v>8</v>
      </c>
      <c r="BM259" s="335">
        <v>9</v>
      </c>
      <c r="BN259" s="335">
        <v>10</v>
      </c>
      <c r="BO259" s="335">
        <v>20</v>
      </c>
      <c r="BP259" s="335">
        <v>20</v>
      </c>
      <c r="BQ259" s="335">
        <v>21</v>
      </c>
      <c r="BR259" s="335">
        <v>11</v>
      </c>
      <c r="BS259" s="335">
        <v>7</v>
      </c>
      <c r="BT259" s="335">
        <v>2</v>
      </c>
      <c r="BU259" s="335">
        <v>2</v>
      </c>
      <c r="BV259" s="335" t="s">
        <v>1282</v>
      </c>
      <c r="BW259" s="335" t="s">
        <v>1282</v>
      </c>
      <c r="BX259" s="335" t="s">
        <v>1282</v>
      </c>
      <c r="BY259" s="335" t="s">
        <v>1282</v>
      </c>
      <c r="BZ259" s="335" t="s">
        <v>1282</v>
      </c>
      <c r="CA259" s="335" t="s">
        <v>1282</v>
      </c>
      <c r="CB259" s="335" t="s">
        <v>1282</v>
      </c>
      <c r="CC259" s="335" t="s">
        <v>1282</v>
      </c>
    </row>
    <row r="260" spans="1:81" s="330" customFormat="1" ht="13.9" customHeight="1" x14ac:dyDescent="0.2">
      <c r="A260" s="383" t="s">
        <v>1514</v>
      </c>
      <c r="B260" s="384"/>
      <c r="C260" s="333" t="s">
        <v>1282</v>
      </c>
      <c r="D260" s="333" t="s">
        <v>1282</v>
      </c>
      <c r="E260" s="333" t="s">
        <v>1282</v>
      </c>
      <c r="F260" s="333" t="s">
        <v>1282</v>
      </c>
      <c r="G260" s="333" t="s">
        <v>1282</v>
      </c>
      <c r="H260" s="333" t="s">
        <v>1282</v>
      </c>
      <c r="I260" s="333" t="s">
        <v>1282</v>
      </c>
      <c r="J260" s="333" t="s">
        <v>1282</v>
      </c>
      <c r="K260" s="333" t="s">
        <v>1282</v>
      </c>
      <c r="L260" s="333" t="s">
        <v>1282</v>
      </c>
      <c r="M260" s="333" t="s">
        <v>1282</v>
      </c>
      <c r="N260" s="333" t="s">
        <v>1282</v>
      </c>
      <c r="O260" s="333" t="s">
        <v>1282</v>
      </c>
      <c r="P260" s="333" t="s">
        <v>1282</v>
      </c>
      <c r="Q260" s="333" t="s">
        <v>1282</v>
      </c>
      <c r="R260" s="333" t="s">
        <v>1282</v>
      </c>
      <c r="S260" s="333" t="s">
        <v>1282</v>
      </c>
      <c r="T260" s="333" t="s">
        <v>1282</v>
      </c>
      <c r="U260" s="333" t="s">
        <v>1282</v>
      </c>
      <c r="V260" s="333" t="s">
        <v>1282</v>
      </c>
      <c r="W260" s="333" t="s">
        <v>1282</v>
      </c>
      <c r="X260" s="333" t="s">
        <v>1282</v>
      </c>
      <c r="Y260" s="333" t="s">
        <v>1282</v>
      </c>
      <c r="Z260" s="333" t="s">
        <v>1282</v>
      </c>
      <c r="AA260" s="333" t="s">
        <v>1282</v>
      </c>
      <c r="AB260" s="333" t="s">
        <v>1282</v>
      </c>
      <c r="AC260" s="333" t="s">
        <v>1282</v>
      </c>
      <c r="AD260" s="333" t="s">
        <v>1282</v>
      </c>
      <c r="AE260" s="333" t="s">
        <v>1282</v>
      </c>
      <c r="AF260" s="333" t="s">
        <v>1282</v>
      </c>
      <c r="AG260" s="333" t="s">
        <v>1282</v>
      </c>
      <c r="AH260" s="333" t="s">
        <v>1282</v>
      </c>
      <c r="AI260" s="333" t="s">
        <v>1282</v>
      </c>
      <c r="AJ260" s="333" t="s">
        <v>1282</v>
      </c>
      <c r="AK260" s="333" t="s">
        <v>1282</v>
      </c>
      <c r="AL260" s="333">
        <v>22</v>
      </c>
      <c r="AM260" s="333">
        <v>269</v>
      </c>
      <c r="AN260" s="333">
        <v>79</v>
      </c>
      <c r="AO260" s="333">
        <v>98</v>
      </c>
      <c r="AP260" s="333">
        <v>12</v>
      </c>
      <c r="AQ260" s="333">
        <v>11</v>
      </c>
      <c r="AR260" s="333">
        <v>25</v>
      </c>
      <c r="AS260" s="333">
        <v>20</v>
      </c>
      <c r="AT260" s="333">
        <v>14</v>
      </c>
      <c r="AU260" s="333">
        <v>23</v>
      </c>
      <c r="AV260" s="333">
        <v>18</v>
      </c>
      <c r="AW260" s="333">
        <v>19</v>
      </c>
      <c r="AX260" s="333">
        <v>18</v>
      </c>
      <c r="AY260" s="333">
        <v>22</v>
      </c>
      <c r="AZ260" s="333">
        <v>20</v>
      </c>
      <c r="BA260" s="333">
        <v>18</v>
      </c>
      <c r="BB260" s="333">
        <v>23</v>
      </c>
      <c r="BC260" s="333">
        <v>20</v>
      </c>
      <c r="BD260" s="333" t="s">
        <v>1282</v>
      </c>
      <c r="BE260" s="333">
        <v>12</v>
      </c>
      <c r="BF260" s="333">
        <v>11</v>
      </c>
      <c r="BG260" s="333">
        <v>24</v>
      </c>
      <c r="BH260" s="333">
        <v>47</v>
      </c>
      <c r="BI260" s="333">
        <v>45</v>
      </c>
      <c r="BJ260" s="333">
        <v>39</v>
      </c>
      <c r="BK260" s="333">
        <v>21</v>
      </c>
      <c r="BL260" s="333">
        <v>20</v>
      </c>
      <c r="BM260" s="333">
        <v>24</v>
      </c>
      <c r="BN260" s="333">
        <v>26</v>
      </c>
      <c r="BO260" s="333">
        <v>60</v>
      </c>
      <c r="BP260" s="333">
        <v>56</v>
      </c>
      <c r="BQ260" s="333">
        <v>45</v>
      </c>
      <c r="BR260" s="333">
        <v>35</v>
      </c>
      <c r="BS260" s="333">
        <v>28</v>
      </c>
      <c r="BT260" s="333">
        <v>26</v>
      </c>
      <c r="BU260" s="333">
        <v>22</v>
      </c>
      <c r="BV260" s="333">
        <v>6</v>
      </c>
      <c r="BW260" s="333">
        <v>22</v>
      </c>
      <c r="BX260" s="333">
        <v>10</v>
      </c>
      <c r="BY260" s="333">
        <v>6</v>
      </c>
      <c r="BZ260" s="333" t="s">
        <v>1282</v>
      </c>
      <c r="CA260" s="333" t="s">
        <v>1282</v>
      </c>
      <c r="CB260" s="333" t="s">
        <v>1282</v>
      </c>
      <c r="CC260" s="333" t="s">
        <v>1282</v>
      </c>
    </row>
    <row r="261" spans="1:81" s="330" customFormat="1" ht="13.9" customHeight="1" x14ac:dyDescent="0.2">
      <c r="A261" s="375" t="s">
        <v>1513</v>
      </c>
      <c r="B261" s="376"/>
      <c r="C261" s="337"/>
      <c r="D261" s="337"/>
      <c r="E261" s="337"/>
      <c r="F261" s="337"/>
      <c r="G261" s="337"/>
      <c r="H261" s="337"/>
      <c r="I261" s="337"/>
      <c r="J261" s="337"/>
      <c r="K261" s="337"/>
      <c r="L261" s="337"/>
      <c r="M261" s="337"/>
      <c r="N261" s="337"/>
      <c r="O261" s="337"/>
      <c r="P261" s="337"/>
      <c r="Q261" s="337"/>
      <c r="R261" s="337"/>
      <c r="S261" s="337"/>
      <c r="T261" s="337"/>
      <c r="U261" s="337"/>
      <c r="V261" s="337"/>
      <c r="W261" s="337"/>
      <c r="X261" s="337"/>
      <c r="Y261" s="337"/>
      <c r="Z261" s="337"/>
      <c r="AA261" s="337"/>
      <c r="AB261" s="337"/>
      <c r="AC261" s="337"/>
      <c r="AD261" s="337"/>
      <c r="AE261" s="337"/>
      <c r="AF261" s="337"/>
      <c r="AG261" s="337"/>
      <c r="AH261" s="337"/>
      <c r="AI261" s="337"/>
      <c r="AJ261" s="337"/>
      <c r="AK261" s="337"/>
      <c r="AL261" s="337"/>
      <c r="AM261" s="337"/>
      <c r="AN261" s="337"/>
      <c r="AO261" s="337"/>
      <c r="AP261" s="337"/>
      <c r="AQ261" s="337"/>
      <c r="AR261" s="337"/>
      <c r="AS261" s="337"/>
      <c r="AT261" s="337"/>
      <c r="AU261" s="337"/>
      <c r="AV261" s="337"/>
      <c r="AW261" s="337"/>
      <c r="AX261" s="337"/>
      <c r="AY261" s="337"/>
      <c r="AZ261" s="337"/>
      <c r="BA261" s="337"/>
      <c r="BB261" s="337"/>
      <c r="BC261" s="337"/>
      <c r="BD261" s="337"/>
      <c r="BE261" s="337"/>
      <c r="BF261" s="337"/>
      <c r="BG261" s="337"/>
      <c r="BH261" s="337"/>
      <c r="BI261" s="337"/>
      <c r="BJ261" s="337"/>
      <c r="BK261" s="337"/>
      <c r="BL261" s="337"/>
      <c r="BM261" s="337"/>
      <c r="BN261" s="337"/>
      <c r="BO261" s="337"/>
      <c r="BP261" s="337"/>
      <c r="BQ261" s="337"/>
      <c r="BR261" s="337"/>
      <c r="BS261" s="337"/>
      <c r="BT261" s="337"/>
      <c r="BU261" s="337"/>
      <c r="BV261" s="337"/>
      <c r="BW261" s="337"/>
      <c r="BX261" s="337"/>
      <c r="BY261" s="337"/>
      <c r="BZ261" s="337"/>
      <c r="CA261" s="337"/>
      <c r="CB261" s="337"/>
      <c r="CC261" s="337"/>
    </row>
    <row r="262" spans="1:81" s="330" customFormat="1" ht="13.9" customHeight="1" x14ac:dyDescent="0.2">
      <c r="A262" s="377" t="s">
        <v>1512</v>
      </c>
      <c r="B262" s="378"/>
      <c r="C262" s="335" t="s">
        <v>1282</v>
      </c>
      <c r="D262" s="335" t="s">
        <v>1282</v>
      </c>
      <c r="E262" s="335" t="s">
        <v>1282</v>
      </c>
      <c r="F262" s="335" t="s">
        <v>1282</v>
      </c>
      <c r="G262" s="335" t="s">
        <v>1282</v>
      </c>
      <c r="H262" s="335" t="s">
        <v>1282</v>
      </c>
      <c r="I262" s="335" t="s">
        <v>1282</v>
      </c>
      <c r="J262" s="335" t="s">
        <v>1282</v>
      </c>
      <c r="K262" s="335" t="s">
        <v>1282</v>
      </c>
      <c r="L262" s="335" t="s">
        <v>1282</v>
      </c>
      <c r="M262" s="335" t="s">
        <v>1282</v>
      </c>
      <c r="N262" s="335" t="s">
        <v>1282</v>
      </c>
      <c r="O262" s="335" t="s">
        <v>1282</v>
      </c>
      <c r="P262" s="335" t="s">
        <v>1282</v>
      </c>
      <c r="Q262" s="335" t="s">
        <v>1282</v>
      </c>
      <c r="R262" s="335" t="s">
        <v>1282</v>
      </c>
      <c r="S262" s="335" t="s">
        <v>1282</v>
      </c>
      <c r="T262" s="335" t="s">
        <v>1282</v>
      </c>
      <c r="U262" s="335" t="s">
        <v>1282</v>
      </c>
      <c r="V262" s="335" t="s">
        <v>1282</v>
      </c>
      <c r="W262" s="335" t="s">
        <v>1282</v>
      </c>
      <c r="X262" s="335" t="s">
        <v>1282</v>
      </c>
      <c r="Y262" s="335" t="s">
        <v>1282</v>
      </c>
      <c r="Z262" s="335" t="s">
        <v>1282</v>
      </c>
      <c r="AA262" s="335" t="s">
        <v>1282</v>
      </c>
      <c r="AB262" s="335" t="s">
        <v>1282</v>
      </c>
      <c r="AC262" s="335" t="s">
        <v>1282</v>
      </c>
      <c r="AD262" s="335" t="s">
        <v>1282</v>
      </c>
      <c r="AE262" s="335" t="s">
        <v>1282</v>
      </c>
      <c r="AF262" s="335" t="s">
        <v>1282</v>
      </c>
      <c r="AG262" s="335" t="s">
        <v>1282</v>
      </c>
      <c r="AH262" s="335" t="s">
        <v>1282</v>
      </c>
      <c r="AI262" s="335" t="s">
        <v>1282</v>
      </c>
      <c r="AJ262" s="335" t="s">
        <v>1282</v>
      </c>
      <c r="AK262" s="335" t="s">
        <v>1282</v>
      </c>
      <c r="AL262" s="335" t="s">
        <v>1282</v>
      </c>
      <c r="AM262" s="335" t="s">
        <v>1282</v>
      </c>
      <c r="AN262" s="335" t="s">
        <v>1282</v>
      </c>
      <c r="AO262" s="335" t="s">
        <v>1282</v>
      </c>
      <c r="AP262" s="335" t="s">
        <v>1282</v>
      </c>
      <c r="AQ262" s="335" t="s">
        <v>1282</v>
      </c>
      <c r="AR262" s="335" t="s">
        <v>1282</v>
      </c>
      <c r="AS262" s="335" t="s">
        <v>1282</v>
      </c>
      <c r="AT262" s="335" t="s">
        <v>1282</v>
      </c>
      <c r="AU262" s="335" t="s">
        <v>1282</v>
      </c>
      <c r="AV262" s="335" t="s">
        <v>1282</v>
      </c>
      <c r="AW262" s="335" t="s">
        <v>1282</v>
      </c>
      <c r="AX262" s="335" t="s">
        <v>1282</v>
      </c>
      <c r="AY262" s="335" t="s">
        <v>1282</v>
      </c>
      <c r="AZ262" s="335" t="s">
        <v>1282</v>
      </c>
      <c r="BA262" s="335" t="s">
        <v>1282</v>
      </c>
      <c r="BB262" s="335" t="s">
        <v>1282</v>
      </c>
      <c r="BC262" s="335" t="s">
        <v>1282</v>
      </c>
      <c r="BD262" s="335" t="s">
        <v>1282</v>
      </c>
      <c r="BE262" s="335" t="s">
        <v>1282</v>
      </c>
      <c r="BF262" s="335" t="s">
        <v>1282</v>
      </c>
      <c r="BG262" s="335" t="s">
        <v>1282</v>
      </c>
      <c r="BH262" s="335" t="s">
        <v>1282</v>
      </c>
      <c r="BI262" s="335" t="s">
        <v>1282</v>
      </c>
      <c r="BJ262" s="335" t="s">
        <v>1282</v>
      </c>
      <c r="BK262" s="335" t="s">
        <v>1282</v>
      </c>
      <c r="BL262" s="335">
        <v>27</v>
      </c>
      <c r="BM262" s="335">
        <v>124</v>
      </c>
      <c r="BN262" s="335">
        <v>194</v>
      </c>
      <c r="BO262" s="335">
        <v>214</v>
      </c>
      <c r="BP262" s="335">
        <v>155</v>
      </c>
      <c r="BQ262" s="335">
        <v>40</v>
      </c>
      <c r="BR262" s="335">
        <v>1</v>
      </c>
      <c r="BS262" s="335" t="s">
        <v>1282</v>
      </c>
      <c r="BT262" s="335" t="s">
        <v>1282</v>
      </c>
      <c r="BU262" s="335" t="s">
        <v>1282</v>
      </c>
      <c r="BV262" s="335" t="s">
        <v>1282</v>
      </c>
      <c r="BW262" s="335" t="s">
        <v>1282</v>
      </c>
      <c r="BX262" s="335" t="s">
        <v>1282</v>
      </c>
      <c r="BY262" s="335" t="s">
        <v>1282</v>
      </c>
      <c r="BZ262" s="335" t="s">
        <v>1282</v>
      </c>
      <c r="CA262" s="335" t="s">
        <v>1282</v>
      </c>
      <c r="CB262" s="335" t="s">
        <v>1282</v>
      </c>
      <c r="CC262" s="335" t="s">
        <v>1282</v>
      </c>
    </row>
    <row r="263" spans="1:81" s="330" customFormat="1" ht="13.9" customHeight="1" x14ac:dyDescent="0.2">
      <c r="A263" s="377" t="s">
        <v>1511</v>
      </c>
      <c r="B263" s="378"/>
      <c r="C263" s="335" t="s">
        <v>1282</v>
      </c>
      <c r="D263" s="335" t="s">
        <v>1282</v>
      </c>
      <c r="E263" s="335" t="s">
        <v>1282</v>
      </c>
      <c r="F263" s="335" t="s">
        <v>1282</v>
      </c>
      <c r="G263" s="335" t="s">
        <v>1282</v>
      </c>
      <c r="H263" s="335" t="s">
        <v>1282</v>
      </c>
      <c r="I263" s="335" t="s">
        <v>1282</v>
      </c>
      <c r="J263" s="335" t="s">
        <v>1282</v>
      </c>
      <c r="K263" s="335" t="s">
        <v>1282</v>
      </c>
      <c r="L263" s="335" t="s">
        <v>1282</v>
      </c>
      <c r="M263" s="335" t="s">
        <v>1282</v>
      </c>
      <c r="N263" s="335" t="s">
        <v>1282</v>
      </c>
      <c r="O263" s="335" t="s">
        <v>1282</v>
      </c>
      <c r="P263" s="335" t="s">
        <v>1282</v>
      </c>
      <c r="Q263" s="335" t="s">
        <v>1282</v>
      </c>
      <c r="R263" s="335" t="s">
        <v>1282</v>
      </c>
      <c r="S263" s="335" t="s">
        <v>1282</v>
      </c>
      <c r="T263" s="335" t="s">
        <v>1282</v>
      </c>
      <c r="U263" s="335" t="s">
        <v>1282</v>
      </c>
      <c r="V263" s="335" t="s">
        <v>1282</v>
      </c>
      <c r="W263" s="335" t="s">
        <v>1282</v>
      </c>
      <c r="X263" s="335" t="s">
        <v>1282</v>
      </c>
      <c r="Y263" s="335" t="s">
        <v>1282</v>
      </c>
      <c r="Z263" s="335" t="s">
        <v>1282</v>
      </c>
      <c r="AA263" s="335" t="s">
        <v>1282</v>
      </c>
      <c r="AB263" s="335" t="s">
        <v>1282</v>
      </c>
      <c r="AC263" s="335" t="s">
        <v>1282</v>
      </c>
      <c r="AD263" s="335" t="s">
        <v>1282</v>
      </c>
      <c r="AE263" s="335" t="s">
        <v>1282</v>
      </c>
      <c r="AF263" s="335" t="s">
        <v>1282</v>
      </c>
      <c r="AG263" s="335" t="s">
        <v>1282</v>
      </c>
      <c r="AH263" s="335" t="s">
        <v>1282</v>
      </c>
      <c r="AI263" s="335" t="s">
        <v>1282</v>
      </c>
      <c r="AJ263" s="335" t="s">
        <v>1282</v>
      </c>
      <c r="AK263" s="335" t="s">
        <v>1282</v>
      </c>
      <c r="AL263" s="335" t="s">
        <v>1282</v>
      </c>
      <c r="AM263" s="335" t="s">
        <v>1282</v>
      </c>
      <c r="AN263" s="335" t="s">
        <v>1282</v>
      </c>
      <c r="AO263" s="335" t="s">
        <v>1282</v>
      </c>
      <c r="AP263" s="335" t="s">
        <v>1282</v>
      </c>
      <c r="AQ263" s="335" t="s">
        <v>1282</v>
      </c>
      <c r="AR263" s="335" t="s">
        <v>1282</v>
      </c>
      <c r="AS263" s="335" t="s">
        <v>1282</v>
      </c>
      <c r="AT263" s="335" t="s">
        <v>1282</v>
      </c>
      <c r="AU263" s="335" t="s">
        <v>1282</v>
      </c>
      <c r="AV263" s="335" t="s">
        <v>1282</v>
      </c>
      <c r="AW263" s="335" t="s">
        <v>1282</v>
      </c>
      <c r="AX263" s="335" t="s">
        <v>1282</v>
      </c>
      <c r="AY263" s="335" t="s">
        <v>1282</v>
      </c>
      <c r="AZ263" s="335" t="s">
        <v>1282</v>
      </c>
      <c r="BA263" s="335" t="s">
        <v>1282</v>
      </c>
      <c r="BB263" s="335" t="s">
        <v>1282</v>
      </c>
      <c r="BC263" s="335" t="s">
        <v>1282</v>
      </c>
      <c r="BD263" s="335" t="s">
        <v>1282</v>
      </c>
      <c r="BE263" s="335" t="s">
        <v>1282</v>
      </c>
      <c r="BF263" s="335" t="s">
        <v>1282</v>
      </c>
      <c r="BG263" s="335" t="s">
        <v>1282</v>
      </c>
      <c r="BH263" s="335" t="s">
        <v>1282</v>
      </c>
      <c r="BI263" s="335" t="s">
        <v>1282</v>
      </c>
      <c r="BJ263" s="335" t="s">
        <v>1282</v>
      </c>
      <c r="BK263" s="335" t="s">
        <v>1282</v>
      </c>
      <c r="BL263" s="335" t="s">
        <v>1282</v>
      </c>
      <c r="BM263" s="335" t="s">
        <v>1282</v>
      </c>
      <c r="BN263" s="335" t="s">
        <v>1282</v>
      </c>
      <c r="BO263" s="335" t="s">
        <v>1282</v>
      </c>
      <c r="BP263" s="335" t="s">
        <v>1282</v>
      </c>
      <c r="BQ263" s="335" t="s">
        <v>1282</v>
      </c>
      <c r="BR263" s="335" t="s">
        <v>1282</v>
      </c>
      <c r="BS263" s="335" t="s">
        <v>1282</v>
      </c>
      <c r="BT263" s="335" t="s">
        <v>1282</v>
      </c>
      <c r="BU263" s="335" t="s">
        <v>1282</v>
      </c>
      <c r="BV263" s="335">
        <v>1232</v>
      </c>
      <c r="BW263" s="335">
        <v>5056</v>
      </c>
      <c r="BX263" s="335">
        <v>3484</v>
      </c>
      <c r="BY263" s="335">
        <v>219</v>
      </c>
      <c r="BZ263" s="335" t="s">
        <v>1282</v>
      </c>
      <c r="CA263" s="335" t="s">
        <v>1282</v>
      </c>
      <c r="CB263" s="335" t="s">
        <v>1282</v>
      </c>
      <c r="CC263" s="335" t="s">
        <v>1282</v>
      </c>
    </row>
    <row r="264" spans="1:81" s="330" customFormat="1" ht="13.9" customHeight="1" x14ac:dyDescent="0.2">
      <c r="A264" s="377" t="s">
        <v>1510</v>
      </c>
      <c r="B264" s="378"/>
      <c r="C264" s="335" t="s">
        <v>1282</v>
      </c>
      <c r="D264" s="335" t="s">
        <v>1282</v>
      </c>
      <c r="E264" s="335" t="s">
        <v>1282</v>
      </c>
      <c r="F264" s="335" t="s">
        <v>1282</v>
      </c>
      <c r="G264" s="335" t="s">
        <v>1282</v>
      </c>
      <c r="H264" s="335" t="s">
        <v>1282</v>
      </c>
      <c r="I264" s="335" t="s">
        <v>1282</v>
      </c>
      <c r="J264" s="335" t="s">
        <v>1282</v>
      </c>
      <c r="K264" s="335" t="s">
        <v>1282</v>
      </c>
      <c r="L264" s="335" t="s">
        <v>1282</v>
      </c>
      <c r="M264" s="335" t="s">
        <v>1282</v>
      </c>
      <c r="N264" s="335" t="s">
        <v>1282</v>
      </c>
      <c r="O264" s="335" t="s">
        <v>1282</v>
      </c>
      <c r="P264" s="335" t="s">
        <v>1282</v>
      </c>
      <c r="Q264" s="335" t="s">
        <v>1282</v>
      </c>
      <c r="R264" s="335" t="s">
        <v>1282</v>
      </c>
      <c r="S264" s="335" t="s">
        <v>1282</v>
      </c>
      <c r="T264" s="335" t="s">
        <v>1282</v>
      </c>
      <c r="U264" s="335" t="s">
        <v>1282</v>
      </c>
      <c r="V264" s="335" t="s">
        <v>1282</v>
      </c>
      <c r="W264" s="335" t="s">
        <v>1282</v>
      </c>
      <c r="X264" s="335" t="s">
        <v>1282</v>
      </c>
      <c r="Y264" s="335" t="s">
        <v>1282</v>
      </c>
      <c r="Z264" s="335" t="s">
        <v>1282</v>
      </c>
      <c r="AA264" s="335" t="s">
        <v>1282</v>
      </c>
      <c r="AB264" s="335" t="s">
        <v>1282</v>
      </c>
      <c r="AC264" s="335" t="s">
        <v>1282</v>
      </c>
      <c r="AD264" s="335" t="s">
        <v>1282</v>
      </c>
      <c r="AE264" s="335" t="s">
        <v>1282</v>
      </c>
      <c r="AF264" s="335" t="s">
        <v>1282</v>
      </c>
      <c r="AG264" s="335" t="s">
        <v>1282</v>
      </c>
      <c r="AH264" s="335" t="s">
        <v>1282</v>
      </c>
      <c r="AI264" s="335" t="s">
        <v>1282</v>
      </c>
      <c r="AJ264" s="335" t="s">
        <v>1282</v>
      </c>
      <c r="AK264" s="335">
        <v>10</v>
      </c>
      <c r="AL264" s="335">
        <v>24</v>
      </c>
      <c r="AM264" s="335">
        <v>25</v>
      </c>
      <c r="AN264" s="335">
        <v>13</v>
      </c>
      <c r="AO264" s="335">
        <v>47</v>
      </c>
      <c r="AP264" s="335">
        <v>56</v>
      </c>
      <c r="AQ264" s="335">
        <v>57</v>
      </c>
      <c r="AR264" s="335">
        <v>90</v>
      </c>
      <c r="AS264" s="335">
        <v>52</v>
      </c>
      <c r="AT264" s="335">
        <v>74</v>
      </c>
      <c r="AU264" s="335">
        <v>65</v>
      </c>
      <c r="AV264" s="335">
        <v>67</v>
      </c>
      <c r="AW264" s="335">
        <v>78</v>
      </c>
      <c r="AX264" s="335">
        <v>59</v>
      </c>
      <c r="AY264" s="335">
        <v>37</v>
      </c>
      <c r="AZ264" s="335">
        <v>18</v>
      </c>
      <c r="BA264" s="335">
        <v>60</v>
      </c>
      <c r="BB264" s="335">
        <v>63</v>
      </c>
      <c r="BC264" s="335">
        <v>59</v>
      </c>
      <c r="BD264" s="335">
        <v>63</v>
      </c>
      <c r="BE264" s="335">
        <v>91</v>
      </c>
      <c r="BF264" s="335">
        <v>70</v>
      </c>
      <c r="BG264" s="335">
        <v>69</v>
      </c>
      <c r="BH264" s="335">
        <v>75</v>
      </c>
      <c r="BI264" s="335">
        <v>51</v>
      </c>
      <c r="BJ264" s="335">
        <v>50</v>
      </c>
      <c r="BK264" s="335">
        <v>56</v>
      </c>
      <c r="BL264" s="335">
        <v>64</v>
      </c>
      <c r="BM264" s="335">
        <v>76</v>
      </c>
      <c r="BN264" s="335">
        <v>102</v>
      </c>
      <c r="BO264" s="335">
        <v>112</v>
      </c>
      <c r="BP264" s="335">
        <v>111</v>
      </c>
      <c r="BQ264" s="335">
        <v>117</v>
      </c>
      <c r="BR264" s="335">
        <v>114</v>
      </c>
      <c r="BS264" s="335">
        <v>112</v>
      </c>
      <c r="BT264" s="335">
        <v>113</v>
      </c>
      <c r="BU264" s="335">
        <v>114</v>
      </c>
      <c r="BV264" s="335">
        <v>117</v>
      </c>
      <c r="BW264" s="335">
        <v>118</v>
      </c>
      <c r="BX264" s="335">
        <v>120</v>
      </c>
      <c r="BY264" s="335">
        <v>123</v>
      </c>
      <c r="BZ264" s="335">
        <v>119</v>
      </c>
      <c r="CA264" s="335">
        <v>115</v>
      </c>
      <c r="CB264" s="335">
        <v>106</v>
      </c>
      <c r="CC264" s="335">
        <v>134</v>
      </c>
    </row>
    <row r="265" spans="1:81" s="330" customFormat="1" ht="13.9" customHeight="1" x14ac:dyDescent="0.2">
      <c r="A265" s="377" t="s">
        <v>1509</v>
      </c>
      <c r="B265" s="378"/>
      <c r="C265" s="335" t="s">
        <v>1282</v>
      </c>
      <c r="D265" s="335" t="s">
        <v>1282</v>
      </c>
      <c r="E265" s="335" t="s">
        <v>1282</v>
      </c>
      <c r="F265" s="335" t="s">
        <v>1282</v>
      </c>
      <c r="G265" s="335" t="s">
        <v>1282</v>
      </c>
      <c r="H265" s="335" t="s">
        <v>1282</v>
      </c>
      <c r="I265" s="335" t="s">
        <v>1282</v>
      </c>
      <c r="J265" s="335">
        <v>5</v>
      </c>
      <c r="K265" s="335">
        <v>6</v>
      </c>
      <c r="L265" s="335">
        <v>6</v>
      </c>
      <c r="M265" s="335">
        <v>7</v>
      </c>
      <c r="N265" s="335">
        <v>17</v>
      </c>
      <c r="O265" s="335">
        <v>91</v>
      </c>
      <c r="P265" s="335">
        <v>200</v>
      </c>
      <c r="Q265" s="335">
        <v>173</v>
      </c>
      <c r="R265" s="335">
        <v>203</v>
      </c>
      <c r="S265" s="335">
        <v>170</v>
      </c>
      <c r="T265" s="335">
        <v>160</v>
      </c>
      <c r="U265" s="335">
        <v>178</v>
      </c>
      <c r="V265" s="335">
        <v>198</v>
      </c>
      <c r="W265" s="335">
        <v>237</v>
      </c>
      <c r="X265" s="335">
        <v>267</v>
      </c>
      <c r="Y265" s="335">
        <v>268</v>
      </c>
      <c r="Z265" s="335">
        <v>330</v>
      </c>
      <c r="AA265" s="335">
        <v>323</v>
      </c>
      <c r="AB265" s="335">
        <v>341</v>
      </c>
      <c r="AC265" s="335">
        <v>378</v>
      </c>
      <c r="AD265" s="335">
        <v>417</v>
      </c>
      <c r="AE265" s="335">
        <v>472</v>
      </c>
      <c r="AF265" s="335">
        <v>375</v>
      </c>
      <c r="AG265" s="335">
        <v>622</v>
      </c>
      <c r="AH265" s="335">
        <v>493</v>
      </c>
      <c r="AI265" s="335">
        <v>602</v>
      </c>
      <c r="AJ265" s="335">
        <v>519</v>
      </c>
      <c r="AK265" s="335">
        <v>529</v>
      </c>
      <c r="AL265" s="335">
        <v>577</v>
      </c>
      <c r="AM265" s="335">
        <v>558</v>
      </c>
      <c r="AN265" s="335">
        <v>66</v>
      </c>
      <c r="AO265" s="335">
        <v>719</v>
      </c>
      <c r="AP265" s="335">
        <v>706</v>
      </c>
      <c r="AQ265" s="335">
        <v>858</v>
      </c>
      <c r="AR265" s="335">
        <v>622</v>
      </c>
      <c r="AS265" s="335">
        <v>693</v>
      </c>
      <c r="AT265" s="335">
        <v>546</v>
      </c>
      <c r="AU265" s="335">
        <v>548</v>
      </c>
      <c r="AV265" s="335">
        <v>567</v>
      </c>
      <c r="AW265" s="335">
        <v>629</v>
      </c>
      <c r="AX265" s="335">
        <v>678</v>
      </c>
      <c r="AY265" s="335">
        <v>695</v>
      </c>
      <c r="AZ265" s="335">
        <v>694</v>
      </c>
      <c r="BA265" s="335">
        <v>735</v>
      </c>
      <c r="BB265" s="335">
        <v>799</v>
      </c>
      <c r="BC265" s="335">
        <v>747</v>
      </c>
      <c r="BD265" s="335">
        <v>785</v>
      </c>
      <c r="BE265" s="335">
        <v>468</v>
      </c>
      <c r="BF265" s="335">
        <v>797</v>
      </c>
      <c r="BG265" s="335">
        <v>803</v>
      </c>
      <c r="BH265" s="335">
        <v>945</v>
      </c>
      <c r="BI265" s="335">
        <v>651</v>
      </c>
      <c r="BJ265" s="335">
        <v>724</v>
      </c>
      <c r="BK265" s="335">
        <v>1076</v>
      </c>
      <c r="BL265" s="335">
        <v>875</v>
      </c>
      <c r="BM265" s="335">
        <v>1021</v>
      </c>
      <c r="BN265" s="335">
        <v>1116</v>
      </c>
      <c r="BO265" s="335">
        <v>1103</v>
      </c>
      <c r="BP265" s="335">
        <v>1228</v>
      </c>
      <c r="BQ265" s="335">
        <v>1249</v>
      </c>
      <c r="BR265" s="335">
        <v>1138</v>
      </c>
      <c r="BS265" s="335">
        <v>1156</v>
      </c>
      <c r="BT265" s="335">
        <v>1243</v>
      </c>
      <c r="BU265" s="335">
        <v>1297</v>
      </c>
      <c r="BV265" s="335">
        <v>1219</v>
      </c>
      <c r="BW265" s="335">
        <v>1331</v>
      </c>
      <c r="BX265" s="335">
        <v>1302</v>
      </c>
      <c r="BY265" s="335">
        <v>1336</v>
      </c>
      <c r="BZ265" s="335">
        <v>1140</v>
      </c>
      <c r="CA265" s="335">
        <v>1397</v>
      </c>
      <c r="CB265" s="335">
        <v>1382</v>
      </c>
      <c r="CC265" s="335">
        <v>1267</v>
      </c>
    </row>
    <row r="266" spans="1:81" s="330" customFormat="1" ht="13.9" customHeight="1" x14ac:dyDescent="0.2">
      <c r="A266" s="377" t="s">
        <v>1508</v>
      </c>
      <c r="B266" s="378"/>
      <c r="C266" s="335" t="s">
        <v>1282</v>
      </c>
      <c r="D266" s="335" t="s">
        <v>1282</v>
      </c>
      <c r="E266" s="335" t="s">
        <v>1282</v>
      </c>
      <c r="F266" s="335" t="s">
        <v>1282</v>
      </c>
      <c r="G266" s="335" t="s">
        <v>1282</v>
      </c>
      <c r="H266" s="335" t="s">
        <v>1282</v>
      </c>
      <c r="I266" s="335" t="s">
        <v>1282</v>
      </c>
      <c r="J266" s="335" t="s">
        <v>1282</v>
      </c>
      <c r="K266" s="335" t="s">
        <v>1282</v>
      </c>
      <c r="L266" s="335" t="s">
        <v>1282</v>
      </c>
      <c r="M266" s="335" t="s">
        <v>1282</v>
      </c>
      <c r="N266" s="335" t="s">
        <v>1282</v>
      </c>
      <c r="O266" s="335" t="s">
        <v>1282</v>
      </c>
      <c r="P266" s="335" t="s">
        <v>1282</v>
      </c>
      <c r="Q266" s="335" t="s">
        <v>1282</v>
      </c>
      <c r="R266" s="335" t="s">
        <v>1282</v>
      </c>
      <c r="S266" s="335" t="s">
        <v>1282</v>
      </c>
      <c r="T266" s="335" t="s">
        <v>1282</v>
      </c>
      <c r="U266" s="335" t="s">
        <v>1282</v>
      </c>
      <c r="V266" s="335" t="s">
        <v>1282</v>
      </c>
      <c r="W266" s="335" t="s">
        <v>1282</v>
      </c>
      <c r="X266" s="335" t="s">
        <v>1282</v>
      </c>
      <c r="Y266" s="335" t="s">
        <v>1282</v>
      </c>
      <c r="Z266" s="335" t="s">
        <v>1282</v>
      </c>
      <c r="AA266" s="335" t="s">
        <v>1282</v>
      </c>
      <c r="AB266" s="335" t="s">
        <v>1282</v>
      </c>
      <c r="AC266" s="335" t="s">
        <v>1282</v>
      </c>
      <c r="AD266" s="335" t="s">
        <v>1282</v>
      </c>
      <c r="AE266" s="335" t="s">
        <v>1282</v>
      </c>
      <c r="AF266" s="335" t="s">
        <v>1282</v>
      </c>
      <c r="AG266" s="335" t="s">
        <v>1282</v>
      </c>
      <c r="AH266" s="335" t="s">
        <v>1282</v>
      </c>
      <c r="AI266" s="335" t="s">
        <v>1282</v>
      </c>
      <c r="AJ266" s="335" t="s">
        <v>1282</v>
      </c>
      <c r="AK266" s="335" t="s">
        <v>1282</v>
      </c>
      <c r="AL266" s="335" t="s">
        <v>1282</v>
      </c>
      <c r="AM266" s="335" t="s">
        <v>1282</v>
      </c>
      <c r="AN266" s="335" t="s">
        <v>1282</v>
      </c>
      <c r="AO266" s="335" t="s">
        <v>1282</v>
      </c>
      <c r="AP266" s="335" t="s">
        <v>1282</v>
      </c>
      <c r="AQ266" s="335" t="s">
        <v>1282</v>
      </c>
      <c r="AR266" s="335" t="s">
        <v>1282</v>
      </c>
      <c r="AS266" s="335" t="s">
        <v>1282</v>
      </c>
      <c r="AT266" s="335" t="s">
        <v>1282</v>
      </c>
      <c r="AU266" s="335" t="s">
        <v>1282</v>
      </c>
      <c r="AV266" s="335" t="s">
        <v>1282</v>
      </c>
      <c r="AW266" s="335" t="s">
        <v>1282</v>
      </c>
      <c r="AX266" s="335" t="s">
        <v>1282</v>
      </c>
      <c r="AY266" s="335" t="s">
        <v>1282</v>
      </c>
      <c r="AZ266" s="335" t="s">
        <v>1282</v>
      </c>
      <c r="BA266" s="335" t="s">
        <v>1282</v>
      </c>
      <c r="BB266" s="335" t="s">
        <v>1282</v>
      </c>
      <c r="BC266" s="335" t="s">
        <v>1282</v>
      </c>
      <c r="BD266" s="335" t="s">
        <v>1282</v>
      </c>
      <c r="BE266" s="335" t="s">
        <v>1282</v>
      </c>
      <c r="BF266" s="335" t="s">
        <v>1282</v>
      </c>
      <c r="BG266" s="335" t="s">
        <v>1282</v>
      </c>
      <c r="BH266" s="335" t="s">
        <v>1282</v>
      </c>
      <c r="BI266" s="335" t="s">
        <v>1282</v>
      </c>
      <c r="BJ266" s="335" t="s">
        <v>1282</v>
      </c>
      <c r="BK266" s="335" t="s">
        <v>1282</v>
      </c>
      <c r="BL266" s="335" t="s">
        <v>1282</v>
      </c>
      <c r="BM266" s="335" t="s">
        <v>1282</v>
      </c>
      <c r="BN266" s="335" t="s">
        <v>1282</v>
      </c>
      <c r="BO266" s="335" t="s">
        <v>1282</v>
      </c>
      <c r="BP266" s="335">
        <v>13</v>
      </c>
      <c r="BQ266" s="335">
        <v>363</v>
      </c>
      <c r="BR266" s="335">
        <v>717</v>
      </c>
      <c r="BS266" s="335">
        <v>686</v>
      </c>
      <c r="BT266" s="335">
        <v>682</v>
      </c>
      <c r="BU266" s="335">
        <v>651</v>
      </c>
      <c r="BV266" s="335">
        <v>583</v>
      </c>
      <c r="BW266" s="335">
        <v>363</v>
      </c>
      <c r="BX266" s="335">
        <v>329</v>
      </c>
      <c r="BY266" s="335">
        <v>299</v>
      </c>
      <c r="BZ266" s="335">
        <v>270</v>
      </c>
      <c r="CA266" s="335">
        <v>265</v>
      </c>
      <c r="CB266" s="335">
        <v>250</v>
      </c>
      <c r="CC266" s="335">
        <v>241</v>
      </c>
    </row>
    <row r="267" spans="1:81" s="330" customFormat="1" ht="13.9" customHeight="1" x14ac:dyDescent="0.2">
      <c r="A267" s="377" t="s">
        <v>1507</v>
      </c>
      <c r="B267" s="378"/>
      <c r="C267" s="335" t="s">
        <v>1282</v>
      </c>
      <c r="D267" s="335" t="s">
        <v>1282</v>
      </c>
      <c r="E267" s="335" t="s">
        <v>1282</v>
      </c>
      <c r="F267" s="335" t="s">
        <v>1282</v>
      </c>
      <c r="G267" s="335" t="s">
        <v>1282</v>
      </c>
      <c r="H267" s="335" t="s">
        <v>1282</v>
      </c>
      <c r="I267" s="335" t="s">
        <v>1282</v>
      </c>
      <c r="J267" s="335" t="s">
        <v>1282</v>
      </c>
      <c r="K267" s="335" t="s">
        <v>1282</v>
      </c>
      <c r="L267" s="335" t="s">
        <v>1282</v>
      </c>
      <c r="M267" s="335" t="s">
        <v>1282</v>
      </c>
      <c r="N267" s="335" t="s">
        <v>1282</v>
      </c>
      <c r="O267" s="335" t="s">
        <v>1282</v>
      </c>
      <c r="P267" s="335" t="s">
        <v>1282</v>
      </c>
      <c r="Q267" s="335" t="s">
        <v>1282</v>
      </c>
      <c r="R267" s="335" t="s">
        <v>1282</v>
      </c>
      <c r="S267" s="335" t="s">
        <v>1282</v>
      </c>
      <c r="T267" s="335" t="s">
        <v>1282</v>
      </c>
      <c r="U267" s="335" t="s">
        <v>1282</v>
      </c>
      <c r="V267" s="335" t="s">
        <v>1282</v>
      </c>
      <c r="W267" s="335" t="s">
        <v>1282</v>
      </c>
      <c r="X267" s="335" t="s">
        <v>1282</v>
      </c>
      <c r="Y267" s="335" t="s">
        <v>1282</v>
      </c>
      <c r="Z267" s="335" t="s">
        <v>1282</v>
      </c>
      <c r="AA267" s="335" t="s">
        <v>1282</v>
      </c>
      <c r="AB267" s="335" t="s">
        <v>1282</v>
      </c>
      <c r="AC267" s="335" t="s">
        <v>1282</v>
      </c>
      <c r="AD267" s="335" t="s">
        <v>1282</v>
      </c>
      <c r="AE267" s="335" t="s">
        <v>1282</v>
      </c>
      <c r="AF267" s="335" t="s">
        <v>1282</v>
      </c>
      <c r="AG267" s="335" t="s">
        <v>1282</v>
      </c>
      <c r="AH267" s="335" t="s">
        <v>1282</v>
      </c>
      <c r="AI267" s="335" t="s">
        <v>1282</v>
      </c>
      <c r="AJ267" s="335" t="s">
        <v>1282</v>
      </c>
      <c r="AK267" s="335" t="s">
        <v>1282</v>
      </c>
      <c r="AL267" s="335" t="s">
        <v>1282</v>
      </c>
      <c r="AM267" s="335" t="s">
        <v>1282</v>
      </c>
      <c r="AN267" s="335" t="s">
        <v>1282</v>
      </c>
      <c r="AO267" s="335" t="s">
        <v>1282</v>
      </c>
      <c r="AP267" s="335" t="s">
        <v>1282</v>
      </c>
      <c r="AQ267" s="335" t="s">
        <v>1282</v>
      </c>
      <c r="AR267" s="335" t="s">
        <v>1282</v>
      </c>
      <c r="AS267" s="335" t="s">
        <v>1282</v>
      </c>
      <c r="AT267" s="335" t="s">
        <v>1282</v>
      </c>
      <c r="AU267" s="335" t="s">
        <v>1282</v>
      </c>
      <c r="AV267" s="335" t="s">
        <v>1282</v>
      </c>
      <c r="AW267" s="335" t="s">
        <v>1282</v>
      </c>
      <c r="AX267" s="335" t="s">
        <v>1282</v>
      </c>
      <c r="AY267" s="335" t="s">
        <v>1282</v>
      </c>
      <c r="AZ267" s="335" t="s">
        <v>1288</v>
      </c>
      <c r="BA267" s="335">
        <v>6</v>
      </c>
      <c r="BB267" s="335">
        <v>10</v>
      </c>
      <c r="BC267" s="335">
        <v>10</v>
      </c>
      <c r="BD267" s="335">
        <v>13</v>
      </c>
      <c r="BE267" s="335">
        <v>15</v>
      </c>
      <c r="BF267" s="335">
        <v>10</v>
      </c>
      <c r="BG267" s="335">
        <v>6</v>
      </c>
      <c r="BH267" s="335">
        <v>1</v>
      </c>
      <c r="BI267" s="335" t="s">
        <v>1282</v>
      </c>
      <c r="BJ267" s="335">
        <v>2</v>
      </c>
      <c r="BK267" s="335">
        <v>2</v>
      </c>
      <c r="BL267" s="335">
        <v>2</v>
      </c>
      <c r="BM267" s="335">
        <v>1</v>
      </c>
      <c r="BN267" s="335">
        <v>1</v>
      </c>
      <c r="BO267" s="335">
        <v>1</v>
      </c>
      <c r="BP267" s="335">
        <v>1</v>
      </c>
      <c r="BQ267" s="335">
        <v>1</v>
      </c>
      <c r="BR267" s="335" t="s">
        <v>1282</v>
      </c>
      <c r="BS267" s="335" t="s">
        <v>1282</v>
      </c>
      <c r="BT267" s="335" t="s">
        <v>1282</v>
      </c>
      <c r="BU267" s="335" t="s">
        <v>1282</v>
      </c>
      <c r="BV267" s="335" t="s">
        <v>1282</v>
      </c>
      <c r="BW267" s="335" t="s">
        <v>1282</v>
      </c>
      <c r="BX267" s="335" t="s">
        <v>1282</v>
      </c>
      <c r="BY267" s="335" t="s">
        <v>1282</v>
      </c>
      <c r="BZ267" s="335" t="s">
        <v>1282</v>
      </c>
      <c r="CA267" s="335" t="s">
        <v>1282</v>
      </c>
      <c r="CB267" s="335" t="s">
        <v>1282</v>
      </c>
      <c r="CC267" s="335" t="s">
        <v>1282</v>
      </c>
    </row>
    <row r="268" spans="1:81" s="330" customFormat="1" ht="13.9" customHeight="1" x14ac:dyDescent="0.2">
      <c r="A268" s="377" t="s">
        <v>1506</v>
      </c>
      <c r="B268" s="378"/>
      <c r="C268" s="335" t="s">
        <v>1282</v>
      </c>
      <c r="D268" s="335" t="s">
        <v>1282</v>
      </c>
      <c r="E268" s="335" t="s">
        <v>1282</v>
      </c>
      <c r="F268" s="335" t="s">
        <v>1282</v>
      </c>
      <c r="G268" s="335" t="s">
        <v>1282</v>
      </c>
      <c r="H268" s="335" t="s">
        <v>1282</v>
      </c>
      <c r="I268" s="335" t="s">
        <v>1282</v>
      </c>
      <c r="J268" s="335" t="s">
        <v>1282</v>
      </c>
      <c r="K268" s="335" t="s">
        <v>1282</v>
      </c>
      <c r="L268" s="335" t="s">
        <v>1282</v>
      </c>
      <c r="M268" s="335" t="s">
        <v>1282</v>
      </c>
      <c r="N268" s="335" t="s">
        <v>1282</v>
      </c>
      <c r="O268" s="335" t="s">
        <v>1282</v>
      </c>
      <c r="P268" s="335" t="s">
        <v>1282</v>
      </c>
      <c r="Q268" s="335" t="s">
        <v>1282</v>
      </c>
      <c r="R268" s="335" t="s">
        <v>1282</v>
      </c>
      <c r="S268" s="335" t="s">
        <v>1282</v>
      </c>
      <c r="T268" s="335" t="s">
        <v>1282</v>
      </c>
      <c r="U268" s="335" t="s">
        <v>1282</v>
      </c>
      <c r="V268" s="335" t="s">
        <v>1282</v>
      </c>
      <c r="W268" s="335" t="s">
        <v>1282</v>
      </c>
      <c r="X268" s="335" t="s">
        <v>1282</v>
      </c>
      <c r="Y268" s="335" t="s">
        <v>1282</v>
      </c>
      <c r="Z268" s="335" t="s">
        <v>1282</v>
      </c>
      <c r="AA268" s="335" t="s">
        <v>1282</v>
      </c>
      <c r="AB268" s="335" t="s">
        <v>1282</v>
      </c>
      <c r="AC268" s="335" t="s">
        <v>1282</v>
      </c>
      <c r="AD268" s="335" t="s">
        <v>1282</v>
      </c>
      <c r="AE268" s="335" t="s">
        <v>1282</v>
      </c>
      <c r="AF268" s="335" t="s">
        <v>1282</v>
      </c>
      <c r="AG268" s="335" t="s">
        <v>1282</v>
      </c>
      <c r="AH268" s="335" t="s">
        <v>1282</v>
      </c>
      <c r="AI268" s="335" t="s">
        <v>1282</v>
      </c>
      <c r="AJ268" s="335" t="s">
        <v>1282</v>
      </c>
      <c r="AK268" s="335" t="s">
        <v>1282</v>
      </c>
      <c r="AL268" s="335" t="s">
        <v>1282</v>
      </c>
      <c r="AM268" s="335" t="s">
        <v>1282</v>
      </c>
      <c r="AN268" s="335" t="s">
        <v>1282</v>
      </c>
      <c r="AO268" s="335" t="s">
        <v>1282</v>
      </c>
      <c r="AP268" s="335" t="s">
        <v>1282</v>
      </c>
      <c r="AQ268" s="335" t="s">
        <v>1282</v>
      </c>
      <c r="AR268" s="335" t="s">
        <v>1282</v>
      </c>
      <c r="AS268" s="335" t="s">
        <v>1282</v>
      </c>
      <c r="AT268" s="335" t="s">
        <v>1282</v>
      </c>
      <c r="AU268" s="335" t="s">
        <v>1282</v>
      </c>
      <c r="AV268" s="335" t="s">
        <v>1282</v>
      </c>
      <c r="AW268" s="335" t="s">
        <v>1282</v>
      </c>
      <c r="AX268" s="335" t="s">
        <v>1282</v>
      </c>
      <c r="AY268" s="335" t="s">
        <v>1282</v>
      </c>
      <c r="AZ268" s="335" t="s">
        <v>1282</v>
      </c>
      <c r="BA268" s="335" t="s">
        <v>1282</v>
      </c>
      <c r="BB268" s="335" t="s">
        <v>1282</v>
      </c>
      <c r="BC268" s="335" t="s">
        <v>1282</v>
      </c>
      <c r="BD268" s="335" t="s">
        <v>1282</v>
      </c>
      <c r="BE268" s="335" t="s">
        <v>1282</v>
      </c>
      <c r="BF268" s="335">
        <v>2</v>
      </c>
      <c r="BG268" s="335">
        <v>60</v>
      </c>
      <c r="BH268" s="335">
        <v>265</v>
      </c>
      <c r="BI268" s="335">
        <v>427</v>
      </c>
      <c r="BJ268" s="335">
        <v>731</v>
      </c>
      <c r="BK268" s="335">
        <v>792</v>
      </c>
      <c r="BL268" s="335">
        <v>965</v>
      </c>
      <c r="BM268" s="335">
        <v>987</v>
      </c>
      <c r="BN268" s="335">
        <v>729</v>
      </c>
      <c r="BO268" s="335">
        <v>206</v>
      </c>
      <c r="BP268" s="335">
        <v>51</v>
      </c>
      <c r="BQ268" s="335">
        <v>32</v>
      </c>
      <c r="BR268" s="335">
        <v>15</v>
      </c>
      <c r="BS268" s="335">
        <v>1</v>
      </c>
      <c r="BT268" s="335" t="s">
        <v>1282</v>
      </c>
      <c r="BU268" s="335" t="s">
        <v>1282</v>
      </c>
      <c r="BV268" s="335" t="s">
        <v>1282</v>
      </c>
      <c r="BW268" s="335" t="s">
        <v>1282</v>
      </c>
      <c r="BX268" s="335" t="s">
        <v>1282</v>
      </c>
      <c r="BY268" s="335" t="s">
        <v>1282</v>
      </c>
      <c r="BZ268" s="335" t="s">
        <v>1282</v>
      </c>
      <c r="CA268" s="335" t="s">
        <v>1282</v>
      </c>
      <c r="CB268" s="335" t="s">
        <v>1282</v>
      </c>
      <c r="CC268" s="335" t="s">
        <v>1282</v>
      </c>
    </row>
    <row r="269" spans="1:81" s="330" customFormat="1" ht="13.9" customHeight="1" x14ac:dyDescent="0.2">
      <c r="A269" s="377" t="s">
        <v>1505</v>
      </c>
      <c r="B269" s="378"/>
      <c r="C269" s="335" t="s">
        <v>1282</v>
      </c>
      <c r="D269" s="335" t="s">
        <v>1282</v>
      </c>
      <c r="E269" s="335" t="s">
        <v>1282</v>
      </c>
      <c r="F269" s="335" t="s">
        <v>1282</v>
      </c>
      <c r="G269" s="335" t="s">
        <v>1282</v>
      </c>
      <c r="H269" s="335" t="s">
        <v>1282</v>
      </c>
      <c r="I269" s="335" t="s">
        <v>1282</v>
      </c>
      <c r="J269" s="335" t="s">
        <v>1282</v>
      </c>
      <c r="K269" s="335" t="s">
        <v>1282</v>
      </c>
      <c r="L269" s="335" t="s">
        <v>1282</v>
      </c>
      <c r="M269" s="335" t="s">
        <v>1282</v>
      </c>
      <c r="N269" s="335" t="s">
        <v>1282</v>
      </c>
      <c r="O269" s="335" t="s">
        <v>1282</v>
      </c>
      <c r="P269" s="335">
        <v>4</v>
      </c>
      <c r="Q269" s="335">
        <v>13</v>
      </c>
      <c r="R269" s="335">
        <v>5</v>
      </c>
      <c r="S269" s="335">
        <v>1</v>
      </c>
      <c r="T269" s="335">
        <v>1</v>
      </c>
      <c r="U269" s="335">
        <v>2</v>
      </c>
      <c r="V269" s="335">
        <v>44</v>
      </c>
      <c r="W269" s="335">
        <v>69</v>
      </c>
      <c r="X269" s="335">
        <v>50</v>
      </c>
      <c r="Y269" s="335">
        <v>53</v>
      </c>
      <c r="Z269" s="335">
        <v>48</v>
      </c>
      <c r="AA269" s="335">
        <v>69</v>
      </c>
      <c r="AB269" s="335">
        <v>67</v>
      </c>
      <c r="AC269" s="335">
        <v>900</v>
      </c>
      <c r="AD269" s="335">
        <v>1364</v>
      </c>
      <c r="AE269" s="335">
        <v>1455</v>
      </c>
      <c r="AF269" s="335">
        <v>1427</v>
      </c>
      <c r="AG269" s="335">
        <v>1470</v>
      </c>
      <c r="AH269" s="335">
        <v>1798</v>
      </c>
      <c r="AI269" s="335">
        <v>1883</v>
      </c>
      <c r="AJ269" s="335">
        <v>1819</v>
      </c>
      <c r="AK269" s="335">
        <v>1615</v>
      </c>
      <c r="AL269" s="335">
        <v>2184</v>
      </c>
      <c r="AM269" s="335">
        <v>2108</v>
      </c>
      <c r="AN269" s="335">
        <v>647</v>
      </c>
      <c r="AO269" s="335">
        <v>2225</v>
      </c>
      <c r="AP269" s="335">
        <v>2666</v>
      </c>
      <c r="AQ269" s="335">
        <v>2965</v>
      </c>
      <c r="AR269" s="335">
        <v>3370</v>
      </c>
      <c r="AS269" s="335">
        <v>3345</v>
      </c>
      <c r="AT269" s="335">
        <v>2939</v>
      </c>
      <c r="AU269" s="335">
        <v>2629</v>
      </c>
      <c r="AV269" s="335">
        <v>3067</v>
      </c>
      <c r="AW269" s="335">
        <v>4194</v>
      </c>
      <c r="AX269" s="335">
        <v>3392</v>
      </c>
      <c r="AY269" s="335">
        <v>3199</v>
      </c>
      <c r="AZ269" s="335">
        <v>4016</v>
      </c>
      <c r="BA269" s="335">
        <v>4165</v>
      </c>
      <c r="BB269" s="335">
        <v>4437</v>
      </c>
      <c r="BC269" s="335">
        <v>5193</v>
      </c>
      <c r="BD269" s="335">
        <v>6129</v>
      </c>
      <c r="BE269" s="335">
        <v>6582</v>
      </c>
      <c r="BF269" s="335">
        <v>6819</v>
      </c>
      <c r="BG269" s="335">
        <v>6785</v>
      </c>
      <c r="BH269" s="335">
        <v>7006</v>
      </c>
      <c r="BI269" s="335">
        <v>7187</v>
      </c>
      <c r="BJ269" s="335">
        <v>7800</v>
      </c>
      <c r="BK269" s="335">
        <v>7534</v>
      </c>
      <c r="BL269" s="335">
        <v>8511</v>
      </c>
      <c r="BM269" s="335">
        <v>8616</v>
      </c>
      <c r="BN269" s="335">
        <v>9211</v>
      </c>
      <c r="BO269" s="335">
        <v>11204</v>
      </c>
      <c r="BP269" s="335">
        <v>12417</v>
      </c>
      <c r="BQ269" s="335">
        <v>14539</v>
      </c>
      <c r="BR269" s="335">
        <v>14604</v>
      </c>
      <c r="BS269" s="335">
        <v>14409</v>
      </c>
      <c r="BT269" s="335">
        <v>14799</v>
      </c>
      <c r="BU269" s="335">
        <v>15797</v>
      </c>
      <c r="BV269" s="335">
        <v>19515</v>
      </c>
      <c r="BW269" s="335">
        <v>19486</v>
      </c>
      <c r="BX269" s="335">
        <v>17047</v>
      </c>
      <c r="BY269" s="335">
        <v>16742</v>
      </c>
      <c r="BZ269" s="335">
        <v>15729</v>
      </c>
      <c r="CA269" s="335">
        <v>15199</v>
      </c>
      <c r="CB269" s="335">
        <v>16960</v>
      </c>
      <c r="CC269" s="335">
        <v>15889</v>
      </c>
    </row>
    <row r="270" spans="1:81" s="330" customFormat="1" ht="13.9" customHeight="1" x14ac:dyDescent="0.2">
      <c r="A270" s="377" t="s">
        <v>1504</v>
      </c>
      <c r="B270" s="378"/>
      <c r="C270" s="335" t="s">
        <v>1282</v>
      </c>
      <c r="D270" s="335" t="s">
        <v>1282</v>
      </c>
      <c r="E270" s="335" t="s">
        <v>1282</v>
      </c>
      <c r="F270" s="335" t="s">
        <v>1282</v>
      </c>
      <c r="G270" s="335" t="s">
        <v>1282</v>
      </c>
      <c r="H270" s="335" t="s">
        <v>1282</v>
      </c>
      <c r="I270" s="335" t="s">
        <v>1282</v>
      </c>
      <c r="J270" s="335" t="s">
        <v>1282</v>
      </c>
      <c r="K270" s="335" t="s">
        <v>1282</v>
      </c>
      <c r="L270" s="335" t="s">
        <v>1282</v>
      </c>
      <c r="M270" s="335" t="s">
        <v>1282</v>
      </c>
      <c r="N270" s="335" t="s">
        <v>1282</v>
      </c>
      <c r="O270" s="335" t="s">
        <v>1282</v>
      </c>
      <c r="P270" s="335" t="s">
        <v>1282</v>
      </c>
      <c r="Q270" s="335" t="s">
        <v>1282</v>
      </c>
      <c r="R270" s="335" t="s">
        <v>1282</v>
      </c>
      <c r="S270" s="335" t="s">
        <v>1282</v>
      </c>
      <c r="T270" s="335" t="s">
        <v>1282</v>
      </c>
      <c r="U270" s="335" t="s">
        <v>1282</v>
      </c>
      <c r="V270" s="335" t="s">
        <v>1282</v>
      </c>
      <c r="W270" s="335" t="s">
        <v>1282</v>
      </c>
      <c r="X270" s="335" t="s">
        <v>1282</v>
      </c>
      <c r="Y270" s="335">
        <v>13</v>
      </c>
      <c r="Z270" s="335">
        <v>15</v>
      </c>
      <c r="AA270" s="335">
        <v>15</v>
      </c>
      <c r="AB270" s="335">
        <v>13</v>
      </c>
      <c r="AC270" s="335">
        <v>2</v>
      </c>
      <c r="AD270" s="335">
        <v>10</v>
      </c>
      <c r="AE270" s="335">
        <v>22</v>
      </c>
      <c r="AF270" s="335">
        <v>28</v>
      </c>
      <c r="AG270" s="335">
        <v>86</v>
      </c>
      <c r="AH270" s="335">
        <v>163</v>
      </c>
      <c r="AI270" s="335">
        <v>178</v>
      </c>
      <c r="AJ270" s="335">
        <v>161</v>
      </c>
      <c r="AK270" s="335">
        <v>399</v>
      </c>
      <c r="AL270" s="335">
        <v>332</v>
      </c>
      <c r="AM270" s="335">
        <v>218</v>
      </c>
      <c r="AN270" s="335">
        <v>60</v>
      </c>
      <c r="AO270" s="335">
        <v>274</v>
      </c>
      <c r="AP270" s="335">
        <v>291</v>
      </c>
      <c r="AQ270" s="335">
        <v>395</v>
      </c>
      <c r="AR270" s="335">
        <v>523</v>
      </c>
      <c r="AS270" s="335">
        <v>627</v>
      </c>
      <c r="AT270" s="335">
        <v>636</v>
      </c>
      <c r="AU270" s="335">
        <v>509</v>
      </c>
      <c r="AV270" s="335">
        <v>570</v>
      </c>
      <c r="AW270" s="335">
        <v>479</v>
      </c>
      <c r="AX270" s="335">
        <v>575</v>
      </c>
      <c r="AY270" s="335">
        <v>785</v>
      </c>
      <c r="AZ270" s="335">
        <v>384</v>
      </c>
      <c r="BA270" s="335">
        <v>846</v>
      </c>
      <c r="BB270" s="335">
        <v>1080</v>
      </c>
      <c r="BC270" s="335">
        <v>1243</v>
      </c>
      <c r="BD270" s="335">
        <v>1361</v>
      </c>
      <c r="BE270" s="335">
        <v>1903</v>
      </c>
      <c r="BF270" s="335">
        <v>1358</v>
      </c>
      <c r="BG270" s="335">
        <v>1288</v>
      </c>
      <c r="BH270" s="335">
        <v>1140</v>
      </c>
      <c r="BI270" s="335">
        <v>1187</v>
      </c>
      <c r="BJ270" s="335">
        <v>1260</v>
      </c>
      <c r="BK270" s="335">
        <v>1255</v>
      </c>
      <c r="BL270" s="335">
        <v>2394</v>
      </c>
      <c r="BM270" s="335">
        <v>2721</v>
      </c>
      <c r="BN270" s="335">
        <v>3401</v>
      </c>
      <c r="BO270" s="335">
        <v>5964</v>
      </c>
      <c r="BP270" s="335">
        <v>6542</v>
      </c>
      <c r="BQ270" s="335">
        <v>6569</v>
      </c>
      <c r="BR270" s="335">
        <v>5589</v>
      </c>
      <c r="BS270" s="335">
        <v>5299</v>
      </c>
      <c r="BT270" s="335">
        <v>5208</v>
      </c>
      <c r="BU270" s="335">
        <v>5247</v>
      </c>
      <c r="BV270" s="335">
        <v>5184</v>
      </c>
      <c r="BW270" s="335">
        <v>5309</v>
      </c>
      <c r="BX270" s="335">
        <v>4823</v>
      </c>
      <c r="BY270" s="335">
        <v>4637</v>
      </c>
      <c r="BZ270" s="335">
        <v>4281</v>
      </c>
      <c r="CA270" s="335">
        <v>4138</v>
      </c>
      <c r="CB270" s="335">
        <v>4200</v>
      </c>
      <c r="CC270" s="335">
        <v>4315</v>
      </c>
    </row>
    <row r="271" spans="1:81" s="330" customFormat="1" ht="13.9" customHeight="1" x14ac:dyDescent="0.2">
      <c r="A271" s="377" t="s">
        <v>1503</v>
      </c>
      <c r="B271" s="378"/>
      <c r="C271" s="335" t="s">
        <v>1282</v>
      </c>
      <c r="D271" s="335" t="s">
        <v>1282</v>
      </c>
      <c r="E271" s="335" t="s">
        <v>1282</v>
      </c>
      <c r="F271" s="335" t="s">
        <v>1282</v>
      </c>
      <c r="G271" s="335" t="s">
        <v>1282</v>
      </c>
      <c r="H271" s="335" t="s">
        <v>1282</v>
      </c>
      <c r="I271" s="335" t="s">
        <v>1282</v>
      </c>
      <c r="J271" s="335" t="s">
        <v>1282</v>
      </c>
      <c r="K271" s="335" t="s">
        <v>1282</v>
      </c>
      <c r="L271" s="335" t="s">
        <v>1282</v>
      </c>
      <c r="M271" s="335" t="s">
        <v>1282</v>
      </c>
      <c r="N271" s="335" t="s">
        <v>1282</v>
      </c>
      <c r="O271" s="335" t="s">
        <v>1282</v>
      </c>
      <c r="P271" s="335" t="s">
        <v>1282</v>
      </c>
      <c r="Q271" s="335" t="s">
        <v>1282</v>
      </c>
      <c r="R271" s="335" t="s">
        <v>1282</v>
      </c>
      <c r="S271" s="335" t="s">
        <v>1282</v>
      </c>
      <c r="T271" s="335" t="s">
        <v>1282</v>
      </c>
      <c r="U271" s="335" t="s">
        <v>1282</v>
      </c>
      <c r="V271" s="335" t="s">
        <v>1282</v>
      </c>
      <c r="W271" s="335" t="s">
        <v>1282</v>
      </c>
      <c r="X271" s="335" t="s">
        <v>1282</v>
      </c>
      <c r="Y271" s="335" t="s">
        <v>1282</v>
      </c>
      <c r="Z271" s="335" t="s">
        <v>1282</v>
      </c>
      <c r="AA271" s="335" t="s">
        <v>1282</v>
      </c>
      <c r="AB271" s="335" t="s">
        <v>1282</v>
      </c>
      <c r="AC271" s="335" t="s">
        <v>1282</v>
      </c>
      <c r="AD271" s="335" t="s">
        <v>1282</v>
      </c>
      <c r="AE271" s="335" t="s">
        <v>1282</v>
      </c>
      <c r="AF271" s="335" t="s">
        <v>1282</v>
      </c>
      <c r="AG271" s="335" t="s">
        <v>1282</v>
      </c>
      <c r="AH271" s="335" t="s">
        <v>1282</v>
      </c>
      <c r="AI271" s="335" t="s">
        <v>1282</v>
      </c>
      <c r="AJ271" s="335" t="s">
        <v>1282</v>
      </c>
      <c r="AK271" s="335" t="s">
        <v>1282</v>
      </c>
      <c r="AL271" s="335" t="s">
        <v>1282</v>
      </c>
      <c r="AM271" s="335" t="s">
        <v>1282</v>
      </c>
      <c r="AN271" s="335" t="s">
        <v>1282</v>
      </c>
      <c r="AO271" s="335" t="s">
        <v>1282</v>
      </c>
      <c r="AP271" s="335" t="s">
        <v>1282</v>
      </c>
      <c r="AQ271" s="335" t="s">
        <v>1282</v>
      </c>
      <c r="AR271" s="335" t="s">
        <v>1282</v>
      </c>
      <c r="AS271" s="335" t="s">
        <v>1282</v>
      </c>
      <c r="AT271" s="335" t="s">
        <v>1282</v>
      </c>
      <c r="AU271" s="335" t="s">
        <v>1282</v>
      </c>
      <c r="AV271" s="335" t="s">
        <v>1282</v>
      </c>
      <c r="AW271" s="335" t="s">
        <v>1282</v>
      </c>
      <c r="AX271" s="335" t="s">
        <v>1282</v>
      </c>
      <c r="AY271" s="335" t="s">
        <v>1282</v>
      </c>
      <c r="AZ271" s="335" t="s">
        <v>1282</v>
      </c>
      <c r="BA271" s="335" t="s">
        <v>1282</v>
      </c>
      <c r="BB271" s="335" t="s">
        <v>1282</v>
      </c>
      <c r="BC271" s="335" t="s">
        <v>1282</v>
      </c>
      <c r="BD271" s="335" t="s">
        <v>1282</v>
      </c>
      <c r="BE271" s="335" t="s">
        <v>1282</v>
      </c>
      <c r="BF271" s="335" t="s">
        <v>1282</v>
      </c>
      <c r="BG271" s="335" t="s">
        <v>1282</v>
      </c>
      <c r="BH271" s="335" t="s">
        <v>1282</v>
      </c>
      <c r="BI271" s="335" t="s">
        <v>1282</v>
      </c>
      <c r="BJ271" s="335" t="s">
        <v>1282</v>
      </c>
      <c r="BK271" s="335" t="s">
        <v>1282</v>
      </c>
      <c r="BL271" s="335" t="s">
        <v>1282</v>
      </c>
      <c r="BM271" s="335" t="s">
        <v>1282</v>
      </c>
      <c r="BN271" s="335" t="s">
        <v>1282</v>
      </c>
      <c r="BO271" s="335" t="s">
        <v>1282</v>
      </c>
      <c r="BP271" s="335" t="s">
        <v>1282</v>
      </c>
      <c r="BQ271" s="335" t="s">
        <v>1282</v>
      </c>
      <c r="BR271" s="335" t="s">
        <v>1282</v>
      </c>
      <c r="BS271" s="335" t="s">
        <v>1282</v>
      </c>
      <c r="BT271" s="335" t="s">
        <v>1282</v>
      </c>
      <c r="BU271" s="335">
        <v>12430</v>
      </c>
      <c r="BV271" s="335">
        <v>23274</v>
      </c>
      <c r="BW271" s="335">
        <v>12419</v>
      </c>
      <c r="BX271" s="335">
        <v>1583</v>
      </c>
      <c r="BY271" s="335">
        <v>1292</v>
      </c>
      <c r="BZ271" s="335">
        <v>1387</v>
      </c>
      <c r="CA271" s="335">
        <v>1103</v>
      </c>
      <c r="CB271" s="335" t="s">
        <v>1282</v>
      </c>
      <c r="CC271" s="335" t="s">
        <v>1282</v>
      </c>
    </row>
    <row r="272" spans="1:81" s="330" customFormat="1" ht="13.9" customHeight="1" x14ac:dyDescent="0.2">
      <c r="A272" s="377" t="s">
        <v>1502</v>
      </c>
      <c r="B272" s="378"/>
      <c r="C272" s="335" t="s">
        <v>1282</v>
      </c>
      <c r="D272" s="335" t="s">
        <v>1282</v>
      </c>
      <c r="E272" s="335" t="s">
        <v>1282</v>
      </c>
      <c r="F272" s="335" t="s">
        <v>1282</v>
      </c>
      <c r="G272" s="335" t="s">
        <v>1282</v>
      </c>
      <c r="H272" s="335" t="s">
        <v>1282</v>
      </c>
      <c r="I272" s="335" t="s">
        <v>1282</v>
      </c>
      <c r="J272" s="335" t="s">
        <v>1282</v>
      </c>
      <c r="K272" s="335" t="s">
        <v>1282</v>
      </c>
      <c r="L272" s="335" t="s">
        <v>1282</v>
      </c>
      <c r="M272" s="335" t="s">
        <v>1282</v>
      </c>
      <c r="N272" s="335" t="s">
        <v>1282</v>
      </c>
      <c r="O272" s="335" t="s">
        <v>1282</v>
      </c>
      <c r="P272" s="335" t="s">
        <v>1282</v>
      </c>
      <c r="Q272" s="335" t="s">
        <v>1282</v>
      </c>
      <c r="R272" s="335" t="s">
        <v>1282</v>
      </c>
      <c r="S272" s="335" t="s">
        <v>1282</v>
      </c>
      <c r="T272" s="335" t="s">
        <v>1282</v>
      </c>
      <c r="U272" s="335" t="s">
        <v>1282</v>
      </c>
      <c r="V272" s="335" t="s">
        <v>1282</v>
      </c>
      <c r="W272" s="335" t="s">
        <v>1282</v>
      </c>
      <c r="X272" s="335" t="s">
        <v>1282</v>
      </c>
      <c r="Y272" s="335" t="s">
        <v>1282</v>
      </c>
      <c r="Z272" s="335" t="s">
        <v>1282</v>
      </c>
      <c r="AA272" s="335" t="s">
        <v>1282</v>
      </c>
      <c r="AB272" s="335" t="s">
        <v>1282</v>
      </c>
      <c r="AC272" s="335" t="s">
        <v>1282</v>
      </c>
      <c r="AD272" s="335" t="s">
        <v>1282</v>
      </c>
      <c r="AE272" s="335" t="s">
        <v>1282</v>
      </c>
      <c r="AF272" s="335" t="s">
        <v>1282</v>
      </c>
      <c r="AG272" s="335" t="s">
        <v>1282</v>
      </c>
      <c r="AH272" s="335" t="s">
        <v>1282</v>
      </c>
      <c r="AI272" s="335" t="s">
        <v>1282</v>
      </c>
      <c r="AJ272" s="335" t="s">
        <v>1282</v>
      </c>
      <c r="AK272" s="335" t="s">
        <v>1282</v>
      </c>
      <c r="AL272" s="335" t="s">
        <v>1282</v>
      </c>
      <c r="AM272" s="335" t="s">
        <v>1282</v>
      </c>
      <c r="AN272" s="335" t="s">
        <v>1282</v>
      </c>
      <c r="AO272" s="335" t="s">
        <v>1282</v>
      </c>
      <c r="AP272" s="335" t="s">
        <v>1282</v>
      </c>
      <c r="AQ272" s="335" t="s">
        <v>1282</v>
      </c>
      <c r="AR272" s="335" t="s">
        <v>1282</v>
      </c>
      <c r="AS272" s="335" t="s">
        <v>1282</v>
      </c>
      <c r="AT272" s="335" t="s">
        <v>1282</v>
      </c>
      <c r="AU272" s="335" t="s">
        <v>1282</v>
      </c>
      <c r="AV272" s="335" t="s">
        <v>1282</v>
      </c>
      <c r="AW272" s="335" t="s">
        <v>1282</v>
      </c>
      <c r="AX272" s="335" t="s">
        <v>1282</v>
      </c>
      <c r="AY272" s="335" t="s">
        <v>1282</v>
      </c>
      <c r="AZ272" s="335" t="s">
        <v>1282</v>
      </c>
      <c r="BA272" s="335" t="s">
        <v>1282</v>
      </c>
      <c r="BB272" s="335" t="s">
        <v>1282</v>
      </c>
      <c r="BC272" s="335" t="s">
        <v>1282</v>
      </c>
      <c r="BD272" s="335" t="s">
        <v>1282</v>
      </c>
      <c r="BE272" s="335" t="s">
        <v>1282</v>
      </c>
      <c r="BF272" s="335" t="s">
        <v>1282</v>
      </c>
      <c r="BG272" s="335" t="s">
        <v>1282</v>
      </c>
      <c r="BH272" s="335" t="s">
        <v>1282</v>
      </c>
      <c r="BI272" s="335" t="s">
        <v>1282</v>
      </c>
      <c r="BJ272" s="335" t="s">
        <v>1282</v>
      </c>
      <c r="BK272" s="335" t="s">
        <v>1282</v>
      </c>
      <c r="BL272" s="335" t="s">
        <v>1282</v>
      </c>
      <c r="BM272" s="335" t="s">
        <v>1282</v>
      </c>
      <c r="BN272" s="335" t="s">
        <v>1282</v>
      </c>
      <c r="BO272" s="335" t="s">
        <v>1282</v>
      </c>
      <c r="BP272" s="335">
        <v>4</v>
      </c>
      <c r="BQ272" s="335">
        <v>230</v>
      </c>
      <c r="BR272" s="335">
        <v>451</v>
      </c>
      <c r="BS272" s="335">
        <v>501</v>
      </c>
      <c r="BT272" s="335">
        <v>577</v>
      </c>
      <c r="BU272" s="335">
        <v>653</v>
      </c>
      <c r="BV272" s="335">
        <v>639</v>
      </c>
      <c r="BW272" s="335">
        <v>724</v>
      </c>
      <c r="BX272" s="335">
        <v>748</v>
      </c>
      <c r="BY272" s="335">
        <v>904</v>
      </c>
      <c r="BZ272" s="335">
        <v>1077</v>
      </c>
      <c r="CA272" s="335">
        <v>1316</v>
      </c>
      <c r="CB272" s="335">
        <v>2182</v>
      </c>
      <c r="CC272" s="335">
        <v>1364</v>
      </c>
    </row>
    <row r="273" spans="1:81" s="330" customFormat="1" ht="13.9" customHeight="1" x14ac:dyDescent="0.2">
      <c r="A273" s="377" t="s">
        <v>1501</v>
      </c>
      <c r="B273" s="378"/>
      <c r="C273" s="335" t="s">
        <v>1282</v>
      </c>
      <c r="D273" s="335" t="s">
        <v>1282</v>
      </c>
      <c r="E273" s="335" t="s">
        <v>1282</v>
      </c>
      <c r="F273" s="335" t="s">
        <v>1282</v>
      </c>
      <c r="G273" s="335" t="s">
        <v>1282</v>
      </c>
      <c r="H273" s="335" t="s">
        <v>1282</v>
      </c>
      <c r="I273" s="335" t="s">
        <v>1282</v>
      </c>
      <c r="J273" s="335" t="s">
        <v>1282</v>
      </c>
      <c r="K273" s="335" t="s">
        <v>1282</v>
      </c>
      <c r="L273" s="335" t="s">
        <v>1282</v>
      </c>
      <c r="M273" s="335" t="s">
        <v>1282</v>
      </c>
      <c r="N273" s="335" t="s">
        <v>1282</v>
      </c>
      <c r="O273" s="335" t="s">
        <v>1282</v>
      </c>
      <c r="P273" s="335" t="s">
        <v>1282</v>
      </c>
      <c r="Q273" s="335" t="s">
        <v>1282</v>
      </c>
      <c r="R273" s="335" t="s">
        <v>1282</v>
      </c>
      <c r="S273" s="335" t="s">
        <v>1282</v>
      </c>
      <c r="T273" s="335" t="s">
        <v>1282</v>
      </c>
      <c r="U273" s="335" t="s">
        <v>1282</v>
      </c>
      <c r="V273" s="335" t="s">
        <v>1282</v>
      </c>
      <c r="W273" s="335" t="s">
        <v>1282</v>
      </c>
      <c r="X273" s="335" t="s">
        <v>1282</v>
      </c>
      <c r="Y273" s="335" t="s">
        <v>1282</v>
      </c>
      <c r="Z273" s="335" t="s">
        <v>1282</v>
      </c>
      <c r="AA273" s="335" t="s">
        <v>1282</v>
      </c>
      <c r="AB273" s="335" t="s">
        <v>1282</v>
      </c>
      <c r="AC273" s="335" t="s">
        <v>1282</v>
      </c>
      <c r="AD273" s="335" t="s">
        <v>1282</v>
      </c>
      <c r="AE273" s="335" t="s">
        <v>1282</v>
      </c>
      <c r="AF273" s="335" t="s">
        <v>1282</v>
      </c>
      <c r="AG273" s="335" t="s">
        <v>1282</v>
      </c>
      <c r="AH273" s="335" t="s">
        <v>1282</v>
      </c>
      <c r="AI273" s="335" t="s">
        <v>1282</v>
      </c>
      <c r="AJ273" s="335" t="s">
        <v>1282</v>
      </c>
      <c r="AK273" s="335">
        <v>50</v>
      </c>
      <c r="AL273" s="335">
        <v>93</v>
      </c>
      <c r="AM273" s="335">
        <v>51</v>
      </c>
      <c r="AN273" s="335">
        <v>48</v>
      </c>
      <c r="AO273" s="335">
        <v>115</v>
      </c>
      <c r="AP273" s="335">
        <v>135</v>
      </c>
      <c r="AQ273" s="335">
        <v>149</v>
      </c>
      <c r="AR273" s="335">
        <v>166</v>
      </c>
      <c r="AS273" s="335">
        <v>160</v>
      </c>
      <c r="AT273" s="335">
        <v>110</v>
      </c>
      <c r="AU273" s="335">
        <v>108</v>
      </c>
      <c r="AV273" s="335">
        <v>112</v>
      </c>
      <c r="AW273" s="335">
        <v>111</v>
      </c>
      <c r="AX273" s="335">
        <v>98</v>
      </c>
      <c r="AY273" s="335">
        <v>103</v>
      </c>
      <c r="AZ273" s="335">
        <v>130</v>
      </c>
      <c r="BA273" s="335">
        <v>132</v>
      </c>
      <c r="BB273" s="335">
        <v>152</v>
      </c>
      <c r="BC273" s="335">
        <v>148</v>
      </c>
      <c r="BD273" s="335">
        <v>160</v>
      </c>
      <c r="BE273" s="335">
        <v>101</v>
      </c>
      <c r="BF273" s="335">
        <v>176</v>
      </c>
      <c r="BG273" s="335">
        <v>189</v>
      </c>
      <c r="BH273" s="335">
        <v>160</v>
      </c>
      <c r="BI273" s="335">
        <v>171</v>
      </c>
      <c r="BJ273" s="335">
        <v>204</v>
      </c>
      <c r="BK273" s="335">
        <v>284</v>
      </c>
      <c r="BL273" s="335">
        <v>319</v>
      </c>
      <c r="BM273" s="335">
        <v>344</v>
      </c>
      <c r="BN273" s="335">
        <v>326</v>
      </c>
      <c r="BO273" s="335">
        <v>450</v>
      </c>
      <c r="BP273" s="335">
        <v>536</v>
      </c>
      <c r="BQ273" s="335">
        <v>582</v>
      </c>
      <c r="BR273" s="335">
        <v>551</v>
      </c>
      <c r="BS273" s="335">
        <v>683</v>
      </c>
      <c r="BT273" s="335">
        <v>557</v>
      </c>
      <c r="BU273" s="335">
        <v>667</v>
      </c>
      <c r="BV273" s="335">
        <v>646</v>
      </c>
      <c r="BW273" s="335">
        <v>743</v>
      </c>
      <c r="BX273" s="335">
        <v>684</v>
      </c>
      <c r="BY273" s="335">
        <v>648</v>
      </c>
      <c r="BZ273" s="335">
        <v>692</v>
      </c>
      <c r="CA273" s="335">
        <v>635</v>
      </c>
      <c r="CB273" s="335">
        <v>749</v>
      </c>
      <c r="CC273" s="335">
        <v>698</v>
      </c>
    </row>
    <row r="274" spans="1:81" s="330" customFormat="1" ht="13.9" customHeight="1" x14ac:dyDescent="0.2">
      <c r="A274" s="377" t="s">
        <v>1500</v>
      </c>
      <c r="B274" s="378"/>
      <c r="C274" s="335" t="s">
        <v>1282</v>
      </c>
      <c r="D274" s="335" t="s">
        <v>1282</v>
      </c>
      <c r="E274" s="335" t="s">
        <v>1282</v>
      </c>
      <c r="F274" s="335" t="s">
        <v>1282</v>
      </c>
      <c r="G274" s="335" t="s">
        <v>1282</v>
      </c>
      <c r="H274" s="335" t="s">
        <v>1282</v>
      </c>
      <c r="I274" s="335" t="s">
        <v>1282</v>
      </c>
      <c r="J274" s="335" t="s">
        <v>1282</v>
      </c>
      <c r="K274" s="335" t="s">
        <v>1282</v>
      </c>
      <c r="L274" s="335" t="s">
        <v>1282</v>
      </c>
      <c r="M274" s="335" t="s">
        <v>1282</v>
      </c>
      <c r="N274" s="335" t="s">
        <v>1282</v>
      </c>
      <c r="O274" s="335" t="s">
        <v>1282</v>
      </c>
      <c r="P274" s="335" t="s">
        <v>1282</v>
      </c>
      <c r="Q274" s="335" t="s">
        <v>1282</v>
      </c>
      <c r="R274" s="335" t="s">
        <v>1282</v>
      </c>
      <c r="S274" s="335" t="s">
        <v>1282</v>
      </c>
      <c r="T274" s="335" t="s">
        <v>1282</v>
      </c>
      <c r="U274" s="335" t="s">
        <v>1282</v>
      </c>
      <c r="V274" s="335" t="s">
        <v>1282</v>
      </c>
      <c r="W274" s="335" t="s">
        <v>1288</v>
      </c>
      <c r="X274" s="335">
        <v>1</v>
      </c>
      <c r="Y274" s="335">
        <v>1</v>
      </c>
      <c r="Z274" s="335">
        <v>1</v>
      </c>
      <c r="AA274" s="335">
        <v>1</v>
      </c>
      <c r="AB274" s="335">
        <v>3</v>
      </c>
      <c r="AC274" s="335">
        <v>3</v>
      </c>
      <c r="AD274" s="335">
        <v>2</v>
      </c>
      <c r="AE274" s="335">
        <v>8</v>
      </c>
      <c r="AF274" s="335">
        <v>22</v>
      </c>
      <c r="AG274" s="335">
        <v>31</v>
      </c>
      <c r="AH274" s="335">
        <v>29</v>
      </c>
      <c r="AI274" s="335">
        <v>33</v>
      </c>
      <c r="AJ274" s="335">
        <v>40</v>
      </c>
      <c r="AK274" s="335">
        <v>43</v>
      </c>
      <c r="AL274" s="335">
        <v>58</v>
      </c>
      <c r="AM274" s="335">
        <v>90</v>
      </c>
      <c r="AN274" s="335">
        <v>16</v>
      </c>
      <c r="AO274" s="335">
        <v>120</v>
      </c>
      <c r="AP274" s="335">
        <v>226</v>
      </c>
      <c r="AQ274" s="335">
        <v>456</v>
      </c>
      <c r="AR274" s="335">
        <v>810</v>
      </c>
      <c r="AS274" s="335">
        <v>1023</v>
      </c>
      <c r="AT274" s="335">
        <v>1131</v>
      </c>
      <c r="AU274" s="335">
        <v>1125</v>
      </c>
      <c r="AV274" s="335">
        <v>791</v>
      </c>
      <c r="AW274" s="335">
        <v>928</v>
      </c>
      <c r="AX274" s="335">
        <v>1596</v>
      </c>
      <c r="AY274" s="335">
        <v>1159</v>
      </c>
      <c r="AZ274" s="335">
        <v>1355</v>
      </c>
      <c r="BA274" s="335">
        <v>1771</v>
      </c>
      <c r="BB274" s="335">
        <v>1485</v>
      </c>
      <c r="BC274" s="335">
        <v>2006</v>
      </c>
      <c r="BD274" s="335">
        <v>2067</v>
      </c>
      <c r="BE274" s="335">
        <v>2356</v>
      </c>
      <c r="BF274" s="335">
        <v>2748</v>
      </c>
      <c r="BG274" s="335">
        <v>2938</v>
      </c>
      <c r="BH274" s="335">
        <v>2991</v>
      </c>
      <c r="BI274" s="335">
        <v>3067</v>
      </c>
      <c r="BJ274" s="335">
        <v>3425</v>
      </c>
      <c r="BK274" s="335">
        <v>4251</v>
      </c>
      <c r="BL274" s="335">
        <v>4696</v>
      </c>
      <c r="BM274" s="335">
        <v>5552</v>
      </c>
      <c r="BN274" s="335">
        <v>6730</v>
      </c>
      <c r="BO274" s="335">
        <v>8216</v>
      </c>
      <c r="BP274" s="335">
        <v>9465</v>
      </c>
      <c r="BQ274" s="335">
        <v>10661</v>
      </c>
      <c r="BR274" s="335">
        <v>11582</v>
      </c>
      <c r="BS274" s="335">
        <v>11585</v>
      </c>
      <c r="BT274" s="335">
        <v>12078</v>
      </c>
      <c r="BU274" s="335">
        <v>12536</v>
      </c>
      <c r="BV274" s="335">
        <v>17075</v>
      </c>
      <c r="BW274" s="335">
        <v>16832</v>
      </c>
      <c r="BX274" s="335">
        <v>13335</v>
      </c>
      <c r="BY274" s="335">
        <v>12165</v>
      </c>
      <c r="BZ274" s="335">
        <v>12410</v>
      </c>
      <c r="CA274" s="335">
        <v>12077</v>
      </c>
      <c r="CB274" s="335">
        <v>12173</v>
      </c>
      <c r="CC274" s="335">
        <v>12731</v>
      </c>
    </row>
    <row r="275" spans="1:81" s="330" customFormat="1" ht="13.9" customHeight="1" x14ac:dyDescent="0.2">
      <c r="A275" s="377" t="s">
        <v>1499</v>
      </c>
      <c r="B275" s="378"/>
      <c r="C275" s="335">
        <v>4</v>
      </c>
      <c r="D275" s="335">
        <v>4</v>
      </c>
      <c r="E275" s="335">
        <v>4</v>
      </c>
      <c r="F275" s="335">
        <v>5</v>
      </c>
      <c r="G275" s="335">
        <v>36</v>
      </c>
      <c r="H275" s="335">
        <v>54</v>
      </c>
      <c r="I275" s="335">
        <v>48</v>
      </c>
      <c r="J275" s="335">
        <v>25</v>
      </c>
      <c r="K275" s="335">
        <v>27</v>
      </c>
      <c r="L275" s="335">
        <v>18</v>
      </c>
      <c r="M275" s="335">
        <v>25</v>
      </c>
      <c r="N275" s="335">
        <v>16</v>
      </c>
      <c r="O275" s="335">
        <v>22</v>
      </c>
      <c r="P275" s="335">
        <v>22</v>
      </c>
      <c r="Q275" s="335">
        <v>23</v>
      </c>
      <c r="R275" s="335">
        <v>26</v>
      </c>
      <c r="S275" s="335">
        <v>35</v>
      </c>
      <c r="T275" s="335">
        <v>34</v>
      </c>
      <c r="U275" s="335">
        <v>41</v>
      </c>
      <c r="V275" s="335">
        <v>45</v>
      </c>
      <c r="W275" s="335">
        <v>49</v>
      </c>
      <c r="X275" s="335">
        <v>55</v>
      </c>
      <c r="Y275" s="335">
        <v>65</v>
      </c>
      <c r="Z275" s="335">
        <v>73</v>
      </c>
      <c r="AA275" s="335">
        <v>88</v>
      </c>
      <c r="AB275" s="335">
        <v>101</v>
      </c>
      <c r="AC275" s="335">
        <v>159</v>
      </c>
      <c r="AD275" s="335">
        <v>185</v>
      </c>
      <c r="AE275" s="335">
        <v>282</v>
      </c>
      <c r="AF275" s="335">
        <v>353</v>
      </c>
      <c r="AG275" s="335">
        <v>441</v>
      </c>
      <c r="AH275" s="335">
        <v>486</v>
      </c>
      <c r="AI275" s="335">
        <v>544</v>
      </c>
      <c r="AJ275" s="335">
        <v>598</v>
      </c>
      <c r="AK275" s="335">
        <v>649</v>
      </c>
      <c r="AL275" s="335">
        <v>810</v>
      </c>
      <c r="AM275" s="335">
        <v>836</v>
      </c>
      <c r="AN275" s="335">
        <v>235</v>
      </c>
      <c r="AO275" s="335">
        <v>870</v>
      </c>
      <c r="AP275" s="335">
        <v>868</v>
      </c>
      <c r="AQ275" s="335">
        <v>946</v>
      </c>
      <c r="AR275" s="335">
        <v>956</v>
      </c>
      <c r="AS275" s="335">
        <v>978</v>
      </c>
      <c r="AT275" s="335">
        <v>780</v>
      </c>
      <c r="AU275" s="335">
        <v>852</v>
      </c>
      <c r="AV275" s="335">
        <v>1301</v>
      </c>
      <c r="AW275" s="335">
        <v>733</v>
      </c>
      <c r="AX275" s="335">
        <v>1198</v>
      </c>
      <c r="AY275" s="335">
        <v>1280</v>
      </c>
      <c r="AZ275" s="335">
        <v>1409</v>
      </c>
      <c r="BA275" s="335">
        <v>1490</v>
      </c>
      <c r="BB275" s="335">
        <v>1623</v>
      </c>
      <c r="BC275" s="335">
        <v>1751</v>
      </c>
      <c r="BD275" s="335">
        <v>1835</v>
      </c>
      <c r="BE275" s="335">
        <v>1804</v>
      </c>
      <c r="BF275" s="335">
        <v>2031</v>
      </c>
      <c r="BG275" s="335">
        <v>2113</v>
      </c>
      <c r="BH275" s="335">
        <v>2194</v>
      </c>
      <c r="BI275" s="335">
        <v>2243</v>
      </c>
      <c r="BJ275" s="335">
        <v>2268</v>
      </c>
      <c r="BK275" s="335">
        <v>2623</v>
      </c>
      <c r="BL275" s="335">
        <v>2567</v>
      </c>
      <c r="BM275" s="335">
        <v>2507</v>
      </c>
      <c r="BN275" s="335">
        <v>2592</v>
      </c>
      <c r="BO275" s="335">
        <v>2593</v>
      </c>
      <c r="BP275" s="335">
        <v>2612</v>
      </c>
      <c r="BQ275" s="335">
        <v>2681</v>
      </c>
      <c r="BR275" s="335">
        <v>2819</v>
      </c>
      <c r="BS275" s="335">
        <v>2895</v>
      </c>
      <c r="BT275" s="335">
        <v>2983</v>
      </c>
      <c r="BU275" s="335">
        <v>2931</v>
      </c>
      <c r="BV275" s="335">
        <v>3055</v>
      </c>
      <c r="BW275" s="335">
        <v>3268</v>
      </c>
      <c r="BX275" s="335">
        <v>3062</v>
      </c>
      <c r="BY275" s="335">
        <v>3243</v>
      </c>
      <c r="BZ275" s="335">
        <v>3042</v>
      </c>
      <c r="CA275" s="335">
        <v>3177</v>
      </c>
      <c r="CB275" s="335">
        <v>3471</v>
      </c>
      <c r="CC275" s="335">
        <v>3367</v>
      </c>
    </row>
    <row r="276" spans="1:81" s="330" customFormat="1" ht="13.9" customHeight="1" x14ac:dyDescent="0.2">
      <c r="A276" s="377" t="s">
        <v>1498</v>
      </c>
      <c r="B276" s="378"/>
      <c r="C276" s="335" t="s">
        <v>1288</v>
      </c>
      <c r="D276" s="335" t="s">
        <v>1288</v>
      </c>
      <c r="E276" s="335" t="s">
        <v>1288</v>
      </c>
      <c r="F276" s="335" t="s">
        <v>1288</v>
      </c>
      <c r="G276" s="335" t="s">
        <v>1288</v>
      </c>
      <c r="H276" s="335" t="s">
        <v>1288</v>
      </c>
      <c r="I276" s="335" t="s">
        <v>1288</v>
      </c>
      <c r="J276" s="335" t="s">
        <v>1288</v>
      </c>
      <c r="K276" s="335" t="s">
        <v>1288</v>
      </c>
      <c r="L276" s="335" t="s">
        <v>1288</v>
      </c>
      <c r="M276" s="335" t="s">
        <v>1288</v>
      </c>
      <c r="N276" s="335" t="s">
        <v>1288</v>
      </c>
      <c r="O276" s="335" t="s">
        <v>1288</v>
      </c>
      <c r="P276" s="335" t="s">
        <v>1288</v>
      </c>
      <c r="Q276" s="335" t="s">
        <v>1288</v>
      </c>
      <c r="R276" s="335" t="s">
        <v>1288</v>
      </c>
      <c r="S276" s="335" t="s">
        <v>1288</v>
      </c>
      <c r="T276" s="335" t="s">
        <v>1288</v>
      </c>
      <c r="U276" s="335" t="s">
        <v>1288</v>
      </c>
      <c r="V276" s="335" t="s">
        <v>1288</v>
      </c>
      <c r="W276" s="335" t="s">
        <v>1288</v>
      </c>
      <c r="X276" s="335" t="s">
        <v>1288</v>
      </c>
      <c r="Y276" s="335">
        <v>1</v>
      </c>
      <c r="Z276" s="335">
        <v>1</v>
      </c>
      <c r="AA276" s="335">
        <v>1</v>
      </c>
      <c r="AB276" s="335">
        <v>1</v>
      </c>
      <c r="AC276" s="335">
        <v>1</v>
      </c>
      <c r="AD276" s="335">
        <v>1</v>
      </c>
      <c r="AE276" s="335">
        <v>1</v>
      </c>
      <c r="AF276" s="335">
        <v>1</v>
      </c>
      <c r="AG276" s="335">
        <v>1</v>
      </c>
      <c r="AH276" s="335">
        <v>2</v>
      </c>
      <c r="AI276" s="335">
        <v>2</v>
      </c>
      <c r="AJ276" s="335">
        <v>2</v>
      </c>
      <c r="AK276" s="335">
        <v>2</v>
      </c>
      <c r="AL276" s="335">
        <v>2</v>
      </c>
      <c r="AM276" s="335">
        <v>2</v>
      </c>
      <c r="AN276" s="335">
        <v>1</v>
      </c>
      <c r="AO276" s="335">
        <v>3</v>
      </c>
      <c r="AP276" s="335">
        <v>3</v>
      </c>
      <c r="AQ276" s="335">
        <v>4</v>
      </c>
      <c r="AR276" s="335">
        <v>4</v>
      </c>
      <c r="AS276" s="335">
        <v>5</v>
      </c>
      <c r="AT276" s="335">
        <v>5</v>
      </c>
      <c r="AU276" s="335">
        <v>5</v>
      </c>
      <c r="AV276" s="335">
        <v>4</v>
      </c>
      <c r="AW276" s="335">
        <v>4</v>
      </c>
      <c r="AX276" s="335">
        <v>3</v>
      </c>
      <c r="AY276" s="335">
        <v>6</v>
      </c>
      <c r="AZ276" s="335">
        <v>5</v>
      </c>
      <c r="BA276" s="335">
        <v>7</v>
      </c>
      <c r="BB276" s="335">
        <v>6</v>
      </c>
      <c r="BC276" s="335">
        <v>8</v>
      </c>
      <c r="BD276" s="335">
        <v>5</v>
      </c>
      <c r="BE276" s="335">
        <v>8</v>
      </c>
      <c r="BF276" s="335">
        <v>6</v>
      </c>
      <c r="BG276" s="335">
        <v>7</v>
      </c>
      <c r="BH276" s="335">
        <v>5</v>
      </c>
      <c r="BI276" s="335">
        <v>7</v>
      </c>
      <c r="BJ276" s="335">
        <v>7</v>
      </c>
      <c r="BK276" s="335">
        <v>8</v>
      </c>
      <c r="BL276" s="335">
        <v>9</v>
      </c>
      <c r="BM276" s="335">
        <v>11</v>
      </c>
      <c r="BN276" s="335">
        <v>13</v>
      </c>
      <c r="BO276" s="335">
        <v>15</v>
      </c>
      <c r="BP276" s="335">
        <v>18</v>
      </c>
      <c r="BQ276" s="335">
        <v>17</v>
      </c>
      <c r="BR276" s="335">
        <v>19</v>
      </c>
      <c r="BS276" s="335">
        <v>18</v>
      </c>
      <c r="BT276" s="335">
        <v>20</v>
      </c>
      <c r="BU276" s="335">
        <v>21</v>
      </c>
      <c r="BV276" s="335">
        <v>25</v>
      </c>
      <c r="BW276" s="335">
        <v>23</v>
      </c>
      <c r="BX276" s="335">
        <v>25</v>
      </c>
      <c r="BY276" s="335">
        <v>24</v>
      </c>
      <c r="BZ276" s="335" t="s">
        <v>1282</v>
      </c>
      <c r="CA276" s="335" t="s">
        <v>1282</v>
      </c>
      <c r="CB276" s="335" t="s">
        <v>1282</v>
      </c>
      <c r="CC276" s="335" t="s">
        <v>1282</v>
      </c>
    </row>
    <row r="277" spans="1:81" s="330" customFormat="1" ht="14.25" x14ac:dyDescent="0.2">
      <c r="A277" s="334" t="s">
        <v>1497</v>
      </c>
      <c r="B277" s="335" t="s">
        <v>1123</v>
      </c>
      <c r="C277" s="335" t="s">
        <v>1282</v>
      </c>
      <c r="D277" s="335" t="s">
        <v>1282</v>
      </c>
      <c r="E277" s="335" t="s">
        <v>1282</v>
      </c>
      <c r="F277" s="335" t="s">
        <v>1282</v>
      </c>
      <c r="G277" s="335" t="s">
        <v>1282</v>
      </c>
      <c r="H277" s="335" t="s">
        <v>1282</v>
      </c>
      <c r="I277" s="335" t="s">
        <v>1282</v>
      </c>
      <c r="J277" s="335" t="s">
        <v>1282</v>
      </c>
      <c r="K277" s="335" t="s">
        <v>1282</v>
      </c>
      <c r="L277" s="335" t="s">
        <v>1282</v>
      </c>
      <c r="M277" s="335" t="s">
        <v>1282</v>
      </c>
      <c r="N277" s="335" t="s">
        <v>1282</v>
      </c>
      <c r="O277" s="335" t="s">
        <v>1282</v>
      </c>
      <c r="P277" s="335" t="s">
        <v>1282</v>
      </c>
      <c r="Q277" s="335" t="s">
        <v>1282</v>
      </c>
      <c r="R277" s="335" t="s">
        <v>1282</v>
      </c>
      <c r="S277" s="335" t="s">
        <v>1282</v>
      </c>
      <c r="T277" s="335" t="s">
        <v>1282</v>
      </c>
      <c r="U277" s="335" t="s">
        <v>1282</v>
      </c>
      <c r="V277" s="335" t="s">
        <v>1282</v>
      </c>
      <c r="W277" s="335" t="s">
        <v>1282</v>
      </c>
      <c r="X277" s="335" t="s">
        <v>1282</v>
      </c>
      <c r="Y277" s="335" t="s">
        <v>1282</v>
      </c>
      <c r="Z277" s="335" t="s">
        <v>1282</v>
      </c>
      <c r="AA277" s="335" t="s">
        <v>1282</v>
      </c>
      <c r="AB277" s="335" t="s">
        <v>1282</v>
      </c>
      <c r="AC277" s="335" t="s">
        <v>1282</v>
      </c>
      <c r="AD277" s="335" t="s">
        <v>1282</v>
      </c>
      <c r="AE277" s="335" t="s">
        <v>1282</v>
      </c>
      <c r="AF277" s="335" t="s">
        <v>1282</v>
      </c>
      <c r="AG277" s="335" t="s">
        <v>1282</v>
      </c>
      <c r="AH277" s="335" t="s">
        <v>1282</v>
      </c>
      <c r="AI277" s="335" t="s">
        <v>1282</v>
      </c>
      <c r="AJ277" s="335" t="s">
        <v>1282</v>
      </c>
      <c r="AK277" s="335" t="s">
        <v>1282</v>
      </c>
      <c r="AL277" s="335" t="s">
        <v>1282</v>
      </c>
      <c r="AM277" s="335" t="s">
        <v>1282</v>
      </c>
      <c r="AN277" s="335" t="s">
        <v>1282</v>
      </c>
      <c r="AO277" s="335" t="s">
        <v>1282</v>
      </c>
      <c r="AP277" s="335" t="s">
        <v>1282</v>
      </c>
      <c r="AQ277" s="335" t="s">
        <v>1282</v>
      </c>
      <c r="AR277" s="335" t="s">
        <v>1282</v>
      </c>
      <c r="AS277" s="335" t="s">
        <v>1282</v>
      </c>
      <c r="AT277" s="335" t="s">
        <v>1282</v>
      </c>
      <c r="AU277" s="335" t="s">
        <v>1282</v>
      </c>
      <c r="AV277" s="335" t="s">
        <v>1282</v>
      </c>
      <c r="AW277" s="335" t="s">
        <v>1288</v>
      </c>
      <c r="AX277" s="335" t="s">
        <v>1289</v>
      </c>
      <c r="AY277" s="335" t="s">
        <v>1288</v>
      </c>
      <c r="AZ277" s="335" t="s">
        <v>1288</v>
      </c>
      <c r="BA277" s="335" t="s">
        <v>1288</v>
      </c>
      <c r="BB277" s="335" t="s">
        <v>1288</v>
      </c>
      <c r="BC277" s="335" t="s">
        <v>1282</v>
      </c>
      <c r="BD277" s="335" t="s">
        <v>1282</v>
      </c>
      <c r="BE277" s="335" t="s">
        <v>1282</v>
      </c>
      <c r="BF277" s="335" t="s">
        <v>1282</v>
      </c>
      <c r="BG277" s="335" t="s">
        <v>1282</v>
      </c>
      <c r="BH277" s="335" t="s">
        <v>1282</v>
      </c>
      <c r="BI277" s="335" t="s">
        <v>1282</v>
      </c>
      <c r="BJ277" s="335" t="s">
        <v>1282</v>
      </c>
      <c r="BK277" s="335" t="s">
        <v>1282</v>
      </c>
      <c r="BL277" s="335" t="s">
        <v>1282</v>
      </c>
      <c r="BM277" s="335" t="s">
        <v>1282</v>
      </c>
      <c r="BN277" s="335" t="s">
        <v>1282</v>
      </c>
      <c r="BO277" s="335" t="s">
        <v>1282</v>
      </c>
      <c r="BP277" s="335" t="s">
        <v>1282</v>
      </c>
      <c r="BQ277" s="335" t="s">
        <v>1282</v>
      </c>
      <c r="BR277" s="335" t="s">
        <v>1282</v>
      </c>
      <c r="BS277" s="335" t="s">
        <v>1282</v>
      </c>
      <c r="BT277" s="335" t="s">
        <v>1282</v>
      </c>
      <c r="BU277" s="335" t="s">
        <v>1282</v>
      </c>
      <c r="BV277" s="335" t="s">
        <v>1282</v>
      </c>
      <c r="BW277" s="335" t="s">
        <v>1282</v>
      </c>
      <c r="BX277" s="335" t="s">
        <v>1282</v>
      </c>
      <c r="BY277" s="335" t="s">
        <v>1282</v>
      </c>
      <c r="BZ277" s="335" t="s">
        <v>1282</v>
      </c>
      <c r="CA277" s="335" t="s">
        <v>1282</v>
      </c>
      <c r="CB277" s="335" t="s">
        <v>1282</v>
      </c>
      <c r="CC277" s="335" t="s">
        <v>1282</v>
      </c>
    </row>
    <row r="278" spans="1:81" s="330" customFormat="1" ht="13.9" customHeight="1" x14ac:dyDescent="0.2">
      <c r="A278" s="377" t="s">
        <v>1496</v>
      </c>
      <c r="B278" s="378"/>
      <c r="C278" s="335">
        <v>19</v>
      </c>
      <c r="D278" s="335">
        <v>80</v>
      </c>
      <c r="E278" s="335">
        <v>132</v>
      </c>
      <c r="F278" s="335">
        <v>152</v>
      </c>
      <c r="G278" s="335">
        <v>93</v>
      </c>
      <c r="H278" s="335">
        <v>64</v>
      </c>
      <c r="I278" s="335">
        <v>16</v>
      </c>
      <c r="J278" s="335">
        <v>20</v>
      </c>
      <c r="K278" s="335">
        <v>26</v>
      </c>
      <c r="L278" s="335">
        <v>26</v>
      </c>
      <c r="M278" s="335">
        <v>26</v>
      </c>
      <c r="N278" s="335">
        <v>27</v>
      </c>
      <c r="O278" s="335">
        <v>26</v>
      </c>
      <c r="P278" s="335">
        <v>25</v>
      </c>
      <c r="Q278" s="335">
        <v>25</v>
      </c>
      <c r="R278" s="335">
        <v>30</v>
      </c>
      <c r="S278" s="335">
        <v>33</v>
      </c>
      <c r="T278" s="335">
        <v>38</v>
      </c>
      <c r="U278" s="335">
        <v>39</v>
      </c>
      <c r="V278" s="335">
        <v>38</v>
      </c>
      <c r="W278" s="335">
        <v>39</v>
      </c>
      <c r="X278" s="335">
        <v>40</v>
      </c>
      <c r="Y278" s="335">
        <v>40</v>
      </c>
      <c r="Z278" s="335">
        <v>41</v>
      </c>
      <c r="AA278" s="335">
        <v>41</v>
      </c>
      <c r="AB278" s="335">
        <v>132</v>
      </c>
      <c r="AC278" s="335">
        <v>128</v>
      </c>
      <c r="AD278" s="335">
        <v>233</v>
      </c>
      <c r="AE278" s="335">
        <v>255</v>
      </c>
      <c r="AF278" s="335">
        <v>255</v>
      </c>
      <c r="AG278" s="335">
        <v>285</v>
      </c>
      <c r="AH278" s="335">
        <v>410</v>
      </c>
      <c r="AI278" s="335">
        <v>501</v>
      </c>
      <c r="AJ278" s="335">
        <v>592</v>
      </c>
      <c r="AK278" s="335">
        <v>569</v>
      </c>
      <c r="AL278" s="335">
        <v>653</v>
      </c>
      <c r="AM278" s="335">
        <v>748</v>
      </c>
      <c r="AN278" s="335">
        <v>90</v>
      </c>
      <c r="AO278" s="335">
        <v>692</v>
      </c>
      <c r="AP278" s="335">
        <v>691</v>
      </c>
      <c r="AQ278" s="335">
        <v>769</v>
      </c>
      <c r="AR278" s="335">
        <v>854</v>
      </c>
      <c r="AS278" s="335">
        <v>723</v>
      </c>
      <c r="AT278" s="335">
        <v>802</v>
      </c>
      <c r="AU278" s="335">
        <v>705</v>
      </c>
      <c r="AV278" s="335">
        <v>719</v>
      </c>
      <c r="AW278" s="335">
        <v>633</v>
      </c>
      <c r="AX278" s="335">
        <v>1008</v>
      </c>
      <c r="AY278" s="335">
        <v>1225</v>
      </c>
      <c r="AZ278" s="335">
        <v>1261</v>
      </c>
      <c r="BA278" s="335">
        <v>824</v>
      </c>
      <c r="BB278" s="335">
        <v>1287</v>
      </c>
      <c r="BC278" s="335">
        <v>1038</v>
      </c>
      <c r="BD278" s="335">
        <v>1020</v>
      </c>
      <c r="BE278" s="335">
        <v>1133</v>
      </c>
      <c r="BF278" s="335">
        <v>1292</v>
      </c>
      <c r="BG278" s="335">
        <v>1449</v>
      </c>
      <c r="BH278" s="335">
        <v>1323</v>
      </c>
      <c r="BI278" s="335">
        <v>1382</v>
      </c>
      <c r="BJ278" s="335">
        <v>1425</v>
      </c>
      <c r="BK278" s="335">
        <v>1338</v>
      </c>
      <c r="BL278" s="335">
        <v>1448</v>
      </c>
      <c r="BM278" s="335">
        <v>1651</v>
      </c>
      <c r="BN278" s="335">
        <v>1742</v>
      </c>
      <c r="BO278" s="335">
        <v>1908</v>
      </c>
      <c r="BP278" s="335">
        <v>1909</v>
      </c>
      <c r="BQ278" s="335">
        <v>1930</v>
      </c>
      <c r="BR278" s="335">
        <v>1958</v>
      </c>
      <c r="BS278" s="335">
        <v>1927</v>
      </c>
      <c r="BT278" s="335">
        <v>1871</v>
      </c>
      <c r="BU278" s="335">
        <v>2005</v>
      </c>
      <c r="BV278" s="335">
        <v>1989</v>
      </c>
      <c r="BW278" s="335">
        <v>1946</v>
      </c>
      <c r="BX278" s="335">
        <v>1846</v>
      </c>
      <c r="BY278" s="335">
        <v>1768</v>
      </c>
      <c r="BZ278" s="335">
        <v>1665</v>
      </c>
      <c r="CA278" s="335">
        <v>1637</v>
      </c>
      <c r="CB278" s="335">
        <v>1665</v>
      </c>
      <c r="CC278" s="335">
        <v>1458</v>
      </c>
    </row>
    <row r="279" spans="1:81" s="330" customFormat="1" ht="13.9" customHeight="1" x14ac:dyDescent="0.2">
      <c r="A279" s="377" t="s">
        <v>1495</v>
      </c>
      <c r="B279" s="378"/>
      <c r="C279" s="335">
        <v>5</v>
      </c>
      <c r="D279" s="335">
        <v>5</v>
      </c>
      <c r="E279" s="335">
        <v>5</v>
      </c>
      <c r="F279" s="335">
        <v>5</v>
      </c>
      <c r="G279" s="335">
        <v>5</v>
      </c>
      <c r="H279" s="335">
        <v>5</v>
      </c>
      <c r="I279" s="335">
        <v>5</v>
      </c>
      <c r="J279" s="335">
        <v>5</v>
      </c>
      <c r="K279" s="335">
        <v>5</v>
      </c>
      <c r="L279" s="335">
        <v>5</v>
      </c>
      <c r="M279" s="335">
        <v>5</v>
      </c>
      <c r="N279" s="335">
        <v>5</v>
      </c>
      <c r="O279" s="335">
        <v>5</v>
      </c>
      <c r="P279" s="335">
        <v>5</v>
      </c>
      <c r="Q279" s="335">
        <v>5</v>
      </c>
      <c r="R279" s="335">
        <v>5</v>
      </c>
      <c r="S279" s="335">
        <v>5</v>
      </c>
      <c r="T279" s="335">
        <v>5</v>
      </c>
      <c r="U279" s="335">
        <v>5</v>
      </c>
      <c r="V279" s="335">
        <v>5</v>
      </c>
      <c r="W279" s="335">
        <v>5</v>
      </c>
      <c r="X279" s="335">
        <v>7</v>
      </c>
      <c r="Y279" s="335">
        <v>15</v>
      </c>
      <c r="Z279" s="335">
        <v>14</v>
      </c>
      <c r="AA279" s="335">
        <v>14</v>
      </c>
      <c r="AB279" s="335">
        <v>16</v>
      </c>
      <c r="AC279" s="335">
        <v>57</v>
      </c>
      <c r="AD279" s="335">
        <v>187</v>
      </c>
      <c r="AE279" s="335">
        <v>387</v>
      </c>
      <c r="AF279" s="335">
        <v>350</v>
      </c>
      <c r="AG279" s="335">
        <v>342</v>
      </c>
      <c r="AH279" s="335">
        <v>309</v>
      </c>
      <c r="AI279" s="335">
        <v>216</v>
      </c>
      <c r="AJ279" s="335">
        <v>187</v>
      </c>
      <c r="AK279" s="335">
        <v>68</v>
      </c>
      <c r="AL279" s="335">
        <v>61</v>
      </c>
      <c r="AM279" s="335">
        <v>8</v>
      </c>
      <c r="AN279" s="335">
        <v>2</v>
      </c>
      <c r="AO279" s="335">
        <v>21</v>
      </c>
      <c r="AP279" s="335">
        <v>6</v>
      </c>
      <c r="AQ279" s="335">
        <v>24</v>
      </c>
      <c r="AR279" s="335">
        <v>20</v>
      </c>
      <c r="AS279" s="335">
        <v>11</v>
      </c>
      <c r="AT279" s="335">
        <v>3</v>
      </c>
      <c r="AU279" s="335">
        <v>3</v>
      </c>
      <c r="AV279" s="335" t="s">
        <v>1282</v>
      </c>
      <c r="AW279" s="335">
        <v>14</v>
      </c>
      <c r="AX279" s="335">
        <v>6</v>
      </c>
      <c r="AY279" s="335">
        <v>15</v>
      </c>
      <c r="AZ279" s="335">
        <v>21</v>
      </c>
      <c r="BA279" s="335">
        <v>21</v>
      </c>
      <c r="BB279" s="335">
        <v>25</v>
      </c>
      <c r="BC279" s="335">
        <v>19</v>
      </c>
      <c r="BD279" s="335">
        <v>23</v>
      </c>
      <c r="BE279" s="335">
        <v>30</v>
      </c>
      <c r="BF279" s="335">
        <v>30</v>
      </c>
      <c r="BG279" s="335">
        <v>35</v>
      </c>
      <c r="BH279" s="335">
        <v>29</v>
      </c>
      <c r="BI279" s="335">
        <v>32</v>
      </c>
      <c r="BJ279" s="335">
        <v>39</v>
      </c>
      <c r="BK279" s="335">
        <v>42</v>
      </c>
      <c r="BL279" s="335">
        <v>152</v>
      </c>
      <c r="BM279" s="335">
        <v>300</v>
      </c>
      <c r="BN279" s="335">
        <v>365</v>
      </c>
      <c r="BO279" s="335">
        <v>405</v>
      </c>
      <c r="BP279" s="335">
        <v>417</v>
      </c>
      <c r="BQ279" s="335">
        <v>436</v>
      </c>
      <c r="BR279" s="335">
        <v>439</v>
      </c>
      <c r="BS279" s="335">
        <v>411</v>
      </c>
      <c r="BT279" s="335">
        <v>418</v>
      </c>
      <c r="BU279" s="335">
        <v>387</v>
      </c>
      <c r="BV279" s="335">
        <v>412</v>
      </c>
      <c r="BW279" s="335">
        <v>438</v>
      </c>
      <c r="BX279" s="335">
        <v>396</v>
      </c>
      <c r="BY279" s="335">
        <v>420</v>
      </c>
      <c r="BZ279" s="335">
        <v>372</v>
      </c>
      <c r="CA279" s="335">
        <v>341</v>
      </c>
      <c r="CB279" s="335">
        <v>352</v>
      </c>
      <c r="CC279" s="335">
        <v>341</v>
      </c>
    </row>
    <row r="280" spans="1:81" s="330" customFormat="1" ht="13.9" customHeight="1" x14ac:dyDescent="0.2">
      <c r="A280" s="377" t="s">
        <v>1494</v>
      </c>
      <c r="B280" s="378"/>
      <c r="C280" s="335" t="s">
        <v>1282</v>
      </c>
      <c r="D280" s="335" t="s">
        <v>1282</v>
      </c>
      <c r="E280" s="335" t="s">
        <v>1282</v>
      </c>
      <c r="F280" s="335" t="s">
        <v>1282</v>
      </c>
      <c r="G280" s="335" t="s">
        <v>1282</v>
      </c>
      <c r="H280" s="335" t="s">
        <v>1282</v>
      </c>
      <c r="I280" s="335" t="s">
        <v>1282</v>
      </c>
      <c r="J280" s="335" t="s">
        <v>1282</v>
      </c>
      <c r="K280" s="335" t="s">
        <v>1282</v>
      </c>
      <c r="L280" s="335" t="s">
        <v>1282</v>
      </c>
      <c r="M280" s="335" t="s">
        <v>1282</v>
      </c>
      <c r="N280" s="335" t="s">
        <v>1282</v>
      </c>
      <c r="O280" s="335" t="s">
        <v>1282</v>
      </c>
      <c r="P280" s="335" t="s">
        <v>1282</v>
      </c>
      <c r="Q280" s="335" t="s">
        <v>1282</v>
      </c>
      <c r="R280" s="335" t="s">
        <v>1282</v>
      </c>
      <c r="S280" s="335" t="s">
        <v>1282</v>
      </c>
      <c r="T280" s="335" t="s">
        <v>1282</v>
      </c>
      <c r="U280" s="335" t="s">
        <v>1282</v>
      </c>
      <c r="V280" s="335" t="s">
        <v>1282</v>
      </c>
      <c r="W280" s="335" t="s">
        <v>1282</v>
      </c>
      <c r="X280" s="335" t="s">
        <v>1282</v>
      </c>
      <c r="Y280" s="335" t="s">
        <v>1282</v>
      </c>
      <c r="Z280" s="335" t="s">
        <v>1282</v>
      </c>
      <c r="AA280" s="335" t="s">
        <v>1282</v>
      </c>
      <c r="AB280" s="335" t="s">
        <v>1282</v>
      </c>
      <c r="AC280" s="335" t="s">
        <v>1282</v>
      </c>
      <c r="AD280" s="335" t="s">
        <v>1282</v>
      </c>
      <c r="AE280" s="335" t="s">
        <v>1282</v>
      </c>
      <c r="AF280" s="335" t="s">
        <v>1282</v>
      </c>
      <c r="AG280" s="335" t="s">
        <v>1282</v>
      </c>
      <c r="AH280" s="335" t="s">
        <v>1282</v>
      </c>
      <c r="AI280" s="335" t="s">
        <v>1282</v>
      </c>
      <c r="AJ280" s="335" t="s">
        <v>1282</v>
      </c>
      <c r="AK280" s="335" t="s">
        <v>1282</v>
      </c>
      <c r="AL280" s="335" t="s">
        <v>1282</v>
      </c>
      <c r="AM280" s="335" t="s">
        <v>1282</v>
      </c>
      <c r="AN280" s="335" t="s">
        <v>1282</v>
      </c>
      <c r="AO280" s="335" t="s">
        <v>1282</v>
      </c>
      <c r="AP280" s="335" t="s">
        <v>1282</v>
      </c>
      <c r="AQ280" s="335" t="s">
        <v>1282</v>
      </c>
      <c r="AR280" s="335" t="s">
        <v>1282</v>
      </c>
      <c r="AS280" s="335" t="s">
        <v>1282</v>
      </c>
      <c r="AT280" s="335" t="s">
        <v>1282</v>
      </c>
      <c r="AU280" s="335" t="s">
        <v>1282</v>
      </c>
      <c r="AV280" s="335" t="s">
        <v>1282</v>
      </c>
      <c r="AW280" s="335" t="s">
        <v>1282</v>
      </c>
      <c r="AX280" s="335" t="s">
        <v>1282</v>
      </c>
      <c r="AY280" s="335" t="s">
        <v>1282</v>
      </c>
      <c r="AZ280" s="335" t="s">
        <v>1282</v>
      </c>
      <c r="BA280" s="335" t="s">
        <v>1282</v>
      </c>
      <c r="BB280" s="335" t="s">
        <v>1282</v>
      </c>
      <c r="BC280" s="335" t="s">
        <v>1282</v>
      </c>
      <c r="BD280" s="335">
        <v>4</v>
      </c>
      <c r="BE280" s="335">
        <v>29</v>
      </c>
      <c r="BF280" s="335">
        <v>33</v>
      </c>
      <c r="BG280" s="335">
        <v>22</v>
      </c>
      <c r="BH280" s="335">
        <v>16</v>
      </c>
      <c r="BI280" s="335">
        <v>44</v>
      </c>
      <c r="BJ280" s="335">
        <v>141</v>
      </c>
      <c r="BK280" s="335">
        <v>74</v>
      </c>
      <c r="BL280" s="335">
        <v>166</v>
      </c>
      <c r="BM280" s="335">
        <v>86</v>
      </c>
      <c r="BN280" s="335">
        <v>88</v>
      </c>
      <c r="BO280" s="335">
        <v>89</v>
      </c>
      <c r="BP280" s="335">
        <v>43</v>
      </c>
      <c r="BQ280" s="335">
        <v>11</v>
      </c>
      <c r="BR280" s="335">
        <v>4</v>
      </c>
      <c r="BS280" s="335">
        <v>11</v>
      </c>
      <c r="BT280" s="335">
        <v>28</v>
      </c>
      <c r="BU280" s="335">
        <v>34</v>
      </c>
      <c r="BV280" s="335">
        <v>47</v>
      </c>
      <c r="BW280" s="335">
        <v>82</v>
      </c>
      <c r="BX280" s="335">
        <v>101</v>
      </c>
      <c r="BY280" s="335">
        <v>127</v>
      </c>
      <c r="BZ280" s="335">
        <v>92</v>
      </c>
      <c r="CA280" s="335">
        <v>37</v>
      </c>
      <c r="CB280" s="335">
        <v>36</v>
      </c>
      <c r="CC280" s="335">
        <v>43</v>
      </c>
    </row>
    <row r="281" spans="1:81" s="330" customFormat="1" ht="13.9" customHeight="1" x14ac:dyDescent="0.2">
      <c r="A281" s="377" t="s">
        <v>1493</v>
      </c>
      <c r="B281" s="378"/>
      <c r="C281" s="335" t="s">
        <v>1282</v>
      </c>
      <c r="D281" s="335" t="s">
        <v>1282</v>
      </c>
      <c r="E281" s="335" t="s">
        <v>1282</v>
      </c>
      <c r="F281" s="335" t="s">
        <v>1282</v>
      </c>
      <c r="G281" s="335" t="s">
        <v>1282</v>
      </c>
      <c r="H281" s="335" t="s">
        <v>1282</v>
      </c>
      <c r="I281" s="335" t="s">
        <v>1282</v>
      </c>
      <c r="J281" s="335" t="s">
        <v>1282</v>
      </c>
      <c r="K281" s="335" t="s">
        <v>1282</v>
      </c>
      <c r="L281" s="335" t="s">
        <v>1282</v>
      </c>
      <c r="M281" s="335" t="s">
        <v>1282</v>
      </c>
      <c r="N281" s="335" t="s">
        <v>1282</v>
      </c>
      <c r="O281" s="335" t="s">
        <v>1282</v>
      </c>
      <c r="P281" s="335" t="s">
        <v>1282</v>
      </c>
      <c r="Q281" s="335" t="s">
        <v>1282</v>
      </c>
      <c r="R281" s="335" t="s">
        <v>1282</v>
      </c>
      <c r="S281" s="335" t="s">
        <v>1282</v>
      </c>
      <c r="T281" s="335" t="s">
        <v>1282</v>
      </c>
      <c r="U281" s="335" t="s">
        <v>1282</v>
      </c>
      <c r="V281" s="335" t="s">
        <v>1282</v>
      </c>
      <c r="W281" s="335" t="s">
        <v>1282</v>
      </c>
      <c r="X281" s="335" t="s">
        <v>1282</v>
      </c>
      <c r="Y281" s="335" t="s">
        <v>1282</v>
      </c>
      <c r="Z281" s="335" t="s">
        <v>1282</v>
      </c>
      <c r="AA281" s="335" t="s">
        <v>1282</v>
      </c>
      <c r="AB281" s="335" t="s">
        <v>1282</v>
      </c>
      <c r="AC281" s="335" t="s">
        <v>1282</v>
      </c>
      <c r="AD281" s="335" t="s">
        <v>1282</v>
      </c>
      <c r="AE281" s="335" t="s">
        <v>1282</v>
      </c>
      <c r="AF281" s="335" t="s">
        <v>1282</v>
      </c>
      <c r="AG281" s="335" t="s">
        <v>1282</v>
      </c>
      <c r="AH281" s="335" t="s">
        <v>1282</v>
      </c>
      <c r="AI281" s="335" t="s">
        <v>1282</v>
      </c>
      <c r="AJ281" s="335" t="s">
        <v>1282</v>
      </c>
      <c r="AK281" s="335" t="s">
        <v>1282</v>
      </c>
      <c r="AL281" s="335" t="s">
        <v>1282</v>
      </c>
      <c r="AM281" s="335" t="s">
        <v>1282</v>
      </c>
      <c r="AN281" s="335" t="s">
        <v>1282</v>
      </c>
      <c r="AO281" s="335" t="s">
        <v>1282</v>
      </c>
      <c r="AP281" s="335" t="s">
        <v>1282</v>
      </c>
      <c r="AQ281" s="335" t="s">
        <v>1282</v>
      </c>
      <c r="AR281" s="335" t="s">
        <v>1282</v>
      </c>
      <c r="AS281" s="335" t="s">
        <v>1282</v>
      </c>
      <c r="AT281" s="335" t="s">
        <v>1282</v>
      </c>
      <c r="AU281" s="335" t="s">
        <v>1282</v>
      </c>
      <c r="AV281" s="335" t="s">
        <v>1282</v>
      </c>
      <c r="AW281" s="335" t="s">
        <v>1282</v>
      </c>
      <c r="AX281" s="335" t="s">
        <v>1282</v>
      </c>
      <c r="AY281" s="335" t="s">
        <v>1282</v>
      </c>
      <c r="AZ281" s="335" t="s">
        <v>1282</v>
      </c>
      <c r="BA281" s="335" t="s">
        <v>1282</v>
      </c>
      <c r="BB281" s="335" t="s">
        <v>1282</v>
      </c>
      <c r="BC281" s="335" t="s">
        <v>1282</v>
      </c>
      <c r="BD281" s="335" t="s">
        <v>1282</v>
      </c>
      <c r="BE281" s="335" t="s">
        <v>1282</v>
      </c>
      <c r="BF281" s="335" t="s">
        <v>1282</v>
      </c>
      <c r="BG281" s="335" t="s">
        <v>1282</v>
      </c>
      <c r="BH281" s="335" t="s">
        <v>1282</v>
      </c>
      <c r="BI281" s="335" t="s">
        <v>1282</v>
      </c>
      <c r="BJ281" s="335" t="s">
        <v>1282</v>
      </c>
      <c r="BK281" s="335" t="s">
        <v>1282</v>
      </c>
      <c r="BL281" s="335" t="s">
        <v>1282</v>
      </c>
      <c r="BM281" s="335" t="s">
        <v>1282</v>
      </c>
      <c r="BN281" s="335" t="s">
        <v>1282</v>
      </c>
      <c r="BO281" s="335" t="s">
        <v>1282</v>
      </c>
      <c r="BP281" s="335" t="s">
        <v>1282</v>
      </c>
      <c r="BQ281" s="335" t="s">
        <v>1282</v>
      </c>
      <c r="BR281" s="335">
        <v>1140</v>
      </c>
      <c r="BS281" s="335">
        <v>415</v>
      </c>
      <c r="BT281" s="335">
        <v>177</v>
      </c>
      <c r="BU281" s="335">
        <v>60</v>
      </c>
      <c r="BV281" s="335">
        <v>25</v>
      </c>
      <c r="BW281" s="335">
        <v>28</v>
      </c>
      <c r="BX281" s="335">
        <v>15</v>
      </c>
      <c r="BY281" s="335">
        <v>6</v>
      </c>
      <c r="BZ281" s="335" t="s">
        <v>1282</v>
      </c>
      <c r="CA281" s="335" t="s">
        <v>1282</v>
      </c>
      <c r="CB281" s="335" t="s">
        <v>1282</v>
      </c>
      <c r="CC281" s="335" t="s">
        <v>1282</v>
      </c>
    </row>
    <row r="282" spans="1:81" s="330" customFormat="1" ht="13.9" customHeight="1" x14ac:dyDescent="0.2">
      <c r="A282" s="377" t="s">
        <v>1492</v>
      </c>
      <c r="B282" s="378"/>
      <c r="C282" s="335" t="s">
        <v>1282</v>
      </c>
      <c r="D282" s="335" t="s">
        <v>1282</v>
      </c>
      <c r="E282" s="335" t="s">
        <v>1282</v>
      </c>
      <c r="F282" s="335" t="s">
        <v>1282</v>
      </c>
      <c r="G282" s="335" t="s">
        <v>1282</v>
      </c>
      <c r="H282" s="335" t="s">
        <v>1282</v>
      </c>
      <c r="I282" s="335" t="s">
        <v>1282</v>
      </c>
      <c r="J282" s="335" t="s">
        <v>1282</v>
      </c>
      <c r="K282" s="335" t="s">
        <v>1282</v>
      </c>
      <c r="L282" s="335" t="s">
        <v>1282</v>
      </c>
      <c r="M282" s="335" t="s">
        <v>1282</v>
      </c>
      <c r="N282" s="335" t="s">
        <v>1282</v>
      </c>
      <c r="O282" s="335" t="s">
        <v>1282</v>
      </c>
      <c r="P282" s="335" t="s">
        <v>1282</v>
      </c>
      <c r="Q282" s="335" t="s">
        <v>1282</v>
      </c>
      <c r="R282" s="335" t="s">
        <v>1282</v>
      </c>
      <c r="S282" s="335" t="s">
        <v>1282</v>
      </c>
      <c r="T282" s="335" t="s">
        <v>1282</v>
      </c>
      <c r="U282" s="335" t="s">
        <v>1282</v>
      </c>
      <c r="V282" s="335" t="s">
        <v>1282</v>
      </c>
      <c r="W282" s="335" t="s">
        <v>1282</v>
      </c>
      <c r="X282" s="335" t="s">
        <v>1282</v>
      </c>
      <c r="Y282" s="335" t="s">
        <v>1282</v>
      </c>
      <c r="Z282" s="335" t="s">
        <v>1282</v>
      </c>
      <c r="AA282" s="335" t="s">
        <v>1282</v>
      </c>
      <c r="AB282" s="335" t="s">
        <v>1282</v>
      </c>
      <c r="AC282" s="335" t="s">
        <v>1282</v>
      </c>
      <c r="AD282" s="335" t="s">
        <v>1282</v>
      </c>
      <c r="AE282" s="335" t="s">
        <v>1282</v>
      </c>
      <c r="AF282" s="335" t="s">
        <v>1282</v>
      </c>
      <c r="AG282" s="335" t="s">
        <v>1282</v>
      </c>
      <c r="AH282" s="335" t="s">
        <v>1282</v>
      </c>
      <c r="AI282" s="335" t="s">
        <v>1282</v>
      </c>
      <c r="AJ282" s="335" t="s">
        <v>1282</v>
      </c>
      <c r="AK282" s="335" t="s">
        <v>1282</v>
      </c>
      <c r="AL282" s="335">
        <v>22</v>
      </c>
      <c r="AM282" s="335">
        <v>35</v>
      </c>
      <c r="AN282" s="335">
        <v>6</v>
      </c>
      <c r="AO282" s="335">
        <v>62</v>
      </c>
      <c r="AP282" s="335">
        <v>56</v>
      </c>
      <c r="AQ282" s="335">
        <v>62</v>
      </c>
      <c r="AR282" s="335">
        <v>78</v>
      </c>
      <c r="AS282" s="335">
        <v>78</v>
      </c>
      <c r="AT282" s="335">
        <v>57</v>
      </c>
      <c r="AU282" s="335">
        <v>51</v>
      </c>
      <c r="AV282" s="335">
        <v>70</v>
      </c>
      <c r="AW282" s="335">
        <v>76</v>
      </c>
      <c r="AX282" s="335">
        <v>82</v>
      </c>
      <c r="AY282" s="335">
        <v>66</v>
      </c>
      <c r="AZ282" s="335">
        <v>68</v>
      </c>
      <c r="BA282" s="335">
        <v>68</v>
      </c>
      <c r="BB282" s="335">
        <v>73</v>
      </c>
      <c r="BC282" s="335">
        <v>60</v>
      </c>
      <c r="BD282" s="335">
        <v>73</v>
      </c>
      <c r="BE282" s="335">
        <v>89</v>
      </c>
      <c r="BF282" s="335">
        <v>81</v>
      </c>
      <c r="BG282" s="335">
        <v>82</v>
      </c>
      <c r="BH282" s="335">
        <v>79</v>
      </c>
      <c r="BI282" s="335">
        <v>43</v>
      </c>
      <c r="BJ282" s="335">
        <v>51</v>
      </c>
      <c r="BK282" s="335">
        <v>23</v>
      </c>
      <c r="BL282" s="335">
        <v>24</v>
      </c>
      <c r="BM282" s="335">
        <v>43</v>
      </c>
      <c r="BN282" s="335">
        <v>62</v>
      </c>
      <c r="BO282" s="335">
        <v>65</v>
      </c>
      <c r="BP282" s="335">
        <v>65</v>
      </c>
      <c r="BQ282" s="335">
        <v>60</v>
      </c>
      <c r="BR282" s="335">
        <v>68</v>
      </c>
      <c r="BS282" s="335">
        <v>60</v>
      </c>
      <c r="BT282" s="335">
        <v>68</v>
      </c>
      <c r="BU282" s="335">
        <v>61</v>
      </c>
      <c r="BV282" s="335">
        <v>63</v>
      </c>
      <c r="BW282" s="335">
        <v>47</v>
      </c>
      <c r="BX282" s="335">
        <v>6</v>
      </c>
      <c r="BY282" s="335" t="s">
        <v>1282</v>
      </c>
      <c r="BZ282" s="335" t="s">
        <v>1282</v>
      </c>
      <c r="CA282" s="335">
        <v>2</v>
      </c>
      <c r="CB282" s="335" t="s">
        <v>1282</v>
      </c>
      <c r="CC282" s="335" t="s">
        <v>1282</v>
      </c>
    </row>
    <row r="283" spans="1:81" s="330" customFormat="1" ht="13.9" customHeight="1" x14ac:dyDescent="0.2">
      <c r="A283" s="377" t="s">
        <v>1491</v>
      </c>
      <c r="B283" s="378"/>
      <c r="C283" s="335" t="s">
        <v>1282</v>
      </c>
      <c r="D283" s="335" t="s">
        <v>1282</v>
      </c>
      <c r="E283" s="335" t="s">
        <v>1282</v>
      </c>
      <c r="F283" s="335" t="s">
        <v>1282</v>
      </c>
      <c r="G283" s="335" t="s">
        <v>1282</v>
      </c>
      <c r="H283" s="335" t="s">
        <v>1282</v>
      </c>
      <c r="I283" s="335" t="s">
        <v>1282</v>
      </c>
      <c r="J283" s="335" t="s">
        <v>1282</v>
      </c>
      <c r="K283" s="335" t="s">
        <v>1282</v>
      </c>
      <c r="L283" s="335" t="s">
        <v>1282</v>
      </c>
      <c r="M283" s="335" t="s">
        <v>1282</v>
      </c>
      <c r="N283" s="335" t="s">
        <v>1282</v>
      </c>
      <c r="O283" s="335" t="s">
        <v>1282</v>
      </c>
      <c r="P283" s="335" t="s">
        <v>1282</v>
      </c>
      <c r="Q283" s="335" t="s">
        <v>1282</v>
      </c>
      <c r="R283" s="335" t="s">
        <v>1282</v>
      </c>
      <c r="S283" s="335" t="s">
        <v>1282</v>
      </c>
      <c r="T283" s="335" t="s">
        <v>1282</v>
      </c>
      <c r="U283" s="335" t="s">
        <v>1282</v>
      </c>
      <c r="V283" s="335" t="s">
        <v>1282</v>
      </c>
      <c r="W283" s="335" t="s">
        <v>1282</v>
      </c>
      <c r="X283" s="335" t="s">
        <v>1282</v>
      </c>
      <c r="Y283" s="335" t="s">
        <v>1282</v>
      </c>
      <c r="Z283" s="335" t="s">
        <v>1282</v>
      </c>
      <c r="AA283" s="335" t="s">
        <v>1282</v>
      </c>
      <c r="AB283" s="335" t="s">
        <v>1282</v>
      </c>
      <c r="AC283" s="335" t="s">
        <v>1282</v>
      </c>
      <c r="AD283" s="335" t="s">
        <v>1282</v>
      </c>
      <c r="AE283" s="335" t="s">
        <v>1282</v>
      </c>
      <c r="AF283" s="335" t="s">
        <v>1282</v>
      </c>
      <c r="AG283" s="335" t="s">
        <v>1282</v>
      </c>
      <c r="AH283" s="335" t="s">
        <v>1282</v>
      </c>
      <c r="AI283" s="335" t="s">
        <v>1282</v>
      </c>
      <c r="AJ283" s="335" t="s">
        <v>1282</v>
      </c>
      <c r="AK283" s="335" t="s">
        <v>1282</v>
      </c>
      <c r="AL283" s="335" t="s">
        <v>1282</v>
      </c>
      <c r="AM283" s="335" t="s">
        <v>1282</v>
      </c>
      <c r="AN283" s="335" t="s">
        <v>1282</v>
      </c>
      <c r="AO283" s="335" t="s">
        <v>1282</v>
      </c>
      <c r="AP283" s="335" t="s">
        <v>1282</v>
      </c>
      <c r="AQ283" s="335" t="s">
        <v>1282</v>
      </c>
      <c r="AR283" s="335" t="s">
        <v>1282</v>
      </c>
      <c r="AS283" s="335" t="s">
        <v>1282</v>
      </c>
      <c r="AT283" s="335" t="s">
        <v>1282</v>
      </c>
      <c r="AU283" s="335" t="s">
        <v>1282</v>
      </c>
      <c r="AV283" s="335" t="s">
        <v>1282</v>
      </c>
      <c r="AW283" s="335" t="s">
        <v>1282</v>
      </c>
      <c r="AX283" s="335" t="s">
        <v>1282</v>
      </c>
      <c r="AY283" s="335" t="s">
        <v>1282</v>
      </c>
      <c r="AZ283" s="335" t="s">
        <v>1282</v>
      </c>
      <c r="BA283" s="335" t="s">
        <v>1282</v>
      </c>
      <c r="BB283" s="335" t="s">
        <v>1282</v>
      </c>
      <c r="BC283" s="335" t="s">
        <v>1282</v>
      </c>
      <c r="BD283" s="335" t="s">
        <v>1282</v>
      </c>
      <c r="BE283" s="335" t="s">
        <v>1282</v>
      </c>
      <c r="BF283" s="335" t="s">
        <v>1282</v>
      </c>
      <c r="BG283" s="335" t="s">
        <v>1282</v>
      </c>
      <c r="BH283" s="335" t="s">
        <v>1282</v>
      </c>
      <c r="BI283" s="335" t="s">
        <v>1282</v>
      </c>
      <c r="BJ283" s="335" t="s">
        <v>1282</v>
      </c>
      <c r="BK283" s="335" t="s">
        <v>1282</v>
      </c>
      <c r="BL283" s="335" t="s">
        <v>1282</v>
      </c>
      <c r="BM283" s="335" t="s">
        <v>1282</v>
      </c>
      <c r="BN283" s="335" t="s">
        <v>1282</v>
      </c>
      <c r="BO283" s="335" t="s">
        <v>1282</v>
      </c>
      <c r="BP283" s="335" t="s">
        <v>1282</v>
      </c>
      <c r="BQ283" s="335" t="s">
        <v>1282</v>
      </c>
      <c r="BR283" s="335" t="s">
        <v>1282</v>
      </c>
      <c r="BS283" s="335" t="s">
        <v>1282</v>
      </c>
      <c r="BT283" s="335" t="s">
        <v>1282</v>
      </c>
      <c r="BU283" s="335" t="s">
        <v>1282</v>
      </c>
      <c r="BV283" s="335" t="s">
        <v>1282</v>
      </c>
      <c r="BW283" s="335" t="s">
        <v>1282</v>
      </c>
      <c r="BX283" s="335" t="s">
        <v>1282</v>
      </c>
      <c r="BY283" s="335" t="s">
        <v>1282</v>
      </c>
      <c r="BZ283" s="335">
        <v>2</v>
      </c>
      <c r="CA283" s="335" t="s">
        <v>1282</v>
      </c>
      <c r="CB283" s="335" t="s">
        <v>1282</v>
      </c>
      <c r="CC283" s="335" t="s">
        <v>1282</v>
      </c>
    </row>
    <row r="284" spans="1:81" s="330" customFormat="1" ht="13.9" customHeight="1" x14ac:dyDescent="0.2">
      <c r="A284" s="383" t="s">
        <v>1490</v>
      </c>
      <c r="B284" s="384"/>
      <c r="C284" s="333">
        <v>28</v>
      </c>
      <c r="D284" s="333">
        <v>89</v>
      </c>
      <c r="E284" s="333">
        <v>141</v>
      </c>
      <c r="F284" s="333">
        <v>163</v>
      </c>
      <c r="G284" s="333">
        <v>134</v>
      </c>
      <c r="H284" s="333">
        <v>123</v>
      </c>
      <c r="I284" s="333">
        <v>69</v>
      </c>
      <c r="J284" s="333">
        <v>56</v>
      </c>
      <c r="K284" s="333">
        <v>64</v>
      </c>
      <c r="L284" s="333">
        <v>55</v>
      </c>
      <c r="M284" s="333">
        <v>64</v>
      </c>
      <c r="N284" s="333">
        <v>65</v>
      </c>
      <c r="O284" s="333">
        <v>144</v>
      </c>
      <c r="P284" s="333">
        <v>257</v>
      </c>
      <c r="Q284" s="333">
        <v>239</v>
      </c>
      <c r="R284" s="333">
        <v>269</v>
      </c>
      <c r="S284" s="333">
        <v>244</v>
      </c>
      <c r="T284" s="333">
        <v>238</v>
      </c>
      <c r="U284" s="333">
        <v>266</v>
      </c>
      <c r="V284" s="333">
        <v>332</v>
      </c>
      <c r="W284" s="333">
        <v>400</v>
      </c>
      <c r="X284" s="333">
        <v>420</v>
      </c>
      <c r="Y284" s="333">
        <v>455</v>
      </c>
      <c r="Z284" s="333">
        <v>523</v>
      </c>
      <c r="AA284" s="333">
        <v>552</v>
      </c>
      <c r="AB284" s="333">
        <v>674</v>
      </c>
      <c r="AC284" s="333">
        <v>1628</v>
      </c>
      <c r="AD284" s="333">
        <v>2401</v>
      </c>
      <c r="AE284" s="333">
        <v>2882</v>
      </c>
      <c r="AF284" s="333">
        <v>2812</v>
      </c>
      <c r="AG284" s="333">
        <v>3279</v>
      </c>
      <c r="AH284" s="333">
        <v>3689</v>
      </c>
      <c r="AI284" s="333">
        <v>3959</v>
      </c>
      <c r="AJ284" s="333">
        <v>3917</v>
      </c>
      <c r="AK284" s="333">
        <v>3935</v>
      </c>
      <c r="AL284" s="333">
        <v>4815</v>
      </c>
      <c r="AM284" s="333">
        <v>4679</v>
      </c>
      <c r="AN284" s="333">
        <v>1184</v>
      </c>
      <c r="AO284" s="333">
        <v>5149</v>
      </c>
      <c r="AP284" s="333">
        <v>5703</v>
      </c>
      <c r="AQ284" s="333">
        <v>6685</v>
      </c>
      <c r="AR284" s="333">
        <v>7493</v>
      </c>
      <c r="AS284" s="333">
        <v>7694</v>
      </c>
      <c r="AT284" s="333">
        <v>7084</v>
      </c>
      <c r="AU284" s="333">
        <v>6600</v>
      </c>
      <c r="AV284" s="333">
        <v>7266</v>
      </c>
      <c r="AW284" s="333">
        <v>7881</v>
      </c>
      <c r="AX284" s="333">
        <v>8696</v>
      </c>
      <c r="AY284" s="333">
        <v>8571</v>
      </c>
      <c r="AZ284" s="333">
        <v>9360</v>
      </c>
      <c r="BA284" s="333">
        <v>10125</v>
      </c>
      <c r="BB284" s="333">
        <v>11040</v>
      </c>
      <c r="BC284" s="333">
        <v>12283</v>
      </c>
      <c r="BD284" s="333">
        <v>13538</v>
      </c>
      <c r="BE284" s="333">
        <v>14609</v>
      </c>
      <c r="BF284" s="333">
        <v>15452</v>
      </c>
      <c r="BG284" s="333">
        <v>15846</v>
      </c>
      <c r="BH284" s="333">
        <v>16229</v>
      </c>
      <c r="BI284" s="333">
        <v>16492</v>
      </c>
      <c r="BJ284" s="333">
        <v>18127</v>
      </c>
      <c r="BK284" s="333">
        <v>19358</v>
      </c>
      <c r="BL284" s="333">
        <v>22219</v>
      </c>
      <c r="BM284" s="333">
        <v>24040</v>
      </c>
      <c r="BN284" s="333">
        <v>26672</v>
      </c>
      <c r="BO284" s="333">
        <v>32545</v>
      </c>
      <c r="BP284" s="333">
        <v>35587</v>
      </c>
      <c r="BQ284" s="333">
        <v>39518</v>
      </c>
      <c r="BR284" s="333">
        <v>41209</v>
      </c>
      <c r="BS284" s="333">
        <v>40169</v>
      </c>
      <c r="BT284" s="333">
        <v>40822</v>
      </c>
      <c r="BU284" s="333">
        <v>54891</v>
      </c>
      <c r="BV284" s="333">
        <v>75100</v>
      </c>
      <c r="BW284" s="333">
        <v>68213</v>
      </c>
      <c r="BX284" s="333">
        <v>48906</v>
      </c>
      <c r="BY284" s="333">
        <v>43953</v>
      </c>
      <c r="BZ284" s="333">
        <v>42278</v>
      </c>
      <c r="CA284" s="333">
        <v>41439</v>
      </c>
      <c r="CB284" s="333">
        <v>43526</v>
      </c>
      <c r="CC284" s="333">
        <v>41848</v>
      </c>
    </row>
    <row r="285" spans="1:81" s="330" customFormat="1" ht="13.9" customHeight="1" x14ac:dyDescent="0.2">
      <c r="A285" s="375" t="s">
        <v>1320</v>
      </c>
      <c r="B285" s="376"/>
      <c r="C285" s="337"/>
      <c r="D285" s="337"/>
      <c r="E285" s="337"/>
      <c r="F285" s="337"/>
      <c r="G285" s="337"/>
      <c r="H285" s="337"/>
      <c r="I285" s="337"/>
      <c r="J285" s="337"/>
      <c r="K285" s="337"/>
      <c r="L285" s="337"/>
      <c r="M285" s="337"/>
      <c r="N285" s="337"/>
      <c r="O285" s="337"/>
      <c r="P285" s="337"/>
      <c r="Q285" s="337"/>
      <c r="R285" s="337"/>
      <c r="S285" s="337"/>
      <c r="T285" s="337"/>
      <c r="U285" s="337"/>
      <c r="V285" s="337"/>
      <c r="W285" s="337"/>
      <c r="X285" s="337"/>
      <c r="Y285" s="337"/>
      <c r="Z285" s="337"/>
      <c r="AA285" s="337"/>
      <c r="AB285" s="337"/>
      <c r="AC285" s="337"/>
      <c r="AD285" s="337"/>
      <c r="AE285" s="337"/>
      <c r="AF285" s="337"/>
      <c r="AG285" s="337"/>
      <c r="AH285" s="337"/>
      <c r="AI285" s="337"/>
      <c r="AJ285" s="337"/>
      <c r="AK285" s="337"/>
      <c r="AL285" s="337"/>
      <c r="AM285" s="337"/>
      <c r="AN285" s="337"/>
      <c r="AO285" s="337"/>
      <c r="AP285" s="337"/>
      <c r="AQ285" s="337"/>
      <c r="AR285" s="337"/>
      <c r="AS285" s="337"/>
      <c r="AT285" s="337"/>
      <c r="AU285" s="337"/>
      <c r="AV285" s="337"/>
      <c r="AW285" s="337"/>
      <c r="AX285" s="337"/>
      <c r="AY285" s="337"/>
      <c r="AZ285" s="337"/>
      <c r="BA285" s="337"/>
      <c r="BB285" s="337"/>
      <c r="BC285" s="337"/>
      <c r="BD285" s="337"/>
      <c r="BE285" s="337"/>
      <c r="BF285" s="337"/>
      <c r="BG285" s="337"/>
      <c r="BH285" s="337"/>
      <c r="BI285" s="337"/>
      <c r="BJ285" s="337"/>
      <c r="BK285" s="337"/>
      <c r="BL285" s="337"/>
      <c r="BM285" s="337"/>
      <c r="BN285" s="337"/>
      <c r="BO285" s="337"/>
      <c r="BP285" s="337"/>
      <c r="BQ285" s="337"/>
      <c r="BR285" s="337"/>
      <c r="BS285" s="337"/>
      <c r="BT285" s="337"/>
      <c r="BU285" s="337"/>
      <c r="BV285" s="337"/>
      <c r="BW285" s="337"/>
      <c r="BX285" s="337"/>
      <c r="BY285" s="337"/>
      <c r="BZ285" s="337"/>
      <c r="CA285" s="337"/>
      <c r="CB285" s="337"/>
      <c r="CC285" s="337"/>
    </row>
    <row r="286" spans="1:81" s="330" customFormat="1" ht="13.9" customHeight="1" x14ac:dyDescent="0.2">
      <c r="A286" s="377" t="s">
        <v>1489</v>
      </c>
      <c r="B286" s="378"/>
      <c r="C286" s="335" t="s">
        <v>1282</v>
      </c>
      <c r="D286" s="335" t="s">
        <v>1282</v>
      </c>
      <c r="E286" s="335" t="s">
        <v>1282</v>
      </c>
      <c r="F286" s="335" t="s">
        <v>1282</v>
      </c>
      <c r="G286" s="335" t="s">
        <v>1282</v>
      </c>
      <c r="H286" s="335" t="s">
        <v>1282</v>
      </c>
      <c r="I286" s="335" t="s">
        <v>1282</v>
      </c>
      <c r="J286" s="335" t="s">
        <v>1282</v>
      </c>
      <c r="K286" s="335" t="s">
        <v>1282</v>
      </c>
      <c r="L286" s="335" t="s">
        <v>1282</v>
      </c>
      <c r="M286" s="335" t="s">
        <v>1282</v>
      </c>
      <c r="N286" s="335" t="s">
        <v>1282</v>
      </c>
      <c r="O286" s="335" t="s">
        <v>1282</v>
      </c>
      <c r="P286" s="335" t="s">
        <v>1282</v>
      </c>
      <c r="Q286" s="335" t="s">
        <v>1282</v>
      </c>
      <c r="R286" s="335" t="s">
        <v>1282</v>
      </c>
      <c r="S286" s="335" t="s">
        <v>1282</v>
      </c>
      <c r="T286" s="335" t="s">
        <v>1282</v>
      </c>
      <c r="U286" s="335" t="s">
        <v>1282</v>
      </c>
      <c r="V286" s="335" t="s">
        <v>1282</v>
      </c>
      <c r="W286" s="335" t="s">
        <v>1282</v>
      </c>
      <c r="X286" s="335" t="s">
        <v>1282</v>
      </c>
      <c r="Y286" s="335" t="s">
        <v>1282</v>
      </c>
      <c r="Z286" s="335" t="s">
        <v>1282</v>
      </c>
      <c r="AA286" s="335" t="s">
        <v>1282</v>
      </c>
      <c r="AB286" s="335" t="s">
        <v>1282</v>
      </c>
      <c r="AC286" s="335" t="s">
        <v>1282</v>
      </c>
      <c r="AD286" s="335" t="s">
        <v>1282</v>
      </c>
      <c r="AE286" s="335" t="s">
        <v>1282</v>
      </c>
      <c r="AF286" s="335" t="s">
        <v>1282</v>
      </c>
      <c r="AG286" s="335" t="s">
        <v>1282</v>
      </c>
      <c r="AH286" s="335" t="s">
        <v>1282</v>
      </c>
      <c r="AI286" s="335" t="s">
        <v>1282</v>
      </c>
      <c r="AJ286" s="335" t="s">
        <v>1282</v>
      </c>
      <c r="AK286" s="335" t="s">
        <v>1282</v>
      </c>
      <c r="AL286" s="335" t="s">
        <v>1282</v>
      </c>
      <c r="AM286" s="335" t="s">
        <v>1282</v>
      </c>
      <c r="AN286" s="335" t="s">
        <v>1282</v>
      </c>
      <c r="AO286" s="335" t="s">
        <v>1282</v>
      </c>
      <c r="AP286" s="335" t="s">
        <v>1282</v>
      </c>
      <c r="AQ286" s="335" t="s">
        <v>1282</v>
      </c>
      <c r="AR286" s="335" t="s">
        <v>1282</v>
      </c>
      <c r="AS286" s="335" t="s">
        <v>1282</v>
      </c>
      <c r="AT286" s="335" t="s">
        <v>1282</v>
      </c>
      <c r="AU286" s="335" t="s">
        <v>1282</v>
      </c>
      <c r="AV286" s="335" t="s">
        <v>1282</v>
      </c>
      <c r="AW286" s="335" t="s">
        <v>1282</v>
      </c>
      <c r="AX286" s="335" t="s">
        <v>1282</v>
      </c>
      <c r="AY286" s="335" t="s">
        <v>1282</v>
      </c>
      <c r="AZ286" s="335">
        <v>9</v>
      </c>
      <c r="BA286" s="335">
        <v>321</v>
      </c>
      <c r="BB286" s="335">
        <v>544</v>
      </c>
      <c r="BC286" s="335">
        <v>825</v>
      </c>
      <c r="BD286" s="335">
        <v>501</v>
      </c>
      <c r="BE286" s="335">
        <v>317</v>
      </c>
      <c r="BF286" s="335">
        <v>651</v>
      </c>
      <c r="BG286" s="335">
        <v>358</v>
      </c>
      <c r="BH286" s="335">
        <v>-2</v>
      </c>
      <c r="BI286" s="335">
        <v>-5</v>
      </c>
      <c r="BJ286" s="335">
        <v>-4</v>
      </c>
      <c r="BK286" s="335">
        <v>-1</v>
      </c>
      <c r="BL286" s="335" t="s">
        <v>1282</v>
      </c>
      <c r="BM286" s="335" t="s">
        <v>1282</v>
      </c>
      <c r="BN286" s="335" t="s">
        <v>1282</v>
      </c>
      <c r="BO286" s="335" t="s">
        <v>1282</v>
      </c>
      <c r="BP286" s="335" t="s">
        <v>1282</v>
      </c>
      <c r="BQ286" s="335" t="s">
        <v>1282</v>
      </c>
      <c r="BR286" s="335" t="s">
        <v>1282</v>
      </c>
      <c r="BS286" s="335" t="s">
        <v>1282</v>
      </c>
      <c r="BT286" s="335" t="s">
        <v>1282</v>
      </c>
      <c r="BU286" s="335" t="s">
        <v>1282</v>
      </c>
      <c r="BV286" s="335" t="s">
        <v>1282</v>
      </c>
      <c r="BW286" s="335" t="s">
        <v>1282</v>
      </c>
      <c r="BX286" s="335" t="s">
        <v>1282</v>
      </c>
      <c r="BY286" s="335" t="s">
        <v>1282</v>
      </c>
      <c r="BZ286" s="335" t="s">
        <v>1282</v>
      </c>
      <c r="CA286" s="335" t="s">
        <v>1282</v>
      </c>
      <c r="CB286" s="335" t="s">
        <v>1282</v>
      </c>
      <c r="CC286" s="335" t="s">
        <v>1282</v>
      </c>
    </row>
    <row r="287" spans="1:81" s="330" customFormat="1" ht="13.9" customHeight="1" x14ac:dyDescent="0.2">
      <c r="A287" s="377" t="s">
        <v>1488</v>
      </c>
      <c r="B287" s="378"/>
      <c r="C287" s="335" t="s">
        <v>1282</v>
      </c>
      <c r="D287" s="335" t="s">
        <v>1282</v>
      </c>
      <c r="E287" s="335" t="s">
        <v>1282</v>
      </c>
      <c r="F287" s="335" t="s">
        <v>1282</v>
      </c>
      <c r="G287" s="335" t="s">
        <v>1282</v>
      </c>
      <c r="H287" s="335" t="s">
        <v>1282</v>
      </c>
      <c r="I287" s="335" t="s">
        <v>1282</v>
      </c>
      <c r="J287" s="335" t="s">
        <v>1282</v>
      </c>
      <c r="K287" s="335" t="s">
        <v>1282</v>
      </c>
      <c r="L287" s="335" t="s">
        <v>1282</v>
      </c>
      <c r="M287" s="335" t="s">
        <v>1282</v>
      </c>
      <c r="N287" s="335" t="s">
        <v>1282</v>
      </c>
      <c r="O287" s="335" t="s">
        <v>1282</v>
      </c>
      <c r="P287" s="335" t="s">
        <v>1282</v>
      </c>
      <c r="Q287" s="335" t="s">
        <v>1282</v>
      </c>
      <c r="R287" s="335" t="s">
        <v>1282</v>
      </c>
      <c r="S287" s="335" t="s">
        <v>1282</v>
      </c>
      <c r="T287" s="335" t="s">
        <v>1282</v>
      </c>
      <c r="U287" s="335" t="s">
        <v>1282</v>
      </c>
      <c r="V287" s="335" t="s">
        <v>1282</v>
      </c>
      <c r="W287" s="335" t="s">
        <v>1282</v>
      </c>
      <c r="X287" s="335" t="s">
        <v>1282</v>
      </c>
      <c r="Y287" s="335" t="s">
        <v>1282</v>
      </c>
      <c r="Z287" s="335" t="s">
        <v>1282</v>
      </c>
      <c r="AA287" s="335" t="s">
        <v>1282</v>
      </c>
      <c r="AB287" s="335" t="s">
        <v>1282</v>
      </c>
      <c r="AC287" s="335" t="s">
        <v>1282</v>
      </c>
      <c r="AD287" s="335" t="s">
        <v>1282</v>
      </c>
      <c r="AE287" s="335" t="s">
        <v>1282</v>
      </c>
      <c r="AF287" s="335">
        <v>31</v>
      </c>
      <c r="AG287" s="335">
        <v>81</v>
      </c>
      <c r="AH287" s="335">
        <v>123</v>
      </c>
      <c r="AI287" s="335">
        <v>163</v>
      </c>
      <c r="AJ287" s="335">
        <v>266</v>
      </c>
      <c r="AK287" s="335">
        <v>323</v>
      </c>
      <c r="AL287" s="335">
        <v>304</v>
      </c>
      <c r="AM287" s="335">
        <v>299</v>
      </c>
      <c r="AN287" s="335">
        <v>84</v>
      </c>
      <c r="AO287" s="335">
        <v>348</v>
      </c>
      <c r="AP287" s="335">
        <v>353</v>
      </c>
      <c r="AQ287" s="335">
        <v>372</v>
      </c>
      <c r="AR287" s="335">
        <v>383</v>
      </c>
      <c r="AS287" s="335">
        <v>368</v>
      </c>
      <c r="AT287" s="335">
        <v>222</v>
      </c>
      <c r="AU287" s="335">
        <v>281</v>
      </c>
      <c r="AV287" s="335">
        <v>259</v>
      </c>
      <c r="AW287" s="335">
        <v>274</v>
      </c>
      <c r="AX287" s="335">
        <v>227</v>
      </c>
      <c r="AY287" s="335">
        <v>137</v>
      </c>
      <c r="AZ287" s="335">
        <v>90</v>
      </c>
      <c r="BA287" s="335">
        <v>86</v>
      </c>
      <c r="BB287" s="335">
        <v>265</v>
      </c>
      <c r="BC287" s="335">
        <v>546</v>
      </c>
      <c r="BD287" s="335">
        <v>594</v>
      </c>
      <c r="BE287" s="335">
        <v>736</v>
      </c>
      <c r="BF287" s="335">
        <v>839</v>
      </c>
      <c r="BG287" s="335">
        <v>953</v>
      </c>
      <c r="BH287" s="335">
        <v>931</v>
      </c>
      <c r="BI287" s="335">
        <v>445</v>
      </c>
      <c r="BJ287" s="335">
        <v>48</v>
      </c>
      <c r="BK287" s="335">
        <v>9</v>
      </c>
      <c r="BL287" s="335">
        <v>15</v>
      </c>
      <c r="BM287" s="335">
        <v>4</v>
      </c>
      <c r="BN287" s="335">
        <v>23</v>
      </c>
      <c r="BO287" s="335" t="s">
        <v>1282</v>
      </c>
      <c r="BP287" s="335" t="s">
        <v>1282</v>
      </c>
      <c r="BQ287" s="335" t="s">
        <v>1282</v>
      </c>
      <c r="BR287" s="335" t="s">
        <v>1282</v>
      </c>
      <c r="BS287" s="335" t="s">
        <v>1282</v>
      </c>
      <c r="BT287" s="335" t="s">
        <v>1282</v>
      </c>
      <c r="BU287" s="335" t="s">
        <v>1282</v>
      </c>
      <c r="BV287" s="335" t="s">
        <v>1282</v>
      </c>
      <c r="BW287" s="335" t="s">
        <v>1282</v>
      </c>
      <c r="BX287" s="335" t="s">
        <v>1282</v>
      </c>
      <c r="BY287" s="335" t="s">
        <v>1282</v>
      </c>
      <c r="BZ287" s="335" t="s">
        <v>1282</v>
      </c>
      <c r="CA287" s="335" t="s">
        <v>1282</v>
      </c>
      <c r="CB287" s="335" t="s">
        <v>1282</v>
      </c>
      <c r="CC287" s="335" t="s">
        <v>1282</v>
      </c>
    </row>
    <row r="288" spans="1:81" s="330" customFormat="1" ht="13.9" customHeight="1" x14ac:dyDescent="0.2">
      <c r="A288" s="377" t="s">
        <v>1487</v>
      </c>
      <c r="B288" s="378"/>
      <c r="C288" s="335" t="s">
        <v>1282</v>
      </c>
      <c r="D288" s="335" t="s">
        <v>1282</v>
      </c>
      <c r="E288" s="335" t="s">
        <v>1282</v>
      </c>
      <c r="F288" s="335" t="s">
        <v>1282</v>
      </c>
      <c r="G288" s="335" t="s">
        <v>1282</v>
      </c>
      <c r="H288" s="335" t="s">
        <v>1282</v>
      </c>
      <c r="I288" s="335" t="s">
        <v>1282</v>
      </c>
      <c r="J288" s="335" t="s">
        <v>1282</v>
      </c>
      <c r="K288" s="335" t="s">
        <v>1282</v>
      </c>
      <c r="L288" s="335" t="s">
        <v>1282</v>
      </c>
      <c r="M288" s="335" t="s">
        <v>1282</v>
      </c>
      <c r="N288" s="335" t="s">
        <v>1282</v>
      </c>
      <c r="O288" s="335" t="s">
        <v>1282</v>
      </c>
      <c r="P288" s="335" t="s">
        <v>1282</v>
      </c>
      <c r="Q288" s="335" t="s">
        <v>1282</v>
      </c>
      <c r="R288" s="335" t="s">
        <v>1282</v>
      </c>
      <c r="S288" s="335" t="s">
        <v>1282</v>
      </c>
      <c r="T288" s="335" t="s">
        <v>1282</v>
      </c>
      <c r="U288" s="335" t="s">
        <v>1282</v>
      </c>
      <c r="V288" s="335" t="s">
        <v>1282</v>
      </c>
      <c r="W288" s="335" t="s">
        <v>1282</v>
      </c>
      <c r="X288" s="335" t="s">
        <v>1282</v>
      </c>
      <c r="Y288" s="335" t="s">
        <v>1282</v>
      </c>
      <c r="Z288" s="335" t="s">
        <v>1282</v>
      </c>
      <c r="AA288" s="335" t="s">
        <v>1282</v>
      </c>
      <c r="AB288" s="335" t="s">
        <v>1282</v>
      </c>
      <c r="AC288" s="335" t="s">
        <v>1282</v>
      </c>
      <c r="AD288" s="335" t="s">
        <v>1282</v>
      </c>
      <c r="AE288" s="335" t="s">
        <v>1282</v>
      </c>
      <c r="AF288" s="335" t="s">
        <v>1282</v>
      </c>
      <c r="AG288" s="335" t="s">
        <v>1282</v>
      </c>
      <c r="AH288" s="335" t="s">
        <v>1282</v>
      </c>
      <c r="AI288" s="335" t="s">
        <v>1282</v>
      </c>
      <c r="AJ288" s="335" t="s">
        <v>1282</v>
      </c>
      <c r="AK288" s="335" t="s">
        <v>1282</v>
      </c>
      <c r="AL288" s="335" t="s">
        <v>1282</v>
      </c>
      <c r="AM288" s="335" t="s">
        <v>1282</v>
      </c>
      <c r="AN288" s="335" t="s">
        <v>1282</v>
      </c>
      <c r="AO288" s="335" t="s">
        <v>1282</v>
      </c>
      <c r="AP288" s="335" t="s">
        <v>1282</v>
      </c>
      <c r="AQ288" s="335" t="s">
        <v>1282</v>
      </c>
      <c r="AR288" s="335" t="s">
        <v>1282</v>
      </c>
      <c r="AS288" s="335" t="s">
        <v>1282</v>
      </c>
      <c r="AT288" s="335" t="s">
        <v>1282</v>
      </c>
      <c r="AU288" s="335" t="s">
        <v>1282</v>
      </c>
      <c r="AV288" s="335" t="s">
        <v>1282</v>
      </c>
      <c r="AW288" s="335" t="s">
        <v>1282</v>
      </c>
      <c r="AX288" s="335" t="s">
        <v>1282</v>
      </c>
      <c r="AY288" s="335" t="s">
        <v>1282</v>
      </c>
      <c r="AZ288" s="335" t="s">
        <v>1282</v>
      </c>
      <c r="BA288" s="335" t="s">
        <v>1282</v>
      </c>
      <c r="BB288" s="335" t="s">
        <v>1282</v>
      </c>
      <c r="BC288" s="335" t="s">
        <v>1282</v>
      </c>
      <c r="BD288" s="335" t="s">
        <v>1282</v>
      </c>
      <c r="BE288" s="335" t="s">
        <v>1282</v>
      </c>
      <c r="BF288" s="335">
        <v>1</v>
      </c>
      <c r="BG288" s="335">
        <v>38</v>
      </c>
      <c r="BH288" s="335">
        <v>126</v>
      </c>
      <c r="BI288" s="335">
        <v>216</v>
      </c>
      <c r="BJ288" s="335">
        <v>214</v>
      </c>
      <c r="BK288" s="335">
        <v>246</v>
      </c>
      <c r="BL288" s="335">
        <v>242</v>
      </c>
      <c r="BM288" s="335">
        <v>261</v>
      </c>
      <c r="BN288" s="335">
        <v>298</v>
      </c>
      <c r="BO288" s="335">
        <v>337</v>
      </c>
      <c r="BP288" s="335">
        <v>420</v>
      </c>
      <c r="BQ288" s="335">
        <v>399</v>
      </c>
      <c r="BR288" s="335">
        <v>416</v>
      </c>
      <c r="BS288" s="335">
        <v>451</v>
      </c>
      <c r="BT288" s="335">
        <v>411</v>
      </c>
      <c r="BU288" s="335">
        <v>451</v>
      </c>
      <c r="BV288" s="335">
        <v>397</v>
      </c>
      <c r="BW288" s="335">
        <v>471</v>
      </c>
      <c r="BX288" s="335">
        <v>468</v>
      </c>
      <c r="BY288" s="335">
        <v>557</v>
      </c>
      <c r="BZ288" s="335">
        <v>498</v>
      </c>
      <c r="CA288" s="335">
        <v>518</v>
      </c>
      <c r="CB288" s="335">
        <v>495</v>
      </c>
      <c r="CC288" s="335">
        <v>522</v>
      </c>
    </row>
    <row r="289" spans="1:81" s="330" customFormat="1" ht="13.9" customHeight="1" x14ac:dyDescent="0.2">
      <c r="A289" s="377" t="s">
        <v>1486</v>
      </c>
      <c r="B289" s="378"/>
      <c r="C289" s="335" t="s">
        <v>1282</v>
      </c>
      <c r="D289" s="335" t="s">
        <v>1282</v>
      </c>
      <c r="E289" s="335" t="s">
        <v>1282</v>
      </c>
      <c r="F289" s="335" t="s">
        <v>1282</v>
      </c>
      <c r="G289" s="335" t="s">
        <v>1282</v>
      </c>
      <c r="H289" s="335" t="s">
        <v>1282</v>
      </c>
      <c r="I289" s="335" t="s">
        <v>1282</v>
      </c>
      <c r="J289" s="335" t="s">
        <v>1282</v>
      </c>
      <c r="K289" s="335" t="s">
        <v>1282</v>
      </c>
      <c r="L289" s="335" t="s">
        <v>1282</v>
      </c>
      <c r="M289" s="335" t="s">
        <v>1282</v>
      </c>
      <c r="N289" s="335" t="s">
        <v>1282</v>
      </c>
      <c r="O289" s="335" t="s">
        <v>1282</v>
      </c>
      <c r="P289" s="335" t="s">
        <v>1282</v>
      </c>
      <c r="Q289" s="335" t="s">
        <v>1282</v>
      </c>
      <c r="R289" s="335" t="s">
        <v>1282</v>
      </c>
      <c r="S289" s="335" t="s">
        <v>1282</v>
      </c>
      <c r="T289" s="335" t="s">
        <v>1282</v>
      </c>
      <c r="U289" s="335" t="s">
        <v>1282</v>
      </c>
      <c r="V289" s="335" t="s">
        <v>1282</v>
      </c>
      <c r="W289" s="335" t="s">
        <v>1282</v>
      </c>
      <c r="X289" s="335" t="s">
        <v>1282</v>
      </c>
      <c r="Y289" s="335" t="s">
        <v>1282</v>
      </c>
      <c r="Z289" s="335" t="s">
        <v>1282</v>
      </c>
      <c r="AA289" s="335" t="s">
        <v>1282</v>
      </c>
      <c r="AB289" s="335" t="s">
        <v>1282</v>
      </c>
      <c r="AC289" s="335" t="s">
        <v>1282</v>
      </c>
      <c r="AD289" s="335">
        <v>322</v>
      </c>
      <c r="AE289" s="335">
        <v>347</v>
      </c>
      <c r="AF289" s="335">
        <v>378</v>
      </c>
      <c r="AG289" s="335">
        <v>574</v>
      </c>
      <c r="AH289" s="335">
        <v>785</v>
      </c>
      <c r="AI289" s="335">
        <v>1931</v>
      </c>
      <c r="AJ289" s="335">
        <v>1613</v>
      </c>
      <c r="AK289" s="335">
        <v>1471</v>
      </c>
      <c r="AL289" s="335">
        <v>2047</v>
      </c>
      <c r="AM289" s="335">
        <v>2251</v>
      </c>
      <c r="AN289" s="335">
        <v>561</v>
      </c>
      <c r="AO289" s="335">
        <v>2534</v>
      </c>
      <c r="AP289" s="335">
        <v>2809</v>
      </c>
      <c r="AQ289" s="335">
        <v>3091</v>
      </c>
      <c r="AR289" s="335">
        <v>2763</v>
      </c>
      <c r="AS289" s="335">
        <v>2646</v>
      </c>
      <c r="AT289" s="335">
        <v>2567</v>
      </c>
      <c r="AU289" s="335">
        <v>2508</v>
      </c>
      <c r="AV289" s="335">
        <v>2789</v>
      </c>
      <c r="AW289" s="335">
        <v>2743</v>
      </c>
      <c r="AX289" s="335">
        <v>2671</v>
      </c>
      <c r="AY289" s="335">
        <v>2688</v>
      </c>
      <c r="AZ289" s="335">
        <v>2666</v>
      </c>
      <c r="BA289" s="335">
        <v>2671</v>
      </c>
      <c r="BB289" s="335">
        <v>2749</v>
      </c>
      <c r="BC289" s="335">
        <v>2822</v>
      </c>
      <c r="BD289" s="335">
        <v>2708</v>
      </c>
      <c r="BE289" s="335">
        <v>2785</v>
      </c>
      <c r="BF289" s="335">
        <v>2728</v>
      </c>
      <c r="BG289" s="335">
        <v>2797</v>
      </c>
      <c r="BH289" s="335">
        <v>2484</v>
      </c>
      <c r="BI289" s="335">
        <v>2571</v>
      </c>
      <c r="BJ289" s="335">
        <v>2437</v>
      </c>
      <c r="BK289" s="335">
        <v>1993</v>
      </c>
      <c r="BL289" s="335">
        <v>1827</v>
      </c>
      <c r="BM289" s="335">
        <v>1852</v>
      </c>
      <c r="BN289" s="335">
        <v>1780</v>
      </c>
      <c r="BO289" s="335">
        <v>1740</v>
      </c>
      <c r="BP289" s="335">
        <v>1752</v>
      </c>
      <c r="BQ289" s="335">
        <v>1822</v>
      </c>
      <c r="BR289" s="335">
        <v>1848</v>
      </c>
      <c r="BS289" s="335">
        <v>1956</v>
      </c>
      <c r="BT289" s="335">
        <v>1843</v>
      </c>
      <c r="BU289" s="335">
        <v>1854</v>
      </c>
      <c r="BV289" s="335">
        <v>2035</v>
      </c>
      <c r="BW289" s="335">
        <v>1787</v>
      </c>
      <c r="BX289" s="335">
        <v>1715</v>
      </c>
      <c r="BY289" s="335">
        <v>1877</v>
      </c>
      <c r="BZ289" s="335">
        <v>1748</v>
      </c>
      <c r="CA289" s="335">
        <v>1832</v>
      </c>
      <c r="CB289" s="335">
        <v>1771</v>
      </c>
      <c r="CC289" s="335">
        <v>2136</v>
      </c>
    </row>
    <row r="290" spans="1:81" s="330" customFormat="1" ht="13.9" customHeight="1" x14ac:dyDescent="0.2">
      <c r="A290" s="377" t="s">
        <v>1485</v>
      </c>
      <c r="B290" s="378"/>
      <c r="C290" s="335" t="s">
        <v>1282</v>
      </c>
      <c r="D290" s="335" t="s">
        <v>1282</v>
      </c>
      <c r="E290" s="335" t="s">
        <v>1282</v>
      </c>
      <c r="F290" s="335" t="s">
        <v>1282</v>
      </c>
      <c r="G290" s="335" t="s">
        <v>1282</v>
      </c>
      <c r="H290" s="335" t="s">
        <v>1282</v>
      </c>
      <c r="I290" s="335" t="s">
        <v>1282</v>
      </c>
      <c r="J290" s="335" t="s">
        <v>1282</v>
      </c>
      <c r="K290" s="335" t="s">
        <v>1282</v>
      </c>
      <c r="L290" s="335" t="s">
        <v>1282</v>
      </c>
      <c r="M290" s="335" t="s">
        <v>1282</v>
      </c>
      <c r="N290" s="335" t="s">
        <v>1282</v>
      </c>
      <c r="O290" s="335" t="s">
        <v>1282</v>
      </c>
      <c r="P290" s="335" t="s">
        <v>1282</v>
      </c>
      <c r="Q290" s="335" t="s">
        <v>1282</v>
      </c>
      <c r="R290" s="335" t="s">
        <v>1282</v>
      </c>
      <c r="S290" s="335" t="s">
        <v>1282</v>
      </c>
      <c r="T290" s="335" t="s">
        <v>1282</v>
      </c>
      <c r="U290" s="335" t="s">
        <v>1282</v>
      </c>
      <c r="V290" s="335" t="s">
        <v>1282</v>
      </c>
      <c r="W290" s="335">
        <v>13</v>
      </c>
      <c r="X290" s="335">
        <v>14</v>
      </c>
      <c r="Y290" s="335">
        <v>18</v>
      </c>
      <c r="Z290" s="335">
        <v>24</v>
      </c>
      <c r="AA290" s="335">
        <v>35</v>
      </c>
      <c r="AB290" s="335">
        <v>33</v>
      </c>
      <c r="AC290" s="335">
        <v>98</v>
      </c>
      <c r="AD290" s="335">
        <v>420</v>
      </c>
      <c r="AE290" s="335">
        <v>441</v>
      </c>
      <c r="AF290" s="335">
        <v>330</v>
      </c>
      <c r="AG290" s="335">
        <v>390</v>
      </c>
      <c r="AH290" s="335">
        <v>430</v>
      </c>
      <c r="AI290" s="335">
        <v>508</v>
      </c>
      <c r="AJ290" s="335">
        <v>459</v>
      </c>
      <c r="AK290" s="335">
        <v>609</v>
      </c>
      <c r="AL290" s="335">
        <v>803</v>
      </c>
      <c r="AM290" s="335">
        <v>759</v>
      </c>
      <c r="AN290" s="335">
        <v>200</v>
      </c>
      <c r="AO290" s="335">
        <v>950</v>
      </c>
      <c r="AP290" s="335">
        <v>1119</v>
      </c>
      <c r="AQ290" s="335">
        <v>1199</v>
      </c>
      <c r="AR290" s="335">
        <v>1548</v>
      </c>
      <c r="AS290" s="335">
        <v>1735</v>
      </c>
      <c r="AT290" s="335">
        <v>1770</v>
      </c>
      <c r="AU290" s="335">
        <v>2024</v>
      </c>
      <c r="AV290" s="335">
        <v>2070</v>
      </c>
      <c r="AW290" s="335">
        <v>2179</v>
      </c>
      <c r="AX290" s="335">
        <v>2181</v>
      </c>
      <c r="AY290" s="335">
        <v>2132</v>
      </c>
      <c r="AZ290" s="335">
        <v>2406</v>
      </c>
      <c r="BA290" s="335">
        <v>2954</v>
      </c>
      <c r="BB290" s="335">
        <v>2618</v>
      </c>
      <c r="BC290" s="335">
        <v>3340</v>
      </c>
      <c r="BD290" s="335">
        <v>4064</v>
      </c>
      <c r="BE290" s="335">
        <v>3614</v>
      </c>
      <c r="BF290" s="335">
        <v>3998</v>
      </c>
      <c r="BG290" s="335">
        <v>4463</v>
      </c>
      <c r="BH290" s="335">
        <v>4494</v>
      </c>
      <c r="BI290" s="335">
        <v>4876</v>
      </c>
      <c r="BJ290" s="335">
        <v>5054</v>
      </c>
      <c r="BK290" s="335">
        <v>5421</v>
      </c>
      <c r="BL290" s="335">
        <v>5843</v>
      </c>
      <c r="BM290" s="335">
        <v>6614</v>
      </c>
      <c r="BN290" s="335">
        <v>7749</v>
      </c>
      <c r="BO290" s="335">
        <v>8161</v>
      </c>
      <c r="BP290" s="335">
        <v>8326</v>
      </c>
      <c r="BQ290" s="335">
        <v>8490</v>
      </c>
      <c r="BR290" s="335">
        <v>8492</v>
      </c>
      <c r="BS290" s="335">
        <v>8496</v>
      </c>
      <c r="BT290" s="335">
        <v>8633</v>
      </c>
      <c r="BU290" s="335">
        <v>8793</v>
      </c>
      <c r="BV290" s="335">
        <v>10473</v>
      </c>
      <c r="BW290" s="335">
        <v>10141</v>
      </c>
      <c r="BX290" s="335">
        <v>9492</v>
      </c>
      <c r="BY290" s="335">
        <v>9342</v>
      </c>
      <c r="BZ290" s="335">
        <v>9004</v>
      </c>
      <c r="CA290" s="335">
        <v>9608</v>
      </c>
      <c r="CB290" s="335">
        <v>10619</v>
      </c>
      <c r="CC290" s="335">
        <v>10952</v>
      </c>
    </row>
    <row r="291" spans="1:81" s="330" customFormat="1" ht="13.9" customHeight="1" x14ac:dyDescent="0.2">
      <c r="A291" s="377" t="s">
        <v>1484</v>
      </c>
      <c r="B291" s="378"/>
      <c r="C291" s="335" t="s">
        <v>1282</v>
      </c>
      <c r="D291" s="335" t="s">
        <v>1282</v>
      </c>
      <c r="E291" s="335" t="s">
        <v>1282</v>
      </c>
      <c r="F291" s="335" t="s">
        <v>1282</v>
      </c>
      <c r="G291" s="335" t="s">
        <v>1282</v>
      </c>
      <c r="H291" s="335" t="s">
        <v>1282</v>
      </c>
      <c r="I291" s="335" t="s">
        <v>1282</v>
      </c>
      <c r="J291" s="335" t="s">
        <v>1282</v>
      </c>
      <c r="K291" s="335" t="s">
        <v>1282</v>
      </c>
      <c r="L291" s="335" t="s">
        <v>1282</v>
      </c>
      <c r="M291" s="335" t="s">
        <v>1282</v>
      </c>
      <c r="N291" s="335" t="s">
        <v>1282</v>
      </c>
      <c r="O291" s="335" t="s">
        <v>1282</v>
      </c>
      <c r="P291" s="335" t="s">
        <v>1282</v>
      </c>
      <c r="Q291" s="335" t="s">
        <v>1282</v>
      </c>
      <c r="R291" s="335" t="s">
        <v>1282</v>
      </c>
      <c r="S291" s="335" t="s">
        <v>1282</v>
      </c>
      <c r="T291" s="335" t="s">
        <v>1282</v>
      </c>
      <c r="U291" s="335" t="s">
        <v>1282</v>
      </c>
      <c r="V291" s="335" t="s">
        <v>1282</v>
      </c>
      <c r="W291" s="335" t="s">
        <v>1282</v>
      </c>
      <c r="X291" s="335" t="s">
        <v>1282</v>
      </c>
      <c r="Y291" s="335" t="s">
        <v>1282</v>
      </c>
      <c r="Z291" s="335" t="s">
        <v>1282</v>
      </c>
      <c r="AA291" s="335" t="s">
        <v>1282</v>
      </c>
      <c r="AB291" s="335" t="s">
        <v>1282</v>
      </c>
      <c r="AC291" s="335" t="s">
        <v>1282</v>
      </c>
      <c r="AD291" s="335" t="s">
        <v>1282</v>
      </c>
      <c r="AE291" s="335" t="s">
        <v>1282</v>
      </c>
      <c r="AF291" s="335" t="s">
        <v>1282</v>
      </c>
      <c r="AG291" s="335" t="s">
        <v>1282</v>
      </c>
      <c r="AH291" s="335" t="s">
        <v>1282</v>
      </c>
      <c r="AI291" s="335" t="s">
        <v>1282</v>
      </c>
      <c r="AJ291" s="335" t="s">
        <v>1282</v>
      </c>
      <c r="AK291" s="335" t="s">
        <v>1282</v>
      </c>
      <c r="AL291" s="335" t="s">
        <v>1282</v>
      </c>
      <c r="AM291" s="335" t="s">
        <v>1282</v>
      </c>
      <c r="AN291" s="335" t="s">
        <v>1282</v>
      </c>
      <c r="AO291" s="335" t="s">
        <v>1282</v>
      </c>
      <c r="AP291" s="335" t="s">
        <v>1282</v>
      </c>
      <c r="AQ291" s="335" t="s">
        <v>1282</v>
      </c>
      <c r="AR291" s="335" t="s">
        <v>1282</v>
      </c>
      <c r="AS291" s="335" t="s">
        <v>1282</v>
      </c>
      <c r="AT291" s="335" t="s">
        <v>1282</v>
      </c>
      <c r="AU291" s="335" t="s">
        <v>1282</v>
      </c>
      <c r="AV291" s="335" t="s">
        <v>1282</v>
      </c>
      <c r="AW291" s="335" t="s">
        <v>1282</v>
      </c>
      <c r="AX291" s="335" t="s">
        <v>1282</v>
      </c>
      <c r="AY291" s="335" t="s">
        <v>1282</v>
      </c>
      <c r="AZ291" s="335" t="s">
        <v>1282</v>
      </c>
      <c r="BA291" s="335" t="s">
        <v>1282</v>
      </c>
      <c r="BB291" s="335" t="s">
        <v>1282</v>
      </c>
      <c r="BC291" s="335" t="s">
        <v>1282</v>
      </c>
      <c r="BD291" s="335" t="s">
        <v>1282</v>
      </c>
      <c r="BE291" s="335">
        <v>567</v>
      </c>
      <c r="BF291" s="335">
        <v>859</v>
      </c>
      <c r="BG291" s="335">
        <v>951</v>
      </c>
      <c r="BH291" s="335">
        <v>818</v>
      </c>
      <c r="BI291" s="335">
        <v>828</v>
      </c>
      <c r="BJ291" s="335">
        <v>830</v>
      </c>
      <c r="BK291" s="335">
        <v>879</v>
      </c>
      <c r="BL291" s="335">
        <v>884</v>
      </c>
      <c r="BM291" s="335">
        <v>948</v>
      </c>
      <c r="BN291" s="335">
        <v>1105</v>
      </c>
      <c r="BO291" s="335">
        <v>1309</v>
      </c>
      <c r="BP291" s="335">
        <v>1320</v>
      </c>
      <c r="BQ291" s="335">
        <v>1379</v>
      </c>
      <c r="BR291" s="335">
        <v>1358</v>
      </c>
      <c r="BS291" s="335">
        <v>1339</v>
      </c>
      <c r="BT291" s="335">
        <v>1383</v>
      </c>
      <c r="BU291" s="335">
        <v>1435</v>
      </c>
      <c r="BV291" s="335">
        <v>1473</v>
      </c>
      <c r="BW291" s="335">
        <v>1513</v>
      </c>
      <c r="BX291" s="335">
        <v>1484</v>
      </c>
      <c r="BY291" s="335">
        <v>1418</v>
      </c>
      <c r="BZ291" s="335">
        <v>1427</v>
      </c>
      <c r="CA291" s="335">
        <v>1651</v>
      </c>
      <c r="CB291" s="335">
        <v>2182</v>
      </c>
      <c r="CC291" s="335">
        <v>1904</v>
      </c>
    </row>
    <row r="292" spans="1:81" s="330" customFormat="1" ht="13.9" customHeight="1" x14ac:dyDescent="0.2">
      <c r="A292" s="383" t="s">
        <v>1415</v>
      </c>
      <c r="B292" s="384"/>
      <c r="C292" s="333" t="s">
        <v>1282</v>
      </c>
      <c r="D292" s="333" t="s">
        <v>1282</v>
      </c>
      <c r="E292" s="333" t="s">
        <v>1282</v>
      </c>
      <c r="F292" s="333" t="s">
        <v>1282</v>
      </c>
      <c r="G292" s="333" t="s">
        <v>1282</v>
      </c>
      <c r="H292" s="333" t="s">
        <v>1282</v>
      </c>
      <c r="I292" s="333" t="s">
        <v>1282</v>
      </c>
      <c r="J292" s="333" t="s">
        <v>1282</v>
      </c>
      <c r="K292" s="333" t="s">
        <v>1282</v>
      </c>
      <c r="L292" s="333" t="s">
        <v>1282</v>
      </c>
      <c r="M292" s="333" t="s">
        <v>1282</v>
      </c>
      <c r="N292" s="333" t="s">
        <v>1282</v>
      </c>
      <c r="O292" s="333" t="s">
        <v>1282</v>
      </c>
      <c r="P292" s="333" t="s">
        <v>1282</v>
      </c>
      <c r="Q292" s="333" t="s">
        <v>1282</v>
      </c>
      <c r="R292" s="333" t="s">
        <v>1282</v>
      </c>
      <c r="S292" s="333" t="s">
        <v>1282</v>
      </c>
      <c r="T292" s="333" t="s">
        <v>1282</v>
      </c>
      <c r="U292" s="333" t="s">
        <v>1282</v>
      </c>
      <c r="V292" s="333" t="s">
        <v>1282</v>
      </c>
      <c r="W292" s="333">
        <v>13</v>
      </c>
      <c r="X292" s="333">
        <v>14</v>
      </c>
      <c r="Y292" s="333">
        <v>18</v>
      </c>
      <c r="Z292" s="333">
        <v>24</v>
      </c>
      <c r="AA292" s="333">
        <v>35</v>
      </c>
      <c r="AB292" s="333">
        <v>33</v>
      </c>
      <c r="AC292" s="333">
        <v>98</v>
      </c>
      <c r="AD292" s="333">
        <v>742</v>
      </c>
      <c r="AE292" s="333">
        <v>788</v>
      </c>
      <c r="AF292" s="333">
        <v>738</v>
      </c>
      <c r="AG292" s="333">
        <v>1045</v>
      </c>
      <c r="AH292" s="333">
        <v>1338</v>
      </c>
      <c r="AI292" s="333">
        <v>2602</v>
      </c>
      <c r="AJ292" s="333">
        <v>2338</v>
      </c>
      <c r="AK292" s="333">
        <v>2403</v>
      </c>
      <c r="AL292" s="333">
        <v>3154</v>
      </c>
      <c r="AM292" s="333">
        <v>3310</v>
      </c>
      <c r="AN292" s="333">
        <v>846</v>
      </c>
      <c r="AO292" s="333">
        <v>3832</v>
      </c>
      <c r="AP292" s="333">
        <v>4281</v>
      </c>
      <c r="AQ292" s="333">
        <v>4662</v>
      </c>
      <c r="AR292" s="333">
        <v>4694</v>
      </c>
      <c r="AS292" s="333">
        <v>4749</v>
      </c>
      <c r="AT292" s="333">
        <v>4560</v>
      </c>
      <c r="AU292" s="333">
        <v>4813</v>
      </c>
      <c r="AV292" s="333">
        <v>5118</v>
      </c>
      <c r="AW292" s="333">
        <v>5196</v>
      </c>
      <c r="AX292" s="333">
        <v>5079</v>
      </c>
      <c r="AY292" s="333">
        <v>4956</v>
      </c>
      <c r="AZ292" s="333">
        <v>5171</v>
      </c>
      <c r="BA292" s="333">
        <v>6031</v>
      </c>
      <c r="BB292" s="333">
        <v>6175</v>
      </c>
      <c r="BC292" s="333">
        <v>7534</v>
      </c>
      <c r="BD292" s="333">
        <v>7866</v>
      </c>
      <c r="BE292" s="333">
        <v>8018</v>
      </c>
      <c r="BF292" s="333">
        <v>9076</v>
      </c>
      <c r="BG292" s="333">
        <v>9560</v>
      </c>
      <c r="BH292" s="333">
        <v>8851</v>
      </c>
      <c r="BI292" s="333">
        <v>8931</v>
      </c>
      <c r="BJ292" s="333">
        <v>8579</v>
      </c>
      <c r="BK292" s="333">
        <v>8547</v>
      </c>
      <c r="BL292" s="333">
        <v>8811</v>
      </c>
      <c r="BM292" s="333">
        <v>9679</v>
      </c>
      <c r="BN292" s="333">
        <v>10955</v>
      </c>
      <c r="BO292" s="333">
        <v>11547</v>
      </c>
      <c r="BP292" s="333">
        <v>11818</v>
      </c>
      <c r="BQ292" s="333">
        <v>12090</v>
      </c>
      <c r="BR292" s="333">
        <v>12114</v>
      </c>
      <c r="BS292" s="333">
        <v>12242</v>
      </c>
      <c r="BT292" s="333">
        <v>12270</v>
      </c>
      <c r="BU292" s="333">
        <v>12533</v>
      </c>
      <c r="BV292" s="333">
        <v>14378</v>
      </c>
      <c r="BW292" s="333">
        <v>13912</v>
      </c>
      <c r="BX292" s="333">
        <v>13159</v>
      </c>
      <c r="BY292" s="333">
        <v>13194</v>
      </c>
      <c r="BZ292" s="333">
        <v>12677</v>
      </c>
      <c r="CA292" s="333">
        <v>13609</v>
      </c>
      <c r="CB292" s="333">
        <v>15067</v>
      </c>
      <c r="CC292" s="333">
        <v>15514</v>
      </c>
    </row>
    <row r="293" spans="1:81" s="330" customFormat="1" ht="13.9" customHeight="1" x14ac:dyDescent="0.2">
      <c r="A293" s="375" t="s">
        <v>1316</v>
      </c>
      <c r="B293" s="376"/>
      <c r="C293" s="337"/>
      <c r="D293" s="337"/>
      <c r="E293" s="337"/>
      <c r="F293" s="337"/>
      <c r="G293" s="337"/>
      <c r="H293" s="337"/>
      <c r="I293" s="337"/>
      <c r="J293" s="337"/>
      <c r="K293" s="337"/>
      <c r="L293" s="337"/>
      <c r="M293" s="337"/>
      <c r="N293" s="337"/>
      <c r="O293" s="337"/>
      <c r="P293" s="337"/>
      <c r="Q293" s="337"/>
      <c r="R293" s="337"/>
      <c r="S293" s="337"/>
      <c r="T293" s="337"/>
      <c r="U293" s="337"/>
      <c r="V293" s="337"/>
      <c r="W293" s="337"/>
      <c r="X293" s="337"/>
      <c r="Y293" s="337"/>
      <c r="Z293" s="337"/>
      <c r="AA293" s="337"/>
      <c r="AB293" s="337"/>
      <c r="AC293" s="337"/>
      <c r="AD293" s="337"/>
      <c r="AE293" s="337"/>
      <c r="AF293" s="337"/>
      <c r="AG293" s="337"/>
      <c r="AH293" s="337"/>
      <c r="AI293" s="337"/>
      <c r="AJ293" s="337"/>
      <c r="AK293" s="337"/>
      <c r="AL293" s="337"/>
      <c r="AM293" s="337"/>
      <c r="AN293" s="337"/>
      <c r="AO293" s="337"/>
      <c r="AP293" s="337"/>
      <c r="AQ293" s="337"/>
      <c r="AR293" s="337"/>
      <c r="AS293" s="337"/>
      <c r="AT293" s="337"/>
      <c r="AU293" s="337"/>
      <c r="AV293" s="337"/>
      <c r="AW293" s="337"/>
      <c r="AX293" s="337"/>
      <c r="AY293" s="337"/>
      <c r="AZ293" s="337"/>
      <c r="BA293" s="337"/>
      <c r="BB293" s="337"/>
      <c r="BC293" s="337"/>
      <c r="BD293" s="337"/>
      <c r="BE293" s="337"/>
      <c r="BF293" s="337"/>
      <c r="BG293" s="337"/>
      <c r="BH293" s="337"/>
      <c r="BI293" s="337"/>
      <c r="BJ293" s="337"/>
      <c r="BK293" s="337"/>
      <c r="BL293" s="337"/>
      <c r="BM293" s="337"/>
      <c r="BN293" s="337"/>
      <c r="BO293" s="337"/>
      <c r="BP293" s="337"/>
      <c r="BQ293" s="337"/>
      <c r="BR293" s="337"/>
      <c r="BS293" s="337"/>
      <c r="BT293" s="337"/>
      <c r="BU293" s="337"/>
      <c r="BV293" s="337"/>
      <c r="BW293" s="337"/>
      <c r="BX293" s="337"/>
      <c r="BY293" s="337"/>
      <c r="BZ293" s="337"/>
      <c r="CA293" s="337"/>
      <c r="CB293" s="337"/>
      <c r="CC293" s="337"/>
    </row>
    <row r="294" spans="1:81" s="330" customFormat="1" ht="13.9" customHeight="1" x14ac:dyDescent="0.2">
      <c r="A294" s="377" t="s">
        <v>1483</v>
      </c>
      <c r="B294" s="378"/>
      <c r="C294" s="335" t="s">
        <v>1282</v>
      </c>
      <c r="D294" s="335" t="s">
        <v>1282</v>
      </c>
      <c r="E294" s="335" t="s">
        <v>1282</v>
      </c>
      <c r="F294" s="335" t="s">
        <v>1282</v>
      </c>
      <c r="G294" s="335" t="s">
        <v>1282</v>
      </c>
      <c r="H294" s="335" t="s">
        <v>1282</v>
      </c>
      <c r="I294" s="335" t="s">
        <v>1282</v>
      </c>
      <c r="J294" s="335" t="s">
        <v>1282</v>
      </c>
      <c r="K294" s="335" t="s">
        <v>1282</v>
      </c>
      <c r="L294" s="335" t="s">
        <v>1282</v>
      </c>
      <c r="M294" s="335" t="s">
        <v>1282</v>
      </c>
      <c r="N294" s="335" t="s">
        <v>1282</v>
      </c>
      <c r="O294" s="335" t="s">
        <v>1282</v>
      </c>
      <c r="P294" s="335" t="s">
        <v>1282</v>
      </c>
      <c r="Q294" s="335" t="s">
        <v>1282</v>
      </c>
      <c r="R294" s="335" t="s">
        <v>1282</v>
      </c>
      <c r="S294" s="335" t="s">
        <v>1282</v>
      </c>
      <c r="T294" s="335" t="s">
        <v>1282</v>
      </c>
      <c r="U294" s="335">
        <v>7</v>
      </c>
      <c r="V294" s="335">
        <v>6</v>
      </c>
      <c r="W294" s="335">
        <v>5</v>
      </c>
      <c r="X294" s="335">
        <v>6</v>
      </c>
      <c r="Y294" s="335">
        <v>7</v>
      </c>
      <c r="Z294" s="335">
        <v>7</v>
      </c>
      <c r="AA294" s="335">
        <v>8</v>
      </c>
      <c r="AB294" s="335">
        <v>9</v>
      </c>
      <c r="AC294" s="335">
        <v>10</v>
      </c>
      <c r="AD294" s="335">
        <v>11</v>
      </c>
      <c r="AE294" s="335">
        <v>12</v>
      </c>
      <c r="AF294" s="335">
        <v>13</v>
      </c>
      <c r="AG294" s="335">
        <v>16</v>
      </c>
      <c r="AH294" s="335">
        <v>21</v>
      </c>
      <c r="AI294" s="335">
        <v>24</v>
      </c>
      <c r="AJ294" s="335">
        <v>23</v>
      </c>
      <c r="AK294" s="335">
        <v>25</v>
      </c>
      <c r="AL294" s="335">
        <v>24</v>
      </c>
      <c r="AM294" s="335">
        <v>12</v>
      </c>
      <c r="AN294" s="335">
        <v>2</v>
      </c>
      <c r="AO294" s="335">
        <v>5</v>
      </c>
      <c r="AP294" s="335">
        <v>5</v>
      </c>
      <c r="AQ294" s="335">
        <v>7</v>
      </c>
      <c r="AR294" s="335">
        <v>7</v>
      </c>
      <c r="AS294" s="335">
        <v>5</v>
      </c>
      <c r="AT294" s="335">
        <v>5</v>
      </c>
      <c r="AU294" s="335">
        <v>5</v>
      </c>
      <c r="AV294" s="335">
        <v>5</v>
      </c>
      <c r="AW294" s="335">
        <v>2</v>
      </c>
      <c r="AX294" s="335">
        <v>22</v>
      </c>
      <c r="AY294" s="335">
        <v>23</v>
      </c>
      <c r="AZ294" s="335" t="s">
        <v>1282</v>
      </c>
      <c r="BA294" s="335" t="s">
        <v>1282</v>
      </c>
      <c r="BB294" s="335" t="s">
        <v>1282</v>
      </c>
      <c r="BC294" s="335" t="s">
        <v>1282</v>
      </c>
      <c r="BD294" s="335">
        <v>41</v>
      </c>
      <c r="BE294" s="335">
        <v>43</v>
      </c>
      <c r="BF294" s="335">
        <v>90</v>
      </c>
      <c r="BG294" s="335">
        <v>88</v>
      </c>
      <c r="BH294" s="335">
        <v>96</v>
      </c>
      <c r="BI294" s="335">
        <v>90</v>
      </c>
      <c r="BJ294" s="335">
        <v>93</v>
      </c>
      <c r="BK294" s="335">
        <v>92</v>
      </c>
      <c r="BL294" s="335">
        <v>50</v>
      </c>
      <c r="BM294" s="335">
        <v>229</v>
      </c>
      <c r="BN294" s="335">
        <v>112</v>
      </c>
      <c r="BO294" s="335">
        <v>184</v>
      </c>
      <c r="BP294" s="335">
        <v>110</v>
      </c>
      <c r="BQ294" s="335">
        <v>117</v>
      </c>
      <c r="BR294" s="335">
        <v>114</v>
      </c>
      <c r="BS294" s="335">
        <v>111</v>
      </c>
      <c r="BT294" s="335">
        <v>96</v>
      </c>
      <c r="BU294" s="335">
        <v>98</v>
      </c>
      <c r="BV294" s="335">
        <v>138</v>
      </c>
      <c r="BW294" s="335">
        <v>108</v>
      </c>
      <c r="BX294" s="335">
        <v>106</v>
      </c>
      <c r="BY294" s="335">
        <v>46</v>
      </c>
      <c r="BZ294" s="335">
        <v>106</v>
      </c>
      <c r="CA294" s="335">
        <v>105</v>
      </c>
      <c r="CB294" s="335">
        <v>99</v>
      </c>
      <c r="CC294" s="335">
        <v>71</v>
      </c>
    </row>
    <row r="295" spans="1:81" s="330" customFormat="1" ht="13.9" customHeight="1" x14ac:dyDescent="0.2">
      <c r="A295" s="375" t="s">
        <v>1304</v>
      </c>
      <c r="B295" s="376"/>
      <c r="C295" s="337"/>
      <c r="D295" s="337"/>
      <c r="E295" s="337"/>
      <c r="F295" s="337"/>
      <c r="G295" s="337"/>
      <c r="H295" s="337"/>
      <c r="I295" s="337"/>
      <c r="J295" s="337"/>
      <c r="K295" s="337"/>
      <c r="L295" s="337"/>
      <c r="M295" s="337"/>
      <c r="N295" s="337"/>
      <c r="O295" s="337"/>
      <c r="P295" s="337"/>
      <c r="Q295" s="337"/>
      <c r="R295" s="337"/>
      <c r="S295" s="337"/>
      <c r="T295" s="337"/>
      <c r="U295" s="337"/>
      <c r="V295" s="337"/>
      <c r="W295" s="337"/>
      <c r="X295" s="337"/>
      <c r="Y295" s="337"/>
      <c r="Z295" s="337"/>
      <c r="AA295" s="337"/>
      <c r="AB295" s="337"/>
      <c r="AC295" s="337"/>
      <c r="AD295" s="337"/>
      <c r="AE295" s="337"/>
      <c r="AF295" s="337"/>
      <c r="AG295" s="337"/>
      <c r="AH295" s="337"/>
      <c r="AI295" s="337"/>
      <c r="AJ295" s="337"/>
      <c r="AK295" s="337"/>
      <c r="AL295" s="337"/>
      <c r="AM295" s="337"/>
      <c r="AN295" s="337"/>
      <c r="AO295" s="337"/>
      <c r="AP295" s="337"/>
      <c r="AQ295" s="337"/>
      <c r="AR295" s="337"/>
      <c r="AS295" s="337"/>
      <c r="AT295" s="337"/>
      <c r="AU295" s="337"/>
      <c r="AV295" s="337"/>
      <c r="AW295" s="337"/>
      <c r="AX295" s="337"/>
      <c r="AY295" s="337"/>
      <c r="AZ295" s="337"/>
      <c r="BA295" s="337"/>
      <c r="BB295" s="337"/>
      <c r="BC295" s="337"/>
      <c r="BD295" s="337"/>
      <c r="BE295" s="337"/>
      <c r="BF295" s="337"/>
      <c r="BG295" s="337"/>
      <c r="BH295" s="337"/>
      <c r="BI295" s="337"/>
      <c r="BJ295" s="337"/>
      <c r="BK295" s="337"/>
      <c r="BL295" s="337"/>
      <c r="BM295" s="337"/>
      <c r="BN295" s="337"/>
      <c r="BO295" s="337"/>
      <c r="BP295" s="337"/>
      <c r="BQ295" s="337"/>
      <c r="BR295" s="337"/>
      <c r="BS295" s="337"/>
      <c r="BT295" s="337"/>
      <c r="BU295" s="337"/>
      <c r="BV295" s="337"/>
      <c r="BW295" s="337"/>
      <c r="BX295" s="337"/>
      <c r="BY295" s="337"/>
      <c r="BZ295" s="337"/>
      <c r="CA295" s="337"/>
      <c r="CB295" s="337"/>
      <c r="CC295" s="337"/>
    </row>
    <row r="296" spans="1:81" s="330" customFormat="1" ht="13.9" customHeight="1" x14ac:dyDescent="0.2">
      <c r="A296" s="377" t="s">
        <v>1482</v>
      </c>
      <c r="B296" s="378"/>
      <c r="C296" s="335" t="s">
        <v>1282</v>
      </c>
      <c r="D296" s="335" t="s">
        <v>1282</v>
      </c>
      <c r="E296" s="335" t="s">
        <v>1282</v>
      </c>
      <c r="F296" s="335" t="s">
        <v>1282</v>
      </c>
      <c r="G296" s="335" t="s">
        <v>1282</v>
      </c>
      <c r="H296" s="335" t="s">
        <v>1282</v>
      </c>
      <c r="I296" s="335" t="s">
        <v>1282</v>
      </c>
      <c r="J296" s="335" t="s">
        <v>1282</v>
      </c>
      <c r="K296" s="335" t="s">
        <v>1282</v>
      </c>
      <c r="L296" s="335" t="s">
        <v>1282</v>
      </c>
      <c r="M296" s="335" t="s">
        <v>1282</v>
      </c>
      <c r="N296" s="335" t="s">
        <v>1282</v>
      </c>
      <c r="O296" s="335" t="s">
        <v>1282</v>
      </c>
      <c r="P296" s="335" t="s">
        <v>1282</v>
      </c>
      <c r="Q296" s="335" t="s">
        <v>1282</v>
      </c>
      <c r="R296" s="335" t="s">
        <v>1282</v>
      </c>
      <c r="S296" s="335" t="s">
        <v>1282</v>
      </c>
      <c r="T296" s="335" t="s">
        <v>1282</v>
      </c>
      <c r="U296" s="335" t="s">
        <v>1282</v>
      </c>
      <c r="V296" s="335" t="s">
        <v>1282</v>
      </c>
      <c r="W296" s="335" t="s">
        <v>1282</v>
      </c>
      <c r="X296" s="335" t="s">
        <v>1282</v>
      </c>
      <c r="Y296" s="335" t="s">
        <v>1282</v>
      </c>
      <c r="Z296" s="335" t="s">
        <v>1282</v>
      </c>
      <c r="AA296" s="335" t="s">
        <v>1282</v>
      </c>
      <c r="AB296" s="335" t="s">
        <v>1282</v>
      </c>
      <c r="AC296" s="335" t="s">
        <v>1282</v>
      </c>
      <c r="AD296" s="335" t="s">
        <v>1282</v>
      </c>
      <c r="AE296" s="335" t="s">
        <v>1282</v>
      </c>
      <c r="AF296" s="335" t="s">
        <v>1282</v>
      </c>
      <c r="AG296" s="335" t="s">
        <v>1282</v>
      </c>
      <c r="AH296" s="335" t="s">
        <v>1282</v>
      </c>
      <c r="AI296" s="335">
        <v>558</v>
      </c>
      <c r="AJ296" s="335">
        <v>1002</v>
      </c>
      <c r="AK296" s="335">
        <v>598</v>
      </c>
      <c r="AL296" s="335">
        <v>372</v>
      </c>
      <c r="AM296" s="335">
        <v>1887</v>
      </c>
      <c r="AN296" s="335">
        <v>519</v>
      </c>
      <c r="AO296" s="335">
        <v>2340</v>
      </c>
      <c r="AP296" s="335">
        <v>4769</v>
      </c>
      <c r="AQ296" s="335">
        <v>3285</v>
      </c>
      <c r="AR296" s="335">
        <v>1796</v>
      </c>
      <c r="AS296" s="335">
        <v>852</v>
      </c>
      <c r="AT296" s="335">
        <v>38</v>
      </c>
      <c r="AU296" s="335">
        <v>45</v>
      </c>
      <c r="AV296" s="335">
        <v>-15</v>
      </c>
      <c r="AW296" s="335">
        <v>-18</v>
      </c>
      <c r="AX296" s="335" t="s">
        <v>1282</v>
      </c>
      <c r="AY296" s="335" t="s">
        <v>1282</v>
      </c>
      <c r="AZ296" s="335" t="s">
        <v>1282</v>
      </c>
      <c r="BA296" s="335" t="s">
        <v>1282</v>
      </c>
      <c r="BB296" s="335" t="s">
        <v>1282</v>
      </c>
      <c r="BC296" s="335" t="s">
        <v>1282</v>
      </c>
      <c r="BD296" s="335" t="s">
        <v>1282</v>
      </c>
      <c r="BE296" s="335" t="s">
        <v>1282</v>
      </c>
      <c r="BF296" s="335" t="s">
        <v>1282</v>
      </c>
      <c r="BG296" s="335" t="s">
        <v>1282</v>
      </c>
      <c r="BH296" s="335" t="s">
        <v>1282</v>
      </c>
      <c r="BI296" s="335" t="s">
        <v>1282</v>
      </c>
      <c r="BJ296" s="335" t="s">
        <v>1282</v>
      </c>
      <c r="BK296" s="335" t="s">
        <v>1282</v>
      </c>
      <c r="BL296" s="335" t="s">
        <v>1282</v>
      </c>
      <c r="BM296" s="335" t="s">
        <v>1282</v>
      </c>
      <c r="BN296" s="335" t="s">
        <v>1282</v>
      </c>
      <c r="BO296" s="335" t="s">
        <v>1282</v>
      </c>
      <c r="BP296" s="335" t="s">
        <v>1282</v>
      </c>
      <c r="BQ296" s="335" t="s">
        <v>1282</v>
      </c>
      <c r="BR296" s="335" t="s">
        <v>1282</v>
      </c>
      <c r="BS296" s="335" t="s">
        <v>1282</v>
      </c>
      <c r="BT296" s="335" t="s">
        <v>1282</v>
      </c>
      <c r="BU296" s="335" t="s">
        <v>1282</v>
      </c>
      <c r="BV296" s="335" t="s">
        <v>1282</v>
      </c>
      <c r="BW296" s="335" t="s">
        <v>1282</v>
      </c>
      <c r="BX296" s="335" t="s">
        <v>1282</v>
      </c>
      <c r="BY296" s="335" t="s">
        <v>1282</v>
      </c>
      <c r="BZ296" s="335" t="s">
        <v>1282</v>
      </c>
      <c r="CA296" s="335" t="s">
        <v>1282</v>
      </c>
      <c r="CB296" s="335" t="s">
        <v>1282</v>
      </c>
      <c r="CC296" s="335" t="s">
        <v>1282</v>
      </c>
    </row>
    <row r="297" spans="1:81" s="330" customFormat="1" ht="13.9" customHeight="1" x14ac:dyDescent="0.2">
      <c r="A297" s="377" t="s">
        <v>1481</v>
      </c>
      <c r="B297" s="378"/>
      <c r="C297" s="335" t="s">
        <v>1282</v>
      </c>
      <c r="D297" s="335" t="s">
        <v>1282</v>
      </c>
      <c r="E297" s="335" t="s">
        <v>1282</v>
      </c>
      <c r="F297" s="335" t="s">
        <v>1282</v>
      </c>
      <c r="G297" s="335" t="s">
        <v>1282</v>
      </c>
      <c r="H297" s="335" t="s">
        <v>1282</v>
      </c>
      <c r="I297" s="335" t="s">
        <v>1282</v>
      </c>
      <c r="J297" s="335" t="s">
        <v>1282</v>
      </c>
      <c r="K297" s="335" t="s">
        <v>1282</v>
      </c>
      <c r="L297" s="335" t="s">
        <v>1282</v>
      </c>
      <c r="M297" s="335" t="s">
        <v>1282</v>
      </c>
      <c r="N297" s="335" t="s">
        <v>1282</v>
      </c>
      <c r="O297" s="335" t="s">
        <v>1282</v>
      </c>
      <c r="P297" s="335" t="s">
        <v>1282</v>
      </c>
      <c r="Q297" s="335" t="s">
        <v>1282</v>
      </c>
      <c r="R297" s="335" t="s">
        <v>1282</v>
      </c>
      <c r="S297" s="335" t="s">
        <v>1282</v>
      </c>
      <c r="T297" s="335" t="s">
        <v>1282</v>
      </c>
      <c r="U297" s="335" t="s">
        <v>1282</v>
      </c>
      <c r="V297" s="335" t="s">
        <v>1282</v>
      </c>
      <c r="W297" s="335" t="s">
        <v>1282</v>
      </c>
      <c r="X297" s="335" t="s">
        <v>1282</v>
      </c>
      <c r="Y297" s="335" t="s">
        <v>1282</v>
      </c>
      <c r="Z297" s="335" t="s">
        <v>1282</v>
      </c>
      <c r="AA297" s="335">
        <v>80</v>
      </c>
      <c r="AB297" s="335">
        <v>87</v>
      </c>
      <c r="AC297" s="335">
        <v>336</v>
      </c>
      <c r="AD297" s="335">
        <v>281</v>
      </c>
      <c r="AE297" s="335">
        <v>556</v>
      </c>
      <c r="AF297" s="335">
        <v>513</v>
      </c>
      <c r="AG297" s="335">
        <v>954</v>
      </c>
      <c r="AH297" s="335">
        <v>1107</v>
      </c>
      <c r="AI297" s="335">
        <v>1156</v>
      </c>
      <c r="AJ297" s="335">
        <v>987</v>
      </c>
      <c r="AK297" s="335">
        <v>1137</v>
      </c>
      <c r="AL297" s="335">
        <v>2504</v>
      </c>
      <c r="AM297" s="335">
        <v>2853</v>
      </c>
      <c r="AN297" s="335">
        <v>980</v>
      </c>
      <c r="AO297" s="335">
        <v>2940</v>
      </c>
      <c r="AP297" s="335">
        <v>4251</v>
      </c>
      <c r="AQ297" s="335">
        <v>5397</v>
      </c>
      <c r="AR297" s="335">
        <v>6191</v>
      </c>
      <c r="AS297" s="335">
        <v>5926</v>
      </c>
      <c r="AT297" s="335">
        <v>3295</v>
      </c>
      <c r="AU297" s="335">
        <v>3187</v>
      </c>
      <c r="AV297" s="335">
        <v>2555</v>
      </c>
      <c r="AW297" s="335">
        <v>2775</v>
      </c>
      <c r="AX297" s="335">
        <v>3019</v>
      </c>
      <c r="AY297" s="335">
        <v>2929</v>
      </c>
      <c r="AZ297" s="335">
        <v>2958</v>
      </c>
      <c r="BA297" s="335">
        <v>3020</v>
      </c>
      <c r="BB297" s="335">
        <v>3042</v>
      </c>
      <c r="BC297" s="335">
        <v>2985</v>
      </c>
      <c r="BD297" s="335">
        <v>3388</v>
      </c>
      <c r="BE297" s="335">
        <v>3245</v>
      </c>
      <c r="BF297" s="335">
        <v>3310</v>
      </c>
      <c r="BG297" s="335">
        <v>3620</v>
      </c>
      <c r="BH297" s="335">
        <v>3231</v>
      </c>
      <c r="BI297" s="335">
        <v>3324</v>
      </c>
      <c r="BJ297" s="335">
        <v>3399</v>
      </c>
      <c r="BK297" s="335">
        <v>3436</v>
      </c>
      <c r="BL297" s="335">
        <v>2957</v>
      </c>
      <c r="BM297" s="335">
        <v>3132</v>
      </c>
      <c r="BN297" s="335">
        <v>4206</v>
      </c>
      <c r="BO297" s="335">
        <v>4291</v>
      </c>
      <c r="BP297" s="335">
        <v>3883</v>
      </c>
      <c r="BQ297" s="335">
        <v>3372</v>
      </c>
      <c r="BR297" s="335">
        <v>4566</v>
      </c>
      <c r="BS297" s="335">
        <v>3006</v>
      </c>
      <c r="BT297" s="335">
        <v>3052</v>
      </c>
      <c r="BU297" s="335">
        <v>3768</v>
      </c>
      <c r="BV297" s="335">
        <v>4592</v>
      </c>
      <c r="BW297" s="335">
        <v>3666</v>
      </c>
      <c r="BX297" s="335">
        <v>3040</v>
      </c>
      <c r="BY297" s="335">
        <v>2891</v>
      </c>
      <c r="BZ297" s="335">
        <v>2641</v>
      </c>
      <c r="CA297" s="335">
        <v>2639</v>
      </c>
      <c r="CB297" s="335">
        <v>2844</v>
      </c>
      <c r="CC297" s="335">
        <v>2957</v>
      </c>
    </row>
    <row r="298" spans="1:81" s="330" customFormat="1" ht="13.9" customHeight="1" x14ac:dyDescent="0.2">
      <c r="A298" s="377" t="s">
        <v>1480</v>
      </c>
      <c r="B298" s="378"/>
      <c r="C298" s="335" t="s">
        <v>1282</v>
      </c>
      <c r="D298" s="335" t="s">
        <v>1282</v>
      </c>
      <c r="E298" s="335" t="s">
        <v>1282</v>
      </c>
      <c r="F298" s="335" t="s">
        <v>1282</v>
      </c>
      <c r="G298" s="335" t="s">
        <v>1282</v>
      </c>
      <c r="H298" s="335" t="s">
        <v>1282</v>
      </c>
      <c r="I298" s="335" t="s">
        <v>1282</v>
      </c>
      <c r="J298" s="335" t="s">
        <v>1282</v>
      </c>
      <c r="K298" s="335" t="s">
        <v>1282</v>
      </c>
      <c r="L298" s="335" t="s">
        <v>1282</v>
      </c>
      <c r="M298" s="335" t="s">
        <v>1282</v>
      </c>
      <c r="N298" s="335" t="s">
        <v>1282</v>
      </c>
      <c r="O298" s="335" t="s">
        <v>1282</v>
      </c>
      <c r="P298" s="335" t="s">
        <v>1282</v>
      </c>
      <c r="Q298" s="335" t="s">
        <v>1282</v>
      </c>
      <c r="R298" s="335" t="s">
        <v>1282</v>
      </c>
      <c r="S298" s="335" t="s">
        <v>1282</v>
      </c>
      <c r="T298" s="335" t="s">
        <v>1282</v>
      </c>
      <c r="U298" s="335" t="s">
        <v>1282</v>
      </c>
      <c r="V298" s="335" t="s">
        <v>1282</v>
      </c>
      <c r="W298" s="335" t="s">
        <v>1282</v>
      </c>
      <c r="X298" s="335" t="s">
        <v>1282</v>
      </c>
      <c r="Y298" s="335" t="s">
        <v>1282</v>
      </c>
      <c r="Z298" s="335" t="s">
        <v>1282</v>
      </c>
      <c r="AA298" s="335" t="s">
        <v>1282</v>
      </c>
      <c r="AB298" s="335" t="s">
        <v>1282</v>
      </c>
      <c r="AC298" s="335" t="s">
        <v>1282</v>
      </c>
      <c r="AD298" s="335" t="s">
        <v>1282</v>
      </c>
      <c r="AE298" s="335" t="s">
        <v>1282</v>
      </c>
      <c r="AF298" s="335" t="s">
        <v>1282</v>
      </c>
      <c r="AG298" s="335" t="s">
        <v>1282</v>
      </c>
      <c r="AH298" s="335" t="s">
        <v>1282</v>
      </c>
      <c r="AI298" s="335" t="s">
        <v>1282</v>
      </c>
      <c r="AJ298" s="335" t="s">
        <v>1282</v>
      </c>
      <c r="AK298" s="335" t="s">
        <v>1282</v>
      </c>
      <c r="AL298" s="335" t="s">
        <v>1282</v>
      </c>
      <c r="AM298" s="335" t="s">
        <v>1282</v>
      </c>
      <c r="AN298" s="335" t="s">
        <v>1282</v>
      </c>
      <c r="AO298" s="335">
        <v>3</v>
      </c>
      <c r="AP298" s="335">
        <v>24</v>
      </c>
      <c r="AQ298" s="335">
        <v>35</v>
      </c>
      <c r="AR298" s="335">
        <v>45</v>
      </c>
      <c r="AS298" s="335">
        <v>52</v>
      </c>
      <c r="AT298" s="335">
        <v>56</v>
      </c>
      <c r="AU298" s="335">
        <v>51</v>
      </c>
      <c r="AV298" s="335">
        <v>59</v>
      </c>
      <c r="AW298" s="335">
        <v>70</v>
      </c>
      <c r="AX298" s="335">
        <v>71</v>
      </c>
      <c r="AY298" s="335">
        <v>68</v>
      </c>
      <c r="AZ298" s="335">
        <v>62</v>
      </c>
      <c r="BA298" s="335">
        <v>68</v>
      </c>
      <c r="BB298" s="335">
        <v>76</v>
      </c>
      <c r="BC298" s="335">
        <v>79</v>
      </c>
      <c r="BD298" s="335">
        <v>88</v>
      </c>
      <c r="BE298" s="335">
        <v>84</v>
      </c>
      <c r="BF298" s="335">
        <v>85</v>
      </c>
      <c r="BG298" s="335">
        <v>77</v>
      </c>
      <c r="BH298" s="335">
        <v>101</v>
      </c>
      <c r="BI298" s="335">
        <v>88</v>
      </c>
      <c r="BJ298" s="335">
        <v>101</v>
      </c>
      <c r="BK298" s="335">
        <v>97</v>
      </c>
      <c r="BL298" s="335">
        <v>99</v>
      </c>
      <c r="BM298" s="335">
        <v>102</v>
      </c>
      <c r="BN298" s="335">
        <v>99</v>
      </c>
      <c r="BO298" s="335">
        <v>98</v>
      </c>
      <c r="BP298" s="335">
        <v>98</v>
      </c>
      <c r="BQ298" s="335">
        <v>97</v>
      </c>
      <c r="BR298" s="335">
        <v>88</v>
      </c>
      <c r="BS298" s="335">
        <v>78</v>
      </c>
      <c r="BT298" s="335">
        <v>84</v>
      </c>
      <c r="BU298" s="335">
        <v>168</v>
      </c>
      <c r="BV298" s="335">
        <v>315</v>
      </c>
      <c r="BW298" s="335">
        <v>388</v>
      </c>
      <c r="BX298" s="335">
        <v>299</v>
      </c>
      <c r="BY298" s="335">
        <v>11</v>
      </c>
      <c r="BZ298" s="335" t="s">
        <v>1282</v>
      </c>
      <c r="CA298" s="335" t="s">
        <v>1282</v>
      </c>
      <c r="CB298" s="335" t="s">
        <v>1282</v>
      </c>
      <c r="CC298" s="335" t="s">
        <v>1282</v>
      </c>
    </row>
    <row r="299" spans="1:81" s="330" customFormat="1" ht="13.9" customHeight="1" x14ac:dyDescent="0.2">
      <c r="A299" s="377" t="s">
        <v>1479</v>
      </c>
      <c r="B299" s="378"/>
      <c r="C299" s="335" t="s">
        <v>1282</v>
      </c>
      <c r="D299" s="335" t="s">
        <v>1282</v>
      </c>
      <c r="E299" s="335" t="s">
        <v>1282</v>
      </c>
      <c r="F299" s="335" t="s">
        <v>1282</v>
      </c>
      <c r="G299" s="335" t="s">
        <v>1282</v>
      </c>
      <c r="H299" s="335" t="s">
        <v>1282</v>
      </c>
      <c r="I299" s="335" t="s">
        <v>1282</v>
      </c>
      <c r="J299" s="335" t="s">
        <v>1282</v>
      </c>
      <c r="K299" s="335" t="s">
        <v>1282</v>
      </c>
      <c r="L299" s="335" t="s">
        <v>1282</v>
      </c>
      <c r="M299" s="335" t="s">
        <v>1282</v>
      </c>
      <c r="N299" s="335" t="s">
        <v>1282</v>
      </c>
      <c r="O299" s="335" t="s">
        <v>1282</v>
      </c>
      <c r="P299" s="335" t="s">
        <v>1282</v>
      </c>
      <c r="Q299" s="335" t="s">
        <v>1282</v>
      </c>
      <c r="R299" s="335" t="s">
        <v>1282</v>
      </c>
      <c r="S299" s="335" t="s">
        <v>1282</v>
      </c>
      <c r="T299" s="335" t="s">
        <v>1282</v>
      </c>
      <c r="U299" s="335" t="s">
        <v>1282</v>
      </c>
      <c r="V299" s="335" t="s">
        <v>1282</v>
      </c>
      <c r="W299" s="335" t="s">
        <v>1282</v>
      </c>
      <c r="X299" s="335" t="s">
        <v>1282</v>
      </c>
      <c r="Y299" s="335" t="s">
        <v>1282</v>
      </c>
      <c r="Z299" s="335" t="s">
        <v>1282</v>
      </c>
      <c r="AA299" s="335" t="s">
        <v>1282</v>
      </c>
      <c r="AB299" s="335" t="s">
        <v>1282</v>
      </c>
      <c r="AC299" s="335" t="s">
        <v>1282</v>
      </c>
      <c r="AD299" s="335" t="s">
        <v>1282</v>
      </c>
      <c r="AE299" s="335" t="s">
        <v>1282</v>
      </c>
      <c r="AF299" s="335" t="s">
        <v>1282</v>
      </c>
      <c r="AG299" s="335" t="s">
        <v>1282</v>
      </c>
      <c r="AH299" s="335" t="s">
        <v>1282</v>
      </c>
      <c r="AI299" s="335" t="s">
        <v>1282</v>
      </c>
      <c r="AJ299" s="335" t="s">
        <v>1282</v>
      </c>
      <c r="AK299" s="335" t="s">
        <v>1282</v>
      </c>
      <c r="AL299" s="335" t="s">
        <v>1282</v>
      </c>
      <c r="AM299" s="335" t="s">
        <v>1282</v>
      </c>
      <c r="AN299" s="335" t="s">
        <v>1282</v>
      </c>
      <c r="AO299" s="335" t="s">
        <v>1282</v>
      </c>
      <c r="AP299" s="335" t="s">
        <v>1282</v>
      </c>
      <c r="AQ299" s="335" t="s">
        <v>1282</v>
      </c>
      <c r="AR299" s="335" t="s">
        <v>1282</v>
      </c>
      <c r="AS299" s="335" t="s">
        <v>1282</v>
      </c>
      <c r="AT299" s="335" t="s">
        <v>1282</v>
      </c>
      <c r="AU299" s="335" t="s">
        <v>1282</v>
      </c>
      <c r="AV299" s="335" t="s">
        <v>1282</v>
      </c>
      <c r="AW299" s="335" t="s">
        <v>1282</v>
      </c>
      <c r="AX299" s="335" t="s">
        <v>1282</v>
      </c>
      <c r="AY299" s="335" t="s">
        <v>1282</v>
      </c>
      <c r="AZ299" s="335" t="s">
        <v>1282</v>
      </c>
      <c r="BA299" s="335" t="s">
        <v>1282</v>
      </c>
      <c r="BB299" s="335" t="s">
        <v>1282</v>
      </c>
      <c r="BC299" s="335" t="s">
        <v>1282</v>
      </c>
      <c r="BD299" s="335" t="s">
        <v>1282</v>
      </c>
      <c r="BE299" s="335" t="s">
        <v>1282</v>
      </c>
      <c r="BF299" s="335" t="s">
        <v>1282</v>
      </c>
      <c r="BG299" s="335" t="s">
        <v>1282</v>
      </c>
      <c r="BH299" s="335" t="s">
        <v>1282</v>
      </c>
      <c r="BI299" s="335" t="s">
        <v>1282</v>
      </c>
      <c r="BJ299" s="335">
        <v>16</v>
      </c>
      <c r="BK299" s="335">
        <v>267</v>
      </c>
      <c r="BL299" s="335">
        <v>527</v>
      </c>
      <c r="BM299" s="335">
        <v>659</v>
      </c>
      <c r="BN299" s="335">
        <v>500</v>
      </c>
      <c r="BO299" s="335">
        <v>312</v>
      </c>
      <c r="BP299" s="335">
        <v>181</v>
      </c>
      <c r="BQ299" s="335">
        <v>6</v>
      </c>
      <c r="BR299" s="335" t="s">
        <v>1282</v>
      </c>
      <c r="BS299" s="335" t="s">
        <v>1282</v>
      </c>
      <c r="BT299" s="335" t="s">
        <v>1282</v>
      </c>
      <c r="BU299" s="335" t="s">
        <v>1282</v>
      </c>
      <c r="BV299" s="335" t="s">
        <v>1282</v>
      </c>
      <c r="BW299" s="335" t="s">
        <v>1282</v>
      </c>
      <c r="BX299" s="335" t="s">
        <v>1282</v>
      </c>
      <c r="BY299" s="335" t="s">
        <v>1282</v>
      </c>
      <c r="BZ299" s="335" t="s">
        <v>1282</v>
      </c>
      <c r="CA299" s="335" t="s">
        <v>1282</v>
      </c>
      <c r="CB299" s="335" t="s">
        <v>1282</v>
      </c>
      <c r="CC299" s="335" t="s">
        <v>1282</v>
      </c>
    </row>
    <row r="300" spans="1:81" s="330" customFormat="1" ht="13.9" customHeight="1" x14ac:dyDescent="0.2">
      <c r="A300" s="377" t="s">
        <v>1382</v>
      </c>
      <c r="B300" s="378"/>
      <c r="C300" s="335" t="s">
        <v>1282</v>
      </c>
      <c r="D300" s="335" t="s">
        <v>1282</v>
      </c>
      <c r="E300" s="335" t="s">
        <v>1282</v>
      </c>
      <c r="F300" s="335" t="s">
        <v>1282</v>
      </c>
      <c r="G300" s="335" t="s">
        <v>1282</v>
      </c>
      <c r="H300" s="335" t="s">
        <v>1282</v>
      </c>
      <c r="I300" s="335" t="s">
        <v>1282</v>
      </c>
      <c r="J300" s="335" t="s">
        <v>1282</v>
      </c>
      <c r="K300" s="335" t="s">
        <v>1282</v>
      </c>
      <c r="L300" s="335" t="s">
        <v>1282</v>
      </c>
      <c r="M300" s="335" t="s">
        <v>1282</v>
      </c>
      <c r="N300" s="335" t="s">
        <v>1282</v>
      </c>
      <c r="O300" s="335" t="s">
        <v>1282</v>
      </c>
      <c r="P300" s="335" t="s">
        <v>1282</v>
      </c>
      <c r="Q300" s="335" t="s">
        <v>1282</v>
      </c>
      <c r="R300" s="335" t="s">
        <v>1282</v>
      </c>
      <c r="S300" s="335" t="s">
        <v>1282</v>
      </c>
      <c r="T300" s="335" t="s">
        <v>1282</v>
      </c>
      <c r="U300" s="335" t="s">
        <v>1282</v>
      </c>
      <c r="V300" s="335" t="s">
        <v>1282</v>
      </c>
      <c r="W300" s="335" t="s">
        <v>1282</v>
      </c>
      <c r="X300" s="335" t="s">
        <v>1282</v>
      </c>
      <c r="Y300" s="335" t="s">
        <v>1282</v>
      </c>
      <c r="Z300" s="335" t="s">
        <v>1282</v>
      </c>
      <c r="AA300" s="335" t="s">
        <v>1282</v>
      </c>
      <c r="AB300" s="335" t="s">
        <v>1282</v>
      </c>
      <c r="AC300" s="335" t="s">
        <v>1282</v>
      </c>
      <c r="AD300" s="335" t="s">
        <v>1282</v>
      </c>
      <c r="AE300" s="335" t="s">
        <v>1282</v>
      </c>
      <c r="AF300" s="335" t="s">
        <v>1282</v>
      </c>
      <c r="AG300" s="335" t="s">
        <v>1282</v>
      </c>
      <c r="AH300" s="335" t="s">
        <v>1282</v>
      </c>
      <c r="AI300" s="335" t="s">
        <v>1282</v>
      </c>
      <c r="AJ300" s="335">
        <v>64</v>
      </c>
      <c r="AK300" s="335">
        <v>60</v>
      </c>
      <c r="AL300" s="335">
        <v>-19</v>
      </c>
      <c r="AM300" s="335">
        <v>182</v>
      </c>
      <c r="AN300" s="335">
        <v>-26</v>
      </c>
      <c r="AO300" s="335">
        <v>53</v>
      </c>
      <c r="AP300" s="335">
        <v>46</v>
      </c>
      <c r="AQ300" s="335">
        <v>65</v>
      </c>
      <c r="AR300" s="335">
        <v>24</v>
      </c>
      <c r="AS300" s="335">
        <v>51</v>
      </c>
      <c r="AT300" s="335">
        <v>24</v>
      </c>
      <c r="AU300" s="335">
        <v>-5</v>
      </c>
      <c r="AV300" s="335">
        <v>16</v>
      </c>
      <c r="AW300" s="335">
        <v>-27</v>
      </c>
      <c r="AX300" s="335">
        <v>25</v>
      </c>
      <c r="AY300" s="335">
        <v>38</v>
      </c>
      <c r="AZ300" s="335">
        <v>29</v>
      </c>
      <c r="BA300" s="335">
        <v>-22</v>
      </c>
      <c r="BB300" s="335">
        <v>23</v>
      </c>
      <c r="BC300" s="335">
        <v>-25</v>
      </c>
      <c r="BD300" s="335">
        <v>-38</v>
      </c>
      <c r="BE300" s="335">
        <v>23</v>
      </c>
      <c r="BF300" s="335">
        <v>246</v>
      </c>
      <c r="BG300" s="335">
        <v>34</v>
      </c>
      <c r="BH300" s="335">
        <v>96</v>
      </c>
      <c r="BI300" s="335">
        <v>105</v>
      </c>
      <c r="BJ300" s="335">
        <v>219</v>
      </c>
      <c r="BK300" s="335">
        <v>45</v>
      </c>
      <c r="BL300" s="335">
        <v>225</v>
      </c>
      <c r="BM300" s="335">
        <v>119</v>
      </c>
      <c r="BN300" s="335">
        <v>157</v>
      </c>
      <c r="BO300" s="335">
        <v>167</v>
      </c>
      <c r="BP300" s="335">
        <v>163</v>
      </c>
      <c r="BQ300" s="335">
        <v>137</v>
      </c>
      <c r="BR300" s="335">
        <v>155</v>
      </c>
      <c r="BS300" s="335">
        <v>118</v>
      </c>
      <c r="BT300" s="335">
        <v>148</v>
      </c>
      <c r="BU300" s="335">
        <v>35</v>
      </c>
      <c r="BV300" s="335">
        <v>95</v>
      </c>
      <c r="BW300" s="335">
        <v>84</v>
      </c>
      <c r="BX300" s="335">
        <v>64</v>
      </c>
      <c r="BY300" s="335">
        <v>44</v>
      </c>
      <c r="BZ300" s="335">
        <v>125</v>
      </c>
      <c r="CA300" s="335">
        <v>100</v>
      </c>
      <c r="CB300" s="335">
        <v>115</v>
      </c>
      <c r="CC300" s="335">
        <v>-9</v>
      </c>
    </row>
    <row r="301" spans="1:81" s="330" customFormat="1" ht="13.9" customHeight="1" x14ac:dyDescent="0.2">
      <c r="A301" s="377" t="s">
        <v>1478</v>
      </c>
      <c r="B301" s="378"/>
      <c r="C301" s="335" t="s">
        <v>1282</v>
      </c>
      <c r="D301" s="335" t="s">
        <v>1282</v>
      </c>
      <c r="E301" s="335" t="s">
        <v>1282</v>
      </c>
      <c r="F301" s="335" t="s">
        <v>1282</v>
      </c>
      <c r="G301" s="335" t="s">
        <v>1282</v>
      </c>
      <c r="H301" s="335" t="s">
        <v>1282</v>
      </c>
      <c r="I301" s="335" t="s">
        <v>1282</v>
      </c>
      <c r="J301" s="335" t="s">
        <v>1282</v>
      </c>
      <c r="K301" s="335" t="s">
        <v>1282</v>
      </c>
      <c r="L301" s="335" t="s">
        <v>1282</v>
      </c>
      <c r="M301" s="335" t="s">
        <v>1282</v>
      </c>
      <c r="N301" s="335" t="s">
        <v>1282</v>
      </c>
      <c r="O301" s="335" t="s">
        <v>1282</v>
      </c>
      <c r="P301" s="335" t="s">
        <v>1282</v>
      </c>
      <c r="Q301" s="335" t="s">
        <v>1282</v>
      </c>
      <c r="R301" s="335" t="s">
        <v>1282</v>
      </c>
      <c r="S301" s="335" t="s">
        <v>1282</v>
      </c>
      <c r="T301" s="335" t="s">
        <v>1282</v>
      </c>
      <c r="U301" s="335" t="s">
        <v>1282</v>
      </c>
      <c r="V301" s="335" t="s">
        <v>1282</v>
      </c>
      <c r="W301" s="335" t="s">
        <v>1282</v>
      </c>
      <c r="X301" s="335" t="s">
        <v>1282</v>
      </c>
      <c r="Y301" s="335" t="s">
        <v>1282</v>
      </c>
      <c r="Z301" s="335" t="s">
        <v>1282</v>
      </c>
      <c r="AA301" s="335" t="s">
        <v>1282</v>
      </c>
      <c r="AB301" s="335" t="s">
        <v>1282</v>
      </c>
      <c r="AC301" s="335" t="s">
        <v>1282</v>
      </c>
      <c r="AD301" s="335" t="s">
        <v>1282</v>
      </c>
      <c r="AE301" s="335" t="s">
        <v>1282</v>
      </c>
      <c r="AF301" s="335" t="s">
        <v>1282</v>
      </c>
      <c r="AG301" s="335" t="s">
        <v>1282</v>
      </c>
      <c r="AH301" s="335" t="s">
        <v>1282</v>
      </c>
      <c r="AI301" s="335" t="s">
        <v>1282</v>
      </c>
      <c r="AJ301" s="335" t="s">
        <v>1282</v>
      </c>
      <c r="AK301" s="335" t="s">
        <v>1282</v>
      </c>
      <c r="AL301" s="335" t="s">
        <v>1282</v>
      </c>
      <c r="AM301" s="335" t="s">
        <v>1282</v>
      </c>
      <c r="AN301" s="335" t="s">
        <v>1282</v>
      </c>
      <c r="AO301" s="335" t="s">
        <v>1282</v>
      </c>
      <c r="AP301" s="335" t="s">
        <v>1282</v>
      </c>
      <c r="AQ301" s="335" t="s">
        <v>1282</v>
      </c>
      <c r="AR301" s="335" t="s">
        <v>1282</v>
      </c>
      <c r="AS301" s="335" t="s">
        <v>1282</v>
      </c>
      <c r="AT301" s="335" t="s">
        <v>1282</v>
      </c>
      <c r="AU301" s="335" t="s">
        <v>1282</v>
      </c>
      <c r="AV301" s="335" t="s">
        <v>1282</v>
      </c>
      <c r="AW301" s="335" t="s">
        <v>1282</v>
      </c>
      <c r="AX301" s="335" t="s">
        <v>1282</v>
      </c>
      <c r="AY301" s="335" t="s">
        <v>1282</v>
      </c>
      <c r="AZ301" s="335" t="s">
        <v>1282</v>
      </c>
      <c r="BA301" s="335" t="s">
        <v>1282</v>
      </c>
      <c r="BB301" s="335" t="s">
        <v>1282</v>
      </c>
      <c r="BC301" s="335" t="s">
        <v>1282</v>
      </c>
      <c r="BD301" s="335" t="s">
        <v>1282</v>
      </c>
      <c r="BE301" s="335" t="s">
        <v>1282</v>
      </c>
      <c r="BF301" s="335" t="s">
        <v>1282</v>
      </c>
      <c r="BG301" s="335" t="s">
        <v>1282</v>
      </c>
      <c r="BH301" s="335" t="s">
        <v>1282</v>
      </c>
      <c r="BI301" s="335" t="s">
        <v>1282</v>
      </c>
      <c r="BJ301" s="335" t="s">
        <v>1282</v>
      </c>
      <c r="BK301" s="335" t="s">
        <v>1282</v>
      </c>
      <c r="BL301" s="335" t="s">
        <v>1282</v>
      </c>
      <c r="BM301" s="335" t="s">
        <v>1282</v>
      </c>
      <c r="BN301" s="335" t="s">
        <v>1282</v>
      </c>
      <c r="BO301" s="335" t="s">
        <v>1282</v>
      </c>
      <c r="BP301" s="335" t="s">
        <v>1282</v>
      </c>
      <c r="BQ301" s="335" t="s">
        <v>1282</v>
      </c>
      <c r="BR301" s="335" t="s">
        <v>1282</v>
      </c>
      <c r="BS301" s="335" t="s">
        <v>1282</v>
      </c>
      <c r="BT301" s="335" t="s">
        <v>1282</v>
      </c>
      <c r="BU301" s="335" t="s">
        <v>1282</v>
      </c>
      <c r="BV301" s="335" t="s">
        <v>1282</v>
      </c>
      <c r="BW301" s="335" t="s">
        <v>1282</v>
      </c>
      <c r="BX301" s="335">
        <v>40</v>
      </c>
      <c r="BY301" s="335">
        <v>205</v>
      </c>
      <c r="BZ301" s="335">
        <v>356</v>
      </c>
      <c r="CA301" s="335">
        <v>433</v>
      </c>
      <c r="CB301" s="335">
        <v>410</v>
      </c>
      <c r="CC301" s="335">
        <v>390</v>
      </c>
    </row>
    <row r="302" spans="1:81" s="330" customFormat="1" ht="13.9" customHeight="1" x14ac:dyDescent="0.2">
      <c r="A302" s="377" t="s">
        <v>1477</v>
      </c>
      <c r="B302" s="378"/>
      <c r="C302" s="335" t="s">
        <v>1282</v>
      </c>
      <c r="D302" s="335" t="s">
        <v>1282</v>
      </c>
      <c r="E302" s="335" t="s">
        <v>1282</v>
      </c>
      <c r="F302" s="335" t="s">
        <v>1282</v>
      </c>
      <c r="G302" s="335" t="s">
        <v>1282</v>
      </c>
      <c r="H302" s="335" t="s">
        <v>1282</v>
      </c>
      <c r="I302" s="335" t="s">
        <v>1282</v>
      </c>
      <c r="J302" s="335" t="s">
        <v>1282</v>
      </c>
      <c r="K302" s="335">
        <v>53</v>
      </c>
      <c r="L302" s="335">
        <v>44</v>
      </c>
      <c r="M302" s="335">
        <v>87</v>
      </c>
      <c r="N302" s="335">
        <v>67</v>
      </c>
      <c r="O302" s="335">
        <v>74</v>
      </c>
      <c r="P302" s="335">
        <v>86</v>
      </c>
      <c r="Q302" s="335">
        <v>70</v>
      </c>
      <c r="R302" s="335">
        <v>55</v>
      </c>
      <c r="S302" s="335">
        <v>87</v>
      </c>
      <c r="T302" s="335">
        <v>91</v>
      </c>
      <c r="U302" s="335">
        <v>92</v>
      </c>
      <c r="V302" s="335">
        <v>94</v>
      </c>
      <c r="W302" s="335">
        <v>100</v>
      </c>
      <c r="X302" s="335" t="s">
        <v>1282</v>
      </c>
      <c r="Y302" s="335" t="s">
        <v>1282</v>
      </c>
      <c r="Z302" s="335" t="s">
        <v>1282</v>
      </c>
      <c r="AA302" s="335" t="s">
        <v>1282</v>
      </c>
      <c r="AB302" s="335" t="s">
        <v>1282</v>
      </c>
      <c r="AC302" s="335" t="s">
        <v>1282</v>
      </c>
      <c r="AD302" s="335" t="s">
        <v>1282</v>
      </c>
      <c r="AE302" s="335" t="s">
        <v>1282</v>
      </c>
      <c r="AF302" s="335" t="s">
        <v>1282</v>
      </c>
      <c r="AG302" s="335" t="s">
        <v>1282</v>
      </c>
      <c r="AH302" s="335" t="s">
        <v>1282</v>
      </c>
      <c r="AI302" s="335" t="s">
        <v>1282</v>
      </c>
      <c r="AJ302" s="335" t="s">
        <v>1282</v>
      </c>
      <c r="AK302" s="335" t="s">
        <v>1282</v>
      </c>
      <c r="AL302" s="335" t="s">
        <v>1282</v>
      </c>
      <c r="AM302" s="335" t="s">
        <v>1282</v>
      </c>
      <c r="AN302" s="335" t="s">
        <v>1282</v>
      </c>
      <c r="AO302" s="335" t="s">
        <v>1282</v>
      </c>
      <c r="AP302" s="335" t="s">
        <v>1282</v>
      </c>
      <c r="AQ302" s="335" t="s">
        <v>1282</v>
      </c>
      <c r="AR302" s="335" t="s">
        <v>1282</v>
      </c>
      <c r="AS302" s="335" t="s">
        <v>1282</v>
      </c>
      <c r="AT302" s="335" t="s">
        <v>1282</v>
      </c>
      <c r="AU302" s="335" t="s">
        <v>1282</v>
      </c>
      <c r="AV302" s="335" t="s">
        <v>1282</v>
      </c>
      <c r="AW302" s="335" t="s">
        <v>1282</v>
      </c>
      <c r="AX302" s="335" t="s">
        <v>1282</v>
      </c>
      <c r="AY302" s="335" t="s">
        <v>1282</v>
      </c>
      <c r="AZ302" s="335" t="s">
        <v>1282</v>
      </c>
      <c r="BA302" s="335" t="s">
        <v>1282</v>
      </c>
      <c r="BB302" s="335" t="s">
        <v>1282</v>
      </c>
      <c r="BC302" s="335" t="s">
        <v>1282</v>
      </c>
      <c r="BD302" s="335" t="s">
        <v>1282</v>
      </c>
      <c r="BE302" s="335" t="s">
        <v>1282</v>
      </c>
      <c r="BF302" s="335" t="s">
        <v>1282</v>
      </c>
      <c r="BG302" s="335" t="s">
        <v>1282</v>
      </c>
      <c r="BH302" s="335" t="s">
        <v>1282</v>
      </c>
      <c r="BI302" s="335" t="s">
        <v>1282</v>
      </c>
      <c r="BJ302" s="335" t="s">
        <v>1282</v>
      </c>
      <c r="BK302" s="335" t="s">
        <v>1282</v>
      </c>
      <c r="BL302" s="335" t="s">
        <v>1282</v>
      </c>
      <c r="BM302" s="335" t="s">
        <v>1282</v>
      </c>
      <c r="BN302" s="335" t="s">
        <v>1282</v>
      </c>
      <c r="BO302" s="335" t="s">
        <v>1282</v>
      </c>
      <c r="BP302" s="335" t="s">
        <v>1282</v>
      </c>
      <c r="BQ302" s="335" t="s">
        <v>1282</v>
      </c>
      <c r="BR302" s="335" t="s">
        <v>1282</v>
      </c>
      <c r="BS302" s="335" t="s">
        <v>1282</v>
      </c>
      <c r="BT302" s="335" t="s">
        <v>1282</v>
      </c>
      <c r="BU302" s="335" t="s">
        <v>1282</v>
      </c>
      <c r="BV302" s="335" t="s">
        <v>1282</v>
      </c>
      <c r="BW302" s="335" t="s">
        <v>1282</v>
      </c>
      <c r="BX302" s="335" t="s">
        <v>1282</v>
      </c>
      <c r="BY302" s="335" t="s">
        <v>1282</v>
      </c>
      <c r="BZ302" s="335" t="s">
        <v>1282</v>
      </c>
      <c r="CA302" s="335" t="s">
        <v>1282</v>
      </c>
      <c r="CB302" s="335" t="s">
        <v>1282</v>
      </c>
      <c r="CC302" s="335" t="s">
        <v>1282</v>
      </c>
    </row>
    <row r="303" spans="1:81" s="330" customFormat="1" ht="13.9" customHeight="1" x14ac:dyDescent="0.2">
      <c r="A303" s="377" t="s">
        <v>1476</v>
      </c>
      <c r="B303" s="378"/>
      <c r="C303" s="335" t="s">
        <v>1282</v>
      </c>
      <c r="D303" s="335" t="s">
        <v>1282</v>
      </c>
      <c r="E303" s="335" t="s">
        <v>1282</v>
      </c>
      <c r="F303" s="335" t="s">
        <v>1282</v>
      </c>
      <c r="G303" s="335" t="s">
        <v>1282</v>
      </c>
      <c r="H303" s="335" t="s">
        <v>1282</v>
      </c>
      <c r="I303" s="335" t="s">
        <v>1282</v>
      </c>
      <c r="J303" s="335" t="s">
        <v>1282</v>
      </c>
      <c r="K303" s="335" t="s">
        <v>1282</v>
      </c>
      <c r="L303" s="335" t="s">
        <v>1282</v>
      </c>
      <c r="M303" s="335" t="s">
        <v>1282</v>
      </c>
      <c r="N303" s="335" t="s">
        <v>1282</v>
      </c>
      <c r="O303" s="335" t="s">
        <v>1282</v>
      </c>
      <c r="P303" s="335" t="s">
        <v>1282</v>
      </c>
      <c r="Q303" s="335" t="s">
        <v>1282</v>
      </c>
      <c r="R303" s="335" t="s">
        <v>1282</v>
      </c>
      <c r="S303" s="335" t="s">
        <v>1282</v>
      </c>
      <c r="T303" s="335" t="s">
        <v>1282</v>
      </c>
      <c r="U303" s="335" t="s">
        <v>1282</v>
      </c>
      <c r="V303" s="335" t="s">
        <v>1282</v>
      </c>
      <c r="W303" s="335" t="s">
        <v>1282</v>
      </c>
      <c r="X303" s="335" t="s">
        <v>1282</v>
      </c>
      <c r="Y303" s="335" t="s">
        <v>1282</v>
      </c>
      <c r="Z303" s="335" t="s">
        <v>1282</v>
      </c>
      <c r="AA303" s="335" t="s">
        <v>1282</v>
      </c>
      <c r="AB303" s="335" t="s">
        <v>1282</v>
      </c>
      <c r="AC303" s="335" t="s">
        <v>1282</v>
      </c>
      <c r="AD303" s="335" t="s">
        <v>1282</v>
      </c>
      <c r="AE303" s="335" t="s">
        <v>1282</v>
      </c>
      <c r="AF303" s="335" t="s">
        <v>1282</v>
      </c>
      <c r="AG303" s="335" t="s">
        <v>1282</v>
      </c>
      <c r="AH303" s="335" t="s">
        <v>1282</v>
      </c>
      <c r="AI303" s="335" t="s">
        <v>1282</v>
      </c>
      <c r="AJ303" s="335" t="s">
        <v>1282</v>
      </c>
      <c r="AK303" s="335" t="s">
        <v>1282</v>
      </c>
      <c r="AL303" s="335" t="s">
        <v>1282</v>
      </c>
      <c r="AM303" s="335" t="s">
        <v>1282</v>
      </c>
      <c r="AN303" s="335" t="s">
        <v>1282</v>
      </c>
      <c r="AO303" s="335" t="s">
        <v>1282</v>
      </c>
      <c r="AP303" s="335" t="s">
        <v>1282</v>
      </c>
      <c r="AQ303" s="335" t="s">
        <v>1282</v>
      </c>
      <c r="AR303" s="335" t="s">
        <v>1282</v>
      </c>
      <c r="AS303" s="335" t="s">
        <v>1282</v>
      </c>
      <c r="AT303" s="335" t="s">
        <v>1282</v>
      </c>
      <c r="AU303" s="335" t="s">
        <v>1282</v>
      </c>
      <c r="AV303" s="335" t="s">
        <v>1282</v>
      </c>
      <c r="AW303" s="335" t="s">
        <v>1282</v>
      </c>
      <c r="AX303" s="335" t="s">
        <v>1282</v>
      </c>
      <c r="AY303" s="335" t="s">
        <v>1282</v>
      </c>
      <c r="AZ303" s="335" t="s">
        <v>1282</v>
      </c>
      <c r="BA303" s="335">
        <v>17</v>
      </c>
      <c r="BB303" s="335">
        <v>3</v>
      </c>
      <c r="BC303" s="335">
        <v>51</v>
      </c>
      <c r="BD303" s="335">
        <v>65</v>
      </c>
      <c r="BE303" s="335">
        <v>77</v>
      </c>
      <c r="BF303" s="335">
        <v>74</v>
      </c>
      <c r="BG303" s="335">
        <v>103</v>
      </c>
      <c r="BH303" s="335">
        <v>99</v>
      </c>
      <c r="BI303" s="335">
        <v>120</v>
      </c>
      <c r="BJ303" s="335">
        <v>95</v>
      </c>
      <c r="BK303" s="335">
        <v>100</v>
      </c>
      <c r="BL303" s="335">
        <v>133</v>
      </c>
      <c r="BM303" s="335">
        <v>141</v>
      </c>
      <c r="BN303" s="335">
        <v>142</v>
      </c>
      <c r="BO303" s="335">
        <v>212</v>
      </c>
      <c r="BP303" s="335">
        <v>179</v>
      </c>
      <c r="BQ303" s="335">
        <v>244</v>
      </c>
      <c r="BR303" s="335">
        <v>235</v>
      </c>
      <c r="BS303" s="335">
        <v>217</v>
      </c>
      <c r="BT303" s="335">
        <v>241</v>
      </c>
      <c r="BU303" s="335">
        <v>276</v>
      </c>
      <c r="BV303" s="335">
        <v>490</v>
      </c>
      <c r="BW303" s="335">
        <v>393</v>
      </c>
      <c r="BX303" s="335">
        <v>369</v>
      </c>
      <c r="BY303" s="335">
        <v>265</v>
      </c>
      <c r="BZ303" s="335">
        <v>273</v>
      </c>
      <c r="CA303" s="335">
        <v>237</v>
      </c>
      <c r="CB303" s="335">
        <v>346</v>
      </c>
      <c r="CC303" s="335">
        <v>329</v>
      </c>
    </row>
    <row r="304" spans="1:81" s="330" customFormat="1" ht="14.25" x14ac:dyDescent="0.2">
      <c r="A304" s="334" t="s">
        <v>1475</v>
      </c>
      <c r="B304" s="335" t="s">
        <v>1123</v>
      </c>
      <c r="C304" s="335" t="s">
        <v>1282</v>
      </c>
      <c r="D304" s="335" t="s">
        <v>1282</v>
      </c>
      <c r="E304" s="335" t="s">
        <v>1282</v>
      </c>
      <c r="F304" s="335" t="s">
        <v>1282</v>
      </c>
      <c r="G304" s="335" t="s">
        <v>1282</v>
      </c>
      <c r="H304" s="335" t="s">
        <v>1282</v>
      </c>
      <c r="I304" s="335" t="s">
        <v>1282</v>
      </c>
      <c r="J304" s="335" t="s">
        <v>1282</v>
      </c>
      <c r="K304" s="335" t="s">
        <v>1282</v>
      </c>
      <c r="L304" s="335" t="s">
        <v>1282</v>
      </c>
      <c r="M304" s="335" t="s">
        <v>1282</v>
      </c>
      <c r="N304" s="335" t="s">
        <v>1282</v>
      </c>
      <c r="O304" s="335" t="s">
        <v>1282</v>
      </c>
      <c r="P304" s="335" t="s">
        <v>1282</v>
      </c>
      <c r="Q304" s="335" t="s">
        <v>1282</v>
      </c>
      <c r="R304" s="335" t="s">
        <v>1282</v>
      </c>
      <c r="S304" s="335" t="s">
        <v>1282</v>
      </c>
      <c r="T304" s="335" t="s">
        <v>1282</v>
      </c>
      <c r="U304" s="335" t="s">
        <v>1282</v>
      </c>
      <c r="V304" s="335" t="s">
        <v>1282</v>
      </c>
      <c r="W304" s="335" t="s">
        <v>1282</v>
      </c>
      <c r="X304" s="335">
        <v>120</v>
      </c>
      <c r="Y304" s="335">
        <v>170</v>
      </c>
      <c r="Z304" s="335">
        <v>131</v>
      </c>
      <c r="AA304" s="335">
        <v>160</v>
      </c>
      <c r="AB304" s="335">
        <v>177</v>
      </c>
      <c r="AC304" s="335">
        <v>237</v>
      </c>
      <c r="AD304" s="335">
        <v>283</v>
      </c>
      <c r="AE304" s="335">
        <v>303</v>
      </c>
      <c r="AF304" s="335">
        <v>317</v>
      </c>
      <c r="AG304" s="335">
        <v>351</v>
      </c>
      <c r="AH304" s="335">
        <v>357</v>
      </c>
      <c r="AI304" s="335">
        <v>360</v>
      </c>
      <c r="AJ304" s="335">
        <v>363</v>
      </c>
      <c r="AK304" s="335">
        <v>374</v>
      </c>
      <c r="AL304" s="335">
        <v>481</v>
      </c>
      <c r="AM304" s="335">
        <v>344</v>
      </c>
      <c r="AN304" s="335">
        <v>170</v>
      </c>
      <c r="AO304" s="335">
        <v>551</v>
      </c>
      <c r="AP304" s="335">
        <v>582</v>
      </c>
      <c r="AQ304" s="335">
        <v>610</v>
      </c>
      <c r="AR304" s="335">
        <v>710</v>
      </c>
      <c r="AS304" s="335">
        <v>730</v>
      </c>
      <c r="AT304" s="335">
        <v>685</v>
      </c>
      <c r="AU304" s="335">
        <v>724</v>
      </c>
      <c r="AV304" s="335">
        <v>763</v>
      </c>
      <c r="AW304" s="335">
        <v>918</v>
      </c>
      <c r="AX304" s="335">
        <v>932</v>
      </c>
      <c r="AY304" s="335">
        <v>901</v>
      </c>
      <c r="AZ304" s="335">
        <v>950</v>
      </c>
      <c r="BA304" s="335">
        <v>995</v>
      </c>
      <c r="BB304" s="335">
        <v>1009</v>
      </c>
      <c r="BC304" s="335">
        <v>1045</v>
      </c>
      <c r="BD304" s="335">
        <v>1023</v>
      </c>
      <c r="BE304" s="335">
        <v>1077</v>
      </c>
      <c r="BF304" s="335">
        <v>1036</v>
      </c>
      <c r="BG304" s="335">
        <v>1080</v>
      </c>
      <c r="BH304" s="335">
        <v>1082</v>
      </c>
      <c r="BI304" s="335">
        <v>1032</v>
      </c>
      <c r="BJ304" s="335">
        <v>958</v>
      </c>
      <c r="BK304" s="335">
        <v>1026</v>
      </c>
      <c r="BL304" s="335">
        <v>961</v>
      </c>
      <c r="BM304" s="335">
        <v>1100</v>
      </c>
      <c r="BN304" s="335">
        <v>1040</v>
      </c>
      <c r="BO304" s="335">
        <v>1071</v>
      </c>
      <c r="BP304" s="335">
        <v>1110</v>
      </c>
      <c r="BQ304" s="335">
        <v>469</v>
      </c>
      <c r="BR304" s="335">
        <v>803</v>
      </c>
      <c r="BS304" s="335">
        <v>922</v>
      </c>
      <c r="BT304" s="335">
        <v>996</v>
      </c>
      <c r="BU304" s="335">
        <v>953</v>
      </c>
      <c r="BV304" s="335">
        <v>1156</v>
      </c>
      <c r="BW304" s="335">
        <v>1266</v>
      </c>
      <c r="BX304" s="335">
        <v>951</v>
      </c>
      <c r="BY304" s="335">
        <v>940</v>
      </c>
      <c r="BZ304" s="335">
        <v>976</v>
      </c>
      <c r="CA304" s="335">
        <v>908</v>
      </c>
      <c r="CB304" s="335">
        <v>934</v>
      </c>
      <c r="CC304" s="335">
        <v>865</v>
      </c>
    </row>
    <row r="305" spans="1:81" s="330" customFormat="1" ht="13.9" customHeight="1" x14ac:dyDescent="0.2">
      <c r="A305" s="377" t="s">
        <v>1332</v>
      </c>
      <c r="B305" s="378"/>
      <c r="C305" s="335" t="s">
        <v>1282</v>
      </c>
      <c r="D305" s="335" t="s">
        <v>1282</v>
      </c>
      <c r="E305" s="335" t="s">
        <v>1282</v>
      </c>
      <c r="F305" s="335" t="s">
        <v>1282</v>
      </c>
      <c r="G305" s="335" t="s">
        <v>1282</v>
      </c>
      <c r="H305" s="335" t="s">
        <v>1282</v>
      </c>
      <c r="I305" s="335" t="s">
        <v>1282</v>
      </c>
      <c r="J305" s="335" t="s">
        <v>1282</v>
      </c>
      <c r="K305" s="335" t="s">
        <v>1282</v>
      </c>
      <c r="L305" s="335" t="s">
        <v>1282</v>
      </c>
      <c r="M305" s="335" t="s">
        <v>1282</v>
      </c>
      <c r="N305" s="335" t="s">
        <v>1282</v>
      </c>
      <c r="O305" s="335" t="s">
        <v>1282</v>
      </c>
      <c r="P305" s="335" t="s">
        <v>1282</v>
      </c>
      <c r="Q305" s="335" t="s">
        <v>1282</v>
      </c>
      <c r="R305" s="335" t="s">
        <v>1282</v>
      </c>
      <c r="S305" s="335" t="s">
        <v>1282</v>
      </c>
      <c r="T305" s="335" t="s">
        <v>1282</v>
      </c>
      <c r="U305" s="335" t="s">
        <v>1282</v>
      </c>
      <c r="V305" s="335" t="s">
        <v>1282</v>
      </c>
      <c r="W305" s="335" t="s">
        <v>1282</v>
      </c>
      <c r="X305" s="335" t="s">
        <v>1282</v>
      </c>
      <c r="Y305" s="335" t="s">
        <v>1282</v>
      </c>
      <c r="Z305" s="335" t="s">
        <v>1282</v>
      </c>
      <c r="AA305" s="335" t="s">
        <v>1282</v>
      </c>
      <c r="AB305" s="335" t="s">
        <v>1282</v>
      </c>
      <c r="AC305" s="335" t="s">
        <v>1282</v>
      </c>
      <c r="AD305" s="335">
        <v>2</v>
      </c>
      <c r="AE305" s="335" t="s">
        <v>1282</v>
      </c>
      <c r="AF305" s="335" t="s">
        <v>1282</v>
      </c>
      <c r="AG305" s="335" t="s">
        <v>1282</v>
      </c>
      <c r="AH305" s="335" t="s">
        <v>1282</v>
      </c>
      <c r="AI305" s="335" t="s">
        <v>1282</v>
      </c>
      <c r="AJ305" s="335" t="s">
        <v>1282</v>
      </c>
      <c r="AK305" s="335" t="s">
        <v>1282</v>
      </c>
      <c r="AL305" s="335" t="s">
        <v>1282</v>
      </c>
      <c r="AM305" s="335" t="s">
        <v>1282</v>
      </c>
      <c r="AN305" s="335">
        <v>5</v>
      </c>
      <c r="AO305" s="335" t="s">
        <v>1282</v>
      </c>
      <c r="AP305" s="335" t="s">
        <v>1282</v>
      </c>
      <c r="AQ305" s="335" t="s">
        <v>1282</v>
      </c>
      <c r="AR305" s="335" t="s">
        <v>1282</v>
      </c>
      <c r="AS305" s="335" t="s">
        <v>1282</v>
      </c>
      <c r="AT305" s="335" t="s">
        <v>1282</v>
      </c>
      <c r="AU305" s="335" t="s">
        <v>1282</v>
      </c>
      <c r="AV305" s="335" t="s">
        <v>1282</v>
      </c>
      <c r="AW305" s="335" t="s">
        <v>1282</v>
      </c>
      <c r="AX305" s="335" t="s">
        <v>1282</v>
      </c>
      <c r="AY305" s="335" t="s">
        <v>1282</v>
      </c>
      <c r="AZ305" s="335" t="s">
        <v>1282</v>
      </c>
      <c r="BA305" s="335" t="s">
        <v>1282</v>
      </c>
      <c r="BB305" s="335" t="s">
        <v>1282</v>
      </c>
      <c r="BC305" s="335" t="s">
        <v>1282</v>
      </c>
      <c r="BD305" s="335" t="s">
        <v>1282</v>
      </c>
      <c r="BE305" s="335" t="s">
        <v>1282</v>
      </c>
      <c r="BF305" s="335" t="s">
        <v>1282</v>
      </c>
      <c r="BG305" s="335" t="s">
        <v>1282</v>
      </c>
      <c r="BH305" s="335" t="s">
        <v>1282</v>
      </c>
      <c r="BI305" s="335" t="s">
        <v>1282</v>
      </c>
      <c r="BJ305" s="335" t="s">
        <v>1282</v>
      </c>
      <c r="BK305" s="335" t="s">
        <v>1282</v>
      </c>
      <c r="BL305" s="335" t="s">
        <v>1282</v>
      </c>
      <c r="BM305" s="335" t="s">
        <v>1282</v>
      </c>
      <c r="BN305" s="335" t="s">
        <v>1282</v>
      </c>
      <c r="BO305" s="335" t="s">
        <v>1282</v>
      </c>
      <c r="BP305" s="335" t="s">
        <v>1282</v>
      </c>
      <c r="BQ305" s="335" t="s">
        <v>1282</v>
      </c>
      <c r="BR305" s="335" t="s">
        <v>1282</v>
      </c>
      <c r="BS305" s="335" t="s">
        <v>1282</v>
      </c>
      <c r="BT305" s="335" t="s">
        <v>1282</v>
      </c>
      <c r="BU305" s="335" t="s">
        <v>1282</v>
      </c>
      <c r="BV305" s="335" t="s">
        <v>1282</v>
      </c>
      <c r="BW305" s="335" t="s">
        <v>1282</v>
      </c>
      <c r="BX305" s="335" t="s">
        <v>1282</v>
      </c>
      <c r="BY305" s="335" t="s">
        <v>1282</v>
      </c>
      <c r="BZ305" s="335" t="s">
        <v>1282</v>
      </c>
      <c r="CA305" s="335" t="s">
        <v>1282</v>
      </c>
      <c r="CB305" s="335" t="s">
        <v>1282</v>
      </c>
      <c r="CC305" s="335" t="s">
        <v>1282</v>
      </c>
    </row>
    <row r="306" spans="1:81" s="330" customFormat="1" ht="13.9" customHeight="1" x14ac:dyDescent="0.2">
      <c r="A306" s="383" t="s">
        <v>1378</v>
      </c>
      <c r="B306" s="384"/>
      <c r="C306" s="333" t="s">
        <v>1282</v>
      </c>
      <c r="D306" s="333" t="s">
        <v>1282</v>
      </c>
      <c r="E306" s="333" t="s">
        <v>1282</v>
      </c>
      <c r="F306" s="333" t="s">
        <v>1282</v>
      </c>
      <c r="G306" s="333" t="s">
        <v>1282</v>
      </c>
      <c r="H306" s="333" t="s">
        <v>1282</v>
      </c>
      <c r="I306" s="333" t="s">
        <v>1282</v>
      </c>
      <c r="J306" s="333" t="s">
        <v>1282</v>
      </c>
      <c r="K306" s="333">
        <v>53</v>
      </c>
      <c r="L306" s="333">
        <v>44</v>
      </c>
      <c r="M306" s="333">
        <v>87</v>
      </c>
      <c r="N306" s="333">
        <v>67</v>
      </c>
      <c r="O306" s="333">
        <v>74</v>
      </c>
      <c r="P306" s="333">
        <v>86</v>
      </c>
      <c r="Q306" s="333">
        <v>70</v>
      </c>
      <c r="R306" s="333">
        <v>55</v>
      </c>
      <c r="S306" s="333">
        <v>87</v>
      </c>
      <c r="T306" s="333">
        <v>91</v>
      </c>
      <c r="U306" s="333">
        <v>92</v>
      </c>
      <c r="V306" s="333">
        <v>94</v>
      </c>
      <c r="W306" s="333">
        <v>100</v>
      </c>
      <c r="X306" s="333">
        <v>120</v>
      </c>
      <c r="Y306" s="333">
        <v>170</v>
      </c>
      <c r="Z306" s="333">
        <v>131</v>
      </c>
      <c r="AA306" s="333">
        <v>240</v>
      </c>
      <c r="AB306" s="333">
        <v>264</v>
      </c>
      <c r="AC306" s="333">
        <v>573</v>
      </c>
      <c r="AD306" s="333">
        <v>566</v>
      </c>
      <c r="AE306" s="333">
        <v>859</v>
      </c>
      <c r="AF306" s="333">
        <v>830</v>
      </c>
      <c r="AG306" s="333">
        <v>1305</v>
      </c>
      <c r="AH306" s="333">
        <v>1464</v>
      </c>
      <c r="AI306" s="333">
        <v>2075</v>
      </c>
      <c r="AJ306" s="333">
        <v>2416</v>
      </c>
      <c r="AK306" s="333">
        <v>2169</v>
      </c>
      <c r="AL306" s="333">
        <v>3339</v>
      </c>
      <c r="AM306" s="333">
        <v>5266</v>
      </c>
      <c r="AN306" s="333">
        <v>1648</v>
      </c>
      <c r="AO306" s="333">
        <v>5887</v>
      </c>
      <c r="AP306" s="333">
        <v>9673</v>
      </c>
      <c r="AQ306" s="333">
        <v>9392</v>
      </c>
      <c r="AR306" s="333">
        <v>8766</v>
      </c>
      <c r="AS306" s="333">
        <v>7611</v>
      </c>
      <c r="AT306" s="333">
        <v>4097</v>
      </c>
      <c r="AU306" s="333">
        <v>4003</v>
      </c>
      <c r="AV306" s="333">
        <v>3378</v>
      </c>
      <c r="AW306" s="333">
        <v>3719</v>
      </c>
      <c r="AX306" s="333">
        <v>4046</v>
      </c>
      <c r="AY306" s="333">
        <v>3936</v>
      </c>
      <c r="AZ306" s="333">
        <v>3998</v>
      </c>
      <c r="BA306" s="333">
        <v>4078</v>
      </c>
      <c r="BB306" s="333">
        <v>4152</v>
      </c>
      <c r="BC306" s="333">
        <v>4135</v>
      </c>
      <c r="BD306" s="333">
        <v>4526</v>
      </c>
      <c r="BE306" s="333">
        <v>4507</v>
      </c>
      <c r="BF306" s="333">
        <v>4751</v>
      </c>
      <c r="BG306" s="333">
        <v>4914</v>
      </c>
      <c r="BH306" s="333">
        <v>4609</v>
      </c>
      <c r="BI306" s="333">
        <v>4669</v>
      </c>
      <c r="BJ306" s="333">
        <v>4788</v>
      </c>
      <c r="BK306" s="333">
        <v>4971</v>
      </c>
      <c r="BL306" s="333">
        <v>4902</v>
      </c>
      <c r="BM306" s="333">
        <v>5253</v>
      </c>
      <c r="BN306" s="333">
        <v>6144</v>
      </c>
      <c r="BO306" s="333">
        <v>6151</v>
      </c>
      <c r="BP306" s="333">
        <v>5614</v>
      </c>
      <c r="BQ306" s="333">
        <v>4325</v>
      </c>
      <c r="BR306" s="333">
        <v>5847</v>
      </c>
      <c r="BS306" s="333">
        <v>4341</v>
      </c>
      <c r="BT306" s="333">
        <v>4521</v>
      </c>
      <c r="BU306" s="333">
        <v>5200</v>
      </c>
      <c r="BV306" s="333">
        <v>6648</v>
      </c>
      <c r="BW306" s="333">
        <v>5797</v>
      </c>
      <c r="BX306" s="333">
        <v>4763</v>
      </c>
      <c r="BY306" s="333">
        <v>4356</v>
      </c>
      <c r="BZ306" s="333">
        <v>4371</v>
      </c>
      <c r="CA306" s="333">
        <v>4317</v>
      </c>
      <c r="CB306" s="333">
        <v>4649</v>
      </c>
      <c r="CC306" s="333">
        <v>4532</v>
      </c>
    </row>
    <row r="307" spans="1:81" s="330" customFormat="1" ht="13.9" customHeight="1" x14ac:dyDescent="0.2">
      <c r="A307" s="375" t="s">
        <v>1300</v>
      </c>
      <c r="B307" s="376"/>
      <c r="C307" s="337"/>
      <c r="D307" s="337"/>
      <c r="E307" s="337"/>
      <c r="F307" s="337"/>
      <c r="G307" s="337"/>
      <c r="H307" s="337"/>
      <c r="I307" s="337"/>
      <c r="J307" s="337"/>
      <c r="K307" s="337"/>
      <c r="L307" s="337"/>
      <c r="M307" s="337"/>
      <c r="N307" s="337"/>
      <c r="O307" s="337"/>
      <c r="P307" s="337"/>
      <c r="Q307" s="337"/>
      <c r="R307" s="337"/>
      <c r="S307" s="337"/>
      <c r="T307" s="337"/>
      <c r="U307" s="337"/>
      <c r="V307" s="337"/>
      <c r="W307" s="337"/>
      <c r="X307" s="337"/>
      <c r="Y307" s="337"/>
      <c r="Z307" s="337"/>
      <c r="AA307" s="337"/>
      <c r="AB307" s="337"/>
      <c r="AC307" s="337"/>
      <c r="AD307" s="337"/>
      <c r="AE307" s="337"/>
      <c r="AF307" s="337"/>
      <c r="AG307" s="337"/>
      <c r="AH307" s="337"/>
      <c r="AI307" s="337"/>
      <c r="AJ307" s="337"/>
      <c r="AK307" s="337"/>
      <c r="AL307" s="337"/>
      <c r="AM307" s="337"/>
      <c r="AN307" s="337"/>
      <c r="AO307" s="337"/>
      <c r="AP307" s="337"/>
      <c r="AQ307" s="337"/>
      <c r="AR307" s="337"/>
      <c r="AS307" s="337"/>
      <c r="AT307" s="337"/>
      <c r="AU307" s="337"/>
      <c r="AV307" s="337"/>
      <c r="AW307" s="337"/>
      <c r="AX307" s="337"/>
      <c r="AY307" s="337"/>
      <c r="AZ307" s="337"/>
      <c r="BA307" s="337"/>
      <c r="BB307" s="337"/>
      <c r="BC307" s="337"/>
      <c r="BD307" s="337"/>
      <c r="BE307" s="337"/>
      <c r="BF307" s="337"/>
      <c r="BG307" s="337"/>
      <c r="BH307" s="337"/>
      <c r="BI307" s="337"/>
      <c r="BJ307" s="337"/>
      <c r="BK307" s="337"/>
      <c r="BL307" s="337"/>
      <c r="BM307" s="337"/>
      <c r="BN307" s="337"/>
      <c r="BO307" s="337"/>
      <c r="BP307" s="337"/>
      <c r="BQ307" s="337"/>
      <c r="BR307" s="337"/>
      <c r="BS307" s="337"/>
      <c r="BT307" s="337"/>
      <c r="BU307" s="337"/>
      <c r="BV307" s="337"/>
      <c r="BW307" s="337"/>
      <c r="BX307" s="337"/>
      <c r="BY307" s="337"/>
      <c r="BZ307" s="337"/>
      <c r="CA307" s="337"/>
      <c r="CB307" s="337"/>
      <c r="CC307" s="337"/>
    </row>
    <row r="308" spans="1:81" s="330" customFormat="1" ht="13.9" customHeight="1" x14ac:dyDescent="0.2">
      <c r="A308" s="377" t="s">
        <v>1474</v>
      </c>
      <c r="B308" s="378"/>
      <c r="C308" s="335" t="s">
        <v>1282</v>
      </c>
      <c r="D308" s="335" t="s">
        <v>1282</v>
      </c>
      <c r="E308" s="335" t="s">
        <v>1282</v>
      </c>
      <c r="F308" s="335" t="s">
        <v>1282</v>
      </c>
      <c r="G308" s="335" t="s">
        <v>1282</v>
      </c>
      <c r="H308" s="335" t="s">
        <v>1282</v>
      </c>
      <c r="I308" s="335" t="s">
        <v>1282</v>
      </c>
      <c r="J308" s="335" t="s">
        <v>1282</v>
      </c>
      <c r="K308" s="335" t="s">
        <v>1282</v>
      </c>
      <c r="L308" s="335" t="s">
        <v>1282</v>
      </c>
      <c r="M308" s="335" t="s">
        <v>1282</v>
      </c>
      <c r="N308" s="335" t="s">
        <v>1282</v>
      </c>
      <c r="O308" s="335" t="s">
        <v>1282</v>
      </c>
      <c r="P308" s="335" t="s">
        <v>1282</v>
      </c>
      <c r="Q308" s="335" t="s">
        <v>1282</v>
      </c>
      <c r="R308" s="335" t="s">
        <v>1282</v>
      </c>
      <c r="S308" s="335" t="s">
        <v>1282</v>
      </c>
      <c r="T308" s="335" t="s">
        <v>1282</v>
      </c>
      <c r="U308" s="335" t="s">
        <v>1282</v>
      </c>
      <c r="V308" s="335" t="s">
        <v>1282</v>
      </c>
      <c r="W308" s="335" t="s">
        <v>1282</v>
      </c>
      <c r="X308" s="335" t="s">
        <v>1282</v>
      </c>
      <c r="Y308" s="335" t="s">
        <v>1282</v>
      </c>
      <c r="Z308" s="335" t="s">
        <v>1282</v>
      </c>
      <c r="AA308" s="335" t="s">
        <v>1282</v>
      </c>
      <c r="AB308" s="335" t="s">
        <v>1282</v>
      </c>
      <c r="AC308" s="335" t="s">
        <v>1282</v>
      </c>
      <c r="AD308" s="335" t="s">
        <v>1282</v>
      </c>
      <c r="AE308" s="335" t="s">
        <v>1282</v>
      </c>
      <c r="AF308" s="335" t="s">
        <v>1282</v>
      </c>
      <c r="AG308" s="335" t="s">
        <v>1282</v>
      </c>
      <c r="AH308" s="335" t="s">
        <v>1282</v>
      </c>
      <c r="AI308" s="335" t="s">
        <v>1282</v>
      </c>
      <c r="AJ308" s="335" t="s">
        <v>1282</v>
      </c>
      <c r="AK308" s="335" t="s">
        <v>1282</v>
      </c>
      <c r="AL308" s="335" t="s">
        <v>1282</v>
      </c>
      <c r="AM308" s="335" t="s">
        <v>1282</v>
      </c>
      <c r="AN308" s="335" t="s">
        <v>1282</v>
      </c>
      <c r="AO308" s="335" t="s">
        <v>1282</v>
      </c>
      <c r="AP308" s="335" t="s">
        <v>1282</v>
      </c>
      <c r="AQ308" s="335" t="s">
        <v>1282</v>
      </c>
      <c r="AR308" s="335" t="s">
        <v>1282</v>
      </c>
      <c r="AS308" s="335" t="s">
        <v>1282</v>
      </c>
      <c r="AT308" s="335" t="s">
        <v>1282</v>
      </c>
      <c r="AU308" s="335" t="s">
        <v>1282</v>
      </c>
      <c r="AV308" s="335" t="s">
        <v>1282</v>
      </c>
      <c r="AW308" s="335" t="s">
        <v>1282</v>
      </c>
      <c r="AX308" s="335" t="s">
        <v>1282</v>
      </c>
      <c r="AY308" s="335">
        <v>10</v>
      </c>
      <c r="AZ308" s="335" t="s">
        <v>1282</v>
      </c>
      <c r="BA308" s="335" t="s">
        <v>1282</v>
      </c>
      <c r="BB308" s="335" t="s">
        <v>1282</v>
      </c>
      <c r="BC308" s="335" t="s">
        <v>1282</v>
      </c>
      <c r="BD308" s="335" t="s">
        <v>1282</v>
      </c>
      <c r="BE308" s="335" t="s">
        <v>1282</v>
      </c>
      <c r="BF308" s="335" t="s">
        <v>1282</v>
      </c>
      <c r="BG308" s="335" t="s">
        <v>1282</v>
      </c>
      <c r="BH308" s="335" t="s">
        <v>1282</v>
      </c>
      <c r="BI308" s="335" t="s">
        <v>1282</v>
      </c>
      <c r="BJ308" s="335" t="s">
        <v>1282</v>
      </c>
      <c r="BK308" s="335" t="s">
        <v>1282</v>
      </c>
      <c r="BL308" s="335" t="s">
        <v>1282</v>
      </c>
      <c r="BM308" s="335" t="s">
        <v>1282</v>
      </c>
      <c r="BN308" s="335" t="s">
        <v>1282</v>
      </c>
      <c r="BO308" s="335" t="s">
        <v>1282</v>
      </c>
      <c r="BP308" s="335" t="s">
        <v>1282</v>
      </c>
      <c r="BQ308" s="335" t="s">
        <v>1282</v>
      </c>
      <c r="BR308" s="335" t="s">
        <v>1282</v>
      </c>
      <c r="BS308" s="335" t="s">
        <v>1282</v>
      </c>
      <c r="BT308" s="335" t="s">
        <v>1282</v>
      </c>
      <c r="BU308" s="335" t="s">
        <v>1282</v>
      </c>
      <c r="BV308" s="335" t="s">
        <v>1282</v>
      </c>
      <c r="BW308" s="335" t="s">
        <v>1282</v>
      </c>
      <c r="BX308" s="335" t="s">
        <v>1282</v>
      </c>
      <c r="BY308" s="335" t="s">
        <v>1282</v>
      </c>
      <c r="BZ308" s="335" t="s">
        <v>1282</v>
      </c>
      <c r="CA308" s="335" t="s">
        <v>1282</v>
      </c>
      <c r="CB308" s="335" t="s">
        <v>1282</v>
      </c>
      <c r="CC308" s="335" t="s">
        <v>1282</v>
      </c>
    </row>
    <row r="309" spans="1:81" s="330" customFormat="1" ht="13.9" customHeight="1" x14ac:dyDescent="0.2">
      <c r="A309" s="375" t="s">
        <v>1298</v>
      </c>
      <c r="B309" s="376"/>
      <c r="C309" s="337"/>
      <c r="D309" s="337"/>
      <c r="E309" s="337"/>
      <c r="F309" s="337"/>
      <c r="G309" s="337"/>
      <c r="H309" s="337"/>
      <c r="I309" s="337"/>
      <c r="J309" s="337"/>
      <c r="K309" s="337"/>
      <c r="L309" s="337"/>
      <c r="M309" s="337"/>
      <c r="N309" s="337"/>
      <c r="O309" s="337"/>
      <c r="P309" s="337"/>
      <c r="Q309" s="337"/>
      <c r="R309" s="337"/>
      <c r="S309" s="337"/>
      <c r="T309" s="337"/>
      <c r="U309" s="337"/>
      <c r="V309" s="337"/>
      <c r="W309" s="337"/>
      <c r="X309" s="337"/>
      <c r="Y309" s="337"/>
      <c r="Z309" s="337"/>
      <c r="AA309" s="337"/>
      <c r="AB309" s="337"/>
      <c r="AC309" s="337"/>
      <c r="AD309" s="337"/>
      <c r="AE309" s="337"/>
      <c r="AF309" s="337"/>
      <c r="AG309" s="337"/>
      <c r="AH309" s="337"/>
      <c r="AI309" s="337"/>
      <c r="AJ309" s="337"/>
      <c r="AK309" s="337"/>
      <c r="AL309" s="337"/>
      <c r="AM309" s="337"/>
      <c r="AN309" s="337"/>
      <c r="AO309" s="337"/>
      <c r="AP309" s="337"/>
      <c r="AQ309" s="337"/>
      <c r="AR309" s="337"/>
      <c r="AS309" s="337"/>
      <c r="AT309" s="337"/>
      <c r="AU309" s="337"/>
      <c r="AV309" s="337"/>
      <c r="AW309" s="337"/>
      <c r="AX309" s="337"/>
      <c r="AY309" s="337"/>
      <c r="AZ309" s="337"/>
      <c r="BA309" s="337"/>
      <c r="BB309" s="337"/>
      <c r="BC309" s="337"/>
      <c r="BD309" s="337"/>
      <c r="BE309" s="337"/>
      <c r="BF309" s="337"/>
      <c r="BG309" s="337"/>
      <c r="BH309" s="337"/>
      <c r="BI309" s="337"/>
      <c r="BJ309" s="337"/>
      <c r="BK309" s="337"/>
      <c r="BL309" s="337"/>
      <c r="BM309" s="337"/>
      <c r="BN309" s="337"/>
      <c r="BO309" s="337"/>
      <c r="BP309" s="337"/>
      <c r="BQ309" s="337"/>
      <c r="BR309" s="337"/>
      <c r="BS309" s="337"/>
      <c r="BT309" s="337"/>
      <c r="BU309" s="337"/>
      <c r="BV309" s="337"/>
      <c r="BW309" s="337"/>
      <c r="BX309" s="337"/>
      <c r="BY309" s="337"/>
      <c r="BZ309" s="337"/>
      <c r="CA309" s="337"/>
      <c r="CB309" s="337"/>
      <c r="CC309" s="337"/>
    </row>
    <row r="310" spans="1:81" s="330" customFormat="1" ht="13.9" customHeight="1" x14ac:dyDescent="0.2">
      <c r="A310" s="377" t="s">
        <v>1473</v>
      </c>
      <c r="B310" s="378"/>
      <c r="C310" s="335" t="s">
        <v>1282</v>
      </c>
      <c r="D310" s="335" t="s">
        <v>1282</v>
      </c>
      <c r="E310" s="335" t="s">
        <v>1282</v>
      </c>
      <c r="F310" s="335" t="s">
        <v>1282</v>
      </c>
      <c r="G310" s="335" t="s">
        <v>1282</v>
      </c>
      <c r="H310" s="335" t="s">
        <v>1282</v>
      </c>
      <c r="I310" s="335" t="s">
        <v>1282</v>
      </c>
      <c r="J310" s="335" t="s">
        <v>1282</v>
      </c>
      <c r="K310" s="335" t="s">
        <v>1282</v>
      </c>
      <c r="L310" s="335" t="s">
        <v>1282</v>
      </c>
      <c r="M310" s="335" t="s">
        <v>1282</v>
      </c>
      <c r="N310" s="335" t="s">
        <v>1282</v>
      </c>
      <c r="O310" s="335" t="s">
        <v>1282</v>
      </c>
      <c r="P310" s="335" t="s">
        <v>1282</v>
      </c>
      <c r="Q310" s="335" t="s">
        <v>1282</v>
      </c>
      <c r="R310" s="335" t="s">
        <v>1282</v>
      </c>
      <c r="S310" s="335" t="s">
        <v>1282</v>
      </c>
      <c r="T310" s="335" t="s">
        <v>1282</v>
      </c>
      <c r="U310" s="335" t="s">
        <v>1282</v>
      </c>
      <c r="V310" s="335" t="s">
        <v>1282</v>
      </c>
      <c r="W310" s="335" t="s">
        <v>1282</v>
      </c>
      <c r="X310" s="335" t="s">
        <v>1282</v>
      </c>
      <c r="Y310" s="335" t="s">
        <v>1282</v>
      </c>
      <c r="Z310" s="335" t="s">
        <v>1282</v>
      </c>
      <c r="AA310" s="335" t="s">
        <v>1282</v>
      </c>
      <c r="AB310" s="335">
        <v>41</v>
      </c>
      <c r="AC310" s="335">
        <v>229</v>
      </c>
      <c r="AD310" s="335">
        <v>375</v>
      </c>
      <c r="AE310" s="335">
        <v>526</v>
      </c>
      <c r="AF310" s="335">
        <v>615</v>
      </c>
      <c r="AG310" s="335">
        <v>648</v>
      </c>
      <c r="AH310" s="335">
        <v>715</v>
      </c>
      <c r="AI310" s="335">
        <v>708</v>
      </c>
      <c r="AJ310" s="335">
        <v>676</v>
      </c>
      <c r="AK310" s="335">
        <v>622</v>
      </c>
      <c r="AL310" s="335">
        <v>493</v>
      </c>
      <c r="AM310" s="335">
        <v>380</v>
      </c>
      <c r="AN310" s="335">
        <v>116</v>
      </c>
      <c r="AO310" s="335">
        <v>499</v>
      </c>
      <c r="AP310" s="335">
        <v>537</v>
      </c>
      <c r="AQ310" s="335">
        <v>553</v>
      </c>
      <c r="AR310" s="335">
        <v>547</v>
      </c>
      <c r="AS310" s="335">
        <v>576</v>
      </c>
      <c r="AT310" s="335">
        <v>131</v>
      </c>
      <c r="AU310" s="335">
        <v>-18</v>
      </c>
      <c r="AV310" s="335">
        <v>-12</v>
      </c>
      <c r="AW310" s="335">
        <v>-1</v>
      </c>
      <c r="AX310" s="335">
        <v>-2</v>
      </c>
      <c r="AY310" s="335">
        <v>-3</v>
      </c>
      <c r="AZ310" s="335" t="s">
        <v>1289</v>
      </c>
      <c r="BA310" s="335">
        <v>-1</v>
      </c>
      <c r="BB310" s="335">
        <v>-1</v>
      </c>
      <c r="BC310" s="335" t="s">
        <v>1282</v>
      </c>
      <c r="BD310" s="335" t="s">
        <v>1282</v>
      </c>
      <c r="BE310" s="335" t="s">
        <v>1282</v>
      </c>
      <c r="BF310" s="335" t="s">
        <v>1282</v>
      </c>
      <c r="BG310" s="335" t="s">
        <v>1282</v>
      </c>
      <c r="BH310" s="335" t="s">
        <v>1282</v>
      </c>
      <c r="BI310" s="335" t="s">
        <v>1282</v>
      </c>
      <c r="BJ310" s="335" t="s">
        <v>1282</v>
      </c>
      <c r="BK310" s="335" t="s">
        <v>1282</v>
      </c>
      <c r="BL310" s="335" t="s">
        <v>1282</v>
      </c>
      <c r="BM310" s="335" t="s">
        <v>1282</v>
      </c>
      <c r="BN310" s="335" t="s">
        <v>1282</v>
      </c>
      <c r="BO310" s="335" t="s">
        <v>1282</v>
      </c>
      <c r="BP310" s="335" t="s">
        <v>1282</v>
      </c>
      <c r="BQ310" s="335" t="s">
        <v>1282</v>
      </c>
      <c r="BR310" s="335" t="s">
        <v>1282</v>
      </c>
      <c r="BS310" s="335" t="s">
        <v>1282</v>
      </c>
      <c r="BT310" s="335" t="s">
        <v>1282</v>
      </c>
      <c r="BU310" s="335" t="s">
        <v>1282</v>
      </c>
      <c r="BV310" s="335" t="s">
        <v>1282</v>
      </c>
      <c r="BW310" s="335" t="s">
        <v>1282</v>
      </c>
      <c r="BX310" s="335" t="s">
        <v>1282</v>
      </c>
      <c r="BY310" s="335" t="s">
        <v>1282</v>
      </c>
      <c r="BZ310" s="335" t="s">
        <v>1282</v>
      </c>
      <c r="CA310" s="335" t="s">
        <v>1282</v>
      </c>
      <c r="CB310" s="335" t="s">
        <v>1282</v>
      </c>
      <c r="CC310" s="335" t="s">
        <v>1282</v>
      </c>
    </row>
    <row r="311" spans="1:81" s="330" customFormat="1" ht="13.9" customHeight="1" x14ac:dyDescent="0.2">
      <c r="A311" s="377" t="s">
        <v>1472</v>
      </c>
      <c r="B311" s="378"/>
      <c r="C311" s="335" t="s">
        <v>1282</v>
      </c>
      <c r="D311" s="335" t="s">
        <v>1282</v>
      </c>
      <c r="E311" s="335" t="s">
        <v>1282</v>
      </c>
      <c r="F311" s="335" t="s">
        <v>1282</v>
      </c>
      <c r="G311" s="335" t="s">
        <v>1282</v>
      </c>
      <c r="H311" s="335" t="s">
        <v>1282</v>
      </c>
      <c r="I311" s="335" t="s">
        <v>1282</v>
      </c>
      <c r="J311" s="335" t="s">
        <v>1282</v>
      </c>
      <c r="K311" s="335" t="s">
        <v>1282</v>
      </c>
      <c r="L311" s="335" t="s">
        <v>1282</v>
      </c>
      <c r="M311" s="335" t="s">
        <v>1282</v>
      </c>
      <c r="N311" s="335" t="s">
        <v>1282</v>
      </c>
      <c r="O311" s="335" t="s">
        <v>1282</v>
      </c>
      <c r="P311" s="335" t="s">
        <v>1282</v>
      </c>
      <c r="Q311" s="335" t="s">
        <v>1282</v>
      </c>
      <c r="R311" s="335" t="s">
        <v>1282</v>
      </c>
      <c r="S311" s="335" t="s">
        <v>1282</v>
      </c>
      <c r="T311" s="335" t="s">
        <v>1282</v>
      </c>
      <c r="U311" s="335" t="s">
        <v>1282</v>
      </c>
      <c r="V311" s="335" t="s">
        <v>1282</v>
      </c>
      <c r="W311" s="335" t="s">
        <v>1282</v>
      </c>
      <c r="X311" s="335" t="s">
        <v>1282</v>
      </c>
      <c r="Y311" s="335" t="s">
        <v>1282</v>
      </c>
      <c r="Z311" s="335" t="s">
        <v>1282</v>
      </c>
      <c r="AA311" s="335">
        <v>2</v>
      </c>
      <c r="AB311" s="335">
        <v>3</v>
      </c>
      <c r="AC311" s="335">
        <v>4</v>
      </c>
      <c r="AD311" s="335">
        <v>8</v>
      </c>
      <c r="AE311" s="335">
        <v>7</v>
      </c>
      <c r="AF311" s="335">
        <v>5</v>
      </c>
      <c r="AG311" s="335">
        <v>15</v>
      </c>
      <c r="AH311" s="335">
        <v>23</v>
      </c>
      <c r="AI311" s="335">
        <v>35</v>
      </c>
      <c r="AJ311" s="335">
        <v>35</v>
      </c>
      <c r="AK311" s="335">
        <v>48</v>
      </c>
      <c r="AL311" s="335">
        <v>62</v>
      </c>
      <c r="AM311" s="335">
        <v>70</v>
      </c>
      <c r="AN311" s="335">
        <v>26</v>
      </c>
      <c r="AO311" s="335">
        <v>103</v>
      </c>
      <c r="AP311" s="335">
        <v>119</v>
      </c>
      <c r="AQ311" s="335">
        <v>120</v>
      </c>
      <c r="AR311" s="335">
        <v>152</v>
      </c>
      <c r="AS311" s="335">
        <v>162</v>
      </c>
      <c r="AT311" s="335">
        <v>172</v>
      </c>
      <c r="AU311" s="335">
        <v>137</v>
      </c>
      <c r="AV311" s="335">
        <v>138</v>
      </c>
      <c r="AW311" s="335">
        <v>150</v>
      </c>
      <c r="AX311" s="335">
        <v>160</v>
      </c>
      <c r="AY311" s="335">
        <v>200</v>
      </c>
      <c r="AZ311" s="335">
        <v>214</v>
      </c>
      <c r="BA311" s="335">
        <v>228</v>
      </c>
      <c r="BB311" s="335">
        <v>229</v>
      </c>
      <c r="BC311" s="335">
        <v>299</v>
      </c>
      <c r="BD311" s="335">
        <v>84</v>
      </c>
      <c r="BE311" s="335">
        <v>84</v>
      </c>
      <c r="BF311" s="335">
        <v>92</v>
      </c>
      <c r="BG311" s="335">
        <v>95</v>
      </c>
      <c r="BH311" s="335">
        <v>92</v>
      </c>
      <c r="BI311" s="335">
        <v>87</v>
      </c>
      <c r="BJ311" s="335">
        <v>83</v>
      </c>
      <c r="BK311" s="335">
        <v>150</v>
      </c>
      <c r="BL311" s="335">
        <v>190</v>
      </c>
      <c r="BM311" s="335">
        <v>360</v>
      </c>
      <c r="BN311" s="335">
        <v>375</v>
      </c>
      <c r="BO311" s="335">
        <v>411</v>
      </c>
      <c r="BP311" s="335">
        <v>437</v>
      </c>
      <c r="BQ311" s="335">
        <v>466</v>
      </c>
      <c r="BR311" s="335">
        <v>460</v>
      </c>
      <c r="BS311" s="335">
        <v>465</v>
      </c>
      <c r="BT311" s="335">
        <v>448</v>
      </c>
      <c r="BU311" s="335">
        <v>461</v>
      </c>
      <c r="BV311" s="335">
        <v>506</v>
      </c>
      <c r="BW311" s="335">
        <v>435</v>
      </c>
      <c r="BX311" s="335">
        <v>444</v>
      </c>
      <c r="BY311" s="335">
        <v>422</v>
      </c>
      <c r="BZ311" s="335">
        <v>445</v>
      </c>
      <c r="CA311" s="335">
        <v>445</v>
      </c>
      <c r="CB311" s="335">
        <v>485</v>
      </c>
      <c r="CC311" s="335">
        <v>495</v>
      </c>
    </row>
    <row r="312" spans="1:81" s="330" customFormat="1" ht="13.9" customHeight="1" x14ac:dyDescent="0.2">
      <c r="A312" s="377" t="s">
        <v>1471</v>
      </c>
      <c r="B312" s="378"/>
      <c r="C312" s="335" t="s">
        <v>1282</v>
      </c>
      <c r="D312" s="335" t="s">
        <v>1282</v>
      </c>
      <c r="E312" s="335" t="s">
        <v>1282</v>
      </c>
      <c r="F312" s="335" t="s">
        <v>1282</v>
      </c>
      <c r="G312" s="335" t="s">
        <v>1282</v>
      </c>
      <c r="H312" s="335" t="s">
        <v>1282</v>
      </c>
      <c r="I312" s="335" t="s">
        <v>1282</v>
      </c>
      <c r="J312" s="335" t="s">
        <v>1282</v>
      </c>
      <c r="K312" s="335" t="s">
        <v>1282</v>
      </c>
      <c r="L312" s="335" t="s">
        <v>1282</v>
      </c>
      <c r="M312" s="335" t="s">
        <v>1282</v>
      </c>
      <c r="N312" s="335" t="s">
        <v>1282</v>
      </c>
      <c r="O312" s="335" t="s">
        <v>1282</v>
      </c>
      <c r="P312" s="335" t="s">
        <v>1282</v>
      </c>
      <c r="Q312" s="335" t="s">
        <v>1282</v>
      </c>
      <c r="R312" s="335" t="s">
        <v>1282</v>
      </c>
      <c r="S312" s="335" t="s">
        <v>1282</v>
      </c>
      <c r="T312" s="335" t="s">
        <v>1282</v>
      </c>
      <c r="U312" s="335" t="s">
        <v>1282</v>
      </c>
      <c r="V312" s="335" t="s">
        <v>1282</v>
      </c>
      <c r="W312" s="335" t="s">
        <v>1282</v>
      </c>
      <c r="X312" s="335" t="s">
        <v>1282</v>
      </c>
      <c r="Y312" s="335" t="s">
        <v>1282</v>
      </c>
      <c r="Z312" s="335" t="s">
        <v>1282</v>
      </c>
      <c r="AA312" s="335" t="s">
        <v>1282</v>
      </c>
      <c r="AB312" s="335" t="s">
        <v>1282</v>
      </c>
      <c r="AC312" s="335" t="s">
        <v>1282</v>
      </c>
      <c r="AD312" s="335" t="s">
        <v>1282</v>
      </c>
      <c r="AE312" s="335" t="s">
        <v>1282</v>
      </c>
      <c r="AF312" s="335" t="s">
        <v>1282</v>
      </c>
      <c r="AG312" s="335" t="s">
        <v>1282</v>
      </c>
      <c r="AH312" s="335" t="s">
        <v>1282</v>
      </c>
      <c r="AI312" s="335" t="s">
        <v>1282</v>
      </c>
      <c r="AJ312" s="335" t="s">
        <v>1282</v>
      </c>
      <c r="AK312" s="335" t="s">
        <v>1282</v>
      </c>
      <c r="AL312" s="335" t="s">
        <v>1282</v>
      </c>
      <c r="AM312" s="335" t="s">
        <v>1282</v>
      </c>
      <c r="AN312" s="335" t="s">
        <v>1282</v>
      </c>
      <c r="AO312" s="335" t="s">
        <v>1282</v>
      </c>
      <c r="AP312" s="335" t="s">
        <v>1282</v>
      </c>
      <c r="AQ312" s="335" t="s">
        <v>1282</v>
      </c>
      <c r="AR312" s="335" t="s">
        <v>1282</v>
      </c>
      <c r="AS312" s="335" t="s">
        <v>1282</v>
      </c>
      <c r="AT312" s="335" t="s">
        <v>1282</v>
      </c>
      <c r="AU312" s="335" t="s">
        <v>1282</v>
      </c>
      <c r="AV312" s="335" t="s">
        <v>1282</v>
      </c>
      <c r="AW312" s="335" t="s">
        <v>1282</v>
      </c>
      <c r="AX312" s="335" t="s">
        <v>1282</v>
      </c>
      <c r="AY312" s="335" t="s">
        <v>1282</v>
      </c>
      <c r="AZ312" s="335" t="s">
        <v>1282</v>
      </c>
      <c r="BA312" s="335" t="s">
        <v>1282</v>
      </c>
      <c r="BB312" s="335" t="s">
        <v>1282</v>
      </c>
      <c r="BC312" s="335" t="s">
        <v>1282</v>
      </c>
      <c r="BD312" s="335" t="s">
        <v>1282</v>
      </c>
      <c r="BE312" s="335" t="s">
        <v>1282</v>
      </c>
      <c r="BF312" s="335" t="s">
        <v>1282</v>
      </c>
      <c r="BG312" s="335" t="s">
        <v>1282</v>
      </c>
      <c r="BH312" s="335" t="s">
        <v>1282</v>
      </c>
      <c r="BI312" s="335" t="s">
        <v>1282</v>
      </c>
      <c r="BJ312" s="335" t="s">
        <v>1282</v>
      </c>
      <c r="BK312" s="335" t="s">
        <v>1282</v>
      </c>
      <c r="BL312" s="335" t="s">
        <v>1282</v>
      </c>
      <c r="BM312" s="335" t="s">
        <v>1282</v>
      </c>
      <c r="BN312" s="335" t="s">
        <v>1282</v>
      </c>
      <c r="BO312" s="335">
        <v>1</v>
      </c>
      <c r="BP312" s="335" t="s">
        <v>1282</v>
      </c>
      <c r="BQ312" s="335" t="s">
        <v>1282</v>
      </c>
      <c r="BR312" s="335" t="s">
        <v>1282</v>
      </c>
      <c r="BS312" s="335" t="s">
        <v>1282</v>
      </c>
      <c r="BT312" s="335" t="s">
        <v>1282</v>
      </c>
      <c r="BU312" s="335" t="s">
        <v>1282</v>
      </c>
      <c r="BV312" s="335" t="s">
        <v>1282</v>
      </c>
      <c r="BW312" s="335" t="s">
        <v>1282</v>
      </c>
      <c r="BX312" s="335" t="s">
        <v>1282</v>
      </c>
      <c r="BY312" s="335" t="s">
        <v>1282</v>
      </c>
      <c r="BZ312" s="335" t="s">
        <v>1282</v>
      </c>
      <c r="CA312" s="335" t="s">
        <v>1282</v>
      </c>
      <c r="CB312" s="335" t="s">
        <v>1282</v>
      </c>
      <c r="CC312" s="335" t="s">
        <v>1282</v>
      </c>
    </row>
    <row r="313" spans="1:81" s="330" customFormat="1" ht="13.9" customHeight="1" x14ac:dyDescent="0.2">
      <c r="A313" s="377" t="s">
        <v>1470</v>
      </c>
      <c r="B313" s="378"/>
      <c r="C313" s="335" t="s">
        <v>1282</v>
      </c>
      <c r="D313" s="335" t="s">
        <v>1282</v>
      </c>
      <c r="E313" s="335" t="s">
        <v>1282</v>
      </c>
      <c r="F313" s="335" t="s">
        <v>1282</v>
      </c>
      <c r="G313" s="335" t="s">
        <v>1282</v>
      </c>
      <c r="H313" s="335" t="s">
        <v>1282</v>
      </c>
      <c r="I313" s="335" t="s">
        <v>1282</v>
      </c>
      <c r="J313" s="335" t="s">
        <v>1282</v>
      </c>
      <c r="K313" s="335" t="s">
        <v>1282</v>
      </c>
      <c r="L313" s="335" t="s">
        <v>1282</v>
      </c>
      <c r="M313" s="335" t="s">
        <v>1282</v>
      </c>
      <c r="N313" s="335" t="s">
        <v>1282</v>
      </c>
      <c r="O313" s="335" t="s">
        <v>1282</v>
      </c>
      <c r="P313" s="335" t="s">
        <v>1282</v>
      </c>
      <c r="Q313" s="335" t="s">
        <v>1282</v>
      </c>
      <c r="R313" s="335" t="s">
        <v>1282</v>
      </c>
      <c r="S313" s="335" t="s">
        <v>1282</v>
      </c>
      <c r="T313" s="335" t="s">
        <v>1282</v>
      </c>
      <c r="U313" s="335" t="s">
        <v>1282</v>
      </c>
      <c r="V313" s="335" t="s">
        <v>1282</v>
      </c>
      <c r="W313" s="335" t="s">
        <v>1282</v>
      </c>
      <c r="X313" s="335" t="s">
        <v>1282</v>
      </c>
      <c r="Y313" s="335" t="s">
        <v>1282</v>
      </c>
      <c r="Z313" s="335" t="s">
        <v>1282</v>
      </c>
      <c r="AA313" s="335" t="s">
        <v>1282</v>
      </c>
      <c r="AB313" s="335" t="s">
        <v>1282</v>
      </c>
      <c r="AC313" s="335" t="s">
        <v>1282</v>
      </c>
      <c r="AD313" s="335" t="s">
        <v>1282</v>
      </c>
      <c r="AE313" s="335" t="s">
        <v>1282</v>
      </c>
      <c r="AF313" s="335" t="s">
        <v>1282</v>
      </c>
      <c r="AG313" s="335" t="s">
        <v>1282</v>
      </c>
      <c r="AH313" s="335" t="s">
        <v>1282</v>
      </c>
      <c r="AI313" s="335" t="s">
        <v>1282</v>
      </c>
      <c r="AJ313" s="335" t="s">
        <v>1282</v>
      </c>
      <c r="AK313" s="335" t="s">
        <v>1282</v>
      </c>
      <c r="AL313" s="335" t="s">
        <v>1282</v>
      </c>
      <c r="AM313" s="335" t="s">
        <v>1282</v>
      </c>
      <c r="AN313" s="335" t="s">
        <v>1282</v>
      </c>
      <c r="AO313" s="335" t="s">
        <v>1282</v>
      </c>
      <c r="AP313" s="335" t="s">
        <v>1282</v>
      </c>
      <c r="AQ313" s="335" t="s">
        <v>1282</v>
      </c>
      <c r="AR313" s="335" t="s">
        <v>1282</v>
      </c>
      <c r="AS313" s="335" t="s">
        <v>1282</v>
      </c>
      <c r="AT313" s="335" t="s">
        <v>1282</v>
      </c>
      <c r="AU313" s="335" t="s">
        <v>1282</v>
      </c>
      <c r="AV313" s="335" t="s">
        <v>1282</v>
      </c>
      <c r="AW313" s="335" t="s">
        <v>1282</v>
      </c>
      <c r="AX313" s="335" t="s">
        <v>1282</v>
      </c>
      <c r="AY313" s="335" t="s">
        <v>1282</v>
      </c>
      <c r="AZ313" s="335" t="s">
        <v>1282</v>
      </c>
      <c r="BA313" s="335" t="s">
        <v>1282</v>
      </c>
      <c r="BB313" s="335" t="s">
        <v>1282</v>
      </c>
      <c r="BC313" s="335" t="s">
        <v>1282</v>
      </c>
      <c r="BD313" s="335" t="s">
        <v>1282</v>
      </c>
      <c r="BE313" s="335" t="s">
        <v>1282</v>
      </c>
      <c r="BF313" s="335" t="s">
        <v>1282</v>
      </c>
      <c r="BG313" s="335" t="s">
        <v>1282</v>
      </c>
      <c r="BH313" s="335" t="s">
        <v>1282</v>
      </c>
      <c r="BI313" s="335" t="s">
        <v>1282</v>
      </c>
      <c r="BJ313" s="335" t="s">
        <v>1282</v>
      </c>
      <c r="BK313" s="335" t="s">
        <v>1282</v>
      </c>
      <c r="BL313" s="335" t="s">
        <v>1282</v>
      </c>
      <c r="BM313" s="335" t="s">
        <v>1282</v>
      </c>
      <c r="BN313" s="335" t="s">
        <v>1282</v>
      </c>
      <c r="BO313" s="335" t="s">
        <v>1282</v>
      </c>
      <c r="BP313" s="335" t="s">
        <v>1282</v>
      </c>
      <c r="BQ313" s="335" t="s">
        <v>1282</v>
      </c>
      <c r="BR313" s="335" t="s">
        <v>1282</v>
      </c>
      <c r="BS313" s="335" t="s">
        <v>1282</v>
      </c>
      <c r="BT313" s="335" t="s">
        <v>1282</v>
      </c>
      <c r="BU313" s="335">
        <v>20</v>
      </c>
      <c r="BV313" s="335" t="s">
        <v>1282</v>
      </c>
      <c r="BW313" s="335" t="s">
        <v>1282</v>
      </c>
      <c r="BX313" s="335" t="s">
        <v>1282</v>
      </c>
      <c r="BY313" s="335" t="s">
        <v>1282</v>
      </c>
      <c r="BZ313" s="335" t="s">
        <v>1282</v>
      </c>
      <c r="CA313" s="335" t="s">
        <v>1282</v>
      </c>
      <c r="CB313" s="335" t="s">
        <v>1282</v>
      </c>
      <c r="CC313" s="335" t="s">
        <v>1282</v>
      </c>
    </row>
    <row r="314" spans="1:81" s="330" customFormat="1" ht="13.9" customHeight="1" x14ac:dyDescent="0.2">
      <c r="A314" s="377" t="s">
        <v>1469</v>
      </c>
      <c r="B314" s="378"/>
      <c r="C314" s="335" t="s">
        <v>1282</v>
      </c>
      <c r="D314" s="335" t="s">
        <v>1282</v>
      </c>
      <c r="E314" s="335" t="s">
        <v>1282</v>
      </c>
      <c r="F314" s="335" t="s">
        <v>1282</v>
      </c>
      <c r="G314" s="335" t="s">
        <v>1282</v>
      </c>
      <c r="H314" s="335" t="s">
        <v>1282</v>
      </c>
      <c r="I314" s="335" t="s">
        <v>1282</v>
      </c>
      <c r="J314" s="335" t="s">
        <v>1282</v>
      </c>
      <c r="K314" s="335" t="s">
        <v>1282</v>
      </c>
      <c r="L314" s="335" t="s">
        <v>1282</v>
      </c>
      <c r="M314" s="335" t="s">
        <v>1282</v>
      </c>
      <c r="N314" s="335" t="s">
        <v>1282</v>
      </c>
      <c r="O314" s="335" t="s">
        <v>1282</v>
      </c>
      <c r="P314" s="335" t="s">
        <v>1282</v>
      </c>
      <c r="Q314" s="335" t="s">
        <v>1282</v>
      </c>
      <c r="R314" s="335" t="s">
        <v>1282</v>
      </c>
      <c r="S314" s="335" t="s">
        <v>1282</v>
      </c>
      <c r="T314" s="335" t="s">
        <v>1282</v>
      </c>
      <c r="U314" s="335" t="s">
        <v>1282</v>
      </c>
      <c r="V314" s="335" t="s">
        <v>1282</v>
      </c>
      <c r="W314" s="335" t="s">
        <v>1282</v>
      </c>
      <c r="X314" s="335" t="s">
        <v>1282</v>
      </c>
      <c r="Y314" s="335" t="s">
        <v>1282</v>
      </c>
      <c r="Z314" s="335" t="s">
        <v>1282</v>
      </c>
      <c r="AA314" s="335" t="s">
        <v>1282</v>
      </c>
      <c r="AB314" s="335" t="s">
        <v>1282</v>
      </c>
      <c r="AC314" s="335" t="s">
        <v>1282</v>
      </c>
      <c r="AD314" s="335" t="s">
        <v>1282</v>
      </c>
      <c r="AE314" s="335" t="s">
        <v>1282</v>
      </c>
      <c r="AF314" s="335" t="s">
        <v>1282</v>
      </c>
      <c r="AG314" s="335" t="s">
        <v>1282</v>
      </c>
      <c r="AH314" s="335" t="s">
        <v>1282</v>
      </c>
      <c r="AI314" s="335" t="s">
        <v>1282</v>
      </c>
      <c r="AJ314" s="335" t="s">
        <v>1282</v>
      </c>
      <c r="AK314" s="335" t="s">
        <v>1282</v>
      </c>
      <c r="AL314" s="335" t="s">
        <v>1282</v>
      </c>
      <c r="AM314" s="335" t="s">
        <v>1282</v>
      </c>
      <c r="AN314" s="335" t="s">
        <v>1282</v>
      </c>
      <c r="AO314" s="335" t="s">
        <v>1282</v>
      </c>
      <c r="AP314" s="335" t="s">
        <v>1282</v>
      </c>
      <c r="AQ314" s="335" t="s">
        <v>1282</v>
      </c>
      <c r="AR314" s="335" t="s">
        <v>1282</v>
      </c>
      <c r="AS314" s="335" t="s">
        <v>1282</v>
      </c>
      <c r="AT314" s="335" t="s">
        <v>1282</v>
      </c>
      <c r="AU314" s="335" t="s">
        <v>1282</v>
      </c>
      <c r="AV314" s="335" t="s">
        <v>1282</v>
      </c>
      <c r="AW314" s="335" t="s">
        <v>1282</v>
      </c>
      <c r="AX314" s="335" t="s">
        <v>1282</v>
      </c>
      <c r="AY314" s="335" t="s">
        <v>1282</v>
      </c>
      <c r="AZ314" s="335" t="s">
        <v>1282</v>
      </c>
      <c r="BA314" s="335" t="s">
        <v>1282</v>
      </c>
      <c r="BB314" s="335" t="s">
        <v>1282</v>
      </c>
      <c r="BC314" s="335" t="s">
        <v>1282</v>
      </c>
      <c r="BD314" s="335" t="s">
        <v>1282</v>
      </c>
      <c r="BE314" s="335" t="s">
        <v>1282</v>
      </c>
      <c r="BF314" s="335" t="s">
        <v>1282</v>
      </c>
      <c r="BG314" s="335" t="s">
        <v>1282</v>
      </c>
      <c r="BH314" s="335" t="s">
        <v>1282</v>
      </c>
      <c r="BI314" s="335" t="s">
        <v>1282</v>
      </c>
      <c r="BJ314" s="335" t="s">
        <v>1282</v>
      </c>
      <c r="BK314" s="335" t="s">
        <v>1282</v>
      </c>
      <c r="BL314" s="335" t="s">
        <v>1282</v>
      </c>
      <c r="BM314" s="335" t="s">
        <v>1282</v>
      </c>
      <c r="BN314" s="335" t="s">
        <v>1282</v>
      </c>
      <c r="BO314" s="335" t="s">
        <v>1282</v>
      </c>
      <c r="BP314" s="335">
        <v>40</v>
      </c>
      <c r="BQ314" s="335">
        <v>40</v>
      </c>
      <c r="BR314" s="335">
        <v>40</v>
      </c>
      <c r="BS314" s="335">
        <v>40</v>
      </c>
      <c r="BT314" s="335">
        <v>41</v>
      </c>
      <c r="BU314" s="335">
        <v>54</v>
      </c>
      <c r="BV314" s="335">
        <v>74</v>
      </c>
      <c r="BW314" s="335">
        <v>78</v>
      </c>
      <c r="BX314" s="335">
        <v>60</v>
      </c>
      <c r="BY314" s="335">
        <v>57</v>
      </c>
      <c r="BZ314" s="335">
        <v>48</v>
      </c>
      <c r="CA314" s="335">
        <v>45</v>
      </c>
      <c r="CB314" s="335">
        <v>45</v>
      </c>
      <c r="CC314" s="335">
        <v>43</v>
      </c>
    </row>
    <row r="315" spans="1:81" s="330" customFormat="1" ht="13.9" customHeight="1" x14ac:dyDescent="0.2">
      <c r="A315" s="377" t="s">
        <v>1468</v>
      </c>
      <c r="B315" s="378"/>
      <c r="C315" s="335" t="s">
        <v>1282</v>
      </c>
      <c r="D315" s="335" t="s">
        <v>1282</v>
      </c>
      <c r="E315" s="335" t="s">
        <v>1282</v>
      </c>
      <c r="F315" s="335" t="s">
        <v>1282</v>
      </c>
      <c r="G315" s="335" t="s">
        <v>1282</v>
      </c>
      <c r="H315" s="335" t="s">
        <v>1282</v>
      </c>
      <c r="I315" s="335" t="s">
        <v>1282</v>
      </c>
      <c r="J315" s="335" t="s">
        <v>1282</v>
      </c>
      <c r="K315" s="335" t="s">
        <v>1282</v>
      </c>
      <c r="L315" s="335" t="s">
        <v>1282</v>
      </c>
      <c r="M315" s="335" t="s">
        <v>1282</v>
      </c>
      <c r="N315" s="335" t="s">
        <v>1282</v>
      </c>
      <c r="O315" s="335" t="s">
        <v>1282</v>
      </c>
      <c r="P315" s="335" t="s">
        <v>1282</v>
      </c>
      <c r="Q315" s="335" t="s">
        <v>1282</v>
      </c>
      <c r="R315" s="335" t="s">
        <v>1282</v>
      </c>
      <c r="S315" s="335" t="s">
        <v>1282</v>
      </c>
      <c r="T315" s="335" t="s">
        <v>1282</v>
      </c>
      <c r="U315" s="335" t="s">
        <v>1282</v>
      </c>
      <c r="V315" s="335" t="s">
        <v>1282</v>
      </c>
      <c r="W315" s="335" t="s">
        <v>1282</v>
      </c>
      <c r="X315" s="335" t="s">
        <v>1282</v>
      </c>
      <c r="Y315" s="335" t="s">
        <v>1282</v>
      </c>
      <c r="Z315" s="335" t="s">
        <v>1282</v>
      </c>
      <c r="AA315" s="335" t="s">
        <v>1282</v>
      </c>
      <c r="AB315" s="335" t="s">
        <v>1282</v>
      </c>
      <c r="AC315" s="335" t="s">
        <v>1282</v>
      </c>
      <c r="AD315" s="335" t="s">
        <v>1282</v>
      </c>
      <c r="AE315" s="335" t="s">
        <v>1282</v>
      </c>
      <c r="AF315" s="335" t="s">
        <v>1282</v>
      </c>
      <c r="AG315" s="335" t="s">
        <v>1282</v>
      </c>
      <c r="AH315" s="335" t="s">
        <v>1282</v>
      </c>
      <c r="AI315" s="335" t="s">
        <v>1282</v>
      </c>
      <c r="AJ315" s="335" t="s">
        <v>1282</v>
      </c>
      <c r="AK315" s="335" t="s">
        <v>1282</v>
      </c>
      <c r="AL315" s="335" t="s">
        <v>1282</v>
      </c>
      <c r="AM315" s="335" t="s">
        <v>1282</v>
      </c>
      <c r="AN315" s="335" t="s">
        <v>1282</v>
      </c>
      <c r="AO315" s="335" t="s">
        <v>1282</v>
      </c>
      <c r="AP315" s="335" t="s">
        <v>1282</v>
      </c>
      <c r="AQ315" s="335" t="s">
        <v>1282</v>
      </c>
      <c r="AR315" s="335" t="s">
        <v>1282</v>
      </c>
      <c r="AS315" s="335" t="s">
        <v>1282</v>
      </c>
      <c r="AT315" s="335" t="s">
        <v>1282</v>
      </c>
      <c r="AU315" s="335" t="s">
        <v>1282</v>
      </c>
      <c r="AV315" s="335" t="s">
        <v>1282</v>
      </c>
      <c r="AW315" s="335" t="s">
        <v>1282</v>
      </c>
      <c r="AX315" s="335" t="s">
        <v>1282</v>
      </c>
      <c r="AY315" s="335" t="s">
        <v>1282</v>
      </c>
      <c r="AZ315" s="335" t="s">
        <v>1282</v>
      </c>
      <c r="BA315" s="335" t="s">
        <v>1282</v>
      </c>
      <c r="BB315" s="335" t="s">
        <v>1282</v>
      </c>
      <c r="BC315" s="335" t="s">
        <v>1282</v>
      </c>
      <c r="BD315" s="335" t="s">
        <v>1282</v>
      </c>
      <c r="BE315" s="335" t="s">
        <v>1282</v>
      </c>
      <c r="BF315" s="335" t="s">
        <v>1282</v>
      </c>
      <c r="BG315" s="335" t="s">
        <v>1282</v>
      </c>
      <c r="BH315" s="335" t="s">
        <v>1282</v>
      </c>
      <c r="BI315" s="335" t="s">
        <v>1282</v>
      </c>
      <c r="BJ315" s="335" t="s">
        <v>1282</v>
      </c>
      <c r="BK315" s="335" t="s">
        <v>1282</v>
      </c>
      <c r="BL315" s="335" t="s">
        <v>1282</v>
      </c>
      <c r="BM315" s="335" t="s">
        <v>1282</v>
      </c>
      <c r="BN315" s="335" t="s">
        <v>1282</v>
      </c>
      <c r="BO315" s="335">
        <v>1</v>
      </c>
      <c r="BP315" s="335" t="s">
        <v>1282</v>
      </c>
      <c r="BQ315" s="335" t="s">
        <v>1282</v>
      </c>
      <c r="BR315" s="335" t="s">
        <v>1282</v>
      </c>
      <c r="BS315" s="335" t="s">
        <v>1282</v>
      </c>
      <c r="BT315" s="335" t="s">
        <v>1282</v>
      </c>
      <c r="BU315" s="335" t="s">
        <v>1282</v>
      </c>
      <c r="BV315" s="335" t="s">
        <v>1282</v>
      </c>
      <c r="BW315" s="335" t="s">
        <v>1282</v>
      </c>
      <c r="BX315" s="335" t="s">
        <v>1282</v>
      </c>
      <c r="BY315" s="335" t="s">
        <v>1282</v>
      </c>
      <c r="BZ315" s="335" t="s">
        <v>1282</v>
      </c>
      <c r="CA315" s="335" t="s">
        <v>1282</v>
      </c>
      <c r="CB315" s="335" t="s">
        <v>1282</v>
      </c>
      <c r="CC315" s="335" t="s">
        <v>1282</v>
      </c>
    </row>
    <row r="316" spans="1:81" s="330" customFormat="1" ht="13.9" customHeight="1" x14ac:dyDescent="0.2">
      <c r="A316" s="377" t="s">
        <v>1467</v>
      </c>
      <c r="B316" s="378"/>
      <c r="C316" s="335" t="s">
        <v>1282</v>
      </c>
      <c r="D316" s="335" t="s">
        <v>1282</v>
      </c>
      <c r="E316" s="335" t="s">
        <v>1282</v>
      </c>
      <c r="F316" s="335" t="s">
        <v>1282</v>
      </c>
      <c r="G316" s="335" t="s">
        <v>1282</v>
      </c>
      <c r="H316" s="335" t="s">
        <v>1282</v>
      </c>
      <c r="I316" s="335" t="s">
        <v>1282</v>
      </c>
      <c r="J316" s="335" t="s">
        <v>1282</v>
      </c>
      <c r="K316" s="335" t="s">
        <v>1282</v>
      </c>
      <c r="L316" s="335" t="s">
        <v>1282</v>
      </c>
      <c r="M316" s="335" t="s">
        <v>1282</v>
      </c>
      <c r="N316" s="335" t="s">
        <v>1282</v>
      </c>
      <c r="O316" s="335" t="s">
        <v>1282</v>
      </c>
      <c r="P316" s="335" t="s">
        <v>1282</v>
      </c>
      <c r="Q316" s="335" t="s">
        <v>1282</v>
      </c>
      <c r="R316" s="335" t="s">
        <v>1282</v>
      </c>
      <c r="S316" s="335" t="s">
        <v>1282</v>
      </c>
      <c r="T316" s="335" t="s">
        <v>1282</v>
      </c>
      <c r="U316" s="335" t="s">
        <v>1282</v>
      </c>
      <c r="V316" s="335" t="s">
        <v>1282</v>
      </c>
      <c r="W316" s="335" t="s">
        <v>1282</v>
      </c>
      <c r="X316" s="335" t="s">
        <v>1282</v>
      </c>
      <c r="Y316" s="335" t="s">
        <v>1282</v>
      </c>
      <c r="Z316" s="335" t="s">
        <v>1282</v>
      </c>
      <c r="AA316" s="335" t="s">
        <v>1282</v>
      </c>
      <c r="AB316" s="335" t="s">
        <v>1282</v>
      </c>
      <c r="AC316" s="335" t="s">
        <v>1288</v>
      </c>
      <c r="AD316" s="335">
        <v>5</v>
      </c>
      <c r="AE316" s="335">
        <v>3</v>
      </c>
      <c r="AF316" s="335">
        <v>4</v>
      </c>
      <c r="AG316" s="335">
        <v>4</v>
      </c>
      <c r="AH316" s="335">
        <v>5</v>
      </c>
      <c r="AI316" s="335">
        <v>6</v>
      </c>
      <c r="AJ316" s="335">
        <v>7</v>
      </c>
      <c r="AK316" s="335">
        <v>8</v>
      </c>
      <c r="AL316" s="335">
        <v>14</v>
      </c>
      <c r="AM316" s="335">
        <v>17</v>
      </c>
      <c r="AN316" s="335">
        <v>6</v>
      </c>
      <c r="AO316" s="335">
        <v>20</v>
      </c>
      <c r="AP316" s="335">
        <v>19</v>
      </c>
      <c r="AQ316" s="335">
        <v>22</v>
      </c>
      <c r="AR316" s="335">
        <v>20</v>
      </c>
      <c r="AS316" s="335">
        <v>20</v>
      </c>
      <c r="AT316" s="335">
        <v>18</v>
      </c>
      <c r="AU316" s="335">
        <v>28</v>
      </c>
      <c r="AV316" s="335">
        <v>26</v>
      </c>
      <c r="AW316" s="335">
        <v>30</v>
      </c>
      <c r="AX316" s="335">
        <v>36</v>
      </c>
      <c r="AY316" s="335">
        <v>31</v>
      </c>
      <c r="AZ316" s="335">
        <v>32</v>
      </c>
      <c r="BA316" s="335">
        <v>33</v>
      </c>
      <c r="BB316" s="335">
        <v>30</v>
      </c>
      <c r="BC316" s="335">
        <v>38</v>
      </c>
      <c r="BD316" s="335">
        <v>37</v>
      </c>
      <c r="BE316" s="335">
        <v>43</v>
      </c>
      <c r="BF316" s="335">
        <v>47</v>
      </c>
      <c r="BG316" s="335">
        <v>45</v>
      </c>
      <c r="BH316" s="335">
        <v>38</v>
      </c>
      <c r="BI316" s="335">
        <v>28</v>
      </c>
      <c r="BJ316" s="335">
        <v>27</v>
      </c>
      <c r="BK316" s="335">
        <v>30</v>
      </c>
      <c r="BL316" s="335">
        <v>31</v>
      </c>
      <c r="BM316" s="335">
        <v>32</v>
      </c>
      <c r="BN316" s="335">
        <v>32</v>
      </c>
      <c r="BO316" s="335">
        <v>42</v>
      </c>
      <c r="BP316" s="335">
        <v>37</v>
      </c>
      <c r="BQ316" s="335">
        <v>37</v>
      </c>
      <c r="BR316" s="335">
        <v>37</v>
      </c>
      <c r="BS316" s="335">
        <v>38</v>
      </c>
      <c r="BT316" s="335">
        <v>43</v>
      </c>
      <c r="BU316" s="335">
        <v>51</v>
      </c>
      <c r="BV316" s="335">
        <v>55</v>
      </c>
      <c r="BW316" s="335">
        <v>58</v>
      </c>
      <c r="BX316" s="335">
        <v>50</v>
      </c>
      <c r="BY316" s="335">
        <v>45</v>
      </c>
      <c r="BZ316" s="335">
        <v>42</v>
      </c>
      <c r="CA316" s="335">
        <v>47</v>
      </c>
      <c r="CB316" s="335">
        <v>49</v>
      </c>
      <c r="CC316" s="335">
        <v>50</v>
      </c>
    </row>
    <row r="317" spans="1:81" s="330" customFormat="1" ht="13.9" customHeight="1" x14ac:dyDescent="0.2">
      <c r="A317" s="377" t="s">
        <v>1466</v>
      </c>
      <c r="B317" s="378"/>
      <c r="C317" s="335" t="s">
        <v>1282</v>
      </c>
      <c r="D317" s="335" t="s">
        <v>1282</v>
      </c>
      <c r="E317" s="335" t="s">
        <v>1282</v>
      </c>
      <c r="F317" s="335" t="s">
        <v>1282</v>
      </c>
      <c r="G317" s="335" t="s">
        <v>1282</v>
      </c>
      <c r="H317" s="335" t="s">
        <v>1282</v>
      </c>
      <c r="I317" s="335" t="s">
        <v>1282</v>
      </c>
      <c r="J317" s="335" t="s">
        <v>1282</v>
      </c>
      <c r="K317" s="335" t="s">
        <v>1282</v>
      </c>
      <c r="L317" s="335" t="s">
        <v>1282</v>
      </c>
      <c r="M317" s="335" t="s">
        <v>1282</v>
      </c>
      <c r="N317" s="335" t="s">
        <v>1282</v>
      </c>
      <c r="O317" s="335" t="s">
        <v>1282</v>
      </c>
      <c r="P317" s="335" t="s">
        <v>1282</v>
      </c>
      <c r="Q317" s="335" t="s">
        <v>1282</v>
      </c>
      <c r="R317" s="335" t="s">
        <v>1282</v>
      </c>
      <c r="S317" s="335" t="s">
        <v>1282</v>
      </c>
      <c r="T317" s="335" t="s">
        <v>1282</v>
      </c>
      <c r="U317" s="335" t="s">
        <v>1282</v>
      </c>
      <c r="V317" s="335" t="s">
        <v>1282</v>
      </c>
      <c r="W317" s="335" t="s">
        <v>1282</v>
      </c>
      <c r="X317" s="335" t="s">
        <v>1282</v>
      </c>
      <c r="Y317" s="335" t="s">
        <v>1282</v>
      </c>
      <c r="Z317" s="335" t="s">
        <v>1282</v>
      </c>
      <c r="AA317" s="335" t="s">
        <v>1282</v>
      </c>
      <c r="AB317" s="335" t="s">
        <v>1282</v>
      </c>
      <c r="AC317" s="335" t="s">
        <v>1282</v>
      </c>
      <c r="AD317" s="335" t="s">
        <v>1282</v>
      </c>
      <c r="AE317" s="335" t="s">
        <v>1282</v>
      </c>
      <c r="AF317" s="335" t="s">
        <v>1282</v>
      </c>
      <c r="AG317" s="335" t="s">
        <v>1282</v>
      </c>
      <c r="AH317" s="335" t="s">
        <v>1282</v>
      </c>
      <c r="AI317" s="335" t="s">
        <v>1282</v>
      </c>
      <c r="AJ317" s="335" t="s">
        <v>1282</v>
      </c>
      <c r="AK317" s="335" t="s">
        <v>1282</v>
      </c>
      <c r="AL317" s="335" t="s">
        <v>1282</v>
      </c>
      <c r="AM317" s="335" t="s">
        <v>1282</v>
      </c>
      <c r="AN317" s="335" t="s">
        <v>1282</v>
      </c>
      <c r="AO317" s="335" t="s">
        <v>1282</v>
      </c>
      <c r="AP317" s="335" t="s">
        <v>1282</v>
      </c>
      <c r="AQ317" s="335" t="s">
        <v>1282</v>
      </c>
      <c r="AR317" s="335" t="s">
        <v>1282</v>
      </c>
      <c r="AS317" s="335" t="s">
        <v>1282</v>
      </c>
      <c r="AT317" s="335" t="s">
        <v>1282</v>
      </c>
      <c r="AU317" s="335" t="s">
        <v>1282</v>
      </c>
      <c r="AV317" s="335" t="s">
        <v>1282</v>
      </c>
      <c r="AW317" s="335" t="s">
        <v>1282</v>
      </c>
      <c r="AX317" s="335" t="s">
        <v>1282</v>
      </c>
      <c r="AY317" s="335" t="s">
        <v>1282</v>
      </c>
      <c r="AZ317" s="335" t="s">
        <v>1282</v>
      </c>
      <c r="BA317" s="335" t="s">
        <v>1282</v>
      </c>
      <c r="BB317" s="335" t="s">
        <v>1282</v>
      </c>
      <c r="BC317" s="335" t="s">
        <v>1282</v>
      </c>
      <c r="BD317" s="335" t="s">
        <v>1282</v>
      </c>
      <c r="BE317" s="335" t="s">
        <v>1282</v>
      </c>
      <c r="BF317" s="335" t="s">
        <v>1282</v>
      </c>
      <c r="BG317" s="335" t="s">
        <v>1282</v>
      </c>
      <c r="BH317" s="335" t="s">
        <v>1282</v>
      </c>
      <c r="BI317" s="335" t="s">
        <v>1282</v>
      </c>
      <c r="BJ317" s="335" t="s">
        <v>1282</v>
      </c>
      <c r="BK317" s="335" t="s">
        <v>1282</v>
      </c>
      <c r="BL317" s="335" t="s">
        <v>1282</v>
      </c>
      <c r="BM317" s="335">
        <v>1</v>
      </c>
      <c r="BN317" s="335">
        <v>4</v>
      </c>
      <c r="BO317" s="335" t="s">
        <v>1282</v>
      </c>
      <c r="BP317" s="335" t="s">
        <v>1282</v>
      </c>
      <c r="BQ317" s="335" t="s">
        <v>1282</v>
      </c>
      <c r="BR317" s="335" t="s">
        <v>1282</v>
      </c>
      <c r="BS317" s="335" t="s">
        <v>1282</v>
      </c>
      <c r="BT317" s="335" t="s">
        <v>1282</v>
      </c>
      <c r="BU317" s="335" t="s">
        <v>1282</v>
      </c>
      <c r="BV317" s="335" t="s">
        <v>1282</v>
      </c>
      <c r="BW317" s="335" t="s">
        <v>1282</v>
      </c>
      <c r="BX317" s="335" t="s">
        <v>1282</v>
      </c>
      <c r="BY317" s="335" t="s">
        <v>1282</v>
      </c>
      <c r="BZ317" s="335" t="s">
        <v>1282</v>
      </c>
      <c r="CA317" s="335" t="s">
        <v>1282</v>
      </c>
      <c r="CB317" s="335" t="s">
        <v>1282</v>
      </c>
      <c r="CC317" s="335" t="s">
        <v>1282</v>
      </c>
    </row>
    <row r="318" spans="1:81" s="330" customFormat="1" ht="13.9" customHeight="1" x14ac:dyDescent="0.2">
      <c r="A318" s="377" t="s">
        <v>1465</v>
      </c>
      <c r="B318" s="378"/>
      <c r="C318" s="335" t="s">
        <v>1282</v>
      </c>
      <c r="D318" s="335" t="s">
        <v>1282</v>
      </c>
      <c r="E318" s="335" t="s">
        <v>1282</v>
      </c>
      <c r="F318" s="335" t="s">
        <v>1282</v>
      </c>
      <c r="G318" s="335" t="s">
        <v>1282</v>
      </c>
      <c r="H318" s="335" t="s">
        <v>1282</v>
      </c>
      <c r="I318" s="335" t="s">
        <v>1282</v>
      </c>
      <c r="J318" s="335" t="s">
        <v>1282</v>
      </c>
      <c r="K318" s="335" t="s">
        <v>1282</v>
      </c>
      <c r="L318" s="335" t="s">
        <v>1282</v>
      </c>
      <c r="M318" s="335" t="s">
        <v>1282</v>
      </c>
      <c r="N318" s="335" t="s">
        <v>1282</v>
      </c>
      <c r="O318" s="335" t="s">
        <v>1282</v>
      </c>
      <c r="P318" s="335" t="s">
        <v>1282</v>
      </c>
      <c r="Q318" s="335" t="s">
        <v>1282</v>
      </c>
      <c r="R318" s="335" t="s">
        <v>1282</v>
      </c>
      <c r="S318" s="335" t="s">
        <v>1282</v>
      </c>
      <c r="T318" s="335">
        <v>1</v>
      </c>
      <c r="U318" s="335">
        <v>5</v>
      </c>
      <c r="V318" s="335">
        <v>5</v>
      </c>
      <c r="W318" s="335">
        <v>7</v>
      </c>
      <c r="X318" s="335">
        <v>7</v>
      </c>
      <c r="Y318" s="335">
        <v>8</v>
      </c>
      <c r="Z318" s="335">
        <v>7</v>
      </c>
      <c r="AA318" s="335">
        <v>7</v>
      </c>
      <c r="AB318" s="335">
        <v>26</v>
      </c>
      <c r="AC318" s="335">
        <v>41</v>
      </c>
      <c r="AD318" s="335">
        <v>57</v>
      </c>
      <c r="AE318" s="335">
        <v>93</v>
      </c>
      <c r="AF318" s="335">
        <v>68</v>
      </c>
      <c r="AG318" s="335">
        <v>105</v>
      </c>
      <c r="AH318" s="335">
        <v>71</v>
      </c>
      <c r="AI318" s="335">
        <v>68</v>
      </c>
      <c r="AJ318" s="335">
        <v>85</v>
      </c>
      <c r="AK318" s="335">
        <v>137</v>
      </c>
      <c r="AL318" s="335">
        <v>210</v>
      </c>
      <c r="AM318" s="335">
        <v>137</v>
      </c>
      <c r="AN318" s="335">
        <v>16</v>
      </c>
      <c r="AO318" s="335">
        <v>160</v>
      </c>
      <c r="AP318" s="335">
        <v>209</v>
      </c>
      <c r="AQ318" s="335">
        <v>255</v>
      </c>
      <c r="AR318" s="335">
        <v>158</v>
      </c>
      <c r="AS318" s="335">
        <v>80</v>
      </c>
      <c r="AT318" s="335">
        <v>107</v>
      </c>
      <c r="AU318" s="335">
        <v>126</v>
      </c>
      <c r="AV318" s="335">
        <v>84</v>
      </c>
      <c r="AW318" s="335">
        <v>84</v>
      </c>
      <c r="AX318" s="335">
        <v>104</v>
      </c>
      <c r="AY318" s="335">
        <v>127</v>
      </c>
      <c r="AZ318" s="335">
        <v>99</v>
      </c>
      <c r="BA318" s="335">
        <v>136</v>
      </c>
      <c r="BB318" s="335">
        <v>132</v>
      </c>
      <c r="BC318" s="335">
        <v>137</v>
      </c>
      <c r="BD318" s="335">
        <v>197</v>
      </c>
      <c r="BE318" s="335">
        <v>164</v>
      </c>
      <c r="BF318" s="335">
        <v>129</v>
      </c>
      <c r="BG318" s="335">
        <v>117</v>
      </c>
      <c r="BH318" s="335">
        <v>161</v>
      </c>
      <c r="BI318" s="335">
        <v>138</v>
      </c>
      <c r="BJ318" s="335">
        <v>126</v>
      </c>
      <c r="BK318" s="335">
        <v>134</v>
      </c>
      <c r="BL318" s="335">
        <v>158</v>
      </c>
      <c r="BM318" s="335">
        <v>189</v>
      </c>
      <c r="BN318" s="335">
        <v>202</v>
      </c>
      <c r="BO318" s="335">
        <v>239</v>
      </c>
      <c r="BP318" s="335">
        <v>196</v>
      </c>
      <c r="BQ318" s="335">
        <v>239</v>
      </c>
      <c r="BR318" s="335">
        <v>226</v>
      </c>
      <c r="BS318" s="335">
        <v>246</v>
      </c>
      <c r="BT318" s="335">
        <v>238</v>
      </c>
      <c r="BU318" s="335">
        <v>248</v>
      </c>
      <c r="BV318" s="335">
        <v>246</v>
      </c>
      <c r="BW318" s="335">
        <v>257</v>
      </c>
      <c r="BX318" s="335">
        <v>235</v>
      </c>
      <c r="BY318" s="335">
        <v>238</v>
      </c>
      <c r="BZ318" s="335">
        <v>218</v>
      </c>
      <c r="CA318" s="335">
        <v>212</v>
      </c>
      <c r="CB318" s="335">
        <v>213</v>
      </c>
      <c r="CC318" s="335">
        <v>216</v>
      </c>
    </row>
    <row r="319" spans="1:81" s="330" customFormat="1" ht="13.9" customHeight="1" x14ac:dyDescent="0.2">
      <c r="A319" s="377" t="s">
        <v>1464</v>
      </c>
      <c r="B319" s="378"/>
      <c r="C319" s="335" t="s">
        <v>1282</v>
      </c>
      <c r="D319" s="335" t="s">
        <v>1282</v>
      </c>
      <c r="E319" s="335" t="s">
        <v>1282</v>
      </c>
      <c r="F319" s="335" t="s">
        <v>1282</v>
      </c>
      <c r="G319" s="335" t="s">
        <v>1282</v>
      </c>
      <c r="H319" s="335" t="s">
        <v>1282</v>
      </c>
      <c r="I319" s="335" t="s">
        <v>1282</v>
      </c>
      <c r="J319" s="335" t="s">
        <v>1282</v>
      </c>
      <c r="K319" s="335" t="s">
        <v>1282</v>
      </c>
      <c r="L319" s="335" t="s">
        <v>1282</v>
      </c>
      <c r="M319" s="335" t="s">
        <v>1282</v>
      </c>
      <c r="N319" s="335" t="s">
        <v>1282</v>
      </c>
      <c r="O319" s="335" t="s">
        <v>1282</v>
      </c>
      <c r="P319" s="335" t="s">
        <v>1282</v>
      </c>
      <c r="Q319" s="335" t="s">
        <v>1282</v>
      </c>
      <c r="R319" s="335" t="s">
        <v>1282</v>
      </c>
      <c r="S319" s="335" t="s">
        <v>1282</v>
      </c>
      <c r="T319" s="335" t="s">
        <v>1282</v>
      </c>
      <c r="U319" s="335" t="s">
        <v>1282</v>
      </c>
      <c r="V319" s="335" t="s">
        <v>1282</v>
      </c>
      <c r="W319" s="335" t="s">
        <v>1282</v>
      </c>
      <c r="X319" s="335" t="s">
        <v>1282</v>
      </c>
      <c r="Y319" s="335" t="s">
        <v>1282</v>
      </c>
      <c r="Z319" s="335" t="s">
        <v>1282</v>
      </c>
      <c r="AA319" s="335" t="s">
        <v>1282</v>
      </c>
      <c r="AB319" s="335" t="s">
        <v>1282</v>
      </c>
      <c r="AC319" s="335" t="s">
        <v>1282</v>
      </c>
      <c r="AD319" s="335" t="s">
        <v>1282</v>
      </c>
      <c r="AE319" s="335" t="s">
        <v>1282</v>
      </c>
      <c r="AF319" s="335" t="s">
        <v>1282</v>
      </c>
      <c r="AG319" s="335" t="s">
        <v>1282</v>
      </c>
      <c r="AH319" s="335" t="s">
        <v>1282</v>
      </c>
      <c r="AI319" s="335" t="s">
        <v>1282</v>
      </c>
      <c r="AJ319" s="335" t="s">
        <v>1282</v>
      </c>
      <c r="AK319" s="335" t="s">
        <v>1282</v>
      </c>
      <c r="AL319" s="335" t="s">
        <v>1282</v>
      </c>
      <c r="AM319" s="335" t="s">
        <v>1282</v>
      </c>
      <c r="AN319" s="335" t="s">
        <v>1282</v>
      </c>
      <c r="AO319" s="335" t="s">
        <v>1282</v>
      </c>
      <c r="AP319" s="335" t="s">
        <v>1282</v>
      </c>
      <c r="AQ319" s="335" t="s">
        <v>1282</v>
      </c>
      <c r="AR319" s="335" t="s">
        <v>1282</v>
      </c>
      <c r="AS319" s="335" t="s">
        <v>1282</v>
      </c>
      <c r="AT319" s="335" t="s">
        <v>1282</v>
      </c>
      <c r="AU319" s="335" t="s">
        <v>1282</v>
      </c>
      <c r="AV319" s="335" t="s">
        <v>1282</v>
      </c>
      <c r="AW319" s="335" t="s">
        <v>1282</v>
      </c>
      <c r="AX319" s="335" t="s">
        <v>1282</v>
      </c>
      <c r="AY319" s="335" t="s">
        <v>1282</v>
      </c>
      <c r="AZ319" s="335" t="s">
        <v>1282</v>
      </c>
      <c r="BA319" s="335" t="s">
        <v>1282</v>
      </c>
      <c r="BB319" s="335" t="s">
        <v>1282</v>
      </c>
      <c r="BC319" s="335" t="s">
        <v>1282</v>
      </c>
      <c r="BD319" s="335" t="s">
        <v>1282</v>
      </c>
      <c r="BE319" s="335">
        <v>43</v>
      </c>
      <c r="BF319" s="335">
        <v>54</v>
      </c>
      <c r="BG319" s="335">
        <v>140</v>
      </c>
      <c r="BH319" s="335">
        <v>115</v>
      </c>
      <c r="BI319" s="335">
        <v>143</v>
      </c>
      <c r="BJ319" s="335">
        <v>134</v>
      </c>
      <c r="BK319" s="335">
        <v>152</v>
      </c>
      <c r="BL319" s="335">
        <v>70</v>
      </c>
      <c r="BM319" s="335">
        <v>70</v>
      </c>
      <c r="BN319" s="335">
        <v>74</v>
      </c>
      <c r="BO319" s="335">
        <v>81</v>
      </c>
      <c r="BP319" s="335">
        <v>82</v>
      </c>
      <c r="BQ319" s="335">
        <v>109</v>
      </c>
      <c r="BR319" s="335">
        <v>142</v>
      </c>
      <c r="BS319" s="335">
        <v>139</v>
      </c>
      <c r="BT319" s="335">
        <v>85</v>
      </c>
      <c r="BU319" s="335">
        <v>11</v>
      </c>
      <c r="BV319" s="335" t="s">
        <v>1282</v>
      </c>
      <c r="BW319" s="335" t="s">
        <v>1282</v>
      </c>
      <c r="BX319" s="335" t="s">
        <v>1282</v>
      </c>
      <c r="BY319" s="335" t="s">
        <v>1282</v>
      </c>
      <c r="BZ319" s="335" t="s">
        <v>1282</v>
      </c>
      <c r="CA319" s="335" t="s">
        <v>1282</v>
      </c>
      <c r="CB319" s="335" t="s">
        <v>1282</v>
      </c>
      <c r="CC319" s="335" t="s">
        <v>1282</v>
      </c>
    </row>
    <row r="320" spans="1:81" s="330" customFormat="1" ht="13.9" customHeight="1" x14ac:dyDescent="0.2">
      <c r="A320" s="377" t="s">
        <v>1463</v>
      </c>
      <c r="B320" s="378"/>
      <c r="C320" s="335" t="s">
        <v>1282</v>
      </c>
      <c r="D320" s="335" t="s">
        <v>1282</v>
      </c>
      <c r="E320" s="335" t="s">
        <v>1282</v>
      </c>
      <c r="F320" s="335" t="s">
        <v>1282</v>
      </c>
      <c r="G320" s="335" t="s">
        <v>1282</v>
      </c>
      <c r="H320" s="335" t="s">
        <v>1282</v>
      </c>
      <c r="I320" s="335" t="s">
        <v>1282</v>
      </c>
      <c r="J320" s="335" t="s">
        <v>1282</v>
      </c>
      <c r="K320" s="335" t="s">
        <v>1282</v>
      </c>
      <c r="L320" s="335" t="s">
        <v>1282</v>
      </c>
      <c r="M320" s="335" t="s">
        <v>1282</v>
      </c>
      <c r="N320" s="335" t="s">
        <v>1282</v>
      </c>
      <c r="O320" s="335" t="s">
        <v>1282</v>
      </c>
      <c r="P320" s="335" t="s">
        <v>1282</v>
      </c>
      <c r="Q320" s="335" t="s">
        <v>1282</v>
      </c>
      <c r="R320" s="335" t="s">
        <v>1282</v>
      </c>
      <c r="S320" s="335" t="s">
        <v>1282</v>
      </c>
      <c r="T320" s="335" t="s">
        <v>1282</v>
      </c>
      <c r="U320" s="335" t="s">
        <v>1282</v>
      </c>
      <c r="V320" s="335" t="s">
        <v>1282</v>
      </c>
      <c r="W320" s="335" t="s">
        <v>1282</v>
      </c>
      <c r="X320" s="335" t="s">
        <v>1282</v>
      </c>
      <c r="Y320" s="335" t="s">
        <v>1282</v>
      </c>
      <c r="Z320" s="335" t="s">
        <v>1282</v>
      </c>
      <c r="AA320" s="335" t="s">
        <v>1282</v>
      </c>
      <c r="AB320" s="335" t="s">
        <v>1282</v>
      </c>
      <c r="AC320" s="335" t="s">
        <v>1282</v>
      </c>
      <c r="AD320" s="335" t="s">
        <v>1282</v>
      </c>
      <c r="AE320" s="335" t="s">
        <v>1282</v>
      </c>
      <c r="AF320" s="335" t="s">
        <v>1282</v>
      </c>
      <c r="AG320" s="335" t="s">
        <v>1282</v>
      </c>
      <c r="AH320" s="335" t="s">
        <v>1282</v>
      </c>
      <c r="AI320" s="335" t="s">
        <v>1282</v>
      </c>
      <c r="AJ320" s="335" t="s">
        <v>1282</v>
      </c>
      <c r="AK320" s="335" t="s">
        <v>1282</v>
      </c>
      <c r="AL320" s="335" t="s">
        <v>1282</v>
      </c>
      <c r="AM320" s="335" t="s">
        <v>1282</v>
      </c>
      <c r="AN320" s="335" t="s">
        <v>1282</v>
      </c>
      <c r="AO320" s="335" t="s">
        <v>1282</v>
      </c>
      <c r="AP320" s="335" t="s">
        <v>1282</v>
      </c>
      <c r="AQ320" s="335" t="s">
        <v>1282</v>
      </c>
      <c r="AR320" s="335" t="s">
        <v>1282</v>
      </c>
      <c r="AS320" s="335" t="s">
        <v>1282</v>
      </c>
      <c r="AT320" s="335" t="s">
        <v>1282</v>
      </c>
      <c r="AU320" s="335" t="s">
        <v>1282</v>
      </c>
      <c r="AV320" s="335" t="s">
        <v>1282</v>
      </c>
      <c r="AW320" s="335" t="s">
        <v>1282</v>
      </c>
      <c r="AX320" s="335" t="s">
        <v>1282</v>
      </c>
      <c r="AY320" s="335" t="s">
        <v>1282</v>
      </c>
      <c r="AZ320" s="335" t="s">
        <v>1282</v>
      </c>
      <c r="BA320" s="335" t="s">
        <v>1282</v>
      </c>
      <c r="BB320" s="335" t="s">
        <v>1282</v>
      </c>
      <c r="BC320" s="335" t="s">
        <v>1282</v>
      </c>
      <c r="BD320" s="335" t="s">
        <v>1282</v>
      </c>
      <c r="BE320" s="335" t="s">
        <v>1282</v>
      </c>
      <c r="BF320" s="335">
        <v>12</v>
      </c>
      <c r="BG320" s="335">
        <v>52</v>
      </c>
      <c r="BH320" s="335">
        <v>105</v>
      </c>
      <c r="BI320" s="335">
        <v>65</v>
      </c>
      <c r="BJ320" s="335">
        <v>55</v>
      </c>
      <c r="BK320" s="335">
        <v>55</v>
      </c>
      <c r="BL320" s="335">
        <v>204</v>
      </c>
      <c r="BM320" s="335">
        <v>239</v>
      </c>
      <c r="BN320" s="335">
        <v>214</v>
      </c>
      <c r="BO320" s="335">
        <v>264</v>
      </c>
      <c r="BP320" s="335">
        <v>207</v>
      </c>
      <c r="BQ320" s="335">
        <v>235</v>
      </c>
      <c r="BR320" s="335">
        <v>255</v>
      </c>
      <c r="BS320" s="335">
        <v>224</v>
      </c>
      <c r="BT320" s="335">
        <v>281</v>
      </c>
      <c r="BU320" s="335">
        <v>362</v>
      </c>
      <c r="BV320" s="335">
        <v>400</v>
      </c>
      <c r="BW320" s="335">
        <v>232</v>
      </c>
      <c r="BX320" s="335">
        <v>363</v>
      </c>
      <c r="BY320" s="335">
        <v>345</v>
      </c>
      <c r="BZ320" s="335">
        <v>270</v>
      </c>
      <c r="CA320" s="335">
        <v>278</v>
      </c>
      <c r="CB320" s="335">
        <v>280</v>
      </c>
      <c r="CC320" s="335">
        <v>272</v>
      </c>
    </row>
    <row r="321" spans="1:81" s="330" customFormat="1" ht="13.9" customHeight="1" x14ac:dyDescent="0.2">
      <c r="A321" s="377" t="s">
        <v>1462</v>
      </c>
      <c r="B321" s="378"/>
      <c r="C321" s="335" t="s">
        <v>1282</v>
      </c>
      <c r="D321" s="335" t="s">
        <v>1282</v>
      </c>
      <c r="E321" s="335" t="s">
        <v>1282</v>
      </c>
      <c r="F321" s="335" t="s">
        <v>1282</v>
      </c>
      <c r="G321" s="335" t="s">
        <v>1282</v>
      </c>
      <c r="H321" s="335" t="s">
        <v>1282</v>
      </c>
      <c r="I321" s="335" t="s">
        <v>1282</v>
      </c>
      <c r="J321" s="335" t="s">
        <v>1282</v>
      </c>
      <c r="K321" s="335" t="s">
        <v>1282</v>
      </c>
      <c r="L321" s="335" t="s">
        <v>1282</v>
      </c>
      <c r="M321" s="335" t="s">
        <v>1282</v>
      </c>
      <c r="N321" s="335" t="s">
        <v>1282</v>
      </c>
      <c r="O321" s="335" t="s">
        <v>1282</v>
      </c>
      <c r="P321" s="335" t="s">
        <v>1282</v>
      </c>
      <c r="Q321" s="335" t="s">
        <v>1282</v>
      </c>
      <c r="R321" s="335" t="s">
        <v>1282</v>
      </c>
      <c r="S321" s="335" t="s">
        <v>1282</v>
      </c>
      <c r="T321" s="335" t="s">
        <v>1282</v>
      </c>
      <c r="U321" s="335" t="s">
        <v>1282</v>
      </c>
      <c r="V321" s="335" t="s">
        <v>1282</v>
      </c>
      <c r="W321" s="335" t="s">
        <v>1282</v>
      </c>
      <c r="X321" s="335" t="s">
        <v>1282</v>
      </c>
      <c r="Y321" s="335" t="s">
        <v>1282</v>
      </c>
      <c r="Z321" s="335" t="s">
        <v>1282</v>
      </c>
      <c r="AA321" s="335" t="s">
        <v>1282</v>
      </c>
      <c r="AB321" s="335" t="s">
        <v>1282</v>
      </c>
      <c r="AC321" s="335" t="s">
        <v>1282</v>
      </c>
      <c r="AD321" s="335" t="s">
        <v>1282</v>
      </c>
      <c r="AE321" s="335" t="s">
        <v>1282</v>
      </c>
      <c r="AF321" s="335" t="s">
        <v>1282</v>
      </c>
      <c r="AG321" s="335" t="s">
        <v>1282</v>
      </c>
      <c r="AH321" s="335" t="s">
        <v>1282</v>
      </c>
      <c r="AI321" s="335" t="s">
        <v>1282</v>
      </c>
      <c r="AJ321" s="335" t="s">
        <v>1282</v>
      </c>
      <c r="AK321" s="335" t="s">
        <v>1282</v>
      </c>
      <c r="AL321" s="335" t="s">
        <v>1282</v>
      </c>
      <c r="AM321" s="335" t="s">
        <v>1282</v>
      </c>
      <c r="AN321" s="335" t="s">
        <v>1282</v>
      </c>
      <c r="AO321" s="335" t="s">
        <v>1282</v>
      </c>
      <c r="AP321" s="335" t="s">
        <v>1282</v>
      </c>
      <c r="AQ321" s="335" t="s">
        <v>1282</v>
      </c>
      <c r="AR321" s="335" t="s">
        <v>1282</v>
      </c>
      <c r="AS321" s="335" t="s">
        <v>1282</v>
      </c>
      <c r="AT321" s="335" t="s">
        <v>1282</v>
      </c>
      <c r="AU321" s="335" t="s">
        <v>1282</v>
      </c>
      <c r="AV321" s="335" t="s">
        <v>1282</v>
      </c>
      <c r="AW321" s="335" t="s">
        <v>1282</v>
      </c>
      <c r="AX321" s="335" t="s">
        <v>1282</v>
      </c>
      <c r="AY321" s="335" t="s">
        <v>1282</v>
      </c>
      <c r="AZ321" s="335" t="s">
        <v>1282</v>
      </c>
      <c r="BA321" s="335" t="s">
        <v>1282</v>
      </c>
      <c r="BB321" s="335" t="s">
        <v>1282</v>
      </c>
      <c r="BC321" s="335" t="s">
        <v>1282</v>
      </c>
      <c r="BD321" s="335" t="s">
        <v>1282</v>
      </c>
      <c r="BE321" s="335" t="s">
        <v>1282</v>
      </c>
      <c r="BF321" s="335" t="s">
        <v>1282</v>
      </c>
      <c r="BG321" s="335" t="s">
        <v>1282</v>
      </c>
      <c r="BH321" s="335" t="s">
        <v>1282</v>
      </c>
      <c r="BI321" s="335" t="s">
        <v>1282</v>
      </c>
      <c r="BJ321" s="335" t="s">
        <v>1282</v>
      </c>
      <c r="BK321" s="335" t="s">
        <v>1282</v>
      </c>
      <c r="BL321" s="335" t="s">
        <v>1282</v>
      </c>
      <c r="BM321" s="335" t="s">
        <v>1282</v>
      </c>
      <c r="BN321" s="335" t="s">
        <v>1282</v>
      </c>
      <c r="BO321" s="335" t="s">
        <v>1282</v>
      </c>
      <c r="BP321" s="335" t="s">
        <v>1282</v>
      </c>
      <c r="BQ321" s="335" t="s">
        <v>1282</v>
      </c>
      <c r="BR321" s="335" t="s">
        <v>1282</v>
      </c>
      <c r="BS321" s="335">
        <v>1</v>
      </c>
      <c r="BT321" s="335" t="s">
        <v>1282</v>
      </c>
      <c r="BU321" s="335" t="s">
        <v>1282</v>
      </c>
      <c r="BV321" s="335" t="s">
        <v>1282</v>
      </c>
      <c r="BW321" s="335" t="s">
        <v>1282</v>
      </c>
      <c r="BX321" s="335" t="s">
        <v>1282</v>
      </c>
      <c r="BY321" s="335" t="s">
        <v>1282</v>
      </c>
      <c r="BZ321" s="335" t="s">
        <v>1282</v>
      </c>
      <c r="CA321" s="335" t="s">
        <v>1282</v>
      </c>
      <c r="CB321" s="335" t="s">
        <v>1282</v>
      </c>
      <c r="CC321" s="335" t="s">
        <v>1282</v>
      </c>
    </row>
    <row r="322" spans="1:81" s="330" customFormat="1" ht="13.9" customHeight="1" x14ac:dyDescent="0.2">
      <c r="A322" s="377" t="s">
        <v>1461</v>
      </c>
      <c r="B322" s="378"/>
      <c r="C322" s="335" t="s">
        <v>1282</v>
      </c>
      <c r="D322" s="335" t="s">
        <v>1282</v>
      </c>
      <c r="E322" s="335" t="s">
        <v>1282</v>
      </c>
      <c r="F322" s="335" t="s">
        <v>1282</v>
      </c>
      <c r="G322" s="335" t="s">
        <v>1282</v>
      </c>
      <c r="H322" s="335" t="s">
        <v>1282</v>
      </c>
      <c r="I322" s="335" t="s">
        <v>1282</v>
      </c>
      <c r="J322" s="335" t="s">
        <v>1282</v>
      </c>
      <c r="K322" s="335" t="s">
        <v>1282</v>
      </c>
      <c r="L322" s="335" t="s">
        <v>1282</v>
      </c>
      <c r="M322" s="335" t="s">
        <v>1282</v>
      </c>
      <c r="N322" s="335" t="s">
        <v>1282</v>
      </c>
      <c r="O322" s="335" t="s">
        <v>1282</v>
      </c>
      <c r="P322" s="335" t="s">
        <v>1282</v>
      </c>
      <c r="Q322" s="335" t="s">
        <v>1282</v>
      </c>
      <c r="R322" s="335" t="s">
        <v>1282</v>
      </c>
      <c r="S322" s="335" t="s">
        <v>1282</v>
      </c>
      <c r="T322" s="335" t="s">
        <v>1282</v>
      </c>
      <c r="U322" s="335" t="s">
        <v>1282</v>
      </c>
      <c r="V322" s="335" t="s">
        <v>1282</v>
      </c>
      <c r="W322" s="335" t="s">
        <v>1282</v>
      </c>
      <c r="X322" s="335" t="s">
        <v>1282</v>
      </c>
      <c r="Y322" s="335" t="s">
        <v>1282</v>
      </c>
      <c r="Z322" s="335" t="s">
        <v>1282</v>
      </c>
      <c r="AA322" s="335" t="s">
        <v>1282</v>
      </c>
      <c r="AB322" s="335" t="s">
        <v>1282</v>
      </c>
      <c r="AC322" s="335" t="s">
        <v>1282</v>
      </c>
      <c r="AD322" s="335" t="s">
        <v>1282</v>
      </c>
      <c r="AE322" s="335" t="s">
        <v>1282</v>
      </c>
      <c r="AF322" s="335" t="s">
        <v>1282</v>
      </c>
      <c r="AG322" s="335" t="s">
        <v>1282</v>
      </c>
      <c r="AH322" s="335" t="s">
        <v>1282</v>
      </c>
      <c r="AI322" s="335" t="s">
        <v>1282</v>
      </c>
      <c r="AJ322" s="335" t="s">
        <v>1282</v>
      </c>
      <c r="AK322" s="335" t="s">
        <v>1282</v>
      </c>
      <c r="AL322" s="335" t="s">
        <v>1282</v>
      </c>
      <c r="AM322" s="335" t="s">
        <v>1282</v>
      </c>
      <c r="AN322" s="335" t="s">
        <v>1282</v>
      </c>
      <c r="AO322" s="335" t="s">
        <v>1282</v>
      </c>
      <c r="AP322" s="335" t="s">
        <v>1282</v>
      </c>
      <c r="AQ322" s="335" t="s">
        <v>1282</v>
      </c>
      <c r="AR322" s="335" t="s">
        <v>1282</v>
      </c>
      <c r="AS322" s="335" t="s">
        <v>1282</v>
      </c>
      <c r="AT322" s="335" t="s">
        <v>1282</v>
      </c>
      <c r="AU322" s="335" t="s">
        <v>1282</v>
      </c>
      <c r="AV322" s="335" t="s">
        <v>1282</v>
      </c>
      <c r="AW322" s="335" t="s">
        <v>1282</v>
      </c>
      <c r="AX322" s="335" t="s">
        <v>1282</v>
      </c>
      <c r="AY322" s="335" t="s">
        <v>1282</v>
      </c>
      <c r="AZ322" s="335" t="s">
        <v>1282</v>
      </c>
      <c r="BA322" s="335" t="s">
        <v>1282</v>
      </c>
      <c r="BB322" s="335" t="s">
        <v>1282</v>
      </c>
      <c r="BC322" s="335" t="s">
        <v>1282</v>
      </c>
      <c r="BD322" s="335" t="s">
        <v>1282</v>
      </c>
      <c r="BE322" s="335" t="s">
        <v>1282</v>
      </c>
      <c r="BF322" s="335" t="s">
        <v>1282</v>
      </c>
      <c r="BG322" s="335" t="s">
        <v>1282</v>
      </c>
      <c r="BH322" s="335" t="s">
        <v>1282</v>
      </c>
      <c r="BI322" s="335" t="s">
        <v>1282</v>
      </c>
      <c r="BJ322" s="335" t="s">
        <v>1282</v>
      </c>
      <c r="BK322" s="335" t="s">
        <v>1282</v>
      </c>
      <c r="BL322" s="335">
        <v>17</v>
      </c>
      <c r="BM322" s="335">
        <v>17</v>
      </c>
      <c r="BN322" s="335">
        <v>17</v>
      </c>
      <c r="BO322" s="335">
        <v>17</v>
      </c>
      <c r="BP322" s="335">
        <v>17</v>
      </c>
      <c r="BQ322" s="335">
        <v>26</v>
      </c>
      <c r="BR322" s="335">
        <v>33</v>
      </c>
      <c r="BS322" s="335">
        <v>33</v>
      </c>
      <c r="BT322" s="335">
        <v>33</v>
      </c>
      <c r="BU322" s="335">
        <v>35</v>
      </c>
      <c r="BV322" s="335">
        <v>35</v>
      </c>
      <c r="BW322" s="335">
        <v>35</v>
      </c>
      <c r="BX322" s="335">
        <v>30</v>
      </c>
      <c r="BY322" s="335">
        <v>28</v>
      </c>
      <c r="BZ322" s="335">
        <v>30</v>
      </c>
      <c r="CA322" s="335">
        <v>30</v>
      </c>
      <c r="CB322" s="335">
        <v>40</v>
      </c>
      <c r="CC322" s="335">
        <v>40</v>
      </c>
    </row>
    <row r="323" spans="1:81" s="330" customFormat="1" ht="13.9" customHeight="1" x14ac:dyDescent="0.2">
      <c r="A323" s="383" t="s">
        <v>1293</v>
      </c>
      <c r="B323" s="384"/>
      <c r="C323" s="333" t="s">
        <v>1282</v>
      </c>
      <c r="D323" s="333" t="s">
        <v>1282</v>
      </c>
      <c r="E323" s="333" t="s">
        <v>1282</v>
      </c>
      <c r="F323" s="333" t="s">
        <v>1282</v>
      </c>
      <c r="G323" s="333" t="s">
        <v>1282</v>
      </c>
      <c r="H323" s="333" t="s">
        <v>1282</v>
      </c>
      <c r="I323" s="333" t="s">
        <v>1282</v>
      </c>
      <c r="J323" s="333" t="s">
        <v>1282</v>
      </c>
      <c r="K323" s="333" t="s">
        <v>1282</v>
      </c>
      <c r="L323" s="333" t="s">
        <v>1282</v>
      </c>
      <c r="M323" s="333" t="s">
        <v>1282</v>
      </c>
      <c r="N323" s="333" t="s">
        <v>1282</v>
      </c>
      <c r="O323" s="333" t="s">
        <v>1282</v>
      </c>
      <c r="P323" s="333" t="s">
        <v>1282</v>
      </c>
      <c r="Q323" s="333" t="s">
        <v>1282</v>
      </c>
      <c r="R323" s="333" t="s">
        <v>1282</v>
      </c>
      <c r="S323" s="333" t="s">
        <v>1282</v>
      </c>
      <c r="T323" s="333">
        <v>1</v>
      </c>
      <c r="U323" s="333">
        <v>5</v>
      </c>
      <c r="V323" s="333">
        <v>5</v>
      </c>
      <c r="W323" s="333">
        <v>7</v>
      </c>
      <c r="X323" s="333">
        <v>7</v>
      </c>
      <c r="Y323" s="333">
        <v>8</v>
      </c>
      <c r="Z323" s="333">
        <v>7</v>
      </c>
      <c r="AA323" s="333">
        <v>9</v>
      </c>
      <c r="AB323" s="333">
        <v>70</v>
      </c>
      <c r="AC323" s="333">
        <v>274</v>
      </c>
      <c r="AD323" s="333">
        <v>445</v>
      </c>
      <c r="AE323" s="333">
        <v>629</v>
      </c>
      <c r="AF323" s="333">
        <v>692</v>
      </c>
      <c r="AG323" s="333">
        <v>772</v>
      </c>
      <c r="AH323" s="333">
        <v>814</v>
      </c>
      <c r="AI323" s="333">
        <v>818</v>
      </c>
      <c r="AJ323" s="333">
        <v>803</v>
      </c>
      <c r="AK323" s="333">
        <v>814</v>
      </c>
      <c r="AL323" s="333">
        <v>779</v>
      </c>
      <c r="AM323" s="333">
        <v>605</v>
      </c>
      <c r="AN323" s="333">
        <v>163</v>
      </c>
      <c r="AO323" s="333">
        <v>782</v>
      </c>
      <c r="AP323" s="333">
        <v>884</v>
      </c>
      <c r="AQ323" s="333">
        <v>950</v>
      </c>
      <c r="AR323" s="333">
        <v>876</v>
      </c>
      <c r="AS323" s="333">
        <v>838</v>
      </c>
      <c r="AT323" s="333">
        <v>427</v>
      </c>
      <c r="AU323" s="333">
        <v>273</v>
      </c>
      <c r="AV323" s="333">
        <v>236</v>
      </c>
      <c r="AW323" s="333">
        <v>262</v>
      </c>
      <c r="AX323" s="333">
        <v>298</v>
      </c>
      <c r="AY323" s="333">
        <v>356</v>
      </c>
      <c r="AZ323" s="333">
        <v>345</v>
      </c>
      <c r="BA323" s="333">
        <v>396</v>
      </c>
      <c r="BB323" s="333">
        <v>391</v>
      </c>
      <c r="BC323" s="333">
        <v>474</v>
      </c>
      <c r="BD323" s="333">
        <v>318</v>
      </c>
      <c r="BE323" s="333">
        <v>334</v>
      </c>
      <c r="BF323" s="333">
        <v>334</v>
      </c>
      <c r="BG323" s="333">
        <v>449</v>
      </c>
      <c r="BH323" s="333">
        <v>511</v>
      </c>
      <c r="BI323" s="333">
        <v>461</v>
      </c>
      <c r="BJ323" s="333">
        <v>425</v>
      </c>
      <c r="BK323" s="333">
        <v>521</v>
      </c>
      <c r="BL323" s="333">
        <v>670</v>
      </c>
      <c r="BM323" s="333">
        <v>908</v>
      </c>
      <c r="BN323" s="333">
        <v>918</v>
      </c>
      <c r="BO323" s="333">
        <v>1056</v>
      </c>
      <c r="BP323" s="333">
        <v>1016</v>
      </c>
      <c r="BQ323" s="333">
        <v>1152</v>
      </c>
      <c r="BR323" s="333">
        <v>1193</v>
      </c>
      <c r="BS323" s="333">
        <v>1186</v>
      </c>
      <c r="BT323" s="333">
        <v>1169</v>
      </c>
      <c r="BU323" s="333">
        <v>1242</v>
      </c>
      <c r="BV323" s="333">
        <v>1316</v>
      </c>
      <c r="BW323" s="333">
        <v>1095</v>
      </c>
      <c r="BX323" s="333">
        <v>1182</v>
      </c>
      <c r="BY323" s="333">
        <v>1135</v>
      </c>
      <c r="BZ323" s="333">
        <v>1053</v>
      </c>
      <c r="CA323" s="333">
        <v>1057</v>
      </c>
      <c r="CB323" s="333">
        <v>1112</v>
      </c>
      <c r="CC323" s="333">
        <v>1116</v>
      </c>
    </row>
    <row r="324" spans="1:81" s="330" customFormat="1" ht="13.9" customHeight="1" x14ac:dyDescent="0.2">
      <c r="A324" s="375" t="s">
        <v>1292</v>
      </c>
      <c r="B324" s="376"/>
      <c r="C324" s="337"/>
      <c r="D324" s="337"/>
      <c r="E324" s="337"/>
      <c r="F324" s="337"/>
      <c r="G324" s="337"/>
      <c r="H324" s="337"/>
      <c r="I324" s="337"/>
      <c r="J324" s="337"/>
      <c r="K324" s="337"/>
      <c r="L324" s="337"/>
      <c r="M324" s="337"/>
      <c r="N324" s="337"/>
      <c r="O324" s="337"/>
      <c r="P324" s="337"/>
      <c r="Q324" s="337"/>
      <c r="R324" s="337"/>
      <c r="S324" s="337"/>
      <c r="T324" s="337"/>
      <c r="U324" s="337"/>
      <c r="V324" s="337"/>
      <c r="W324" s="337"/>
      <c r="X324" s="337"/>
      <c r="Y324" s="337"/>
      <c r="Z324" s="337"/>
      <c r="AA324" s="337"/>
      <c r="AB324" s="337"/>
      <c r="AC324" s="337"/>
      <c r="AD324" s="337"/>
      <c r="AE324" s="337"/>
      <c r="AF324" s="337"/>
      <c r="AG324" s="337"/>
      <c r="AH324" s="337"/>
      <c r="AI324" s="337"/>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337"/>
      <c r="BJ324" s="337"/>
      <c r="BK324" s="337"/>
      <c r="BL324" s="337"/>
      <c r="BM324" s="337"/>
      <c r="BN324" s="337"/>
      <c r="BO324" s="337"/>
      <c r="BP324" s="337"/>
      <c r="BQ324" s="337"/>
      <c r="BR324" s="337"/>
      <c r="BS324" s="337"/>
      <c r="BT324" s="337"/>
      <c r="BU324" s="337"/>
      <c r="BV324" s="337"/>
      <c r="BW324" s="337"/>
      <c r="BX324" s="337"/>
      <c r="BY324" s="337"/>
      <c r="BZ324" s="337"/>
      <c r="CA324" s="337"/>
      <c r="CB324" s="337"/>
      <c r="CC324" s="337"/>
    </row>
    <row r="325" spans="1:81" s="330" customFormat="1" ht="13.9" customHeight="1" x14ac:dyDescent="0.2">
      <c r="A325" s="377" t="s">
        <v>1460</v>
      </c>
      <c r="B325" s="378"/>
      <c r="C325" s="335" t="s">
        <v>1282</v>
      </c>
      <c r="D325" s="335" t="s">
        <v>1282</v>
      </c>
      <c r="E325" s="335" t="s">
        <v>1282</v>
      </c>
      <c r="F325" s="335" t="s">
        <v>1282</v>
      </c>
      <c r="G325" s="335" t="s">
        <v>1282</v>
      </c>
      <c r="H325" s="335" t="s">
        <v>1282</v>
      </c>
      <c r="I325" s="335" t="s">
        <v>1282</v>
      </c>
      <c r="J325" s="335" t="s">
        <v>1282</v>
      </c>
      <c r="K325" s="335" t="s">
        <v>1282</v>
      </c>
      <c r="L325" s="335" t="s">
        <v>1282</v>
      </c>
      <c r="M325" s="335" t="s">
        <v>1282</v>
      </c>
      <c r="N325" s="335" t="s">
        <v>1282</v>
      </c>
      <c r="O325" s="335" t="s">
        <v>1282</v>
      </c>
      <c r="P325" s="335" t="s">
        <v>1282</v>
      </c>
      <c r="Q325" s="335" t="s">
        <v>1282</v>
      </c>
      <c r="R325" s="335" t="s">
        <v>1282</v>
      </c>
      <c r="S325" s="335" t="s">
        <v>1282</v>
      </c>
      <c r="T325" s="335" t="s">
        <v>1282</v>
      </c>
      <c r="U325" s="335" t="s">
        <v>1282</v>
      </c>
      <c r="V325" s="335" t="s">
        <v>1282</v>
      </c>
      <c r="W325" s="335" t="s">
        <v>1282</v>
      </c>
      <c r="X325" s="335" t="s">
        <v>1282</v>
      </c>
      <c r="Y325" s="335" t="s">
        <v>1282</v>
      </c>
      <c r="Z325" s="335" t="s">
        <v>1282</v>
      </c>
      <c r="AA325" s="335" t="s">
        <v>1282</v>
      </c>
      <c r="AB325" s="335" t="s">
        <v>1282</v>
      </c>
      <c r="AC325" s="335" t="s">
        <v>1282</v>
      </c>
      <c r="AD325" s="335" t="s">
        <v>1282</v>
      </c>
      <c r="AE325" s="335" t="s">
        <v>1282</v>
      </c>
      <c r="AF325" s="335" t="s">
        <v>1282</v>
      </c>
      <c r="AG325" s="335" t="s">
        <v>1282</v>
      </c>
      <c r="AH325" s="335" t="s">
        <v>1282</v>
      </c>
      <c r="AI325" s="335" t="s">
        <v>1282</v>
      </c>
      <c r="AJ325" s="335" t="s">
        <v>1282</v>
      </c>
      <c r="AK325" s="335" t="s">
        <v>1282</v>
      </c>
      <c r="AL325" s="335" t="s">
        <v>1282</v>
      </c>
      <c r="AM325" s="335" t="s">
        <v>1282</v>
      </c>
      <c r="AN325" s="335" t="s">
        <v>1282</v>
      </c>
      <c r="AO325" s="335" t="s">
        <v>1282</v>
      </c>
      <c r="AP325" s="335" t="s">
        <v>1282</v>
      </c>
      <c r="AQ325" s="335">
        <v>543</v>
      </c>
      <c r="AR325" s="335" t="s">
        <v>1282</v>
      </c>
      <c r="AS325" s="335" t="s">
        <v>1282</v>
      </c>
      <c r="AT325" s="335" t="s">
        <v>1282</v>
      </c>
      <c r="AU325" s="335" t="s">
        <v>1282</v>
      </c>
      <c r="AV325" s="335" t="s">
        <v>1282</v>
      </c>
      <c r="AW325" s="335" t="s">
        <v>1282</v>
      </c>
      <c r="AX325" s="335" t="s">
        <v>1282</v>
      </c>
      <c r="AY325" s="335" t="s">
        <v>1282</v>
      </c>
      <c r="AZ325" s="335" t="s">
        <v>1282</v>
      </c>
      <c r="BA325" s="335" t="s">
        <v>1282</v>
      </c>
      <c r="BB325" s="335" t="s">
        <v>1282</v>
      </c>
      <c r="BC325" s="335" t="s">
        <v>1282</v>
      </c>
      <c r="BD325" s="335" t="s">
        <v>1282</v>
      </c>
      <c r="BE325" s="335" t="s">
        <v>1282</v>
      </c>
      <c r="BF325" s="335" t="s">
        <v>1282</v>
      </c>
      <c r="BG325" s="335" t="s">
        <v>1282</v>
      </c>
      <c r="BH325" s="335" t="s">
        <v>1282</v>
      </c>
      <c r="BI325" s="335" t="s">
        <v>1282</v>
      </c>
      <c r="BJ325" s="335" t="s">
        <v>1282</v>
      </c>
      <c r="BK325" s="335" t="s">
        <v>1282</v>
      </c>
      <c r="BL325" s="335" t="s">
        <v>1282</v>
      </c>
      <c r="BM325" s="335" t="s">
        <v>1282</v>
      </c>
      <c r="BN325" s="335" t="s">
        <v>1282</v>
      </c>
      <c r="BO325" s="335" t="s">
        <v>1282</v>
      </c>
      <c r="BP325" s="335" t="s">
        <v>1282</v>
      </c>
      <c r="BQ325" s="335" t="s">
        <v>1282</v>
      </c>
      <c r="BR325" s="335" t="s">
        <v>1282</v>
      </c>
      <c r="BS325" s="335" t="s">
        <v>1282</v>
      </c>
      <c r="BT325" s="335" t="s">
        <v>1282</v>
      </c>
      <c r="BU325" s="335" t="s">
        <v>1282</v>
      </c>
      <c r="BV325" s="335" t="s">
        <v>1282</v>
      </c>
      <c r="BW325" s="335" t="s">
        <v>1282</v>
      </c>
      <c r="BX325" s="335" t="s">
        <v>1282</v>
      </c>
      <c r="BY325" s="335" t="s">
        <v>1282</v>
      </c>
      <c r="BZ325" s="335" t="s">
        <v>1282</v>
      </c>
      <c r="CA325" s="335" t="s">
        <v>1282</v>
      </c>
      <c r="CB325" s="335" t="s">
        <v>1282</v>
      </c>
      <c r="CC325" s="335" t="s">
        <v>1282</v>
      </c>
    </row>
    <row r="326" spans="1:81" s="330" customFormat="1" ht="13.9" customHeight="1" x14ac:dyDescent="0.25">
      <c r="A326" s="379" t="s">
        <v>1459</v>
      </c>
      <c r="B326" s="380"/>
      <c r="C326" s="333">
        <v>28</v>
      </c>
      <c r="D326" s="333">
        <v>89</v>
      </c>
      <c r="E326" s="333">
        <v>141</v>
      </c>
      <c r="F326" s="333">
        <v>163</v>
      </c>
      <c r="G326" s="333">
        <v>134</v>
      </c>
      <c r="H326" s="333">
        <v>123</v>
      </c>
      <c r="I326" s="333">
        <v>69</v>
      </c>
      <c r="J326" s="333">
        <v>56</v>
      </c>
      <c r="K326" s="333">
        <v>117</v>
      </c>
      <c r="L326" s="333">
        <v>99</v>
      </c>
      <c r="M326" s="333">
        <v>150</v>
      </c>
      <c r="N326" s="333">
        <v>132</v>
      </c>
      <c r="O326" s="333">
        <v>217</v>
      </c>
      <c r="P326" s="333">
        <v>343</v>
      </c>
      <c r="Q326" s="333">
        <v>309</v>
      </c>
      <c r="R326" s="333">
        <v>324</v>
      </c>
      <c r="S326" s="333">
        <v>332</v>
      </c>
      <c r="T326" s="333">
        <v>331</v>
      </c>
      <c r="U326" s="333">
        <v>370</v>
      </c>
      <c r="V326" s="333">
        <v>436</v>
      </c>
      <c r="W326" s="333">
        <v>525</v>
      </c>
      <c r="X326" s="333">
        <v>567</v>
      </c>
      <c r="Y326" s="333">
        <v>658</v>
      </c>
      <c r="Z326" s="333">
        <v>693</v>
      </c>
      <c r="AA326" s="333">
        <v>844</v>
      </c>
      <c r="AB326" s="333">
        <v>1050</v>
      </c>
      <c r="AC326" s="333">
        <v>2583</v>
      </c>
      <c r="AD326" s="333">
        <v>4165</v>
      </c>
      <c r="AE326" s="333">
        <v>5170</v>
      </c>
      <c r="AF326" s="333">
        <v>5085</v>
      </c>
      <c r="AG326" s="333">
        <v>6417</v>
      </c>
      <c r="AH326" s="333">
        <v>7326</v>
      </c>
      <c r="AI326" s="333">
        <v>9478</v>
      </c>
      <c r="AJ326" s="333">
        <v>9497</v>
      </c>
      <c r="AK326" s="333">
        <v>9345</v>
      </c>
      <c r="AL326" s="333">
        <v>12133</v>
      </c>
      <c r="AM326" s="333">
        <v>14141</v>
      </c>
      <c r="AN326" s="333">
        <v>3921</v>
      </c>
      <c r="AO326" s="333">
        <v>15753</v>
      </c>
      <c r="AP326" s="333">
        <v>20557</v>
      </c>
      <c r="AQ326" s="333">
        <v>22249</v>
      </c>
      <c r="AR326" s="333">
        <v>21862</v>
      </c>
      <c r="AS326" s="333">
        <v>20917</v>
      </c>
      <c r="AT326" s="333">
        <v>16187</v>
      </c>
      <c r="AU326" s="333">
        <v>15717</v>
      </c>
      <c r="AV326" s="333">
        <v>16020</v>
      </c>
      <c r="AW326" s="333">
        <v>17080</v>
      </c>
      <c r="AX326" s="333">
        <v>18158</v>
      </c>
      <c r="AY326" s="333">
        <v>17874</v>
      </c>
      <c r="AZ326" s="333">
        <v>18894</v>
      </c>
      <c r="BA326" s="333">
        <v>20649</v>
      </c>
      <c r="BB326" s="333">
        <v>21780</v>
      </c>
      <c r="BC326" s="333">
        <v>24445</v>
      </c>
      <c r="BD326" s="333">
        <v>26289</v>
      </c>
      <c r="BE326" s="333">
        <v>27524</v>
      </c>
      <c r="BF326" s="333">
        <v>29714</v>
      </c>
      <c r="BG326" s="333">
        <v>30881</v>
      </c>
      <c r="BH326" s="333">
        <v>30343</v>
      </c>
      <c r="BI326" s="333">
        <v>30688</v>
      </c>
      <c r="BJ326" s="333">
        <v>32051</v>
      </c>
      <c r="BK326" s="333">
        <v>33510</v>
      </c>
      <c r="BL326" s="333">
        <v>36672</v>
      </c>
      <c r="BM326" s="333">
        <v>40133</v>
      </c>
      <c r="BN326" s="333">
        <v>44827</v>
      </c>
      <c r="BO326" s="333">
        <v>51543</v>
      </c>
      <c r="BP326" s="333">
        <v>54201</v>
      </c>
      <c r="BQ326" s="333">
        <v>57247</v>
      </c>
      <c r="BR326" s="333">
        <v>60512</v>
      </c>
      <c r="BS326" s="333">
        <v>58077</v>
      </c>
      <c r="BT326" s="333">
        <v>58904</v>
      </c>
      <c r="BU326" s="333">
        <v>73986</v>
      </c>
      <c r="BV326" s="333">
        <v>97586</v>
      </c>
      <c r="BW326" s="333">
        <v>89147</v>
      </c>
      <c r="BX326" s="333">
        <v>68126</v>
      </c>
      <c r="BY326" s="333">
        <v>62690</v>
      </c>
      <c r="BZ326" s="333">
        <v>60485</v>
      </c>
      <c r="CA326" s="333">
        <v>60527</v>
      </c>
      <c r="CB326" s="333">
        <v>64453</v>
      </c>
      <c r="CC326" s="333">
        <v>63081</v>
      </c>
    </row>
    <row r="327" spans="1:81" s="330" customFormat="1" ht="13.9" customHeight="1" x14ac:dyDescent="0.25">
      <c r="A327" s="381" t="s">
        <v>1458</v>
      </c>
      <c r="B327" s="382"/>
      <c r="C327" s="337"/>
      <c r="D327" s="337"/>
      <c r="E327" s="337"/>
      <c r="F327" s="337"/>
      <c r="G327" s="337"/>
      <c r="H327" s="337"/>
      <c r="I327" s="337"/>
      <c r="J327" s="337"/>
      <c r="K327" s="337"/>
      <c r="L327" s="337"/>
      <c r="M327" s="337"/>
      <c r="N327" s="337"/>
      <c r="O327" s="337"/>
      <c r="P327" s="337"/>
      <c r="Q327" s="337"/>
      <c r="R327" s="337"/>
      <c r="S327" s="337"/>
      <c r="T327" s="337"/>
      <c r="U327" s="337"/>
      <c r="V327" s="337"/>
      <c r="W327" s="337"/>
      <c r="X327" s="337"/>
      <c r="Y327" s="337"/>
      <c r="Z327" s="337"/>
      <c r="AA327" s="337"/>
      <c r="AB327" s="337"/>
      <c r="AC327" s="337"/>
      <c r="AD327" s="337"/>
      <c r="AE327" s="337"/>
      <c r="AF327" s="337"/>
      <c r="AG327" s="337"/>
      <c r="AH327" s="337"/>
      <c r="AI327" s="337"/>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337"/>
      <c r="BL327" s="337"/>
      <c r="BM327" s="337"/>
      <c r="BN327" s="337"/>
      <c r="BO327" s="337"/>
      <c r="BP327" s="337"/>
      <c r="BQ327" s="337"/>
      <c r="BR327" s="337"/>
      <c r="BS327" s="337"/>
      <c r="BT327" s="337"/>
      <c r="BU327" s="337"/>
      <c r="BV327" s="337"/>
      <c r="BW327" s="337"/>
      <c r="BX327" s="337"/>
      <c r="BY327" s="337"/>
      <c r="BZ327" s="337"/>
      <c r="CA327" s="337"/>
      <c r="CB327" s="337"/>
      <c r="CC327" s="337"/>
    </row>
    <row r="328" spans="1:81" s="330" customFormat="1" ht="13.9" customHeight="1" x14ac:dyDescent="0.2">
      <c r="A328" s="375" t="s">
        <v>1326</v>
      </c>
      <c r="B328" s="376"/>
      <c r="C328" s="337"/>
      <c r="D328" s="337"/>
      <c r="E328" s="337"/>
      <c r="F328" s="337"/>
      <c r="G328" s="337"/>
      <c r="H328" s="337"/>
      <c r="I328" s="337"/>
      <c r="J328" s="337"/>
      <c r="K328" s="337"/>
      <c r="L328" s="337"/>
      <c r="M328" s="337"/>
      <c r="N328" s="337"/>
      <c r="O328" s="337"/>
      <c r="P328" s="337"/>
      <c r="Q328" s="337"/>
      <c r="R328" s="337"/>
      <c r="S328" s="337"/>
      <c r="T328" s="337"/>
      <c r="U328" s="337"/>
      <c r="V328" s="337"/>
      <c r="W328" s="337"/>
      <c r="X328" s="337"/>
      <c r="Y328" s="337"/>
      <c r="Z328" s="337"/>
      <c r="AA328" s="337"/>
      <c r="AB328" s="337"/>
      <c r="AC328" s="337"/>
      <c r="AD328" s="337"/>
      <c r="AE328" s="337"/>
      <c r="AF328" s="337"/>
      <c r="AG328" s="337"/>
      <c r="AH328" s="337"/>
      <c r="AI328" s="337"/>
      <c r="AJ328" s="337"/>
      <c r="AK328" s="337"/>
      <c r="AL328" s="337"/>
      <c r="AM328" s="337"/>
      <c r="AN328" s="337"/>
      <c r="AO328" s="337"/>
      <c r="AP328" s="337"/>
      <c r="AQ328" s="337"/>
      <c r="AR328" s="337"/>
      <c r="AS328" s="337"/>
      <c r="AT328" s="337"/>
      <c r="AU328" s="337"/>
      <c r="AV328" s="337"/>
      <c r="AW328" s="337"/>
      <c r="AX328" s="337"/>
      <c r="AY328" s="337"/>
      <c r="AZ328" s="337"/>
      <c r="BA328" s="337"/>
      <c r="BB328" s="337"/>
      <c r="BC328" s="337"/>
      <c r="BD328" s="337"/>
      <c r="BE328" s="337"/>
      <c r="BF328" s="337"/>
      <c r="BG328" s="337"/>
      <c r="BH328" s="337"/>
      <c r="BI328" s="337"/>
      <c r="BJ328" s="337"/>
      <c r="BK328" s="337"/>
      <c r="BL328" s="337"/>
      <c r="BM328" s="337"/>
      <c r="BN328" s="337"/>
      <c r="BO328" s="337"/>
      <c r="BP328" s="337"/>
      <c r="BQ328" s="337"/>
      <c r="BR328" s="337"/>
      <c r="BS328" s="337"/>
      <c r="BT328" s="337"/>
      <c r="BU328" s="337"/>
      <c r="BV328" s="337"/>
      <c r="BW328" s="337"/>
      <c r="BX328" s="337"/>
      <c r="BY328" s="337"/>
      <c r="BZ328" s="337"/>
      <c r="CA328" s="337"/>
      <c r="CB328" s="337"/>
      <c r="CC328" s="337"/>
    </row>
    <row r="329" spans="1:81" s="330" customFormat="1" ht="13.9" customHeight="1" x14ac:dyDescent="0.2">
      <c r="A329" s="377" t="s">
        <v>1457</v>
      </c>
      <c r="B329" s="378"/>
      <c r="C329" s="335" t="s">
        <v>1282</v>
      </c>
      <c r="D329" s="335" t="s">
        <v>1282</v>
      </c>
      <c r="E329" s="335" t="s">
        <v>1282</v>
      </c>
      <c r="F329" s="335" t="s">
        <v>1282</v>
      </c>
      <c r="G329" s="335" t="s">
        <v>1282</v>
      </c>
      <c r="H329" s="335" t="s">
        <v>1282</v>
      </c>
      <c r="I329" s="335" t="s">
        <v>1282</v>
      </c>
      <c r="J329" s="335" t="s">
        <v>1282</v>
      </c>
      <c r="K329" s="335" t="s">
        <v>1282</v>
      </c>
      <c r="L329" s="335" t="s">
        <v>1282</v>
      </c>
      <c r="M329" s="335" t="s">
        <v>1282</v>
      </c>
      <c r="N329" s="335" t="s">
        <v>1282</v>
      </c>
      <c r="O329" s="335" t="s">
        <v>1282</v>
      </c>
      <c r="P329" s="335" t="s">
        <v>1282</v>
      </c>
      <c r="Q329" s="335" t="s">
        <v>1282</v>
      </c>
      <c r="R329" s="335" t="s">
        <v>1282</v>
      </c>
      <c r="S329" s="335" t="s">
        <v>1282</v>
      </c>
      <c r="T329" s="335" t="s">
        <v>1282</v>
      </c>
      <c r="U329" s="335" t="s">
        <v>1282</v>
      </c>
      <c r="V329" s="335" t="s">
        <v>1282</v>
      </c>
      <c r="W329" s="335" t="s">
        <v>1282</v>
      </c>
      <c r="X329" s="335" t="s">
        <v>1282</v>
      </c>
      <c r="Y329" s="335" t="s">
        <v>1282</v>
      </c>
      <c r="Z329" s="335" t="s">
        <v>1282</v>
      </c>
      <c r="AA329" s="335" t="s">
        <v>1282</v>
      </c>
      <c r="AB329" s="335" t="s">
        <v>1282</v>
      </c>
      <c r="AC329" s="335" t="s">
        <v>1282</v>
      </c>
      <c r="AD329" s="335" t="s">
        <v>1282</v>
      </c>
      <c r="AE329" s="335">
        <v>1</v>
      </c>
      <c r="AF329" s="335">
        <v>10</v>
      </c>
      <c r="AG329" s="335">
        <v>18</v>
      </c>
      <c r="AH329" s="335">
        <v>27</v>
      </c>
      <c r="AI329" s="335">
        <v>29</v>
      </c>
      <c r="AJ329" s="335">
        <v>29</v>
      </c>
      <c r="AK329" s="335">
        <v>30</v>
      </c>
      <c r="AL329" s="335">
        <v>33</v>
      </c>
      <c r="AM329" s="335">
        <v>30</v>
      </c>
      <c r="AN329" s="335">
        <v>6</v>
      </c>
      <c r="AO329" s="335">
        <v>27</v>
      </c>
      <c r="AP329" s="335">
        <v>27</v>
      </c>
      <c r="AQ329" s="335">
        <v>30</v>
      </c>
      <c r="AR329" s="335">
        <v>30</v>
      </c>
      <c r="AS329" s="335">
        <v>30</v>
      </c>
      <c r="AT329" s="335">
        <v>29</v>
      </c>
      <c r="AU329" s="335">
        <v>29</v>
      </c>
      <c r="AV329" s="335">
        <v>32</v>
      </c>
      <c r="AW329" s="335">
        <v>33</v>
      </c>
      <c r="AX329" s="335">
        <v>33</v>
      </c>
      <c r="AY329" s="335">
        <v>34</v>
      </c>
      <c r="AZ329" s="335">
        <v>35</v>
      </c>
      <c r="BA329" s="335">
        <v>36</v>
      </c>
      <c r="BB329" s="335">
        <v>36</v>
      </c>
      <c r="BC329" s="335">
        <v>38</v>
      </c>
      <c r="BD329" s="335">
        <v>39</v>
      </c>
      <c r="BE329" s="335">
        <v>36</v>
      </c>
      <c r="BF329" s="335">
        <v>39</v>
      </c>
      <c r="BG329" s="335">
        <v>41</v>
      </c>
      <c r="BH329" s="335">
        <v>41</v>
      </c>
      <c r="BI329" s="335">
        <v>42</v>
      </c>
      <c r="BJ329" s="335">
        <v>41</v>
      </c>
      <c r="BK329" s="335">
        <v>44</v>
      </c>
      <c r="BL329" s="335">
        <v>43</v>
      </c>
      <c r="BM329" s="335">
        <v>43</v>
      </c>
      <c r="BN329" s="335">
        <v>39</v>
      </c>
      <c r="BO329" s="335">
        <v>43</v>
      </c>
      <c r="BP329" s="335">
        <v>43</v>
      </c>
      <c r="BQ329" s="335">
        <v>38</v>
      </c>
      <c r="BR329" s="335">
        <v>38</v>
      </c>
      <c r="BS329" s="335">
        <v>44</v>
      </c>
      <c r="BT329" s="335">
        <v>49</v>
      </c>
      <c r="BU329" s="335">
        <v>49</v>
      </c>
      <c r="BV329" s="335">
        <v>49</v>
      </c>
      <c r="BW329" s="335">
        <v>47</v>
      </c>
      <c r="BX329" s="335">
        <v>47</v>
      </c>
      <c r="BY329" s="335">
        <v>46</v>
      </c>
      <c r="BZ329" s="335">
        <v>57</v>
      </c>
      <c r="CA329" s="335">
        <v>52</v>
      </c>
      <c r="CB329" s="335">
        <v>50</v>
      </c>
      <c r="CC329" s="335">
        <v>51</v>
      </c>
    </row>
    <row r="330" spans="1:81" s="330" customFormat="1" ht="13.9" customHeight="1" x14ac:dyDescent="0.2">
      <c r="A330" s="375" t="s">
        <v>1456</v>
      </c>
      <c r="B330" s="376"/>
      <c r="C330" s="337"/>
      <c r="D330" s="337"/>
      <c r="E330" s="337"/>
      <c r="F330" s="337"/>
      <c r="G330" s="337"/>
      <c r="H330" s="337"/>
      <c r="I330" s="337"/>
      <c r="J330" s="337"/>
      <c r="K330" s="337"/>
      <c r="L330" s="337"/>
      <c r="M330" s="337"/>
      <c r="N330" s="337"/>
      <c r="O330" s="337"/>
      <c r="P330" s="337"/>
      <c r="Q330" s="337"/>
      <c r="R330" s="337"/>
      <c r="S330" s="337"/>
      <c r="T330" s="337"/>
      <c r="U330" s="337"/>
      <c r="V330" s="337"/>
      <c r="W330" s="337"/>
      <c r="X330" s="337"/>
      <c r="Y330" s="337"/>
      <c r="Z330" s="337"/>
      <c r="AA330" s="337"/>
      <c r="AB330" s="337"/>
      <c r="AC330" s="337"/>
      <c r="AD330" s="337"/>
      <c r="AE330" s="337"/>
      <c r="AF330" s="337"/>
      <c r="AG330" s="337"/>
      <c r="AH330" s="337"/>
      <c r="AI330" s="337"/>
      <c r="AJ330" s="337"/>
      <c r="AK330" s="337"/>
      <c r="AL330" s="337"/>
      <c r="AM330" s="337"/>
      <c r="AN330" s="337"/>
      <c r="AO330" s="337"/>
      <c r="AP330" s="337"/>
      <c r="AQ330" s="337"/>
      <c r="AR330" s="337"/>
      <c r="AS330" s="337"/>
      <c r="AT330" s="337"/>
      <c r="AU330" s="337"/>
      <c r="AV330" s="337"/>
      <c r="AW330" s="337"/>
      <c r="AX330" s="337"/>
      <c r="AY330" s="337"/>
      <c r="AZ330" s="337"/>
      <c r="BA330" s="337"/>
      <c r="BB330" s="337"/>
      <c r="BC330" s="337"/>
      <c r="BD330" s="337"/>
      <c r="BE330" s="337"/>
      <c r="BF330" s="337"/>
      <c r="BG330" s="337"/>
      <c r="BH330" s="337"/>
      <c r="BI330" s="337"/>
      <c r="BJ330" s="337"/>
      <c r="BK330" s="337"/>
      <c r="BL330" s="337"/>
      <c r="BM330" s="337"/>
      <c r="BN330" s="337"/>
      <c r="BO330" s="337"/>
      <c r="BP330" s="337"/>
      <c r="BQ330" s="337"/>
      <c r="BR330" s="337"/>
      <c r="BS330" s="337"/>
      <c r="BT330" s="337"/>
      <c r="BU330" s="337"/>
      <c r="BV330" s="337"/>
      <c r="BW330" s="337"/>
      <c r="BX330" s="337"/>
      <c r="BY330" s="337"/>
      <c r="BZ330" s="337"/>
      <c r="CA330" s="337"/>
      <c r="CB330" s="337"/>
      <c r="CC330" s="337"/>
    </row>
    <row r="331" spans="1:81" s="330" customFormat="1" ht="13.9" customHeight="1" x14ac:dyDescent="0.2">
      <c r="A331" s="377" t="s">
        <v>1455</v>
      </c>
      <c r="B331" s="378"/>
      <c r="C331" s="335" t="s">
        <v>1282</v>
      </c>
      <c r="D331" s="335" t="s">
        <v>1282</v>
      </c>
      <c r="E331" s="335" t="s">
        <v>1282</v>
      </c>
      <c r="F331" s="335" t="s">
        <v>1282</v>
      </c>
      <c r="G331" s="335" t="s">
        <v>1282</v>
      </c>
      <c r="H331" s="335" t="s">
        <v>1282</v>
      </c>
      <c r="I331" s="335" t="s">
        <v>1282</v>
      </c>
      <c r="J331" s="335" t="s">
        <v>1282</v>
      </c>
      <c r="K331" s="335" t="s">
        <v>1282</v>
      </c>
      <c r="L331" s="335" t="s">
        <v>1282</v>
      </c>
      <c r="M331" s="335" t="s">
        <v>1282</v>
      </c>
      <c r="N331" s="335" t="s">
        <v>1282</v>
      </c>
      <c r="O331" s="335" t="s">
        <v>1282</v>
      </c>
      <c r="P331" s="335" t="s">
        <v>1282</v>
      </c>
      <c r="Q331" s="335" t="s">
        <v>1282</v>
      </c>
      <c r="R331" s="335" t="s">
        <v>1282</v>
      </c>
      <c r="S331" s="335" t="s">
        <v>1282</v>
      </c>
      <c r="T331" s="335" t="s">
        <v>1282</v>
      </c>
      <c r="U331" s="335" t="s">
        <v>1282</v>
      </c>
      <c r="V331" s="335" t="s">
        <v>1282</v>
      </c>
      <c r="W331" s="335" t="s">
        <v>1282</v>
      </c>
      <c r="X331" s="335" t="s">
        <v>1282</v>
      </c>
      <c r="Y331" s="335" t="s">
        <v>1282</v>
      </c>
      <c r="Z331" s="335" t="s">
        <v>1282</v>
      </c>
      <c r="AA331" s="335" t="s">
        <v>1282</v>
      </c>
      <c r="AB331" s="335" t="s">
        <v>1282</v>
      </c>
      <c r="AC331" s="335" t="s">
        <v>1282</v>
      </c>
      <c r="AD331" s="335" t="s">
        <v>1282</v>
      </c>
      <c r="AE331" s="335" t="s">
        <v>1282</v>
      </c>
      <c r="AF331" s="335" t="s">
        <v>1282</v>
      </c>
      <c r="AG331" s="335" t="s">
        <v>1282</v>
      </c>
      <c r="AH331" s="335" t="s">
        <v>1282</v>
      </c>
      <c r="AI331" s="335" t="s">
        <v>1282</v>
      </c>
      <c r="AJ331" s="335" t="s">
        <v>1282</v>
      </c>
      <c r="AK331" s="335">
        <v>6</v>
      </c>
      <c r="AL331" s="335">
        <v>10</v>
      </c>
      <c r="AM331" s="335">
        <v>7</v>
      </c>
      <c r="AN331" s="335" t="s">
        <v>1288</v>
      </c>
      <c r="AO331" s="335" t="s">
        <v>1288</v>
      </c>
      <c r="AP331" s="335">
        <v>1</v>
      </c>
      <c r="AQ331" s="335">
        <v>1</v>
      </c>
      <c r="AR331" s="335" t="s">
        <v>1288</v>
      </c>
      <c r="AS331" s="335" t="s">
        <v>1289</v>
      </c>
      <c r="AT331" s="335" t="s">
        <v>1288</v>
      </c>
      <c r="AU331" s="335" t="s">
        <v>1282</v>
      </c>
      <c r="AV331" s="335" t="s">
        <v>1282</v>
      </c>
      <c r="AW331" s="335" t="s">
        <v>1282</v>
      </c>
      <c r="AX331" s="335" t="s">
        <v>1282</v>
      </c>
      <c r="AY331" s="335" t="s">
        <v>1282</v>
      </c>
      <c r="AZ331" s="335" t="s">
        <v>1282</v>
      </c>
      <c r="BA331" s="335" t="s">
        <v>1282</v>
      </c>
      <c r="BB331" s="335" t="s">
        <v>1282</v>
      </c>
      <c r="BC331" s="335" t="s">
        <v>1282</v>
      </c>
      <c r="BD331" s="335" t="s">
        <v>1282</v>
      </c>
      <c r="BE331" s="335" t="s">
        <v>1282</v>
      </c>
      <c r="BF331" s="335" t="s">
        <v>1282</v>
      </c>
      <c r="BG331" s="335" t="s">
        <v>1282</v>
      </c>
      <c r="BH331" s="335" t="s">
        <v>1282</v>
      </c>
      <c r="BI331" s="335" t="s">
        <v>1282</v>
      </c>
      <c r="BJ331" s="335" t="s">
        <v>1282</v>
      </c>
      <c r="BK331" s="335" t="s">
        <v>1282</v>
      </c>
      <c r="BL331" s="335" t="s">
        <v>1282</v>
      </c>
      <c r="BM331" s="335" t="s">
        <v>1282</v>
      </c>
      <c r="BN331" s="335" t="s">
        <v>1282</v>
      </c>
      <c r="BO331" s="335" t="s">
        <v>1282</v>
      </c>
      <c r="BP331" s="335" t="s">
        <v>1282</v>
      </c>
      <c r="BQ331" s="335" t="s">
        <v>1282</v>
      </c>
      <c r="BR331" s="335" t="s">
        <v>1282</v>
      </c>
      <c r="BS331" s="335" t="s">
        <v>1282</v>
      </c>
      <c r="BT331" s="335" t="s">
        <v>1282</v>
      </c>
      <c r="BU331" s="335" t="s">
        <v>1282</v>
      </c>
      <c r="BV331" s="335" t="s">
        <v>1282</v>
      </c>
      <c r="BW331" s="335" t="s">
        <v>1282</v>
      </c>
      <c r="BX331" s="335" t="s">
        <v>1282</v>
      </c>
      <c r="BY331" s="335" t="s">
        <v>1282</v>
      </c>
      <c r="BZ331" s="335" t="s">
        <v>1282</v>
      </c>
      <c r="CA331" s="335" t="s">
        <v>1282</v>
      </c>
      <c r="CB331" s="335" t="s">
        <v>1282</v>
      </c>
      <c r="CC331" s="335" t="s">
        <v>1282</v>
      </c>
    </row>
    <row r="332" spans="1:81" s="330" customFormat="1" ht="13.9" customHeight="1" x14ac:dyDescent="0.2">
      <c r="A332" s="375" t="s">
        <v>1320</v>
      </c>
      <c r="B332" s="376"/>
      <c r="C332" s="337"/>
      <c r="D332" s="337"/>
      <c r="E332" s="337"/>
      <c r="F332" s="337"/>
      <c r="G332" s="337"/>
      <c r="H332" s="337"/>
      <c r="I332" s="337"/>
      <c r="J332" s="337"/>
      <c r="K332" s="337"/>
      <c r="L332" s="337"/>
      <c r="M332" s="337"/>
      <c r="N332" s="337"/>
      <c r="O332" s="337"/>
      <c r="P332" s="337"/>
      <c r="Q332" s="337"/>
      <c r="R332" s="337"/>
      <c r="S332" s="337"/>
      <c r="T332" s="337"/>
      <c r="U332" s="337"/>
      <c r="V332" s="337"/>
      <c r="W332" s="337"/>
      <c r="X332" s="337"/>
      <c r="Y332" s="337"/>
      <c r="Z332" s="337"/>
      <c r="AA332" s="337"/>
      <c r="AB332" s="337"/>
      <c r="AC332" s="337"/>
      <c r="AD332" s="337"/>
      <c r="AE332" s="337"/>
      <c r="AF332" s="337"/>
      <c r="AG332" s="337"/>
      <c r="AH332" s="337"/>
      <c r="AI332" s="337"/>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337"/>
      <c r="BI332" s="337"/>
      <c r="BJ332" s="337"/>
      <c r="BK332" s="337"/>
      <c r="BL332" s="337"/>
      <c r="BM332" s="337"/>
      <c r="BN332" s="337"/>
      <c r="BO332" s="337"/>
      <c r="BP332" s="337"/>
      <c r="BQ332" s="337"/>
      <c r="BR332" s="337"/>
      <c r="BS332" s="337"/>
      <c r="BT332" s="337"/>
      <c r="BU332" s="337"/>
      <c r="BV332" s="337"/>
      <c r="BW332" s="337"/>
      <c r="BX332" s="337"/>
      <c r="BY332" s="337"/>
      <c r="BZ332" s="337"/>
      <c r="CA332" s="337"/>
      <c r="CB332" s="337"/>
      <c r="CC332" s="337"/>
    </row>
    <row r="333" spans="1:81" s="330" customFormat="1" ht="13.9" customHeight="1" x14ac:dyDescent="0.2">
      <c r="A333" s="377" t="s">
        <v>1332</v>
      </c>
      <c r="B333" s="378"/>
      <c r="C333" s="335" t="s">
        <v>1282</v>
      </c>
      <c r="D333" s="335" t="s">
        <v>1282</v>
      </c>
      <c r="E333" s="335" t="s">
        <v>1282</v>
      </c>
      <c r="F333" s="335" t="s">
        <v>1282</v>
      </c>
      <c r="G333" s="335" t="s">
        <v>1282</v>
      </c>
      <c r="H333" s="335" t="s">
        <v>1282</v>
      </c>
      <c r="I333" s="335" t="s">
        <v>1282</v>
      </c>
      <c r="J333" s="335" t="s">
        <v>1282</v>
      </c>
      <c r="K333" s="335" t="s">
        <v>1282</v>
      </c>
      <c r="L333" s="335" t="s">
        <v>1282</v>
      </c>
      <c r="M333" s="335" t="s">
        <v>1282</v>
      </c>
      <c r="N333" s="335" t="s">
        <v>1282</v>
      </c>
      <c r="O333" s="335" t="s">
        <v>1282</v>
      </c>
      <c r="P333" s="335" t="s">
        <v>1282</v>
      </c>
      <c r="Q333" s="335" t="s">
        <v>1282</v>
      </c>
      <c r="R333" s="335" t="s">
        <v>1282</v>
      </c>
      <c r="S333" s="335" t="s">
        <v>1282</v>
      </c>
      <c r="T333" s="335" t="s">
        <v>1282</v>
      </c>
      <c r="U333" s="335" t="s">
        <v>1282</v>
      </c>
      <c r="V333" s="335" t="s">
        <v>1282</v>
      </c>
      <c r="W333" s="335">
        <v>3</v>
      </c>
      <c r="X333" s="335">
        <v>3</v>
      </c>
      <c r="Y333" s="335">
        <v>4</v>
      </c>
      <c r="Z333" s="335">
        <v>6</v>
      </c>
      <c r="AA333" s="335">
        <v>10</v>
      </c>
      <c r="AB333" s="335">
        <v>5</v>
      </c>
      <c r="AC333" s="335">
        <v>4</v>
      </c>
      <c r="AD333" s="335" t="s">
        <v>1282</v>
      </c>
      <c r="AE333" s="335" t="s">
        <v>1282</v>
      </c>
      <c r="AF333" s="335" t="s">
        <v>1282</v>
      </c>
      <c r="AG333" s="335" t="s">
        <v>1282</v>
      </c>
      <c r="AH333" s="335" t="s">
        <v>1282</v>
      </c>
      <c r="AI333" s="335" t="s">
        <v>1282</v>
      </c>
      <c r="AJ333" s="335" t="s">
        <v>1282</v>
      </c>
      <c r="AK333" s="335" t="s">
        <v>1282</v>
      </c>
      <c r="AL333" s="335" t="s">
        <v>1282</v>
      </c>
      <c r="AM333" s="335" t="s">
        <v>1282</v>
      </c>
      <c r="AN333" s="335" t="s">
        <v>1282</v>
      </c>
      <c r="AO333" s="335" t="s">
        <v>1282</v>
      </c>
      <c r="AP333" s="335" t="s">
        <v>1282</v>
      </c>
      <c r="AQ333" s="335" t="s">
        <v>1282</v>
      </c>
      <c r="AR333" s="335" t="s">
        <v>1282</v>
      </c>
      <c r="AS333" s="335" t="s">
        <v>1282</v>
      </c>
      <c r="AT333" s="335" t="s">
        <v>1282</v>
      </c>
      <c r="AU333" s="335" t="s">
        <v>1282</v>
      </c>
      <c r="AV333" s="335" t="s">
        <v>1282</v>
      </c>
      <c r="AW333" s="335" t="s">
        <v>1282</v>
      </c>
      <c r="AX333" s="335" t="s">
        <v>1282</v>
      </c>
      <c r="AY333" s="335" t="s">
        <v>1282</v>
      </c>
      <c r="AZ333" s="335" t="s">
        <v>1282</v>
      </c>
      <c r="BA333" s="335" t="s">
        <v>1282</v>
      </c>
      <c r="BB333" s="335" t="s">
        <v>1282</v>
      </c>
      <c r="BC333" s="335" t="s">
        <v>1282</v>
      </c>
      <c r="BD333" s="335" t="s">
        <v>1282</v>
      </c>
      <c r="BE333" s="335" t="s">
        <v>1282</v>
      </c>
      <c r="BF333" s="335" t="s">
        <v>1282</v>
      </c>
      <c r="BG333" s="335" t="s">
        <v>1282</v>
      </c>
      <c r="BH333" s="335" t="s">
        <v>1282</v>
      </c>
      <c r="BI333" s="335" t="s">
        <v>1282</v>
      </c>
      <c r="BJ333" s="335" t="s">
        <v>1282</v>
      </c>
      <c r="BK333" s="335" t="s">
        <v>1282</v>
      </c>
      <c r="BL333" s="335">
        <v>1</v>
      </c>
      <c r="BM333" s="335">
        <v>1</v>
      </c>
      <c r="BN333" s="335" t="s">
        <v>1282</v>
      </c>
      <c r="BO333" s="335">
        <v>1</v>
      </c>
      <c r="BP333" s="335" t="s">
        <v>1282</v>
      </c>
      <c r="BQ333" s="335" t="s">
        <v>1282</v>
      </c>
      <c r="BR333" s="335" t="s">
        <v>1282</v>
      </c>
      <c r="BS333" s="335" t="s">
        <v>1282</v>
      </c>
      <c r="BT333" s="335" t="s">
        <v>1282</v>
      </c>
      <c r="BU333" s="335" t="s">
        <v>1282</v>
      </c>
      <c r="BV333" s="335" t="s">
        <v>1282</v>
      </c>
      <c r="BW333" s="335" t="s">
        <v>1282</v>
      </c>
      <c r="BX333" s="335" t="s">
        <v>1282</v>
      </c>
      <c r="BY333" s="335" t="s">
        <v>1282</v>
      </c>
      <c r="BZ333" s="335" t="s">
        <v>1282</v>
      </c>
      <c r="CA333" s="335" t="s">
        <v>1282</v>
      </c>
      <c r="CB333" s="335" t="s">
        <v>1282</v>
      </c>
      <c r="CC333" s="335" t="s">
        <v>1282</v>
      </c>
    </row>
    <row r="334" spans="1:81" s="330" customFormat="1" ht="13.9" customHeight="1" x14ac:dyDescent="0.2">
      <c r="A334" s="377" t="s">
        <v>1454</v>
      </c>
      <c r="B334" s="378"/>
      <c r="C334" s="335" t="s">
        <v>1282</v>
      </c>
      <c r="D334" s="335" t="s">
        <v>1282</v>
      </c>
      <c r="E334" s="335" t="s">
        <v>1282</v>
      </c>
      <c r="F334" s="335" t="s">
        <v>1282</v>
      </c>
      <c r="G334" s="335" t="s">
        <v>1282</v>
      </c>
      <c r="H334" s="335" t="s">
        <v>1282</v>
      </c>
      <c r="I334" s="335" t="s">
        <v>1282</v>
      </c>
      <c r="J334" s="335" t="s">
        <v>1282</v>
      </c>
      <c r="K334" s="335" t="s">
        <v>1282</v>
      </c>
      <c r="L334" s="335" t="s">
        <v>1282</v>
      </c>
      <c r="M334" s="335" t="s">
        <v>1282</v>
      </c>
      <c r="N334" s="335" t="s">
        <v>1282</v>
      </c>
      <c r="O334" s="335" t="s">
        <v>1282</v>
      </c>
      <c r="P334" s="335" t="s">
        <v>1282</v>
      </c>
      <c r="Q334" s="335" t="s">
        <v>1282</v>
      </c>
      <c r="R334" s="335" t="s">
        <v>1282</v>
      </c>
      <c r="S334" s="335" t="s">
        <v>1282</v>
      </c>
      <c r="T334" s="335" t="s">
        <v>1282</v>
      </c>
      <c r="U334" s="335" t="s">
        <v>1282</v>
      </c>
      <c r="V334" s="335" t="s">
        <v>1282</v>
      </c>
      <c r="W334" s="335" t="s">
        <v>1282</v>
      </c>
      <c r="X334" s="335" t="s">
        <v>1282</v>
      </c>
      <c r="Y334" s="335" t="s">
        <v>1282</v>
      </c>
      <c r="Z334" s="335" t="s">
        <v>1282</v>
      </c>
      <c r="AA334" s="335" t="s">
        <v>1282</v>
      </c>
      <c r="AB334" s="335" t="s">
        <v>1282</v>
      </c>
      <c r="AC334" s="335">
        <v>7</v>
      </c>
      <c r="AD334" s="335">
        <v>32</v>
      </c>
      <c r="AE334" s="335">
        <v>140</v>
      </c>
      <c r="AF334" s="335">
        <v>169</v>
      </c>
      <c r="AG334" s="335">
        <v>231</v>
      </c>
      <c r="AH334" s="335">
        <v>262</v>
      </c>
      <c r="AI334" s="335">
        <v>254</v>
      </c>
      <c r="AJ334" s="335">
        <v>202</v>
      </c>
      <c r="AK334" s="335">
        <v>280</v>
      </c>
      <c r="AL334" s="335">
        <v>292</v>
      </c>
      <c r="AM334" s="335">
        <v>380</v>
      </c>
      <c r="AN334" s="335">
        <v>83</v>
      </c>
      <c r="AO334" s="335">
        <v>462</v>
      </c>
      <c r="AP334" s="335">
        <v>282</v>
      </c>
      <c r="AQ334" s="335">
        <v>78</v>
      </c>
      <c r="AR334" s="335">
        <v>18</v>
      </c>
      <c r="AS334" s="335">
        <v>92</v>
      </c>
      <c r="AT334" s="335">
        <v>4</v>
      </c>
      <c r="AU334" s="335">
        <v>55</v>
      </c>
      <c r="AV334" s="335" t="s">
        <v>1282</v>
      </c>
      <c r="AW334" s="335" t="s">
        <v>1282</v>
      </c>
      <c r="AX334" s="335" t="s">
        <v>1282</v>
      </c>
      <c r="AY334" s="335" t="s">
        <v>1282</v>
      </c>
      <c r="AZ334" s="335" t="s">
        <v>1282</v>
      </c>
      <c r="BA334" s="335" t="s">
        <v>1282</v>
      </c>
      <c r="BB334" s="335" t="s">
        <v>1282</v>
      </c>
      <c r="BC334" s="335" t="s">
        <v>1282</v>
      </c>
      <c r="BD334" s="335" t="s">
        <v>1282</v>
      </c>
      <c r="BE334" s="335" t="s">
        <v>1282</v>
      </c>
      <c r="BF334" s="335" t="s">
        <v>1282</v>
      </c>
      <c r="BG334" s="335" t="s">
        <v>1282</v>
      </c>
      <c r="BH334" s="335" t="s">
        <v>1282</v>
      </c>
      <c r="BI334" s="335" t="s">
        <v>1282</v>
      </c>
      <c r="BJ334" s="335" t="s">
        <v>1282</v>
      </c>
      <c r="BK334" s="335" t="s">
        <v>1282</v>
      </c>
      <c r="BL334" s="335" t="s">
        <v>1282</v>
      </c>
      <c r="BM334" s="335" t="s">
        <v>1282</v>
      </c>
      <c r="BN334" s="335" t="s">
        <v>1282</v>
      </c>
      <c r="BO334" s="335" t="s">
        <v>1282</v>
      </c>
      <c r="BP334" s="335" t="s">
        <v>1282</v>
      </c>
      <c r="BQ334" s="335" t="s">
        <v>1282</v>
      </c>
      <c r="BR334" s="335" t="s">
        <v>1282</v>
      </c>
      <c r="BS334" s="335" t="s">
        <v>1282</v>
      </c>
      <c r="BT334" s="335" t="s">
        <v>1282</v>
      </c>
      <c r="BU334" s="335" t="s">
        <v>1282</v>
      </c>
      <c r="BV334" s="335" t="s">
        <v>1282</v>
      </c>
      <c r="BW334" s="335" t="s">
        <v>1282</v>
      </c>
      <c r="BX334" s="335" t="s">
        <v>1282</v>
      </c>
      <c r="BY334" s="335" t="s">
        <v>1282</v>
      </c>
      <c r="BZ334" s="335" t="s">
        <v>1282</v>
      </c>
      <c r="CA334" s="335" t="s">
        <v>1282</v>
      </c>
      <c r="CB334" s="335" t="s">
        <v>1282</v>
      </c>
      <c r="CC334" s="335" t="s">
        <v>1282</v>
      </c>
    </row>
    <row r="335" spans="1:81" s="330" customFormat="1" ht="13.9" customHeight="1" x14ac:dyDescent="0.2">
      <c r="A335" s="377" t="s">
        <v>2071</v>
      </c>
      <c r="B335" s="378"/>
      <c r="C335" s="335" t="s">
        <v>1282</v>
      </c>
      <c r="D335" s="335" t="s">
        <v>1282</v>
      </c>
      <c r="E335" s="335" t="s">
        <v>1282</v>
      </c>
      <c r="F335" s="335" t="s">
        <v>1282</v>
      </c>
      <c r="G335" s="335" t="s">
        <v>1282</v>
      </c>
      <c r="H335" s="335" t="s">
        <v>1282</v>
      </c>
      <c r="I335" s="335" t="s">
        <v>1282</v>
      </c>
      <c r="J335" s="335" t="s">
        <v>1282</v>
      </c>
      <c r="K335" s="335" t="s">
        <v>1282</v>
      </c>
      <c r="L335" s="335" t="s">
        <v>1282</v>
      </c>
      <c r="M335" s="335" t="s">
        <v>1282</v>
      </c>
      <c r="N335" s="335" t="s">
        <v>1282</v>
      </c>
      <c r="O335" s="335" t="s">
        <v>1282</v>
      </c>
      <c r="P335" s="335" t="s">
        <v>1282</v>
      </c>
      <c r="Q335" s="335" t="s">
        <v>1282</v>
      </c>
      <c r="R335" s="335" t="s">
        <v>1282</v>
      </c>
      <c r="S335" s="335" t="s">
        <v>1282</v>
      </c>
      <c r="T335" s="335" t="s">
        <v>1282</v>
      </c>
      <c r="U335" s="335" t="s">
        <v>1282</v>
      </c>
      <c r="V335" s="335" t="s">
        <v>1282</v>
      </c>
      <c r="W335" s="335" t="s">
        <v>1282</v>
      </c>
      <c r="X335" s="335" t="s">
        <v>1282</v>
      </c>
      <c r="Y335" s="335" t="s">
        <v>1282</v>
      </c>
      <c r="Z335" s="335" t="s">
        <v>1282</v>
      </c>
      <c r="AA335" s="335" t="s">
        <v>1282</v>
      </c>
      <c r="AB335" s="335" t="s">
        <v>1282</v>
      </c>
      <c r="AC335" s="335" t="s">
        <v>1282</v>
      </c>
      <c r="AD335" s="335" t="s">
        <v>1282</v>
      </c>
      <c r="AE335" s="335" t="s">
        <v>1282</v>
      </c>
      <c r="AF335" s="335" t="s">
        <v>1282</v>
      </c>
      <c r="AG335" s="335" t="s">
        <v>1282</v>
      </c>
      <c r="AH335" s="335" t="s">
        <v>1282</v>
      </c>
      <c r="AI335" s="335" t="s">
        <v>1282</v>
      </c>
      <c r="AJ335" s="335" t="s">
        <v>1282</v>
      </c>
      <c r="AK335" s="335" t="s">
        <v>1282</v>
      </c>
      <c r="AL335" s="335" t="s">
        <v>1282</v>
      </c>
      <c r="AM335" s="335" t="s">
        <v>1282</v>
      </c>
      <c r="AN335" s="335" t="s">
        <v>1282</v>
      </c>
      <c r="AO335" s="335" t="s">
        <v>1282</v>
      </c>
      <c r="AP335" s="335" t="s">
        <v>1282</v>
      </c>
      <c r="AQ335" s="335" t="s">
        <v>1282</v>
      </c>
      <c r="AR335" s="335" t="s">
        <v>1282</v>
      </c>
      <c r="AS335" s="335" t="s">
        <v>1282</v>
      </c>
      <c r="AT335" s="335" t="s">
        <v>1282</v>
      </c>
      <c r="AU335" s="335" t="s">
        <v>1282</v>
      </c>
      <c r="AV335" s="335" t="s">
        <v>1282</v>
      </c>
      <c r="AW335" s="335" t="s">
        <v>1282</v>
      </c>
      <c r="AX335" s="335" t="s">
        <v>1282</v>
      </c>
      <c r="AY335" s="335" t="s">
        <v>1282</v>
      </c>
      <c r="AZ335" s="335" t="s">
        <v>1282</v>
      </c>
      <c r="BA335" s="335" t="s">
        <v>1282</v>
      </c>
      <c r="BB335" s="335" t="s">
        <v>1282</v>
      </c>
      <c r="BC335" s="335" t="s">
        <v>1282</v>
      </c>
      <c r="BD335" s="335" t="s">
        <v>1282</v>
      </c>
      <c r="BE335" s="335" t="s">
        <v>1282</v>
      </c>
      <c r="BF335" s="335" t="s">
        <v>1282</v>
      </c>
      <c r="BG335" s="335" t="s">
        <v>1282</v>
      </c>
      <c r="BH335" s="335" t="s">
        <v>1282</v>
      </c>
      <c r="BI335" s="335" t="s">
        <v>1282</v>
      </c>
      <c r="BJ335" s="335" t="s">
        <v>1282</v>
      </c>
      <c r="BK335" s="335" t="s">
        <v>1282</v>
      </c>
      <c r="BL335" s="335" t="s">
        <v>1282</v>
      </c>
      <c r="BM335" s="335" t="s">
        <v>1282</v>
      </c>
      <c r="BN335" s="335" t="s">
        <v>1282</v>
      </c>
      <c r="BO335" s="335" t="s">
        <v>1282</v>
      </c>
      <c r="BP335" s="335" t="s">
        <v>1282</v>
      </c>
      <c r="BQ335" s="335" t="s">
        <v>1282</v>
      </c>
      <c r="BR335" s="335" t="s">
        <v>1282</v>
      </c>
      <c r="BS335" s="335" t="s">
        <v>1282</v>
      </c>
      <c r="BT335" s="335" t="s">
        <v>1282</v>
      </c>
      <c r="BU335" s="335" t="s">
        <v>1282</v>
      </c>
      <c r="BV335" s="335" t="s">
        <v>1282</v>
      </c>
      <c r="BW335" s="335" t="s">
        <v>1282</v>
      </c>
      <c r="BX335" s="335" t="s">
        <v>1282</v>
      </c>
      <c r="BY335" s="335" t="s">
        <v>1282</v>
      </c>
      <c r="BZ335" s="335" t="s">
        <v>1282</v>
      </c>
      <c r="CA335" s="335" t="s">
        <v>1282</v>
      </c>
      <c r="CB335" s="335">
        <v>717</v>
      </c>
      <c r="CC335" s="335">
        <v>800</v>
      </c>
    </row>
    <row r="336" spans="1:81" s="330" customFormat="1" ht="13.9" customHeight="1" x14ac:dyDescent="0.2">
      <c r="A336" s="377" t="s">
        <v>1453</v>
      </c>
      <c r="B336" s="378"/>
      <c r="C336" s="335">
        <v>4</v>
      </c>
      <c r="D336" s="335">
        <v>6</v>
      </c>
      <c r="E336" s="335">
        <v>8</v>
      </c>
      <c r="F336" s="335">
        <v>9</v>
      </c>
      <c r="G336" s="335">
        <v>10</v>
      </c>
      <c r="H336" s="335">
        <v>10</v>
      </c>
      <c r="I336" s="335">
        <v>9</v>
      </c>
      <c r="J336" s="335">
        <v>13</v>
      </c>
      <c r="K336" s="335">
        <v>7</v>
      </c>
      <c r="L336" s="335">
        <v>21</v>
      </c>
      <c r="M336" s="335">
        <v>20</v>
      </c>
      <c r="N336" s="335">
        <v>17</v>
      </c>
      <c r="O336" s="335">
        <v>15</v>
      </c>
      <c r="P336" s="335">
        <v>11</v>
      </c>
      <c r="Q336" s="335">
        <v>6</v>
      </c>
      <c r="R336" s="335">
        <v>5</v>
      </c>
      <c r="S336" s="335">
        <v>28</v>
      </c>
      <c r="T336" s="335">
        <v>36</v>
      </c>
      <c r="U336" s="335">
        <v>6</v>
      </c>
      <c r="V336" s="335">
        <v>6</v>
      </c>
      <c r="W336" s="335">
        <v>5</v>
      </c>
      <c r="X336" s="335">
        <v>6</v>
      </c>
      <c r="Y336" s="335" t="s">
        <v>1282</v>
      </c>
      <c r="Z336" s="335" t="s">
        <v>1282</v>
      </c>
      <c r="AA336" s="335" t="s">
        <v>1282</v>
      </c>
      <c r="AB336" s="335" t="s">
        <v>1282</v>
      </c>
      <c r="AC336" s="335" t="s">
        <v>1282</v>
      </c>
      <c r="AD336" s="335" t="s">
        <v>1282</v>
      </c>
      <c r="AE336" s="335" t="s">
        <v>1282</v>
      </c>
      <c r="AF336" s="335" t="s">
        <v>1282</v>
      </c>
      <c r="AG336" s="335">
        <v>2</v>
      </c>
      <c r="AH336" s="335">
        <v>5</v>
      </c>
      <c r="AI336" s="335">
        <v>1</v>
      </c>
      <c r="AJ336" s="335">
        <v>46</v>
      </c>
      <c r="AK336" s="335">
        <v>51</v>
      </c>
      <c r="AL336" s="335">
        <v>59</v>
      </c>
      <c r="AM336" s="335">
        <v>67</v>
      </c>
      <c r="AN336" s="335">
        <v>11</v>
      </c>
      <c r="AO336" s="335">
        <v>74</v>
      </c>
      <c r="AP336" s="335">
        <v>58</v>
      </c>
      <c r="AQ336" s="335">
        <v>93</v>
      </c>
      <c r="AR336" s="335">
        <v>103</v>
      </c>
      <c r="AS336" s="335">
        <v>114</v>
      </c>
      <c r="AT336" s="335">
        <v>120</v>
      </c>
      <c r="AU336" s="335">
        <v>165</v>
      </c>
      <c r="AV336" s="335">
        <v>154</v>
      </c>
      <c r="AW336" s="335">
        <v>162</v>
      </c>
      <c r="AX336" s="335">
        <v>164</v>
      </c>
      <c r="AY336" s="335">
        <v>182</v>
      </c>
      <c r="AZ336" s="335">
        <v>213</v>
      </c>
      <c r="BA336" s="335">
        <v>230</v>
      </c>
      <c r="BB336" s="335">
        <v>299</v>
      </c>
      <c r="BC336" s="335">
        <v>281</v>
      </c>
      <c r="BD336" s="335">
        <v>343</v>
      </c>
      <c r="BE336" s="335">
        <v>355</v>
      </c>
      <c r="BF336" s="335">
        <v>522</v>
      </c>
      <c r="BG336" s="335">
        <v>521</v>
      </c>
      <c r="BH336" s="335">
        <v>701</v>
      </c>
      <c r="BI336" s="335">
        <v>596</v>
      </c>
      <c r="BJ336" s="335">
        <v>643</v>
      </c>
      <c r="BK336" s="335">
        <v>1571</v>
      </c>
      <c r="BL336" s="335">
        <v>1611</v>
      </c>
      <c r="BM336" s="335">
        <v>2106</v>
      </c>
      <c r="BN336" s="335">
        <v>1935</v>
      </c>
      <c r="BO336" s="335">
        <v>2603</v>
      </c>
      <c r="BP336" s="335">
        <v>2291</v>
      </c>
      <c r="BQ336" s="335">
        <v>2782</v>
      </c>
      <c r="BR336" s="335">
        <v>3039</v>
      </c>
      <c r="BS336" s="335">
        <v>2358</v>
      </c>
      <c r="BT336" s="335">
        <v>2344</v>
      </c>
      <c r="BU336" s="335">
        <v>2331</v>
      </c>
      <c r="BV336" s="335">
        <v>2397</v>
      </c>
      <c r="BW336" s="335">
        <v>2335</v>
      </c>
      <c r="BX336" s="335">
        <v>1895</v>
      </c>
      <c r="BY336" s="335">
        <v>843</v>
      </c>
      <c r="BZ336" s="335">
        <v>870</v>
      </c>
      <c r="CA336" s="335">
        <v>970</v>
      </c>
      <c r="CB336" s="335">
        <v>876</v>
      </c>
      <c r="CC336" s="335">
        <v>822</v>
      </c>
    </row>
    <row r="337" spans="1:81" s="330" customFormat="1" ht="13.9" customHeight="1" x14ac:dyDescent="0.2">
      <c r="A337" s="377" t="s">
        <v>1452</v>
      </c>
      <c r="B337" s="378"/>
      <c r="C337" s="335" t="s">
        <v>1282</v>
      </c>
      <c r="D337" s="335" t="s">
        <v>1282</v>
      </c>
      <c r="E337" s="335" t="s">
        <v>1282</v>
      </c>
      <c r="F337" s="335" t="s">
        <v>1282</v>
      </c>
      <c r="G337" s="335" t="s">
        <v>1282</v>
      </c>
      <c r="H337" s="335" t="s">
        <v>1282</v>
      </c>
      <c r="I337" s="335" t="s">
        <v>1282</v>
      </c>
      <c r="J337" s="335" t="s">
        <v>1282</v>
      </c>
      <c r="K337" s="335" t="s">
        <v>1282</v>
      </c>
      <c r="L337" s="335">
        <v>3</v>
      </c>
      <c r="M337" s="335">
        <v>5</v>
      </c>
      <c r="N337" s="335">
        <v>4</v>
      </c>
      <c r="O337" s="335">
        <v>4</v>
      </c>
      <c r="P337" s="335">
        <v>4</v>
      </c>
      <c r="Q337" s="335">
        <v>4</v>
      </c>
      <c r="R337" s="335">
        <v>3</v>
      </c>
      <c r="S337" s="335">
        <v>3</v>
      </c>
      <c r="T337" s="335">
        <v>4</v>
      </c>
      <c r="U337" s="335">
        <v>4</v>
      </c>
      <c r="V337" s="335">
        <v>4</v>
      </c>
      <c r="W337" s="335">
        <v>6</v>
      </c>
      <c r="X337" s="335">
        <v>9</v>
      </c>
      <c r="Y337" s="335">
        <v>9</v>
      </c>
      <c r="Z337" s="335">
        <v>12</v>
      </c>
      <c r="AA337" s="335">
        <v>11</v>
      </c>
      <c r="AB337" s="335">
        <v>2</v>
      </c>
      <c r="AC337" s="335" t="s">
        <v>1288</v>
      </c>
      <c r="AD337" s="335">
        <v>2</v>
      </c>
      <c r="AE337" s="335" t="s">
        <v>1282</v>
      </c>
      <c r="AF337" s="335">
        <v>2</v>
      </c>
      <c r="AG337" s="335" t="s">
        <v>1282</v>
      </c>
      <c r="AH337" s="335" t="s">
        <v>1282</v>
      </c>
      <c r="AI337" s="335" t="s">
        <v>1282</v>
      </c>
      <c r="AJ337" s="335" t="s">
        <v>1282</v>
      </c>
      <c r="AK337" s="335" t="s">
        <v>1282</v>
      </c>
      <c r="AL337" s="335" t="s">
        <v>1282</v>
      </c>
      <c r="AM337" s="335" t="s">
        <v>1282</v>
      </c>
      <c r="AN337" s="335" t="s">
        <v>1282</v>
      </c>
      <c r="AO337" s="335" t="s">
        <v>1282</v>
      </c>
      <c r="AP337" s="335" t="s">
        <v>1282</v>
      </c>
      <c r="AQ337" s="335" t="s">
        <v>1282</v>
      </c>
      <c r="AR337" s="335" t="s">
        <v>1282</v>
      </c>
      <c r="AS337" s="335" t="s">
        <v>1282</v>
      </c>
      <c r="AT337" s="335" t="s">
        <v>1282</v>
      </c>
      <c r="AU337" s="335" t="s">
        <v>1282</v>
      </c>
      <c r="AV337" s="335" t="s">
        <v>1282</v>
      </c>
      <c r="AW337" s="335" t="s">
        <v>1282</v>
      </c>
      <c r="AX337" s="335" t="s">
        <v>1282</v>
      </c>
      <c r="AY337" s="335" t="s">
        <v>1282</v>
      </c>
      <c r="AZ337" s="335" t="s">
        <v>1282</v>
      </c>
      <c r="BA337" s="335" t="s">
        <v>1282</v>
      </c>
      <c r="BB337" s="335" t="s">
        <v>1282</v>
      </c>
      <c r="BC337" s="335" t="s">
        <v>1282</v>
      </c>
      <c r="BD337" s="335" t="s">
        <v>1282</v>
      </c>
      <c r="BE337" s="335" t="s">
        <v>1282</v>
      </c>
      <c r="BF337" s="335" t="s">
        <v>1282</v>
      </c>
      <c r="BG337" s="335" t="s">
        <v>1282</v>
      </c>
      <c r="BH337" s="335" t="s">
        <v>1282</v>
      </c>
      <c r="BI337" s="335" t="s">
        <v>1282</v>
      </c>
      <c r="BJ337" s="335" t="s">
        <v>1282</v>
      </c>
      <c r="BK337" s="335" t="s">
        <v>1282</v>
      </c>
      <c r="BL337" s="335" t="s">
        <v>1282</v>
      </c>
      <c r="BM337" s="335" t="s">
        <v>1282</v>
      </c>
      <c r="BN337" s="335" t="s">
        <v>1282</v>
      </c>
      <c r="BO337" s="335" t="s">
        <v>1282</v>
      </c>
      <c r="BP337" s="335" t="s">
        <v>1282</v>
      </c>
      <c r="BQ337" s="335" t="s">
        <v>1282</v>
      </c>
      <c r="BR337" s="335" t="s">
        <v>1282</v>
      </c>
      <c r="BS337" s="335" t="s">
        <v>1282</v>
      </c>
      <c r="BT337" s="335" t="s">
        <v>1282</v>
      </c>
      <c r="BU337" s="335" t="s">
        <v>1282</v>
      </c>
      <c r="BV337" s="335" t="s">
        <v>1282</v>
      </c>
      <c r="BW337" s="335" t="s">
        <v>1282</v>
      </c>
      <c r="BX337" s="335" t="s">
        <v>1282</v>
      </c>
      <c r="BY337" s="335" t="s">
        <v>1282</v>
      </c>
      <c r="BZ337" s="335" t="s">
        <v>1282</v>
      </c>
      <c r="CA337" s="335" t="s">
        <v>1282</v>
      </c>
      <c r="CB337" s="335" t="s">
        <v>1282</v>
      </c>
      <c r="CC337" s="335" t="s">
        <v>1282</v>
      </c>
    </row>
    <row r="338" spans="1:81" s="330" customFormat="1" ht="13.9" customHeight="1" x14ac:dyDescent="0.2">
      <c r="A338" s="377" t="s">
        <v>1451</v>
      </c>
      <c r="B338" s="378"/>
      <c r="C338" s="335" t="s">
        <v>1282</v>
      </c>
      <c r="D338" s="335" t="s">
        <v>1282</v>
      </c>
      <c r="E338" s="335" t="s">
        <v>1282</v>
      </c>
      <c r="F338" s="335" t="s">
        <v>1282</v>
      </c>
      <c r="G338" s="335" t="s">
        <v>1282</v>
      </c>
      <c r="H338" s="335" t="s">
        <v>1282</v>
      </c>
      <c r="I338" s="335" t="s">
        <v>1282</v>
      </c>
      <c r="J338" s="335" t="s">
        <v>1282</v>
      </c>
      <c r="K338" s="335" t="s">
        <v>1282</v>
      </c>
      <c r="L338" s="335" t="s">
        <v>1282</v>
      </c>
      <c r="M338" s="335" t="s">
        <v>1282</v>
      </c>
      <c r="N338" s="335" t="s">
        <v>1282</v>
      </c>
      <c r="O338" s="335" t="s">
        <v>1282</v>
      </c>
      <c r="P338" s="335" t="s">
        <v>1282</v>
      </c>
      <c r="Q338" s="335" t="s">
        <v>1282</v>
      </c>
      <c r="R338" s="335" t="s">
        <v>1282</v>
      </c>
      <c r="S338" s="335" t="s">
        <v>1282</v>
      </c>
      <c r="T338" s="335" t="s">
        <v>1282</v>
      </c>
      <c r="U338" s="335" t="s">
        <v>1282</v>
      </c>
      <c r="V338" s="335" t="s">
        <v>1282</v>
      </c>
      <c r="W338" s="335" t="s">
        <v>1282</v>
      </c>
      <c r="X338" s="335" t="s">
        <v>1282</v>
      </c>
      <c r="Y338" s="335" t="s">
        <v>1282</v>
      </c>
      <c r="Z338" s="335" t="s">
        <v>1282</v>
      </c>
      <c r="AA338" s="335" t="s">
        <v>1282</v>
      </c>
      <c r="AB338" s="335" t="s">
        <v>1282</v>
      </c>
      <c r="AC338" s="335" t="s">
        <v>1282</v>
      </c>
      <c r="AD338" s="335" t="s">
        <v>1282</v>
      </c>
      <c r="AE338" s="335">
        <v>171</v>
      </c>
      <c r="AF338" s="335">
        <v>47</v>
      </c>
      <c r="AG338" s="335">
        <v>66</v>
      </c>
      <c r="AH338" s="335">
        <v>50</v>
      </c>
      <c r="AI338" s="335">
        <v>103</v>
      </c>
      <c r="AJ338" s="335" t="s">
        <v>1282</v>
      </c>
      <c r="AK338" s="335" t="s">
        <v>1282</v>
      </c>
      <c r="AL338" s="335" t="s">
        <v>1282</v>
      </c>
      <c r="AM338" s="335" t="s">
        <v>1282</v>
      </c>
      <c r="AN338" s="335" t="s">
        <v>1282</v>
      </c>
      <c r="AO338" s="335" t="s">
        <v>1282</v>
      </c>
      <c r="AP338" s="335" t="s">
        <v>1282</v>
      </c>
      <c r="AQ338" s="335" t="s">
        <v>1282</v>
      </c>
      <c r="AR338" s="335" t="s">
        <v>1282</v>
      </c>
      <c r="AS338" s="335" t="s">
        <v>1282</v>
      </c>
      <c r="AT338" s="335" t="s">
        <v>1282</v>
      </c>
      <c r="AU338" s="335" t="s">
        <v>1282</v>
      </c>
      <c r="AV338" s="335" t="s">
        <v>1282</v>
      </c>
      <c r="AW338" s="335" t="s">
        <v>1282</v>
      </c>
      <c r="AX338" s="335" t="s">
        <v>1282</v>
      </c>
      <c r="AY338" s="335" t="s">
        <v>1282</v>
      </c>
      <c r="AZ338" s="335" t="s">
        <v>1282</v>
      </c>
      <c r="BA338" s="335" t="s">
        <v>1282</v>
      </c>
      <c r="BB338" s="335" t="s">
        <v>1282</v>
      </c>
      <c r="BC338" s="335" t="s">
        <v>1282</v>
      </c>
      <c r="BD338" s="335" t="s">
        <v>1282</v>
      </c>
      <c r="BE338" s="335" t="s">
        <v>1282</v>
      </c>
      <c r="BF338" s="335" t="s">
        <v>1282</v>
      </c>
      <c r="BG338" s="335" t="s">
        <v>1282</v>
      </c>
      <c r="BH338" s="335" t="s">
        <v>1282</v>
      </c>
      <c r="BI338" s="335" t="s">
        <v>1282</v>
      </c>
      <c r="BJ338" s="335" t="s">
        <v>1282</v>
      </c>
      <c r="BK338" s="335" t="s">
        <v>1282</v>
      </c>
      <c r="BL338" s="335" t="s">
        <v>1282</v>
      </c>
      <c r="BM338" s="335" t="s">
        <v>1282</v>
      </c>
      <c r="BN338" s="335" t="s">
        <v>1282</v>
      </c>
      <c r="BO338" s="335" t="s">
        <v>1282</v>
      </c>
      <c r="BP338" s="335" t="s">
        <v>1282</v>
      </c>
      <c r="BQ338" s="335" t="s">
        <v>1282</v>
      </c>
      <c r="BR338" s="335" t="s">
        <v>1282</v>
      </c>
      <c r="BS338" s="335" t="s">
        <v>1282</v>
      </c>
      <c r="BT338" s="335" t="s">
        <v>1282</v>
      </c>
      <c r="BU338" s="335" t="s">
        <v>1282</v>
      </c>
      <c r="BV338" s="335" t="s">
        <v>1282</v>
      </c>
      <c r="BW338" s="335" t="s">
        <v>1282</v>
      </c>
      <c r="BX338" s="335" t="s">
        <v>1282</v>
      </c>
      <c r="BY338" s="335" t="s">
        <v>1282</v>
      </c>
      <c r="BZ338" s="335" t="s">
        <v>1282</v>
      </c>
      <c r="CA338" s="335" t="s">
        <v>1282</v>
      </c>
      <c r="CB338" s="335" t="s">
        <v>1282</v>
      </c>
      <c r="CC338" s="335" t="s">
        <v>1282</v>
      </c>
    </row>
    <row r="339" spans="1:81" s="330" customFormat="1" ht="13.9" customHeight="1" x14ac:dyDescent="0.2">
      <c r="A339" s="377" t="s">
        <v>1450</v>
      </c>
      <c r="B339" s="378"/>
      <c r="C339" s="335" t="s">
        <v>1282</v>
      </c>
      <c r="D339" s="335" t="s">
        <v>1282</v>
      </c>
      <c r="E339" s="335" t="s">
        <v>1282</v>
      </c>
      <c r="F339" s="335" t="s">
        <v>1282</v>
      </c>
      <c r="G339" s="335" t="s">
        <v>1282</v>
      </c>
      <c r="H339" s="335" t="s">
        <v>1282</v>
      </c>
      <c r="I339" s="335" t="s">
        <v>1282</v>
      </c>
      <c r="J339" s="335" t="s">
        <v>1282</v>
      </c>
      <c r="K339" s="335" t="s">
        <v>1282</v>
      </c>
      <c r="L339" s="335" t="s">
        <v>1282</v>
      </c>
      <c r="M339" s="335" t="s">
        <v>1282</v>
      </c>
      <c r="N339" s="335" t="s">
        <v>1282</v>
      </c>
      <c r="O339" s="335" t="s">
        <v>1282</v>
      </c>
      <c r="P339" s="335" t="s">
        <v>1282</v>
      </c>
      <c r="Q339" s="335" t="s">
        <v>1282</v>
      </c>
      <c r="R339" s="335" t="s">
        <v>1282</v>
      </c>
      <c r="S339" s="335" t="s">
        <v>1282</v>
      </c>
      <c r="T339" s="335" t="s">
        <v>1282</v>
      </c>
      <c r="U339" s="335" t="s">
        <v>1282</v>
      </c>
      <c r="V339" s="335" t="s">
        <v>1282</v>
      </c>
      <c r="W339" s="335" t="s">
        <v>1282</v>
      </c>
      <c r="X339" s="335" t="s">
        <v>1282</v>
      </c>
      <c r="Y339" s="335" t="s">
        <v>1282</v>
      </c>
      <c r="Z339" s="335" t="s">
        <v>1282</v>
      </c>
      <c r="AA339" s="335" t="s">
        <v>1282</v>
      </c>
      <c r="AB339" s="335" t="s">
        <v>1282</v>
      </c>
      <c r="AC339" s="335" t="s">
        <v>1282</v>
      </c>
      <c r="AD339" s="335" t="s">
        <v>1282</v>
      </c>
      <c r="AE339" s="335" t="s">
        <v>1282</v>
      </c>
      <c r="AF339" s="335" t="s">
        <v>1282</v>
      </c>
      <c r="AG339" s="335" t="s">
        <v>1282</v>
      </c>
      <c r="AH339" s="335" t="s">
        <v>1282</v>
      </c>
      <c r="AI339" s="335" t="s">
        <v>1282</v>
      </c>
      <c r="AJ339" s="335" t="s">
        <v>1282</v>
      </c>
      <c r="AK339" s="335" t="s">
        <v>1282</v>
      </c>
      <c r="AL339" s="335" t="s">
        <v>1282</v>
      </c>
      <c r="AM339" s="335" t="s">
        <v>1282</v>
      </c>
      <c r="AN339" s="335" t="s">
        <v>1282</v>
      </c>
      <c r="AO339" s="335" t="s">
        <v>1282</v>
      </c>
      <c r="AP339" s="335" t="s">
        <v>1282</v>
      </c>
      <c r="AQ339" s="335" t="s">
        <v>1282</v>
      </c>
      <c r="AR339" s="335" t="s">
        <v>1282</v>
      </c>
      <c r="AS339" s="335" t="s">
        <v>1282</v>
      </c>
      <c r="AT339" s="335" t="s">
        <v>1282</v>
      </c>
      <c r="AU339" s="335" t="s">
        <v>1282</v>
      </c>
      <c r="AV339" s="335" t="s">
        <v>1282</v>
      </c>
      <c r="AW339" s="335" t="s">
        <v>1282</v>
      </c>
      <c r="AX339" s="335" t="s">
        <v>1282</v>
      </c>
      <c r="AY339" s="335" t="s">
        <v>1282</v>
      </c>
      <c r="AZ339" s="335" t="s">
        <v>1282</v>
      </c>
      <c r="BA339" s="335" t="s">
        <v>1282</v>
      </c>
      <c r="BB339" s="335" t="s">
        <v>1282</v>
      </c>
      <c r="BC339" s="335" t="s">
        <v>1282</v>
      </c>
      <c r="BD339" s="335" t="s">
        <v>1282</v>
      </c>
      <c r="BE339" s="335" t="s">
        <v>1282</v>
      </c>
      <c r="BF339" s="335" t="s">
        <v>1282</v>
      </c>
      <c r="BG339" s="335" t="s">
        <v>1282</v>
      </c>
      <c r="BH339" s="335" t="s">
        <v>1282</v>
      </c>
      <c r="BI339" s="335" t="s">
        <v>1282</v>
      </c>
      <c r="BJ339" s="335" t="s">
        <v>1282</v>
      </c>
      <c r="BK339" s="335" t="s">
        <v>1282</v>
      </c>
      <c r="BL339" s="335" t="s">
        <v>1282</v>
      </c>
      <c r="BM339" s="335" t="s">
        <v>1282</v>
      </c>
      <c r="BN339" s="335" t="s">
        <v>1282</v>
      </c>
      <c r="BO339" s="335" t="s">
        <v>1282</v>
      </c>
      <c r="BP339" s="335" t="s">
        <v>1282</v>
      </c>
      <c r="BQ339" s="335" t="s">
        <v>1282</v>
      </c>
      <c r="BR339" s="335" t="s">
        <v>1282</v>
      </c>
      <c r="BS339" s="335" t="s">
        <v>1282</v>
      </c>
      <c r="BT339" s="335" t="s">
        <v>1282</v>
      </c>
      <c r="BU339" s="335" t="s">
        <v>1282</v>
      </c>
      <c r="BV339" s="335" t="s">
        <v>1282</v>
      </c>
      <c r="BW339" s="335">
        <v>12</v>
      </c>
      <c r="BX339" s="335">
        <v>22</v>
      </c>
      <c r="BY339" s="335">
        <v>26</v>
      </c>
      <c r="BZ339" s="335">
        <v>27</v>
      </c>
      <c r="CA339" s="335">
        <v>35</v>
      </c>
      <c r="CB339" s="335">
        <v>29</v>
      </c>
      <c r="CC339" s="335">
        <v>39</v>
      </c>
    </row>
    <row r="340" spans="1:81" s="330" customFormat="1" ht="13.9" customHeight="1" x14ac:dyDescent="0.2">
      <c r="A340" s="377" t="s">
        <v>1449</v>
      </c>
      <c r="B340" s="378"/>
      <c r="C340" s="335" t="s">
        <v>1282</v>
      </c>
      <c r="D340" s="335" t="s">
        <v>1282</v>
      </c>
      <c r="E340" s="335" t="s">
        <v>1282</v>
      </c>
      <c r="F340" s="335" t="s">
        <v>1282</v>
      </c>
      <c r="G340" s="335" t="s">
        <v>1282</v>
      </c>
      <c r="H340" s="335" t="s">
        <v>1282</v>
      </c>
      <c r="I340" s="335" t="s">
        <v>1282</v>
      </c>
      <c r="J340" s="335" t="s">
        <v>1282</v>
      </c>
      <c r="K340" s="335" t="s">
        <v>1282</v>
      </c>
      <c r="L340" s="335" t="s">
        <v>1282</v>
      </c>
      <c r="M340" s="335" t="s">
        <v>1282</v>
      </c>
      <c r="N340" s="335" t="s">
        <v>1282</v>
      </c>
      <c r="O340" s="335" t="s">
        <v>1282</v>
      </c>
      <c r="P340" s="335" t="s">
        <v>1282</v>
      </c>
      <c r="Q340" s="335" t="s">
        <v>1282</v>
      </c>
      <c r="R340" s="335" t="s">
        <v>1282</v>
      </c>
      <c r="S340" s="335" t="s">
        <v>1282</v>
      </c>
      <c r="T340" s="335" t="s">
        <v>1282</v>
      </c>
      <c r="U340" s="335" t="s">
        <v>1282</v>
      </c>
      <c r="V340" s="335" t="s">
        <v>1282</v>
      </c>
      <c r="W340" s="335" t="s">
        <v>1282</v>
      </c>
      <c r="X340" s="335" t="s">
        <v>1282</v>
      </c>
      <c r="Y340" s="335" t="s">
        <v>1282</v>
      </c>
      <c r="Z340" s="335" t="s">
        <v>1282</v>
      </c>
      <c r="AA340" s="335" t="s">
        <v>1282</v>
      </c>
      <c r="AB340" s="335" t="s">
        <v>1282</v>
      </c>
      <c r="AC340" s="335" t="s">
        <v>1282</v>
      </c>
      <c r="AD340" s="335" t="s">
        <v>1282</v>
      </c>
      <c r="AE340" s="335" t="s">
        <v>1282</v>
      </c>
      <c r="AF340" s="335" t="s">
        <v>1282</v>
      </c>
      <c r="AG340" s="335" t="s">
        <v>1282</v>
      </c>
      <c r="AH340" s="335" t="s">
        <v>1282</v>
      </c>
      <c r="AI340" s="335" t="s">
        <v>1282</v>
      </c>
      <c r="AJ340" s="335" t="s">
        <v>1282</v>
      </c>
      <c r="AK340" s="335" t="s">
        <v>1282</v>
      </c>
      <c r="AL340" s="335" t="s">
        <v>1282</v>
      </c>
      <c r="AM340" s="335" t="s">
        <v>1282</v>
      </c>
      <c r="AN340" s="335" t="s">
        <v>1282</v>
      </c>
      <c r="AO340" s="335" t="s">
        <v>1282</v>
      </c>
      <c r="AP340" s="335" t="s">
        <v>1282</v>
      </c>
      <c r="AQ340" s="335" t="s">
        <v>1282</v>
      </c>
      <c r="AR340" s="335" t="s">
        <v>1282</v>
      </c>
      <c r="AS340" s="335" t="s">
        <v>1282</v>
      </c>
      <c r="AT340" s="335" t="s">
        <v>1282</v>
      </c>
      <c r="AU340" s="335" t="s">
        <v>1282</v>
      </c>
      <c r="AV340" s="335" t="s">
        <v>1282</v>
      </c>
      <c r="AW340" s="335" t="s">
        <v>1282</v>
      </c>
      <c r="AX340" s="335" t="s">
        <v>1282</v>
      </c>
      <c r="AY340" s="335" t="s">
        <v>1282</v>
      </c>
      <c r="AZ340" s="335" t="s">
        <v>1282</v>
      </c>
      <c r="BA340" s="335" t="s">
        <v>1282</v>
      </c>
      <c r="BB340" s="335" t="s">
        <v>1282</v>
      </c>
      <c r="BC340" s="335" t="s">
        <v>1282</v>
      </c>
      <c r="BD340" s="335" t="s">
        <v>1282</v>
      </c>
      <c r="BE340" s="335" t="s">
        <v>1282</v>
      </c>
      <c r="BF340" s="335" t="s">
        <v>1282</v>
      </c>
      <c r="BG340" s="335" t="s">
        <v>1282</v>
      </c>
      <c r="BH340" s="335" t="s">
        <v>1282</v>
      </c>
      <c r="BI340" s="335" t="s">
        <v>1282</v>
      </c>
      <c r="BJ340" s="335" t="s">
        <v>1282</v>
      </c>
      <c r="BK340" s="335" t="s">
        <v>1282</v>
      </c>
      <c r="BL340" s="335" t="s">
        <v>1282</v>
      </c>
      <c r="BM340" s="335" t="s">
        <v>1282</v>
      </c>
      <c r="BN340" s="335" t="s">
        <v>1282</v>
      </c>
      <c r="BO340" s="335" t="s">
        <v>1282</v>
      </c>
      <c r="BP340" s="335" t="s">
        <v>1282</v>
      </c>
      <c r="BQ340" s="335" t="s">
        <v>1282</v>
      </c>
      <c r="BR340" s="335" t="s">
        <v>1282</v>
      </c>
      <c r="BS340" s="335" t="s">
        <v>1282</v>
      </c>
      <c r="BT340" s="335" t="s">
        <v>1282</v>
      </c>
      <c r="BU340" s="335" t="s">
        <v>1282</v>
      </c>
      <c r="BV340" s="335">
        <v>1</v>
      </c>
      <c r="BW340" s="335">
        <v>24</v>
      </c>
      <c r="BX340" s="335">
        <v>167</v>
      </c>
      <c r="BY340" s="335">
        <v>963</v>
      </c>
      <c r="BZ340" s="335">
        <v>1803</v>
      </c>
      <c r="CA340" s="335">
        <v>1372</v>
      </c>
      <c r="CB340" s="335">
        <v>712</v>
      </c>
      <c r="CC340" s="335">
        <v>319</v>
      </c>
    </row>
    <row r="341" spans="1:81" s="330" customFormat="1" ht="13.9" customHeight="1" x14ac:dyDescent="0.2">
      <c r="A341" s="377" t="s">
        <v>1448</v>
      </c>
      <c r="B341" s="378"/>
      <c r="C341" s="335" t="s">
        <v>1282</v>
      </c>
      <c r="D341" s="335" t="s">
        <v>1282</v>
      </c>
      <c r="E341" s="335" t="s">
        <v>1282</v>
      </c>
      <c r="F341" s="335" t="s">
        <v>1282</v>
      </c>
      <c r="G341" s="335" t="s">
        <v>1282</v>
      </c>
      <c r="H341" s="335" t="s">
        <v>1282</v>
      </c>
      <c r="I341" s="335" t="s">
        <v>1282</v>
      </c>
      <c r="J341" s="335" t="s">
        <v>1282</v>
      </c>
      <c r="K341" s="335" t="s">
        <v>1282</v>
      </c>
      <c r="L341" s="335" t="s">
        <v>1282</v>
      </c>
      <c r="M341" s="335" t="s">
        <v>1282</v>
      </c>
      <c r="N341" s="335" t="s">
        <v>1282</v>
      </c>
      <c r="O341" s="335" t="s">
        <v>1282</v>
      </c>
      <c r="P341" s="335" t="s">
        <v>1282</v>
      </c>
      <c r="Q341" s="335" t="s">
        <v>1282</v>
      </c>
      <c r="R341" s="335" t="s">
        <v>1282</v>
      </c>
      <c r="S341" s="335" t="s">
        <v>1282</v>
      </c>
      <c r="T341" s="335" t="s">
        <v>1282</v>
      </c>
      <c r="U341" s="335" t="s">
        <v>1282</v>
      </c>
      <c r="V341" s="335" t="s">
        <v>1282</v>
      </c>
      <c r="W341" s="335" t="s">
        <v>1282</v>
      </c>
      <c r="X341" s="335" t="s">
        <v>1282</v>
      </c>
      <c r="Y341" s="335" t="s">
        <v>1282</v>
      </c>
      <c r="Z341" s="335" t="s">
        <v>1282</v>
      </c>
      <c r="AA341" s="335" t="s">
        <v>1282</v>
      </c>
      <c r="AB341" s="335" t="s">
        <v>1282</v>
      </c>
      <c r="AC341" s="335" t="s">
        <v>1282</v>
      </c>
      <c r="AD341" s="335" t="s">
        <v>1282</v>
      </c>
      <c r="AE341" s="335" t="s">
        <v>1282</v>
      </c>
      <c r="AF341" s="335" t="s">
        <v>1282</v>
      </c>
      <c r="AG341" s="335" t="s">
        <v>1282</v>
      </c>
      <c r="AH341" s="335" t="s">
        <v>1282</v>
      </c>
      <c r="AI341" s="335" t="s">
        <v>1282</v>
      </c>
      <c r="AJ341" s="335" t="s">
        <v>1282</v>
      </c>
      <c r="AK341" s="335" t="s">
        <v>1282</v>
      </c>
      <c r="AL341" s="335" t="s">
        <v>1282</v>
      </c>
      <c r="AM341" s="335" t="s">
        <v>1282</v>
      </c>
      <c r="AN341" s="335" t="s">
        <v>1282</v>
      </c>
      <c r="AO341" s="335" t="s">
        <v>1282</v>
      </c>
      <c r="AP341" s="335" t="s">
        <v>1282</v>
      </c>
      <c r="AQ341" s="335" t="s">
        <v>1282</v>
      </c>
      <c r="AR341" s="335" t="s">
        <v>1282</v>
      </c>
      <c r="AS341" s="335" t="s">
        <v>1282</v>
      </c>
      <c r="AT341" s="335" t="s">
        <v>1282</v>
      </c>
      <c r="AU341" s="335" t="s">
        <v>1282</v>
      </c>
      <c r="AV341" s="335" t="s">
        <v>1282</v>
      </c>
      <c r="AW341" s="335" t="s">
        <v>1282</v>
      </c>
      <c r="AX341" s="335" t="s">
        <v>1282</v>
      </c>
      <c r="AY341" s="335" t="s">
        <v>1282</v>
      </c>
      <c r="AZ341" s="335" t="s">
        <v>1282</v>
      </c>
      <c r="BA341" s="335" t="s">
        <v>1282</v>
      </c>
      <c r="BB341" s="335" t="s">
        <v>1282</v>
      </c>
      <c r="BC341" s="335" t="s">
        <v>1282</v>
      </c>
      <c r="BD341" s="335" t="s">
        <v>1282</v>
      </c>
      <c r="BE341" s="335" t="s">
        <v>1282</v>
      </c>
      <c r="BF341" s="335" t="s">
        <v>1282</v>
      </c>
      <c r="BG341" s="335" t="s">
        <v>1282</v>
      </c>
      <c r="BH341" s="335" t="s">
        <v>1282</v>
      </c>
      <c r="BI341" s="335" t="s">
        <v>1282</v>
      </c>
      <c r="BJ341" s="335" t="s">
        <v>1282</v>
      </c>
      <c r="BK341" s="335" t="s">
        <v>1282</v>
      </c>
      <c r="BL341" s="335" t="s">
        <v>1282</v>
      </c>
      <c r="BM341" s="335">
        <v>2</v>
      </c>
      <c r="BN341" s="335">
        <v>10</v>
      </c>
      <c r="BO341" s="335">
        <v>15</v>
      </c>
      <c r="BP341" s="335">
        <v>48</v>
      </c>
      <c r="BQ341" s="335">
        <v>84</v>
      </c>
      <c r="BR341" s="335">
        <v>1269</v>
      </c>
      <c r="BS341" s="335">
        <v>1275</v>
      </c>
      <c r="BT341" s="335">
        <v>427</v>
      </c>
      <c r="BU341" s="335">
        <v>498</v>
      </c>
      <c r="BV341" s="335">
        <v>531</v>
      </c>
      <c r="BW341" s="335">
        <v>562</v>
      </c>
      <c r="BX341" s="335">
        <v>477</v>
      </c>
      <c r="BY341" s="335">
        <v>517</v>
      </c>
      <c r="BZ341" s="335">
        <v>508</v>
      </c>
      <c r="CA341" s="335">
        <v>568</v>
      </c>
      <c r="CB341" s="335">
        <v>634</v>
      </c>
      <c r="CC341" s="335">
        <v>543</v>
      </c>
    </row>
    <row r="342" spans="1:81" s="330" customFormat="1" ht="13.9" customHeight="1" x14ac:dyDescent="0.2">
      <c r="A342" s="377" t="s">
        <v>1447</v>
      </c>
      <c r="B342" s="378"/>
      <c r="C342" s="335" t="s">
        <v>1282</v>
      </c>
      <c r="D342" s="335" t="s">
        <v>1282</v>
      </c>
      <c r="E342" s="335" t="s">
        <v>1282</v>
      </c>
      <c r="F342" s="335" t="s">
        <v>1282</v>
      </c>
      <c r="G342" s="335" t="s">
        <v>1282</v>
      </c>
      <c r="H342" s="335" t="s">
        <v>1282</v>
      </c>
      <c r="I342" s="335" t="s">
        <v>1282</v>
      </c>
      <c r="J342" s="335" t="s">
        <v>1282</v>
      </c>
      <c r="K342" s="335" t="s">
        <v>1282</v>
      </c>
      <c r="L342" s="335" t="s">
        <v>1282</v>
      </c>
      <c r="M342" s="335" t="s">
        <v>1282</v>
      </c>
      <c r="N342" s="335" t="s">
        <v>1282</v>
      </c>
      <c r="O342" s="335" t="s">
        <v>1282</v>
      </c>
      <c r="P342" s="335" t="s">
        <v>1282</v>
      </c>
      <c r="Q342" s="335" t="s">
        <v>1282</v>
      </c>
      <c r="R342" s="335" t="s">
        <v>1282</v>
      </c>
      <c r="S342" s="335" t="s">
        <v>1282</v>
      </c>
      <c r="T342" s="335" t="s">
        <v>1282</v>
      </c>
      <c r="U342" s="335" t="s">
        <v>1282</v>
      </c>
      <c r="V342" s="335" t="s">
        <v>1282</v>
      </c>
      <c r="W342" s="335" t="s">
        <v>1282</v>
      </c>
      <c r="X342" s="335" t="s">
        <v>1282</v>
      </c>
      <c r="Y342" s="335" t="s">
        <v>1282</v>
      </c>
      <c r="Z342" s="335" t="s">
        <v>1282</v>
      </c>
      <c r="AA342" s="335" t="s">
        <v>1282</v>
      </c>
      <c r="AB342" s="335" t="s">
        <v>1282</v>
      </c>
      <c r="AC342" s="335" t="s">
        <v>1282</v>
      </c>
      <c r="AD342" s="335" t="s">
        <v>1282</v>
      </c>
      <c r="AE342" s="335" t="s">
        <v>1282</v>
      </c>
      <c r="AF342" s="335" t="s">
        <v>1282</v>
      </c>
      <c r="AG342" s="335" t="s">
        <v>1282</v>
      </c>
      <c r="AH342" s="335" t="s">
        <v>1282</v>
      </c>
      <c r="AI342" s="335" t="s">
        <v>1282</v>
      </c>
      <c r="AJ342" s="335" t="s">
        <v>1282</v>
      </c>
      <c r="AK342" s="335" t="s">
        <v>1282</v>
      </c>
      <c r="AL342" s="335" t="s">
        <v>1282</v>
      </c>
      <c r="AM342" s="335" t="s">
        <v>1282</v>
      </c>
      <c r="AN342" s="335" t="s">
        <v>1282</v>
      </c>
      <c r="AO342" s="335" t="s">
        <v>1282</v>
      </c>
      <c r="AP342" s="335" t="s">
        <v>1282</v>
      </c>
      <c r="AQ342" s="335" t="s">
        <v>1282</v>
      </c>
      <c r="AR342" s="335" t="s">
        <v>1282</v>
      </c>
      <c r="AS342" s="335" t="s">
        <v>1282</v>
      </c>
      <c r="AT342" s="335" t="s">
        <v>1282</v>
      </c>
      <c r="AU342" s="335" t="s">
        <v>1282</v>
      </c>
      <c r="AV342" s="335" t="s">
        <v>1282</v>
      </c>
      <c r="AW342" s="335" t="s">
        <v>1282</v>
      </c>
      <c r="AX342" s="335" t="s">
        <v>1282</v>
      </c>
      <c r="AY342" s="335" t="s">
        <v>1282</v>
      </c>
      <c r="AZ342" s="335" t="s">
        <v>1282</v>
      </c>
      <c r="BA342" s="335" t="s">
        <v>1282</v>
      </c>
      <c r="BB342" s="335" t="s">
        <v>1282</v>
      </c>
      <c r="BC342" s="335" t="s">
        <v>1282</v>
      </c>
      <c r="BD342" s="335" t="s">
        <v>1282</v>
      </c>
      <c r="BE342" s="335" t="s">
        <v>1282</v>
      </c>
      <c r="BF342" s="335" t="s">
        <v>1282</v>
      </c>
      <c r="BG342" s="335" t="s">
        <v>1282</v>
      </c>
      <c r="BH342" s="335" t="s">
        <v>1282</v>
      </c>
      <c r="BI342" s="335" t="s">
        <v>1282</v>
      </c>
      <c r="BJ342" s="335" t="s">
        <v>1282</v>
      </c>
      <c r="BK342" s="335" t="s">
        <v>1282</v>
      </c>
      <c r="BL342" s="335" t="s">
        <v>1282</v>
      </c>
      <c r="BM342" s="335" t="s">
        <v>1282</v>
      </c>
      <c r="BN342" s="335" t="s">
        <v>1282</v>
      </c>
      <c r="BO342" s="335" t="s">
        <v>1282</v>
      </c>
      <c r="BP342" s="335" t="s">
        <v>1282</v>
      </c>
      <c r="BQ342" s="335">
        <v>1451</v>
      </c>
      <c r="BR342" s="335">
        <v>184</v>
      </c>
      <c r="BS342" s="335">
        <v>1405</v>
      </c>
      <c r="BT342" s="335">
        <v>654</v>
      </c>
      <c r="BU342" s="335">
        <v>671</v>
      </c>
      <c r="BV342" s="335">
        <v>277</v>
      </c>
      <c r="BW342" s="335">
        <v>277</v>
      </c>
      <c r="BX342" s="335">
        <v>395</v>
      </c>
      <c r="BY342" s="335">
        <v>18</v>
      </c>
      <c r="BZ342" s="335">
        <v>305</v>
      </c>
      <c r="CA342" s="335">
        <v>352</v>
      </c>
      <c r="CB342" s="335">
        <v>265</v>
      </c>
      <c r="CC342" s="335">
        <v>255</v>
      </c>
    </row>
    <row r="343" spans="1:81" s="330" customFormat="1" ht="13.9" customHeight="1" x14ac:dyDescent="0.2">
      <c r="A343" s="377" t="s">
        <v>1446</v>
      </c>
      <c r="B343" s="378"/>
      <c r="C343" s="335" t="s">
        <v>1282</v>
      </c>
      <c r="D343" s="335" t="s">
        <v>1282</v>
      </c>
      <c r="E343" s="335" t="s">
        <v>1282</v>
      </c>
      <c r="F343" s="335" t="s">
        <v>1282</v>
      </c>
      <c r="G343" s="335" t="s">
        <v>1282</v>
      </c>
      <c r="H343" s="335" t="s">
        <v>1282</v>
      </c>
      <c r="I343" s="335" t="s">
        <v>1282</v>
      </c>
      <c r="J343" s="335" t="s">
        <v>1282</v>
      </c>
      <c r="K343" s="335" t="s">
        <v>1282</v>
      </c>
      <c r="L343" s="335" t="s">
        <v>1282</v>
      </c>
      <c r="M343" s="335" t="s">
        <v>1282</v>
      </c>
      <c r="N343" s="335" t="s">
        <v>1282</v>
      </c>
      <c r="O343" s="335" t="s">
        <v>1282</v>
      </c>
      <c r="P343" s="335" t="s">
        <v>1282</v>
      </c>
      <c r="Q343" s="335" t="s">
        <v>1282</v>
      </c>
      <c r="R343" s="335" t="s">
        <v>1282</v>
      </c>
      <c r="S343" s="335" t="s">
        <v>1282</v>
      </c>
      <c r="T343" s="335" t="s">
        <v>1282</v>
      </c>
      <c r="U343" s="335" t="s">
        <v>1282</v>
      </c>
      <c r="V343" s="335" t="s">
        <v>1282</v>
      </c>
      <c r="W343" s="335" t="s">
        <v>1282</v>
      </c>
      <c r="X343" s="335" t="s">
        <v>1282</v>
      </c>
      <c r="Y343" s="335" t="s">
        <v>1282</v>
      </c>
      <c r="Z343" s="335" t="s">
        <v>1282</v>
      </c>
      <c r="AA343" s="335" t="s">
        <v>1282</v>
      </c>
      <c r="AB343" s="335" t="s">
        <v>1282</v>
      </c>
      <c r="AC343" s="335" t="s">
        <v>1282</v>
      </c>
      <c r="AD343" s="335" t="s">
        <v>1282</v>
      </c>
      <c r="AE343" s="335" t="s">
        <v>1282</v>
      </c>
      <c r="AF343" s="335" t="s">
        <v>1282</v>
      </c>
      <c r="AG343" s="335" t="s">
        <v>1282</v>
      </c>
      <c r="AH343" s="335" t="s">
        <v>1282</v>
      </c>
      <c r="AI343" s="335" t="s">
        <v>1282</v>
      </c>
      <c r="AJ343" s="335" t="s">
        <v>1282</v>
      </c>
      <c r="AK343" s="335" t="s">
        <v>1282</v>
      </c>
      <c r="AL343" s="335" t="s">
        <v>1282</v>
      </c>
      <c r="AM343" s="335" t="s">
        <v>1282</v>
      </c>
      <c r="AN343" s="335" t="s">
        <v>1282</v>
      </c>
      <c r="AO343" s="335" t="s">
        <v>1282</v>
      </c>
      <c r="AP343" s="335" t="s">
        <v>1282</v>
      </c>
      <c r="AQ343" s="335" t="s">
        <v>1282</v>
      </c>
      <c r="AR343" s="335" t="s">
        <v>1282</v>
      </c>
      <c r="AS343" s="335" t="s">
        <v>1282</v>
      </c>
      <c r="AT343" s="335" t="s">
        <v>1282</v>
      </c>
      <c r="AU343" s="335" t="s">
        <v>1282</v>
      </c>
      <c r="AV343" s="335" t="s">
        <v>1282</v>
      </c>
      <c r="AW343" s="335" t="s">
        <v>1282</v>
      </c>
      <c r="AX343" s="335" t="s">
        <v>1282</v>
      </c>
      <c r="AY343" s="335" t="s">
        <v>1282</v>
      </c>
      <c r="AZ343" s="335" t="s">
        <v>1282</v>
      </c>
      <c r="BA343" s="335" t="s">
        <v>1282</v>
      </c>
      <c r="BB343" s="335" t="s">
        <v>1282</v>
      </c>
      <c r="BC343" s="335" t="s">
        <v>1282</v>
      </c>
      <c r="BD343" s="335" t="s">
        <v>1282</v>
      </c>
      <c r="BE343" s="335" t="s">
        <v>1282</v>
      </c>
      <c r="BF343" s="335" t="s">
        <v>1282</v>
      </c>
      <c r="BG343" s="335" t="s">
        <v>1282</v>
      </c>
      <c r="BH343" s="335" t="s">
        <v>1282</v>
      </c>
      <c r="BI343" s="335" t="s">
        <v>1282</v>
      </c>
      <c r="BJ343" s="335" t="s">
        <v>1282</v>
      </c>
      <c r="BK343" s="335" t="s">
        <v>1282</v>
      </c>
      <c r="BL343" s="335" t="s">
        <v>1282</v>
      </c>
      <c r="BM343" s="335" t="s">
        <v>1282</v>
      </c>
      <c r="BN343" s="335" t="s">
        <v>1282</v>
      </c>
      <c r="BO343" s="335" t="s">
        <v>1282</v>
      </c>
      <c r="BP343" s="335" t="s">
        <v>1282</v>
      </c>
      <c r="BQ343" s="335" t="s">
        <v>1282</v>
      </c>
      <c r="BR343" s="335" t="s">
        <v>1282</v>
      </c>
      <c r="BS343" s="335" t="s">
        <v>1282</v>
      </c>
      <c r="BT343" s="335" t="s">
        <v>1282</v>
      </c>
      <c r="BU343" s="335" t="s">
        <v>1282</v>
      </c>
      <c r="BV343" s="335">
        <v>10</v>
      </c>
      <c r="BW343" s="335">
        <v>22</v>
      </c>
      <c r="BX343" s="335">
        <v>14</v>
      </c>
      <c r="BY343" s="335" t="s">
        <v>1282</v>
      </c>
      <c r="BZ343" s="335" t="s">
        <v>1282</v>
      </c>
      <c r="CA343" s="335" t="s">
        <v>1282</v>
      </c>
      <c r="CB343" s="335" t="s">
        <v>1282</v>
      </c>
      <c r="CC343" s="335" t="s">
        <v>1282</v>
      </c>
    </row>
    <row r="344" spans="1:81" s="330" customFormat="1" ht="13.9" customHeight="1" x14ac:dyDescent="0.2">
      <c r="A344" s="377" t="s">
        <v>1445</v>
      </c>
      <c r="B344" s="378"/>
      <c r="C344" s="335" t="s">
        <v>1282</v>
      </c>
      <c r="D344" s="335" t="s">
        <v>1282</v>
      </c>
      <c r="E344" s="335" t="s">
        <v>1282</v>
      </c>
      <c r="F344" s="335" t="s">
        <v>1282</v>
      </c>
      <c r="G344" s="335" t="s">
        <v>1282</v>
      </c>
      <c r="H344" s="335" t="s">
        <v>1282</v>
      </c>
      <c r="I344" s="335" t="s">
        <v>1282</v>
      </c>
      <c r="J344" s="335" t="s">
        <v>1282</v>
      </c>
      <c r="K344" s="335" t="s">
        <v>1282</v>
      </c>
      <c r="L344" s="335" t="s">
        <v>1282</v>
      </c>
      <c r="M344" s="335" t="s">
        <v>1282</v>
      </c>
      <c r="N344" s="335" t="s">
        <v>1282</v>
      </c>
      <c r="O344" s="335" t="s">
        <v>1282</v>
      </c>
      <c r="P344" s="335" t="s">
        <v>1282</v>
      </c>
      <c r="Q344" s="335" t="s">
        <v>1282</v>
      </c>
      <c r="R344" s="335" t="s">
        <v>1282</v>
      </c>
      <c r="S344" s="335" t="s">
        <v>1282</v>
      </c>
      <c r="T344" s="335" t="s">
        <v>1282</v>
      </c>
      <c r="U344" s="335" t="s">
        <v>1282</v>
      </c>
      <c r="V344" s="335" t="s">
        <v>1282</v>
      </c>
      <c r="W344" s="335" t="s">
        <v>1282</v>
      </c>
      <c r="X344" s="335" t="s">
        <v>1282</v>
      </c>
      <c r="Y344" s="335" t="s">
        <v>1282</v>
      </c>
      <c r="Z344" s="335" t="s">
        <v>1282</v>
      </c>
      <c r="AA344" s="335" t="s">
        <v>1282</v>
      </c>
      <c r="AB344" s="335" t="s">
        <v>1282</v>
      </c>
      <c r="AC344" s="335" t="s">
        <v>1282</v>
      </c>
      <c r="AD344" s="335" t="s">
        <v>1282</v>
      </c>
      <c r="AE344" s="335" t="s">
        <v>1282</v>
      </c>
      <c r="AF344" s="335" t="s">
        <v>1282</v>
      </c>
      <c r="AG344" s="335" t="s">
        <v>1282</v>
      </c>
      <c r="AH344" s="335" t="s">
        <v>1282</v>
      </c>
      <c r="AI344" s="335" t="s">
        <v>1282</v>
      </c>
      <c r="AJ344" s="335" t="s">
        <v>1282</v>
      </c>
      <c r="AK344" s="335" t="s">
        <v>1282</v>
      </c>
      <c r="AL344" s="335" t="s">
        <v>1282</v>
      </c>
      <c r="AM344" s="335" t="s">
        <v>1282</v>
      </c>
      <c r="AN344" s="335" t="s">
        <v>1282</v>
      </c>
      <c r="AO344" s="335" t="s">
        <v>1282</v>
      </c>
      <c r="AP344" s="335" t="s">
        <v>1282</v>
      </c>
      <c r="AQ344" s="335" t="s">
        <v>1282</v>
      </c>
      <c r="AR344" s="335" t="s">
        <v>1282</v>
      </c>
      <c r="AS344" s="335" t="s">
        <v>1282</v>
      </c>
      <c r="AT344" s="335" t="s">
        <v>1282</v>
      </c>
      <c r="AU344" s="335" t="s">
        <v>1282</v>
      </c>
      <c r="AV344" s="335" t="s">
        <v>1282</v>
      </c>
      <c r="AW344" s="335" t="s">
        <v>1282</v>
      </c>
      <c r="AX344" s="335" t="s">
        <v>1282</v>
      </c>
      <c r="AY344" s="335" t="s">
        <v>1282</v>
      </c>
      <c r="AZ344" s="335" t="s">
        <v>1282</v>
      </c>
      <c r="BA344" s="335" t="s">
        <v>1282</v>
      </c>
      <c r="BB344" s="335" t="s">
        <v>1282</v>
      </c>
      <c r="BC344" s="335" t="s">
        <v>1282</v>
      </c>
      <c r="BD344" s="335" t="s">
        <v>1282</v>
      </c>
      <c r="BE344" s="335" t="s">
        <v>1282</v>
      </c>
      <c r="BF344" s="335" t="s">
        <v>1282</v>
      </c>
      <c r="BG344" s="335" t="s">
        <v>1282</v>
      </c>
      <c r="BH344" s="335" t="s">
        <v>1282</v>
      </c>
      <c r="BI344" s="335" t="s">
        <v>1282</v>
      </c>
      <c r="BJ344" s="335" t="s">
        <v>1282</v>
      </c>
      <c r="BK344" s="335" t="s">
        <v>1282</v>
      </c>
      <c r="BL344" s="335" t="s">
        <v>1282</v>
      </c>
      <c r="BM344" s="335" t="s">
        <v>1282</v>
      </c>
      <c r="BN344" s="335">
        <v>717</v>
      </c>
      <c r="BO344" s="335">
        <v>1198</v>
      </c>
      <c r="BP344" s="335">
        <v>1497</v>
      </c>
      <c r="BQ344" s="335">
        <v>105</v>
      </c>
      <c r="BR344" s="335">
        <v>109</v>
      </c>
      <c r="BS344" s="335">
        <v>134</v>
      </c>
      <c r="BT344" s="335">
        <v>160</v>
      </c>
      <c r="BU344" s="335">
        <v>239</v>
      </c>
      <c r="BV344" s="335">
        <v>295</v>
      </c>
      <c r="BW344" s="335" t="s">
        <v>1282</v>
      </c>
      <c r="BX344" s="335" t="s">
        <v>1282</v>
      </c>
      <c r="BY344" s="335" t="s">
        <v>1282</v>
      </c>
      <c r="BZ344" s="335" t="s">
        <v>1282</v>
      </c>
      <c r="CA344" s="335" t="s">
        <v>1282</v>
      </c>
      <c r="CB344" s="335" t="s">
        <v>1282</v>
      </c>
      <c r="CC344" s="335" t="s">
        <v>1282</v>
      </c>
    </row>
    <row r="345" spans="1:81" s="330" customFormat="1" ht="13.9" customHeight="1" x14ac:dyDescent="0.2">
      <c r="A345" s="377" t="s">
        <v>1444</v>
      </c>
      <c r="B345" s="378"/>
      <c r="C345" s="335" t="s">
        <v>1282</v>
      </c>
      <c r="D345" s="335" t="s">
        <v>1282</v>
      </c>
      <c r="E345" s="335" t="s">
        <v>1282</v>
      </c>
      <c r="F345" s="335" t="s">
        <v>1282</v>
      </c>
      <c r="G345" s="335" t="s">
        <v>1282</v>
      </c>
      <c r="H345" s="335" t="s">
        <v>1282</v>
      </c>
      <c r="I345" s="335" t="s">
        <v>1282</v>
      </c>
      <c r="J345" s="335" t="s">
        <v>1282</v>
      </c>
      <c r="K345" s="335" t="s">
        <v>1282</v>
      </c>
      <c r="L345" s="335" t="s">
        <v>1282</v>
      </c>
      <c r="M345" s="335" t="s">
        <v>1282</v>
      </c>
      <c r="N345" s="335" t="s">
        <v>1282</v>
      </c>
      <c r="O345" s="335" t="s">
        <v>1282</v>
      </c>
      <c r="P345" s="335" t="s">
        <v>1282</v>
      </c>
      <c r="Q345" s="335" t="s">
        <v>1282</v>
      </c>
      <c r="R345" s="335" t="s">
        <v>1282</v>
      </c>
      <c r="S345" s="335" t="s">
        <v>1282</v>
      </c>
      <c r="T345" s="335" t="s">
        <v>1282</v>
      </c>
      <c r="U345" s="335" t="s">
        <v>1282</v>
      </c>
      <c r="V345" s="335" t="s">
        <v>1282</v>
      </c>
      <c r="W345" s="335" t="s">
        <v>1282</v>
      </c>
      <c r="X345" s="335" t="s">
        <v>1282</v>
      </c>
      <c r="Y345" s="335" t="s">
        <v>1282</v>
      </c>
      <c r="Z345" s="335" t="s">
        <v>1282</v>
      </c>
      <c r="AA345" s="335" t="s">
        <v>1282</v>
      </c>
      <c r="AB345" s="335" t="s">
        <v>1282</v>
      </c>
      <c r="AC345" s="335" t="s">
        <v>1282</v>
      </c>
      <c r="AD345" s="335" t="s">
        <v>1282</v>
      </c>
      <c r="AE345" s="335" t="s">
        <v>1282</v>
      </c>
      <c r="AF345" s="335" t="s">
        <v>1282</v>
      </c>
      <c r="AG345" s="335" t="s">
        <v>1282</v>
      </c>
      <c r="AH345" s="335" t="s">
        <v>1282</v>
      </c>
      <c r="AI345" s="335" t="s">
        <v>1282</v>
      </c>
      <c r="AJ345" s="335" t="s">
        <v>1282</v>
      </c>
      <c r="AK345" s="335" t="s">
        <v>1282</v>
      </c>
      <c r="AL345" s="335" t="s">
        <v>1282</v>
      </c>
      <c r="AM345" s="335" t="s">
        <v>1282</v>
      </c>
      <c r="AN345" s="335" t="s">
        <v>1282</v>
      </c>
      <c r="AO345" s="335" t="s">
        <v>1282</v>
      </c>
      <c r="AP345" s="335" t="s">
        <v>1282</v>
      </c>
      <c r="AQ345" s="335" t="s">
        <v>1282</v>
      </c>
      <c r="AR345" s="335" t="s">
        <v>1282</v>
      </c>
      <c r="AS345" s="335" t="s">
        <v>1282</v>
      </c>
      <c r="AT345" s="335" t="s">
        <v>1282</v>
      </c>
      <c r="AU345" s="335" t="s">
        <v>1282</v>
      </c>
      <c r="AV345" s="335" t="s">
        <v>1282</v>
      </c>
      <c r="AW345" s="335" t="s">
        <v>1282</v>
      </c>
      <c r="AX345" s="335" t="s">
        <v>1282</v>
      </c>
      <c r="AY345" s="335" t="s">
        <v>1282</v>
      </c>
      <c r="AZ345" s="335" t="s">
        <v>1282</v>
      </c>
      <c r="BA345" s="335" t="s">
        <v>1282</v>
      </c>
      <c r="BB345" s="335" t="s">
        <v>1282</v>
      </c>
      <c r="BC345" s="335" t="s">
        <v>1282</v>
      </c>
      <c r="BD345" s="335" t="s">
        <v>1282</v>
      </c>
      <c r="BE345" s="335" t="s">
        <v>1282</v>
      </c>
      <c r="BF345" s="335" t="s">
        <v>1282</v>
      </c>
      <c r="BG345" s="335" t="s">
        <v>1282</v>
      </c>
      <c r="BH345" s="335" t="s">
        <v>1282</v>
      </c>
      <c r="BI345" s="335" t="s">
        <v>1282</v>
      </c>
      <c r="BJ345" s="335" t="s">
        <v>1282</v>
      </c>
      <c r="BK345" s="335" t="s">
        <v>1282</v>
      </c>
      <c r="BL345" s="335" t="s">
        <v>1282</v>
      </c>
      <c r="BM345" s="335" t="s">
        <v>1282</v>
      </c>
      <c r="BN345" s="335" t="s">
        <v>1282</v>
      </c>
      <c r="BO345" s="335" t="s">
        <v>1282</v>
      </c>
      <c r="BP345" s="335" t="s">
        <v>1282</v>
      </c>
      <c r="BQ345" s="335" t="s">
        <v>1282</v>
      </c>
      <c r="BR345" s="335" t="s">
        <v>1282</v>
      </c>
      <c r="BS345" s="335" t="s">
        <v>1282</v>
      </c>
      <c r="BT345" s="335" t="s">
        <v>1282</v>
      </c>
      <c r="BU345" s="335" t="s">
        <v>1282</v>
      </c>
      <c r="BV345" s="335">
        <v>1</v>
      </c>
      <c r="BW345" s="335">
        <v>36</v>
      </c>
      <c r="BX345" s="335">
        <v>122</v>
      </c>
      <c r="BY345" s="335">
        <v>242</v>
      </c>
      <c r="BZ345" s="335">
        <v>320</v>
      </c>
      <c r="CA345" s="335">
        <v>364</v>
      </c>
      <c r="CB345" s="335">
        <v>393</v>
      </c>
      <c r="CC345" s="335">
        <v>395</v>
      </c>
    </row>
    <row r="346" spans="1:81" s="330" customFormat="1" ht="13.9" customHeight="1" x14ac:dyDescent="0.2">
      <c r="A346" s="377" t="s">
        <v>1443</v>
      </c>
      <c r="B346" s="378"/>
      <c r="C346" s="335">
        <v>18</v>
      </c>
      <c r="D346" s="335">
        <v>20</v>
      </c>
      <c r="E346" s="335">
        <v>22</v>
      </c>
      <c r="F346" s="335">
        <v>23</v>
      </c>
      <c r="G346" s="335">
        <v>68</v>
      </c>
      <c r="H346" s="335">
        <v>82</v>
      </c>
      <c r="I346" s="335">
        <v>60</v>
      </c>
      <c r="J346" s="335">
        <v>46</v>
      </c>
      <c r="K346" s="335">
        <v>33</v>
      </c>
      <c r="L346" s="335">
        <v>42</v>
      </c>
      <c r="M346" s="335">
        <v>93</v>
      </c>
      <c r="N346" s="335">
        <v>149</v>
      </c>
      <c r="O346" s="335">
        <v>169</v>
      </c>
      <c r="P346" s="335">
        <v>154</v>
      </c>
      <c r="Q346" s="335">
        <v>130</v>
      </c>
      <c r="R346" s="335">
        <v>114</v>
      </c>
      <c r="S346" s="335">
        <v>104</v>
      </c>
      <c r="T346" s="335">
        <v>125</v>
      </c>
      <c r="U346" s="335">
        <v>166</v>
      </c>
      <c r="V346" s="335">
        <v>207</v>
      </c>
      <c r="W346" s="335">
        <v>196</v>
      </c>
      <c r="X346" s="335">
        <v>214</v>
      </c>
      <c r="Y346" s="335">
        <v>239</v>
      </c>
      <c r="Z346" s="335">
        <v>268</v>
      </c>
      <c r="AA346" s="335">
        <v>299</v>
      </c>
      <c r="AB346" s="335">
        <v>333</v>
      </c>
      <c r="AC346" s="335">
        <v>372</v>
      </c>
      <c r="AD346" s="335">
        <v>454</v>
      </c>
      <c r="AE346" s="335">
        <v>567</v>
      </c>
      <c r="AF346" s="335">
        <v>660</v>
      </c>
      <c r="AG346" s="335">
        <v>726</v>
      </c>
      <c r="AH346" s="335">
        <v>672</v>
      </c>
      <c r="AI346" s="335">
        <v>828</v>
      </c>
      <c r="AJ346" s="335">
        <v>802</v>
      </c>
      <c r="AK346" s="335">
        <v>808</v>
      </c>
      <c r="AL346" s="335">
        <v>947</v>
      </c>
      <c r="AM346" s="335">
        <v>1293</v>
      </c>
      <c r="AN346" s="335">
        <v>227</v>
      </c>
      <c r="AO346" s="335">
        <v>1161</v>
      </c>
      <c r="AP346" s="335">
        <v>1029</v>
      </c>
      <c r="AQ346" s="335">
        <v>1129</v>
      </c>
      <c r="AR346" s="335">
        <v>922</v>
      </c>
      <c r="AS346" s="335">
        <v>1117</v>
      </c>
      <c r="AT346" s="335">
        <v>591</v>
      </c>
      <c r="AU346" s="335">
        <v>429</v>
      </c>
      <c r="AV346" s="335">
        <v>1025</v>
      </c>
      <c r="AW346" s="335">
        <v>1037</v>
      </c>
      <c r="AX346" s="335">
        <v>1078</v>
      </c>
      <c r="AY346" s="335">
        <v>1128</v>
      </c>
      <c r="AZ346" s="335">
        <v>1079</v>
      </c>
      <c r="BA346" s="335">
        <v>1085</v>
      </c>
      <c r="BB346" s="335">
        <v>1141</v>
      </c>
      <c r="BC346" s="335">
        <v>1112</v>
      </c>
      <c r="BD346" s="335">
        <v>1359</v>
      </c>
      <c r="BE346" s="335">
        <v>1438</v>
      </c>
      <c r="BF346" s="335">
        <v>1465</v>
      </c>
      <c r="BG346" s="335">
        <v>1435</v>
      </c>
      <c r="BH346" s="335">
        <v>2762</v>
      </c>
      <c r="BI346" s="335">
        <v>1080</v>
      </c>
      <c r="BJ346" s="335">
        <v>1591</v>
      </c>
      <c r="BK346" s="335">
        <v>1448</v>
      </c>
      <c r="BL346" s="335">
        <v>2028</v>
      </c>
      <c r="BM346" s="335">
        <v>1820</v>
      </c>
      <c r="BN346" s="335">
        <v>2353</v>
      </c>
      <c r="BO346" s="335">
        <v>2513</v>
      </c>
      <c r="BP346" s="335">
        <v>2815</v>
      </c>
      <c r="BQ346" s="335">
        <v>3227</v>
      </c>
      <c r="BR346" s="335">
        <v>3340</v>
      </c>
      <c r="BS346" s="335">
        <v>3183</v>
      </c>
      <c r="BT346" s="335">
        <v>3110</v>
      </c>
      <c r="BU346" s="335">
        <v>3060</v>
      </c>
      <c r="BV346" s="335">
        <v>2987</v>
      </c>
      <c r="BW346" s="335">
        <v>2840</v>
      </c>
      <c r="BX346" s="335">
        <v>2648</v>
      </c>
      <c r="BY346" s="335">
        <v>2472</v>
      </c>
      <c r="BZ346" s="335">
        <v>2490</v>
      </c>
      <c r="CA346" s="335">
        <v>2494</v>
      </c>
      <c r="CB346" s="335">
        <v>3885</v>
      </c>
      <c r="CC346" s="335">
        <v>5066</v>
      </c>
    </row>
    <row r="347" spans="1:81" s="330" customFormat="1" ht="13.9" customHeight="1" x14ac:dyDescent="0.2">
      <c r="A347" s="377" t="s">
        <v>1442</v>
      </c>
      <c r="B347" s="378"/>
      <c r="C347" s="335" t="s">
        <v>1282</v>
      </c>
      <c r="D347" s="335" t="s">
        <v>1282</v>
      </c>
      <c r="E347" s="335" t="s">
        <v>1282</v>
      </c>
      <c r="F347" s="335" t="s">
        <v>1282</v>
      </c>
      <c r="G347" s="335" t="s">
        <v>1282</v>
      </c>
      <c r="H347" s="335" t="s">
        <v>1282</v>
      </c>
      <c r="I347" s="335" t="s">
        <v>1282</v>
      </c>
      <c r="J347" s="335" t="s">
        <v>1282</v>
      </c>
      <c r="K347" s="335" t="s">
        <v>1282</v>
      </c>
      <c r="L347" s="335">
        <v>3</v>
      </c>
      <c r="M347" s="335">
        <v>3</v>
      </c>
      <c r="N347" s="335">
        <v>3</v>
      </c>
      <c r="O347" s="335">
        <v>3</v>
      </c>
      <c r="P347" s="335">
        <v>3</v>
      </c>
      <c r="Q347" s="335">
        <v>2</v>
      </c>
      <c r="R347" s="335">
        <v>2</v>
      </c>
      <c r="S347" s="335">
        <v>3</v>
      </c>
      <c r="T347" s="335">
        <v>4</v>
      </c>
      <c r="U347" s="335">
        <v>6</v>
      </c>
      <c r="V347" s="335">
        <v>6</v>
      </c>
      <c r="W347" s="335">
        <v>5</v>
      </c>
      <c r="X347" s="335">
        <v>8</v>
      </c>
      <c r="Y347" s="335">
        <v>10</v>
      </c>
      <c r="Z347" s="335">
        <v>7</v>
      </c>
      <c r="AA347" s="335">
        <v>10</v>
      </c>
      <c r="AB347" s="335">
        <v>11</v>
      </c>
      <c r="AC347" s="335">
        <v>12</v>
      </c>
      <c r="AD347" s="335">
        <v>11</v>
      </c>
      <c r="AE347" s="335">
        <v>21</v>
      </c>
      <c r="AF347" s="335">
        <v>30</v>
      </c>
      <c r="AG347" s="335">
        <v>80</v>
      </c>
      <c r="AH347" s="335">
        <v>116</v>
      </c>
      <c r="AI347" s="335">
        <v>187</v>
      </c>
      <c r="AJ347" s="335">
        <v>319</v>
      </c>
      <c r="AK347" s="335">
        <v>302</v>
      </c>
      <c r="AL347" s="335">
        <v>590</v>
      </c>
      <c r="AM347" s="335">
        <v>535</v>
      </c>
      <c r="AN347" s="335">
        <v>156</v>
      </c>
      <c r="AO347" s="335">
        <v>471</v>
      </c>
      <c r="AP347" s="335">
        <v>605</v>
      </c>
      <c r="AQ347" s="335">
        <v>594</v>
      </c>
      <c r="AR347" s="335">
        <v>679</v>
      </c>
      <c r="AS347" s="335">
        <v>664</v>
      </c>
      <c r="AT347" s="335">
        <v>656</v>
      </c>
      <c r="AU347" s="335">
        <v>506</v>
      </c>
      <c r="AV347" s="335">
        <v>501</v>
      </c>
      <c r="AW347" s="335">
        <v>501</v>
      </c>
      <c r="AX347" s="335">
        <v>494</v>
      </c>
      <c r="AY347" s="335">
        <v>622</v>
      </c>
      <c r="AZ347" s="335">
        <v>720</v>
      </c>
      <c r="BA347" s="335">
        <v>666</v>
      </c>
      <c r="BB347" s="335">
        <v>1241</v>
      </c>
      <c r="BC347" s="335">
        <v>1744</v>
      </c>
      <c r="BD347" s="335">
        <v>1778</v>
      </c>
      <c r="BE347" s="335">
        <v>1994</v>
      </c>
      <c r="BF347" s="335">
        <v>2132</v>
      </c>
      <c r="BG347" s="335">
        <v>2444</v>
      </c>
      <c r="BH347" s="335">
        <v>2083</v>
      </c>
      <c r="BI347" s="335">
        <v>1622</v>
      </c>
      <c r="BJ347" s="335">
        <v>2236</v>
      </c>
      <c r="BK347" s="335">
        <v>2214</v>
      </c>
      <c r="BL347" s="335">
        <v>1931</v>
      </c>
      <c r="BM347" s="335">
        <v>2094</v>
      </c>
      <c r="BN347" s="335">
        <v>2193</v>
      </c>
      <c r="BO347" s="335">
        <v>2171</v>
      </c>
      <c r="BP347" s="335">
        <v>2241</v>
      </c>
      <c r="BQ347" s="335">
        <v>3203</v>
      </c>
      <c r="BR347" s="335">
        <v>3183</v>
      </c>
      <c r="BS347" s="335">
        <v>3179</v>
      </c>
      <c r="BT347" s="335">
        <v>2847</v>
      </c>
      <c r="BU347" s="335">
        <v>2888</v>
      </c>
      <c r="BV347" s="335">
        <v>2846</v>
      </c>
      <c r="BW347" s="335">
        <v>2964</v>
      </c>
      <c r="BX347" s="335">
        <v>2741</v>
      </c>
      <c r="BY347" s="335">
        <v>2891</v>
      </c>
      <c r="BZ347" s="335">
        <v>2713</v>
      </c>
      <c r="CA347" s="335">
        <v>2671</v>
      </c>
      <c r="CB347" s="335">
        <v>3239</v>
      </c>
      <c r="CC347" s="335">
        <v>2990</v>
      </c>
    </row>
    <row r="348" spans="1:81" s="330" customFormat="1" ht="13.9" customHeight="1" x14ac:dyDescent="0.2">
      <c r="A348" s="377" t="s">
        <v>1441</v>
      </c>
      <c r="B348" s="378"/>
      <c r="C348" s="335" t="s">
        <v>1282</v>
      </c>
      <c r="D348" s="335" t="s">
        <v>1282</v>
      </c>
      <c r="E348" s="335" t="s">
        <v>1282</v>
      </c>
      <c r="F348" s="335" t="s">
        <v>1282</v>
      </c>
      <c r="G348" s="335" t="s">
        <v>1282</v>
      </c>
      <c r="H348" s="335" t="s">
        <v>1282</v>
      </c>
      <c r="I348" s="335" t="s">
        <v>1282</v>
      </c>
      <c r="J348" s="335" t="s">
        <v>1282</v>
      </c>
      <c r="K348" s="335" t="s">
        <v>1282</v>
      </c>
      <c r="L348" s="335" t="s">
        <v>1282</v>
      </c>
      <c r="M348" s="335" t="s">
        <v>1282</v>
      </c>
      <c r="N348" s="335" t="s">
        <v>1282</v>
      </c>
      <c r="O348" s="335" t="s">
        <v>1282</v>
      </c>
      <c r="P348" s="335" t="s">
        <v>1282</v>
      </c>
      <c r="Q348" s="335" t="s">
        <v>1282</v>
      </c>
      <c r="R348" s="335" t="s">
        <v>1282</v>
      </c>
      <c r="S348" s="335" t="s">
        <v>1282</v>
      </c>
      <c r="T348" s="335" t="s">
        <v>1282</v>
      </c>
      <c r="U348" s="335" t="s">
        <v>1282</v>
      </c>
      <c r="V348" s="335" t="s">
        <v>1282</v>
      </c>
      <c r="W348" s="335" t="s">
        <v>1282</v>
      </c>
      <c r="X348" s="335">
        <v>23</v>
      </c>
      <c r="Y348" s="335">
        <v>103</v>
      </c>
      <c r="Z348" s="335">
        <v>157</v>
      </c>
      <c r="AA348" s="335">
        <v>210</v>
      </c>
      <c r="AB348" s="335">
        <v>272</v>
      </c>
      <c r="AC348" s="335">
        <v>770</v>
      </c>
      <c r="AD348" s="335">
        <v>1173</v>
      </c>
      <c r="AE348" s="335">
        <v>1806</v>
      </c>
      <c r="AF348" s="335">
        <v>2285</v>
      </c>
      <c r="AG348" s="335">
        <v>2727</v>
      </c>
      <c r="AH348" s="335">
        <v>3362</v>
      </c>
      <c r="AI348" s="335">
        <v>4601</v>
      </c>
      <c r="AJ348" s="335">
        <v>4600</v>
      </c>
      <c r="AK348" s="335">
        <v>5818</v>
      </c>
      <c r="AL348" s="335">
        <v>6840</v>
      </c>
      <c r="AM348" s="335">
        <v>8568</v>
      </c>
      <c r="AN348" s="335">
        <v>2229</v>
      </c>
      <c r="AO348" s="335">
        <v>9876</v>
      </c>
      <c r="AP348" s="335">
        <v>10680</v>
      </c>
      <c r="AQ348" s="335">
        <v>12407</v>
      </c>
      <c r="AR348" s="335">
        <v>13957</v>
      </c>
      <c r="AS348" s="335">
        <v>16833</v>
      </c>
      <c r="AT348" s="335">
        <v>17391</v>
      </c>
      <c r="AU348" s="335">
        <v>18985</v>
      </c>
      <c r="AV348" s="335">
        <v>20061</v>
      </c>
      <c r="AW348" s="335">
        <v>22655</v>
      </c>
      <c r="AX348" s="335">
        <v>24995</v>
      </c>
      <c r="AY348" s="335">
        <v>27435</v>
      </c>
      <c r="AZ348" s="335">
        <v>30462</v>
      </c>
      <c r="BA348" s="335">
        <v>34604</v>
      </c>
      <c r="BB348" s="335">
        <v>41103</v>
      </c>
      <c r="BC348" s="335">
        <v>52533</v>
      </c>
      <c r="BD348" s="335">
        <v>67827</v>
      </c>
      <c r="BE348" s="335">
        <v>75774</v>
      </c>
      <c r="BF348" s="335">
        <v>82034</v>
      </c>
      <c r="BG348" s="335">
        <v>89070</v>
      </c>
      <c r="BH348" s="335">
        <v>91990</v>
      </c>
      <c r="BI348" s="335">
        <v>95552</v>
      </c>
      <c r="BJ348" s="335">
        <v>101234</v>
      </c>
      <c r="BK348" s="335">
        <v>108042</v>
      </c>
      <c r="BL348" s="335">
        <v>117921</v>
      </c>
      <c r="BM348" s="335">
        <v>129434</v>
      </c>
      <c r="BN348" s="335">
        <v>147650</v>
      </c>
      <c r="BO348" s="335">
        <v>160805</v>
      </c>
      <c r="BP348" s="335">
        <v>176231</v>
      </c>
      <c r="BQ348" s="335">
        <v>181720</v>
      </c>
      <c r="BR348" s="335">
        <v>180625</v>
      </c>
      <c r="BS348" s="335">
        <v>190624</v>
      </c>
      <c r="BT348" s="335">
        <v>201426</v>
      </c>
      <c r="BU348" s="335">
        <v>250924</v>
      </c>
      <c r="BV348" s="335">
        <v>272771</v>
      </c>
      <c r="BW348" s="335">
        <v>274964</v>
      </c>
      <c r="BX348" s="335">
        <v>250534</v>
      </c>
      <c r="BY348" s="335">
        <v>265392</v>
      </c>
      <c r="BZ348" s="335">
        <v>301472</v>
      </c>
      <c r="CA348" s="335">
        <v>349762</v>
      </c>
      <c r="CB348" s="335">
        <v>367229</v>
      </c>
      <c r="CC348" s="335">
        <v>385586</v>
      </c>
    </row>
    <row r="349" spans="1:81" s="330" customFormat="1" ht="13.9" customHeight="1" x14ac:dyDescent="0.2">
      <c r="A349" s="377" t="s">
        <v>1440</v>
      </c>
      <c r="B349" s="378"/>
      <c r="C349" s="335" t="s">
        <v>1282</v>
      </c>
      <c r="D349" s="335" t="s">
        <v>1282</v>
      </c>
      <c r="E349" s="335" t="s">
        <v>1282</v>
      </c>
      <c r="F349" s="335" t="s">
        <v>1282</v>
      </c>
      <c r="G349" s="335" t="s">
        <v>1282</v>
      </c>
      <c r="H349" s="335" t="s">
        <v>1282</v>
      </c>
      <c r="I349" s="335" t="s">
        <v>1282</v>
      </c>
      <c r="J349" s="335" t="s">
        <v>1282</v>
      </c>
      <c r="K349" s="335" t="s">
        <v>1282</v>
      </c>
      <c r="L349" s="335" t="s">
        <v>1282</v>
      </c>
      <c r="M349" s="335" t="s">
        <v>1282</v>
      </c>
      <c r="N349" s="335" t="s">
        <v>1282</v>
      </c>
      <c r="O349" s="335" t="s">
        <v>1282</v>
      </c>
      <c r="P349" s="335" t="s">
        <v>1282</v>
      </c>
      <c r="Q349" s="335" t="s">
        <v>1282</v>
      </c>
      <c r="R349" s="335" t="s">
        <v>1282</v>
      </c>
      <c r="S349" s="335" t="s">
        <v>1282</v>
      </c>
      <c r="T349" s="335" t="s">
        <v>1282</v>
      </c>
      <c r="U349" s="335" t="s">
        <v>1282</v>
      </c>
      <c r="V349" s="335" t="s">
        <v>1282</v>
      </c>
      <c r="W349" s="335" t="s">
        <v>1282</v>
      </c>
      <c r="X349" s="335" t="s">
        <v>1282</v>
      </c>
      <c r="Y349" s="335" t="s">
        <v>1282</v>
      </c>
      <c r="Z349" s="335" t="s">
        <v>1282</v>
      </c>
      <c r="AA349" s="335" t="s">
        <v>1282</v>
      </c>
      <c r="AB349" s="335" t="s">
        <v>1282</v>
      </c>
      <c r="AC349" s="335" t="s">
        <v>1282</v>
      </c>
      <c r="AD349" s="335" t="s">
        <v>1282</v>
      </c>
      <c r="AE349" s="335" t="s">
        <v>1282</v>
      </c>
      <c r="AF349" s="335" t="s">
        <v>1282</v>
      </c>
      <c r="AG349" s="335" t="s">
        <v>1282</v>
      </c>
      <c r="AH349" s="335" t="s">
        <v>1282</v>
      </c>
      <c r="AI349" s="335" t="s">
        <v>1282</v>
      </c>
      <c r="AJ349" s="335" t="s">
        <v>1282</v>
      </c>
      <c r="AK349" s="335" t="s">
        <v>1282</v>
      </c>
      <c r="AL349" s="335" t="s">
        <v>1282</v>
      </c>
      <c r="AM349" s="335" t="s">
        <v>1282</v>
      </c>
      <c r="AN349" s="335" t="s">
        <v>1282</v>
      </c>
      <c r="AO349" s="335" t="s">
        <v>1282</v>
      </c>
      <c r="AP349" s="335" t="s">
        <v>1282</v>
      </c>
      <c r="AQ349" s="335" t="s">
        <v>1282</v>
      </c>
      <c r="AR349" s="335" t="s">
        <v>1282</v>
      </c>
      <c r="AS349" s="335" t="s">
        <v>1282</v>
      </c>
      <c r="AT349" s="335" t="s">
        <v>1282</v>
      </c>
      <c r="AU349" s="335" t="s">
        <v>1282</v>
      </c>
      <c r="AV349" s="335" t="s">
        <v>1282</v>
      </c>
      <c r="AW349" s="335" t="s">
        <v>1282</v>
      </c>
      <c r="AX349" s="335" t="s">
        <v>1282</v>
      </c>
      <c r="AY349" s="335" t="s">
        <v>1282</v>
      </c>
      <c r="AZ349" s="335" t="s">
        <v>1282</v>
      </c>
      <c r="BA349" s="335" t="s">
        <v>1282</v>
      </c>
      <c r="BB349" s="335" t="s">
        <v>1282</v>
      </c>
      <c r="BC349" s="335" t="s">
        <v>1282</v>
      </c>
      <c r="BD349" s="335" t="s">
        <v>1282</v>
      </c>
      <c r="BE349" s="335" t="s">
        <v>1282</v>
      </c>
      <c r="BF349" s="335" t="s">
        <v>1282</v>
      </c>
      <c r="BG349" s="335" t="s">
        <v>1282</v>
      </c>
      <c r="BH349" s="335" t="s">
        <v>1282</v>
      </c>
      <c r="BI349" s="335" t="s">
        <v>1282</v>
      </c>
      <c r="BJ349" s="335">
        <v>5</v>
      </c>
      <c r="BK349" s="335">
        <v>565</v>
      </c>
      <c r="BL349" s="335">
        <v>1220</v>
      </c>
      <c r="BM349" s="335">
        <v>3699</v>
      </c>
      <c r="BN349" s="335">
        <v>3682</v>
      </c>
      <c r="BO349" s="335">
        <v>4355</v>
      </c>
      <c r="BP349" s="335">
        <v>4607</v>
      </c>
      <c r="BQ349" s="335">
        <v>5129</v>
      </c>
      <c r="BR349" s="335">
        <v>5451</v>
      </c>
      <c r="BS349" s="335">
        <v>6000</v>
      </c>
      <c r="BT349" s="335">
        <v>6900</v>
      </c>
      <c r="BU349" s="335">
        <v>7547</v>
      </c>
      <c r="BV349" s="335">
        <v>7887</v>
      </c>
      <c r="BW349" s="335">
        <v>8629</v>
      </c>
      <c r="BX349" s="335">
        <v>9065</v>
      </c>
      <c r="BY349" s="335">
        <v>9469</v>
      </c>
      <c r="BZ349" s="335">
        <v>9314</v>
      </c>
      <c r="CA349" s="335">
        <v>9233</v>
      </c>
      <c r="CB349" s="335">
        <v>14426</v>
      </c>
      <c r="CC349" s="335">
        <v>15195</v>
      </c>
    </row>
    <row r="350" spans="1:81" s="330" customFormat="1" ht="13.9" customHeight="1" x14ac:dyDescent="0.2">
      <c r="A350" s="377" t="s">
        <v>1439</v>
      </c>
      <c r="B350" s="378"/>
      <c r="C350" s="335" t="s">
        <v>1282</v>
      </c>
      <c r="D350" s="335" t="s">
        <v>1282</v>
      </c>
      <c r="E350" s="335" t="s">
        <v>1282</v>
      </c>
      <c r="F350" s="335" t="s">
        <v>1282</v>
      </c>
      <c r="G350" s="335" t="s">
        <v>1282</v>
      </c>
      <c r="H350" s="335" t="s">
        <v>1282</v>
      </c>
      <c r="I350" s="335" t="s">
        <v>1282</v>
      </c>
      <c r="J350" s="335" t="s">
        <v>1282</v>
      </c>
      <c r="K350" s="335" t="s">
        <v>1282</v>
      </c>
      <c r="L350" s="335" t="s">
        <v>1282</v>
      </c>
      <c r="M350" s="335" t="s">
        <v>1282</v>
      </c>
      <c r="N350" s="335" t="s">
        <v>1282</v>
      </c>
      <c r="O350" s="335" t="s">
        <v>1282</v>
      </c>
      <c r="P350" s="335" t="s">
        <v>1282</v>
      </c>
      <c r="Q350" s="335" t="s">
        <v>1282</v>
      </c>
      <c r="R350" s="335" t="s">
        <v>1282</v>
      </c>
      <c r="S350" s="335" t="s">
        <v>1282</v>
      </c>
      <c r="T350" s="335" t="s">
        <v>1282</v>
      </c>
      <c r="U350" s="335" t="s">
        <v>1282</v>
      </c>
      <c r="V350" s="335" t="s">
        <v>1282</v>
      </c>
      <c r="W350" s="335" t="s">
        <v>1282</v>
      </c>
      <c r="X350" s="335" t="s">
        <v>1282</v>
      </c>
      <c r="Y350" s="335" t="s">
        <v>1282</v>
      </c>
      <c r="Z350" s="335" t="s">
        <v>1282</v>
      </c>
      <c r="AA350" s="335" t="s">
        <v>1282</v>
      </c>
      <c r="AB350" s="335" t="s">
        <v>1282</v>
      </c>
      <c r="AC350" s="335" t="s">
        <v>1282</v>
      </c>
      <c r="AD350" s="335" t="s">
        <v>1282</v>
      </c>
      <c r="AE350" s="335" t="s">
        <v>1282</v>
      </c>
      <c r="AF350" s="335" t="s">
        <v>1282</v>
      </c>
      <c r="AG350" s="335" t="s">
        <v>1282</v>
      </c>
      <c r="AH350" s="335" t="s">
        <v>1282</v>
      </c>
      <c r="AI350" s="335" t="s">
        <v>1282</v>
      </c>
      <c r="AJ350" s="335" t="s">
        <v>1282</v>
      </c>
      <c r="AK350" s="335" t="s">
        <v>1282</v>
      </c>
      <c r="AL350" s="335" t="s">
        <v>1282</v>
      </c>
      <c r="AM350" s="335" t="s">
        <v>1282</v>
      </c>
      <c r="AN350" s="335" t="s">
        <v>1282</v>
      </c>
      <c r="AO350" s="335" t="s">
        <v>1282</v>
      </c>
      <c r="AP350" s="335" t="s">
        <v>1282</v>
      </c>
      <c r="AQ350" s="335" t="s">
        <v>1282</v>
      </c>
      <c r="AR350" s="335" t="s">
        <v>1282</v>
      </c>
      <c r="AS350" s="335" t="s">
        <v>1282</v>
      </c>
      <c r="AT350" s="335" t="s">
        <v>1282</v>
      </c>
      <c r="AU350" s="335" t="s">
        <v>1282</v>
      </c>
      <c r="AV350" s="335" t="s">
        <v>1282</v>
      </c>
      <c r="AW350" s="335" t="s">
        <v>1282</v>
      </c>
      <c r="AX350" s="335" t="s">
        <v>1282</v>
      </c>
      <c r="AY350" s="335" t="s">
        <v>1282</v>
      </c>
      <c r="AZ350" s="335" t="s">
        <v>1282</v>
      </c>
      <c r="BA350" s="335" t="s">
        <v>1282</v>
      </c>
      <c r="BB350" s="335" t="s">
        <v>1282</v>
      </c>
      <c r="BC350" s="335" t="s">
        <v>1282</v>
      </c>
      <c r="BD350" s="335" t="s">
        <v>1282</v>
      </c>
      <c r="BE350" s="335" t="s">
        <v>1282</v>
      </c>
      <c r="BF350" s="335" t="s">
        <v>1282</v>
      </c>
      <c r="BG350" s="335" t="s">
        <v>1282</v>
      </c>
      <c r="BH350" s="335" t="s">
        <v>1282</v>
      </c>
      <c r="BI350" s="335" t="s">
        <v>1282</v>
      </c>
      <c r="BJ350" s="335" t="s">
        <v>1282</v>
      </c>
      <c r="BK350" s="335" t="s">
        <v>1282</v>
      </c>
      <c r="BL350" s="335" t="s">
        <v>1282</v>
      </c>
      <c r="BM350" s="335" t="s">
        <v>1282</v>
      </c>
      <c r="BN350" s="335" t="s">
        <v>1282</v>
      </c>
      <c r="BO350" s="335" t="s">
        <v>1282</v>
      </c>
      <c r="BP350" s="335" t="s">
        <v>1282</v>
      </c>
      <c r="BQ350" s="335" t="s">
        <v>1282</v>
      </c>
      <c r="BR350" s="335" t="s">
        <v>1282</v>
      </c>
      <c r="BS350" s="335" t="s">
        <v>1282</v>
      </c>
      <c r="BT350" s="335" t="s">
        <v>1282</v>
      </c>
      <c r="BU350" s="335" t="s">
        <v>1282</v>
      </c>
      <c r="BV350" s="335" t="s">
        <v>1282</v>
      </c>
      <c r="BW350" s="335">
        <v>4</v>
      </c>
      <c r="BX350" s="335" t="s">
        <v>1282</v>
      </c>
      <c r="BY350" s="335">
        <v>14</v>
      </c>
      <c r="BZ350" s="335">
        <v>3</v>
      </c>
      <c r="CA350" s="335">
        <v>9</v>
      </c>
      <c r="CB350" s="335">
        <v>53</v>
      </c>
      <c r="CC350" s="335" t="s">
        <v>1282</v>
      </c>
    </row>
    <row r="351" spans="1:81" s="330" customFormat="1" ht="13.9" customHeight="1" x14ac:dyDescent="0.2">
      <c r="A351" s="377" t="s">
        <v>1438</v>
      </c>
      <c r="B351" s="378"/>
      <c r="C351" s="335" t="s">
        <v>1282</v>
      </c>
      <c r="D351" s="335" t="s">
        <v>1282</v>
      </c>
      <c r="E351" s="335" t="s">
        <v>1282</v>
      </c>
      <c r="F351" s="335" t="s">
        <v>1282</v>
      </c>
      <c r="G351" s="335" t="s">
        <v>1282</v>
      </c>
      <c r="H351" s="335" t="s">
        <v>1282</v>
      </c>
      <c r="I351" s="335" t="s">
        <v>1282</v>
      </c>
      <c r="J351" s="335" t="s">
        <v>1282</v>
      </c>
      <c r="K351" s="335" t="s">
        <v>1282</v>
      </c>
      <c r="L351" s="335" t="s">
        <v>1282</v>
      </c>
      <c r="M351" s="335" t="s">
        <v>1282</v>
      </c>
      <c r="N351" s="335" t="s">
        <v>1282</v>
      </c>
      <c r="O351" s="335" t="s">
        <v>1282</v>
      </c>
      <c r="P351" s="335" t="s">
        <v>1282</v>
      </c>
      <c r="Q351" s="335" t="s">
        <v>1282</v>
      </c>
      <c r="R351" s="335" t="s">
        <v>1282</v>
      </c>
      <c r="S351" s="335" t="s">
        <v>1282</v>
      </c>
      <c r="T351" s="335" t="s">
        <v>1282</v>
      </c>
      <c r="U351" s="335" t="s">
        <v>1282</v>
      </c>
      <c r="V351" s="335" t="s">
        <v>1282</v>
      </c>
      <c r="W351" s="335" t="s">
        <v>1282</v>
      </c>
      <c r="X351" s="335" t="s">
        <v>1282</v>
      </c>
      <c r="Y351" s="335" t="s">
        <v>1282</v>
      </c>
      <c r="Z351" s="335" t="s">
        <v>1282</v>
      </c>
      <c r="AA351" s="335" t="s">
        <v>1282</v>
      </c>
      <c r="AB351" s="335" t="s">
        <v>1282</v>
      </c>
      <c r="AC351" s="335" t="s">
        <v>1282</v>
      </c>
      <c r="AD351" s="335" t="s">
        <v>1282</v>
      </c>
      <c r="AE351" s="335" t="s">
        <v>1282</v>
      </c>
      <c r="AF351" s="335" t="s">
        <v>1282</v>
      </c>
      <c r="AG351" s="335" t="s">
        <v>1282</v>
      </c>
      <c r="AH351" s="335" t="s">
        <v>1282</v>
      </c>
      <c r="AI351" s="335" t="s">
        <v>1282</v>
      </c>
      <c r="AJ351" s="335" t="s">
        <v>1282</v>
      </c>
      <c r="AK351" s="335" t="s">
        <v>1282</v>
      </c>
      <c r="AL351" s="335" t="s">
        <v>1282</v>
      </c>
      <c r="AM351" s="335" t="s">
        <v>1282</v>
      </c>
      <c r="AN351" s="335" t="s">
        <v>1282</v>
      </c>
      <c r="AO351" s="335" t="s">
        <v>1282</v>
      </c>
      <c r="AP351" s="335" t="s">
        <v>1282</v>
      </c>
      <c r="AQ351" s="335" t="s">
        <v>1282</v>
      </c>
      <c r="AR351" s="335" t="s">
        <v>1282</v>
      </c>
      <c r="AS351" s="335" t="s">
        <v>1282</v>
      </c>
      <c r="AT351" s="335" t="s">
        <v>1282</v>
      </c>
      <c r="AU351" s="335" t="s">
        <v>1282</v>
      </c>
      <c r="AV351" s="335" t="s">
        <v>1282</v>
      </c>
      <c r="AW351" s="335" t="s">
        <v>1282</v>
      </c>
      <c r="AX351" s="335" t="s">
        <v>1282</v>
      </c>
      <c r="AY351" s="335" t="s">
        <v>1282</v>
      </c>
      <c r="AZ351" s="335" t="s">
        <v>1282</v>
      </c>
      <c r="BA351" s="335" t="s">
        <v>1282</v>
      </c>
      <c r="BB351" s="335" t="s">
        <v>1282</v>
      </c>
      <c r="BC351" s="335" t="s">
        <v>1282</v>
      </c>
      <c r="BD351" s="335" t="s">
        <v>1282</v>
      </c>
      <c r="BE351" s="335" t="s">
        <v>1282</v>
      </c>
      <c r="BF351" s="335" t="s">
        <v>1282</v>
      </c>
      <c r="BG351" s="335" t="s">
        <v>1282</v>
      </c>
      <c r="BH351" s="335" t="s">
        <v>1282</v>
      </c>
      <c r="BI351" s="335" t="s">
        <v>1282</v>
      </c>
      <c r="BJ351" s="335" t="s">
        <v>1282</v>
      </c>
      <c r="BK351" s="335" t="s">
        <v>1282</v>
      </c>
      <c r="BL351" s="335" t="s">
        <v>1282</v>
      </c>
      <c r="BM351" s="335" t="s">
        <v>1282</v>
      </c>
      <c r="BN351" s="335" t="s">
        <v>1282</v>
      </c>
      <c r="BO351" s="335" t="s">
        <v>1282</v>
      </c>
      <c r="BP351" s="335" t="s">
        <v>1282</v>
      </c>
      <c r="BQ351" s="335" t="s">
        <v>1282</v>
      </c>
      <c r="BR351" s="335" t="s">
        <v>1282</v>
      </c>
      <c r="BS351" s="335" t="s">
        <v>1282</v>
      </c>
      <c r="BT351" s="335" t="s">
        <v>1282</v>
      </c>
      <c r="BU351" s="335" t="s">
        <v>1282</v>
      </c>
      <c r="BV351" s="335">
        <v>3</v>
      </c>
      <c r="BW351" s="335">
        <v>7</v>
      </c>
      <c r="BX351" s="335">
        <v>26</v>
      </c>
      <c r="BY351" s="335">
        <v>29</v>
      </c>
      <c r="BZ351" s="335">
        <v>20</v>
      </c>
      <c r="CA351" s="335">
        <v>24</v>
      </c>
      <c r="CB351" s="335">
        <v>26</v>
      </c>
      <c r="CC351" s="335">
        <v>26</v>
      </c>
    </row>
    <row r="352" spans="1:81" s="330" customFormat="1" ht="13.9" customHeight="1" x14ac:dyDescent="0.2">
      <c r="A352" s="377" t="s">
        <v>1437</v>
      </c>
      <c r="B352" s="378"/>
      <c r="C352" s="335" t="s">
        <v>1282</v>
      </c>
      <c r="D352" s="335" t="s">
        <v>1282</v>
      </c>
      <c r="E352" s="335" t="s">
        <v>1282</v>
      </c>
      <c r="F352" s="335" t="s">
        <v>1282</v>
      </c>
      <c r="G352" s="335" t="s">
        <v>1282</v>
      </c>
      <c r="H352" s="335" t="s">
        <v>1282</v>
      </c>
      <c r="I352" s="335" t="s">
        <v>1282</v>
      </c>
      <c r="J352" s="335" t="s">
        <v>1282</v>
      </c>
      <c r="K352" s="335" t="s">
        <v>1282</v>
      </c>
      <c r="L352" s="335" t="s">
        <v>1282</v>
      </c>
      <c r="M352" s="335" t="s">
        <v>1282</v>
      </c>
      <c r="N352" s="335" t="s">
        <v>1282</v>
      </c>
      <c r="O352" s="335" t="s">
        <v>1282</v>
      </c>
      <c r="P352" s="335" t="s">
        <v>1282</v>
      </c>
      <c r="Q352" s="335" t="s">
        <v>1282</v>
      </c>
      <c r="R352" s="335" t="s">
        <v>1282</v>
      </c>
      <c r="S352" s="335" t="s">
        <v>1282</v>
      </c>
      <c r="T352" s="335" t="s">
        <v>1282</v>
      </c>
      <c r="U352" s="335" t="s">
        <v>1282</v>
      </c>
      <c r="V352" s="335" t="s">
        <v>1282</v>
      </c>
      <c r="W352" s="335" t="s">
        <v>1282</v>
      </c>
      <c r="X352" s="335" t="s">
        <v>1282</v>
      </c>
      <c r="Y352" s="335" t="s">
        <v>1282</v>
      </c>
      <c r="Z352" s="335" t="s">
        <v>1282</v>
      </c>
      <c r="AA352" s="335" t="s">
        <v>1282</v>
      </c>
      <c r="AB352" s="335" t="s">
        <v>1282</v>
      </c>
      <c r="AC352" s="335" t="s">
        <v>1282</v>
      </c>
      <c r="AD352" s="335" t="s">
        <v>1282</v>
      </c>
      <c r="AE352" s="335" t="s">
        <v>1282</v>
      </c>
      <c r="AF352" s="335" t="s">
        <v>1282</v>
      </c>
      <c r="AG352" s="335" t="s">
        <v>1282</v>
      </c>
      <c r="AH352" s="335" t="s">
        <v>1282</v>
      </c>
      <c r="AI352" s="335" t="s">
        <v>1282</v>
      </c>
      <c r="AJ352" s="335" t="s">
        <v>1282</v>
      </c>
      <c r="AK352" s="335" t="s">
        <v>1282</v>
      </c>
      <c r="AL352" s="335" t="s">
        <v>1282</v>
      </c>
      <c r="AM352" s="335" t="s">
        <v>1282</v>
      </c>
      <c r="AN352" s="335" t="s">
        <v>1282</v>
      </c>
      <c r="AO352" s="335" t="s">
        <v>1282</v>
      </c>
      <c r="AP352" s="335" t="s">
        <v>1282</v>
      </c>
      <c r="AQ352" s="335" t="s">
        <v>1282</v>
      </c>
      <c r="AR352" s="335" t="s">
        <v>1282</v>
      </c>
      <c r="AS352" s="335" t="s">
        <v>1282</v>
      </c>
      <c r="AT352" s="335" t="s">
        <v>1282</v>
      </c>
      <c r="AU352" s="335" t="s">
        <v>1282</v>
      </c>
      <c r="AV352" s="335" t="s">
        <v>1282</v>
      </c>
      <c r="AW352" s="335" t="s">
        <v>1282</v>
      </c>
      <c r="AX352" s="335" t="s">
        <v>1282</v>
      </c>
      <c r="AY352" s="335" t="s">
        <v>1282</v>
      </c>
      <c r="AZ352" s="335">
        <v>27</v>
      </c>
      <c r="BA352" s="335">
        <v>3</v>
      </c>
      <c r="BB352" s="335" t="s">
        <v>1282</v>
      </c>
      <c r="BC352" s="335" t="s">
        <v>1282</v>
      </c>
      <c r="BD352" s="335" t="s">
        <v>1282</v>
      </c>
      <c r="BE352" s="335" t="s">
        <v>1282</v>
      </c>
      <c r="BF352" s="335" t="s">
        <v>1282</v>
      </c>
      <c r="BG352" s="335" t="s">
        <v>1282</v>
      </c>
      <c r="BH352" s="335" t="s">
        <v>1282</v>
      </c>
      <c r="BI352" s="335" t="s">
        <v>1282</v>
      </c>
      <c r="BJ352" s="335" t="s">
        <v>1282</v>
      </c>
      <c r="BK352" s="335" t="s">
        <v>1282</v>
      </c>
      <c r="BL352" s="335" t="s">
        <v>1282</v>
      </c>
      <c r="BM352" s="335" t="s">
        <v>1282</v>
      </c>
      <c r="BN352" s="335" t="s">
        <v>1282</v>
      </c>
      <c r="BO352" s="335" t="s">
        <v>1282</v>
      </c>
      <c r="BP352" s="335" t="s">
        <v>1282</v>
      </c>
      <c r="BQ352" s="335" t="s">
        <v>1282</v>
      </c>
      <c r="BR352" s="335" t="s">
        <v>1282</v>
      </c>
      <c r="BS352" s="335" t="s">
        <v>1282</v>
      </c>
      <c r="BT352" s="335" t="s">
        <v>1282</v>
      </c>
      <c r="BU352" s="335" t="s">
        <v>1282</v>
      </c>
      <c r="BV352" s="335" t="s">
        <v>1282</v>
      </c>
      <c r="BW352" s="335" t="s">
        <v>1282</v>
      </c>
      <c r="BX352" s="335" t="s">
        <v>1282</v>
      </c>
      <c r="BY352" s="335" t="s">
        <v>1282</v>
      </c>
      <c r="BZ352" s="335" t="s">
        <v>1282</v>
      </c>
      <c r="CA352" s="335" t="s">
        <v>1282</v>
      </c>
      <c r="CB352" s="335" t="s">
        <v>1282</v>
      </c>
      <c r="CC352" s="335" t="s">
        <v>1282</v>
      </c>
    </row>
    <row r="353" spans="1:81" s="330" customFormat="1" ht="13.9" customHeight="1" x14ac:dyDescent="0.2">
      <c r="A353" s="383" t="s">
        <v>1415</v>
      </c>
      <c r="B353" s="384"/>
      <c r="C353" s="333">
        <v>22</v>
      </c>
      <c r="D353" s="333">
        <v>26</v>
      </c>
      <c r="E353" s="333">
        <v>30</v>
      </c>
      <c r="F353" s="333">
        <v>32</v>
      </c>
      <c r="G353" s="333">
        <v>78</v>
      </c>
      <c r="H353" s="333">
        <v>91</v>
      </c>
      <c r="I353" s="333">
        <v>68</v>
      </c>
      <c r="J353" s="333">
        <v>58</v>
      </c>
      <c r="K353" s="333">
        <v>40</v>
      </c>
      <c r="L353" s="333">
        <v>70</v>
      </c>
      <c r="M353" s="333">
        <v>122</v>
      </c>
      <c r="N353" s="333">
        <v>174</v>
      </c>
      <c r="O353" s="333">
        <v>192</v>
      </c>
      <c r="P353" s="333">
        <v>173</v>
      </c>
      <c r="Q353" s="333">
        <v>144</v>
      </c>
      <c r="R353" s="333">
        <v>125</v>
      </c>
      <c r="S353" s="333">
        <v>138</v>
      </c>
      <c r="T353" s="333">
        <v>169</v>
      </c>
      <c r="U353" s="333">
        <v>182</v>
      </c>
      <c r="V353" s="333">
        <v>222</v>
      </c>
      <c r="W353" s="333">
        <v>214</v>
      </c>
      <c r="X353" s="333">
        <v>262</v>
      </c>
      <c r="Y353" s="333">
        <v>365</v>
      </c>
      <c r="Z353" s="333">
        <v>450</v>
      </c>
      <c r="AA353" s="333">
        <v>539</v>
      </c>
      <c r="AB353" s="333">
        <v>624</v>
      </c>
      <c r="AC353" s="333">
        <v>1165</v>
      </c>
      <c r="AD353" s="333">
        <v>1672</v>
      </c>
      <c r="AE353" s="333">
        <v>2705</v>
      </c>
      <c r="AF353" s="333">
        <v>3193</v>
      </c>
      <c r="AG353" s="333">
        <v>3832</v>
      </c>
      <c r="AH353" s="333">
        <v>4467</v>
      </c>
      <c r="AI353" s="333">
        <v>5974</v>
      </c>
      <c r="AJ353" s="333">
        <v>5969</v>
      </c>
      <c r="AK353" s="333">
        <v>7259</v>
      </c>
      <c r="AL353" s="333">
        <v>8729</v>
      </c>
      <c r="AM353" s="333">
        <v>10844</v>
      </c>
      <c r="AN353" s="333">
        <v>2706</v>
      </c>
      <c r="AO353" s="333">
        <v>12044</v>
      </c>
      <c r="AP353" s="333">
        <v>12655</v>
      </c>
      <c r="AQ353" s="333">
        <v>14301</v>
      </c>
      <c r="AR353" s="333">
        <v>15679</v>
      </c>
      <c r="AS353" s="333">
        <v>18820</v>
      </c>
      <c r="AT353" s="333">
        <v>18762</v>
      </c>
      <c r="AU353" s="333">
        <v>20141</v>
      </c>
      <c r="AV353" s="333">
        <v>21741</v>
      </c>
      <c r="AW353" s="333">
        <v>24356</v>
      </c>
      <c r="AX353" s="333">
        <v>26731</v>
      </c>
      <c r="AY353" s="333">
        <v>29368</v>
      </c>
      <c r="AZ353" s="333">
        <v>32500</v>
      </c>
      <c r="BA353" s="333">
        <v>36588</v>
      </c>
      <c r="BB353" s="333">
        <v>43784</v>
      </c>
      <c r="BC353" s="333">
        <v>55670</v>
      </c>
      <c r="BD353" s="333">
        <v>71307</v>
      </c>
      <c r="BE353" s="333">
        <v>79562</v>
      </c>
      <c r="BF353" s="333">
        <v>86152</v>
      </c>
      <c r="BG353" s="333">
        <v>93470</v>
      </c>
      <c r="BH353" s="333">
        <v>97536</v>
      </c>
      <c r="BI353" s="333">
        <v>98850</v>
      </c>
      <c r="BJ353" s="333">
        <v>105709</v>
      </c>
      <c r="BK353" s="333">
        <v>113840</v>
      </c>
      <c r="BL353" s="333">
        <v>124712</v>
      </c>
      <c r="BM353" s="333">
        <v>139156</v>
      </c>
      <c r="BN353" s="333">
        <v>158540</v>
      </c>
      <c r="BO353" s="333">
        <v>173661</v>
      </c>
      <c r="BP353" s="333">
        <v>189730</v>
      </c>
      <c r="BQ353" s="333">
        <v>197701</v>
      </c>
      <c r="BR353" s="333">
        <v>197200</v>
      </c>
      <c r="BS353" s="333">
        <v>208158</v>
      </c>
      <c r="BT353" s="333">
        <v>217868</v>
      </c>
      <c r="BU353" s="333">
        <v>268158</v>
      </c>
      <c r="BV353" s="333">
        <v>290006</v>
      </c>
      <c r="BW353" s="333">
        <v>292676</v>
      </c>
      <c r="BX353" s="333">
        <v>268106</v>
      </c>
      <c r="BY353" s="333">
        <v>282876</v>
      </c>
      <c r="BZ353" s="333">
        <v>319845</v>
      </c>
      <c r="CA353" s="333">
        <v>367854</v>
      </c>
      <c r="CB353" s="333">
        <v>392484</v>
      </c>
      <c r="CC353" s="333">
        <v>412036</v>
      </c>
    </row>
    <row r="354" spans="1:81" s="330" customFormat="1" ht="13.9" customHeight="1" x14ac:dyDescent="0.2">
      <c r="A354" s="375" t="s">
        <v>1304</v>
      </c>
      <c r="B354" s="376"/>
      <c r="C354" s="337"/>
      <c r="D354" s="337"/>
      <c r="E354" s="337"/>
      <c r="F354" s="337"/>
      <c r="G354" s="337"/>
      <c r="H354" s="337"/>
      <c r="I354" s="337"/>
      <c r="J354" s="337"/>
      <c r="K354" s="337"/>
      <c r="L354" s="337"/>
      <c r="M354" s="337"/>
      <c r="N354" s="337"/>
      <c r="O354" s="337"/>
      <c r="P354" s="337"/>
      <c r="Q354" s="337"/>
      <c r="R354" s="337"/>
      <c r="S354" s="337"/>
      <c r="T354" s="337"/>
      <c r="U354" s="337"/>
      <c r="V354" s="337"/>
      <c r="W354" s="337"/>
      <c r="X354" s="337"/>
      <c r="Y354" s="337"/>
      <c r="Z354" s="337"/>
      <c r="AA354" s="337"/>
      <c r="AB354" s="337"/>
      <c r="AC354" s="337"/>
      <c r="AD354" s="337"/>
      <c r="AE354" s="337"/>
      <c r="AF354" s="337"/>
      <c r="AG354" s="337"/>
      <c r="AH354" s="337"/>
      <c r="AI354" s="337"/>
      <c r="AJ354" s="337"/>
      <c r="AK354" s="337"/>
      <c r="AL354" s="337"/>
      <c r="AM354" s="337"/>
      <c r="AN354" s="337"/>
      <c r="AO354" s="337"/>
      <c r="AP354" s="337"/>
      <c r="AQ354" s="337"/>
      <c r="AR354" s="337"/>
      <c r="AS354" s="337"/>
      <c r="AT354" s="337"/>
      <c r="AU354" s="337"/>
      <c r="AV354" s="337"/>
      <c r="AW354" s="337"/>
      <c r="AX354" s="337"/>
      <c r="AY354" s="337"/>
      <c r="AZ354" s="337"/>
      <c r="BA354" s="337"/>
      <c r="BB354" s="337"/>
      <c r="BC354" s="337"/>
      <c r="BD354" s="337"/>
      <c r="BE354" s="337"/>
      <c r="BF354" s="337"/>
      <c r="BG354" s="337"/>
      <c r="BH354" s="337"/>
      <c r="BI354" s="337"/>
      <c r="BJ354" s="337"/>
      <c r="BK354" s="337"/>
      <c r="BL354" s="337"/>
      <c r="BM354" s="337"/>
      <c r="BN354" s="337"/>
      <c r="BO354" s="337"/>
      <c r="BP354" s="337"/>
      <c r="BQ354" s="337"/>
      <c r="BR354" s="337"/>
      <c r="BS354" s="337"/>
      <c r="BT354" s="337"/>
      <c r="BU354" s="337"/>
      <c r="BV354" s="337"/>
      <c r="BW354" s="337"/>
      <c r="BX354" s="337"/>
      <c r="BY354" s="337"/>
      <c r="BZ354" s="337"/>
      <c r="CA354" s="337"/>
      <c r="CB354" s="337"/>
      <c r="CC354" s="337"/>
    </row>
    <row r="355" spans="1:81" s="330" customFormat="1" ht="13.9" customHeight="1" x14ac:dyDescent="0.2">
      <c r="A355" s="377" t="s">
        <v>1436</v>
      </c>
      <c r="B355" s="378"/>
      <c r="C355" s="335" t="s">
        <v>1282</v>
      </c>
      <c r="D355" s="335" t="s">
        <v>1282</v>
      </c>
      <c r="E355" s="335" t="s">
        <v>1282</v>
      </c>
      <c r="F355" s="335" t="s">
        <v>1282</v>
      </c>
      <c r="G355" s="335" t="s">
        <v>1282</v>
      </c>
      <c r="H355" s="335" t="s">
        <v>1282</v>
      </c>
      <c r="I355" s="335" t="s">
        <v>1282</v>
      </c>
      <c r="J355" s="335" t="s">
        <v>1282</v>
      </c>
      <c r="K355" s="335" t="s">
        <v>1282</v>
      </c>
      <c r="L355" s="335" t="s">
        <v>1282</v>
      </c>
      <c r="M355" s="335" t="s">
        <v>1282</v>
      </c>
      <c r="N355" s="335" t="s">
        <v>1282</v>
      </c>
      <c r="O355" s="335" t="s">
        <v>1282</v>
      </c>
      <c r="P355" s="335" t="s">
        <v>1282</v>
      </c>
      <c r="Q355" s="335" t="s">
        <v>1282</v>
      </c>
      <c r="R355" s="335" t="s">
        <v>1282</v>
      </c>
      <c r="S355" s="335" t="s">
        <v>1282</v>
      </c>
      <c r="T355" s="335" t="s">
        <v>1282</v>
      </c>
      <c r="U355" s="335" t="s">
        <v>1282</v>
      </c>
      <c r="V355" s="335" t="s">
        <v>1282</v>
      </c>
      <c r="W355" s="335" t="s">
        <v>1282</v>
      </c>
      <c r="X355" s="335" t="s">
        <v>1282</v>
      </c>
      <c r="Y355" s="335" t="s">
        <v>1282</v>
      </c>
      <c r="Z355" s="335" t="s">
        <v>1282</v>
      </c>
      <c r="AA355" s="335" t="s">
        <v>1282</v>
      </c>
      <c r="AB355" s="335" t="s">
        <v>1282</v>
      </c>
      <c r="AC355" s="335" t="s">
        <v>1282</v>
      </c>
      <c r="AD355" s="335" t="s">
        <v>1282</v>
      </c>
      <c r="AE355" s="335" t="s">
        <v>1282</v>
      </c>
      <c r="AF355" s="335" t="s">
        <v>1282</v>
      </c>
      <c r="AG355" s="335" t="s">
        <v>1282</v>
      </c>
      <c r="AH355" s="335" t="s">
        <v>1288</v>
      </c>
      <c r="AI355" s="335">
        <v>7</v>
      </c>
      <c r="AJ355" s="335">
        <v>11</v>
      </c>
      <c r="AK355" s="335">
        <v>27</v>
      </c>
      <c r="AL355" s="335">
        <v>38</v>
      </c>
      <c r="AM355" s="335">
        <v>34</v>
      </c>
      <c r="AN355" s="335">
        <v>9</v>
      </c>
      <c r="AO355" s="335">
        <v>32</v>
      </c>
      <c r="AP355" s="335">
        <v>42</v>
      </c>
      <c r="AQ355" s="335">
        <v>45</v>
      </c>
      <c r="AR355" s="335">
        <v>48</v>
      </c>
      <c r="AS355" s="335">
        <v>45</v>
      </c>
      <c r="AT355" s="335">
        <v>47</v>
      </c>
      <c r="AU355" s="335">
        <v>54</v>
      </c>
      <c r="AV355" s="335">
        <v>64</v>
      </c>
      <c r="AW355" s="335">
        <v>62</v>
      </c>
      <c r="AX355" s="335">
        <v>59</v>
      </c>
      <c r="AY355" s="335">
        <v>65</v>
      </c>
      <c r="AZ355" s="335">
        <v>51</v>
      </c>
      <c r="BA355" s="335">
        <v>55</v>
      </c>
      <c r="BB355" s="335">
        <v>70</v>
      </c>
      <c r="BC355" s="335">
        <v>75</v>
      </c>
      <c r="BD355" s="335">
        <v>70</v>
      </c>
      <c r="BE355" s="335">
        <v>66</v>
      </c>
      <c r="BF355" s="335">
        <v>74</v>
      </c>
      <c r="BG355" s="335">
        <v>76</v>
      </c>
      <c r="BH355" s="335">
        <v>73</v>
      </c>
      <c r="BI355" s="335">
        <v>82</v>
      </c>
      <c r="BJ355" s="335">
        <v>83</v>
      </c>
      <c r="BK355" s="335">
        <v>85</v>
      </c>
      <c r="BL355" s="335">
        <v>88</v>
      </c>
      <c r="BM355" s="335">
        <v>96</v>
      </c>
      <c r="BN355" s="335">
        <v>98</v>
      </c>
      <c r="BO355" s="335">
        <v>110</v>
      </c>
      <c r="BP355" s="335">
        <v>110</v>
      </c>
      <c r="BQ355" s="335">
        <v>109</v>
      </c>
      <c r="BR355" s="335">
        <v>109</v>
      </c>
      <c r="BS355" s="335">
        <v>109</v>
      </c>
      <c r="BT355" s="335">
        <v>108</v>
      </c>
      <c r="BU355" s="335">
        <v>113</v>
      </c>
      <c r="BV355" s="335">
        <v>113</v>
      </c>
      <c r="BW355" s="335">
        <v>124</v>
      </c>
      <c r="BX355" s="335">
        <v>124</v>
      </c>
      <c r="BY355" s="335">
        <v>114</v>
      </c>
      <c r="BZ355" s="335">
        <v>120</v>
      </c>
      <c r="CA355" s="335">
        <v>120</v>
      </c>
      <c r="CB355" s="335">
        <v>120</v>
      </c>
      <c r="CC355" s="335">
        <v>124</v>
      </c>
    </row>
    <row r="356" spans="1:81" s="330" customFormat="1" ht="13.9" customHeight="1" x14ac:dyDescent="0.25">
      <c r="A356" s="379" t="s">
        <v>1435</v>
      </c>
      <c r="B356" s="380"/>
      <c r="C356" s="333">
        <v>22</v>
      </c>
      <c r="D356" s="333">
        <v>26</v>
      </c>
      <c r="E356" s="333">
        <v>30</v>
      </c>
      <c r="F356" s="333">
        <v>32</v>
      </c>
      <c r="G356" s="333">
        <v>78</v>
      </c>
      <c r="H356" s="333">
        <v>91</v>
      </c>
      <c r="I356" s="333">
        <v>68</v>
      </c>
      <c r="J356" s="333">
        <v>58</v>
      </c>
      <c r="K356" s="333">
        <v>40</v>
      </c>
      <c r="L356" s="333">
        <v>70</v>
      </c>
      <c r="M356" s="333">
        <v>122</v>
      </c>
      <c r="N356" s="333">
        <v>174</v>
      </c>
      <c r="O356" s="333">
        <v>192</v>
      </c>
      <c r="P356" s="333">
        <v>173</v>
      </c>
      <c r="Q356" s="333">
        <v>144</v>
      </c>
      <c r="R356" s="333">
        <v>125</v>
      </c>
      <c r="S356" s="333">
        <v>138</v>
      </c>
      <c r="T356" s="333">
        <v>169</v>
      </c>
      <c r="U356" s="333">
        <v>182</v>
      </c>
      <c r="V356" s="333">
        <v>222</v>
      </c>
      <c r="W356" s="333">
        <v>214</v>
      </c>
      <c r="X356" s="333">
        <v>262</v>
      </c>
      <c r="Y356" s="333">
        <v>365</v>
      </c>
      <c r="Z356" s="333">
        <v>450</v>
      </c>
      <c r="AA356" s="333">
        <v>539</v>
      </c>
      <c r="AB356" s="333">
        <v>624</v>
      </c>
      <c r="AC356" s="333">
        <v>1165</v>
      </c>
      <c r="AD356" s="333">
        <v>1672</v>
      </c>
      <c r="AE356" s="333">
        <v>2706</v>
      </c>
      <c r="AF356" s="333">
        <v>3203</v>
      </c>
      <c r="AG356" s="333">
        <v>3849</v>
      </c>
      <c r="AH356" s="333">
        <v>4494</v>
      </c>
      <c r="AI356" s="333">
        <v>6010</v>
      </c>
      <c r="AJ356" s="333">
        <v>6009</v>
      </c>
      <c r="AK356" s="333">
        <v>7322</v>
      </c>
      <c r="AL356" s="333">
        <v>8810</v>
      </c>
      <c r="AM356" s="333">
        <v>10914</v>
      </c>
      <c r="AN356" s="333">
        <v>2721</v>
      </c>
      <c r="AO356" s="333">
        <v>12104</v>
      </c>
      <c r="AP356" s="333">
        <v>12725</v>
      </c>
      <c r="AQ356" s="333">
        <v>14377</v>
      </c>
      <c r="AR356" s="333">
        <v>15758</v>
      </c>
      <c r="AS356" s="333">
        <v>18895</v>
      </c>
      <c r="AT356" s="333">
        <v>18839</v>
      </c>
      <c r="AU356" s="333">
        <v>20224</v>
      </c>
      <c r="AV356" s="333">
        <v>21837</v>
      </c>
      <c r="AW356" s="333">
        <v>24451</v>
      </c>
      <c r="AX356" s="333">
        <v>26823</v>
      </c>
      <c r="AY356" s="333">
        <v>29466</v>
      </c>
      <c r="AZ356" s="333">
        <v>32586</v>
      </c>
      <c r="BA356" s="333">
        <v>36679</v>
      </c>
      <c r="BB356" s="333">
        <v>43890</v>
      </c>
      <c r="BC356" s="333">
        <v>55783</v>
      </c>
      <c r="BD356" s="333">
        <v>71416</v>
      </c>
      <c r="BE356" s="333">
        <v>79665</v>
      </c>
      <c r="BF356" s="333">
        <v>86265</v>
      </c>
      <c r="BG356" s="333">
        <v>93587</v>
      </c>
      <c r="BH356" s="333">
        <v>97650</v>
      </c>
      <c r="BI356" s="333">
        <v>98974</v>
      </c>
      <c r="BJ356" s="333">
        <v>105833</v>
      </c>
      <c r="BK356" s="333">
        <v>113969</v>
      </c>
      <c r="BL356" s="333">
        <v>124843</v>
      </c>
      <c r="BM356" s="333">
        <v>139295</v>
      </c>
      <c r="BN356" s="333">
        <v>158677</v>
      </c>
      <c r="BO356" s="333">
        <v>173814</v>
      </c>
      <c r="BP356" s="333">
        <v>189883</v>
      </c>
      <c r="BQ356" s="333">
        <v>197848</v>
      </c>
      <c r="BR356" s="333">
        <v>197347</v>
      </c>
      <c r="BS356" s="333">
        <v>208311</v>
      </c>
      <c r="BT356" s="333">
        <v>218025</v>
      </c>
      <c r="BU356" s="333">
        <v>268320</v>
      </c>
      <c r="BV356" s="333">
        <v>290168</v>
      </c>
      <c r="BW356" s="333">
        <v>292847</v>
      </c>
      <c r="BX356" s="333">
        <v>268277</v>
      </c>
      <c r="BY356" s="333">
        <v>283036</v>
      </c>
      <c r="BZ356" s="333">
        <v>320022</v>
      </c>
      <c r="CA356" s="333">
        <v>368026</v>
      </c>
      <c r="CB356" s="333">
        <v>392654</v>
      </c>
      <c r="CC356" s="333">
        <v>412211</v>
      </c>
    </row>
    <row r="357" spans="1:81" s="330" customFormat="1" ht="13.9" customHeight="1" x14ac:dyDescent="0.25">
      <c r="A357" s="381" t="s">
        <v>1434</v>
      </c>
      <c r="B357" s="382"/>
      <c r="C357" s="337"/>
      <c r="D357" s="337"/>
      <c r="E357" s="337"/>
      <c r="F357" s="337"/>
      <c r="G357" s="337"/>
      <c r="H357" s="337"/>
      <c r="I357" s="337"/>
      <c r="J357" s="337"/>
      <c r="K357" s="337"/>
      <c r="L357" s="337"/>
      <c r="M357" s="337"/>
      <c r="N357" s="337"/>
      <c r="O357" s="337"/>
      <c r="P357" s="337"/>
      <c r="Q357" s="337"/>
      <c r="R357" s="337"/>
      <c r="S357" s="337"/>
      <c r="T357" s="337"/>
      <c r="U357" s="337"/>
      <c r="V357" s="337"/>
      <c r="W357" s="337"/>
      <c r="X357" s="337"/>
      <c r="Y357" s="337"/>
      <c r="Z357" s="337"/>
      <c r="AA357" s="337"/>
      <c r="AB357" s="337"/>
      <c r="AC357" s="337"/>
      <c r="AD357" s="337"/>
      <c r="AE357" s="337"/>
      <c r="AF357" s="337"/>
      <c r="AG357" s="337"/>
      <c r="AH357" s="337"/>
      <c r="AI357" s="337"/>
      <c r="AJ357" s="337"/>
      <c r="AK357" s="337"/>
      <c r="AL357" s="337"/>
      <c r="AM357" s="337"/>
      <c r="AN357" s="337"/>
      <c r="AO357" s="337"/>
      <c r="AP357" s="337"/>
      <c r="AQ357" s="337"/>
      <c r="AR357" s="337"/>
      <c r="AS357" s="337"/>
      <c r="AT357" s="337"/>
      <c r="AU357" s="337"/>
      <c r="AV357" s="337"/>
      <c r="AW357" s="337"/>
      <c r="AX357" s="337"/>
      <c r="AY357" s="337"/>
      <c r="AZ357" s="337"/>
      <c r="BA357" s="337"/>
      <c r="BB357" s="337"/>
      <c r="BC357" s="337"/>
      <c r="BD357" s="337"/>
      <c r="BE357" s="337"/>
      <c r="BF357" s="337"/>
      <c r="BG357" s="337"/>
      <c r="BH357" s="337"/>
      <c r="BI357" s="337"/>
      <c r="BJ357" s="337"/>
      <c r="BK357" s="337"/>
      <c r="BL357" s="337"/>
      <c r="BM357" s="337"/>
      <c r="BN357" s="337"/>
      <c r="BO357" s="337"/>
      <c r="BP357" s="337"/>
      <c r="BQ357" s="337"/>
      <c r="BR357" s="337"/>
      <c r="BS357" s="337"/>
      <c r="BT357" s="337"/>
      <c r="BU357" s="337"/>
      <c r="BV357" s="337"/>
      <c r="BW357" s="337"/>
      <c r="BX357" s="337"/>
      <c r="BY357" s="337"/>
      <c r="BZ357" s="337"/>
      <c r="CA357" s="337"/>
      <c r="CB357" s="337"/>
      <c r="CC357" s="337"/>
    </row>
    <row r="358" spans="1:81" s="330" customFormat="1" ht="13.9" customHeight="1" x14ac:dyDescent="0.2">
      <c r="A358" s="375" t="s">
        <v>1326</v>
      </c>
      <c r="B358" s="376"/>
      <c r="C358" s="337"/>
      <c r="D358" s="337"/>
      <c r="E358" s="337"/>
      <c r="F358" s="337"/>
      <c r="G358" s="337"/>
      <c r="H358" s="337"/>
      <c r="I358" s="337"/>
      <c r="J358" s="337"/>
      <c r="K358" s="337"/>
      <c r="L358" s="337"/>
      <c r="M358" s="337"/>
      <c r="N358" s="337"/>
      <c r="O358" s="337"/>
      <c r="P358" s="337"/>
      <c r="Q358" s="337"/>
      <c r="R358" s="337"/>
      <c r="S358" s="337"/>
      <c r="T358" s="337"/>
      <c r="U358" s="337"/>
      <c r="V358" s="337"/>
      <c r="W358" s="337"/>
      <c r="X358" s="337"/>
      <c r="Y358" s="337"/>
      <c r="Z358" s="337"/>
      <c r="AA358" s="337"/>
      <c r="AB358" s="337"/>
      <c r="AC358" s="337"/>
      <c r="AD358" s="337"/>
      <c r="AE358" s="337"/>
      <c r="AF358" s="337"/>
      <c r="AG358" s="337"/>
      <c r="AH358" s="337"/>
      <c r="AI358" s="337"/>
      <c r="AJ358" s="337"/>
      <c r="AK358" s="337"/>
      <c r="AL358" s="337"/>
      <c r="AM358" s="337"/>
      <c r="AN358" s="337"/>
      <c r="AO358" s="337"/>
      <c r="AP358" s="337"/>
      <c r="AQ358" s="337"/>
      <c r="AR358" s="337"/>
      <c r="AS358" s="337"/>
      <c r="AT358" s="337"/>
      <c r="AU358" s="337"/>
      <c r="AV358" s="337"/>
      <c r="AW358" s="337"/>
      <c r="AX358" s="337"/>
      <c r="AY358" s="337"/>
      <c r="AZ358" s="337"/>
      <c r="BA358" s="337"/>
      <c r="BB358" s="337"/>
      <c r="BC358" s="337"/>
      <c r="BD358" s="337"/>
      <c r="BE358" s="337"/>
      <c r="BF358" s="337"/>
      <c r="BG358" s="337"/>
      <c r="BH358" s="337"/>
      <c r="BI358" s="337"/>
      <c r="BJ358" s="337"/>
      <c r="BK358" s="337"/>
      <c r="BL358" s="337"/>
      <c r="BM358" s="337"/>
      <c r="BN358" s="337"/>
      <c r="BO358" s="337"/>
      <c r="BP358" s="337"/>
      <c r="BQ358" s="337"/>
      <c r="BR358" s="337"/>
      <c r="BS358" s="337"/>
      <c r="BT358" s="337"/>
      <c r="BU358" s="337"/>
      <c r="BV358" s="337"/>
      <c r="BW358" s="337"/>
      <c r="BX358" s="337"/>
      <c r="BY358" s="337"/>
      <c r="BZ358" s="337"/>
      <c r="CA358" s="337"/>
      <c r="CB358" s="337"/>
      <c r="CC358" s="337"/>
    </row>
    <row r="359" spans="1:81" s="330" customFormat="1" ht="13.9" customHeight="1" x14ac:dyDescent="0.2">
      <c r="A359" s="377" t="s">
        <v>1433</v>
      </c>
      <c r="B359" s="378"/>
      <c r="C359" s="335" t="s">
        <v>1282</v>
      </c>
      <c r="D359" s="335" t="s">
        <v>1282</v>
      </c>
      <c r="E359" s="335" t="s">
        <v>1282</v>
      </c>
      <c r="F359" s="335" t="s">
        <v>1282</v>
      </c>
      <c r="G359" s="335" t="s">
        <v>1282</v>
      </c>
      <c r="H359" s="335" t="s">
        <v>1282</v>
      </c>
      <c r="I359" s="335" t="s">
        <v>1282</v>
      </c>
      <c r="J359" s="335" t="s">
        <v>1282</v>
      </c>
      <c r="K359" s="335" t="s">
        <v>1282</v>
      </c>
      <c r="L359" s="335" t="s">
        <v>1282</v>
      </c>
      <c r="M359" s="335" t="s">
        <v>1282</v>
      </c>
      <c r="N359" s="335" t="s">
        <v>1282</v>
      </c>
      <c r="O359" s="335" t="s">
        <v>1282</v>
      </c>
      <c r="P359" s="335" t="s">
        <v>1282</v>
      </c>
      <c r="Q359" s="335" t="s">
        <v>1282</v>
      </c>
      <c r="R359" s="335" t="s">
        <v>1282</v>
      </c>
      <c r="S359" s="335" t="s">
        <v>1282</v>
      </c>
      <c r="T359" s="335" t="s">
        <v>1282</v>
      </c>
      <c r="U359" s="335" t="s">
        <v>1282</v>
      </c>
      <c r="V359" s="335" t="s">
        <v>1282</v>
      </c>
      <c r="W359" s="335" t="s">
        <v>1282</v>
      </c>
      <c r="X359" s="335" t="s">
        <v>1282</v>
      </c>
      <c r="Y359" s="335" t="s">
        <v>1282</v>
      </c>
      <c r="Z359" s="335" t="s">
        <v>1282</v>
      </c>
      <c r="AA359" s="335" t="s">
        <v>1282</v>
      </c>
      <c r="AB359" s="335" t="s">
        <v>1282</v>
      </c>
      <c r="AC359" s="335" t="s">
        <v>1282</v>
      </c>
      <c r="AD359" s="335" t="s">
        <v>1282</v>
      </c>
      <c r="AE359" s="335" t="s">
        <v>1282</v>
      </c>
      <c r="AF359" s="335" t="s">
        <v>1282</v>
      </c>
      <c r="AG359" s="335" t="s">
        <v>1282</v>
      </c>
      <c r="AH359" s="335" t="s">
        <v>1282</v>
      </c>
      <c r="AI359" s="335">
        <v>580</v>
      </c>
      <c r="AJ359" s="335">
        <v>728</v>
      </c>
      <c r="AK359" s="335">
        <v>743</v>
      </c>
      <c r="AL359" s="335">
        <v>451</v>
      </c>
      <c r="AM359" s="335">
        <v>277</v>
      </c>
      <c r="AN359" s="335">
        <v>62</v>
      </c>
      <c r="AO359" s="335">
        <v>38</v>
      </c>
      <c r="AP359" s="335">
        <v>269</v>
      </c>
      <c r="AQ359" s="335">
        <v>270</v>
      </c>
      <c r="AR359" s="335">
        <v>456</v>
      </c>
      <c r="AS359" s="335">
        <v>285</v>
      </c>
      <c r="AT359" s="335">
        <v>379</v>
      </c>
      <c r="AU359" s="335">
        <v>541</v>
      </c>
      <c r="AV359" s="335">
        <v>408</v>
      </c>
      <c r="AW359" s="335">
        <v>467</v>
      </c>
      <c r="AX359" s="335">
        <v>351</v>
      </c>
      <c r="AY359" s="335">
        <v>381</v>
      </c>
      <c r="AZ359" s="335">
        <v>373</v>
      </c>
      <c r="BA359" s="335">
        <v>445</v>
      </c>
      <c r="BB359" s="335">
        <v>368</v>
      </c>
      <c r="BC359" s="335">
        <v>439</v>
      </c>
      <c r="BD359" s="335">
        <v>543</v>
      </c>
      <c r="BE359" s="335">
        <v>400</v>
      </c>
      <c r="BF359" s="335">
        <v>451</v>
      </c>
      <c r="BG359" s="335">
        <v>480</v>
      </c>
      <c r="BH359" s="335">
        <v>435</v>
      </c>
      <c r="BI359" s="335">
        <v>534</v>
      </c>
      <c r="BJ359" s="335">
        <v>497</v>
      </c>
      <c r="BK359" s="335">
        <v>816</v>
      </c>
      <c r="BL359" s="335">
        <v>523</v>
      </c>
      <c r="BM359" s="335">
        <v>776</v>
      </c>
      <c r="BN359" s="335">
        <v>915</v>
      </c>
      <c r="BO359" s="335">
        <v>1253</v>
      </c>
      <c r="BP359" s="335">
        <v>846</v>
      </c>
      <c r="BQ359" s="335">
        <v>826</v>
      </c>
      <c r="BR359" s="335">
        <v>1281</v>
      </c>
      <c r="BS359" s="335">
        <v>693</v>
      </c>
      <c r="BT359" s="335">
        <v>690</v>
      </c>
      <c r="BU359" s="335">
        <v>929</v>
      </c>
      <c r="BV359" s="335">
        <v>1044</v>
      </c>
      <c r="BW359" s="335">
        <v>947</v>
      </c>
      <c r="BX359" s="335">
        <v>791</v>
      </c>
      <c r="BY359" s="335">
        <v>696</v>
      </c>
      <c r="BZ359" s="335">
        <v>450</v>
      </c>
      <c r="CA359" s="335">
        <v>701</v>
      </c>
      <c r="CB359" s="335">
        <v>797</v>
      </c>
      <c r="CC359" s="335">
        <v>785</v>
      </c>
    </row>
    <row r="360" spans="1:81" s="330" customFormat="1" ht="13.9" customHeight="1" x14ac:dyDescent="0.2">
      <c r="A360" s="377" t="s">
        <v>1432</v>
      </c>
      <c r="B360" s="378"/>
      <c r="C360" s="335" t="s">
        <v>1282</v>
      </c>
      <c r="D360" s="335" t="s">
        <v>1282</v>
      </c>
      <c r="E360" s="335" t="s">
        <v>1282</v>
      </c>
      <c r="F360" s="335" t="s">
        <v>1282</v>
      </c>
      <c r="G360" s="335" t="s">
        <v>1282</v>
      </c>
      <c r="H360" s="335" t="s">
        <v>1282</v>
      </c>
      <c r="I360" s="335" t="s">
        <v>1282</v>
      </c>
      <c r="J360" s="335" t="s">
        <v>1282</v>
      </c>
      <c r="K360" s="335" t="s">
        <v>1282</v>
      </c>
      <c r="L360" s="335" t="s">
        <v>1282</v>
      </c>
      <c r="M360" s="335" t="s">
        <v>1282</v>
      </c>
      <c r="N360" s="335" t="s">
        <v>1282</v>
      </c>
      <c r="O360" s="335" t="s">
        <v>1282</v>
      </c>
      <c r="P360" s="335" t="s">
        <v>1282</v>
      </c>
      <c r="Q360" s="335" t="s">
        <v>1282</v>
      </c>
      <c r="R360" s="335" t="s">
        <v>1282</v>
      </c>
      <c r="S360" s="335" t="s">
        <v>1282</v>
      </c>
      <c r="T360" s="335" t="s">
        <v>1282</v>
      </c>
      <c r="U360" s="335" t="s">
        <v>1282</v>
      </c>
      <c r="V360" s="335" t="s">
        <v>1282</v>
      </c>
      <c r="W360" s="335" t="s">
        <v>1282</v>
      </c>
      <c r="X360" s="335" t="s">
        <v>1282</v>
      </c>
      <c r="Y360" s="335" t="s">
        <v>1282</v>
      </c>
      <c r="Z360" s="335" t="s">
        <v>1282</v>
      </c>
      <c r="AA360" s="335" t="s">
        <v>1282</v>
      </c>
      <c r="AB360" s="335" t="s">
        <v>1282</v>
      </c>
      <c r="AC360" s="335" t="s">
        <v>1282</v>
      </c>
      <c r="AD360" s="335" t="s">
        <v>1288</v>
      </c>
      <c r="AE360" s="335">
        <v>1</v>
      </c>
      <c r="AF360" s="335">
        <v>3</v>
      </c>
      <c r="AG360" s="335">
        <v>6</v>
      </c>
      <c r="AH360" s="335">
        <v>3</v>
      </c>
      <c r="AI360" s="335">
        <v>1</v>
      </c>
      <c r="AJ360" s="335">
        <v>4</v>
      </c>
      <c r="AK360" s="335">
        <v>3</v>
      </c>
      <c r="AL360" s="335">
        <v>3</v>
      </c>
      <c r="AM360" s="335">
        <v>3</v>
      </c>
      <c r="AN360" s="335">
        <v>1</v>
      </c>
      <c r="AO360" s="335">
        <v>7</v>
      </c>
      <c r="AP360" s="335">
        <v>6</v>
      </c>
      <c r="AQ360" s="335">
        <v>6</v>
      </c>
      <c r="AR360" s="335">
        <v>13</v>
      </c>
      <c r="AS360" s="335">
        <v>17</v>
      </c>
      <c r="AT360" s="335">
        <v>20</v>
      </c>
      <c r="AU360" s="335">
        <v>16</v>
      </c>
      <c r="AV360" s="335">
        <v>11</v>
      </c>
      <c r="AW360" s="335">
        <v>3</v>
      </c>
      <c r="AX360" s="335">
        <v>17</v>
      </c>
      <c r="AY360" s="335">
        <v>19</v>
      </c>
      <c r="AZ360" s="335">
        <v>26</v>
      </c>
      <c r="BA360" s="335">
        <v>31</v>
      </c>
      <c r="BB360" s="335">
        <v>28</v>
      </c>
      <c r="BC360" s="335">
        <v>23</v>
      </c>
      <c r="BD360" s="335">
        <v>27</v>
      </c>
      <c r="BE360" s="335">
        <v>26</v>
      </c>
      <c r="BF360" s="335">
        <v>18</v>
      </c>
      <c r="BG360" s="335">
        <v>18</v>
      </c>
      <c r="BH360" s="335">
        <v>27</v>
      </c>
      <c r="BI360" s="335" t="s">
        <v>1282</v>
      </c>
      <c r="BJ360" s="335" t="s">
        <v>1282</v>
      </c>
      <c r="BK360" s="335" t="s">
        <v>1282</v>
      </c>
      <c r="BL360" s="335" t="s">
        <v>1282</v>
      </c>
      <c r="BM360" s="335" t="s">
        <v>1282</v>
      </c>
      <c r="BN360" s="335" t="s">
        <v>1282</v>
      </c>
      <c r="BO360" s="335" t="s">
        <v>1282</v>
      </c>
      <c r="BP360" s="335" t="s">
        <v>1282</v>
      </c>
      <c r="BQ360" s="335" t="s">
        <v>1282</v>
      </c>
      <c r="BR360" s="335" t="s">
        <v>1282</v>
      </c>
      <c r="BS360" s="335" t="s">
        <v>1282</v>
      </c>
      <c r="BT360" s="335" t="s">
        <v>1282</v>
      </c>
      <c r="BU360" s="335" t="s">
        <v>1282</v>
      </c>
      <c r="BV360" s="335" t="s">
        <v>1282</v>
      </c>
      <c r="BW360" s="335" t="s">
        <v>1282</v>
      </c>
      <c r="BX360" s="335" t="s">
        <v>1282</v>
      </c>
      <c r="BY360" s="335" t="s">
        <v>1282</v>
      </c>
      <c r="BZ360" s="335" t="s">
        <v>1282</v>
      </c>
      <c r="CA360" s="335" t="s">
        <v>1282</v>
      </c>
      <c r="CB360" s="335" t="s">
        <v>1282</v>
      </c>
      <c r="CC360" s="335" t="s">
        <v>1282</v>
      </c>
    </row>
    <row r="361" spans="1:81" s="330" customFormat="1" ht="13.9" customHeight="1" x14ac:dyDescent="0.2">
      <c r="A361" s="377" t="s">
        <v>1431</v>
      </c>
      <c r="B361" s="378"/>
      <c r="C361" s="335" t="s">
        <v>1282</v>
      </c>
      <c r="D361" s="335" t="s">
        <v>1282</v>
      </c>
      <c r="E361" s="335" t="s">
        <v>1282</v>
      </c>
      <c r="F361" s="335" t="s">
        <v>1282</v>
      </c>
      <c r="G361" s="335" t="s">
        <v>1282</v>
      </c>
      <c r="H361" s="335" t="s">
        <v>1282</v>
      </c>
      <c r="I361" s="335" t="s">
        <v>1282</v>
      </c>
      <c r="J361" s="335" t="s">
        <v>1282</v>
      </c>
      <c r="K361" s="335" t="s">
        <v>1282</v>
      </c>
      <c r="L361" s="335" t="s">
        <v>1282</v>
      </c>
      <c r="M361" s="335" t="s">
        <v>1282</v>
      </c>
      <c r="N361" s="335" t="s">
        <v>1282</v>
      </c>
      <c r="O361" s="335" t="s">
        <v>1282</v>
      </c>
      <c r="P361" s="335" t="s">
        <v>1282</v>
      </c>
      <c r="Q361" s="335" t="s">
        <v>1282</v>
      </c>
      <c r="R361" s="335" t="s">
        <v>1282</v>
      </c>
      <c r="S361" s="335" t="s">
        <v>1282</v>
      </c>
      <c r="T361" s="335" t="s">
        <v>1282</v>
      </c>
      <c r="U361" s="335" t="s">
        <v>1282</v>
      </c>
      <c r="V361" s="335" t="s">
        <v>1282</v>
      </c>
      <c r="W361" s="335" t="s">
        <v>1282</v>
      </c>
      <c r="X361" s="335" t="s">
        <v>1282</v>
      </c>
      <c r="Y361" s="335" t="s">
        <v>1282</v>
      </c>
      <c r="Z361" s="335" t="s">
        <v>1282</v>
      </c>
      <c r="AA361" s="335" t="s">
        <v>1282</v>
      </c>
      <c r="AB361" s="335" t="s">
        <v>1282</v>
      </c>
      <c r="AC361" s="335" t="s">
        <v>1282</v>
      </c>
      <c r="AD361" s="335" t="s">
        <v>1282</v>
      </c>
      <c r="AE361" s="335" t="s">
        <v>1282</v>
      </c>
      <c r="AF361" s="335" t="s">
        <v>1282</v>
      </c>
      <c r="AG361" s="335" t="s">
        <v>1282</v>
      </c>
      <c r="AH361" s="335" t="s">
        <v>1288</v>
      </c>
      <c r="AI361" s="335">
        <v>1</v>
      </c>
      <c r="AJ361" s="335">
        <v>1</v>
      </c>
      <c r="AK361" s="335">
        <v>3</v>
      </c>
      <c r="AL361" s="335">
        <v>3</v>
      </c>
      <c r="AM361" s="335">
        <v>3</v>
      </c>
      <c r="AN361" s="335">
        <v>1</v>
      </c>
      <c r="AO361" s="335">
        <v>4</v>
      </c>
      <c r="AP361" s="335">
        <v>4</v>
      </c>
      <c r="AQ361" s="335">
        <v>5</v>
      </c>
      <c r="AR361" s="335">
        <v>6</v>
      </c>
      <c r="AS361" s="335">
        <v>7</v>
      </c>
      <c r="AT361" s="335">
        <v>8</v>
      </c>
      <c r="AU361" s="335">
        <v>7</v>
      </c>
      <c r="AV361" s="335">
        <v>8</v>
      </c>
      <c r="AW361" s="335">
        <v>8</v>
      </c>
      <c r="AX361" s="335">
        <v>7</v>
      </c>
      <c r="AY361" s="335">
        <v>6</v>
      </c>
      <c r="AZ361" s="335">
        <v>7</v>
      </c>
      <c r="BA361" s="335">
        <v>7</v>
      </c>
      <c r="BB361" s="335">
        <v>8</v>
      </c>
      <c r="BC361" s="335" t="s">
        <v>1282</v>
      </c>
      <c r="BD361" s="335" t="s">
        <v>1282</v>
      </c>
      <c r="BE361" s="335" t="s">
        <v>1282</v>
      </c>
      <c r="BF361" s="335" t="s">
        <v>1282</v>
      </c>
      <c r="BG361" s="335" t="s">
        <v>1282</v>
      </c>
      <c r="BH361" s="335" t="s">
        <v>1282</v>
      </c>
      <c r="BI361" s="335" t="s">
        <v>1282</v>
      </c>
      <c r="BJ361" s="335" t="s">
        <v>1282</v>
      </c>
      <c r="BK361" s="335" t="s">
        <v>1282</v>
      </c>
      <c r="BL361" s="335" t="s">
        <v>1282</v>
      </c>
      <c r="BM361" s="335" t="s">
        <v>1282</v>
      </c>
      <c r="BN361" s="335" t="s">
        <v>1282</v>
      </c>
      <c r="BO361" s="335" t="s">
        <v>1282</v>
      </c>
      <c r="BP361" s="335" t="s">
        <v>1282</v>
      </c>
      <c r="BQ361" s="335" t="s">
        <v>1282</v>
      </c>
      <c r="BR361" s="335" t="s">
        <v>1282</v>
      </c>
      <c r="BS361" s="335" t="s">
        <v>1282</v>
      </c>
      <c r="BT361" s="335" t="s">
        <v>1282</v>
      </c>
      <c r="BU361" s="335" t="s">
        <v>1282</v>
      </c>
      <c r="BV361" s="335" t="s">
        <v>1282</v>
      </c>
      <c r="BW361" s="335" t="s">
        <v>1282</v>
      </c>
      <c r="BX361" s="335" t="s">
        <v>1282</v>
      </c>
      <c r="BY361" s="335" t="s">
        <v>1282</v>
      </c>
      <c r="BZ361" s="335" t="s">
        <v>1282</v>
      </c>
      <c r="CA361" s="335" t="s">
        <v>1282</v>
      </c>
      <c r="CB361" s="335" t="s">
        <v>1282</v>
      </c>
      <c r="CC361" s="335" t="s">
        <v>1282</v>
      </c>
    </row>
    <row r="362" spans="1:81" s="330" customFormat="1" ht="13.9" customHeight="1" x14ac:dyDescent="0.2">
      <c r="A362" s="377" t="s">
        <v>1430</v>
      </c>
      <c r="B362" s="378"/>
      <c r="C362" s="335" t="s">
        <v>1282</v>
      </c>
      <c r="D362" s="335" t="s">
        <v>1282</v>
      </c>
      <c r="E362" s="335" t="s">
        <v>1282</v>
      </c>
      <c r="F362" s="335" t="s">
        <v>1282</v>
      </c>
      <c r="G362" s="335" t="s">
        <v>1282</v>
      </c>
      <c r="H362" s="335" t="s">
        <v>1282</v>
      </c>
      <c r="I362" s="335" t="s">
        <v>1282</v>
      </c>
      <c r="J362" s="335" t="s">
        <v>1282</v>
      </c>
      <c r="K362" s="335" t="s">
        <v>1282</v>
      </c>
      <c r="L362" s="335" t="s">
        <v>1282</v>
      </c>
      <c r="M362" s="335" t="s">
        <v>1282</v>
      </c>
      <c r="N362" s="335" t="s">
        <v>1282</v>
      </c>
      <c r="O362" s="335" t="s">
        <v>1282</v>
      </c>
      <c r="P362" s="335" t="s">
        <v>1282</v>
      </c>
      <c r="Q362" s="335" t="s">
        <v>1282</v>
      </c>
      <c r="R362" s="335" t="s">
        <v>1282</v>
      </c>
      <c r="S362" s="335" t="s">
        <v>1282</v>
      </c>
      <c r="T362" s="335" t="s">
        <v>1282</v>
      </c>
      <c r="U362" s="335" t="s">
        <v>1282</v>
      </c>
      <c r="V362" s="335" t="s">
        <v>1282</v>
      </c>
      <c r="W362" s="335" t="s">
        <v>1282</v>
      </c>
      <c r="X362" s="335" t="s">
        <v>1282</v>
      </c>
      <c r="Y362" s="335">
        <v>14</v>
      </c>
      <c r="Z362" s="335">
        <v>19</v>
      </c>
      <c r="AA362" s="335">
        <v>29</v>
      </c>
      <c r="AB362" s="335">
        <v>32</v>
      </c>
      <c r="AC362" s="335">
        <v>65</v>
      </c>
      <c r="AD362" s="335">
        <v>106</v>
      </c>
      <c r="AE362" s="335">
        <v>171</v>
      </c>
      <c r="AF362" s="335">
        <v>234</v>
      </c>
      <c r="AG362" s="335">
        <v>559</v>
      </c>
      <c r="AH362" s="335">
        <v>20</v>
      </c>
      <c r="AI362" s="335">
        <v>27</v>
      </c>
      <c r="AJ362" s="335">
        <v>31</v>
      </c>
      <c r="AK362" s="335">
        <v>48</v>
      </c>
      <c r="AL362" s="335">
        <v>136</v>
      </c>
      <c r="AM362" s="335">
        <v>267</v>
      </c>
      <c r="AN362" s="335">
        <v>65</v>
      </c>
      <c r="AO362" s="335">
        <v>271</v>
      </c>
      <c r="AP362" s="335">
        <v>299</v>
      </c>
      <c r="AQ362" s="335">
        <v>324</v>
      </c>
      <c r="AR362" s="335">
        <v>412</v>
      </c>
      <c r="AS362" s="335">
        <v>489</v>
      </c>
      <c r="AT362" s="335">
        <v>752</v>
      </c>
      <c r="AU362" s="335">
        <v>1444</v>
      </c>
      <c r="AV362" s="335">
        <v>1547</v>
      </c>
      <c r="AW362" s="335">
        <v>1710</v>
      </c>
      <c r="AX362" s="335">
        <v>1792</v>
      </c>
      <c r="AY362" s="335">
        <v>1959</v>
      </c>
      <c r="AZ362" s="335">
        <v>1993</v>
      </c>
      <c r="BA362" s="335">
        <v>2075</v>
      </c>
      <c r="BB362" s="335">
        <v>2130</v>
      </c>
      <c r="BC362" s="335">
        <v>2371</v>
      </c>
      <c r="BD362" s="335">
        <v>2607</v>
      </c>
      <c r="BE362" s="335">
        <v>2611</v>
      </c>
      <c r="BF362" s="335">
        <v>2688</v>
      </c>
      <c r="BG362" s="335">
        <v>2740</v>
      </c>
      <c r="BH362" s="335">
        <v>3030</v>
      </c>
      <c r="BI362" s="335">
        <v>3122</v>
      </c>
      <c r="BJ362" s="335">
        <v>3673</v>
      </c>
      <c r="BK362" s="335">
        <v>3362</v>
      </c>
      <c r="BL362" s="335">
        <v>3508</v>
      </c>
      <c r="BM362" s="335">
        <v>3664</v>
      </c>
      <c r="BN362" s="335">
        <v>3949</v>
      </c>
      <c r="BO362" s="335">
        <v>4162</v>
      </c>
      <c r="BP362" s="335">
        <v>4204</v>
      </c>
      <c r="BQ362" s="335">
        <v>4385</v>
      </c>
      <c r="BR362" s="335">
        <v>4608</v>
      </c>
      <c r="BS362" s="335">
        <v>4602</v>
      </c>
      <c r="BT362" s="335">
        <v>4935</v>
      </c>
      <c r="BU362" s="335">
        <v>5624</v>
      </c>
      <c r="BV362" s="335">
        <v>5739</v>
      </c>
      <c r="BW362" s="335">
        <v>5973</v>
      </c>
      <c r="BX362" s="335">
        <v>6832</v>
      </c>
      <c r="BY362" s="335">
        <v>6072</v>
      </c>
      <c r="BZ362" s="335">
        <v>5791</v>
      </c>
      <c r="CA362" s="335">
        <v>5100</v>
      </c>
      <c r="CB362" s="335">
        <v>6406</v>
      </c>
      <c r="CC362" s="335">
        <v>6325</v>
      </c>
    </row>
    <row r="363" spans="1:81" s="330" customFormat="1" ht="13.9" customHeight="1" x14ac:dyDescent="0.2">
      <c r="A363" s="377" t="s">
        <v>1429</v>
      </c>
      <c r="B363" s="378"/>
      <c r="C363" s="335" t="s">
        <v>1282</v>
      </c>
      <c r="D363" s="335" t="s">
        <v>1282</v>
      </c>
      <c r="E363" s="335" t="s">
        <v>1282</v>
      </c>
      <c r="F363" s="335" t="s">
        <v>1282</v>
      </c>
      <c r="G363" s="335" t="s">
        <v>1282</v>
      </c>
      <c r="H363" s="335" t="s">
        <v>1282</v>
      </c>
      <c r="I363" s="335" t="s">
        <v>1282</v>
      </c>
      <c r="J363" s="335" t="s">
        <v>1282</v>
      </c>
      <c r="K363" s="335" t="s">
        <v>1282</v>
      </c>
      <c r="L363" s="335" t="s">
        <v>1282</v>
      </c>
      <c r="M363" s="335" t="s">
        <v>1282</v>
      </c>
      <c r="N363" s="335" t="s">
        <v>1282</v>
      </c>
      <c r="O363" s="335" t="s">
        <v>1282</v>
      </c>
      <c r="P363" s="335" t="s">
        <v>1282</v>
      </c>
      <c r="Q363" s="335" t="s">
        <v>1282</v>
      </c>
      <c r="R363" s="335" t="s">
        <v>1282</v>
      </c>
      <c r="S363" s="335" t="s">
        <v>1282</v>
      </c>
      <c r="T363" s="335" t="s">
        <v>1282</v>
      </c>
      <c r="U363" s="335" t="s">
        <v>1282</v>
      </c>
      <c r="V363" s="335" t="s">
        <v>1282</v>
      </c>
      <c r="W363" s="335" t="s">
        <v>1282</v>
      </c>
      <c r="X363" s="335" t="s">
        <v>1282</v>
      </c>
      <c r="Y363" s="335" t="s">
        <v>1282</v>
      </c>
      <c r="Z363" s="335" t="s">
        <v>1282</v>
      </c>
      <c r="AA363" s="335" t="s">
        <v>1282</v>
      </c>
      <c r="AB363" s="335" t="s">
        <v>1282</v>
      </c>
      <c r="AC363" s="335" t="s">
        <v>1282</v>
      </c>
      <c r="AD363" s="335" t="s">
        <v>1282</v>
      </c>
      <c r="AE363" s="335" t="s">
        <v>1282</v>
      </c>
      <c r="AF363" s="335" t="s">
        <v>1282</v>
      </c>
      <c r="AG363" s="335" t="s">
        <v>1282</v>
      </c>
      <c r="AH363" s="335" t="s">
        <v>1282</v>
      </c>
      <c r="AI363" s="335" t="s">
        <v>1282</v>
      </c>
      <c r="AJ363" s="335" t="s">
        <v>1282</v>
      </c>
      <c r="AK363" s="335" t="s">
        <v>1282</v>
      </c>
      <c r="AL363" s="335" t="s">
        <v>1282</v>
      </c>
      <c r="AM363" s="335">
        <v>8</v>
      </c>
      <c r="AN363" s="335" t="s">
        <v>1288</v>
      </c>
      <c r="AO363" s="335">
        <v>48</v>
      </c>
      <c r="AP363" s="335">
        <v>52</v>
      </c>
      <c r="AQ363" s="335">
        <v>64</v>
      </c>
      <c r="AR363" s="335">
        <v>101</v>
      </c>
      <c r="AS363" s="335">
        <v>104</v>
      </c>
      <c r="AT363" s="335">
        <v>121</v>
      </c>
      <c r="AU363" s="335">
        <v>177</v>
      </c>
      <c r="AV363" s="335">
        <v>251</v>
      </c>
      <c r="AW363" s="335">
        <v>260</v>
      </c>
      <c r="AX363" s="335">
        <v>269</v>
      </c>
      <c r="AY363" s="335">
        <v>267</v>
      </c>
      <c r="AZ363" s="335">
        <v>292</v>
      </c>
      <c r="BA363" s="335">
        <v>443</v>
      </c>
      <c r="BB363" s="335">
        <v>488</v>
      </c>
      <c r="BC363" s="335">
        <v>485</v>
      </c>
      <c r="BD363" s="335">
        <v>505</v>
      </c>
      <c r="BE363" s="335">
        <v>489</v>
      </c>
      <c r="BF363" s="335">
        <v>454</v>
      </c>
      <c r="BG363" s="335">
        <v>403</v>
      </c>
      <c r="BH363" s="335">
        <v>301</v>
      </c>
      <c r="BI363" s="335">
        <v>319</v>
      </c>
      <c r="BJ363" s="335">
        <v>264</v>
      </c>
      <c r="BK363" s="335">
        <v>280</v>
      </c>
      <c r="BL363" s="335">
        <v>269</v>
      </c>
      <c r="BM363" s="335">
        <v>270</v>
      </c>
      <c r="BN363" s="335">
        <v>317</v>
      </c>
      <c r="BO363" s="335">
        <v>263</v>
      </c>
      <c r="BP363" s="335">
        <v>173</v>
      </c>
      <c r="BQ363" s="335">
        <v>192</v>
      </c>
      <c r="BR363" s="335">
        <v>197</v>
      </c>
      <c r="BS363" s="335">
        <v>192</v>
      </c>
      <c r="BT363" s="335">
        <v>230</v>
      </c>
      <c r="BU363" s="335">
        <v>369</v>
      </c>
      <c r="BV363" s="335">
        <v>288</v>
      </c>
      <c r="BW363" s="335">
        <v>307</v>
      </c>
      <c r="BX363" s="335">
        <v>259</v>
      </c>
      <c r="BY363" s="335">
        <v>275</v>
      </c>
      <c r="BZ363" s="335">
        <v>225</v>
      </c>
      <c r="CA363" s="335">
        <v>287</v>
      </c>
      <c r="CB363" s="335">
        <v>314</v>
      </c>
      <c r="CC363" s="335">
        <v>330</v>
      </c>
    </row>
    <row r="364" spans="1:81" s="330" customFormat="1" ht="13.9" customHeight="1" x14ac:dyDescent="0.2">
      <c r="A364" s="377" t="s">
        <v>1428</v>
      </c>
      <c r="B364" s="378"/>
      <c r="C364" s="335" t="s">
        <v>1282</v>
      </c>
      <c r="D364" s="335" t="s">
        <v>1282</v>
      </c>
      <c r="E364" s="335" t="s">
        <v>1282</v>
      </c>
      <c r="F364" s="335" t="s">
        <v>1282</v>
      </c>
      <c r="G364" s="335" t="s">
        <v>1282</v>
      </c>
      <c r="H364" s="335" t="s">
        <v>1282</v>
      </c>
      <c r="I364" s="335" t="s">
        <v>1282</v>
      </c>
      <c r="J364" s="335" t="s">
        <v>1282</v>
      </c>
      <c r="K364" s="335" t="s">
        <v>1282</v>
      </c>
      <c r="L364" s="335" t="s">
        <v>1282</v>
      </c>
      <c r="M364" s="335" t="s">
        <v>1282</v>
      </c>
      <c r="N364" s="335" t="s">
        <v>1282</v>
      </c>
      <c r="O364" s="335" t="s">
        <v>1282</v>
      </c>
      <c r="P364" s="335" t="s">
        <v>1282</v>
      </c>
      <c r="Q364" s="335" t="s">
        <v>1282</v>
      </c>
      <c r="R364" s="335" t="s">
        <v>1282</v>
      </c>
      <c r="S364" s="335" t="s">
        <v>1282</v>
      </c>
      <c r="T364" s="335" t="s">
        <v>1282</v>
      </c>
      <c r="U364" s="335" t="s">
        <v>1282</v>
      </c>
      <c r="V364" s="335" t="s">
        <v>1282</v>
      </c>
      <c r="W364" s="335" t="s">
        <v>1282</v>
      </c>
      <c r="X364" s="335" t="s">
        <v>1282</v>
      </c>
      <c r="Y364" s="335" t="s">
        <v>1282</v>
      </c>
      <c r="Z364" s="335" t="s">
        <v>1282</v>
      </c>
      <c r="AA364" s="335" t="s">
        <v>1282</v>
      </c>
      <c r="AB364" s="335" t="s">
        <v>1282</v>
      </c>
      <c r="AC364" s="335" t="s">
        <v>1282</v>
      </c>
      <c r="AD364" s="335" t="s">
        <v>1282</v>
      </c>
      <c r="AE364"/>
      <c r="AF364"/>
      <c r="AG364"/>
      <c r="AH364"/>
      <c r="AI364"/>
      <c r="AJ364"/>
      <c r="AK364"/>
      <c r="AL364"/>
      <c r="AM364" s="335">
        <v>141</v>
      </c>
      <c r="AN364" s="335">
        <v>41</v>
      </c>
      <c r="AO364" s="335">
        <v>242</v>
      </c>
      <c r="AP364" s="335">
        <v>371</v>
      </c>
      <c r="AQ364" s="335">
        <v>542</v>
      </c>
      <c r="AR364" s="335">
        <v>716</v>
      </c>
      <c r="AS364" s="335">
        <v>928</v>
      </c>
      <c r="AT364" s="335">
        <v>928</v>
      </c>
      <c r="AU364" s="335">
        <v>1123</v>
      </c>
      <c r="AV364" s="335">
        <v>1365</v>
      </c>
      <c r="AW364" s="335">
        <v>1495</v>
      </c>
      <c r="AX364" s="335">
        <v>1577</v>
      </c>
      <c r="AY364" s="335">
        <v>1669</v>
      </c>
      <c r="AZ364" s="335">
        <v>1801</v>
      </c>
      <c r="BA364" s="335">
        <v>1940</v>
      </c>
      <c r="BB364" s="335">
        <v>2119</v>
      </c>
      <c r="BC364" s="335">
        <v>2275</v>
      </c>
      <c r="BD364" s="335">
        <v>2542</v>
      </c>
      <c r="BE364" s="335">
        <v>2842</v>
      </c>
      <c r="BF364" s="335">
        <v>3155</v>
      </c>
      <c r="BG364" s="335">
        <v>3401</v>
      </c>
      <c r="BH364" s="335">
        <v>3676</v>
      </c>
      <c r="BI364" s="335">
        <v>3863</v>
      </c>
      <c r="BJ364" s="335">
        <v>3901</v>
      </c>
      <c r="BK364" s="335">
        <v>3942</v>
      </c>
      <c r="BL364" s="335">
        <v>3950</v>
      </c>
      <c r="BM364" s="335">
        <v>4085</v>
      </c>
      <c r="BN364" s="335">
        <v>4330</v>
      </c>
      <c r="BO364" s="335">
        <v>4548</v>
      </c>
      <c r="BP364" s="335">
        <v>4860</v>
      </c>
      <c r="BQ364" s="335">
        <v>4985</v>
      </c>
      <c r="BR364" s="335">
        <v>5056</v>
      </c>
      <c r="BS364" s="335">
        <v>5309</v>
      </c>
      <c r="BT364" s="335">
        <v>6160</v>
      </c>
      <c r="BU364" s="335">
        <v>6480</v>
      </c>
      <c r="BV364" s="335">
        <v>6469</v>
      </c>
      <c r="BW364" s="335">
        <v>6787</v>
      </c>
      <c r="BX364" s="335">
        <v>6837</v>
      </c>
      <c r="BY364" s="335">
        <v>6555</v>
      </c>
      <c r="BZ364" s="335">
        <v>6265</v>
      </c>
      <c r="CA364" s="335">
        <v>6349</v>
      </c>
      <c r="CB364" s="335">
        <v>6388</v>
      </c>
      <c r="CC364" s="335">
        <v>6339</v>
      </c>
    </row>
    <row r="365" spans="1:81" s="330" customFormat="1" ht="13.9" customHeight="1" x14ac:dyDescent="0.2">
      <c r="A365" s="377" t="s">
        <v>1427</v>
      </c>
      <c r="B365" s="378"/>
      <c r="C365" s="335" t="s">
        <v>1282</v>
      </c>
      <c r="D365" s="335" t="s">
        <v>1282</v>
      </c>
      <c r="E365" s="335" t="s">
        <v>1282</v>
      </c>
      <c r="F365" s="335" t="s">
        <v>1282</v>
      </c>
      <c r="G365" s="335" t="s">
        <v>1282</v>
      </c>
      <c r="H365" s="335" t="s">
        <v>1282</v>
      </c>
      <c r="I365" s="335" t="s">
        <v>1282</v>
      </c>
      <c r="J365" s="335">
        <v>76</v>
      </c>
      <c r="K365" s="335">
        <v>68</v>
      </c>
      <c r="L365" s="335">
        <v>75</v>
      </c>
      <c r="M365" s="335">
        <v>83</v>
      </c>
      <c r="N365" s="335">
        <v>83</v>
      </c>
      <c r="O365" s="335">
        <v>84</v>
      </c>
      <c r="P365" s="335">
        <v>83</v>
      </c>
      <c r="Q365" s="335">
        <v>84</v>
      </c>
      <c r="R365" s="335">
        <v>83</v>
      </c>
      <c r="S365" s="335">
        <v>82</v>
      </c>
      <c r="T365" s="335">
        <v>98</v>
      </c>
      <c r="U365" s="335">
        <v>165</v>
      </c>
      <c r="V365" s="335">
        <v>216</v>
      </c>
      <c r="W365" s="335">
        <v>232</v>
      </c>
      <c r="X365" s="335">
        <v>239</v>
      </c>
      <c r="Y365" s="335">
        <v>258</v>
      </c>
      <c r="Z365" s="335">
        <v>262</v>
      </c>
      <c r="AA365" s="335">
        <v>276</v>
      </c>
      <c r="AB365" s="335">
        <v>263</v>
      </c>
      <c r="AC365" s="335">
        <v>291</v>
      </c>
      <c r="AD365" s="335">
        <v>302</v>
      </c>
      <c r="AE365" s="335">
        <v>318</v>
      </c>
      <c r="AF365" s="335">
        <v>336</v>
      </c>
      <c r="AG365" s="335">
        <v>379</v>
      </c>
      <c r="AH365" s="335">
        <v>603</v>
      </c>
      <c r="AI365" s="335">
        <v>707</v>
      </c>
      <c r="AJ365" s="335">
        <v>685</v>
      </c>
      <c r="AK365" s="335">
        <v>793</v>
      </c>
      <c r="AL365" s="335">
        <v>1565</v>
      </c>
      <c r="AM365" s="335">
        <v>1878</v>
      </c>
      <c r="AN365" s="335">
        <v>390</v>
      </c>
      <c r="AO365" s="335">
        <v>2775</v>
      </c>
      <c r="AP365" s="335">
        <v>2526</v>
      </c>
      <c r="AQ365" s="335">
        <v>2862</v>
      </c>
      <c r="AR365" s="335">
        <v>3388</v>
      </c>
      <c r="AS365" s="335">
        <v>3359</v>
      </c>
      <c r="AT365" s="335">
        <v>2875</v>
      </c>
      <c r="AU365" s="335">
        <v>3115</v>
      </c>
      <c r="AV365" s="335">
        <v>3361</v>
      </c>
      <c r="AW365" s="335">
        <v>3480</v>
      </c>
      <c r="AX365" s="335">
        <v>3678</v>
      </c>
      <c r="AY365" s="335">
        <v>3922</v>
      </c>
      <c r="AZ365" s="335">
        <v>4158</v>
      </c>
      <c r="BA365" s="335">
        <v>4455</v>
      </c>
      <c r="BB365" s="335">
        <v>4871</v>
      </c>
      <c r="BC365" s="335">
        <v>5418</v>
      </c>
      <c r="BD365" s="335">
        <v>5993</v>
      </c>
      <c r="BE365" s="335">
        <v>6589</v>
      </c>
      <c r="BF365" s="335">
        <v>6938</v>
      </c>
      <c r="BG365" s="335">
        <v>7387</v>
      </c>
      <c r="BH365" s="335">
        <v>7757</v>
      </c>
      <c r="BI365" s="335">
        <v>8141</v>
      </c>
      <c r="BJ365" s="335">
        <v>8436</v>
      </c>
      <c r="BK365" s="335">
        <v>8740</v>
      </c>
      <c r="BL365" s="335">
        <v>9060</v>
      </c>
      <c r="BM365" s="335">
        <v>9416</v>
      </c>
      <c r="BN365" s="335">
        <v>10100</v>
      </c>
      <c r="BO365" s="335">
        <v>10664</v>
      </c>
      <c r="BP365" s="335">
        <v>11035</v>
      </c>
      <c r="BQ365" s="335">
        <v>11726</v>
      </c>
      <c r="BR365" s="335">
        <v>12263</v>
      </c>
      <c r="BS365" s="335">
        <v>12871</v>
      </c>
      <c r="BT365" s="335">
        <v>13761</v>
      </c>
      <c r="BU365" s="335">
        <v>15083</v>
      </c>
      <c r="BV365" s="335">
        <v>16259</v>
      </c>
      <c r="BW365" s="335">
        <v>17112</v>
      </c>
      <c r="BX365" s="335">
        <v>18287</v>
      </c>
      <c r="BY365" s="335">
        <v>19304</v>
      </c>
      <c r="BZ365" s="335">
        <v>19468</v>
      </c>
      <c r="CA365" s="335">
        <v>20999</v>
      </c>
      <c r="CB365" s="335">
        <v>22124</v>
      </c>
      <c r="CC365" s="335">
        <v>23242</v>
      </c>
    </row>
    <row r="366" spans="1:81" s="330" customFormat="1" ht="13.9" customHeight="1" x14ac:dyDescent="0.2">
      <c r="A366" s="383" t="s">
        <v>1323</v>
      </c>
      <c r="B366" s="384"/>
      <c r="C366" s="333" t="s">
        <v>1282</v>
      </c>
      <c r="D366" s="333" t="s">
        <v>1282</v>
      </c>
      <c r="E366" s="333" t="s">
        <v>1282</v>
      </c>
      <c r="F366" s="333" t="s">
        <v>1282</v>
      </c>
      <c r="G366" s="333" t="s">
        <v>1282</v>
      </c>
      <c r="H366" s="333" t="s">
        <v>1282</v>
      </c>
      <c r="I366" s="333" t="s">
        <v>1282</v>
      </c>
      <c r="J366" s="333">
        <v>76</v>
      </c>
      <c r="K366" s="333">
        <v>68</v>
      </c>
      <c r="L366" s="333">
        <v>75</v>
      </c>
      <c r="M366" s="333">
        <v>83</v>
      </c>
      <c r="N366" s="333">
        <v>83</v>
      </c>
      <c r="O366" s="333">
        <v>84</v>
      </c>
      <c r="P366" s="333">
        <v>83</v>
      </c>
      <c r="Q366" s="333">
        <v>84</v>
      </c>
      <c r="R366" s="333">
        <v>83</v>
      </c>
      <c r="S366" s="333">
        <v>82</v>
      </c>
      <c r="T366" s="333">
        <v>98</v>
      </c>
      <c r="U366" s="333">
        <v>165</v>
      </c>
      <c r="V366" s="333">
        <v>216</v>
      </c>
      <c r="W366" s="333">
        <v>232</v>
      </c>
      <c r="X366" s="333">
        <v>239</v>
      </c>
      <c r="Y366" s="333">
        <v>272</v>
      </c>
      <c r="Z366" s="333">
        <v>281</v>
      </c>
      <c r="AA366" s="333">
        <v>305</v>
      </c>
      <c r="AB366" s="333">
        <v>295</v>
      </c>
      <c r="AC366" s="333">
        <v>357</v>
      </c>
      <c r="AD366" s="333">
        <v>408</v>
      </c>
      <c r="AE366" s="333">
        <v>490</v>
      </c>
      <c r="AF366" s="333">
        <v>573</v>
      </c>
      <c r="AG366" s="333">
        <v>944</v>
      </c>
      <c r="AH366" s="333">
        <v>627</v>
      </c>
      <c r="AI366" s="333">
        <v>1316</v>
      </c>
      <c r="AJ366" s="333">
        <v>1450</v>
      </c>
      <c r="AK366" s="333">
        <v>1589</v>
      </c>
      <c r="AL366" s="333">
        <v>2159</v>
      </c>
      <c r="AM366" s="333">
        <v>2576</v>
      </c>
      <c r="AN366" s="333">
        <v>560</v>
      </c>
      <c r="AO366" s="333">
        <v>3385</v>
      </c>
      <c r="AP366" s="333">
        <v>3527</v>
      </c>
      <c r="AQ366" s="333">
        <v>4072</v>
      </c>
      <c r="AR366" s="333">
        <v>5093</v>
      </c>
      <c r="AS366" s="333">
        <v>5189</v>
      </c>
      <c r="AT366" s="333">
        <v>5084</v>
      </c>
      <c r="AU366" s="333">
        <v>6423</v>
      </c>
      <c r="AV366" s="333">
        <v>6950</v>
      </c>
      <c r="AW366" s="333">
        <v>7422</v>
      </c>
      <c r="AX366" s="333">
        <v>7692</v>
      </c>
      <c r="AY366" s="333">
        <v>8224</v>
      </c>
      <c r="AZ366" s="333">
        <v>8651</v>
      </c>
      <c r="BA366" s="333">
        <v>9398</v>
      </c>
      <c r="BB366" s="333">
        <v>10011</v>
      </c>
      <c r="BC366" s="333">
        <v>11011</v>
      </c>
      <c r="BD366" s="333">
        <v>12216</v>
      </c>
      <c r="BE366" s="333">
        <v>12957</v>
      </c>
      <c r="BF366" s="333">
        <v>13705</v>
      </c>
      <c r="BG366" s="333">
        <v>14429</v>
      </c>
      <c r="BH366" s="333">
        <v>15226</v>
      </c>
      <c r="BI366" s="333">
        <v>15979</v>
      </c>
      <c r="BJ366" s="333">
        <v>16771</v>
      </c>
      <c r="BK366" s="333">
        <v>17140</v>
      </c>
      <c r="BL366" s="333">
        <v>17310</v>
      </c>
      <c r="BM366" s="333">
        <v>18211</v>
      </c>
      <c r="BN366" s="333">
        <v>19611</v>
      </c>
      <c r="BO366" s="333">
        <v>20890</v>
      </c>
      <c r="BP366" s="333">
        <v>21118</v>
      </c>
      <c r="BQ366" s="333">
        <v>22114</v>
      </c>
      <c r="BR366" s="333">
        <v>23405</v>
      </c>
      <c r="BS366" s="333">
        <v>23667</v>
      </c>
      <c r="BT366" s="333">
        <v>25776</v>
      </c>
      <c r="BU366" s="333">
        <v>28485</v>
      </c>
      <c r="BV366" s="333">
        <v>29799</v>
      </c>
      <c r="BW366" s="333">
        <v>31126</v>
      </c>
      <c r="BX366" s="333">
        <v>33006</v>
      </c>
      <c r="BY366" s="333">
        <v>32902</v>
      </c>
      <c r="BZ366" s="333">
        <v>32199</v>
      </c>
      <c r="CA366" s="333">
        <v>33436</v>
      </c>
      <c r="CB366" s="333">
        <v>36029</v>
      </c>
      <c r="CC366" s="333">
        <v>37021</v>
      </c>
    </row>
    <row r="367" spans="1:81" s="330" customFormat="1" ht="13.9" customHeight="1" x14ac:dyDescent="0.2">
      <c r="A367" s="375" t="s">
        <v>1320</v>
      </c>
      <c r="B367" s="376"/>
      <c r="C367" s="337"/>
      <c r="D367" s="337"/>
      <c r="E367" s="337"/>
      <c r="F367" s="337"/>
      <c r="G367" s="337"/>
      <c r="H367" s="337"/>
      <c r="I367" s="337"/>
      <c r="J367" s="337"/>
      <c r="K367" s="337"/>
      <c r="L367" s="337"/>
      <c r="M367" s="337"/>
      <c r="N367" s="337"/>
      <c r="O367" s="337"/>
      <c r="P367" s="337"/>
      <c r="Q367" s="337"/>
      <c r="R367" s="337"/>
      <c r="S367" s="337"/>
      <c r="T367" s="337"/>
      <c r="U367" s="337"/>
      <c r="V367" s="337"/>
      <c r="W367" s="337"/>
      <c r="X367" s="337"/>
      <c r="Y367" s="337"/>
      <c r="Z367" s="337"/>
      <c r="AA367" s="337"/>
      <c r="AB367" s="337"/>
      <c r="AC367" s="337"/>
      <c r="AD367" s="337"/>
      <c r="AE367" s="337"/>
      <c r="AF367" s="337"/>
      <c r="AG367" s="337"/>
      <c r="AH367" s="337"/>
      <c r="AI367" s="337"/>
      <c r="AJ367" s="337"/>
      <c r="AK367" s="337"/>
      <c r="AL367" s="337"/>
      <c r="AM367" s="337"/>
      <c r="AN367" s="337"/>
      <c r="AO367" s="337"/>
      <c r="AP367" s="337"/>
      <c r="AQ367" s="337"/>
      <c r="AR367" s="337"/>
      <c r="AS367" s="337"/>
      <c r="AT367" s="337"/>
      <c r="AU367" s="337"/>
      <c r="AV367" s="337"/>
      <c r="AW367" s="337"/>
      <c r="AX367" s="337"/>
      <c r="AY367" s="337"/>
      <c r="AZ367" s="337"/>
      <c r="BA367" s="337"/>
      <c r="BB367" s="337"/>
      <c r="BC367" s="337"/>
      <c r="BD367" s="337"/>
      <c r="BE367" s="337"/>
      <c r="BF367" s="337"/>
      <c r="BG367" s="337"/>
      <c r="BH367" s="337"/>
      <c r="BI367" s="337"/>
      <c r="BJ367" s="337"/>
      <c r="BK367" s="337"/>
      <c r="BL367" s="337"/>
      <c r="BM367" s="337"/>
      <c r="BN367" s="337"/>
      <c r="BO367" s="337"/>
      <c r="BP367" s="337"/>
      <c r="BQ367" s="337"/>
      <c r="BR367" s="337"/>
      <c r="BS367" s="337"/>
      <c r="BT367" s="337"/>
      <c r="BU367" s="337"/>
      <c r="BV367" s="337"/>
      <c r="BW367" s="337"/>
      <c r="BX367" s="337"/>
      <c r="BY367" s="337"/>
      <c r="BZ367" s="337"/>
      <c r="CA367" s="337"/>
      <c r="CB367" s="337"/>
      <c r="CC367" s="337"/>
    </row>
    <row r="368" spans="1:81" s="330" customFormat="1" ht="13.9" customHeight="1" x14ac:dyDescent="0.2">
      <c r="A368" s="377" t="s">
        <v>1426</v>
      </c>
      <c r="B368" s="378"/>
      <c r="C368" s="335" t="s">
        <v>1282</v>
      </c>
      <c r="D368" s="335" t="s">
        <v>1282</v>
      </c>
      <c r="E368" s="335" t="s">
        <v>1282</v>
      </c>
      <c r="F368" s="335" t="s">
        <v>1282</v>
      </c>
      <c r="G368" s="335" t="s">
        <v>1282</v>
      </c>
      <c r="H368" s="335" t="s">
        <v>1282</v>
      </c>
      <c r="I368" s="335" t="s">
        <v>1282</v>
      </c>
      <c r="J368" s="335" t="s">
        <v>1282</v>
      </c>
      <c r="K368" s="335" t="s">
        <v>1282</v>
      </c>
      <c r="L368" s="335" t="s">
        <v>1282</v>
      </c>
      <c r="M368" s="335" t="s">
        <v>1282</v>
      </c>
      <c r="N368" s="335" t="s">
        <v>1282</v>
      </c>
      <c r="O368" s="335" t="s">
        <v>1282</v>
      </c>
      <c r="P368" s="335" t="s">
        <v>1282</v>
      </c>
      <c r="Q368" s="335" t="s">
        <v>1282</v>
      </c>
      <c r="R368" s="335" t="s">
        <v>1282</v>
      </c>
      <c r="S368" s="335" t="s">
        <v>1282</v>
      </c>
      <c r="T368" s="335" t="s">
        <v>1282</v>
      </c>
      <c r="U368" s="335" t="s">
        <v>1282</v>
      </c>
      <c r="V368" s="335" t="s">
        <v>1282</v>
      </c>
      <c r="W368" s="335" t="s">
        <v>1282</v>
      </c>
      <c r="X368" s="335" t="s">
        <v>1282</v>
      </c>
      <c r="Y368" s="335" t="s">
        <v>1282</v>
      </c>
      <c r="Z368" s="335" t="s">
        <v>1282</v>
      </c>
      <c r="AA368" s="335" t="s">
        <v>1282</v>
      </c>
      <c r="AB368" s="335" t="s">
        <v>1282</v>
      </c>
      <c r="AC368" s="335" t="s">
        <v>1282</v>
      </c>
      <c r="AD368" s="335" t="s">
        <v>1282</v>
      </c>
      <c r="AE368" s="335" t="s">
        <v>1282</v>
      </c>
      <c r="AF368" s="335" t="s">
        <v>1282</v>
      </c>
      <c r="AG368" s="335" t="s">
        <v>1282</v>
      </c>
      <c r="AH368" s="335" t="s">
        <v>1282</v>
      </c>
      <c r="AI368" s="335" t="s">
        <v>1282</v>
      </c>
      <c r="AJ368" s="335" t="s">
        <v>1282</v>
      </c>
      <c r="AK368" s="335" t="s">
        <v>1282</v>
      </c>
      <c r="AL368" s="335" t="s">
        <v>1282</v>
      </c>
      <c r="AM368" s="335" t="s">
        <v>1282</v>
      </c>
      <c r="AN368" s="335" t="s">
        <v>1282</v>
      </c>
      <c r="AO368" s="335" t="s">
        <v>1282</v>
      </c>
      <c r="AP368" s="335" t="s">
        <v>1282</v>
      </c>
      <c r="AQ368" s="335" t="s">
        <v>1282</v>
      </c>
      <c r="AR368" s="335" t="s">
        <v>1282</v>
      </c>
      <c r="AS368" s="335" t="s">
        <v>1282</v>
      </c>
      <c r="AT368" s="335" t="s">
        <v>1282</v>
      </c>
      <c r="AU368" s="335" t="s">
        <v>1282</v>
      </c>
      <c r="AV368" s="335" t="s">
        <v>1282</v>
      </c>
      <c r="AW368" s="335" t="s">
        <v>1282</v>
      </c>
      <c r="AX368" s="335">
        <v>6</v>
      </c>
      <c r="AY368" s="335">
        <v>3</v>
      </c>
      <c r="AZ368" s="335">
        <v>10</v>
      </c>
      <c r="BA368" s="335">
        <v>4</v>
      </c>
      <c r="BB368" s="335">
        <v>4</v>
      </c>
      <c r="BC368" s="335" t="s">
        <v>1282</v>
      </c>
      <c r="BD368" s="335" t="s">
        <v>1282</v>
      </c>
      <c r="BE368" s="335" t="s">
        <v>1282</v>
      </c>
      <c r="BF368" s="335" t="s">
        <v>1282</v>
      </c>
      <c r="BG368" s="335" t="s">
        <v>1282</v>
      </c>
      <c r="BH368" s="335" t="s">
        <v>1282</v>
      </c>
      <c r="BI368" s="335" t="s">
        <v>1282</v>
      </c>
      <c r="BJ368" s="335" t="s">
        <v>1282</v>
      </c>
      <c r="BK368" s="335" t="s">
        <v>1282</v>
      </c>
      <c r="BL368" s="335" t="s">
        <v>1282</v>
      </c>
      <c r="BM368" s="335" t="s">
        <v>1282</v>
      </c>
      <c r="BN368" s="335" t="s">
        <v>1282</v>
      </c>
      <c r="BO368" s="335" t="s">
        <v>1282</v>
      </c>
      <c r="BP368" s="335" t="s">
        <v>1282</v>
      </c>
      <c r="BQ368" s="335" t="s">
        <v>1282</v>
      </c>
      <c r="BR368" s="335" t="s">
        <v>1282</v>
      </c>
      <c r="BS368" s="335" t="s">
        <v>1282</v>
      </c>
      <c r="BT368" s="335" t="s">
        <v>1282</v>
      </c>
      <c r="BU368" s="335" t="s">
        <v>1282</v>
      </c>
      <c r="BV368" s="335" t="s">
        <v>1282</v>
      </c>
      <c r="BW368" s="335" t="s">
        <v>1282</v>
      </c>
      <c r="BX368" s="335" t="s">
        <v>1282</v>
      </c>
      <c r="BY368" s="335" t="s">
        <v>1282</v>
      </c>
      <c r="BZ368" s="335" t="s">
        <v>1282</v>
      </c>
      <c r="CA368" s="335" t="s">
        <v>1282</v>
      </c>
      <c r="CB368" s="335" t="s">
        <v>1282</v>
      </c>
      <c r="CC368" s="335" t="s">
        <v>1282</v>
      </c>
    </row>
    <row r="369" spans="1:81" s="330" customFormat="1" ht="13.9" customHeight="1" x14ac:dyDescent="0.2">
      <c r="A369" s="377" t="s">
        <v>1425</v>
      </c>
      <c r="B369" s="378"/>
      <c r="C369" s="335" t="s">
        <v>1282</v>
      </c>
      <c r="D369" s="335" t="s">
        <v>1282</v>
      </c>
      <c r="E369" s="335" t="s">
        <v>1282</v>
      </c>
      <c r="F369" s="335" t="s">
        <v>1282</v>
      </c>
      <c r="G369" s="335" t="s">
        <v>1282</v>
      </c>
      <c r="H369" s="335" t="s">
        <v>1282</v>
      </c>
      <c r="I369" s="335" t="s">
        <v>1282</v>
      </c>
      <c r="J369" s="335" t="s">
        <v>1282</v>
      </c>
      <c r="K369" s="335" t="s">
        <v>1282</v>
      </c>
      <c r="L369" s="335" t="s">
        <v>1282</v>
      </c>
      <c r="M369" s="335" t="s">
        <v>1282</v>
      </c>
      <c r="N369" s="335" t="s">
        <v>1282</v>
      </c>
      <c r="O369" s="335" t="s">
        <v>1282</v>
      </c>
      <c r="P369" s="335" t="s">
        <v>1282</v>
      </c>
      <c r="Q369" s="335" t="s">
        <v>1282</v>
      </c>
      <c r="R369" s="335" t="s">
        <v>1282</v>
      </c>
      <c r="S369" s="335" t="s">
        <v>1282</v>
      </c>
      <c r="T369" s="335" t="s">
        <v>1282</v>
      </c>
      <c r="U369" s="335" t="s">
        <v>1282</v>
      </c>
      <c r="V369" s="335" t="s">
        <v>1282</v>
      </c>
      <c r="W369" s="335" t="s">
        <v>1282</v>
      </c>
      <c r="X369" s="335" t="s">
        <v>1282</v>
      </c>
      <c r="Y369" s="335" t="s">
        <v>1282</v>
      </c>
      <c r="Z369" s="335" t="s">
        <v>1282</v>
      </c>
      <c r="AA369" s="335" t="s">
        <v>1282</v>
      </c>
      <c r="AB369" s="335" t="s">
        <v>1282</v>
      </c>
      <c r="AC369" s="335" t="s">
        <v>1282</v>
      </c>
      <c r="AD369" s="335" t="s">
        <v>1282</v>
      </c>
      <c r="AE369" s="335" t="s">
        <v>1282</v>
      </c>
      <c r="AF369" s="335" t="s">
        <v>1282</v>
      </c>
      <c r="AG369" s="335" t="s">
        <v>1282</v>
      </c>
      <c r="AH369" s="335" t="s">
        <v>1282</v>
      </c>
      <c r="AI369" s="335" t="s">
        <v>1282</v>
      </c>
      <c r="AJ369" s="335" t="s">
        <v>1282</v>
      </c>
      <c r="AK369" s="335" t="s">
        <v>1282</v>
      </c>
      <c r="AL369" s="335" t="s">
        <v>1282</v>
      </c>
      <c r="AM369" s="335" t="s">
        <v>1282</v>
      </c>
      <c r="AN369" s="335" t="s">
        <v>1282</v>
      </c>
      <c r="AO369" s="335" t="s">
        <v>1282</v>
      </c>
      <c r="AP369" s="335" t="s">
        <v>1282</v>
      </c>
      <c r="AQ369" s="335" t="s">
        <v>1282</v>
      </c>
      <c r="AR369" s="335" t="s">
        <v>1282</v>
      </c>
      <c r="AS369" s="335" t="s">
        <v>1282</v>
      </c>
      <c r="AT369" s="335" t="s">
        <v>1282</v>
      </c>
      <c r="AU369" s="335" t="s">
        <v>1282</v>
      </c>
      <c r="AV369" s="335" t="s">
        <v>1282</v>
      </c>
      <c r="AW369" s="335" t="s">
        <v>1282</v>
      </c>
      <c r="AX369" s="335" t="s">
        <v>1282</v>
      </c>
      <c r="AY369" s="335" t="s">
        <v>1282</v>
      </c>
      <c r="AZ369" s="335" t="s">
        <v>1282</v>
      </c>
      <c r="BA369" s="335" t="s">
        <v>1282</v>
      </c>
      <c r="BB369" s="335" t="s">
        <v>1282</v>
      </c>
      <c r="BC369" s="335" t="s">
        <v>1282</v>
      </c>
      <c r="BD369" s="335" t="s">
        <v>1282</v>
      </c>
      <c r="BE369" s="335" t="s">
        <v>1282</v>
      </c>
      <c r="BF369" s="335" t="s">
        <v>1282</v>
      </c>
      <c r="BG369" s="335" t="s">
        <v>1282</v>
      </c>
      <c r="BH369" s="335" t="s">
        <v>1282</v>
      </c>
      <c r="BI369" s="335" t="s">
        <v>1282</v>
      </c>
      <c r="BJ369" s="335">
        <v>1</v>
      </c>
      <c r="BK369" s="335" t="s">
        <v>1282</v>
      </c>
      <c r="BL369" s="335" t="s">
        <v>1282</v>
      </c>
      <c r="BM369" s="335" t="s">
        <v>1282</v>
      </c>
      <c r="BN369" s="335" t="s">
        <v>1282</v>
      </c>
      <c r="BO369" s="335" t="s">
        <v>1282</v>
      </c>
      <c r="BP369" s="335" t="s">
        <v>1282</v>
      </c>
      <c r="BQ369" s="335" t="s">
        <v>1282</v>
      </c>
      <c r="BR369" s="335" t="s">
        <v>1282</v>
      </c>
      <c r="BS369" s="335" t="s">
        <v>1282</v>
      </c>
      <c r="BT369" s="335" t="s">
        <v>1282</v>
      </c>
      <c r="BU369" s="335" t="s">
        <v>1282</v>
      </c>
      <c r="BV369" s="335" t="s">
        <v>1282</v>
      </c>
      <c r="BW369" s="335" t="s">
        <v>1282</v>
      </c>
      <c r="BX369" s="335" t="s">
        <v>1282</v>
      </c>
      <c r="BY369" s="335" t="s">
        <v>1282</v>
      </c>
      <c r="BZ369" s="335" t="s">
        <v>1282</v>
      </c>
      <c r="CA369" s="335" t="s">
        <v>1282</v>
      </c>
      <c r="CB369" s="335" t="s">
        <v>1282</v>
      </c>
      <c r="CC369" s="335" t="s">
        <v>1282</v>
      </c>
    </row>
    <row r="370" spans="1:81" s="330" customFormat="1" ht="13.9" customHeight="1" x14ac:dyDescent="0.2">
      <c r="A370" s="377" t="s">
        <v>1424</v>
      </c>
      <c r="B370" s="378"/>
      <c r="C370" s="335" t="s">
        <v>1282</v>
      </c>
      <c r="D370" s="335" t="s">
        <v>1282</v>
      </c>
      <c r="E370" s="335" t="s">
        <v>1282</v>
      </c>
      <c r="F370" s="335" t="s">
        <v>1282</v>
      </c>
      <c r="G370" s="335" t="s">
        <v>1282</v>
      </c>
      <c r="H370" s="335" t="s">
        <v>1282</v>
      </c>
      <c r="I370" s="335" t="s">
        <v>1282</v>
      </c>
      <c r="J370" s="335" t="s">
        <v>1282</v>
      </c>
      <c r="K370" s="335" t="s">
        <v>1282</v>
      </c>
      <c r="L370" s="335" t="s">
        <v>1282</v>
      </c>
      <c r="M370" s="335" t="s">
        <v>1282</v>
      </c>
      <c r="N370" s="335" t="s">
        <v>1282</v>
      </c>
      <c r="O370" s="335" t="s">
        <v>1282</v>
      </c>
      <c r="P370" s="335" t="s">
        <v>1282</v>
      </c>
      <c r="Q370" s="335" t="s">
        <v>1282</v>
      </c>
      <c r="R370" s="335" t="s">
        <v>1282</v>
      </c>
      <c r="S370" s="335" t="s">
        <v>1282</v>
      </c>
      <c r="T370" s="335" t="s">
        <v>1282</v>
      </c>
      <c r="U370" s="335" t="s">
        <v>1282</v>
      </c>
      <c r="V370" s="335" t="s">
        <v>1282</v>
      </c>
      <c r="W370" s="335" t="s">
        <v>1282</v>
      </c>
      <c r="X370" s="335" t="s">
        <v>1282</v>
      </c>
      <c r="Y370" s="335" t="s">
        <v>1282</v>
      </c>
      <c r="Z370" s="335" t="s">
        <v>1282</v>
      </c>
      <c r="AA370" s="335" t="s">
        <v>1282</v>
      </c>
      <c r="AB370" s="335" t="s">
        <v>1282</v>
      </c>
      <c r="AC370" s="335" t="s">
        <v>1282</v>
      </c>
      <c r="AD370" s="335" t="s">
        <v>1282</v>
      </c>
      <c r="AE370" s="335" t="s">
        <v>1282</v>
      </c>
      <c r="AF370" s="335" t="s">
        <v>1282</v>
      </c>
      <c r="AG370" s="335" t="s">
        <v>1282</v>
      </c>
      <c r="AH370" s="335" t="s">
        <v>1282</v>
      </c>
      <c r="AI370" s="335" t="s">
        <v>1282</v>
      </c>
      <c r="AJ370" s="335" t="s">
        <v>1282</v>
      </c>
      <c r="AK370" s="335" t="s">
        <v>1282</v>
      </c>
      <c r="AL370" s="335" t="s">
        <v>1282</v>
      </c>
      <c r="AM370" s="335" t="s">
        <v>1282</v>
      </c>
      <c r="AN370" s="335" t="s">
        <v>1282</v>
      </c>
      <c r="AO370" s="335" t="s">
        <v>1282</v>
      </c>
      <c r="AP370" s="335" t="s">
        <v>1288</v>
      </c>
      <c r="AQ370" s="335" t="s">
        <v>1288</v>
      </c>
      <c r="AR370" s="335" t="s">
        <v>1288</v>
      </c>
      <c r="AS370" s="335">
        <v>1</v>
      </c>
      <c r="AT370" s="335">
        <v>1</v>
      </c>
      <c r="AU370" s="335">
        <v>1</v>
      </c>
      <c r="AV370" s="335" t="s">
        <v>1288</v>
      </c>
      <c r="AW370" s="335" t="s">
        <v>1288</v>
      </c>
      <c r="AX370" s="335" t="s">
        <v>1288</v>
      </c>
      <c r="AY370" s="335" t="s">
        <v>1288</v>
      </c>
      <c r="AZ370" s="335" t="s">
        <v>1288</v>
      </c>
      <c r="BA370" s="335" t="s">
        <v>1288</v>
      </c>
      <c r="BB370" s="335" t="s">
        <v>1288</v>
      </c>
      <c r="BC370" s="335" t="s">
        <v>1288</v>
      </c>
      <c r="BD370" s="335" t="s">
        <v>1288</v>
      </c>
      <c r="BE370" s="335" t="s">
        <v>1288</v>
      </c>
      <c r="BF370" s="335" t="s">
        <v>1288</v>
      </c>
      <c r="BG370" s="335" t="s">
        <v>1282</v>
      </c>
      <c r="BH370" s="335" t="s">
        <v>1282</v>
      </c>
      <c r="BI370" s="335" t="s">
        <v>1282</v>
      </c>
      <c r="BJ370" s="335" t="s">
        <v>1282</v>
      </c>
      <c r="BK370" s="335" t="s">
        <v>1282</v>
      </c>
      <c r="BL370" s="335" t="s">
        <v>1282</v>
      </c>
      <c r="BM370" s="335" t="s">
        <v>1282</v>
      </c>
      <c r="BN370" s="335" t="s">
        <v>1282</v>
      </c>
      <c r="BO370" s="335" t="s">
        <v>1282</v>
      </c>
      <c r="BP370" s="335" t="s">
        <v>1282</v>
      </c>
      <c r="BQ370" s="335" t="s">
        <v>1282</v>
      </c>
      <c r="BR370" s="335" t="s">
        <v>1282</v>
      </c>
      <c r="BS370" s="335" t="s">
        <v>1282</v>
      </c>
      <c r="BT370" s="335" t="s">
        <v>1282</v>
      </c>
      <c r="BU370" s="335" t="s">
        <v>1282</v>
      </c>
      <c r="BV370" s="335" t="s">
        <v>1282</v>
      </c>
      <c r="BW370" s="335" t="s">
        <v>1282</v>
      </c>
      <c r="BX370" s="335" t="s">
        <v>1282</v>
      </c>
      <c r="BY370" s="335" t="s">
        <v>1282</v>
      </c>
      <c r="BZ370" s="335" t="s">
        <v>1282</v>
      </c>
      <c r="CA370" s="335" t="s">
        <v>1282</v>
      </c>
      <c r="CB370" s="335" t="s">
        <v>1282</v>
      </c>
      <c r="CC370" s="335" t="s">
        <v>1282</v>
      </c>
    </row>
    <row r="371" spans="1:81" s="330" customFormat="1" ht="13.9" customHeight="1" x14ac:dyDescent="0.2">
      <c r="A371" s="377" t="s">
        <v>1423</v>
      </c>
      <c r="B371" s="378"/>
      <c r="C371" s="335">
        <v>279</v>
      </c>
      <c r="D371" s="335">
        <v>330</v>
      </c>
      <c r="E371" s="335">
        <v>376</v>
      </c>
      <c r="F371" s="335">
        <v>395</v>
      </c>
      <c r="G371" s="335">
        <v>430</v>
      </c>
      <c r="H371" s="335">
        <v>401</v>
      </c>
      <c r="I371" s="335">
        <v>421</v>
      </c>
      <c r="J371" s="335">
        <v>644</v>
      </c>
      <c r="K371" s="335">
        <v>732</v>
      </c>
      <c r="L371" s="335">
        <v>921</v>
      </c>
      <c r="M371" s="335">
        <v>1123</v>
      </c>
      <c r="N371" s="335">
        <v>1186</v>
      </c>
      <c r="O371" s="335">
        <v>1178</v>
      </c>
      <c r="P371" s="335">
        <v>1330</v>
      </c>
      <c r="Q371" s="335">
        <v>1438</v>
      </c>
      <c r="R371" s="335">
        <v>1427</v>
      </c>
      <c r="S371" s="335">
        <v>1455</v>
      </c>
      <c r="T371" s="335">
        <v>1556</v>
      </c>
      <c r="U371" s="335">
        <v>1795</v>
      </c>
      <c r="V371" s="335">
        <v>1966</v>
      </c>
      <c r="W371" s="335">
        <v>2059</v>
      </c>
      <c r="X371" s="335">
        <v>2144</v>
      </c>
      <c r="Y371" s="335">
        <v>2329</v>
      </c>
      <c r="Z371" s="335">
        <v>2572</v>
      </c>
      <c r="AA371" s="335">
        <v>2734</v>
      </c>
      <c r="AB371" s="335">
        <v>2787</v>
      </c>
      <c r="AC371" s="335">
        <v>2758</v>
      </c>
      <c r="AD371" s="335">
        <v>2720</v>
      </c>
      <c r="AE371" s="335">
        <v>3166</v>
      </c>
      <c r="AF371" s="335">
        <v>3618</v>
      </c>
      <c r="AG371" s="335">
        <v>4142</v>
      </c>
      <c r="AH371" s="335">
        <v>5486</v>
      </c>
      <c r="AI371" s="335">
        <v>6559</v>
      </c>
      <c r="AJ371" s="335">
        <v>5922</v>
      </c>
      <c r="AK371" s="335">
        <v>5423</v>
      </c>
      <c r="AL371" s="335">
        <v>5121</v>
      </c>
      <c r="AM371" s="335">
        <v>5849</v>
      </c>
      <c r="AN371" s="335">
        <v>1606</v>
      </c>
      <c r="AO371" s="335">
        <v>6351</v>
      </c>
      <c r="AP371" s="335">
        <v>6616</v>
      </c>
      <c r="AQ371" s="335">
        <v>6584</v>
      </c>
      <c r="AR371" s="335">
        <v>7273</v>
      </c>
      <c r="AS371" s="335">
        <v>8134</v>
      </c>
      <c r="AT371" s="335">
        <v>7947</v>
      </c>
      <c r="AU371" s="335">
        <v>8341</v>
      </c>
      <c r="AV371" s="335">
        <v>8799</v>
      </c>
      <c r="AW371" s="335">
        <v>9169</v>
      </c>
      <c r="AX371" s="335">
        <v>9877</v>
      </c>
      <c r="AY371" s="335">
        <v>10540</v>
      </c>
      <c r="AZ371" s="335">
        <v>10764</v>
      </c>
      <c r="BA371" s="335">
        <v>11166</v>
      </c>
      <c r="BB371" s="335">
        <v>12246</v>
      </c>
      <c r="BC371" s="335">
        <v>13520</v>
      </c>
      <c r="BD371" s="335">
        <v>15103</v>
      </c>
      <c r="BE371" s="335">
        <v>15628</v>
      </c>
      <c r="BF371" s="335">
        <v>16508</v>
      </c>
      <c r="BG371" s="335">
        <v>17133</v>
      </c>
      <c r="BH371" s="335">
        <v>16670</v>
      </c>
      <c r="BI371" s="335">
        <v>5345</v>
      </c>
      <c r="BJ371" s="335">
        <v>2171</v>
      </c>
      <c r="BK371" s="335">
        <v>2756</v>
      </c>
      <c r="BL371" s="335">
        <v>2906</v>
      </c>
      <c r="BM371" s="335">
        <v>3706</v>
      </c>
      <c r="BN371" s="335">
        <v>3998</v>
      </c>
      <c r="BO371" s="335">
        <v>3788</v>
      </c>
      <c r="BP371" s="335">
        <v>3815</v>
      </c>
      <c r="BQ371" s="335">
        <v>3982</v>
      </c>
      <c r="BR371" s="335">
        <v>4001</v>
      </c>
      <c r="BS371" s="335">
        <v>4238</v>
      </c>
      <c r="BT371" s="335">
        <v>4283</v>
      </c>
      <c r="BU371" s="335">
        <v>4352</v>
      </c>
      <c r="BV371" s="335">
        <v>4423</v>
      </c>
      <c r="BW371" s="335">
        <v>4182</v>
      </c>
      <c r="BX371" s="335">
        <v>3957</v>
      </c>
      <c r="BY371" s="335">
        <v>4066</v>
      </c>
      <c r="BZ371" s="335">
        <v>4112</v>
      </c>
      <c r="CA371" s="335">
        <v>4040</v>
      </c>
      <c r="CB371" s="335">
        <v>4167</v>
      </c>
      <c r="CC371" s="335">
        <v>4321</v>
      </c>
    </row>
    <row r="372" spans="1:81" s="330" customFormat="1" ht="13.9" customHeight="1" x14ac:dyDescent="0.2">
      <c r="A372" s="377" t="s">
        <v>1422</v>
      </c>
      <c r="B372" s="378"/>
      <c r="C372" s="335" t="s">
        <v>1282</v>
      </c>
      <c r="D372" s="335" t="s">
        <v>1282</v>
      </c>
      <c r="E372" s="335" t="s">
        <v>1282</v>
      </c>
      <c r="F372" s="335" t="s">
        <v>1282</v>
      </c>
      <c r="G372" s="335" t="s">
        <v>1282</v>
      </c>
      <c r="H372" s="335" t="s">
        <v>1282</v>
      </c>
      <c r="I372" s="335" t="s">
        <v>1282</v>
      </c>
      <c r="J372" s="335" t="s">
        <v>1282</v>
      </c>
      <c r="K372" s="335" t="s">
        <v>1282</v>
      </c>
      <c r="L372" s="335" t="s">
        <v>1282</v>
      </c>
      <c r="M372" s="335" t="s">
        <v>1282</v>
      </c>
      <c r="N372" s="335" t="s">
        <v>1282</v>
      </c>
      <c r="O372" s="335" t="s">
        <v>1282</v>
      </c>
      <c r="P372" s="335" t="s">
        <v>1282</v>
      </c>
      <c r="Q372" s="335" t="s">
        <v>1282</v>
      </c>
      <c r="R372" s="335" t="s">
        <v>1282</v>
      </c>
      <c r="S372" s="335" t="s">
        <v>1282</v>
      </c>
      <c r="T372" s="335" t="s">
        <v>1282</v>
      </c>
      <c r="U372" s="335" t="s">
        <v>1282</v>
      </c>
      <c r="V372" s="335" t="s">
        <v>1282</v>
      </c>
      <c r="W372" s="335" t="s">
        <v>1282</v>
      </c>
      <c r="X372" s="335" t="s">
        <v>1282</v>
      </c>
      <c r="Y372" s="335" t="s">
        <v>1282</v>
      </c>
      <c r="Z372" s="335" t="s">
        <v>1282</v>
      </c>
      <c r="AA372" s="335" t="s">
        <v>1282</v>
      </c>
      <c r="AB372" s="335" t="s">
        <v>1282</v>
      </c>
      <c r="AC372" s="335" t="s">
        <v>1282</v>
      </c>
      <c r="AD372" s="335" t="s">
        <v>1282</v>
      </c>
      <c r="AE372" s="335" t="s">
        <v>1282</v>
      </c>
      <c r="AF372" s="335" t="s">
        <v>1282</v>
      </c>
      <c r="AG372" s="335" t="s">
        <v>1282</v>
      </c>
      <c r="AH372" s="335" t="s">
        <v>1282</v>
      </c>
      <c r="AI372" s="335" t="s">
        <v>1282</v>
      </c>
      <c r="AJ372" s="335" t="s">
        <v>1282</v>
      </c>
      <c r="AK372" s="335" t="s">
        <v>1282</v>
      </c>
      <c r="AL372" s="335" t="s">
        <v>1282</v>
      </c>
      <c r="AM372" s="335" t="s">
        <v>1282</v>
      </c>
      <c r="AN372" s="335" t="s">
        <v>1282</v>
      </c>
      <c r="AO372" s="335">
        <v>110</v>
      </c>
      <c r="AP372" s="335">
        <v>193</v>
      </c>
      <c r="AQ372" s="335">
        <v>186</v>
      </c>
      <c r="AR372" s="335">
        <v>1180</v>
      </c>
      <c r="AS372" s="335">
        <v>1653</v>
      </c>
      <c r="AT372" s="335">
        <v>1685</v>
      </c>
      <c r="AU372" s="335">
        <v>1991</v>
      </c>
      <c r="AV372" s="335">
        <v>2024</v>
      </c>
      <c r="AW372" s="335">
        <v>2139</v>
      </c>
      <c r="AX372" s="335">
        <v>2046</v>
      </c>
      <c r="AY372" s="335">
        <v>1829</v>
      </c>
      <c r="AZ372" s="335">
        <v>1585</v>
      </c>
      <c r="BA372" s="335">
        <v>1393</v>
      </c>
      <c r="BB372" s="335">
        <v>1314</v>
      </c>
      <c r="BC372" s="335">
        <v>1742</v>
      </c>
      <c r="BD372" s="335">
        <v>1142</v>
      </c>
      <c r="BE372" s="335">
        <v>1067</v>
      </c>
      <c r="BF372" s="335">
        <v>2125</v>
      </c>
      <c r="BG372" s="335">
        <v>1419</v>
      </c>
      <c r="BH372" s="335">
        <v>1067</v>
      </c>
      <c r="BI372" s="335">
        <v>1221</v>
      </c>
      <c r="BJ372" s="335">
        <v>1132</v>
      </c>
      <c r="BK372" s="335">
        <v>1176</v>
      </c>
      <c r="BL372" s="335">
        <v>1495</v>
      </c>
      <c r="BM372" s="335">
        <v>2161</v>
      </c>
      <c r="BN372" s="335">
        <v>1773</v>
      </c>
      <c r="BO372" s="335">
        <v>2030</v>
      </c>
      <c r="BP372" s="335">
        <v>1891</v>
      </c>
      <c r="BQ372" s="335">
        <v>2095</v>
      </c>
      <c r="BR372" s="335">
        <v>2637</v>
      </c>
      <c r="BS372" s="335">
        <v>2498</v>
      </c>
      <c r="BT372" s="335">
        <v>2663</v>
      </c>
      <c r="BU372" s="335">
        <v>4533</v>
      </c>
      <c r="BV372" s="335">
        <v>4598</v>
      </c>
      <c r="BW372" s="335">
        <v>4419</v>
      </c>
      <c r="BX372" s="335">
        <v>3817</v>
      </c>
      <c r="BY372" s="335">
        <v>3532</v>
      </c>
      <c r="BZ372" s="335">
        <v>3537</v>
      </c>
      <c r="CA372" s="335">
        <v>3437</v>
      </c>
      <c r="CB372" s="335">
        <v>3213</v>
      </c>
      <c r="CC372" s="335">
        <v>2805</v>
      </c>
    </row>
    <row r="373" spans="1:81" s="330" customFormat="1" ht="13.9" customHeight="1" x14ac:dyDescent="0.2">
      <c r="A373" s="377" t="s">
        <v>1421</v>
      </c>
      <c r="B373" s="378"/>
      <c r="C373" s="335" t="s">
        <v>1282</v>
      </c>
      <c r="D373" s="335" t="s">
        <v>1282</v>
      </c>
      <c r="E373" s="335" t="s">
        <v>1282</v>
      </c>
      <c r="F373" s="335" t="s">
        <v>1282</v>
      </c>
      <c r="G373" s="335" t="s">
        <v>1282</v>
      </c>
      <c r="H373" s="335" t="s">
        <v>1282</v>
      </c>
      <c r="I373" s="335" t="s">
        <v>1282</v>
      </c>
      <c r="J373" s="335" t="s">
        <v>1282</v>
      </c>
      <c r="K373" s="335" t="s">
        <v>1282</v>
      </c>
      <c r="L373" s="335" t="s">
        <v>1282</v>
      </c>
      <c r="M373" s="335" t="s">
        <v>1282</v>
      </c>
      <c r="N373" s="335" t="s">
        <v>1282</v>
      </c>
      <c r="O373" s="335" t="s">
        <v>1282</v>
      </c>
      <c r="P373" s="335" t="s">
        <v>1282</v>
      </c>
      <c r="Q373" s="335" t="s">
        <v>1282</v>
      </c>
      <c r="R373" s="335" t="s">
        <v>1282</v>
      </c>
      <c r="S373" s="335" t="s">
        <v>1282</v>
      </c>
      <c r="T373" s="335" t="s">
        <v>1282</v>
      </c>
      <c r="U373" s="335" t="s">
        <v>1282</v>
      </c>
      <c r="V373" s="335" t="s">
        <v>1282</v>
      </c>
      <c r="W373" s="335" t="s">
        <v>1282</v>
      </c>
      <c r="X373" s="335" t="s">
        <v>1282</v>
      </c>
      <c r="Y373" s="335" t="s">
        <v>1282</v>
      </c>
      <c r="Z373" s="335" t="s">
        <v>1282</v>
      </c>
      <c r="AA373" s="335" t="s">
        <v>1282</v>
      </c>
      <c r="AB373" s="335" t="s">
        <v>1282</v>
      </c>
      <c r="AC373" s="335" t="s">
        <v>1282</v>
      </c>
      <c r="AD373" s="335" t="s">
        <v>1282</v>
      </c>
      <c r="AE373" s="335" t="s">
        <v>1282</v>
      </c>
      <c r="AF373" s="335" t="s">
        <v>1282</v>
      </c>
      <c r="AG373" s="335" t="s">
        <v>1282</v>
      </c>
      <c r="AH373" s="335" t="s">
        <v>1282</v>
      </c>
      <c r="AI373" s="335" t="s">
        <v>1282</v>
      </c>
      <c r="AJ373" s="335" t="s">
        <v>1282</v>
      </c>
      <c r="AK373" s="335" t="s">
        <v>1282</v>
      </c>
      <c r="AL373" s="335" t="s">
        <v>1282</v>
      </c>
      <c r="AM373" s="335" t="s">
        <v>1282</v>
      </c>
      <c r="AN373" s="335" t="s">
        <v>1282</v>
      </c>
      <c r="AO373" s="335" t="s">
        <v>1282</v>
      </c>
      <c r="AP373" s="335">
        <v>56</v>
      </c>
      <c r="AQ373" s="335">
        <v>132</v>
      </c>
      <c r="AR373" s="335">
        <v>338</v>
      </c>
      <c r="AS373" s="335">
        <v>641</v>
      </c>
      <c r="AT373" s="335">
        <v>878</v>
      </c>
      <c r="AU373" s="335">
        <v>504</v>
      </c>
      <c r="AV373" s="335">
        <v>585</v>
      </c>
      <c r="AW373" s="335">
        <v>420</v>
      </c>
      <c r="AX373" s="335">
        <v>422</v>
      </c>
      <c r="AY373" s="335">
        <v>374</v>
      </c>
      <c r="AZ373" s="335">
        <v>312</v>
      </c>
      <c r="BA373" s="335">
        <v>370</v>
      </c>
      <c r="BB373" s="335">
        <v>391</v>
      </c>
      <c r="BC373" s="335">
        <v>228</v>
      </c>
      <c r="BD373" s="335">
        <v>304</v>
      </c>
      <c r="BE373" s="335">
        <v>327</v>
      </c>
      <c r="BF373" s="335">
        <v>333</v>
      </c>
      <c r="BG373" s="335">
        <v>346</v>
      </c>
      <c r="BH373" s="335">
        <v>319</v>
      </c>
      <c r="BI373" s="335">
        <v>277</v>
      </c>
      <c r="BJ373" s="335">
        <v>294</v>
      </c>
      <c r="BK373" s="335">
        <v>236</v>
      </c>
      <c r="BL373" s="335">
        <v>280</v>
      </c>
      <c r="BM373" s="335">
        <v>345</v>
      </c>
      <c r="BN373" s="335">
        <v>362</v>
      </c>
      <c r="BO373" s="335">
        <v>352</v>
      </c>
      <c r="BP373" s="335">
        <v>425</v>
      </c>
      <c r="BQ373" s="335">
        <v>419</v>
      </c>
      <c r="BR373" s="335">
        <v>425</v>
      </c>
      <c r="BS373" s="335">
        <v>389</v>
      </c>
      <c r="BT373" s="335">
        <v>471</v>
      </c>
      <c r="BU373" s="335">
        <v>544</v>
      </c>
      <c r="BV373" s="335">
        <v>571</v>
      </c>
      <c r="BW373" s="335">
        <v>632</v>
      </c>
      <c r="BX373" s="335">
        <v>633</v>
      </c>
      <c r="BY373" s="335">
        <v>288</v>
      </c>
      <c r="BZ373" s="335">
        <v>672</v>
      </c>
      <c r="CA373" s="335">
        <v>812</v>
      </c>
      <c r="CB373" s="335">
        <v>699</v>
      </c>
      <c r="CC373" s="335">
        <v>1262</v>
      </c>
    </row>
    <row r="374" spans="1:81" s="330" customFormat="1" ht="13.9" customHeight="1" x14ac:dyDescent="0.2">
      <c r="A374" s="377" t="s">
        <v>1420</v>
      </c>
      <c r="B374" s="378"/>
      <c r="C374" s="335" t="s">
        <v>1282</v>
      </c>
      <c r="D374" s="335" t="s">
        <v>1282</v>
      </c>
      <c r="E374" s="335" t="s">
        <v>1282</v>
      </c>
      <c r="F374" s="335" t="s">
        <v>1282</v>
      </c>
      <c r="G374" s="335" t="s">
        <v>1282</v>
      </c>
      <c r="H374" s="335" t="s">
        <v>1282</v>
      </c>
      <c r="I374" s="335" t="s">
        <v>1282</v>
      </c>
      <c r="J374" s="335" t="s">
        <v>1282</v>
      </c>
      <c r="K374" s="335" t="s">
        <v>1282</v>
      </c>
      <c r="L374" s="335" t="s">
        <v>1282</v>
      </c>
      <c r="M374" s="335" t="s">
        <v>1282</v>
      </c>
      <c r="N374" s="335" t="s">
        <v>1282</v>
      </c>
      <c r="O374" s="335" t="s">
        <v>1282</v>
      </c>
      <c r="P374" s="335" t="s">
        <v>1282</v>
      </c>
      <c r="Q374" s="335" t="s">
        <v>1282</v>
      </c>
      <c r="R374" s="335" t="s">
        <v>1282</v>
      </c>
      <c r="S374" s="335" t="s">
        <v>1282</v>
      </c>
      <c r="T374" s="335" t="s">
        <v>1282</v>
      </c>
      <c r="U374" s="335" t="s">
        <v>1282</v>
      </c>
      <c r="V374" s="335" t="s">
        <v>1282</v>
      </c>
      <c r="W374" s="335" t="s">
        <v>1282</v>
      </c>
      <c r="X374" s="335" t="s">
        <v>1282</v>
      </c>
      <c r="Y374" s="335" t="s">
        <v>1282</v>
      </c>
      <c r="Z374" s="335" t="s">
        <v>1282</v>
      </c>
      <c r="AA374" s="335" t="s">
        <v>1282</v>
      </c>
      <c r="AB374" s="335" t="s">
        <v>1282</v>
      </c>
      <c r="AC374" s="335" t="s">
        <v>1282</v>
      </c>
      <c r="AD374" s="335" t="s">
        <v>1282</v>
      </c>
      <c r="AE374" s="335" t="s">
        <v>1282</v>
      </c>
      <c r="AF374" s="335" t="s">
        <v>1282</v>
      </c>
      <c r="AG374" s="335" t="s">
        <v>1282</v>
      </c>
      <c r="AH374" s="335" t="s">
        <v>1282</v>
      </c>
      <c r="AI374" s="335" t="s">
        <v>1282</v>
      </c>
      <c r="AJ374" s="335" t="s">
        <v>1282</v>
      </c>
      <c r="AK374" s="335" t="s">
        <v>1282</v>
      </c>
      <c r="AL374" s="335" t="s">
        <v>1282</v>
      </c>
      <c r="AM374" s="335" t="s">
        <v>1282</v>
      </c>
      <c r="AN374" s="335" t="s">
        <v>1282</v>
      </c>
      <c r="AO374" s="335" t="s">
        <v>1282</v>
      </c>
      <c r="AP374" s="335" t="s">
        <v>1282</v>
      </c>
      <c r="AQ374" s="335" t="s">
        <v>1282</v>
      </c>
      <c r="AR374" s="335" t="s">
        <v>1282</v>
      </c>
      <c r="AS374" s="335" t="s">
        <v>1282</v>
      </c>
      <c r="AT374" s="335" t="s">
        <v>1282</v>
      </c>
      <c r="AU374" s="335" t="s">
        <v>1282</v>
      </c>
      <c r="AV374" s="335" t="s">
        <v>1282</v>
      </c>
      <c r="AW374" s="335" t="s">
        <v>1282</v>
      </c>
      <c r="AX374" s="335" t="s">
        <v>1282</v>
      </c>
      <c r="AY374" s="335" t="s">
        <v>1282</v>
      </c>
      <c r="AZ374" s="335" t="s">
        <v>1282</v>
      </c>
      <c r="BA374" s="335" t="s">
        <v>1282</v>
      </c>
      <c r="BB374" s="335" t="s">
        <v>1282</v>
      </c>
      <c r="BC374" s="335" t="s">
        <v>1282</v>
      </c>
      <c r="BD374" s="335" t="s">
        <v>1282</v>
      </c>
      <c r="BE374" s="335">
        <v>411</v>
      </c>
      <c r="BF374" s="335">
        <v>786</v>
      </c>
      <c r="BG374" s="335">
        <v>933</v>
      </c>
      <c r="BH374" s="335">
        <v>933</v>
      </c>
      <c r="BI374" s="335">
        <v>909</v>
      </c>
      <c r="BJ374" s="335">
        <v>1092</v>
      </c>
      <c r="BK374" s="335">
        <v>1029</v>
      </c>
      <c r="BL374" s="335">
        <v>1065</v>
      </c>
      <c r="BM374" s="335">
        <v>1369</v>
      </c>
      <c r="BN374" s="335">
        <v>2167</v>
      </c>
      <c r="BO374" s="335">
        <v>2313</v>
      </c>
      <c r="BP374" s="335">
        <v>2131</v>
      </c>
      <c r="BQ374" s="335">
        <v>2110</v>
      </c>
      <c r="BR374" s="335">
        <v>2185</v>
      </c>
      <c r="BS374" s="335">
        <v>2128</v>
      </c>
      <c r="BT374" s="335">
        <v>2067</v>
      </c>
      <c r="BU374" s="335">
        <v>2346</v>
      </c>
      <c r="BV374" s="335">
        <v>3129</v>
      </c>
      <c r="BW374" s="335">
        <v>2975</v>
      </c>
      <c r="BX374" s="335">
        <v>2191</v>
      </c>
      <c r="BY374" s="335">
        <v>2168</v>
      </c>
      <c r="BZ374" s="335">
        <v>2217</v>
      </c>
      <c r="CA374" s="335">
        <v>2301</v>
      </c>
      <c r="CB374" s="335">
        <v>2780</v>
      </c>
      <c r="CC374" s="335">
        <v>2923</v>
      </c>
    </row>
    <row r="375" spans="1:81" s="330" customFormat="1" ht="13.9" customHeight="1" x14ac:dyDescent="0.2">
      <c r="A375" s="377" t="s">
        <v>1419</v>
      </c>
      <c r="B375" s="378"/>
      <c r="C375" s="335" t="s">
        <v>1282</v>
      </c>
      <c r="D375" s="335" t="s">
        <v>1282</v>
      </c>
      <c r="E375" s="335" t="s">
        <v>1282</v>
      </c>
      <c r="F375" s="335" t="s">
        <v>1282</v>
      </c>
      <c r="G375" s="335" t="s">
        <v>1282</v>
      </c>
      <c r="H375" s="335" t="s">
        <v>1282</v>
      </c>
      <c r="I375" s="335" t="s">
        <v>1282</v>
      </c>
      <c r="J375" s="335" t="s">
        <v>1282</v>
      </c>
      <c r="K375" s="335" t="s">
        <v>1282</v>
      </c>
      <c r="L375" s="335" t="s">
        <v>1282</v>
      </c>
      <c r="M375" s="335" t="s">
        <v>1282</v>
      </c>
      <c r="N375" s="335" t="s">
        <v>1282</v>
      </c>
      <c r="O375" s="335" t="s">
        <v>1282</v>
      </c>
      <c r="P375" s="335" t="s">
        <v>1282</v>
      </c>
      <c r="Q375" s="335" t="s">
        <v>1282</v>
      </c>
      <c r="R375" s="335" t="s">
        <v>1282</v>
      </c>
      <c r="S375" s="335" t="s">
        <v>1282</v>
      </c>
      <c r="T375" s="335" t="s">
        <v>1282</v>
      </c>
      <c r="U375" s="335" t="s">
        <v>1282</v>
      </c>
      <c r="V375" s="335" t="s">
        <v>1282</v>
      </c>
      <c r="W375" s="335" t="s">
        <v>1282</v>
      </c>
      <c r="X375" s="335" t="s">
        <v>1282</v>
      </c>
      <c r="Y375" s="335" t="s">
        <v>1282</v>
      </c>
      <c r="Z375" s="335" t="s">
        <v>1282</v>
      </c>
      <c r="AA375" s="335" t="s">
        <v>1282</v>
      </c>
      <c r="AB375" s="335" t="s">
        <v>1282</v>
      </c>
      <c r="AC375" s="335" t="s">
        <v>1282</v>
      </c>
      <c r="AD375" s="335" t="s">
        <v>1282</v>
      </c>
      <c r="AE375" s="335" t="s">
        <v>1282</v>
      </c>
      <c r="AF375" s="335" t="s">
        <v>1282</v>
      </c>
      <c r="AG375" s="335" t="s">
        <v>1282</v>
      </c>
      <c r="AH375" s="335" t="s">
        <v>1282</v>
      </c>
      <c r="AI375" s="335" t="s">
        <v>1282</v>
      </c>
      <c r="AJ375" s="335" t="s">
        <v>1282</v>
      </c>
      <c r="AK375" s="335" t="s">
        <v>1282</v>
      </c>
      <c r="AL375" s="335" t="s">
        <v>1282</v>
      </c>
      <c r="AM375" s="335" t="s">
        <v>1282</v>
      </c>
      <c r="AN375" s="335" t="s">
        <v>1282</v>
      </c>
      <c r="AO375" s="335" t="s">
        <v>1282</v>
      </c>
      <c r="AP375" s="335" t="s">
        <v>1282</v>
      </c>
      <c r="AQ375" s="335" t="s">
        <v>1282</v>
      </c>
      <c r="AR375" s="335" t="s">
        <v>1282</v>
      </c>
      <c r="AS375" s="335" t="s">
        <v>1282</v>
      </c>
      <c r="AT375" s="335" t="s">
        <v>1282</v>
      </c>
      <c r="AU375" s="335" t="s">
        <v>1282</v>
      </c>
      <c r="AV375" s="335" t="s">
        <v>1282</v>
      </c>
      <c r="AW375" s="335" t="s">
        <v>1282</v>
      </c>
      <c r="AX375" s="335" t="s">
        <v>1282</v>
      </c>
      <c r="AY375" s="335" t="s">
        <v>1282</v>
      </c>
      <c r="AZ375" s="335" t="s">
        <v>1282</v>
      </c>
      <c r="BA375" s="335" t="s">
        <v>1282</v>
      </c>
      <c r="BB375" s="335" t="s">
        <v>1282</v>
      </c>
      <c r="BC375" s="335" t="s">
        <v>1282</v>
      </c>
      <c r="BD375" s="335" t="s">
        <v>1282</v>
      </c>
      <c r="BE375" s="335" t="s">
        <v>1282</v>
      </c>
      <c r="BF375" s="335" t="s">
        <v>1282</v>
      </c>
      <c r="BG375" s="335" t="s">
        <v>1282</v>
      </c>
      <c r="BH375" s="335" t="s">
        <v>1282</v>
      </c>
      <c r="BI375" s="335" t="s">
        <v>1282</v>
      </c>
      <c r="BJ375" s="335">
        <v>2</v>
      </c>
      <c r="BK375" s="335" t="s">
        <v>1282</v>
      </c>
      <c r="BL375" s="335" t="s">
        <v>1282</v>
      </c>
      <c r="BM375" s="335" t="s">
        <v>1282</v>
      </c>
      <c r="BN375" s="335" t="s">
        <v>1282</v>
      </c>
      <c r="BO375" s="335" t="s">
        <v>1282</v>
      </c>
      <c r="BP375" s="335" t="s">
        <v>1282</v>
      </c>
      <c r="BQ375" s="335">
        <v>43</v>
      </c>
      <c r="BR375" s="335">
        <v>77</v>
      </c>
      <c r="BS375" s="335">
        <v>56</v>
      </c>
      <c r="BT375" s="335">
        <v>348</v>
      </c>
      <c r="BU375" s="335">
        <v>1072</v>
      </c>
      <c r="BV375" s="335">
        <v>2905</v>
      </c>
      <c r="BW375" s="335">
        <v>1956</v>
      </c>
      <c r="BX375" s="335">
        <v>678</v>
      </c>
      <c r="BY375" s="335">
        <v>699</v>
      </c>
      <c r="BZ375" s="335">
        <v>621</v>
      </c>
      <c r="CA375" s="335">
        <v>730</v>
      </c>
      <c r="CB375" s="335">
        <v>556</v>
      </c>
      <c r="CC375" s="335">
        <v>584</v>
      </c>
    </row>
    <row r="376" spans="1:81" s="330" customFormat="1" ht="13.9" customHeight="1" x14ac:dyDescent="0.2">
      <c r="A376" s="377" t="s">
        <v>1418</v>
      </c>
      <c r="B376" s="378"/>
      <c r="C376" s="335" t="s">
        <v>1282</v>
      </c>
      <c r="D376" s="335" t="s">
        <v>1282</v>
      </c>
      <c r="E376" s="335" t="s">
        <v>1282</v>
      </c>
      <c r="F376" s="335" t="s">
        <v>1282</v>
      </c>
      <c r="G376" s="335" t="s">
        <v>1282</v>
      </c>
      <c r="H376" s="335" t="s">
        <v>1282</v>
      </c>
      <c r="I376" s="335" t="s">
        <v>1282</v>
      </c>
      <c r="J376" s="335" t="s">
        <v>1282</v>
      </c>
      <c r="K376" s="335" t="s">
        <v>1282</v>
      </c>
      <c r="L376" s="335" t="s">
        <v>1282</v>
      </c>
      <c r="M376" s="335" t="s">
        <v>1282</v>
      </c>
      <c r="N376" s="335" t="s">
        <v>1282</v>
      </c>
      <c r="O376" s="335" t="s">
        <v>1282</v>
      </c>
      <c r="P376" s="335" t="s">
        <v>1282</v>
      </c>
      <c r="Q376" s="335" t="s">
        <v>1282</v>
      </c>
      <c r="R376" s="335" t="s">
        <v>1282</v>
      </c>
      <c r="S376" s="335" t="s">
        <v>1282</v>
      </c>
      <c r="T376" s="335" t="s">
        <v>1282</v>
      </c>
      <c r="U376" s="335" t="s">
        <v>1282</v>
      </c>
      <c r="V376" s="335" t="s">
        <v>1282</v>
      </c>
      <c r="W376" s="335" t="s">
        <v>1282</v>
      </c>
      <c r="X376" s="335" t="s">
        <v>1282</v>
      </c>
      <c r="Y376" s="335" t="s">
        <v>1282</v>
      </c>
      <c r="Z376" s="335" t="s">
        <v>1282</v>
      </c>
      <c r="AA376" s="335" t="s">
        <v>1282</v>
      </c>
      <c r="AB376" s="335" t="s">
        <v>1282</v>
      </c>
      <c r="AC376" s="335" t="s">
        <v>1282</v>
      </c>
      <c r="AD376" s="335" t="s">
        <v>1282</v>
      </c>
      <c r="AE376" s="335" t="s">
        <v>1282</v>
      </c>
      <c r="AF376" s="335" t="s">
        <v>1282</v>
      </c>
      <c r="AG376" s="335" t="s">
        <v>1282</v>
      </c>
      <c r="AH376" s="335" t="s">
        <v>1282</v>
      </c>
      <c r="AI376" s="335" t="s">
        <v>1282</v>
      </c>
      <c r="AJ376" s="335" t="s">
        <v>1282</v>
      </c>
      <c r="AK376" s="335" t="s">
        <v>1282</v>
      </c>
      <c r="AL376" s="335" t="s">
        <v>1282</v>
      </c>
      <c r="AM376" s="335" t="s">
        <v>1282</v>
      </c>
      <c r="AN376" s="335" t="s">
        <v>1282</v>
      </c>
      <c r="AO376" s="335" t="s">
        <v>1282</v>
      </c>
      <c r="AP376" s="335" t="s">
        <v>1282</v>
      </c>
      <c r="AQ376" s="335" t="s">
        <v>1282</v>
      </c>
      <c r="AR376" s="335" t="s">
        <v>1282</v>
      </c>
      <c r="AS376" s="335">
        <v>557</v>
      </c>
      <c r="AT376" s="335">
        <v>402</v>
      </c>
      <c r="AU376" s="335">
        <v>408</v>
      </c>
      <c r="AV376" s="335">
        <v>648</v>
      </c>
      <c r="AW376" s="335">
        <v>738</v>
      </c>
      <c r="AX376" s="335">
        <v>794</v>
      </c>
      <c r="AY376" s="335">
        <v>783</v>
      </c>
      <c r="AZ376" s="335">
        <v>988</v>
      </c>
      <c r="BA376" s="335">
        <v>1338</v>
      </c>
      <c r="BB376" s="335">
        <v>1579</v>
      </c>
      <c r="BC376" s="335">
        <v>2120</v>
      </c>
      <c r="BD376" s="335">
        <v>2505</v>
      </c>
      <c r="BE376" s="335">
        <v>2636</v>
      </c>
      <c r="BF376" s="335">
        <v>3030</v>
      </c>
      <c r="BG376" s="335">
        <v>3244</v>
      </c>
      <c r="BH376" s="335">
        <v>3691</v>
      </c>
      <c r="BI376" s="335">
        <v>4047</v>
      </c>
      <c r="BJ376" s="335">
        <v>4451</v>
      </c>
      <c r="BK376" s="335">
        <v>4707</v>
      </c>
      <c r="BL376" s="335">
        <v>5453</v>
      </c>
      <c r="BM376" s="335">
        <v>5710</v>
      </c>
      <c r="BN376" s="335">
        <v>5885</v>
      </c>
      <c r="BO376" s="335">
        <v>6124</v>
      </c>
      <c r="BP376" s="335">
        <v>6340</v>
      </c>
      <c r="BQ376" s="335">
        <v>6427</v>
      </c>
      <c r="BR376" s="335">
        <v>6353</v>
      </c>
      <c r="BS376" s="335">
        <v>6563</v>
      </c>
      <c r="BT376" s="335">
        <v>6750</v>
      </c>
      <c r="BU376" s="335">
        <v>6858</v>
      </c>
      <c r="BV376" s="335">
        <v>6972</v>
      </c>
      <c r="BW376" s="335">
        <v>6859</v>
      </c>
      <c r="BX376" s="335">
        <v>6846</v>
      </c>
      <c r="BY376" s="335">
        <v>6770</v>
      </c>
      <c r="BZ376" s="335">
        <v>6867</v>
      </c>
      <c r="CA376" s="335">
        <v>7314</v>
      </c>
      <c r="CB376" s="335">
        <v>7478</v>
      </c>
      <c r="CC376" s="335">
        <v>8058</v>
      </c>
    </row>
    <row r="377" spans="1:81" s="330" customFormat="1" ht="13.9" customHeight="1" x14ac:dyDescent="0.2">
      <c r="A377" s="377" t="s">
        <v>1417</v>
      </c>
      <c r="B377" s="378"/>
      <c r="C377" s="335" t="s">
        <v>1282</v>
      </c>
      <c r="D377" s="335" t="s">
        <v>1282</v>
      </c>
      <c r="E377" s="335" t="s">
        <v>1282</v>
      </c>
      <c r="F377" s="335" t="s">
        <v>1282</v>
      </c>
      <c r="G377" s="335" t="s">
        <v>1282</v>
      </c>
      <c r="H377" s="335" t="s">
        <v>1282</v>
      </c>
      <c r="I377" s="335" t="s">
        <v>1282</v>
      </c>
      <c r="J377" s="335" t="s">
        <v>1282</v>
      </c>
      <c r="K377" s="335" t="s">
        <v>1282</v>
      </c>
      <c r="L377" s="335" t="s">
        <v>1282</v>
      </c>
      <c r="M377" s="335" t="s">
        <v>1282</v>
      </c>
      <c r="N377" s="335" t="s">
        <v>1282</v>
      </c>
      <c r="O377" s="335" t="s">
        <v>1282</v>
      </c>
      <c r="P377" s="335" t="s">
        <v>1282</v>
      </c>
      <c r="Q377" s="335" t="s">
        <v>1282</v>
      </c>
      <c r="R377" s="335" t="s">
        <v>1282</v>
      </c>
      <c r="S377" s="335" t="s">
        <v>1282</v>
      </c>
      <c r="T377" s="335" t="s">
        <v>1282</v>
      </c>
      <c r="U377" s="335" t="s">
        <v>1282</v>
      </c>
      <c r="V377" s="335" t="s">
        <v>1282</v>
      </c>
      <c r="W377" s="335" t="s">
        <v>1282</v>
      </c>
      <c r="X377" s="335" t="s">
        <v>1282</v>
      </c>
      <c r="Y377" s="335" t="s">
        <v>1282</v>
      </c>
      <c r="Z377" s="335" t="s">
        <v>1282</v>
      </c>
      <c r="AA377" s="335" t="s">
        <v>1282</v>
      </c>
      <c r="AB377" s="335" t="s">
        <v>1282</v>
      </c>
      <c r="AC377" s="335" t="s">
        <v>1282</v>
      </c>
      <c r="AD377" s="335" t="s">
        <v>1282</v>
      </c>
      <c r="AE377" s="335" t="s">
        <v>1282</v>
      </c>
      <c r="AF377" s="335" t="s">
        <v>1282</v>
      </c>
      <c r="AG377" s="335" t="s">
        <v>1282</v>
      </c>
      <c r="AH377" s="335" t="s">
        <v>1282</v>
      </c>
      <c r="AI377" s="335" t="s">
        <v>1282</v>
      </c>
      <c r="AJ377" s="335" t="s">
        <v>1282</v>
      </c>
      <c r="AK377" s="335" t="s">
        <v>1282</v>
      </c>
      <c r="AL377" s="335" t="s">
        <v>1282</v>
      </c>
      <c r="AM377" s="335" t="s">
        <v>1282</v>
      </c>
      <c r="AN377" s="335" t="s">
        <v>1282</v>
      </c>
      <c r="AO377" s="335" t="s">
        <v>1282</v>
      </c>
      <c r="AP377" s="335" t="s">
        <v>1282</v>
      </c>
      <c r="AQ377" s="335" t="s">
        <v>1282</v>
      </c>
      <c r="AR377" s="335" t="s">
        <v>1282</v>
      </c>
      <c r="AS377" s="335" t="s">
        <v>1282</v>
      </c>
      <c r="AT377" s="335" t="s">
        <v>1282</v>
      </c>
      <c r="AU377" s="335" t="s">
        <v>1282</v>
      </c>
      <c r="AV377" s="335" t="s">
        <v>1282</v>
      </c>
      <c r="AW377" s="335" t="s">
        <v>1282</v>
      </c>
      <c r="AX377" s="335" t="s">
        <v>1282</v>
      </c>
      <c r="AY377" s="335" t="s">
        <v>1282</v>
      </c>
      <c r="AZ377" s="335" t="s">
        <v>1282</v>
      </c>
      <c r="BA377" s="335" t="s">
        <v>1282</v>
      </c>
      <c r="BB377" s="335" t="s">
        <v>1282</v>
      </c>
      <c r="BC377" s="335" t="s">
        <v>1282</v>
      </c>
      <c r="BD377" s="335" t="s">
        <v>1282</v>
      </c>
      <c r="BE377" s="335" t="s">
        <v>1282</v>
      </c>
      <c r="BF377" s="335" t="s">
        <v>1282</v>
      </c>
      <c r="BG377" s="335" t="s">
        <v>1282</v>
      </c>
      <c r="BH377" s="335" t="s">
        <v>1282</v>
      </c>
      <c r="BI377" s="335">
        <v>1398</v>
      </c>
      <c r="BJ377" s="335">
        <v>2028</v>
      </c>
      <c r="BK377" s="335">
        <v>2254</v>
      </c>
      <c r="BL377" s="335">
        <v>2237</v>
      </c>
      <c r="BM377" s="335">
        <v>2336</v>
      </c>
      <c r="BN377" s="335">
        <v>2358</v>
      </c>
      <c r="BO377" s="335">
        <v>2876</v>
      </c>
      <c r="BP377" s="335">
        <v>2695</v>
      </c>
      <c r="BQ377" s="335">
        <v>2784</v>
      </c>
      <c r="BR377" s="335">
        <v>3060</v>
      </c>
      <c r="BS377" s="335">
        <v>2994</v>
      </c>
      <c r="BT377" s="335">
        <v>2910</v>
      </c>
      <c r="BU377" s="335">
        <v>2952</v>
      </c>
      <c r="BV377" s="335">
        <v>2723</v>
      </c>
      <c r="BW377" s="335">
        <v>3100</v>
      </c>
      <c r="BX377" s="335">
        <v>2828</v>
      </c>
      <c r="BY377" s="335">
        <v>2872</v>
      </c>
      <c r="BZ377" s="335">
        <v>2838</v>
      </c>
      <c r="CA377" s="335">
        <v>2821</v>
      </c>
      <c r="CB377" s="335">
        <v>2950</v>
      </c>
      <c r="CC377" s="335">
        <v>5906</v>
      </c>
    </row>
    <row r="378" spans="1:81" s="330" customFormat="1" ht="13.9" customHeight="1" x14ac:dyDescent="0.2">
      <c r="A378" s="377" t="s">
        <v>1416</v>
      </c>
      <c r="B378" s="378"/>
      <c r="C378" s="335" t="s">
        <v>1282</v>
      </c>
      <c r="D378" s="335" t="s">
        <v>1282</v>
      </c>
      <c r="E378" s="335" t="s">
        <v>1282</v>
      </c>
      <c r="F378" s="335" t="s">
        <v>1282</v>
      </c>
      <c r="G378" s="335" t="s">
        <v>1282</v>
      </c>
      <c r="H378" s="335" t="s">
        <v>1282</v>
      </c>
      <c r="I378" s="335" t="s">
        <v>1282</v>
      </c>
      <c r="J378" s="335" t="s">
        <v>1282</v>
      </c>
      <c r="K378" s="335" t="s">
        <v>1282</v>
      </c>
      <c r="L378" s="335" t="s">
        <v>1282</v>
      </c>
      <c r="M378" s="335" t="s">
        <v>1282</v>
      </c>
      <c r="N378" s="335" t="s">
        <v>1282</v>
      </c>
      <c r="O378" s="335" t="s">
        <v>1282</v>
      </c>
      <c r="P378" s="335" t="s">
        <v>1282</v>
      </c>
      <c r="Q378" s="335" t="s">
        <v>1282</v>
      </c>
      <c r="R378" s="335" t="s">
        <v>1282</v>
      </c>
      <c r="S378" s="335" t="s">
        <v>1282</v>
      </c>
      <c r="T378" s="335" t="s">
        <v>1282</v>
      </c>
      <c r="U378" s="335" t="s">
        <v>1282</v>
      </c>
      <c r="V378" s="335" t="s">
        <v>1282</v>
      </c>
      <c r="W378" s="335" t="s">
        <v>1282</v>
      </c>
      <c r="X378" s="335" t="s">
        <v>1282</v>
      </c>
      <c r="Y378" s="335" t="s">
        <v>1282</v>
      </c>
      <c r="Z378" s="335" t="s">
        <v>1282</v>
      </c>
      <c r="AA378" s="335" t="s">
        <v>1282</v>
      </c>
      <c r="AB378" s="335" t="s">
        <v>1282</v>
      </c>
      <c r="AC378" s="335" t="s">
        <v>1282</v>
      </c>
      <c r="AD378" s="335" t="s">
        <v>1282</v>
      </c>
      <c r="AE378" s="335" t="s">
        <v>1282</v>
      </c>
      <c r="AF378" s="335" t="s">
        <v>1282</v>
      </c>
      <c r="AG378" s="335" t="s">
        <v>1282</v>
      </c>
      <c r="AH378" s="335" t="s">
        <v>1282</v>
      </c>
      <c r="AI378" s="335" t="s">
        <v>1282</v>
      </c>
      <c r="AJ378" s="335" t="s">
        <v>1282</v>
      </c>
      <c r="AK378" s="335" t="s">
        <v>1282</v>
      </c>
      <c r="AL378" s="335" t="s">
        <v>1282</v>
      </c>
      <c r="AM378" s="335" t="s">
        <v>1282</v>
      </c>
      <c r="AN378" s="335" t="s">
        <v>1282</v>
      </c>
      <c r="AO378" s="335" t="s">
        <v>1282</v>
      </c>
      <c r="AP378" s="335" t="s">
        <v>1282</v>
      </c>
      <c r="AQ378" s="335" t="s">
        <v>1282</v>
      </c>
      <c r="AR378" s="335" t="s">
        <v>1282</v>
      </c>
      <c r="AS378" s="335" t="s">
        <v>1282</v>
      </c>
      <c r="AT378" s="335" t="s">
        <v>1282</v>
      </c>
      <c r="AU378" s="335" t="s">
        <v>1282</v>
      </c>
      <c r="AV378" s="335" t="s">
        <v>1282</v>
      </c>
      <c r="AW378" s="335" t="s">
        <v>1282</v>
      </c>
      <c r="AX378" s="335" t="s">
        <v>1282</v>
      </c>
      <c r="AY378" s="335" t="s">
        <v>1282</v>
      </c>
      <c r="AZ378" s="335" t="s">
        <v>1282</v>
      </c>
      <c r="BA378" s="335" t="s">
        <v>1282</v>
      </c>
      <c r="BB378" s="335" t="s">
        <v>1282</v>
      </c>
      <c r="BC378" s="335" t="s">
        <v>1282</v>
      </c>
      <c r="BD378" s="335" t="s">
        <v>1282</v>
      </c>
      <c r="BE378" s="335" t="s">
        <v>1282</v>
      </c>
      <c r="BF378" s="335" t="s">
        <v>1282</v>
      </c>
      <c r="BG378" s="335" t="s">
        <v>1282</v>
      </c>
      <c r="BH378" s="335" t="s">
        <v>1282</v>
      </c>
      <c r="BI378" s="335">
        <v>9726</v>
      </c>
      <c r="BJ378" s="335">
        <v>13284</v>
      </c>
      <c r="BK378" s="335">
        <v>14161</v>
      </c>
      <c r="BL378" s="335">
        <v>15464</v>
      </c>
      <c r="BM378" s="335">
        <v>18583</v>
      </c>
      <c r="BN378" s="335">
        <v>18749</v>
      </c>
      <c r="BO378" s="335">
        <v>19352</v>
      </c>
      <c r="BP378" s="335">
        <v>17725</v>
      </c>
      <c r="BQ378" s="335">
        <v>17357</v>
      </c>
      <c r="BR378" s="335">
        <v>16897</v>
      </c>
      <c r="BS378" s="335">
        <v>16876</v>
      </c>
      <c r="BT378" s="335">
        <v>17532</v>
      </c>
      <c r="BU378" s="335">
        <v>17861</v>
      </c>
      <c r="BV378" s="335">
        <v>17513</v>
      </c>
      <c r="BW378" s="335">
        <v>17116</v>
      </c>
      <c r="BX378" s="335">
        <v>16136</v>
      </c>
      <c r="BY378" s="335">
        <v>17107</v>
      </c>
      <c r="BZ378" s="335">
        <v>16266</v>
      </c>
      <c r="CA378" s="335">
        <v>15940</v>
      </c>
      <c r="CB378" s="335">
        <v>16393</v>
      </c>
      <c r="CC378" s="335">
        <v>17031</v>
      </c>
    </row>
    <row r="379" spans="1:81" s="330" customFormat="1" ht="13.9" customHeight="1" x14ac:dyDescent="0.2">
      <c r="A379" s="383" t="s">
        <v>1415</v>
      </c>
      <c r="B379" s="384"/>
      <c r="C379" s="333">
        <v>279</v>
      </c>
      <c r="D379" s="333">
        <v>330</v>
      </c>
      <c r="E379" s="333">
        <v>376</v>
      </c>
      <c r="F379" s="333">
        <v>395</v>
      </c>
      <c r="G379" s="333">
        <v>430</v>
      </c>
      <c r="H379" s="333">
        <v>401</v>
      </c>
      <c r="I379" s="333">
        <v>421</v>
      </c>
      <c r="J379" s="333">
        <v>644</v>
      </c>
      <c r="K379" s="333">
        <v>732</v>
      </c>
      <c r="L379" s="333">
        <v>921</v>
      </c>
      <c r="M379" s="333">
        <v>1123</v>
      </c>
      <c r="N379" s="333">
        <v>1186</v>
      </c>
      <c r="O379" s="333">
        <v>1178</v>
      </c>
      <c r="P379" s="333">
        <v>1330</v>
      </c>
      <c r="Q379" s="333">
        <v>1438</v>
      </c>
      <c r="R379" s="333">
        <v>1427</v>
      </c>
      <c r="S379" s="333">
        <v>1455</v>
      </c>
      <c r="T379" s="333">
        <v>1556</v>
      </c>
      <c r="U379" s="333">
        <v>1795</v>
      </c>
      <c r="V379" s="333">
        <v>1966</v>
      </c>
      <c r="W379" s="333">
        <v>2059</v>
      </c>
      <c r="X379" s="333">
        <v>2144</v>
      </c>
      <c r="Y379" s="333">
        <v>2329</v>
      </c>
      <c r="Z379" s="333">
        <v>2572</v>
      </c>
      <c r="AA379" s="333">
        <v>2734</v>
      </c>
      <c r="AB379" s="333">
        <v>2787</v>
      </c>
      <c r="AC379" s="333">
        <v>2758</v>
      </c>
      <c r="AD379" s="333">
        <v>2720</v>
      </c>
      <c r="AE379" s="333">
        <v>3166</v>
      </c>
      <c r="AF379" s="333">
        <v>3618</v>
      </c>
      <c r="AG379" s="333">
        <v>4142</v>
      </c>
      <c r="AH379" s="333">
        <v>5486</v>
      </c>
      <c r="AI379" s="333">
        <v>6559</v>
      </c>
      <c r="AJ379" s="333">
        <v>5922</v>
      </c>
      <c r="AK379" s="333">
        <v>5423</v>
      </c>
      <c r="AL379" s="333">
        <v>5121</v>
      </c>
      <c r="AM379" s="333">
        <v>5849</v>
      </c>
      <c r="AN379" s="333">
        <v>1606</v>
      </c>
      <c r="AO379" s="333">
        <v>6461</v>
      </c>
      <c r="AP379" s="333">
        <v>6865</v>
      </c>
      <c r="AQ379" s="333">
        <v>6901</v>
      </c>
      <c r="AR379" s="333">
        <v>8791</v>
      </c>
      <c r="AS379" s="333">
        <v>10985</v>
      </c>
      <c r="AT379" s="333">
        <v>10912</v>
      </c>
      <c r="AU379" s="333">
        <v>11245</v>
      </c>
      <c r="AV379" s="333">
        <v>12057</v>
      </c>
      <c r="AW379" s="333">
        <v>12466</v>
      </c>
      <c r="AX379" s="333">
        <v>13145</v>
      </c>
      <c r="AY379" s="333">
        <v>13529</v>
      </c>
      <c r="AZ379" s="333">
        <v>13660</v>
      </c>
      <c r="BA379" s="333">
        <v>14271</v>
      </c>
      <c r="BB379" s="333">
        <v>15534</v>
      </c>
      <c r="BC379" s="333">
        <v>17611</v>
      </c>
      <c r="BD379" s="333">
        <v>19055</v>
      </c>
      <c r="BE379" s="333">
        <v>20069</v>
      </c>
      <c r="BF379" s="333">
        <v>22783</v>
      </c>
      <c r="BG379" s="333">
        <v>23075</v>
      </c>
      <c r="BH379" s="333">
        <v>22680</v>
      </c>
      <c r="BI379" s="333">
        <v>22923</v>
      </c>
      <c r="BJ379" s="333">
        <v>24455</v>
      </c>
      <c r="BK379" s="333">
        <v>26319</v>
      </c>
      <c r="BL379" s="333">
        <v>28900</v>
      </c>
      <c r="BM379" s="333">
        <v>34210</v>
      </c>
      <c r="BN379" s="333">
        <v>35292</v>
      </c>
      <c r="BO379" s="333">
        <v>36835</v>
      </c>
      <c r="BP379" s="333">
        <v>35022</v>
      </c>
      <c r="BQ379" s="333">
        <v>35217</v>
      </c>
      <c r="BR379" s="333">
        <v>35635</v>
      </c>
      <c r="BS379" s="333">
        <v>35742</v>
      </c>
      <c r="BT379" s="333">
        <v>37024</v>
      </c>
      <c r="BU379" s="333">
        <v>40518</v>
      </c>
      <c r="BV379" s="333">
        <v>42834</v>
      </c>
      <c r="BW379" s="333">
        <v>41239</v>
      </c>
      <c r="BX379" s="333">
        <v>37086</v>
      </c>
      <c r="BY379" s="333">
        <v>37502</v>
      </c>
      <c r="BZ379" s="333">
        <v>37130</v>
      </c>
      <c r="CA379" s="333">
        <v>37395</v>
      </c>
      <c r="CB379" s="333">
        <v>38236</v>
      </c>
      <c r="CC379" s="333">
        <v>42890</v>
      </c>
    </row>
    <row r="380" spans="1:81" s="330" customFormat="1" ht="13.9" customHeight="1" x14ac:dyDescent="0.2">
      <c r="A380" s="375" t="s">
        <v>1318</v>
      </c>
      <c r="B380" s="376"/>
      <c r="C380" s="337"/>
      <c r="D380" s="337"/>
      <c r="E380" s="337"/>
      <c r="F380" s="337"/>
      <c r="G380" s="337"/>
      <c r="H380" s="337"/>
      <c r="I380" s="337"/>
      <c r="J380" s="337"/>
      <c r="K380" s="337"/>
      <c r="L380" s="337"/>
      <c r="M380" s="337"/>
      <c r="N380" s="337"/>
      <c r="O380" s="337"/>
      <c r="P380" s="337"/>
      <c r="Q380" s="337"/>
      <c r="R380" s="337"/>
      <c r="S380" s="337"/>
      <c r="T380" s="337"/>
      <c r="U380" s="337"/>
      <c r="V380" s="337"/>
      <c r="W380" s="337"/>
      <c r="X380" s="337"/>
      <c r="Y380" s="337"/>
      <c r="Z380" s="337"/>
      <c r="AA380" s="337"/>
      <c r="AB380" s="337"/>
      <c r="AC380" s="337"/>
      <c r="AD380" s="337"/>
      <c r="AE380" s="337"/>
      <c r="AF380" s="337"/>
      <c r="AG380" s="337"/>
      <c r="AH380" s="337"/>
      <c r="AI380" s="337"/>
      <c r="AJ380" s="337"/>
      <c r="AK380" s="337"/>
      <c r="AL380" s="337"/>
      <c r="AM380" s="337"/>
      <c r="AN380" s="337"/>
      <c r="AO380" s="337"/>
      <c r="AP380" s="337"/>
      <c r="AQ380" s="337"/>
      <c r="AR380" s="337"/>
      <c r="AS380" s="337"/>
      <c r="AT380" s="337"/>
      <c r="AU380" s="337"/>
      <c r="AV380" s="337"/>
      <c r="AW380" s="337"/>
      <c r="AX380" s="337"/>
      <c r="AY380" s="337"/>
      <c r="AZ380" s="337"/>
      <c r="BA380" s="337"/>
      <c r="BB380" s="337"/>
      <c r="BC380" s="337"/>
      <c r="BD380" s="337"/>
      <c r="BE380" s="337"/>
      <c r="BF380" s="337"/>
      <c r="BG380" s="337"/>
      <c r="BH380" s="337"/>
      <c r="BI380" s="337"/>
      <c r="BJ380" s="337"/>
      <c r="BK380" s="337"/>
      <c r="BL380" s="337"/>
      <c r="BM380" s="337"/>
      <c r="BN380" s="337"/>
      <c r="BO380" s="337"/>
      <c r="BP380" s="337"/>
      <c r="BQ380" s="337"/>
      <c r="BR380" s="337"/>
      <c r="BS380" s="337"/>
      <c r="BT380" s="337"/>
      <c r="BU380" s="337"/>
      <c r="BV380" s="337"/>
      <c r="BW380" s="337"/>
      <c r="BX380" s="337"/>
      <c r="BY380" s="337"/>
      <c r="BZ380" s="337"/>
      <c r="CA380" s="337"/>
      <c r="CB380" s="337"/>
      <c r="CC380" s="337"/>
    </row>
    <row r="381" spans="1:81" s="330" customFormat="1" ht="13.9" customHeight="1" x14ac:dyDescent="0.2">
      <c r="A381" s="377" t="s">
        <v>1414</v>
      </c>
      <c r="B381" s="378"/>
      <c r="C381" s="335" t="s">
        <v>1282</v>
      </c>
      <c r="D381" s="335" t="s">
        <v>1282</v>
      </c>
      <c r="E381" s="335" t="s">
        <v>1282</v>
      </c>
      <c r="F381" s="335" t="s">
        <v>1282</v>
      </c>
      <c r="G381" s="335" t="s">
        <v>1282</v>
      </c>
      <c r="H381" s="335" t="s">
        <v>1282</v>
      </c>
      <c r="I381" s="335" t="s">
        <v>1282</v>
      </c>
      <c r="J381" s="335" t="s">
        <v>1282</v>
      </c>
      <c r="K381" s="335" t="s">
        <v>1282</v>
      </c>
      <c r="L381" s="335" t="s">
        <v>1282</v>
      </c>
      <c r="M381" s="335" t="s">
        <v>1282</v>
      </c>
      <c r="N381" s="335" t="s">
        <v>1282</v>
      </c>
      <c r="O381" s="335" t="s">
        <v>1282</v>
      </c>
      <c r="P381" s="335" t="s">
        <v>1282</v>
      </c>
      <c r="Q381" s="335" t="s">
        <v>1282</v>
      </c>
      <c r="R381" s="335" t="s">
        <v>1282</v>
      </c>
      <c r="S381" s="335" t="s">
        <v>1282</v>
      </c>
      <c r="T381" s="335" t="s">
        <v>1282</v>
      </c>
      <c r="U381" s="335" t="s">
        <v>1282</v>
      </c>
      <c r="V381" s="335" t="s">
        <v>1282</v>
      </c>
      <c r="W381" s="335" t="s">
        <v>1282</v>
      </c>
      <c r="X381" s="335" t="s">
        <v>1282</v>
      </c>
      <c r="Y381" s="335" t="s">
        <v>1282</v>
      </c>
      <c r="Z381" s="335" t="s">
        <v>1282</v>
      </c>
      <c r="AA381" s="335" t="s">
        <v>1282</v>
      </c>
      <c r="AB381" s="335" t="s">
        <v>1282</v>
      </c>
      <c r="AC381" s="335" t="s">
        <v>1282</v>
      </c>
      <c r="AD381" s="335" t="s">
        <v>1282</v>
      </c>
      <c r="AE381" s="335" t="s">
        <v>1282</v>
      </c>
      <c r="AF381" s="335" t="s">
        <v>1282</v>
      </c>
      <c r="AG381" s="335" t="s">
        <v>1282</v>
      </c>
      <c r="AH381" s="335" t="s">
        <v>1282</v>
      </c>
      <c r="AI381" s="335" t="s">
        <v>1282</v>
      </c>
      <c r="AJ381" s="335" t="s">
        <v>1282</v>
      </c>
      <c r="AK381" s="335" t="s">
        <v>1282</v>
      </c>
      <c r="AL381" s="335" t="s">
        <v>1282</v>
      </c>
      <c r="AM381" s="335" t="s">
        <v>1282</v>
      </c>
      <c r="AN381" s="335" t="s">
        <v>1282</v>
      </c>
      <c r="AO381" s="335" t="s">
        <v>1282</v>
      </c>
      <c r="AP381" s="335" t="s">
        <v>1282</v>
      </c>
      <c r="AQ381" s="335" t="s">
        <v>1282</v>
      </c>
      <c r="AR381" s="335" t="s">
        <v>1282</v>
      </c>
      <c r="AS381" s="335" t="s">
        <v>1282</v>
      </c>
      <c r="AT381" s="335" t="s">
        <v>1282</v>
      </c>
      <c r="AU381" s="335">
        <v>79</v>
      </c>
      <c r="AV381" s="335">
        <v>58</v>
      </c>
      <c r="AW381" s="335">
        <v>69</v>
      </c>
      <c r="AX381" s="335">
        <v>89</v>
      </c>
      <c r="AY381" s="335">
        <v>114</v>
      </c>
      <c r="AZ381" s="335">
        <v>120</v>
      </c>
      <c r="BA381" s="335">
        <v>125</v>
      </c>
      <c r="BB381" s="335">
        <v>132</v>
      </c>
      <c r="BC381" s="335">
        <v>133</v>
      </c>
      <c r="BD381" s="335">
        <v>135</v>
      </c>
      <c r="BE381" s="335">
        <v>129</v>
      </c>
      <c r="BF381" s="335">
        <v>130</v>
      </c>
      <c r="BG381" s="335">
        <v>130</v>
      </c>
      <c r="BH381" s="335">
        <v>100</v>
      </c>
      <c r="BI381" s="335">
        <v>100</v>
      </c>
      <c r="BJ381" s="335">
        <v>100</v>
      </c>
      <c r="BK381" s="335">
        <v>100</v>
      </c>
      <c r="BL381" s="335">
        <v>110</v>
      </c>
      <c r="BM381" s="335">
        <v>140</v>
      </c>
      <c r="BN381" s="335">
        <v>140</v>
      </c>
      <c r="BO381" s="335">
        <v>152</v>
      </c>
      <c r="BP381" s="335">
        <v>152</v>
      </c>
      <c r="BQ381" s="335">
        <v>153</v>
      </c>
      <c r="BR381" s="335">
        <v>151</v>
      </c>
      <c r="BS381" s="335">
        <v>150</v>
      </c>
      <c r="BT381" s="335">
        <v>154</v>
      </c>
      <c r="BU381" s="335">
        <v>284</v>
      </c>
      <c r="BV381" s="335">
        <v>195</v>
      </c>
      <c r="BW381" s="335">
        <v>48</v>
      </c>
      <c r="BX381" s="335">
        <v>90</v>
      </c>
      <c r="BY381" s="335">
        <v>115</v>
      </c>
      <c r="BZ381" s="335">
        <v>97</v>
      </c>
      <c r="CA381" s="335">
        <v>99</v>
      </c>
      <c r="CB381" s="335">
        <v>121</v>
      </c>
      <c r="CC381" s="335">
        <v>122</v>
      </c>
    </row>
    <row r="382" spans="1:81" s="330" customFormat="1" ht="13.9" customHeight="1" x14ac:dyDescent="0.2">
      <c r="A382" s="375" t="s">
        <v>1349</v>
      </c>
      <c r="B382" s="376"/>
      <c r="C382" s="337"/>
      <c r="D382" s="337"/>
      <c r="E382" s="337"/>
      <c r="F382" s="337"/>
      <c r="G382" s="337"/>
      <c r="H382" s="337"/>
      <c r="I382" s="337"/>
      <c r="J382" s="337"/>
      <c r="K382" s="337"/>
      <c r="L382" s="337"/>
      <c r="M382" s="337"/>
      <c r="N382" s="337"/>
      <c r="O382" s="337"/>
      <c r="P382" s="337"/>
      <c r="Q382" s="337"/>
      <c r="R382" s="337"/>
      <c r="S382" s="337"/>
      <c r="T382" s="337"/>
      <c r="U382" s="337"/>
      <c r="V382" s="337"/>
      <c r="W382" s="337"/>
      <c r="X382" s="337"/>
      <c r="Y382" s="337"/>
      <c r="Z382" s="337"/>
      <c r="AA382" s="337"/>
      <c r="AB382" s="337"/>
      <c r="AC382" s="337"/>
      <c r="AD382" s="337"/>
      <c r="AE382" s="337"/>
      <c r="AF382" s="337"/>
      <c r="AG382" s="337"/>
      <c r="AH382" s="337"/>
      <c r="AI382" s="337"/>
      <c r="AJ382" s="337"/>
      <c r="AK382" s="337"/>
      <c r="AL382" s="337"/>
      <c r="AM382" s="337"/>
      <c r="AN382" s="337"/>
      <c r="AO382" s="337"/>
      <c r="AP382" s="337"/>
      <c r="AQ382" s="337"/>
      <c r="AR382" s="337"/>
      <c r="AS382" s="337"/>
      <c r="AT382" s="337"/>
      <c r="AU382" s="337"/>
      <c r="AV382" s="337"/>
      <c r="AW382" s="337"/>
      <c r="AX382" s="337"/>
      <c r="AY382" s="337"/>
      <c r="AZ382" s="337"/>
      <c r="BA382" s="337"/>
      <c r="BB382" s="337"/>
      <c r="BC382" s="337"/>
      <c r="BD382" s="337"/>
      <c r="BE382" s="337"/>
      <c r="BF382" s="337"/>
      <c r="BG382" s="337"/>
      <c r="BH382" s="337"/>
      <c r="BI382" s="337"/>
      <c r="BJ382" s="337"/>
      <c r="BK382" s="337"/>
      <c r="BL382" s="337"/>
      <c r="BM382" s="337"/>
      <c r="BN382" s="337"/>
      <c r="BO382" s="337"/>
      <c r="BP382" s="337"/>
      <c r="BQ382" s="337"/>
      <c r="BR382" s="337"/>
      <c r="BS382" s="337"/>
      <c r="BT382" s="337"/>
      <c r="BU382" s="337"/>
      <c r="BV382" s="337"/>
      <c r="BW382" s="337"/>
      <c r="BX382" s="337"/>
      <c r="BY382" s="337"/>
      <c r="BZ382" s="337"/>
      <c r="CA382" s="337"/>
      <c r="CB382" s="337"/>
      <c r="CC382" s="337"/>
    </row>
    <row r="383" spans="1:81" s="330" customFormat="1" ht="13.9" customHeight="1" x14ac:dyDescent="0.2">
      <c r="A383" s="377" t="s">
        <v>1413</v>
      </c>
      <c r="B383" s="378"/>
      <c r="C383" s="335" t="s">
        <v>1282</v>
      </c>
      <c r="D383" s="335" t="s">
        <v>1282</v>
      </c>
      <c r="E383" s="335" t="s">
        <v>1282</v>
      </c>
      <c r="F383" s="335" t="s">
        <v>1282</v>
      </c>
      <c r="G383" s="335" t="s">
        <v>1282</v>
      </c>
      <c r="H383" s="335" t="s">
        <v>1282</v>
      </c>
      <c r="I383" s="335" t="s">
        <v>1282</v>
      </c>
      <c r="J383" s="335" t="s">
        <v>1282</v>
      </c>
      <c r="K383" s="335" t="s">
        <v>1282</v>
      </c>
      <c r="L383" s="335" t="s">
        <v>1282</v>
      </c>
      <c r="M383" s="335" t="s">
        <v>1282</v>
      </c>
      <c r="N383" s="335" t="s">
        <v>1282</v>
      </c>
      <c r="O383" s="335" t="s">
        <v>1282</v>
      </c>
      <c r="P383" s="335" t="s">
        <v>1282</v>
      </c>
      <c r="Q383" s="335" t="s">
        <v>1282</v>
      </c>
      <c r="R383" s="335" t="s">
        <v>1282</v>
      </c>
      <c r="S383" s="335" t="s">
        <v>1282</v>
      </c>
      <c r="T383" s="335" t="s">
        <v>1282</v>
      </c>
      <c r="U383" s="335" t="s">
        <v>1282</v>
      </c>
      <c r="V383" s="335" t="s">
        <v>1282</v>
      </c>
      <c r="W383" s="335" t="s">
        <v>1282</v>
      </c>
      <c r="X383" s="335" t="s">
        <v>1282</v>
      </c>
      <c r="Y383" s="335" t="s">
        <v>1282</v>
      </c>
      <c r="Z383" s="335" t="s">
        <v>1282</v>
      </c>
      <c r="AA383" s="335" t="s">
        <v>1282</v>
      </c>
      <c r="AB383" s="335" t="s">
        <v>1282</v>
      </c>
      <c r="AC383" s="335" t="s">
        <v>1282</v>
      </c>
      <c r="AD383" s="335" t="s">
        <v>1282</v>
      </c>
      <c r="AE383" s="335" t="s">
        <v>1282</v>
      </c>
      <c r="AF383" s="335" t="s">
        <v>1282</v>
      </c>
      <c r="AG383" s="335" t="s">
        <v>1282</v>
      </c>
      <c r="AH383" s="335" t="s">
        <v>1282</v>
      </c>
      <c r="AI383" s="335" t="s">
        <v>1282</v>
      </c>
      <c r="AJ383" s="335" t="s">
        <v>1282</v>
      </c>
      <c r="AK383" s="335" t="s">
        <v>1282</v>
      </c>
      <c r="AL383" s="335" t="s">
        <v>1282</v>
      </c>
      <c r="AM383" s="335" t="s">
        <v>1282</v>
      </c>
      <c r="AN383" s="335" t="s">
        <v>1282</v>
      </c>
      <c r="AO383" s="335" t="s">
        <v>1282</v>
      </c>
      <c r="AP383" s="335" t="s">
        <v>1282</v>
      </c>
      <c r="AQ383" s="335" t="s">
        <v>1282</v>
      </c>
      <c r="AR383" s="335" t="s">
        <v>1282</v>
      </c>
      <c r="AS383" s="335" t="s">
        <v>1282</v>
      </c>
      <c r="AT383" s="335" t="s">
        <v>1282</v>
      </c>
      <c r="AU383" s="335" t="s">
        <v>1282</v>
      </c>
      <c r="AV383" s="335" t="s">
        <v>1282</v>
      </c>
      <c r="AW383" s="335" t="s">
        <v>1282</v>
      </c>
      <c r="AX383" s="335" t="s">
        <v>1282</v>
      </c>
      <c r="AY383" s="335" t="s">
        <v>1282</v>
      </c>
      <c r="AZ383" s="335" t="s">
        <v>1282</v>
      </c>
      <c r="BA383" s="335" t="s">
        <v>1282</v>
      </c>
      <c r="BB383" s="335" t="s">
        <v>1282</v>
      </c>
      <c r="BC383" s="335" t="s">
        <v>1282</v>
      </c>
      <c r="BD383" s="335" t="s">
        <v>1282</v>
      </c>
      <c r="BE383" s="335" t="s">
        <v>1282</v>
      </c>
      <c r="BF383" s="335" t="s">
        <v>1282</v>
      </c>
      <c r="BG383" s="335" t="s">
        <v>1282</v>
      </c>
      <c r="BH383" s="335" t="s">
        <v>1282</v>
      </c>
      <c r="BI383" s="335" t="s">
        <v>1282</v>
      </c>
      <c r="BJ383" s="335" t="s">
        <v>1282</v>
      </c>
      <c r="BK383" s="335">
        <v>429</v>
      </c>
      <c r="BL383" s="335" t="s">
        <v>1282</v>
      </c>
      <c r="BM383" s="335" t="s">
        <v>1282</v>
      </c>
      <c r="BN383" s="335" t="s">
        <v>1282</v>
      </c>
      <c r="BO383" s="335" t="s">
        <v>1282</v>
      </c>
      <c r="BP383" s="335" t="s">
        <v>1282</v>
      </c>
      <c r="BQ383" s="335" t="s">
        <v>1282</v>
      </c>
      <c r="BR383" s="335" t="s">
        <v>1282</v>
      </c>
      <c r="BS383" s="335" t="s">
        <v>1282</v>
      </c>
      <c r="BT383" s="335" t="s">
        <v>1282</v>
      </c>
      <c r="BU383" s="335" t="s">
        <v>1282</v>
      </c>
      <c r="BV383" s="335" t="s">
        <v>1282</v>
      </c>
      <c r="BW383" s="335" t="s">
        <v>1282</v>
      </c>
      <c r="BX383" s="335" t="s">
        <v>1282</v>
      </c>
      <c r="BY383" s="335" t="s">
        <v>1282</v>
      </c>
      <c r="BZ383" s="335" t="s">
        <v>1282</v>
      </c>
      <c r="CA383" s="335" t="s">
        <v>1282</v>
      </c>
      <c r="CB383" s="335" t="s">
        <v>1282</v>
      </c>
      <c r="CC383" s="335" t="s">
        <v>1282</v>
      </c>
    </row>
    <row r="384" spans="1:81" s="330" customFormat="1" ht="13.9" customHeight="1" x14ac:dyDescent="0.2">
      <c r="A384" s="377" t="s">
        <v>2070</v>
      </c>
      <c r="B384" s="378"/>
      <c r="C384" s="335" t="s">
        <v>1282</v>
      </c>
      <c r="D384" s="335" t="s">
        <v>1282</v>
      </c>
      <c r="E384" s="335" t="s">
        <v>1282</v>
      </c>
      <c r="F384" s="335" t="s">
        <v>1282</v>
      </c>
      <c r="G384" s="335" t="s">
        <v>1282</v>
      </c>
      <c r="H384" s="335" t="s">
        <v>1282</v>
      </c>
      <c r="I384" s="335" t="s">
        <v>1282</v>
      </c>
      <c r="J384" s="335" t="s">
        <v>1282</v>
      </c>
      <c r="K384" s="335" t="s">
        <v>1282</v>
      </c>
      <c r="L384" s="335" t="s">
        <v>1282</v>
      </c>
      <c r="M384" s="335" t="s">
        <v>1282</v>
      </c>
      <c r="N384" s="335" t="s">
        <v>1282</v>
      </c>
      <c r="O384" s="335" t="s">
        <v>1282</v>
      </c>
      <c r="P384" s="335" t="s">
        <v>1282</v>
      </c>
      <c r="Q384" s="335" t="s">
        <v>1282</v>
      </c>
      <c r="R384" s="335" t="s">
        <v>1282</v>
      </c>
      <c r="S384" s="335" t="s">
        <v>1282</v>
      </c>
      <c r="T384" s="335" t="s">
        <v>1282</v>
      </c>
      <c r="U384" s="335" t="s">
        <v>1282</v>
      </c>
      <c r="V384" s="335" t="s">
        <v>1282</v>
      </c>
      <c r="W384" s="335" t="s">
        <v>1282</v>
      </c>
      <c r="X384" s="335" t="s">
        <v>1282</v>
      </c>
      <c r="Y384" s="335" t="s">
        <v>1282</v>
      </c>
      <c r="Z384" s="335" t="s">
        <v>1282</v>
      </c>
      <c r="AA384" s="335" t="s">
        <v>1282</v>
      </c>
      <c r="AB384" s="335" t="s">
        <v>1282</v>
      </c>
      <c r="AC384" s="335" t="s">
        <v>1282</v>
      </c>
      <c r="AD384" s="335" t="s">
        <v>1282</v>
      </c>
      <c r="AE384" s="335" t="s">
        <v>1282</v>
      </c>
      <c r="AF384" s="335" t="s">
        <v>1282</v>
      </c>
      <c r="AG384" s="335" t="s">
        <v>1282</v>
      </c>
      <c r="AH384" s="335" t="s">
        <v>1282</v>
      </c>
      <c r="AI384" s="335" t="s">
        <v>1282</v>
      </c>
      <c r="AJ384" s="335" t="s">
        <v>1282</v>
      </c>
      <c r="AK384" s="335" t="s">
        <v>1282</v>
      </c>
      <c r="AL384" s="335" t="s">
        <v>1282</v>
      </c>
      <c r="AM384" s="335" t="s">
        <v>1282</v>
      </c>
      <c r="AN384" s="335" t="s">
        <v>1282</v>
      </c>
      <c r="AO384" s="335" t="s">
        <v>1282</v>
      </c>
      <c r="AP384" s="335" t="s">
        <v>1282</v>
      </c>
      <c r="AQ384" s="335" t="s">
        <v>1282</v>
      </c>
      <c r="AR384" s="335" t="s">
        <v>1282</v>
      </c>
      <c r="AS384" s="335" t="s">
        <v>1282</v>
      </c>
      <c r="AT384" s="335" t="s">
        <v>1282</v>
      </c>
      <c r="AU384" s="335" t="s">
        <v>1282</v>
      </c>
      <c r="AV384" s="335" t="s">
        <v>1282</v>
      </c>
      <c r="AW384" s="335" t="s">
        <v>1282</v>
      </c>
      <c r="AX384" s="335" t="s">
        <v>1282</v>
      </c>
      <c r="AY384" s="335" t="s">
        <v>1282</v>
      </c>
      <c r="AZ384" s="335" t="s">
        <v>1282</v>
      </c>
      <c r="BA384" s="335" t="s">
        <v>1282</v>
      </c>
      <c r="BB384" s="335" t="s">
        <v>1282</v>
      </c>
      <c r="BC384" s="335" t="s">
        <v>1282</v>
      </c>
      <c r="BD384" s="335" t="s">
        <v>1282</v>
      </c>
      <c r="BE384" s="335" t="s">
        <v>1282</v>
      </c>
      <c r="BF384" s="335" t="s">
        <v>1282</v>
      </c>
      <c r="BG384" s="335" t="s">
        <v>1282</v>
      </c>
      <c r="BH384" s="335" t="s">
        <v>1282</v>
      </c>
      <c r="BI384" s="335" t="s">
        <v>1282</v>
      </c>
      <c r="BJ384" s="335" t="s">
        <v>1282</v>
      </c>
      <c r="BK384" s="335" t="s">
        <v>1282</v>
      </c>
      <c r="BL384" s="335" t="s">
        <v>1282</v>
      </c>
      <c r="BM384" s="335" t="s">
        <v>1282</v>
      </c>
      <c r="BN384" s="335" t="s">
        <v>1282</v>
      </c>
      <c r="BO384" s="335" t="s">
        <v>1282</v>
      </c>
      <c r="BP384" s="335" t="s">
        <v>1282</v>
      </c>
      <c r="BQ384" s="335" t="s">
        <v>1282</v>
      </c>
      <c r="BR384" s="335" t="s">
        <v>1282</v>
      </c>
      <c r="BS384" s="335" t="s">
        <v>1282</v>
      </c>
      <c r="BT384" s="335" t="s">
        <v>1282</v>
      </c>
      <c r="BU384" s="335" t="s">
        <v>1282</v>
      </c>
      <c r="BV384" s="335" t="s">
        <v>1282</v>
      </c>
      <c r="BW384" s="335" t="s">
        <v>1282</v>
      </c>
      <c r="BX384" s="335" t="s">
        <v>1282</v>
      </c>
      <c r="BY384" s="335">
        <v>1</v>
      </c>
      <c r="BZ384" s="335">
        <v>10</v>
      </c>
      <c r="CA384" s="335">
        <v>28</v>
      </c>
      <c r="CB384" s="335">
        <v>25</v>
      </c>
      <c r="CC384" s="335">
        <v>93</v>
      </c>
    </row>
    <row r="385" spans="1:81" s="330" customFormat="1" ht="13.9" customHeight="1" x14ac:dyDescent="0.2">
      <c r="A385" s="377" t="s">
        <v>1412</v>
      </c>
      <c r="B385" s="378"/>
      <c r="C385" s="335" t="s">
        <v>1282</v>
      </c>
      <c r="D385" s="335" t="s">
        <v>1282</v>
      </c>
      <c r="E385" s="335" t="s">
        <v>1282</v>
      </c>
      <c r="F385" s="335" t="s">
        <v>1282</v>
      </c>
      <c r="G385" s="335" t="s">
        <v>1282</v>
      </c>
      <c r="H385" s="335" t="s">
        <v>1282</v>
      </c>
      <c r="I385" s="335" t="s">
        <v>1282</v>
      </c>
      <c r="J385" s="335" t="s">
        <v>1282</v>
      </c>
      <c r="K385" s="335" t="s">
        <v>1282</v>
      </c>
      <c r="L385" s="335" t="s">
        <v>1282</v>
      </c>
      <c r="M385" s="335" t="s">
        <v>1282</v>
      </c>
      <c r="N385" s="335" t="s">
        <v>1282</v>
      </c>
      <c r="O385" s="335" t="s">
        <v>1282</v>
      </c>
      <c r="P385" s="335" t="s">
        <v>1282</v>
      </c>
      <c r="Q385" s="335" t="s">
        <v>1282</v>
      </c>
      <c r="R385" s="335" t="s">
        <v>1282</v>
      </c>
      <c r="S385" s="335" t="s">
        <v>1282</v>
      </c>
      <c r="T385" s="335" t="s">
        <v>1282</v>
      </c>
      <c r="U385" s="335" t="s">
        <v>1282</v>
      </c>
      <c r="V385" s="335" t="s">
        <v>1282</v>
      </c>
      <c r="W385" s="335" t="s">
        <v>1282</v>
      </c>
      <c r="X385" s="335" t="s">
        <v>1282</v>
      </c>
      <c r="Y385" s="335" t="s">
        <v>1282</v>
      </c>
      <c r="Z385" s="335" t="s">
        <v>1282</v>
      </c>
      <c r="AA385" s="335" t="s">
        <v>1282</v>
      </c>
      <c r="AB385" s="335" t="s">
        <v>1282</v>
      </c>
      <c r="AC385" s="335" t="s">
        <v>1282</v>
      </c>
      <c r="AD385" s="335" t="s">
        <v>1282</v>
      </c>
      <c r="AE385" s="335" t="s">
        <v>1282</v>
      </c>
      <c r="AF385" s="335" t="s">
        <v>1282</v>
      </c>
      <c r="AG385" s="335" t="s">
        <v>1282</v>
      </c>
      <c r="AH385" s="335" t="s">
        <v>1282</v>
      </c>
      <c r="AI385" s="335" t="s">
        <v>1282</v>
      </c>
      <c r="AJ385" s="335" t="s">
        <v>1282</v>
      </c>
      <c r="AK385" s="335" t="s">
        <v>1282</v>
      </c>
      <c r="AL385" s="335" t="s">
        <v>1282</v>
      </c>
      <c r="AM385" s="335" t="s">
        <v>1282</v>
      </c>
      <c r="AN385" s="335" t="s">
        <v>1282</v>
      </c>
      <c r="AO385" s="335" t="s">
        <v>1282</v>
      </c>
      <c r="AP385" s="335" t="s">
        <v>1282</v>
      </c>
      <c r="AQ385" s="335" t="s">
        <v>1282</v>
      </c>
      <c r="AR385" s="335" t="s">
        <v>1282</v>
      </c>
      <c r="AS385" s="335" t="s">
        <v>1282</v>
      </c>
      <c r="AT385" s="335" t="s">
        <v>1282</v>
      </c>
      <c r="AU385" s="335" t="s">
        <v>1282</v>
      </c>
      <c r="AV385" s="335" t="s">
        <v>1282</v>
      </c>
      <c r="AW385" s="335" t="s">
        <v>1282</v>
      </c>
      <c r="AX385" s="335" t="s">
        <v>1282</v>
      </c>
      <c r="AY385" s="335" t="s">
        <v>1282</v>
      </c>
      <c r="AZ385" s="335" t="s">
        <v>1282</v>
      </c>
      <c r="BA385" s="335" t="s">
        <v>1282</v>
      </c>
      <c r="BB385" s="335" t="s">
        <v>1282</v>
      </c>
      <c r="BC385" s="335" t="s">
        <v>1282</v>
      </c>
      <c r="BD385" s="335" t="s">
        <v>1282</v>
      </c>
      <c r="BE385" s="335" t="s">
        <v>1282</v>
      </c>
      <c r="BF385" s="335" t="s">
        <v>1288</v>
      </c>
      <c r="BG385" s="335">
        <v>20</v>
      </c>
      <c r="BH385" s="335">
        <v>41</v>
      </c>
      <c r="BI385" s="335">
        <v>32</v>
      </c>
      <c r="BJ385" s="335">
        <v>9</v>
      </c>
      <c r="BK385" s="335">
        <v>2</v>
      </c>
      <c r="BL385" s="335">
        <v>1</v>
      </c>
      <c r="BM385" s="335" t="s">
        <v>1282</v>
      </c>
      <c r="BN385" s="335" t="s">
        <v>1282</v>
      </c>
      <c r="BO385" s="335" t="s">
        <v>1282</v>
      </c>
      <c r="BP385" s="335" t="s">
        <v>1282</v>
      </c>
      <c r="BQ385" s="335" t="s">
        <v>1282</v>
      </c>
      <c r="BR385" s="335" t="s">
        <v>1282</v>
      </c>
      <c r="BS385" s="335" t="s">
        <v>1282</v>
      </c>
      <c r="BT385" s="335" t="s">
        <v>1282</v>
      </c>
      <c r="BU385" s="335" t="s">
        <v>1282</v>
      </c>
      <c r="BV385" s="335" t="s">
        <v>1282</v>
      </c>
      <c r="BW385" s="335" t="s">
        <v>1282</v>
      </c>
      <c r="BX385" s="335" t="s">
        <v>1282</v>
      </c>
      <c r="BY385" s="335" t="s">
        <v>1282</v>
      </c>
      <c r="BZ385" s="335" t="s">
        <v>1282</v>
      </c>
      <c r="CA385" s="335" t="s">
        <v>1282</v>
      </c>
      <c r="CB385" s="335" t="s">
        <v>1282</v>
      </c>
      <c r="CC385" s="335" t="s">
        <v>1282</v>
      </c>
    </row>
    <row r="386" spans="1:81" s="330" customFormat="1" ht="13.9" customHeight="1" x14ac:dyDescent="0.2">
      <c r="A386" s="377" t="s">
        <v>1411</v>
      </c>
      <c r="B386" s="378"/>
      <c r="C386" s="335" t="s">
        <v>1282</v>
      </c>
      <c r="D386" s="335" t="s">
        <v>1282</v>
      </c>
      <c r="E386" s="335" t="s">
        <v>1282</v>
      </c>
      <c r="F386" s="335" t="s">
        <v>1282</v>
      </c>
      <c r="G386" s="335" t="s">
        <v>1282</v>
      </c>
      <c r="H386" s="335" t="s">
        <v>1282</v>
      </c>
      <c r="I386" s="335" t="s">
        <v>1282</v>
      </c>
      <c r="J386" s="335" t="s">
        <v>1282</v>
      </c>
      <c r="K386" s="335" t="s">
        <v>1282</v>
      </c>
      <c r="L386" s="335" t="s">
        <v>1282</v>
      </c>
      <c r="M386" s="335" t="s">
        <v>1282</v>
      </c>
      <c r="N386" s="335" t="s">
        <v>1282</v>
      </c>
      <c r="O386" s="335" t="s">
        <v>1282</v>
      </c>
      <c r="P386" s="335" t="s">
        <v>1282</v>
      </c>
      <c r="Q386" s="335" t="s">
        <v>1282</v>
      </c>
      <c r="R386" s="335" t="s">
        <v>1282</v>
      </c>
      <c r="S386" s="335" t="s">
        <v>1282</v>
      </c>
      <c r="T386" s="335" t="s">
        <v>1282</v>
      </c>
      <c r="U386" s="335" t="s">
        <v>1282</v>
      </c>
      <c r="V386" s="335" t="s">
        <v>1282</v>
      </c>
      <c r="W386" s="335" t="s">
        <v>1282</v>
      </c>
      <c r="X386" s="335" t="s">
        <v>1282</v>
      </c>
      <c r="Y386" s="335" t="s">
        <v>1282</v>
      </c>
      <c r="Z386" s="335" t="s">
        <v>1282</v>
      </c>
      <c r="AA386" s="335" t="s">
        <v>1282</v>
      </c>
      <c r="AB386" s="335" t="s">
        <v>1282</v>
      </c>
      <c r="AC386" s="335" t="s">
        <v>1282</v>
      </c>
      <c r="AD386" s="335" t="s">
        <v>1282</v>
      </c>
      <c r="AE386" s="335" t="s">
        <v>1282</v>
      </c>
      <c r="AF386" s="335" t="s">
        <v>1282</v>
      </c>
      <c r="AG386" s="335" t="s">
        <v>1282</v>
      </c>
      <c r="AH386" s="335" t="s">
        <v>1282</v>
      </c>
      <c r="AI386" s="335" t="s">
        <v>1282</v>
      </c>
      <c r="AJ386" s="335" t="s">
        <v>1282</v>
      </c>
      <c r="AK386" s="335" t="s">
        <v>1282</v>
      </c>
      <c r="AL386" s="335" t="s">
        <v>1282</v>
      </c>
      <c r="AM386" s="335" t="s">
        <v>1282</v>
      </c>
      <c r="AN386" s="335" t="s">
        <v>1282</v>
      </c>
      <c r="AO386" s="335" t="s">
        <v>1282</v>
      </c>
      <c r="AP386" s="335" t="s">
        <v>1282</v>
      </c>
      <c r="AQ386" s="335" t="s">
        <v>1282</v>
      </c>
      <c r="AR386" s="335" t="s">
        <v>1282</v>
      </c>
      <c r="AS386" s="335" t="s">
        <v>1282</v>
      </c>
      <c r="AT386" s="335" t="s">
        <v>1282</v>
      </c>
      <c r="AU386" s="335" t="s">
        <v>1282</v>
      </c>
      <c r="AV386" s="335" t="s">
        <v>1282</v>
      </c>
      <c r="AW386" s="335" t="s">
        <v>1282</v>
      </c>
      <c r="AX386" s="335" t="s">
        <v>1282</v>
      </c>
      <c r="AY386" s="335" t="s">
        <v>1282</v>
      </c>
      <c r="AZ386" s="335" t="s">
        <v>1282</v>
      </c>
      <c r="BA386" s="335" t="s">
        <v>1282</v>
      </c>
      <c r="BB386" s="335" t="s">
        <v>1282</v>
      </c>
      <c r="BC386" s="335" t="s">
        <v>1282</v>
      </c>
      <c r="BD386" s="335" t="s">
        <v>1282</v>
      </c>
      <c r="BE386" s="335" t="s">
        <v>1282</v>
      </c>
      <c r="BF386" s="335" t="s">
        <v>1282</v>
      </c>
      <c r="BG386" s="335" t="s">
        <v>1282</v>
      </c>
      <c r="BH386" s="335" t="s">
        <v>1282</v>
      </c>
      <c r="BI386" s="335" t="s">
        <v>1282</v>
      </c>
      <c r="BJ386" s="335" t="s">
        <v>1282</v>
      </c>
      <c r="BK386" s="335" t="s">
        <v>1282</v>
      </c>
      <c r="BL386" s="335">
        <v>8</v>
      </c>
      <c r="BM386" s="335">
        <v>17</v>
      </c>
      <c r="BN386" s="335">
        <v>22</v>
      </c>
      <c r="BO386" s="335">
        <v>20</v>
      </c>
      <c r="BP386" s="335">
        <v>23</v>
      </c>
      <c r="BQ386" s="335">
        <v>24</v>
      </c>
      <c r="BR386" s="335">
        <v>21</v>
      </c>
      <c r="BS386" s="335">
        <v>20</v>
      </c>
      <c r="BT386" s="335">
        <v>17</v>
      </c>
      <c r="BU386" s="335">
        <v>15</v>
      </c>
      <c r="BV386" s="335">
        <v>14</v>
      </c>
      <c r="BW386" s="335">
        <v>14</v>
      </c>
      <c r="BX386" s="335">
        <v>11</v>
      </c>
      <c r="BY386" s="335">
        <v>11</v>
      </c>
      <c r="BZ386" s="335">
        <v>5</v>
      </c>
      <c r="CA386" s="335">
        <v>3</v>
      </c>
      <c r="CB386" s="335">
        <v>3</v>
      </c>
      <c r="CC386" s="335">
        <v>2</v>
      </c>
    </row>
    <row r="387" spans="1:81" s="330" customFormat="1" ht="13.9" customHeight="1" x14ac:dyDescent="0.2">
      <c r="A387" s="377" t="s">
        <v>1410</v>
      </c>
      <c r="B387" s="378"/>
      <c r="C387" s="335" t="s">
        <v>1282</v>
      </c>
      <c r="D387" s="335" t="s">
        <v>1282</v>
      </c>
      <c r="E387" s="335" t="s">
        <v>1282</v>
      </c>
      <c r="F387" s="335" t="s">
        <v>1282</v>
      </c>
      <c r="G387" s="335" t="s">
        <v>1282</v>
      </c>
      <c r="H387" s="335" t="s">
        <v>1282</v>
      </c>
      <c r="I387" s="335" t="s">
        <v>1282</v>
      </c>
      <c r="J387" s="335" t="s">
        <v>1282</v>
      </c>
      <c r="K387" s="335" t="s">
        <v>1282</v>
      </c>
      <c r="L387" s="335" t="s">
        <v>1282</v>
      </c>
      <c r="M387" s="335" t="s">
        <v>1282</v>
      </c>
      <c r="N387" s="335" t="s">
        <v>1282</v>
      </c>
      <c r="O387" s="335" t="s">
        <v>1282</v>
      </c>
      <c r="P387" s="335" t="s">
        <v>1282</v>
      </c>
      <c r="Q387" s="335" t="s">
        <v>1282</v>
      </c>
      <c r="R387" s="335" t="s">
        <v>1282</v>
      </c>
      <c r="S387" s="335" t="s">
        <v>1282</v>
      </c>
      <c r="T387" s="335" t="s">
        <v>1282</v>
      </c>
      <c r="U387" s="335" t="s">
        <v>1282</v>
      </c>
      <c r="V387" s="335" t="s">
        <v>1282</v>
      </c>
      <c r="W387" s="335" t="s">
        <v>1282</v>
      </c>
      <c r="X387" s="335" t="s">
        <v>1282</v>
      </c>
      <c r="Y387" s="335" t="s">
        <v>1282</v>
      </c>
      <c r="Z387" s="335" t="s">
        <v>1282</v>
      </c>
      <c r="AA387" s="335" t="s">
        <v>1282</v>
      </c>
      <c r="AB387" s="335" t="s">
        <v>1282</v>
      </c>
      <c r="AC387" s="335" t="s">
        <v>1282</v>
      </c>
      <c r="AD387" s="335" t="s">
        <v>1282</v>
      </c>
      <c r="AE387" s="335" t="s">
        <v>1282</v>
      </c>
      <c r="AF387" s="335" t="s">
        <v>1282</v>
      </c>
      <c r="AG387" s="335" t="s">
        <v>1282</v>
      </c>
      <c r="AH387" s="335" t="s">
        <v>1282</v>
      </c>
      <c r="AI387" s="335" t="s">
        <v>1282</v>
      </c>
      <c r="AJ387" s="335" t="s">
        <v>1282</v>
      </c>
      <c r="AK387" s="335" t="s">
        <v>1282</v>
      </c>
      <c r="AL387" s="335" t="s">
        <v>1282</v>
      </c>
      <c r="AM387" s="335">
        <v>178</v>
      </c>
      <c r="AN387" s="335">
        <v>128</v>
      </c>
      <c r="AO387" s="335">
        <v>506</v>
      </c>
      <c r="AP387" s="335">
        <v>691</v>
      </c>
      <c r="AQ387" s="335">
        <v>654</v>
      </c>
      <c r="AR387" s="335">
        <v>824</v>
      </c>
      <c r="AS387" s="335">
        <v>929</v>
      </c>
      <c r="AT387" s="335">
        <v>1008</v>
      </c>
      <c r="AU387" s="335">
        <v>1542</v>
      </c>
      <c r="AV387" s="335">
        <v>1135</v>
      </c>
      <c r="AW387" s="335">
        <v>1205</v>
      </c>
      <c r="AX387" s="335">
        <v>1181</v>
      </c>
      <c r="AY387" s="335">
        <v>1388</v>
      </c>
      <c r="AZ387" s="335">
        <v>1489</v>
      </c>
      <c r="BA387" s="335">
        <v>1519</v>
      </c>
      <c r="BB387" s="335">
        <v>1759</v>
      </c>
      <c r="BC387" s="335">
        <v>2004</v>
      </c>
      <c r="BD387" s="335">
        <v>2162</v>
      </c>
      <c r="BE387" s="335">
        <v>2453</v>
      </c>
      <c r="BF387" s="335">
        <v>2584</v>
      </c>
      <c r="BG387" s="335">
        <v>2762</v>
      </c>
      <c r="BH387" s="335">
        <v>2688</v>
      </c>
      <c r="BI387" s="335">
        <v>1530</v>
      </c>
      <c r="BJ387" s="335">
        <v>3116</v>
      </c>
      <c r="BK387" s="335">
        <v>2876</v>
      </c>
      <c r="BL387" s="335">
        <v>2836</v>
      </c>
      <c r="BM387" s="335">
        <v>3137</v>
      </c>
      <c r="BN387" s="335">
        <v>3635</v>
      </c>
      <c r="BO387" s="335">
        <v>3395</v>
      </c>
      <c r="BP387" s="335">
        <v>3434</v>
      </c>
      <c r="BQ387" s="335">
        <v>3572</v>
      </c>
      <c r="BR387" s="335">
        <v>3496</v>
      </c>
      <c r="BS387" s="335">
        <v>3706</v>
      </c>
      <c r="BT387" s="335">
        <v>4113</v>
      </c>
      <c r="BU387" s="335">
        <v>4449</v>
      </c>
      <c r="BV387" s="335">
        <v>4603</v>
      </c>
      <c r="BW387" s="335">
        <v>4620</v>
      </c>
      <c r="BX387" s="335">
        <v>4220</v>
      </c>
      <c r="BY387" s="335">
        <v>4068</v>
      </c>
      <c r="BZ387" s="335">
        <v>4283</v>
      </c>
      <c r="CA387" s="335">
        <v>4404</v>
      </c>
      <c r="CB387" s="335">
        <v>4365</v>
      </c>
      <c r="CC387" s="335">
        <v>4363</v>
      </c>
    </row>
    <row r="388" spans="1:81" s="330" customFormat="1" ht="13.9" customHeight="1" x14ac:dyDescent="0.2">
      <c r="A388" s="377" t="s">
        <v>1409</v>
      </c>
      <c r="B388" s="378"/>
      <c r="C388" s="335" t="s">
        <v>1282</v>
      </c>
      <c r="D388" s="335">
        <v>5</v>
      </c>
      <c r="E388" s="335">
        <v>10</v>
      </c>
      <c r="F388" s="335">
        <v>10</v>
      </c>
      <c r="G388" s="335">
        <v>10</v>
      </c>
      <c r="H388" s="335">
        <v>9</v>
      </c>
      <c r="I388" s="335">
        <v>7</v>
      </c>
      <c r="J388" s="335">
        <v>6</v>
      </c>
      <c r="K388" s="335">
        <v>3</v>
      </c>
      <c r="L388" s="335">
        <v>3</v>
      </c>
      <c r="M388" s="335">
        <v>7</v>
      </c>
      <c r="N388" s="335">
        <v>7</v>
      </c>
      <c r="O388" s="335">
        <v>12</v>
      </c>
      <c r="P388" s="335">
        <v>26</v>
      </c>
      <c r="Q388" s="335">
        <v>44</v>
      </c>
      <c r="R388" s="335">
        <v>67</v>
      </c>
      <c r="S388" s="335">
        <v>82</v>
      </c>
      <c r="T388" s="335">
        <v>87</v>
      </c>
      <c r="U388" s="335">
        <v>95</v>
      </c>
      <c r="V388" s="335">
        <v>111</v>
      </c>
      <c r="W388" s="335">
        <v>127</v>
      </c>
      <c r="X388" s="335">
        <v>140</v>
      </c>
      <c r="Y388" s="335">
        <v>154</v>
      </c>
      <c r="Z388" s="335">
        <v>170</v>
      </c>
      <c r="AA388" s="335">
        <v>183</v>
      </c>
      <c r="AB388" s="335">
        <v>208</v>
      </c>
      <c r="AC388" s="335">
        <v>226</v>
      </c>
      <c r="AD388" s="335">
        <v>250</v>
      </c>
      <c r="AE388" s="335">
        <v>283</v>
      </c>
      <c r="AF388" s="335">
        <v>344</v>
      </c>
      <c r="AG388" s="335">
        <v>436</v>
      </c>
      <c r="AH388" s="335">
        <v>558</v>
      </c>
      <c r="AI388" s="335">
        <v>749</v>
      </c>
      <c r="AJ388" s="335">
        <v>1049</v>
      </c>
      <c r="AK388" s="335">
        <v>1116</v>
      </c>
      <c r="AL388" s="335">
        <v>1326</v>
      </c>
      <c r="AM388" s="335">
        <v>1410</v>
      </c>
      <c r="AN388" s="335">
        <v>283</v>
      </c>
      <c r="AO388" s="335">
        <v>1309</v>
      </c>
      <c r="AP388" s="335">
        <v>1721</v>
      </c>
      <c r="AQ388" s="335">
        <v>2119</v>
      </c>
      <c r="AR388" s="335">
        <v>2610</v>
      </c>
      <c r="AS388" s="335">
        <v>3105</v>
      </c>
      <c r="AT388" s="335">
        <v>3883</v>
      </c>
      <c r="AU388" s="335">
        <v>4151</v>
      </c>
      <c r="AV388" s="335">
        <v>4611</v>
      </c>
      <c r="AW388" s="335">
        <v>5197</v>
      </c>
      <c r="AX388" s="335">
        <v>5221</v>
      </c>
      <c r="AY388" s="335">
        <v>4588</v>
      </c>
      <c r="AZ388" s="335">
        <v>5880</v>
      </c>
      <c r="BA388" s="335">
        <v>6154</v>
      </c>
      <c r="BB388" s="335">
        <v>7216</v>
      </c>
      <c r="BC388" s="335">
        <v>8007</v>
      </c>
      <c r="BD388" s="335">
        <v>9706</v>
      </c>
      <c r="BE388" s="335">
        <v>10899</v>
      </c>
      <c r="BF388" s="335">
        <v>12011</v>
      </c>
      <c r="BG388" s="335">
        <v>13903</v>
      </c>
      <c r="BH388" s="335">
        <v>11939</v>
      </c>
      <c r="BI388" s="335">
        <v>12142</v>
      </c>
      <c r="BJ388" s="335">
        <v>3874</v>
      </c>
      <c r="BK388" s="335">
        <v>7364</v>
      </c>
      <c r="BL388" s="335" t="s">
        <v>1282</v>
      </c>
      <c r="BM388" s="335" t="s">
        <v>1282</v>
      </c>
      <c r="BN388" s="335" t="s">
        <v>1282</v>
      </c>
      <c r="BO388" s="335" t="s">
        <v>1282</v>
      </c>
      <c r="BP388" s="335" t="s">
        <v>1282</v>
      </c>
      <c r="BQ388" s="335" t="s">
        <v>1282</v>
      </c>
      <c r="BR388" s="335" t="s">
        <v>1282</v>
      </c>
      <c r="BS388" s="335" t="s">
        <v>1282</v>
      </c>
      <c r="BT388" s="335" t="s">
        <v>1282</v>
      </c>
      <c r="BU388" s="335" t="s">
        <v>1282</v>
      </c>
      <c r="BV388" s="335" t="s">
        <v>1282</v>
      </c>
      <c r="BW388" s="335" t="s">
        <v>1282</v>
      </c>
      <c r="BX388" s="335" t="s">
        <v>1282</v>
      </c>
      <c r="BY388" s="335" t="s">
        <v>1282</v>
      </c>
      <c r="BZ388" s="335" t="s">
        <v>1282</v>
      </c>
      <c r="CA388" s="335" t="s">
        <v>1282</v>
      </c>
      <c r="CB388" s="335" t="s">
        <v>1282</v>
      </c>
      <c r="CC388" s="335" t="s">
        <v>1282</v>
      </c>
    </row>
    <row r="389" spans="1:81" s="330" customFormat="1" ht="13.9" customHeight="1" x14ac:dyDescent="0.2">
      <c r="A389" s="377" t="s">
        <v>1408</v>
      </c>
      <c r="B389" s="378"/>
      <c r="C389" s="335" t="s">
        <v>1282</v>
      </c>
      <c r="D389" s="335" t="s">
        <v>1282</v>
      </c>
      <c r="E389" s="335" t="s">
        <v>1282</v>
      </c>
      <c r="F389" s="335" t="s">
        <v>1282</v>
      </c>
      <c r="G389" s="335" t="s">
        <v>1282</v>
      </c>
      <c r="H389" s="335" t="s">
        <v>1282</v>
      </c>
      <c r="I389" s="335" t="s">
        <v>1282</v>
      </c>
      <c r="J389" s="335" t="s">
        <v>1282</v>
      </c>
      <c r="K389" s="335" t="s">
        <v>1282</v>
      </c>
      <c r="L389" s="335" t="s">
        <v>1282</v>
      </c>
      <c r="M389" s="335" t="s">
        <v>1282</v>
      </c>
      <c r="N389" s="335" t="s">
        <v>1282</v>
      </c>
      <c r="O389" s="335" t="s">
        <v>1282</v>
      </c>
      <c r="P389" s="335" t="s">
        <v>1282</v>
      </c>
      <c r="Q389" s="335" t="s">
        <v>1282</v>
      </c>
      <c r="R389" s="335" t="s">
        <v>1282</v>
      </c>
      <c r="S389" s="335" t="s">
        <v>1282</v>
      </c>
      <c r="T389" s="335" t="s">
        <v>1282</v>
      </c>
      <c r="U389" s="335" t="s">
        <v>1282</v>
      </c>
      <c r="V389" s="335" t="s">
        <v>1282</v>
      </c>
      <c r="W389" s="335" t="s">
        <v>1282</v>
      </c>
      <c r="X389" s="335" t="s">
        <v>1282</v>
      </c>
      <c r="Y389" s="335" t="s">
        <v>1282</v>
      </c>
      <c r="Z389" s="335" t="s">
        <v>1282</v>
      </c>
      <c r="AA389" s="335" t="s">
        <v>1282</v>
      </c>
      <c r="AB389" s="335" t="s">
        <v>1282</v>
      </c>
      <c r="AC389" s="335" t="s">
        <v>1282</v>
      </c>
      <c r="AD389" s="335" t="s">
        <v>1282</v>
      </c>
      <c r="AE389" s="335" t="s">
        <v>1282</v>
      </c>
      <c r="AF389" s="335" t="s">
        <v>1282</v>
      </c>
      <c r="AG389" s="335" t="s">
        <v>1282</v>
      </c>
      <c r="AH389" s="335" t="s">
        <v>1282</v>
      </c>
      <c r="AI389" s="335" t="s">
        <v>1282</v>
      </c>
      <c r="AJ389" s="335" t="s">
        <v>1282</v>
      </c>
      <c r="AK389" s="335" t="s">
        <v>1282</v>
      </c>
      <c r="AL389" s="335" t="s">
        <v>1282</v>
      </c>
      <c r="AM389" s="335" t="s">
        <v>1282</v>
      </c>
      <c r="AN389" s="335" t="s">
        <v>1282</v>
      </c>
      <c r="AO389" s="335" t="s">
        <v>1282</v>
      </c>
      <c r="AP389" s="335" t="s">
        <v>1282</v>
      </c>
      <c r="AQ389" s="335" t="s">
        <v>1282</v>
      </c>
      <c r="AR389" s="335" t="s">
        <v>1282</v>
      </c>
      <c r="AS389" s="335" t="s">
        <v>1282</v>
      </c>
      <c r="AT389" s="335" t="s">
        <v>1282</v>
      </c>
      <c r="AU389" s="335" t="s">
        <v>1282</v>
      </c>
      <c r="AV389" s="335" t="s">
        <v>1282</v>
      </c>
      <c r="AW389" s="335" t="s">
        <v>1282</v>
      </c>
      <c r="AX389" s="335" t="s">
        <v>1282</v>
      </c>
      <c r="AY389" s="335" t="s">
        <v>1282</v>
      </c>
      <c r="AZ389" s="335" t="s">
        <v>1282</v>
      </c>
      <c r="BA389" s="335" t="s">
        <v>1282</v>
      </c>
      <c r="BB389" s="335" t="s">
        <v>1282</v>
      </c>
      <c r="BC389" s="335" t="s">
        <v>1288</v>
      </c>
      <c r="BD389" s="335">
        <v>37</v>
      </c>
      <c r="BE389" s="335">
        <v>116</v>
      </c>
      <c r="BF389" s="335">
        <v>160</v>
      </c>
      <c r="BG389" s="335">
        <v>178</v>
      </c>
      <c r="BH389" s="335">
        <v>259</v>
      </c>
      <c r="BI389" s="335">
        <v>291</v>
      </c>
      <c r="BJ389" s="335">
        <v>281</v>
      </c>
      <c r="BK389" s="335">
        <v>283</v>
      </c>
      <c r="BL389" s="335">
        <v>288</v>
      </c>
      <c r="BM389" s="335">
        <v>309</v>
      </c>
      <c r="BN389" s="335">
        <v>325</v>
      </c>
      <c r="BO389" s="335">
        <v>222</v>
      </c>
      <c r="BP389" s="335">
        <v>46</v>
      </c>
      <c r="BQ389" s="335">
        <v>6</v>
      </c>
      <c r="BR389" s="335">
        <v>1</v>
      </c>
      <c r="BS389" s="335">
        <v>1</v>
      </c>
      <c r="BT389" s="335" t="s">
        <v>1282</v>
      </c>
      <c r="BU389" s="335" t="s">
        <v>1282</v>
      </c>
      <c r="BV389" s="335" t="s">
        <v>1282</v>
      </c>
      <c r="BW389" s="335" t="s">
        <v>1282</v>
      </c>
      <c r="BX389" s="335" t="s">
        <v>1282</v>
      </c>
      <c r="BY389" s="335" t="s">
        <v>1282</v>
      </c>
      <c r="BZ389" s="335" t="s">
        <v>1282</v>
      </c>
      <c r="CA389" s="335" t="s">
        <v>1282</v>
      </c>
      <c r="CB389" s="335" t="s">
        <v>1282</v>
      </c>
      <c r="CC389" s="335" t="s">
        <v>1282</v>
      </c>
    </row>
    <row r="390" spans="1:81" s="330" customFormat="1" ht="13.9" customHeight="1" x14ac:dyDescent="0.2">
      <c r="A390" s="377" t="s">
        <v>1407</v>
      </c>
      <c r="B390" s="378"/>
      <c r="C390" s="335" t="s">
        <v>1282</v>
      </c>
      <c r="D390" s="335" t="s">
        <v>1282</v>
      </c>
      <c r="E390" s="335" t="s">
        <v>1282</v>
      </c>
      <c r="F390" s="335" t="s">
        <v>1282</v>
      </c>
      <c r="G390" s="335" t="s">
        <v>1282</v>
      </c>
      <c r="H390" s="335" t="s">
        <v>1282</v>
      </c>
      <c r="I390" s="335" t="s">
        <v>1282</v>
      </c>
      <c r="J390" s="335" t="s">
        <v>1282</v>
      </c>
      <c r="K390" s="335" t="s">
        <v>1282</v>
      </c>
      <c r="L390" s="335" t="s">
        <v>1282</v>
      </c>
      <c r="M390" s="335" t="s">
        <v>1282</v>
      </c>
      <c r="N390" s="335" t="s">
        <v>1282</v>
      </c>
      <c r="O390" s="335" t="s">
        <v>1282</v>
      </c>
      <c r="P390" s="335" t="s">
        <v>1282</v>
      </c>
      <c r="Q390" s="335" t="s">
        <v>1282</v>
      </c>
      <c r="R390" s="335" t="s">
        <v>1282</v>
      </c>
      <c r="S390" s="335" t="s">
        <v>1282</v>
      </c>
      <c r="T390" s="335" t="s">
        <v>1282</v>
      </c>
      <c r="U390" s="335" t="s">
        <v>1282</v>
      </c>
      <c r="V390" s="335" t="s">
        <v>1282</v>
      </c>
      <c r="W390" s="335" t="s">
        <v>1282</v>
      </c>
      <c r="X390" s="335" t="s">
        <v>1282</v>
      </c>
      <c r="Y390" s="335" t="s">
        <v>1282</v>
      </c>
      <c r="Z390" s="335" t="s">
        <v>1282</v>
      </c>
      <c r="AA390" s="335" t="s">
        <v>1282</v>
      </c>
      <c r="AB390" s="335" t="s">
        <v>1282</v>
      </c>
      <c r="AC390" s="335" t="s">
        <v>1282</v>
      </c>
      <c r="AD390" s="335" t="s">
        <v>1282</v>
      </c>
      <c r="AE390" s="335" t="s">
        <v>1282</v>
      </c>
      <c r="AF390" s="335" t="s">
        <v>1282</v>
      </c>
      <c r="AG390" s="335" t="s">
        <v>1282</v>
      </c>
      <c r="AH390" s="335" t="s">
        <v>1282</v>
      </c>
      <c r="AI390" s="335" t="s">
        <v>1282</v>
      </c>
      <c r="AJ390" s="335" t="s">
        <v>1282</v>
      </c>
      <c r="AK390" s="335" t="s">
        <v>1282</v>
      </c>
      <c r="AL390" s="335" t="s">
        <v>1282</v>
      </c>
      <c r="AM390" s="335" t="s">
        <v>1282</v>
      </c>
      <c r="AN390" s="335" t="s">
        <v>1282</v>
      </c>
      <c r="AO390" s="335" t="s">
        <v>1282</v>
      </c>
      <c r="AP390" s="335" t="s">
        <v>1282</v>
      </c>
      <c r="AQ390" s="335" t="s">
        <v>1282</v>
      </c>
      <c r="AR390" s="335" t="s">
        <v>1282</v>
      </c>
      <c r="AS390" s="335" t="s">
        <v>1282</v>
      </c>
      <c r="AT390" s="335" t="s">
        <v>1282</v>
      </c>
      <c r="AU390" s="335" t="s">
        <v>1282</v>
      </c>
      <c r="AV390" s="335" t="s">
        <v>1282</v>
      </c>
      <c r="AW390" s="335" t="s">
        <v>1282</v>
      </c>
      <c r="AX390" s="335" t="s">
        <v>1282</v>
      </c>
      <c r="AY390" s="335" t="s">
        <v>1282</v>
      </c>
      <c r="AZ390" s="335" t="s">
        <v>1282</v>
      </c>
      <c r="BA390" s="335" t="s">
        <v>1282</v>
      </c>
      <c r="BB390" s="335" t="s">
        <v>1282</v>
      </c>
      <c r="BC390" s="335" t="s">
        <v>1282</v>
      </c>
      <c r="BD390" s="335" t="s">
        <v>1282</v>
      </c>
      <c r="BE390" s="335" t="s">
        <v>1282</v>
      </c>
      <c r="BF390" s="335">
        <v>1</v>
      </c>
      <c r="BG390" s="335">
        <v>31</v>
      </c>
      <c r="BH390" s="335">
        <v>110</v>
      </c>
      <c r="BI390" s="335">
        <v>205</v>
      </c>
      <c r="BJ390" s="335">
        <v>237</v>
      </c>
      <c r="BK390" s="335">
        <v>321</v>
      </c>
      <c r="BL390" s="335">
        <v>379</v>
      </c>
      <c r="BM390" s="335">
        <v>487</v>
      </c>
      <c r="BN390" s="335">
        <v>466</v>
      </c>
      <c r="BO390" s="335">
        <v>555</v>
      </c>
      <c r="BP390" s="335">
        <v>596</v>
      </c>
      <c r="BQ390" s="335">
        <v>695</v>
      </c>
      <c r="BR390" s="335">
        <v>567</v>
      </c>
      <c r="BS390" s="335">
        <v>516</v>
      </c>
      <c r="BT390" s="335">
        <v>526</v>
      </c>
      <c r="BU390" s="335">
        <v>317</v>
      </c>
      <c r="BV390" s="335">
        <v>185</v>
      </c>
      <c r="BW390" s="335">
        <v>177</v>
      </c>
      <c r="BX390" s="335">
        <v>129</v>
      </c>
      <c r="BY390" s="335">
        <v>159</v>
      </c>
      <c r="BZ390" s="335">
        <v>97</v>
      </c>
      <c r="CA390" s="335">
        <v>113</v>
      </c>
      <c r="CB390" s="335">
        <v>89</v>
      </c>
      <c r="CC390" s="335">
        <v>88</v>
      </c>
    </row>
    <row r="391" spans="1:81" s="330" customFormat="1" ht="13.9" customHeight="1" x14ac:dyDescent="0.2">
      <c r="A391" s="377" t="s">
        <v>1406</v>
      </c>
      <c r="B391" s="378"/>
      <c r="C391" s="335" t="s">
        <v>1282</v>
      </c>
      <c r="D391" s="335" t="s">
        <v>1282</v>
      </c>
      <c r="E391" s="335" t="s">
        <v>1282</v>
      </c>
      <c r="F391" s="335" t="s">
        <v>1282</v>
      </c>
      <c r="G391" s="335" t="s">
        <v>1282</v>
      </c>
      <c r="H391" s="335" t="s">
        <v>1282</v>
      </c>
      <c r="I391" s="335" t="s">
        <v>1282</v>
      </c>
      <c r="J391" s="335" t="s">
        <v>1282</v>
      </c>
      <c r="K391" s="335" t="s">
        <v>1282</v>
      </c>
      <c r="L391" s="335" t="s">
        <v>1282</v>
      </c>
      <c r="M391" s="335" t="s">
        <v>1282</v>
      </c>
      <c r="N391" s="335" t="s">
        <v>1282</v>
      </c>
      <c r="O391" s="335" t="s">
        <v>1282</v>
      </c>
      <c r="P391" s="335" t="s">
        <v>1282</v>
      </c>
      <c r="Q391" s="335" t="s">
        <v>1282</v>
      </c>
      <c r="R391" s="335" t="s">
        <v>1282</v>
      </c>
      <c r="S391" s="335" t="s">
        <v>1282</v>
      </c>
      <c r="T391" s="335" t="s">
        <v>1282</v>
      </c>
      <c r="U391" s="335" t="s">
        <v>1282</v>
      </c>
      <c r="V391" s="335" t="s">
        <v>1282</v>
      </c>
      <c r="W391" s="335" t="s">
        <v>1282</v>
      </c>
      <c r="X391" s="335" t="s">
        <v>1282</v>
      </c>
      <c r="Y391" s="335" t="s">
        <v>1282</v>
      </c>
      <c r="Z391" s="335" t="s">
        <v>1282</v>
      </c>
      <c r="AA391" s="335" t="s">
        <v>1282</v>
      </c>
      <c r="AB391" s="335" t="s">
        <v>1282</v>
      </c>
      <c r="AC391" s="335" t="s">
        <v>1282</v>
      </c>
      <c r="AD391" s="335" t="s">
        <v>1282</v>
      </c>
      <c r="AE391" s="335" t="s">
        <v>1282</v>
      </c>
      <c r="AF391" s="335" t="s">
        <v>1282</v>
      </c>
      <c r="AG391" s="335" t="s">
        <v>1282</v>
      </c>
      <c r="AH391" s="335" t="s">
        <v>1282</v>
      </c>
      <c r="AI391" s="335" t="s">
        <v>1282</v>
      </c>
      <c r="AJ391" s="335" t="s">
        <v>1282</v>
      </c>
      <c r="AK391" s="335" t="s">
        <v>1282</v>
      </c>
      <c r="AL391" s="335" t="s">
        <v>1282</v>
      </c>
      <c r="AM391" s="335" t="s">
        <v>1282</v>
      </c>
      <c r="AN391" s="335" t="s">
        <v>1282</v>
      </c>
      <c r="AO391" s="335" t="s">
        <v>1282</v>
      </c>
      <c r="AP391" s="335" t="s">
        <v>1282</v>
      </c>
      <c r="AQ391" s="335" t="s">
        <v>1282</v>
      </c>
      <c r="AR391" s="335" t="s">
        <v>1282</v>
      </c>
      <c r="AS391" s="335" t="s">
        <v>1282</v>
      </c>
      <c r="AT391" s="335" t="s">
        <v>1282</v>
      </c>
      <c r="AU391" s="335" t="s">
        <v>1282</v>
      </c>
      <c r="AV391" s="335" t="s">
        <v>1282</v>
      </c>
      <c r="AW391" s="335" t="s">
        <v>1282</v>
      </c>
      <c r="AX391" s="335" t="s">
        <v>1282</v>
      </c>
      <c r="AY391" s="335" t="s">
        <v>1282</v>
      </c>
      <c r="AZ391" s="335" t="s">
        <v>1282</v>
      </c>
      <c r="BA391" s="335" t="s">
        <v>1282</v>
      </c>
      <c r="BB391" s="335" t="s">
        <v>1282</v>
      </c>
      <c r="BC391" s="335" t="s">
        <v>1282</v>
      </c>
      <c r="BD391" s="335" t="s">
        <v>1282</v>
      </c>
      <c r="BE391" s="335" t="s">
        <v>1282</v>
      </c>
      <c r="BF391" s="335" t="s">
        <v>1282</v>
      </c>
      <c r="BG391" s="335" t="s">
        <v>1282</v>
      </c>
      <c r="BH391" s="335" t="s">
        <v>1282</v>
      </c>
      <c r="BI391" s="335" t="s">
        <v>1282</v>
      </c>
      <c r="BJ391" s="335" t="s">
        <v>1282</v>
      </c>
      <c r="BK391" s="335" t="s">
        <v>1282</v>
      </c>
      <c r="BL391" s="335" t="s">
        <v>1282</v>
      </c>
      <c r="BM391" s="335" t="s">
        <v>1282</v>
      </c>
      <c r="BN391" s="335" t="s">
        <v>1282</v>
      </c>
      <c r="BO391" s="335" t="s">
        <v>1282</v>
      </c>
      <c r="BP391" s="335" t="s">
        <v>1282</v>
      </c>
      <c r="BQ391" s="335" t="s">
        <v>1282</v>
      </c>
      <c r="BR391" s="335" t="s">
        <v>1282</v>
      </c>
      <c r="BS391" s="335">
        <v>8</v>
      </c>
      <c r="BT391" s="335">
        <v>7</v>
      </c>
      <c r="BU391" s="335">
        <v>4</v>
      </c>
      <c r="BV391" s="335">
        <v>8</v>
      </c>
      <c r="BW391" s="335">
        <v>6</v>
      </c>
      <c r="BX391" s="335">
        <v>3</v>
      </c>
      <c r="BY391" s="335">
        <v>4</v>
      </c>
      <c r="BZ391" s="335">
        <v>30</v>
      </c>
      <c r="CA391" s="335">
        <v>18</v>
      </c>
      <c r="CB391" s="335">
        <v>3</v>
      </c>
      <c r="CC391" s="335">
        <v>6</v>
      </c>
    </row>
    <row r="392" spans="1:81" s="330" customFormat="1" ht="13.9" customHeight="1" x14ac:dyDescent="0.2">
      <c r="A392" s="377" t="s">
        <v>1405</v>
      </c>
      <c r="B392" s="378"/>
      <c r="C392" s="335" t="s">
        <v>1282</v>
      </c>
      <c r="D392" s="335" t="s">
        <v>1282</v>
      </c>
      <c r="E392" s="335" t="s">
        <v>1282</v>
      </c>
      <c r="F392" s="335" t="s">
        <v>1282</v>
      </c>
      <c r="G392" s="335" t="s">
        <v>1282</v>
      </c>
      <c r="H392" s="335" t="s">
        <v>1282</v>
      </c>
      <c r="I392" s="335" t="s">
        <v>1282</v>
      </c>
      <c r="J392" s="335" t="s">
        <v>1282</v>
      </c>
      <c r="K392" s="335" t="s">
        <v>1282</v>
      </c>
      <c r="L392" s="335" t="s">
        <v>1282</v>
      </c>
      <c r="M392" s="335" t="s">
        <v>1282</v>
      </c>
      <c r="N392" s="335" t="s">
        <v>1282</v>
      </c>
      <c r="O392" s="335" t="s">
        <v>1282</v>
      </c>
      <c r="P392" s="335" t="s">
        <v>1282</v>
      </c>
      <c r="Q392" s="335" t="s">
        <v>1282</v>
      </c>
      <c r="R392" s="335" t="s">
        <v>1282</v>
      </c>
      <c r="S392" s="335" t="s">
        <v>1282</v>
      </c>
      <c r="T392" s="335" t="s">
        <v>1282</v>
      </c>
      <c r="U392" s="335" t="s">
        <v>1282</v>
      </c>
      <c r="V392" s="335" t="s">
        <v>1282</v>
      </c>
      <c r="W392" s="335" t="s">
        <v>1282</v>
      </c>
      <c r="X392" s="335" t="s">
        <v>1282</v>
      </c>
      <c r="Y392" s="335" t="s">
        <v>1282</v>
      </c>
      <c r="Z392" s="335" t="s">
        <v>1282</v>
      </c>
      <c r="AA392" s="335" t="s">
        <v>1282</v>
      </c>
      <c r="AB392" s="335" t="s">
        <v>1282</v>
      </c>
      <c r="AC392" s="335" t="s">
        <v>1282</v>
      </c>
      <c r="AD392" s="335" t="s">
        <v>1282</v>
      </c>
      <c r="AE392" s="335" t="s">
        <v>1282</v>
      </c>
      <c r="AF392" s="335" t="s">
        <v>1282</v>
      </c>
      <c r="AG392" s="335" t="s">
        <v>1282</v>
      </c>
      <c r="AH392" s="335" t="s">
        <v>1282</v>
      </c>
      <c r="AI392" s="335" t="s">
        <v>1282</v>
      </c>
      <c r="AJ392" s="335" t="s">
        <v>1282</v>
      </c>
      <c r="AK392" s="335" t="s">
        <v>1282</v>
      </c>
      <c r="AL392" s="335" t="s">
        <v>1282</v>
      </c>
      <c r="AM392" s="335" t="s">
        <v>1282</v>
      </c>
      <c r="AN392" s="335" t="s">
        <v>1282</v>
      </c>
      <c r="AO392" s="335" t="s">
        <v>1282</v>
      </c>
      <c r="AP392" s="335" t="s">
        <v>1282</v>
      </c>
      <c r="AQ392" s="335" t="s">
        <v>1282</v>
      </c>
      <c r="AR392" s="335" t="s">
        <v>1282</v>
      </c>
      <c r="AS392" s="335" t="s">
        <v>1282</v>
      </c>
      <c r="AT392" s="335" t="s">
        <v>1282</v>
      </c>
      <c r="AU392" s="335" t="s">
        <v>1282</v>
      </c>
      <c r="AV392" s="335" t="s">
        <v>1282</v>
      </c>
      <c r="AW392" s="335" t="s">
        <v>1282</v>
      </c>
      <c r="AX392" s="335" t="s">
        <v>1282</v>
      </c>
      <c r="AY392" s="335" t="s">
        <v>1282</v>
      </c>
      <c r="AZ392" s="335" t="s">
        <v>1282</v>
      </c>
      <c r="BA392" s="335" t="s">
        <v>1282</v>
      </c>
      <c r="BB392" s="335" t="s">
        <v>1282</v>
      </c>
      <c r="BC392" s="335" t="s">
        <v>1282</v>
      </c>
      <c r="BD392" s="335" t="s">
        <v>1282</v>
      </c>
      <c r="BE392" s="335" t="s">
        <v>1282</v>
      </c>
      <c r="BF392" s="335" t="s">
        <v>1282</v>
      </c>
      <c r="BG392" s="335" t="s">
        <v>1282</v>
      </c>
      <c r="BH392" s="335" t="s">
        <v>1282</v>
      </c>
      <c r="BI392" s="335" t="s">
        <v>1282</v>
      </c>
      <c r="BJ392" s="335" t="s">
        <v>1282</v>
      </c>
      <c r="BK392" s="335" t="s">
        <v>1282</v>
      </c>
      <c r="BL392" s="335" t="s">
        <v>1282</v>
      </c>
      <c r="BM392" s="335" t="s">
        <v>1282</v>
      </c>
      <c r="BN392" s="335" t="s">
        <v>1282</v>
      </c>
      <c r="BO392" s="335" t="s">
        <v>1282</v>
      </c>
      <c r="BP392" s="335" t="s">
        <v>1282</v>
      </c>
      <c r="BQ392" s="335">
        <v>10031</v>
      </c>
      <c r="BR392" s="335">
        <v>12966</v>
      </c>
      <c r="BS392" s="335">
        <v>15971</v>
      </c>
      <c r="BT392" s="335">
        <v>15741</v>
      </c>
      <c r="BU392" s="335">
        <v>15981</v>
      </c>
      <c r="BV392" s="335">
        <v>17987</v>
      </c>
      <c r="BW392" s="335">
        <v>18570</v>
      </c>
      <c r="BX392" s="335">
        <v>17952</v>
      </c>
      <c r="BY392" s="335">
        <v>18022</v>
      </c>
      <c r="BZ392" s="335">
        <v>18288</v>
      </c>
      <c r="CA392" s="335">
        <v>18479</v>
      </c>
      <c r="CB392" s="335">
        <v>19465</v>
      </c>
      <c r="CC392" s="335">
        <v>20832</v>
      </c>
    </row>
    <row r="393" spans="1:81" s="330" customFormat="1" ht="13.9" customHeight="1" x14ac:dyDescent="0.2">
      <c r="A393" s="377" t="s">
        <v>1404</v>
      </c>
      <c r="B393" s="378"/>
      <c r="C393" s="335" t="s">
        <v>1282</v>
      </c>
      <c r="D393" s="335" t="s">
        <v>1282</v>
      </c>
      <c r="E393" s="335" t="s">
        <v>1282</v>
      </c>
      <c r="F393" s="335" t="s">
        <v>1282</v>
      </c>
      <c r="G393" s="335" t="s">
        <v>1282</v>
      </c>
      <c r="H393" s="335" t="s">
        <v>1282</v>
      </c>
      <c r="I393" s="335" t="s">
        <v>1282</v>
      </c>
      <c r="J393" s="335" t="s">
        <v>1282</v>
      </c>
      <c r="K393" s="335" t="s">
        <v>1282</v>
      </c>
      <c r="L393" s="335" t="s">
        <v>1282</v>
      </c>
      <c r="M393" s="335" t="s">
        <v>1282</v>
      </c>
      <c r="N393" s="335" t="s">
        <v>1282</v>
      </c>
      <c r="O393" s="335" t="s">
        <v>1282</v>
      </c>
      <c r="P393" s="335" t="s">
        <v>1282</v>
      </c>
      <c r="Q393" s="335" t="s">
        <v>1282</v>
      </c>
      <c r="R393" s="335" t="s">
        <v>1282</v>
      </c>
      <c r="S393" s="335" t="s">
        <v>1282</v>
      </c>
      <c r="T393" s="335" t="s">
        <v>1282</v>
      </c>
      <c r="U393" s="335" t="s">
        <v>1282</v>
      </c>
      <c r="V393" s="335" t="s">
        <v>1282</v>
      </c>
      <c r="W393" s="335" t="s">
        <v>1282</v>
      </c>
      <c r="X393" s="335" t="s">
        <v>1282</v>
      </c>
      <c r="Y393" s="335" t="s">
        <v>1282</v>
      </c>
      <c r="Z393" s="335" t="s">
        <v>1282</v>
      </c>
      <c r="AA393" s="335" t="s">
        <v>1282</v>
      </c>
      <c r="AB393" s="335" t="s">
        <v>1282</v>
      </c>
      <c r="AC393" s="335" t="s">
        <v>1282</v>
      </c>
      <c r="AD393" s="335" t="s">
        <v>1282</v>
      </c>
      <c r="AE393" s="335" t="s">
        <v>1282</v>
      </c>
      <c r="AF393" s="335" t="s">
        <v>1282</v>
      </c>
      <c r="AG393" s="335" t="s">
        <v>1282</v>
      </c>
      <c r="AH393" s="335" t="s">
        <v>1282</v>
      </c>
      <c r="AI393" s="335" t="s">
        <v>1282</v>
      </c>
      <c r="AJ393" s="335" t="s">
        <v>1282</v>
      </c>
      <c r="AK393" s="335" t="s">
        <v>1282</v>
      </c>
      <c r="AL393" s="335" t="s">
        <v>1282</v>
      </c>
      <c r="AM393" s="335" t="s">
        <v>1282</v>
      </c>
      <c r="AN393" s="335" t="s">
        <v>1282</v>
      </c>
      <c r="AO393" s="335" t="s">
        <v>1282</v>
      </c>
      <c r="AP393" s="335" t="s">
        <v>1282</v>
      </c>
      <c r="AQ393" s="335" t="s">
        <v>1282</v>
      </c>
      <c r="AR393" s="335" t="s">
        <v>1282</v>
      </c>
      <c r="AS393" s="335" t="s">
        <v>1282</v>
      </c>
      <c r="AT393" s="335" t="s">
        <v>1282</v>
      </c>
      <c r="AU393" s="335" t="s">
        <v>1282</v>
      </c>
      <c r="AV393" s="335" t="s">
        <v>1282</v>
      </c>
      <c r="AW393" s="335" t="s">
        <v>1282</v>
      </c>
      <c r="AX393" s="335" t="s">
        <v>1282</v>
      </c>
      <c r="AY393" s="335" t="s">
        <v>1282</v>
      </c>
      <c r="AZ393" s="335" t="s">
        <v>1282</v>
      </c>
      <c r="BA393" s="335" t="s">
        <v>1282</v>
      </c>
      <c r="BB393" s="335" t="s">
        <v>1282</v>
      </c>
      <c r="BC393" s="335" t="s">
        <v>1282</v>
      </c>
      <c r="BD393" s="335" t="s">
        <v>1282</v>
      </c>
      <c r="BE393" s="335" t="s">
        <v>1282</v>
      </c>
      <c r="BF393" s="335" t="s">
        <v>1282</v>
      </c>
      <c r="BG393" s="335" t="s">
        <v>1282</v>
      </c>
      <c r="BH393" s="335" t="s">
        <v>1282</v>
      </c>
      <c r="BI393" s="335" t="s">
        <v>1282</v>
      </c>
      <c r="BJ393" s="335">
        <v>3321</v>
      </c>
      <c r="BK393" s="335">
        <v>3080</v>
      </c>
      <c r="BL393" s="335">
        <v>3690</v>
      </c>
      <c r="BM393" s="335">
        <v>3550</v>
      </c>
      <c r="BN393" s="335">
        <v>3767</v>
      </c>
      <c r="BO393" s="335">
        <v>3665</v>
      </c>
      <c r="BP393" s="335">
        <v>3414</v>
      </c>
      <c r="BQ393" s="335">
        <v>3153</v>
      </c>
      <c r="BR393" s="335">
        <v>3161</v>
      </c>
      <c r="BS393" s="335">
        <v>3071</v>
      </c>
      <c r="BT393" s="335">
        <v>2895</v>
      </c>
      <c r="BU393" s="335">
        <v>3207</v>
      </c>
      <c r="BV393" s="335">
        <v>5209</v>
      </c>
      <c r="BW393" s="335">
        <v>4176</v>
      </c>
      <c r="BX393" s="335">
        <v>2719</v>
      </c>
      <c r="BY393" s="335">
        <v>2182</v>
      </c>
      <c r="BZ393" s="335">
        <v>2161</v>
      </c>
      <c r="CA393" s="335">
        <v>1928</v>
      </c>
      <c r="CB393" s="335">
        <v>1252</v>
      </c>
      <c r="CC393" s="335">
        <v>1941</v>
      </c>
    </row>
    <row r="394" spans="1:81" s="330" customFormat="1" ht="13.9" customHeight="1" x14ac:dyDescent="0.2">
      <c r="A394" s="377" t="s">
        <v>1403</v>
      </c>
      <c r="B394" s="378"/>
      <c r="C394" s="335" t="s">
        <v>1282</v>
      </c>
      <c r="D394" s="335" t="s">
        <v>1282</v>
      </c>
      <c r="E394" s="335" t="s">
        <v>1282</v>
      </c>
      <c r="F394" s="335" t="s">
        <v>1282</v>
      </c>
      <c r="G394" s="335" t="s">
        <v>1282</v>
      </c>
      <c r="H394" s="335" t="s">
        <v>1282</v>
      </c>
      <c r="I394" s="335" t="s">
        <v>1282</v>
      </c>
      <c r="J394" s="335" t="s">
        <v>1282</v>
      </c>
      <c r="K394" s="335" t="s">
        <v>1282</v>
      </c>
      <c r="L394" s="335" t="s">
        <v>1282</v>
      </c>
      <c r="M394" s="335" t="s">
        <v>1282</v>
      </c>
      <c r="N394" s="335" t="s">
        <v>1282</v>
      </c>
      <c r="O394" s="335" t="s">
        <v>1282</v>
      </c>
      <c r="P394" s="335" t="s">
        <v>1282</v>
      </c>
      <c r="Q394" s="335" t="s">
        <v>1282</v>
      </c>
      <c r="R394" s="335" t="s">
        <v>1282</v>
      </c>
      <c r="S394" s="335" t="s">
        <v>1282</v>
      </c>
      <c r="T394" s="335" t="s">
        <v>1282</v>
      </c>
      <c r="U394" s="335" t="s">
        <v>1282</v>
      </c>
      <c r="V394" s="335" t="s">
        <v>1282</v>
      </c>
      <c r="W394" s="335" t="s">
        <v>1282</v>
      </c>
      <c r="X394" s="335" t="s">
        <v>1282</v>
      </c>
      <c r="Y394" s="335" t="s">
        <v>1282</v>
      </c>
      <c r="Z394" s="335" t="s">
        <v>1282</v>
      </c>
      <c r="AA394" s="335" t="s">
        <v>1282</v>
      </c>
      <c r="AB394" s="335" t="s">
        <v>1282</v>
      </c>
      <c r="AC394" s="335" t="s">
        <v>1282</v>
      </c>
      <c r="AD394" s="335" t="s">
        <v>1282</v>
      </c>
      <c r="AE394" s="335" t="s">
        <v>1282</v>
      </c>
      <c r="AF394" s="335" t="s">
        <v>1282</v>
      </c>
      <c r="AG394" s="335" t="s">
        <v>1282</v>
      </c>
      <c r="AH394" s="335" t="s">
        <v>1282</v>
      </c>
      <c r="AI394" s="335" t="s">
        <v>1282</v>
      </c>
      <c r="AJ394" s="335" t="s">
        <v>1282</v>
      </c>
      <c r="AK394" s="335" t="s">
        <v>1282</v>
      </c>
      <c r="AL394" s="335" t="s">
        <v>1282</v>
      </c>
      <c r="AM394" s="335" t="s">
        <v>1282</v>
      </c>
      <c r="AN394" s="335" t="s">
        <v>1282</v>
      </c>
      <c r="AO394" s="335" t="s">
        <v>1282</v>
      </c>
      <c r="AP394" s="335" t="s">
        <v>1282</v>
      </c>
      <c r="AQ394" s="335" t="s">
        <v>1282</v>
      </c>
      <c r="AR394" s="335" t="s">
        <v>1282</v>
      </c>
      <c r="AS394" s="335" t="s">
        <v>1282</v>
      </c>
      <c r="AT394" s="335" t="s">
        <v>1282</v>
      </c>
      <c r="AU394" s="335" t="s">
        <v>1282</v>
      </c>
      <c r="AV394" s="335" t="s">
        <v>1282</v>
      </c>
      <c r="AW394" s="335" t="s">
        <v>1282</v>
      </c>
      <c r="AX394" s="335" t="s">
        <v>1282</v>
      </c>
      <c r="AY394" s="335" t="s">
        <v>1282</v>
      </c>
      <c r="AZ394" s="335" t="s">
        <v>1282</v>
      </c>
      <c r="BA394" s="335" t="s">
        <v>1282</v>
      </c>
      <c r="BB394" s="335" t="s">
        <v>1282</v>
      </c>
      <c r="BC394" s="335" t="s">
        <v>1282</v>
      </c>
      <c r="BD394" s="335" t="s">
        <v>1282</v>
      </c>
      <c r="BE394" s="335" t="s">
        <v>1282</v>
      </c>
      <c r="BF394" s="335" t="s">
        <v>1282</v>
      </c>
      <c r="BG394" s="335" t="s">
        <v>1282</v>
      </c>
      <c r="BH394" s="335" t="s">
        <v>1282</v>
      </c>
      <c r="BI394" s="335" t="s">
        <v>1282</v>
      </c>
      <c r="BJ394" s="335" t="s">
        <v>1282</v>
      </c>
      <c r="BK394" s="335" t="s">
        <v>1282</v>
      </c>
      <c r="BL394" s="335" t="s">
        <v>1282</v>
      </c>
      <c r="BM394" s="335" t="s">
        <v>1282</v>
      </c>
      <c r="BN394" s="335" t="s">
        <v>1282</v>
      </c>
      <c r="BO394" s="335" t="s">
        <v>1282</v>
      </c>
      <c r="BP394" s="335" t="s">
        <v>1282</v>
      </c>
      <c r="BQ394" s="335">
        <v>-79</v>
      </c>
      <c r="BR394" s="335">
        <v>71</v>
      </c>
      <c r="BS394" s="335" t="s">
        <v>1282</v>
      </c>
      <c r="BT394" s="335" t="s">
        <v>1282</v>
      </c>
      <c r="BU394" s="335">
        <v>1</v>
      </c>
      <c r="BV394" s="335" t="s">
        <v>1282</v>
      </c>
      <c r="BW394" s="335" t="s">
        <v>1282</v>
      </c>
      <c r="BX394" s="335" t="s">
        <v>1282</v>
      </c>
      <c r="BY394" s="335" t="s">
        <v>1282</v>
      </c>
      <c r="BZ394" s="335" t="s">
        <v>1282</v>
      </c>
      <c r="CA394" s="335" t="s">
        <v>1282</v>
      </c>
      <c r="CB394" s="335" t="s">
        <v>1282</v>
      </c>
      <c r="CC394" s="335" t="s">
        <v>1282</v>
      </c>
    </row>
    <row r="395" spans="1:81" s="330" customFormat="1" ht="13.9" customHeight="1" x14ac:dyDescent="0.2">
      <c r="A395" s="377" t="s">
        <v>1402</v>
      </c>
      <c r="B395" s="378"/>
      <c r="C395" s="335" t="s">
        <v>1282</v>
      </c>
      <c r="D395" s="335" t="s">
        <v>1282</v>
      </c>
      <c r="E395" s="335" t="s">
        <v>1282</v>
      </c>
      <c r="F395" s="335" t="s">
        <v>1282</v>
      </c>
      <c r="G395" s="335" t="s">
        <v>1282</v>
      </c>
      <c r="H395" s="335" t="s">
        <v>1282</v>
      </c>
      <c r="I395" s="335" t="s">
        <v>1282</v>
      </c>
      <c r="J395" s="335" t="s">
        <v>1282</v>
      </c>
      <c r="K395" s="335" t="s">
        <v>1282</v>
      </c>
      <c r="L395" s="335" t="s">
        <v>1282</v>
      </c>
      <c r="M395" s="335" t="s">
        <v>1282</v>
      </c>
      <c r="N395" s="335" t="s">
        <v>1282</v>
      </c>
      <c r="O395" s="335" t="s">
        <v>1282</v>
      </c>
      <c r="P395" s="335" t="s">
        <v>1282</v>
      </c>
      <c r="Q395" s="335" t="s">
        <v>1282</v>
      </c>
      <c r="R395" s="335" t="s">
        <v>1282</v>
      </c>
      <c r="S395" s="335" t="s">
        <v>1282</v>
      </c>
      <c r="T395" s="335" t="s">
        <v>1282</v>
      </c>
      <c r="U395" s="335" t="s">
        <v>1282</v>
      </c>
      <c r="V395" s="335" t="s">
        <v>1282</v>
      </c>
      <c r="W395" s="335" t="s">
        <v>1282</v>
      </c>
      <c r="X395" s="335" t="s">
        <v>1282</v>
      </c>
      <c r="Y395" s="335" t="s">
        <v>1282</v>
      </c>
      <c r="Z395" s="335" t="s">
        <v>1282</v>
      </c>
      <c r="AA395" s="335" t="s">
        <v>1282</v>
      </c>
      <c r="AB395" s="335" t="s">
        <v>1282</v>
      </c>
      <c r="AC395" s="335" t="s">
        <v>1282</v>
      </c>
      <c r="AD395" s="335" t="s">
        <v>1282</v>
      </c>
      <c r="AE395" s="335" t="s">
        <v>1282</v>
      </c>
      <c r="AF395" s="335" t="s">
        <v>1282</v>
      </c>
      <c r="AG395" s="335" t="s">
        <v>1282</v>
      </c>
      <c r="AH395" s="335" t="s">
        <v>1282</v>
      </c>
      <c r="AI395" s="335" t="s">
        <v>1282</v>
      </c>
      <c r="AJ395" s="335" t="s">
        <v>1282</v>
      </c>
      <c r="AK395" s="335" t="s">
        <v>1282</v>
      </c>
      <c r="AL395" s="335" t="s">
        <v>1282</v>
      </c>
      <c r="AM395" s="335" t="s">
        <v>1282</v>
      </c>
      <c r="AN395" s="335" t="s">
        <v>1282</v>
      </c>
      <c r="AO395" s="335" t="s">
        <v>1282</v>
      </c>
      <c r="AP395" s="335" t="s">
        <v>1282</v>
      </c>
      <c r="AQ395" s="335" t="s">
        <v>1282</v>
      </c>
      <c r="AR395" s="335" t="s">
        <v>1282</v>
      </c>
      <c r="AS395" s="335" t="s">
        <v>1282</v>
      </c>
      <c r="AT395" s="335" t="s">
        <v>1282</v>
      </c>
      <c r="AU395" s="335" t="s">
        <v>1282</v>
      </c>
      <c r="AV395" s="335" t="s">
        <v>1282</v>
      </c>
      <c r="AW395" s="335" t="s">
        <v>1282</v>
      </c>
      <c r="AX395" s="335" t="s">
        <v>1282</v>
      </c>
      <c r="AY395" s="335" t="s">
        <v>1282</v>
      </c>
      <c r="AZ395" s="335" t="s">
        <v>1282</v>
      </c>
      <c r="BA395" s="335" t="s">
        <v>1282</v>
      </c>
      <c r="BB395" s="335" t="s">
        <v>1282</v>
      </c>
      <c r="BC395" s="335" t="s">
        <v>1282</v>
      </c>
      <c r="BD395" s="335" t="s">
        <v>1282</v>
      </c>
      <c r="BE395" s="335" t="s">
        <v>1282</v>
      </c>
      <c r="BF395" s="335" t="s">
        <v>1282</v>
      </c>
      <c r="BG395" s="335" t="s">
        <v>1282</v>
      </c>
      <c r="BH395" s="335" t="s">
        <v>1282</v>
      </c>
      <c r="BI395" s="335">
        <v>1483</v>
      </c>
      <c r="BJ395" s="335" t="s">
        <v>1282</v>
      </c>
      <c r="BK395" s="335" t="s">
        <v>1282</v>
      </c>
      <c r="BL395" s="335" t="s">
        <v>1282</v>
      </c>
      <c r="BM395" s="335" t="s">
        <v>1282</v>
      </c>
      <c r="BN395" s="335" t="s">
        <v>1282</v>
      </c>
      <c r="BO395" s="335" t="s">
        <v>1282</v>
      </c>
      <c r="BP395" s="335" t="s">
        <v>1282</v>
      </c>
      <c r="BQ395" s="335" t="s">
        <v>1282</v>
      </c>
      <c r="BR395" s="335" t="s">
        <v>1282</v>
      </c>
      <c r="BS395" s="335" t="s">
        <v>1282</v>
      </c>
      <c r="BT395" s="335" t="s">
        <v>1282</v>
      </c>
      <c r="BU395" s="335" t="s">
        <v>1282</v>
      </c>
      <c r="BV395" s="335" t="s">
        <v>1282</v>
      </c>
      <c r="BW395" s="335" t="s">
        <v>1282</v>
      </c>
      <c r="BX395" s="335" t="s">
        <v>1282</v>
      </c>
      <c r="BY395" s="335" t="s">
        <v>1282</v>
      </c>
      <c r="BZ395" s="335" t="s">
        <v>1282</v>
      </c>
      <c r="CA395" s="335" t="s">
        <v>1282</v>
      </c>
      <c r="CB395" s="335" t="s">
        <v>1282</v>
      </c>
      <c r="CC395" s="335" t="s">
        <v>1282</v>
      </c>
    </row>
    <row r="396" spans="1:81" s="330" customFormat="1" ht="13.9" customHeight="1" x14ac:dyDescent="0.2">
      <c r="A396" s="377" t="s">
        <v>1401</v>
      </c>
      <c r="B396" s="378"/>
      <c r="C396" s="335" t="s">
        <v>1282</v>
      </c>
      <c r="D396" s="335" t="s">
        <v>1282</v>
      </c>
      <c r="E396" s="335" t="s">
        <v>1282</v>
      </c>
      <c r="F396" s="335" t="s">
        <v>1282</v>
      </c>
      <c r="G396" s="335" t="s">
        <v>1282</v>
      </c>
      <c r="H396" s="335" t="s">
        <v>1282</v>
      </c>
      <c r="I396" s="335" t="s">
        <v>1282</v>
      </c>
      <c r="J396" s="335" t="s">
        <v>1282</v>
      </c>
      <c r="K396" s="335" t="s">
        <v>1282</v>
      </c>
      <c r="L396" s="335" t="s">
        <v>1282</v>
      </c>
      <c r="M396" s="335" t="s">
        <v>1282</v>
      </c>
      <c r="N396" s="335" t="s">
        <v>1282</v>
      </c>
      <c r="O396" s="335" t="s">
        <v>1282</v>
      </c>
      <c r="P396" s="335" t="s">
        <v>1282</v>
      </c>
      <c r="Q396" s="335" t="s">
        <v>1282</v>
      </c>
      <c r="R396" s="335" t="s">
        <v>1282</v>
      </c>
      <c r="S396" s="335" t="s">
        <v>1282</v>
      </c>
      <c r="T396" s="335" t="s">
        <v>1282</v>
      </c>
      <c r="U396" s="335" t="s">
        <v>1282</v>
      </c>
      <c r="V396" s="335" t="s">
        <v>1282</v>
      </c>
      <c r="W396" s="335" t="s">
        <v>1282</v>
      </c>
      <c r="X396" s="335" t="s">
        <v>1282</v>
      </c>
      <c r="Y396" s="335" t="s">
        <v>1282</v>
      </c>
      <c r="Z396" s="335" t="s">
        <v>1282</v>
      </c>
      <c r="AA396" s="335" t="s">
        <v>1282</v>
      </c>
      <c r="AB396" s="335" t="s">
        <v>1282</v>
      </c>
      <c r="AC396" s="335" t="s">
        <v>1282</v>
      </c>
      <c r="AD396" s="335" t="s">
        <v>1282</v>
      </c>
      <c r="AE396" s="335" t="s">
        <v>1282</v>
      </c>
      <c r="AF396" s="335" t="s">
        <v>1282</v>
      </c>
      <c r="AG396" s="335" t="s">
        <v>1282</v>
      </c>
      <c r="AH396" s="335" t="s">
        <v>1282</v>
      </c>
      <c r="AI396" s="335" t="s">
        <v>1282</v>
      </c>
      <c r="AJ396" s="335" t="s">
        <v>1282</v>
      </c>
      <c r="AK396" s="335" t="s">
        <v>1282</v>
      </c>
      <c r="AL396" s="335" t="s">
        <v>1282</v>
      </c>
      <c r="AM396" s="335" t="s">
        <v>1282</v>
      </c>
      <c r="AN396" s="335" t="s">
        <v>1282</v>
      </c>
      <c r="AO396" s="335" t="s">
        <v>1282</v>
      </c>
      <c r="AP396" s="335" t="s">
        <v>1282</v>
      </c>
      <c r="AQ396" s="335" t="s">
        <v>1282</v>
      </c>
      <c r="AR396" s="335" t="s">
        <v>1282</v>
      </c>
      <c r="AS396" s="335" t="s">
        <v>1282</v>
      </c>
      <c r="AT396" s="335" t="s">
        <v>1282</v>
      </c>
      <c r="AU396" s="335" t="s">
        <v>1282</v>
      </c>
      <c r="AV396" s="335" t="s">
        <v>1282</v>
      </c>
      <c r="AW396" s="335" t="s">
        <v>1282</v>
      </c>
      <c r="AX396" s="335" t="s">
        <v>1282</v>
      </c>
      <c r="AY396" s="335" t="s">
        <v>1282</v>
      </c>
      <c r="AZ396" s="335" t="s">
        <v>1282</v>
      </c>
      <c r="BA396" s="335" t="s">
        <v>1282</v>
      </c>
      <c r="BB396" s="335" t="s">
        <v>1282</v>
      </c>
      <c r="BC396" s="335" t="s">
        <v>1282</v>
      </c>
      <c r="BD396" s="335" t="s">
        <v>1282</v>
      </c>
      <c r="BE396" s="335" t="s">
        <v>1282</v>
      </c>
      <c r="BF396" s="335" t="s">
        <v>1282</v>
      </c>
      <c r="BG396" s="335" t="s">
        <v>1282</v>
      </c>
      <c r="BH396" s="335" t="s">
        <v>1282</v>
      </c>
      <c r="BI396" s="335" t="s">
        <v>1282</v>
      </c>
      <c r="BJ396" s="335">
        <v>453</v>
      </c>
      <c r="BK396" s="335">
        <v>597</v>
      </c>
      <c r="BL396" s="335">
        <v>643</v>
      </c>
      <c r="BM396" s="335">
        <v>684</v>
      </c>
      <c r="BN396" s="335">
        <v>713</v>
      </c>
      <c r="BO396" s="335">
        <v>723</v>
      </c>
      <c r="BP396" s="335">
        <v>675</v>
      </c>
      <c r="BQ396" s="335">
        <v>684</v>
      </c>
      <c r="BR396" s="335">
        <v>585</v>
      </c>
      <c r="BS396" s="335">
        <v>580</v>
      </c>
      <c r="BT396" s="335">
        <v>572</v>
      </c>
      <c r="BU396" s="335">
        <v>644</v>
      </c>
      <c r="BV396" s="335">
        <v>856</v>
      </c>
      <c r="BW396" s="335">
        <v>852</v>
      </c>
      <c r="BX396" s="335">
        <v>751</v>
      </c>
      <c r="BY396" s="335">
        <v>726</v>
      </c>
      <c r="BZ396" s="335">
        <v>747</v>
      </c>
      <c r="CA396" s="335">
        <v>729</v>
      </c>
      <c r="CB396" s="335">
        <v>724</v>
      </c>
      <c r="CC396" s="335">
        <v>728</v>
      </c>
    </row>
    <row r="397" spans="1:81" s="330" customFormat="1" ht="13.9" customHeight="1" x14ac:dyDescent="0.2">
      <c r="A397" s="377" t="s">
        <v>1400</v>
      </c>
      <c r="B397" s="378"/>
      <c r="C397" s="335" t="s">
        <v>1282</v>
      </c>
      <c r="D397" s="335" t="s">
        <v>1282</v>
      </c>
      <c r="E397" s="335" t="s">
        <v>1282</v>
      </c>
      <c r="F397" s="335" t="s">
        <v>1282</v>
      </c>
      <c r="G397" s="335" t="s">
        <v>1282</v>
      </c>
      <c r="H397" s="335" t="s">
        <v>1282</v>
      </c>
      <c r="I397" s="335" t="s">
        <v>1282</v>
      </c>
      <c r="J397" s="335" t="s">
        <v>1282</v>
      </c>
      <c r="K397" s="335" t="s">
        <v>1282</v>
      </c>
      <c r="L397" s="335" t="s">
        <v>1282</v>
      </c>
      <c r="M397" s="335" t="s">
        <v>1282</v>
      </c>
      <c r="N397" s="335" t="s">
        <v>1282</v>
      </c>
      <c r="O397" s="335" t="s">
        <v>1282</v>
      </c>
      <c r="P397" s="335" t="s">
        <v>1282</v>
      </c>
      <c r="Q397" s="335" t="s">
        <v>1282</v>
      </c>
      <c r="R397" s="335" t="s">
        <v>1282</v>
      </c>
      <c r="S397" s="335" t="s">
        <v>1282</v>
      </c>
      <c r="T397" s="335" t="s">
        <v>1282</v>
      </c>
      <c r="U397" s="335" t="s">
        <v>1282</v>
      </c>
      <c r="V397" s="335" t="s">
        <v>1282</v>
      </c>
      <c r="W397" s="335" t="s">
        <v>1282</v>
      </c>
      <c r="X397" s="335" t="s">
        <v>1282</v>
      </c>
      <c r="Y397" s="335" t="s">
        <v>1282</v>
      </c>
      <c r="Z397" s="335" t="s">
        <v>1282</v>
      </c>
      <c r="AA397" s="335" t="s">
        <v>1282</v>
      </c>
      <c r="AB397" s="335" t="s">
        <v>1282</v>
      </c>
      <c r="AC397" s="335" t="s">
        <v>1282</v>
      </c>
      <c r="AD397" s="335" t="s">
        <v>1282</v>
      </c>
      <c r="AE397" s="335" t="s">
        <v>1282</v>
      </c>
      <c r="AF397" s="335" t="s">
        <v>1282</v>
      </c>
      <c r="AG397" s="335" t="s">
        <v>1282</v>
      </c>
      <c r="AH397" s="335" t="s">
        <v>1282</v>
      </c>
      <c r="AI397" s="335" t="s">
        <v>1282</v>
      </c>
      <c r="AJ397" s="335" t="s">
        <v>1282</v>
      </c>
      <c r="AK397" s="335" t="s">
        <v>1282</v>
      </c>
      <c r="AL397" s="335" t="s">
        <v>1282</v>
      </c>
      <c r="AM397" s="335" t="s">
        <v>1282</v>
      </c>
      <c r="AN397" s="335" t="s">
        <v>1282</v>
      </c>
      <c r="AO397" s="335" t="s">
        <v>1282</v>
      </c>
      <c r="AP397" s="335" t="s">
        <v>1282</v>
      </c>
      <c r="AQ397" s="335" t="s">
        <v>1282</v>
      </c>
      <c r="AR397" s="335" t="s">
        <v>1282</v>
      </c>
      <c r="AS397" s="335" t="s">
        <v>1282</v>
      </c>
      <c r="AT397" s="335" t="s">
        <v>1282</v>
      </c>
      <c r="AU397" s="335" t="s">
        <v>1282</v>
      </c>
      <c r="AV397" s="335" t="s">
        <v>1282</v>
      </c>
      <c r="AW397" s="335" t="s">
        <v>1282</v>
      </c>
      <c r="AX397" s="335" t="s">
        <v>1282</v>
      </c>
      <c r="AY397" s="335" t="s">
        <v>1282</v>
      </c>
      <c r="AZ397" s="335" t="s">
        <v>1282</v>
      </c>
      <c r="BA397" s="335" t="s">
        <v>1282</v>
      </c>
      <c r="BB397" s="335" t="s">
        <v>1282</v>
      </c>
      <c r="BC397" s="335" t="s">
        <v>1282</v>
      </c>
      <c r="BD397" s="335" t="s">
        <v>1282</v>
      </c>
      <c r="BE397" s="335" t="s">
        <v>1282</v>
      </c>
      <c r="BF397" s="335" t="s">
        <v>1282</v>
      </c>
      <c r="BG397" s="335" t="s">
        <v>1282</v>
      </c>
      <c r="BH397" s="335" t="s">
        <v>1282</v>
      </c>
      <c r="BI397" s="335">
        <v>51</v>
      </c>
      <c r="BJ397" s="335">
        <v>5315</v>
      </c>
      <c r="BK397" s="335">
        <v>4715</v>
      </c>
      <c r="BL397" s="335">
        <v>8803</v>
      </c>
      <c r="BM397" s="335">
        <v>9530</v>
      </c>
      <c r="BN397" s="335">
        <v>10962</v>
      </c>
      <c r="BO397" s="335">
        <v>13451</v>
      </c>
      <c r="BP397" s="335">
        <v>14667</v>
      </c>
      <c r="BQ397" s="335">
        <v>7280</v>
      </c>
      <c r="BR397" s="335">
        <v>2188</v>
      </c>
      <c r="BS397" s="335" t="s">
        <v>1282</v>
      </c>
      <c r="BT397" s="335" t="s">
        <v>1282</v>
      </c>
      <c r="BU397" s="335" t="s">
        <v>1282</v>
      </c>
      <c r="BV397" s="335" t="s">
        <v>1282</v>
      </c>
      <c r="BW397" s="335" t="s">
        <v>1282</v>
      </c>
      <c r="BX397" s="335" t="s">
        <v>1282</v>
      </c>
      <c r="BY397" s="335" t="s">
        <v>1282</v>
      </c>
      <c r="BZ397" s="335" t="s">
        <v>1282</v>
      </c>
      <c r="CA397" s="335" t="s">
        <v>1282</v>
      </c>
      <c r="CB397" s="335" t="s">
        <v>1282</v>
      </c>
      <c r="CC397" s="335" t="s">
        <v>1282</v>
      </c>
    </row>
    <row r="398" spans="1:81" s="330" customFormat="1" ht="13.9" customHeight="1" x14ac:dyDescent="0.2">
      <c r="A398" s="377" t="s">
        <v>1399</v>
      </c>
      <c r="B398" s="378"/>
      <c r="C398" s="335" t="s">
        <v>1282</v>
      </c>
      <c r="D398" s="335" t="s">
        <v>1282</v>
      </c>
      <c r="E398" s="335" t="s">
        <v>1282</v>
      </c>
      <c r="F398" s="335" t="s">
        <v>1282</v>
      </c>
      <c r="G398" s="335" t="s">
        <v>1282</v>
      </c>
      <c r="H398" s="335" t="s">
        <v>1282</v>
      </c>
      <c r="I398" s="335" t="s">
        <v>1282</v>
      </c>
      <c r="J398" s="335" t="s">
        <v>1282</v>
      </c>
      <c r="K398" s="335" t="s">
        <v>1282</v>
      </c>
      <c r="L398" s="335" t="s">
        <v>1282</v>
      </c>
      <c r="M398" s="335" t="s">
        <v>1282</v>
      </c>
      <c r="N398" s="335" t="s">
        <v>1282</v>
      </c>
      <c r="O398" s="335" t="s">
        <v>1282</v>
      </c>
      <c r="P398" s="335" t="s">
        <v>1282</v>
      </c>
      <c r="Q398" s="335" t="s">
        <v>1282</v>
      </c>
      <c r="R398" s="335" t="s">
        <v>1282</v>
      </c>
      <c r="S398" s="335" t="s">
        <v>1282</v>
      </c>
      <c r="T398" s="335" t="s">
        <v>1282</v>
      </c>
      <c r="U398" s="335" t="s">
        <v>1282</v>
      </c>
      <c r="V398" s="335" t="s">
        <v>1282</v>
      </c>
      <c r="W398" s="335" t="s">
        <v>1282</v>
      </c>
      <c r="X398" s="335" t="s">
        <v>1282</v>
      </c>
      <c r="Y398" s="335" t="s">
        <v>1282</v>
      </c>
      <c r="Z398" s="335" t="s">
        <v>1282</v>
      </c>
      <c r="AA398" s="335" t="s">
        <v>1282</v>
      </c>
      <c r="AB398" s="335" t="s">
        <v>1282</v>
      </c>
      <c r="AC398" s="335" t="s">
        <v>1282</v>
      </c>
      <c r="AD398" s="335" t="s">
        <v>1282</v>
      </c>
      <c r="AE398" s="335" t="s">
        <v>1282</v>
      </c>
      <c r="AF398" s="335" t="s">
        <v>1282</v>
      </c>
      <c r="AG398" s="335" t="s">
        <v>1282</v>
      </c>
      <c r="AH398" s="335" t="s">
        <v>1282</v>
      </c>
      <c r="AI398" s="335" t="s">
        <v>1282</v>
      </c>
      <c r="AJ398" s="335" t="s">
        <v>1282</v>
      </c>
      <c r="AK398" s="335" t="s">
        <v>1282</v>
      </c>
      <c r="AL398" s="335" t="s">
        <v>1282</v>
      </c>
      <c r="AM398" s="335" t="s">
        <v>1282</v>
      </c>
      <c r="AN398" s="335" t="s">
        <v>1282</v>
      </c>
      <c r="AO398" s="335" t="s">
        <v>1282</v>
      </c>
      <c r="AP398" s="335" t="s">
        <v>1282</v>
      </c>
      <c r="AQ398" s="335" t="s">
        <v>1282</v>
      </c>
      <c r="AR398" s="335" t="s">
        <v>1282</v>
      </c>
      <c r="AS398" s="335" t="s">
        <v>1282</v>
      </c>
      <c r="AT398" s="335" t="s">
        <v>1282</v>
      </c>
      <c r="AU398" s="335" t="s">
        <v>1282</v>
      </c>
      <c r="AV398" s="335" t="s">
        <v>1282</v>
      </c>
      <c r="AW398" s="335" t="s">
        <v>1282</v>
      </c>
      <c r="AX398" s="335" t="s">
        <v>1282</v>
      </c>
      <c r="AY398" s="335" t="s">
        <v>1282</v>
      </c>
      <c r="AZ398" s="335" t="s">
        <v>1282</v>
      </c>
      <c r="BA398" s="335" t="s">
        <v>1282</v>
      </c>
      <c r="BB398" s="335" t="s">
        <v>1282</v>
      </c>
      <c r="BC398" s="335" t="s">
        <v>1282</v>
      </c>
      <c r="BD398" s="335" t="s">
        <v>1282</v>
      </c>
      <c r="BE398" s="335" t="s">
        <v>1282</v>
      </c>
      <c r="BF398" s="335" t="s">
        <v>1282</v>
      </c>
      <c r="BG398" s="335" t="s">
        <v>1282</v>
      </c>
      <c r="BH398" s="335" t="s">
        <v>1282</v>
      </c>
      <c r="BI398" s="335" t="s">
        <v>1282</v>
      </c>
      <c r="BJ398" s="335" t="s">
        <v>1282</v>
      </c>
      <c r="BK398" s="335" t="s">
        <v>1282</v>
      </c>
      <c r="BL398" s="335" t="s">
        <v>1282</v>
      </c>
      <c r="BM398" s="335" t="s">
        <v>1282</v>
      </c>
      <c r="BN398" s="335" t="s">
        <v>1282</v>
      </c>
      <c r="BO398" s="335" t="s">
        <v>1282</v>
      </c>
      <c r="BP398" s="335" t="s">
        <v>1282</v>
      </c>
      <c r="BQ398" s="335" t="s">
        <v>1282</v>
      </c>
      <c r="BR398" s="335" t="s">
        <v>1282</v>
      </c>
      <c r="BS398" s="335" t="s">
        <v>1282</v>
      </c>
      <c r="BT398" s="335" t="s">
        <v>1282</v>
      </c>
      <c r="BU398" s="335" t="s">
        <v>1282</v>
      </c>
      <c r="BV398" s="335" t="s">
        <v>1282</v>
      </c>
      <c r="BW398" s="335" t="s">
        <v>1282</v>
      </c>
      <c r="BX398" s="335" t="s">
        <v>1282</v>
      </c>
      <c r="BY398" s="335" t="s">
        <v>1282</v>
      </c>
      <c r="BZ398" s="335" t="s">
        <v>1282</v>
      </c>
      <c r="CA398" s="335">
        <v>43</v>
      </c>
      <c r="CB398" s="335">
        <v>32</v>
      </c>
      <c r="CC398" s="335">
        <v>45</v>
      </c>
    </row>
    <row r="399" spans="1:81" s="330" customFormat="1" ht="13.9" customHeight="1" x14ac:dyDescent="0.2">
      <c r="A399" s="377" t="s">
        <v>1398</v>
      </c>
      <c r="B399" s="378"/>
      <c r="C399" s="335" t="s">
        <v>1282</v>
      </c>
      <c r="D399" s="335" t="s">
        <v>1282</v>
      </c>
      <c r="E399" s="335" t="s">
        <v>1282</v>
      </c>
      <c r="F399" s="335" t="s">
        <v>1282</v>
      </c>
      <c r="G399" s="335" t="s">
        <v>1282</v>
      </c>
      <c r="H399" s="335" t="s">
        <v>1282</v>
      </c>
      <c r="I399" s="335" t="s">
        <v>1282</v>
      </c>
      <c r="J399" s="335" t="s">
        <v>1282</v>
      </c>
      <c r="K399" s="335" t="s">
        <v>1282</v>
      </c>
      <c r="L399" s="335" t="s">
        <v>1282</v>
      </c>
      <c r="M399" s="335" t="s">
        <v>1282</v>
      </c>
      <c r="N399" s="335" t="s">
        <v>1282</v>
      </c>
      <c r="O399" s="335" t="s">
        <v>1282</v>
      </c>
      <c r="P399" s="335" t="s">
        <v>1282</v>
      </c>
      <c r="Q399" s="335" t="s">
        <v>1282</v>
      </c>
      <c r="R399" s="335" t="s">
        <v>1282</v>
      </c>
      <c r="S399" s="335" t="s">
        <v>1282</v>
      </c>
      <c r="T399" s="335" t="s">
        <v>1282</v>
      </c>
      <c r="U399" s="335" t="s">
        <v>1282</v>
      </c>
      <c r="V399" s="335" t="s">
        <v>1282</v>
      </c>
      <c r="W399" s="335" t="s">
        <v>1282</v>
      </c>
      <c r="X399" s="335" t="s">
        <v>1282</v>
      </c>
      <c r="Y399" s="335" t="s">
        <v>1282</v>
      </c>
      <c r="Z399" s="335" t="s">
        <v>1282</v>
      </c>
      <c r="AA399" s="335" t="s">
        <v>1282</v>
      </c>
      <c r="AB399" s="335" t="s">
        <v>1282</v>
      </c>
      <c r="AC399" s="335" t="s">
        <v>1282</v>
      </c>
      <c r="AD399" s="335" t="s">
        <v>1282</v>
      </c>
      <c r="AE399" s="335" t="s">
        <v>1282</v>
      </c>
      <c r="AF399" s="335" t="s">
        <v>1282</v>
      </c>
      <c r="AG399" s="335" t="s">
        <v>1282</v>
      </c>
      <c r="AH399" s="335" t="s">
        <v>1282</v>
      </c>
      <c r="AI399" s="335" t="s">
        <v>1282</v>
      </c>
      <c r="AJ399" s="335" t="s">
        <v>1282</v>
      </c>
      <c r="AK399" s="335" t="s">
        <v>1282</v>
      </c>
      <c r="AL399" s="335" t="s">
        <v>1282</v>
      </c>
      <c r="AM399" s="335" t="s">
        <v>1282</v>
      </c>
      <c r="AN399" s="335" t="s">
        <v>1282</v>
      </c>
      <c r="AO399" s="335" t="s">
        <v>1282</v>
      </c>
      <c r="AP399" s="335" t="s">
        <v>1282</v>
      </c>
      <c r="AQ399" s="335" t="s">
        <v>1282</v>
      </c>
      <c r="AR399" s="335" t="s">
        <v>1282</v>
      </c>
      <c r="AS399" s="335" t="s">
        <v>1282</v>
      </c>
      <c r="AT399" s="335" t="s">
        <v>1282</v>
      </c>
      <c r="AU399" s="335" t="s">
        <v>1282</v>
      </c>
      <c r="AV399" s="335" t="s">
        <v>1282</v>
      </c>
      <c r="AW399" s="335" t="s">
        <v>1282</v>
      </c>
      <c r="AX399" s="335">
        <v>1012</v>
      </c>
      <c r="AY399" s="335">
        <v>1393</v>
      </c>
      <c r="AZ399" s="335">
        <v>1210</v>
      </c>
      <c r="BA399" s="335">
        <v>773</v>
      </c>
      <c r="BB399" s="335">
        <v>458</v>
      </c>
      <c r="BC399" s="335">
        <v>313</v>
      </c>
      <c r="BD399" s="335">
        <v>207</v>
      </c>
      <c r="BE399" s="335">
        <v>213</v>
      </c>
      <c r="BF399" s="335" t="s">
        <v>1282</v>
      </c>
      <c r="BG399" s="335" t="s">
        <v>1282</v>
      </c>
      <c r="BH399" s="335" t="s">
        <v>1282</v>
      </c>
      <c r="BI399" s="335" t="s">
        <v>1282</v>
      </c>
      <c r="BJ399" s="335" t="s">
        <v>1282</v>
      </c>
      <c r="BK399" s="335" t="s">
        <v>1282</v>
      </c>
      <c r="BL399" s="335" t="s">
        <v>1282</v>
      </c>
      <c r="BM399" s="335" t="s">
        <v>1282</v>
      </c>
      <c r="BN399" s="335" t="s">
        <v>1282</v>
      </c>
      <c r="BO399" s="335" t="s">
        <v>1282</v>
      </c>
      <c r="BP399" s="335" t="s">
        <v>1282</v>
      </c>
      <c r="BQ399" s="335" t="s">
        <v>1282</v>
      </c>
      <c r="BR399" s="335" t="s">
        <v>1282</v>
      </c>
      <c r="BS399" s="335" t="s">
        <v>1282</v>
      </c>
      <c r="BT399" s="335" t="s">
        <v>1282</v>
      </c>
      <c r="BU399" s="335" t="s">
        <v>1282</v>
      </c>
      <c r="BV399" s="335" t="s">
        <v>1282</v>
      </c>
      <c r="BW399" s="335" t="s">
        <v>1282</v>
      </c>
      <c r="BX399" s="335" t="s">
        <v>1282</v>
      </c>
      <c r="BY399" s="335" t="s">
        <v>1282</v>
      </c>
      <c r="BZ399" s="335" t="s">
        <v>1282</v>
      </c>
      <c r="CA399" s="335" t="s">
        <v>1282</v>
      </c>
      <c r="CB399" s="335" t="s">
        <v>1282</v>
      </c>
      <c r="CC399" s="335" t="s">
        <v>1282</v>
      </c>
    </row>
    <row r="400" spans="1:81" s="330" customFormat="1" ht="13.9" customHeight="1" x14ac:dyDescent="0.2">
      <c r="A400" s="377" t="s">
        <v>1397</v>
      </c>
      <c r="B400" s="378"/>
      <c r="C400" s="335" t="s">
        <v>1282</v>
      </c>
      <c r="D400" s="335" t="s">
        <v>1282</v>
      </c>
      <c r="E400" s="335" t="s">
        <v>1282</v>
      </c>
      <c r="F400" s="335" t="s">
        <v>1282</v>
      </c>
      <c r="G400" s="335" t="s">
        <v>1282</v>
      </c>
      <c r="H400" s="335" t="s">
        <v>1282</v>
      </c>
      <c r="I400" s="335" t="s">
        <v>1282</v>
      </c>
      <c r="J400" s="335" t="s">
        <v>1282</v>
      </c>
      <c r="K400" s="335" t="s">
        <v>1282</v>
      </c>
      <c r="L400" s="335" t="s">
        <v>1282</v>
      </c>
      <c r="M400" s="335" t="s">
        <v>1282</v>
      </c>
      <c r="N400" s="335" t="s">
        <v>1282</v>
      </c>
      <c r="O400" s="335" t="s">
        <v>1282</v>
      </c>
      <c r="P400" s="335" t="s">
        <v>1282</v>
      </c>
      <c r="Q400" s="335" t="s">
        <v>1282</v>
      </c>
      <c r="R400" s="335" t="s">
        <v>1282</v>
      </c>
      <c r="S400" s="335" t="s">
        <v>1282</v>
      </c>
      <c r="T400" s="335" t="s">
        <v>1282</v>
      </c>
      <c r="U400" s="335" t="s">
        <v>1282</v>
      </c>
      <c r="V400" s="335" t="s">
        <v>1282</v>
      </c>
      <c r="W400" s="335" t="s">
        <v>1282</v>
      </c>
      <c r="X400" s="335" t="s">
        <v>1282</v>
      </c>
      <c r="Y400" s="335" t="s">
        <v>1282</v>
      </c>
      <c r="Z400" s="335" t="s">
        <v>1282</v>
      </c>
      <c r="AA400" s="335" t="s">
        <v>1282</v>
      </c>
      <c r="AB400" s="335" t="s">
        <v>1282</v>
      </c>
      <c r="AC400" s="335" t="s">
        <v>1282</v>
      </c>
      <c r="AD400" s="335" t="s">
        <v>1282</v>
      </c>
      <c r="AE400" s="335" t="s">
        <v>1282</v>
      </c>
      <c r="AF400" s="335" t="s">
        <v>1282</v>
      </c>
      <c r="AG400" s="335" t="s">
        <v>1282</v>
      </c>
      <c r="AH400" s="335" t="s">
        <v>1282</v>
      </c>
      <c r="AI400" s="335" t="s">
        <v>1282</v>
      </c>
      <c r="AJ400" s="335" t="s">
        <v>1282</v>
      </c>
      <c r="AK400" s="335" t="s">
        <v>1282</v>
      </c>
      <c r="AL400" s="335" t="s">
        <v>1282</v>
      </c>
      <c r="AM400" s="335" t="s">
        <v>1282</v>
      </c>
      <c r="AN400" s="335" t="s">
        <v>1282</v>
      </c>
      <c r="AO400" s="335" t="s">
        <v>1282</v>
      </c>
      <c r="AP400" s="335" t="s">
        <v>1282</v>
      </c>
      <c r="AQ400" s="335" t="s">
        <v>1282</v>
      </c>
      <c r="AR400" s="335" t="s">
        <v>1282</v>
      </c>
      <c r="AS400" s="335" t="s">
        <v>1282</v>
      </c>
      <c r="AT400" s="335" t="s">
        <v>1282</v>
      </c>
      <c r="AU400" s="335" t="s">
        <v>1282</v>
      </c>
      <c r="AV400" s="335" t="s">
        <v>1282</v>
      </c>
      <c r="AW400" s="335" t="s">
        <v>1282</v>
      </c>
      <c r="AX400" s="335" t="s">
        <v>1282</v>
      </c>
      <c r="AY400" s="335">
        <v>2</v>
      </c>
      <c r="AZ400" s="335">
        <v>23</v>
      </c>
      <c r="BA400" s="335">
        <v>42</v>
      </c>
      <c r="BB400" s="335">
        <v>46</v>
      </c>
      <c r="BC400" s="335">
        <v>60</v>
      </c>
      <c r="BD400" s="335">
        <v>71</v>
      </c>
      <c r="BE400" s="335">
        <v>71</v>
      </c>
      <c r="BF400" s="335">
        <v>63</v>
      </c>
      <c r="BG400" s="335">
        <v>84</v>
      </c>
      <c r="BH400" s="335">
        <v>30</v>
      </c>
      <c r="BI400" s="335">
        <v>4</v>
      </c>
      <c r="BJ400" s="335">
        <v>1</v>
      </c>
      <c r="BK400" s="335" t="s">
        <v>1282</v>
      </c>
      <c r="BL400" s="335" t="s">
        <v>1282</v>
      </c>
      <c r="BM400" s="335" t="s">
        <v>1282</v>
      </c>
      <c r="BN400" s="335" t="s">
        <v>1282</v>
      </c>
      <c r="BO400" s="335" t="s">
        <v>1282</v>
      </c>
      <c r="BP400" s="335" t="s">
        <v>1282</v>
      </c>
      <c r="BQ400" s="335" t="s">
        <v>1282</v>
      </c>
      <c r="BR400" s="335" t="s">
        <v>1282</v>
      </c>
      <c r="BS400" s="335" t="s">
        <v>1282</v>
      </c>
      <c r="BT400" s="335" t="s">
        <v>1282</v>
      </c>
      <c r="BU400" s="335" t="s">
        <v>1282</v>
      </c>
      <c r="BV400" s="335" t="s">
        <v>1282</v>
      </c>
      <c r="BW400" s="335" t="s">
        <v>1282</v>
      </c>
      <c r="BX400" s="335" t="s">
        <v>1282</v>
      </c>
      <c r="BY400" s="335" t="s">
        <v>1282</v>
      </c>
      <c r="BZ400" s="335" t="s">
        <v>1282</v>
      </c>
      <c r="CA400" s="335" t="s">
        <v>1282</v>
      </c>
      <c r="CB400" s="335" t="s">
        <v>1282</v>
      </c>
      <c r="CC400" s="335" t="s">
        <v>1282</v>
      </c>
    </row>
    <row r="401" spans="1:81" s="330" customFormat="1" ht="13.9" customHeight="1" x14ac:dyDescent="0.2">
      <c r="A401" s="377" t="s">
        <v>1396</v>
      </c>
      <c r="B401" s="378"/>
      <c r="C401" s="335" t="s">
        <v>1282</v>
      </c>
      <c r="D401" s="335" t="s">
        <v>1282</v>
      </c>
      <c r="E401" s="335" t="s">
        <v>1282</v>
      </c>
      <c r="F401" s="335" t="s">
        <v>1282</v>
      </c>
      <c r="G401" s="335" t="s">
        <v>1282</v>
      </c>
      <c r="H401" s="335" t="s">
        <v>1282</v>
      </c>
      <c r="I401" s="335" t="s">
        <v>1282</v>
      </c>
      <c r="J401" s="335" t="s">
        <v>1282</v>
      </c>
      <c r="K401" s="335" t="s">
        <v>1282</v>
      </c>
      <c r="L401" s="335" t="s">
        <v>1282</v>
      </c>
      <c r="M401" s="335" t="s">
        <v>1282</v>
      </c>
      <c r="N401" s="335" t="s">
        <v>1282</v>
      </c>
      <c r="O401" s="335" t="s">
        <v>1282</v>
      </c>
      <c r="P401" s="335" t="s">
        <v>1282</v>
      </c>
      <c r="Q401" s="335" t="s">
        <v>1282</v>
      </c>
      <c r="R401" s="335" t="s">
        <v>1282</v>
      </c>
      <c r="S401" s="335" t="s">
        <v>1282</v>
      </c>
      <c r="T401" s="335" t="s">
        <v>1282</v>
      </c>
      <c r="U401" s="335" t="s">
        <v>1282</v>
      </c>
      <c r="V401" s="335" t="s">
        <v>1282</v>
      </c>
      <c r="W401" s="335" t="s">
        <v>1282</v>
      </c>
      <c r="X401" s="335" t="s">
        <v>1282</v>
      </c>
      <c r="Y401" s="335" t="s">
        <v>1282</v>
      </c>
      <c r="Z401" s="335" t="s">
        <v>1282</v>
      </c>
      <c r="AA401" s="335" t="s">
        <v>1282</v>
      </c>
      <c r="AB401" s="335" t="s">
        <v>1282</v>
      </c>
      <c r="AC401" s="335" t="s">
        <v>1282</v>
      </c>
      <c r="AD401" s="335" t="s">
        <v>1282</v>
      </c>
      <c r="AE401" s="335" t="s">
        <v>1282</v>
      </c>
      <c r="AF401" s="335" t="s">
        <v>1282</v>
      </c>
      <c r="AG401" s="335" t="s">
        <v>1282</v>
      </c>
      <c r="AH401" s="335" t="s">
        <v>1282</v>
      </c>
      <c r="AI401" s="335" t="s">
        <v>1282</v>
      </c>
      <c r="AJ401" s="335" t="s">
        <v>1282</v>
      </c>
      <c r="AK401" s="335" t="s">
        <v>1282</v>
      </c>
      <c r="AL401" s="335" t="s">
        <v>1282</v>
      </c>
      <c r="AM401" s="335" t="s">
        <v>1282</v>
      </c>
      <c r="AN401" s="335" t="s">
        <v>1282</v>
      </c>
      <c r="AO401" s="335" t="s">
        <v>1282</v>
      </c>
      <c r="AP401" s="335" t="s">
        <v>1282</v>
      </c>
      <c r="AQ401" s="335" t="s">
        <v>1282</v>
      </c>
      <c r="AR401" s="335" t="s">
        <v>1282</v>
      </c>
      <c r="AS401" s="335" t="s">
        <v>1282</v>
      </c>
      <c r="AT401" s="335" t="s">
        <v>1282</v>
      </c>
      <c r="AU401" s="335" t="s">
        <v>1282</v>
      </c>
      <c r="AV401" s="335" t="s">
        <v>1282</v>
      </c>
      <c r="AW401" s="335" t="s">
        <v>1282</v>
      </c>
      <c r="AX401" s="335" t="s">
        <v>1282</v>
      </c>
      <c r="AY401" s="335" t="s">
        <v>1282</v>
      </c>
      <c r="AZ401" s="335">
        <v>11</v>
      </c>
      <c r="BA401" s="335">
        <v>22</v>
      </c>
      <c r="BB401" s="335">
        <v>33</v>
      </c>
      <c r="BC401" s="335">
        <v>56</v>
      </c>
      <c r="BD401" s="335">
        <v>69</v>
      </c>
      <c r="BE401" s="335">
        <v>91</v>
      </c>
      <c r="BF401" s="335">
        <v>102</v>
      </c>
      <c r="BG401" s="335">
        <v>115</v>
      </c>
      <c r="BH401" s="335">
        <v>148</v>
      </c>
      <c r="BI401" s="335">
        <v>159</v>
      </c>
      <c r="BJ401" s="335">
        <v>133</v>
      </c>
      <c r="BK401" s="335">
        <v>63</v>
      </c>
      <c r="BL401" s="335" t="s">
        <v>1282</v>
      </c>
      <c r="BM401" s="335" t="s">
        <v>1282</v>
      </c>
      <c r="BN401" s="335" t="s">
        <v>1282</v>
      </c>
      <c r="BO401" s="335" t="s">
        <v>1282</v>
      </c>
      <c r="BP401" s="335" t="s">
        <v>1282</v>
      </c>
      <c r="BQ401" s="335" t="s">
        <v>1282</v>
      </c>
      <c r="BR401" s="335" t="s">
        <v>1282</v>
      </c>
      <c r="BS401" s="335" t="s">
        <v>1282</v>
      </c>
      <c r="BT401" s="335" t="s">
        <v>1282</v>
      </c>
      <c r="BU401" s="335" t="s">
        <v>1282</v>
      </c>
      <c r="BV401" s="335" t="s">
        <v>1282</v>
      </c>
      <c r="BW401" s="335" t="s">
        <v>1282</v>
      </c>
      <c r="BX401" s="335" t="s">
        <v>1282</v>
      </c>
      <c r="BY401" s="335" t="s">
        <v>1282</v>
      </c>
      <c r="BZ401" s="335" t="s">
        <v>1282</v>
      </c>
      <c r="CA401" s="335" t="s">
        <v>1282</v>
      </c>
      <c r="CB401" s="335" t="s">
        <v>1282</v>
      </c>
      <c r="CC401" s="335" t="s">
        <v>1282</v>
      </c>
    </row>
    <row r="402" spans="1:81" s="330" customFormat="1" ht="13.9" customHeight="1" x14ac:dyDescent="0.2">
      <c r="A402" s="377" t="s">
        <v>1395</v>
      </c>
      <c r="B402" s="378"/>
      <c r="C402" s="335" t="s">
        <v>1282</v>
      </c>
      <c r="D402" s="335" t="s">
        <v>1282</v>
      </c>
      <c r="E402" s="335" t="s">
        <v>1282</v>
      </c>
      <c r="F402" s="335" t="s">
        <v>1282</v>
      </c>
      <c r="G402" s="335" t="s">
        <v>1282</v>
      </c>
      <c r="H402" s="335" t="s">
        <v>1282</v>
      </c>
      <c r="I402" s="335" t="s">
        <v>1282</v>
      </c>
      <c r="J402" s="335" t="s">
        <v>1282</v>
      </c>
      <c r="K402" s="335" t="s">
        <v>1282</v>
      </c>
      <c r="L402" s="335" t="s">
        <v>1282</v>
      </c>
      <c r="M402" s="335" t="s">
        <v>1282</v>
      </c>
      <c r="N402" s="335" t="s">
        <v>1282</v>
      </c>
      <c r="O402" s="335" t="s">
        <v>1282</v>
      </c>
      <c r="P402" s="335" t="s">
        <v>1282</v>
      </c>
      <c r="Q402" s="335" t="s">
        <v>1282</v>
      </c>
      <c r="R402" s="335" t="s">
        <v>1282</v>
      </c>
      <c r="S402" s="335" t="s">
        <v>1282</v>
      </c>
      <c r="T402" s="335" t="s">
        <v>1282</v>
      </c>
      <c r="U402" s="335" t="s">
        <v>1282</v>
      </c>
      <c r="V402" s="335" t="s">
        <v>1282</v>
      </c>
      <c r="W402" s="335" t="s">
        <v>1282</v>
      </c>
      <c r="X402" s="335" t="s">
        <v>1282</v>
      </c>
      <c r="Y402" s="335" t="s">
        <v>1282</v>
      </c>
      <c r="Z402" s="335" t="s">
        <v>1282</v>
      </c>
      <c r="AA402" s="335" t="s">
        <v>1282</v>
      </c>
      <c r="AB402" s="335" t="s">
        <v>1282</v>
      </c>
      <c r="AC402" s="335" t="s">
        <v>1282</v>
      </c>
      <c r="AD402" s="335" t="s">
        <v>1282</v>
      </c>
      <c r="AE402" s="335" t="s">
        <v>1282</v>
      </c>
      <c r="AF402" s="335" t="s">
        <v>1282</v>
      </c>
      <c r="AG402" s="335" t="s">
        <v>1282</v>
      </c>
      <c r="AH402" s="335" t="s">
        <v>1282</v>
      </c>
      <c r="AI402" s="335" t="s">
        <v>1282</v>
      </c>
      <c r="AJ402" s="335" t="s">
        <v>1282</v>
      </c>
      <c r="AK402" s="335" t="s">
        <v>1282</v>
      </c>
      <c r="AL402" s="335" t="s">
        <v>1282</v>
      </c>
      <c r="AM402" s="335" t="s">
        <v>1282</v>
      </c>
      <c r="AN402" s="335" t="s">
        <v>1282</v>
      </c>
      <c r="AO402" s="335" t="s">
        <v>1282</v>
      </c>
      <c r="AP402" s="335" t="s">
        <v>1282</v>
      </c>
      <c r="AQ402" s="335" t="s">
        <v>1282</v>
      </c>
      <c r="AR402" s="335" t="s">
        <v>1282</v>
      </c>
      <c r="AS402" s="335" t="s">
        <v>1282</v>
      </c>
      <c r="AT402" s="335" t="s">
        <v>1282</v>
      </c>
      <c r="AU402" s="335" t="s">
        <v>1282</v>
      </c>
      <c r="AV402" s="335" t="s">
        <v>1282</v>
      </c>
      <c r="AW402" s="335" t="s">
        <v>1282</v>
      </c>
      <c r="AX402" s="335" t="s">
        <v>1282</v>
      </c>
      <c r="AY402" s="335" t="s">
        <v>1282</v>
      </c>
      <c r="AZ402" s="335" t="s">
        <v>1282</v>
      </c>
      <c r="BA402" s="335" t="s">
        <v>1282</v>
      </c>
      <c r="BB402" s="335" t="s">
        <v>1282</v>
      </c>
      <c r="BC402" s="335" t="s">
        <v>1282</v>
      </c>
      <c r="BD402" s="335" t="s">
        <v>1282</v>
      </c>
      <c r="BE402" s="335" t="s">
        <v>1282</v>
      </c>
      <c r="BF402" s="335" t="s">
        <v>1282</v>
      </c>
      <c r="BG402" s="335">
        <v>12</v>
      </c>
      <c r="BH402" s="335">
        <v>186</v>
      </c>
      <c r="BI402" s="335">
        <v>319</v>
      </c>
      <c r="BJ402" s="335">
        <v>463</v>
      </c>
      <c r="BK402" s="335">
        <v>643</v>
      </c>
      <c r="BL402" s="335">
        <v>885</v>
      </c>
      <c r="BM402" s="335">
        <v>965</v>
      </c>
      <c r="BN402" s="335">
        <v>1019</v>
      </c>
      <c r="BO402" s="335">
        <v>1080</v>
      </c>
      <c r="BP402" s="335">
        <v>1232</v>
      </c>
      <c r="BQ402" s="335">
        <v>1282</v>
      </c>
      <c r="BR402" s="335">
        <v>1346</v>
      </c>
      <c r="BS402" s="335">
        <v>1386</v>
      </c>
      <c r="BT402" s="335">
        <v>1440</v>
      </c>
      <c r="BU402" s="335">
        <v>1484</v>
      </c>
      <c r="BV402" s="335">
        <v>2026</v>
      </c>
      <c r="BW402" s="335">
        <v>866</v>
      </c>
      <c r="BX402" s="335">
        <v>1171</v>
      </c>
      <c r="BY402" s="335">
        <v>787</v>
      </c>
      <c r="BZ402" s="335">
        <v>1021</v>
      </c>
      <c r="CA402" s="335">
        <v>1025</v>
      </c>
      <c r="CB402" s="335">
        <v>1224</v>
      </c>
      <c r="CC402" s="335">
        <v>1229</v>
      </c>
    </row>
    <row r="403" spans="1:81" s="330" customFormat="1" ht="13.9" customHeight="1" x14ac:dyDescent="0.2">
      <c r="A403" s="377" t="s">
        <v>1394</v>
      </c>
      <c r="B403" s="378"/>
      <c r="C403" s="335" t="s">
        <v>1282</v>
      </c>
      <c r="D403" s="335" t="s">
        <v>1282</v>
      </c>
      <c r="E403" s="335" t="s">
        <v>1282</v>
      </c>
      <c r="F403" s="335" t="s">
        <v>1282</v>
      </c>
      <c r="G403" s="335" t="s">
        <v>1282</v>
      </c>
      <c r="H403" s="335" t="s">
        <v>1282</v>
      </c>
      <c r="I403" s="335" t="s">
        <v>1282</v>
      </c>
      <c r="J403" s="335" t="s">
        <v>1282</v>
      </c>
      <c r="K403" s="335" t="s">
        <v>1282</v>
      </c>
      <c r="L403" s="335" t="s">
        <v>1282</v>
      </c>
      <c r="M403" s="335" t="s">
        <v>1282</v>
      </c>
      <c r="N403" s="335" t="s">
        <v>1282</v>
      </c>
      <c r="O403" s="335" t="s">
        <v>1282</v>
      </c>
      <c r="P403" s="335" t="s">
        <v>1282</v>
      </c>
      <c r="Q403" s="335" t="s">
        <v>1282</v>
      </c>
      <c r="R403" s="335" t="s">
        <v>1282</v>
      </c>
      <c r="S403" s="335" t="s">
        <v>1282</v>
      </c>
      <c r="T403" s="335" t="s">
        <v>1282</v>
      </c>
      <c r="U403" s="335" t="s">
        <v>1282</v>
      </c>
      <c r="V403" s="335" t="s">
        <v>1282</v>
      </c>
      <c r="W403" s="335" t="s">
        <v>1282</v>
      </c>
      <c r="X403" s="335" t="s">
        <v>1282</v>
      </c>
      <c r="Y403" s="335" t="s">
        <v>1282</v>
      </c>
      <c r="Z403" s="335" t="s">
        <v>1282</v>
      </c>
      <c r="AA403" s="335" t="s">
        <v>1282</v>
      </c>
      <c r="AB403" s="335" t="s">
        <v>1282</v>
      </c>
      <c r="AC403" s="335" t="s">
        <v>1282</v>
      </c>
      <c r="AD403" s="335" t="s">
        <v>1282</v>
      </c>
      <c r="AE403" s="335" t="s">
        <v>1282</v>
      </c>
      <c r="AF403" s="335" t="s">
        <v>1282</v>
      </c>
      <c r="AG403" s="335" t="s">
        <v>1282</v>
      </c>
      <c r="AH403" s="335" t="s">
        <v>1282</v>
      </c>
      <c r="AI403" s="335" t="s">
        <v>1282</v>
      </c>
      <c r="AJ403" s="335" t="s">
        <v>1282</v>
      </c>
      <c r="AK403" s="335" t="s">
        <v>1282</v>
      </c>
      <c r="AL403" s="335" t="s">
        <v>1282</v>
      </c>
      <c r="AM403" s="335" t="s">
        <v>1282</v>
      </c>
      <c r="AN403" s="335" t="s">
        <v>1282</v>
      </c>
      <c r="AO403" s="335" t="s">
        <v>1282</v>
      </c>
      <c r="AP403" s="335" t="s">
        <v>1282</v>
      </c>
      <c r="AQ403" s="335" t="s">
        <v>1282</v>
      </c>
      <c r="AR403" s="335" t="s">
        <v>1282</v>
      </c>
      <c r="AS403" s="335" t="s">
        <v>1282</v>
      </c>
      <c r="AT403" s="335" t="s">
        <v>1282</v>
      </c>
      <c r="AU403" s="335" t="s">
        <v>1282</v>
      </c>
      <c r="AV403" s="335" t="s">
        <v>1282</v>
      </c>
      <c r="AW403" s="335" t="s">
        <v>1282</v>
      </c>
      <c r="AX403" s="335" t="s">
        <v>1282</v>
      </c>
      <c r="AY403" s="335" t="s">
        <v>1282</v>
      </c>
      <c r="AZ403" s="335" t="s">
        <v>1282</v>
      </c>
      <c r="BA403" s="335" t="s">
        <v>1282</v>
      </c>
      <c r="BB403" s="335" t="s">
        <v>1282</v>
      </c>
      <c r="BC403" s="335" t="s">
        <v>1282</v>
      </c>
      <c r="BD403" s="335" t="s">
        <v>1282</v>
      </c>
      <c r="BE403" s="335">
        <v>1</v>
      </c>
      <c r="BF403" s="335">
        <v>5</v>
      </c>
      <c r="BG403" s="335">
        <v>17</v>
      </c>
      <c r="BH403" s="335">
        <v>43</v>
      </c>
      <c r="BI403" s="335">
        <v>58</v>
      </c>
      <c r="BJ403" s="335">
        <v>71</v>
      </c>
      <c r="BK403" s="335">
        <v>75</v>
      </c>
      <c r="BL403" s="335" t="s">
        <v>1282</v>
      </c>
      <c r="BM403" s="335" t="s">
        <v>1282</v>
      </c>
      <c r="BN403" s="335" t="s">
        <v>1282</v>
      </c>
      <c r="BO403" s="335" t="s">
        <v>1282</v>
      </c>
      <c r="BP403" s="335" t="s">
        <v>1282</v>
      </c>
      <c r="BQ403" s="335" t="s">
        <v>1282</v>
      </c>
      <c r="BR403" s="335" t="s">
        <v>1282</v>
      </c>
      <c r="BS403" s="335" t="s">
        <v>1282</v>
      </c>
      <c r="BT403" s="335" t="s">
        <v>1282</v>
      </c>
      <c r="BU403" s="335" t="s">
        <v>1282</v>
      </c>
      <c r="BV403" s="335" t="s">
        <v>1282</v>
      </c>
      <c r="BW403" s="335" t="s">
        <v>1282</v>
      </c>
      <c r="BX403" s="335" t="s">
        <v>1282</v>
      </c>
      <c r="BY403" s="335" t="s">
        <v>1282</v>
      </c>
      <c r="BZ403" s="335" t="s">
        <v>1282</v>
      </c>
      <c r="CA403" s="335" t="s">
        <v>1282</v>
      </c>
      <c r="CB403" s="335" t="s">
        <v>1282</v>
      </c>
      <c r="CC403" s="335" t="s">
        <v>1282</v>
      </c>
    </row>
    <row r="404" spans="1:81" s="330" customFormat="1" ht="13.9" customHeight="1" x14ac:dyDescent="0.2">
      <c r="A404" s="377" t="s">
        <v>1393</v>
      </c>
      <c r="B404" s="378"/>
      <c r="C404" s="335" t="s">
        <v>1282</v>
      </c>
      <c r="D404" s="335" t="s">
        <v>1282</v>
      </c>
      <c r="E404" s="335" t="s">
        <v>1282</v>
      </c>
      <c r="F404" s="335" t="s">
        <v>1282</v>
      </c>
      <c r="G404" s="335" t="s">
        <v>1282</v>
      </c>
      <c r="H404" s="335" t="s">
        <v>1282</v>
      </c>
      <c r="I404" s="335" t="s">
        <v>1282</v>
      </c>
      <c r="J404" s="335" t="s">
        <v>1282</v>
      </c>
      <c r="K404" s="335" t="s">
        <v>1282</v>
      </c>
      <c r="L404" s="335" t="s">
        <v>1282</v>
      </c>
      <c r="M404" s="335" t="s">
        <v>1282</v>
      </c>
      <c r="N404" s="335" t="s">
        <v>1282</v>
      </c>
      <c r="O404" s="335" t="s">
        <v>1282</v>
      </c>
      <c r="P404" s="335" t="s">
        <v>1282</v>
      </c>
      <c r="Q404" s="335" t="s">
        <v>1282</v>
      </c>
      <c r="R404" s="335" t="s">
        <v>1282</v>
      </c>
      <c r="S404" s="335" t="s">
        <v>1282</v>
      </c>
      <c r="T404" s="335" t="s">
        <v>1282</v>
      </c>
      <c r="U404" s="335" t="s">
        <v>1282</v>
      </c>
      <c r="V404" s="335" t="s">
        <v>1282</v>
      </c>
      <c r="W404" s="335" t="s">
        <v>1282</v>
      </c>
      <c r="X404" s="335" t="s">
        <v>1282</v>
      </c>
      <c r="Y404" s="335" t="s">
        <v>1282</v>
      </c>
      <c r="Z404" s="335" t="s">
        <v>1282</v>
      </c>
      <c r="AA404" s="335" t="s">
        <v>1282</v>
      </c>
      <c r="AB404" s="335" t="s">
        <v>1282</v>
      </c>
      <c r="AC404" s="335" t="s">
        <v>1282</v>
      </c>
      <c r="AD404" s="335" t="s">
        <v>1282</v>
      </c>
      <c r="AE404" s="335" t="s">
        <v>1282</v>
      </c>
      <c r="AF404" s="335" t="s">
        <v>1282</v>
      </c>
      <c r="AG404" s="335" t="s">
        <v>1282</v>
      </c>
      <c r="AH404" s="335" t="s">
        <v>1282</v>
      </c>
      <c r="AI404" s="335" t="s">
        <v>1282</v>
      </c>
      <c r="AJ404" s="335" t="s">
        <v>1282</v>
      </c>
      <c r="AK404" s="335" t="s">
        <v>1282</v>
      </c>
      <c r="AL404" s="335" t="s">
        <v>1282</v>
      </c>
      <c r="AM404" s="335" t="s">
        <v>1282</v>
      </c>
      <c r="AN404" s="335" t="s">
        <v>1282</v>
      </c>
      <c r="AO404" s="335" t="s">
        <v>1282</v>
      </c>
      <c r="AP404" s="335" t="s">
        <v>1282</v>
      </c>
      <c r="AQ404" s="335" t="s">
        <v>1282</v>
      </c>
      <c r="AR404" s="335" t="s">
        <v>1282</v>
      </c>
      <c r="AS404" s="335" t="s">
        <v>1282</v>
      </c>
      <c r="AT404" s="335" t="s">
        <v>1282</v>
      </c>
      <c r="AU404" s="335" t="s">
        <v>1282</v>
      </c>
      <c r="AV404" s="335" t="s">
        <v>1282</v>
      </c>
      <c r="AW404" s="335" t="s">
        <v>1282</v>
      </c>
      <c r="AX404" s="335" t="s">
        <v>1282</v>
      </c>
      <c r="AY404" s="335" t="s">
        <v>1282</v>
      </c>
      <c r="AZ404" s="335" t="s">
        <v>1282</v>
      </c>
      <c r="BA404" s="335" t="s">
        <v>1282</v>
      </c>
      <c r="BB404" s="335" t="s">
        <v>1282</v>
      </c>
      <c r="BC404" s="335" t="s">
        <v>1282</v>
      </c>
      <c r="BD404" s="335">
        <v>3</v>
      </c>
      <c r="BE404" s="335">
        <v>212</v>
      </c>
      <c r="BF404" s="335">
        <v>782</v>
      </c>
      <c r="BG404" s="335">
        <v>1179</v>
      </c>
      <c r="BH404" s="335">
        <v>1206</v>
      </c>
      <c r="BI404" s="335">
        <v>1211</v>
      </c>
      <c r="BJ404" s="335">
        <v>1286</v>
      </c>
      <c r="BK404" s="335">
        <v>1347</v>
      </c>
      <c r="BL404" s="335">
        <v>1479</v>
      </c>
      <c r="BM404" s="335">
        <v>1424</v>
      </c>
      <c r="BN404" s="335">
        <v>1540</v>
      </c>
      <c r="BO404" s="335">
        <v>1616</v>
      </c>
      <c r="BP404" s="335">
        <v>1597</v>
      </c>
      <c r="BQ404" s="335">
        <v>1718</v>
      </c>
      <c r="BR404" s="335">
        <v>1812</v>
      </c>
      <c r="BS404" s="335">
        <v>1876</v>
      </c>
      <c r="BT404" s="335">
        <v>1969</v>
      </c>
      <c r="BU404" s="335">
        <v>1915</v>
      </c>
      <c r="BV404" s="335">
        <v>2811</v>
      </c>
      <c r="BW404" s="335">
        <v>2853</v>
      </c>
      <c r="BX404" s="335">
        <v>1781</v>
      </c>
      <c r="BY404" s="335">
        <v>1420</v>
      </c>
      <c r="BZ404" s="335">
        <v>1250</v>
      </c>
      <c r="CA404" s="335">
        <v>1213</v>
      </c>
      <c r="CB404" s="335">
        <v>1029</v>
      </c>
      <c r="CC404" s="335">
        <v>988</v>
      </c>
    </row>
    <row r="405" spans="1:81" s="330" customFormat="1" ht="13.9" customHeight="1" x14ac:dyDescent="0.2">
      <c r="A405" s="377" t="s">
        <v>1392</v>
      </c>
      <c r="B405" s="378"/>
      <c r="C405" s="335" t="s">
        <v>1282</v>
      </c>
      <c r="D405" s="335" t="s">
        <v>1282</v>
      </c>
      <c r="E405" s="335" t="s">
        <v>1282</v>
      </c>
      <c r="F405" s="335" t="s">
        <v>1282</v>
      </c>
      <c r="G405" s="335" t="s">
        <v>1282</v>
      </c>
      <c r="H405" s="335" t="s">
        <v>1282</v>
      </c>
      <c r="I405" s="335" t="s">
        <v>1282</v>
      </c>
      <c r="J405" s="335" t="s">
        <v>1282</v>
      </c>
      <c r="K405" s="335" t="s">
        <v>1282</v>
      </c>
      <c r="L405" s="335" t="s">
        <v>1282</v>
      </c>
      <c r="M405" s="335" t="s">
        <v>1282</v>
      </c>
      <c r="N405" s="335" t="s">
        <v>1282</v>
      </c>
      <c r="O405" s="335" t="s">
        <v>1282</v>
      </c>
      <c r="P405" s="335" t="s">
        <v>1282</v>
      </c>
      <c r="Q405" s="335" t="s">
        <v>1282</v>
      </c>
      <c r="R405" s="335" t="s">
        <v>1282</v>
      </c>
      <c r="S405" s="335" t="s">
        <v>1282</v>
      </c>
      <c r="T405" s="335" t="s">
        <v>1282</v>
      </c>
      <c r="U405" s="335" t="s">
        <v>1282</v>
      </c>
      <c r="V405" s="335" t="s">
        <v>1282</v>
      </c>
      <c r="W405" s="335" t="s">
        <v>1282</v>
      </c>
      <c r="X405" s="335" t="s">
        <v>1282</v>
      </c>
      <c r="Y405" s="335" t="s">
        <v>1282</v>
      </c>
      <c r="Z405" s="335" t="s">
        <v>1282</v>
      </c>
      <c r="AA405" s="335" t="s">
        <v>1282</v>
      </c>
      <c r="AB405" s="335" t="s">
        <v>1282</v>
      </c>
      <c r="AC405" s="335" t="s">
        <v>1282</v>
      </c>
      <c r="AD405" s="335" t="s">
        <v>1282</v>
      </c>
      <c r="AE405" s="335" t="s">
        <v>1282</v>
      </c>
      <c r="AF405" s="335" t="s">
        <v>1282</v>
      </c>
      <c r="AG405" s="335" t="s">
        <v>1282</v>
      </c>
      <c r="AH405" s="335" t="s">
        <v>1282</v>
      </c>
      <c r="AI405" s="335" t="s">
        <v>1282</v>
      </c>
      <c r="AJ405" s="335" t="s">
        <v>1282</v>
      </c>
      <c r="AK405" s="335" t="s">
        <v>1282</v>
      </c>
      <c r="AL405" s="335" t="s">
        <v>1282</v>
      </c>
      <c r="AM405" s="335" t="s">
        <v>1282</v>
      </c>
      <c r="AN405" s="335" t="s">
        <v>1282</v>
      </c>
      <c r="AO405" s="335" t="s">
        <v>1282</v>
      </c>
      <c r="AP405" s="335" t="s">
        <v>1282</v>
      </c>
      <c r="AQ405" s="335" t="s">
        <v>1282</v>
      </c>
      <c r="AR405" s="335" t="s">
        <v>1282</v>
      </c>
      <c r="AS405" s="335" t="s">
        <v>1282</v>
      </c>
      <c r="AT405" s="335" t="s">
        <v>1282</v>
      </c>
      <c r="AU405" s="335" t="s">
        <v>1282</v>
      </c>
      <c r="AV405" s="335" t="s">
        <v>1282</v>
      </c>
      <c r="AW405" s="335" t="s">
        <v>1282</v>
      </c>
      <c r="AX405" s="335" t="s">
        <v>1282</v>
      </c>
      <c r="AY405" s="335" t="s">
        <v>1282</v>
      </c>
      <c r="AZ405" s="335" t="s">
        <v>1282</v>
      </c>
      <c r="BA405" s="335" t="s">
        <v>1282</v>
      </c>
      <c r="BB405" s="335" t="s">
        <v>1282</v>
      </c>
      <c r="BC405" s="335" t="s">
        <v>1282</v>
      </c>
      <c r="BD405" s="335" t="s">
        <v>1282</v>
      </c>
      <c r="BE405" s="335" t="s">
        <v>1282</v>
      </c>
      <c r="BF405" s="335">
        <v>4</v>
      </c>
      <c r="BG405" s="335">
        <v>17</v>
      </c>
      <c r="BH405" s="335">
        <v>20</v>
      </c>
      <c r="BI405" s="335">
        <v>21</v>
      </c>
      <c r="BJ405" s="335">
        <v>19</v>
      </c>
      <c r="BK405" s="335">
        <v>9</v>
      </c>
      <c r="BL405" s="335" t="s">
        <v>1282</v>
      </c>
      <c r="BM405" s="335" t="s">
        <v>1282</v>
      </c>
      <c r="BN405" s="335" t="s">
        <v>1282</v>
      </c>
      <c r="BO405" s="335" t="s">
        <v>1282</v>
      </c>
      <c r="BP405" s="335" t="s">
        <v>1282</v>
      </c>
      <c r="BQ405" s="335" t="s">
        <v>1282</v>
      </c>
      <c r="BR405" s="335" t="s">
        <v>1282</v>
      </c>
      <c r="BS405" s="335" t="s">
        <v>1282</v>
      </c>
      <c r="BT405" s="335" t="s">
        <v>1282</v>
      </c>
      <c r="BU405" s="335" t="s">
        <v>1282</v>
      </c>
      <c r="BV405" s="335" t="s">
        <v>1282</v>
      </c>
      <c r="BW405" s="335" t="s">
        <v>1282</v>
      </c>
      <c r="BX405" s="335" t="s">
        <v>1282</v>
      </c>
      <c r="BY405" s="335" t="s">
        <v>1282</v>
      </c>
      <c r="BZ405" s="335" t="s">
        <v>1282</v>
      </c>
      <c r="CA405" s="335" t="s">
        <v>1282</v>
      </c>
      <c r="CB405" s="335" t="s">
        <v>1282</v>
      </c>
      <c r="CC405" s="335" t="s">
        <v>1282</v>
      </c>
    </row>
    <row r="406" spans="1:81" s="330" customFormat="1" ht="13.9" customHeight="1" x14ac:dyDescent="0.2">
      <c r="A406" s="377" t="s">
        <v>1391</v>
      </c>
      <c r="B406" s="378"/>
      <c r="C406" s="335" t="s">
        <v>1282</v>
      </c>
      <c r="D406" s="335" t="s">
        <v>1282</v>
      </c>
      <c r="E406" s="335" t="s">
        <v>1282</v>
      </c>
      <c r="F406" s="335" t="s">
        <v>1282</v>
      </c>
      <c r="G406" s="335" t="s">
        <v>1282</v>
      </c>
      <c r="H406" s="335" t="s">
        <v>1282</v>
      </c>
      <c r="I406" s="335" t="s">
        <v>1282</v>
      </c>
      <c r="J406" s="335" t="s">
        <v>1282</v>
      </c>
      <c r="K406" s="335" t="s">
        <v>1282</v>
      </c>
      <c r="L406" s="335" t="s">
        <v>1282</v>
      </c>
      <c r="M406" s="335" t="s">
        <v>1282</v>
      </c>
      <c r="N406" s="335" t="s">
        <v>1282</v>
      </c>
      <c r="O406" s="335" t="s">
        <v>1282</v>
      </c>
      <c r="P406" s="335" t="s">
        <v>1282</v>
      </c>
      <c r="Q406" s="335" t="s">
        <v>1282</v>
      </c>
      <c r="R406" s="335" t="s">
        <v>1282</v>
      </c>
      <c r="S406" s="335" t="s">
        <v>1282</v>
      </c>
      <c r="T406" s="335" t="s">
        <v>1282</v>
      </c>
      <c r="U406" s="335" t="s">
        <v>1282</v>
      </c>
      <c r="V406" s="335" t="s">
        <v>1282</v>
      </c>
      <c r="W406" s="335" t="s">
        <v>1282</v>
      </c>
      <c r="X406" s="335" t="s">
        <v>1282</v>
      </c>
      <c r="Y406" s="335" t="s">
        <v>1282</v>
      </c>
      <c r="Z406" s="335" t="s">
        <v>1282</v>
      </c>
      <c r="AA406" s="335" t="s">
        <v>1282</v>
      </c>
      <c r="AB406" s="335" t="s">
        <v>1282</v>
      </c>
      <c r="AC406" s="335" t="s">
        <v>1282</v>
      </c>
      <c r="AD406" s="335" t="s">
        <v>1282</v>
      </c>
      <c r="AE406" s="335" t="s">
        <v>1282</v>
      </c>
      <c r="AF406" s="335" t="s">
        <v>1282</v>
      </c>
      <c r="AG406" s="335" t="s">
        <v>1282</v>
      </c>
      <c r="AH406" s="335" t="s">
        <v>1282</v>
      </c>
      <c r="AI406" s="335" t="s">
        <v>1282</v>
      </c>
      <c r="AJ406" s="335" t="s">
        <v>1282</v>
      </c>
      <c r="AK406" s="335" t="s">
        <v>1282</v>
      </c>
      <c r="AL406" s="335" t="s">
        <v>1282</v>
      </c>
      <c r="AM406" s="335" t="s">
        <v>1282</v>
      </c>
      <c r="AN406" s="335" t="s">
        <v>1282</v>
      </c>
      <c r="AO406" s="335" t="s">
        <v>1282</v>
      </c>
      <c r="AP406" s="335" t="s">
        <v>1282</v>
      </c>
      <c r="AQ406" s="335" t="s">
        <v>1282</v>
      </c>
      <c r="AR406" s="335" t="s">
        <v>1282</v>
      </c>
      <c r="AS406" s="335" t="s">
        <v>1282</v>
      </c>
      <c r="AT406" s="335" t="s">
        <v>1282</v>
      </c>
      <c r="AU406" s="335" t="s">
        <v>1282</v>
      </c>
      <c r="AV406" s="335" t="s">
        <v>1282</v>
      </c>
      <c r="AW406" s="335" t="s">
        <v>1282</v>
      </c>
      <c r="AX406" s="335" t="s">
        <v>1282</v>
      </c>
      <c r="AY406" s="335" t="s">
        <v>1282</v>
      </c>
      <c r="AZ406" s="335" t="s">
        <v>1282</v>
      </c>
      <c r="BA406" s="335" t="s">
        <v>1282</v>
      </c>
      <c r="BB406" s="335" t="s">
        <v>1282</v>
      </c>
      <c r="BC406" s="335" t="s">
        <v>1282</v>
      </c>
      <c r="BD406" s="335" t="s">
        <v>1282</v>
      </c>
      <c r="BE406" s="335" t="s">
        <v>1282</v>
      </c>
      <c r="BF406" s="335" t="s">
        <v>1282</v>
      </c>
      <c r="BG406" s="335" t="s">
        <v>1282</v>
      </c>
      <c r="BH406" s="335" t="s">
        <v>1282</v>
      </c>
      <c r="BI406" s="335">
        <v>130</v>
      </c>
      <c r="BJ406" s="335">
        <v>200</v>
      </c>
      <c r="BK406" s="335">
        <v>211</v>
      </c>
      <c r="BL406" s="335">
        <v>215</v>
      </c>
      <c r="BM406" s="335">
        <v>241</v>
      </c>
      <c r="BN406" s="335">
        <v>314</v>
      </c>
      <c r="BO406" s="335">
        <v>254</v>
      </c>
      <c r="BP406" s="335">
        <v>254</v>
      </c>
      <c r="BQ406" s="335">
        <v>280</v>
      </c>
      <c r="BR406" s="335">
        <v>309</v>
      </c>
      <c r="BS406" s="335">
        <v>278</v>
      </c>
      <c r="BT406" s="335">
        <v>314</v>
      </c>
      <c r="BU406" s="335">
        <v>317</v>
      </c>
      <c r="BV406" s="335">
        <v>294</v>
      </c>
      <c r="BW406" s="335">
        <v>336</v>
      </c>
      <c r="BX406" s="335">
        <v>334</v>
      </c>
      <c r="BY406" s="335">
        <v>307</v>
      </c>
      <c r="BZ406" s="335">
        <v>303</v>
      </c>
      <c r="CA406" s="335">
        <v>301</v>
      </c>
      <c r="CB406" s="335">
        <v>328</v>
      </c>
      <c r="CC406" s="335">
        <v>315</v>
      </c>
    </row>
    <row r="407" spans="1:81" s="330" customFormat="1" ht="13.9" customHeight="1" x14ac:dyDescent="0.2">
      <c r="A407" s="377" t="s">
        <v>1390</v>
      </c>
      <c r="B407" s="378"/>
      <c r="C407" s="335" t="s">
        <v>1282</v>
      </c>
      <c r="D407" s="335" t="s">
        <v>1282</v>
      </c>
      <c r="E407" s="335" t="s">
        <v>1282</v>
      </c>
      <c r="F407" s="335" t="s">
        <v>1282</v>
      </c>
      <c r="G407" s="335" t="s">
        <v>1282</v>
      </c>
      <c r="H407" s="335" t="s">
        <v>1282</v>
      </c>
      <c r="I407" s="335" t="s">
        <v>1282</v>
      </c>
      <c r="J407" s="335" t="s">
        <v>1282</v>
      </c>
      <c r="K407" s="335" t="s">
        <v>1282</v>
      </c>
      <c r="L407" s="335" t="s">
        <v>1282</v>
      </c>
      <c r="M407" s="335" t="s">
        <v>1282</v>
      </c>
      <c r="N407" s="335" t="s">
        <v>1282</v>
      </c>
      <c r="O407" s="335" t="s">
        <v>1282</v>
      </c>
      <c r="P407" s="335" t="s">
        <v>1282</v>
      </c>
      <c r="Q407" s="335" t="s">
        <v>1282</v>
      </c>
      <c r="R407" s="335" t="s">
        <v>1282</v>
      </c>
      <c r="S407" s="335" t="s">
        <v>1282</v>
      </c>
      <c r="T407" s="335" t="s">
        <v>1282</v>
      </c>
      <c r="U407" s="335" t="s">
        <v>1282</v>
      </c>
      <c r="V407" s="335" t="s">
        <v>1282</v>
      </c>
      <c r="W407" s="335" t="s">
        <v>1282</v>
      </c>
      <c r="X407" s="335" t="s">
        <v>1282</v>
      </c>
      <c r="Y407" s="335" t="s">
        <v>1282</v>
      </c>
      <c r="Z407" s="335" t="s">
        <v>1282</v>
      </c>
      <c r="AA407" s="335" t="s">
        <v>1282</v>
      </c>
      <c r="AB407" s="335" t="s">
        <v>1282</v>
      </c>
      <c r="AC407" s="335" t="s">
        <v>1282</v>
      </c>
      <c r="AD407" s="335" t="s">
        <v>1282</v>
      </c>
      <c r="AE407" s="335" t="s">
        <v>1282</v>
      </c>
      <c r="AF407" s="335" t="s">
        <v>1282</v>
      </c>
      <c r="AG407" s="335" t="s">
        <v>1282</v>
      </c>
      <c r="AH407" s="335" t="s">
        <v>1282</v>
      </c>
      <c r="AI407" s="335" t="s">
        <v>1282</v>
      </c>
      <c r="AJ407" s="335" t="s">
        <v>1282</v>
      </c>
      <c r="AK407" s="335" t="s">
        <v>1282</v>
      </c>
      <c r="AL407" s="335" t="s">
        <v>1282</v>
      </c>
      <c r="AM407" s="335" t="s">
        <v>1282</v>
      </c>
      <c r="AN407" s="335" t="s">
        <v>1282</v>
      </c>
      <c r="AO407" s="335" t="s">
        <v>1282</v>
      </c>
      <c r="AP407" s="335" t="s">
        <v>1282</v>
      </c>
      <c r="AQ407" s="335" t="s">
        <v>1282</v>
      </c>
      <c r="AR407" s="335" t="s">
        <v>1282</v>
      </c>
      <c r="AS407" s="335" t="s">
        <v>1282</v>
      </c>
      <c r="AT407" s="335" t="s">
        <v>1282</v>
      </c>
      <c r="AU407" s="335" t="s">
        <v>1282</v>
      </c>
      <c r="AV407" s="335" t="s">
        <v>1282</v>
      </c>
      <c r="AW407" s="335" t="s">
        <v>1282</v>
      </c>
      <c r="AX407" s="335" t="s">
        <v>1282</v>
      </c>
      <c r="AY407" s="335" t="s">
        <v>1282</v>
      </c>
      <c r="AZ407" s="335" t="s">
        <v>1282</v>
      </c>
      <c r="BA407" s="335" t="s">
        <v>1282</v>
      </c>
      <c r="BB407" s="335" t="s">
        <v>1282</v>
      </c>
      <c r="BC407" s="335" t="s">
        <v>1282</v>
      </c>
      <c r="BD407" s="335" t="s">
        <v>1282</v>
      </c>
      <c r="BE407" s="335" t="s">
        <v>1282</v>
      </c>
      <c r="BF407" s="335" t="s">
        <v>1282</v>
      </c>
      <c r="BG407" s="335" t="s">
        <v>1282</v>
      </c>
      <c r="BH407" s="335" t="s">
        <v>1282</v>
      </c>
      <c r="BI407" s="335" t="s">
        <v>1282</v>
      </c>
      <c r="BJ407" s="335" t="s">
        <v>1282</v>
      </c>
      <c r="BK407" s="335" t="s">
        <v>1282</v>
      </c>
      <c r="BL407" s="335" t="s">
        <v>1282</v>
      </c>
      <c r="BM407" s="335" t="s">
        <v>1282</v>
      </c>
      <c r="BN407" s="335" t="s">
        <v>1282</v>
      </c>
      <c r="BO407" s="335" t="s">
        <v>1282</v>
      </c>
      <c r="BP407" s="335" t="s">
        <v>1282</v>
      </c>
      <c r="BQ407" s="335" t="s">
        <v>1282</v>
      </c>
      <c r="BR407" s="335" t="s">
        <v>1282</v>
      </c>
      <c r="BS407" s="335" t="s">
        <v>1282</v>
      </c>
      <c r="BT407" s="335" t="s">
        <v>1282</v>
      </c>
      <c r="BU407" s="335">
        <v>3</v>
      </c>
      <c r="BV407" s="335">
        <v>11</v>
      </c>
      <c r="BW407" s="335">
        <v>13</v>
      </c>
      <c r="BX407" s="335">
        <v>10</v>
      </c>
      <c r="BY407" s="335">
        <v>9</v>
      </c>
      <c r="BZ407" s="335">
        <v>14</v>
      </c>
      <c r="CA407" s="335">
        <v>4</v>
      </c>
      <c r="CB407" s="335">
        <v>6</v>
      </c>
      <c r="CC407" s="335">
        <v>3</v>
      </c>
    </row>
    <row r="408" spans="1:81" s="330" customFormat="1" ht="13.9" customHeight="1" x14ac:dyDescent="0.2">
      <c r="A408" s="377" t="s">
        <v>2069</v>
      </c>
      <c r="B408" s="378"/>
      <c r="C408" s="335" t="s">
        <v>1282</v>
      </c>
      <c r="D408" s="335" t="s">
        <v>1282</v>
      </c>
      <c r="E408" s="335" t="s">
        <v>1282</v>
      </c>
      <c r="F408" s="335" t="s">
        <v>1282</v>
      </c>
      <c r="G408" s="335" t="s">
        <v>1282</v>
      </c>
      <c r="H408" s="335" t="s">
        <v>1282</v>
      </c>
      <c r="I408" s="335" t="s">
        <v>1282</v>
      </c>
      <c r="J408" s="335" t="s">
        <v>1282</v>
      </c>
      <c r="K408" s="335" t="s">
        <v>1282</v>
      </c>
      <c r="L408" s="335" t="s">
        <v>1282</v>
      </c>
      <c r="M408" s="335" t="s">
        <v>1282</v>
      </c>
      <c r="N408" s="335" t="s">
        <v>1282</v>
      </c>
      <c r="O408" s="335" t="s">
        <v>1282</v>
      </c>
      <c r="P408" s="335" t="s">
        <v>1282</v>
      </c>
      <c r="Q408" s="335" t="s">
        <v>1282</v>
      </c>
      <c r="R408" s="335" t="s">
        <v>1282</v>
      </c>
      <c r="S408" s="335" t="s">
        <v>1282</v>
      </c>
      <c r="T408" s="335" t="s">
        <v>1282</v>
      </c>
      <c r="U408" s="335" t="s">
        <v>1282</v>
      </c>
      <c r="V408" s="335" t="s">
        <v>1282</v>
      </c>
      <c r="W408" s="335" t="s">
        <v>1282</v>
      </c>
      <c r="X408" s="335" t="s">
        <v>1282</v>
      </c>
      <c r="Y408" s="335" t="s">
        <v>1282</v>
      </c>
      <c r="Z408" s="335" t="s">
        <v>1282</v>
      </c>
      <c r="AA408" s="335" t="s">
        <v>1282</v>
      </c>
      <c r="AB408" s="335" t="s">
        <v>1282</v>
      </c>
      <c r="AC408" s="335" t="s">
        <v>1282</v>
      </c>
      <c r="AD408" s="335" t="s">
        <v>1282</v>
      </c>
      <c r="AE408" s="335" t="s">
        <v>1282</v>
      </c>
      <c r="AF408" s="335" t="s">
        <v>1282</v>
      </c>
      <c r="AG408" s="335" t="s">
        <v>1282</v>
      </c>
      <c r="AH408" s="335" t="s">
        <v>1282</v>
      </c>
      <c r="AI408" s="335" t="s">
        <v>1282</v>
      </c>
      <c r="AJ408" s="335" t="s">
        <v>1282</v>
      </c>
      <c r="AK408" s="335" t="s">
        <v>1282</v>
      </c>
      <c r="AL408" s="335" t="s">
        <v>1282</v>
      </c>
      <c r="AM408" s="335" t="s">
        <v>1282</v>
      </c>
      <c r="AN408" s="335" t="s">
        <v>1282</v>
      </c>
      <c r="AO408" s="335" t="s">
        <v>1282</v>
      </c>
      <c r="AP408" s="335" t="s">
        <v>1282</v>
      </c>
      <c r="AQ408" s="335" t="s">
        <v>1282</v>
      </c>
      <c r="AR408" s="335" t="s">
        <v>1282</v>
      </c>
      <c r="AS408" s="335" t="s">
        <v>1282</v>
      </c>
      <c r="AT408" s="335" t="s">
        <v>1282</v>
      </c>
      <c r="AU408" s="335" t="s">
        <v>1282</v>
      </c>
      <c r="AV408" s="335" t="s">
        <v>1282</v>
      </c>
      <c r="AW408" s="335" t="s">
        <v>1282</v>
      </c>
      <c r="AX408" s="335" t="s">
        <v>1282</v>
      </c>
      <c r="AY408" s="335" t="s">
        <v>1282</v>
      </c>
      <c r="AZ408" s="335" t="s">
        <v>1282</v>
      </c>
      <c r="BA408" s="335" t="s">
        <v>1282</v>
      </c>
      <c r="BB408" s="335" t="s">
        <v>1282</v>
      </c>
      <c r="BC408" s="335" t="s">
        <v>1282</v>
      </c>
      <c r="BD408" s="335" t="s">
        <v>1282</v>
      </c>
      <c r="BE408" s="335" t="s">
        <v>1282</v>
      </c>
      <c r="BF408" s="335" t="s">
        <v>1282</v>
      </c>
      <c r="BG408" s="335" t="s">
        <v>1282</v>
      </c>
      <c r="BH408" s="335" t="s">
        <v>1282</v>
      </c>
      <c r="BI408" s="335" t="s">
        <v>1282</v>
      </c>
      <c r="BJ408" s="335" t="s">
        <v>1282</v>
      </c>
      <c r="BK408" s="335" t="s">
        <v>1282</v>
      </c>
      <c r="BL408" s="335" t="s">
        <v>1282</v>
      </c>
      <c r="BM408" s="335" t="s">
        <v>1282</v>
      </c>
      <c r="BN408" s="335" t="s">
        <v>1282</v>
      </c>
      <c r="BO408" s="335" t="s">
        <v>1282</v>
      </c>
      <c r="BP408" s="335" t="s">
        <v>1282</v>
      </c>
      <c r="BQ408" s="335" t="s">
        <v>1282</v>
      </c>
      <c r="BR408" s="335" t="s">
        <v>1282</v>
      </c>
      <c r="BS408" s="335" t="s">
        <v>1282</v>
      </c>
      <c r="BT408" s="335" t="s">
        <v>1282</v>
      </c>
      <c r="BU408" s="335" t="s">
        <v>1282</v>
      </c>
      <c r="BV408" s="335" t="s">
        <v>1282</v>
      </c>
      <c r="BW408" s="335" t="s">
        <v>1282</v>
      </c>
      <c r="BX408" s="335" t="s">
        <v>1282</v>
      </c>
      <c r="BY408" s="335" t="s">
        <v>1282</v>
      </c>
      <c r="BZ408" s="335" t="s">
        <v>1282</v>
      </c>
      <c r="CA408" s="335" t="s">
        <v>1282</v>
      </c>
      <c r="CB408" s="335" t="s">
        <v>1282</v>
      </c>
      <c r="CC408" s="335">
        <v>79</v>
      </c>
    </row>
    <row r="409" spans="1:81" s="330" customFormat="1" ht="13.9" customHeight="1" x14ac:dyDescent="0.2">
      <c r="A409" s="377" t="s">
        <v>1389</v>
      </c>
      <c r="B409" s="378"/>
      <c r="C409" s="335" t="s">
        <v>1282</v>
      </c>
      <c r="D409" s="335" t="s">
        <v>1282</v>
      </c>
      <c r="E409" s="335" t="s">
        <v>1282</v>
      </c>
      <c r="F409" s="335" t="s">
        <v>1282</v>
      </c>
      <c r="G409" s="335" t="s">
        <v>1282</v>
      </c>
      <c r="H409" s="335" t="s">
        <v>1282</v>
      </c>
      <c r="I409" s="335" t="s">
        <v>1282</v>
      </c>
      <c r="J409" s="335" t="s">
        <v>1282</v>
      </c>
      <c r="K409" s="335" t="s">
        <v>1282</v>
      </c>
      <c r="L409" s="335" t="s">
        <v>1282</v>
      </c>
      <c r="M409" s="335" t="s">
        <v>1282</v>
      </c>
      <c r="N409" s="335" t="s">
        <v>1282</v>
      </c>
      <c r="O409" s="335" t="s">
        <v>1282</v>
      </c>
      <c r="P409" s="335" t="s">
        <v>1282</v>
      </c>
      <c r="Q409" s="335" t="s">
        <v>1282</v>
      </c>
      <c r="R409" s="335" t="s">
        <v>1282</v>
      </c>
      <c r="S409" s="335" t="s">
        <v>1282</v>
      </c>
      <c r="T409" s="335" t="s">
        <v>1282</v>
      </c>
      <c r="U409" s="335" t="s">
        <v>1282</v>
      </c>
      <c r="V409" s="335" t="s">
        <v>1282</v>
      </c>
      <c r="W409" s="335" t="s">
        <v>1282</v>
      </c>
      <c r="X409" s="335" t="s">
        <v>1282</v>
      </c>
      <c r="Y409" s="335" t="s">
        <v>1282</v>
      </c>
      <c r="Z409" s="335" t="s">
        <v>1282</v>
      </c>
      <c r="AA409" s="335" t="s">
        <v>1282</v>
      </c>
      <c r="AB409" s="335" t="s">
        <v>1282</v>
      </c>
      <c r="AC409" s="335" t="s">
        <v>1282</v>
      </c>
      <c r="AD409" s="335" t="s">
        <v>1282</v>
      </c>
      <c r="AE409" s="335" t="s">
        <v>1282</v>
      </c>
      <c r="AF409" s="335" t="s">
        <v>1282</v>
      </c>
      <c r="AG409" s="335" t="s">
        <v>1282</v>
      </c>
      <c r="AH409" s="335" t="s">
        <v>1282</v>
      </c>
      <c r="AI409" s="335" t="s">
        <v>1282</v>
      </c>
      <c r="AJ409" s="335" t="s">
        <v>1282</v>
      </c>
      <c r="AK409" s="335" t="s">
        <v>1282</v>
      </c>
      <c r="AL409" s="335" t="s">
        <v>1282</v>
      </c>
      <c r="AM409" s="335" t="s">
        <v>1282</v>
      </c>
      <c r="AN409" s="335" t="s">
        <v>1282</v>
      </c>
      <c r="AO409" s="335" t="s">
        <v>1282</v>
      </c>
      <c r="AP409" s="335" t="s">
        <v>1282</v>
      </c>
      <c r="AQ409" s="335" t="s">
        <v>1282</v>
      </c>
      <c r="AR409" s="335" t="s">
        <v>1288</v>
      </c>
      <c r="AS409" s="335">
        <v>1</v>
      </c>
      <c r="AT409" s="335">
        <v>3</v>
      </c>
      <c r="AU409" s="335">
        <v>3</v>
      </c>
      <c r="AV409" s="335">
        <v>4</v>
      </c>
      <c r="AW409" s="335">
        <v>5</v>
      </c>
      <c r="AX409" s="335">
        <v>4</v>
      </c>
      <c r="AY409" s="335">
        <v>4</v>
      </c>
      <c r="AZ409" s="335">
        <v>5</v>
      </c>
      <c r="BA409" s="335">
        <v>5</v>
      </c>
      <c r="BB409" s="335">
        <v>5</v>
      </c>
      <c r="BC409" s="335">
        <v>4</v>
      </c>
      <c r="BD409" s="335">
        <v>5</v>
      </c>
      <c r="BE409" s="335">
        <v>5</v>
      </c>
      <c r="BF409" s="335">
        <v>6</v>
      </c>
      <c r="BG409" s="335">
        <v>6</v>
      </c>
      <c r="BH409" s="335">
        <v>8</v>
      </c>
      <c r="BI409" s="335">
        <v>7</v>
      </c>
      <c r="BJ409" s="335">
        <v>7</v>
      </c>
      <c r="BK409" s="335">
        <v>5</v>
      </c>
      <c r="BL409" s="335">
        <v>2</v>
      </c>
      <c r="BM409" s="335" t="s">
        <v>1282</v>
      </c>
      <c r="BN409" s="335" t="s">
        <v>1282</v>
      </c>
      <c r="BO409" s="335" t="s">
        <v>1282</v>
      </c>
      <c r="BP409" s="335" t="s">
        <v>1282</v>
      </c>
      <c r="BQ409" s="335" t="s">
        <v>1282</v>
      </c>
      <c r="BR409" s="335" t="s">
        <v>1282</v>
      </c>
      <c r="BS409" s="335" t="s">
        <v>1282</v>
      </c>
      <c r="BT409" s="335" t="s">
        <v>1282</v>
      </c>
      <c r="BU409" s="335" t="s">
        <v>1282</v>
      </c>
      <c r="BV409" s="335" t="s">
        <v>1282</v>
      </c>
      <c r="BW409" s="335" t="s">
        <v>1282</v>
      </c>
      <c r="BX409" s="335" t="s">
        <v>1282</v>
      </c>
      <c r="BY409" s="335" t="s">
        <v>1282</v>
      </c>
      <c r="BZ409" s="335" t="s">
        <v>1282</v>
      </c>
      <c r="CA409" s="335" t="s">
        <v>1282</v>
      </c>
      <c r="CB409" s="335" t="s">
        <v>1282</v>
      </c>
      <c r="CC409" s="335" t="s">
        <v>1282</v>
      </c>
    </row>
    <row r="410" spans="1:81" s="330" customFormat="1" ht="13.9" customHeight="1" x14ac:dyDescent="0.2">
      <c r="A410" s="377" t="s">
        <v>1388</v>
      </c>
      <c r="B410" s="378"/>
      <c r="C410" s="335" t="s">
        <v>1282</v>
      </c>
      <c r="D410" s="335" t="s">
        <v>1282</v>
      </c>
      <c r="E410" s="335" t="s">
        <v>1282</v>
      </c>
      <c r="F410" s="335" t="s">
        <v>1282</v>
      </c>
      <c r="G410" s="335" t="s">
        <v>1282</v>
      </c>
      <c r="H410" s="335" t="s">
        <v>1282</v>
      </c>
      <c r="I410" s="335" t="s">
        <v>1282</v>
      </c>
      <c r="J410" s="335" t="s">
        <v>1282</v>
      </c>
      <c r="K410" s="335" t="s">
        <v>1282</v>
      </c>
      <c r="L410" s="335" t="s">
        <v>1282</v>
      </c>
      <c r="M410" s="335" t="s">
        <v>1282</v>
      </c>
      <c r="N410" s="335" t="s">
        <v>1282</v>
      </c>
      <c r="O410" s="335" t="s">
        <v>1282</v>
      </c>
      <c r="P410" s="335" t="s">
        <v>1282</v>
      </c>
      <c r="Q410" s="335" t="s">
        <v>1282</v>
      </c>
      <c r="R410" s="335" t="s">
        <v>1282</v>
      </c>
      <c r="S410" s="335" t="s">
        <v>1282</v>
      </c>
      <c r="T410" s="335" t="s">
        <v>1282</v>
      </c>
      <c r="U410" s="335" t="s">
        <v>1282</v>
      </c>
      <c r="V410" s="335" t="s">
        <v>1282</v>
      </c>
      <c r="W410" s="335" t="s">
        <v>1282</v>
      </c>
      <c r="X410" s="335" t="s">
        <v>1282</v>
      </c>
      <c r="Y410" s="335" t="s">
        <v>1282</v>
      </c>
      <c r="Z410" s="335" t="s">
        <v>1282</v>
      </c>
      <c r="AA410" s="335" t="s">
        <v>1282</v>
      </c>
      <c r="AB410" s="335" t="s">
        <v>1282</v>
      </c>
      <c r="AC410" s="335" t="s">
        <v>1282</v>
      </c>
      <c r="AD410" s="335" t="s">
        <v>1282</v>
      </c>
      <c r="AE410" s="335" t="s">
        <v>1282</v>
      </c>
      <c r="AF410" s="335" t="s">
        <v>1282</v>
      </c>
      <c r="AG410" s="335" t="s">
        <v>1282</v>
      </c>
      <c r="AH410" s="335" t="s">
        <v>1282</v>
      </c>
      <c r="AI410" s="335" t="s">
        <v>1282</v>
      </c>
      <c r="AJ410" s="335" t="s">
        <v>1282</v>
      </c>
      <c r="AK410" s="335" t="s">
        <v>1282</v>
      </c>
      <c r="AL410" s="335" t="s">
        <v>1282</v>
      </c>
      <c r="AM410" s="335" t="s">
        <v>1282</v>
      </c>
      <c r="AN410" s="335" t="s">
        <v>1282</v>
      </c>
      <c r="AO410" s="335" t="s">
        <v>1282</v>
      </c>
      <c r="AP410" s="335" t="s">
        <v>1282</v>
      </c>
      <c r="AQ410" s="335" t="s">
        <v>1282</v>
      </c>
      <c r="AR410" s="335" t="s">
        <v>1282</v>
      </c>
      <c r="AS410" s="335" t="s">
        <v>1282</v>
      </c>
      <c r="AT410" s="335" t="s">
        <v>1282</v>
      </c>
      <c r="AU410" s="335" t="s">
        <v>1282</v>
      </c>
      <c r="AV410" s="335" t="s">
        <v>1282</v>
      </c>
      <c r="AW410" s="335" t="s">
        <v>1282</v>
      </c>
      <c r="AX410" s="335" t="s">
        <v>1282</v>
      </c>
      <c r="AY410" s="335" t="s">
        <v>1282</v>
      </c>
      <c r="AZ410" s="335" t="s">
        <v>1282</v>
      </c>
      <c r="BA410" s="335" t="s">
        <v>1282</v>
      </c>
      <c r="BB410" s="335" t="s">
        <v>1282</v>
      </c>
      <c r="BC410" s="335" t="s">
        <v>1288</v>
      </c>
      <c r="BD410" s="335">
        <v>1</v>
      </c>
      <c r="BE410" s="335">
        <v>3</v>
      </c>
      <c r="BF410" s="335">
        <v>8</v>
      </c>
      <c r="BG410" s="335">
        <v>17</v>
      </c>
      <c r="BH410" s="335">
        <v>21</v>
      </c>
      <c r="BI410" s="335">
        <v>25</v>
      </c>
      <c r="BJ410" s="335">
        <v>29</v>
      </c>
      <c r="BK410" s="335">
        <v>31</v>
      </c>
      <c r="BL410" s="335" t="s">
        <v>1282</v>
      </c>
      <c r="BM410" s="335" t="s">
        <v>1282</v>
      </c>
      <c r="BN410" s="335" t="s">
        <v>1282</v>
      </c>
      <c r="BO410" s="335" t="s">
        <v>1282</v>
      </c>
      <c r="BP410" s="335" t="s">
        <v>1282</v>
      </c>
      <c r="BQ410" s="335" t="s">
        <v>1282</v>
      </c>
      <c r="BR410" s="335" t="s">
        <v>1282</v>
      </c>
      <c r="BS410" s="335" t="s">
        <v>1282</v>
      </c>
      <c r="BT410" s="335" t="s">
        <v>1282</v>
      </c>
      <c r="BU410" s="335" t="s">
        <v>1282</v>
      </c>
      <c r="BV410" s="335" t="s">
        <v>1282</v>
      </c>
      <c r="BW410" s="335" t="s">
        <v>1282</v>
      </c>
      <c r="BX410" s="335" t="s">
        <v>1282</v>
      </c>
      <c r="BY410" s="335" t="s">
        <v>1282</v>
      </c>
      <c r="BZ410" s="335" t="s">
        <v>1282</v>
      </c>
      <c r="CA410" s="335" t="s">
        <v>1282</v>
      </c>
      <c r="CB410" s="335" t="s">
        <v>1282</v>
      </c>
      <c r="CC410" s="335" t="s">
        <v>1282</v>
      </c>
    </row>
    <row r="411" spans="1:81" s="330" customFormat="1" ht="13.9" customHeight="1" x14ac:dyDescent="0.2">
      <c r="A411" s="377" t="s">
        <v>1387</v>
      </c>
      <c r="B411" s="378"/>
      <c r="C411" s="335" t="s">
        <v>1282</v>
      </c>
      <c r="D411" s="335" t="s">
        <v>1282</v>
      </c>
      <c r="E411" s="335" t="s">
        <v>1282</v>
      </c>
      <c r="F411" s="335" t="s">
        <v>1282</v>
      </c>
      <c r="G411" s="335" t="s">
        <v>1282</v>
      </c>
      <c r="H411" s="335" t="s">
        <v>1282</v>
      </c>
      <c r="I411" s="335" t="s">
        <v>1282</v>
      </c>
      <c r="J411" s="335" t="s">
        <v>1282</v>
      </c>
      <c r="K411" s="335" t="s">
        <v>1282</v>
      </c>
      <c r="L411" s="335" t="s">
        <v>1282</v>
      </c>
      <c r="M411" s="335" t="s">
        <v>1282</v>
      </c>
      <c r="N411" s="335" t="s">
        <v>1282</v>
      </c>
      <c r="O411" s="335" t="s">
        <v>1282</v>
      </c>
      <c r="P411" s="335" t="s">
        <v>1282</v>
      </c>
      <c r="Q411" s="335" t="s">
        <v>1282</v>
      </c>
      <c r="R411" s="335" t="s">
        <v>1282</v>
      </c>
      <c r="S411" s="335" t="s">
        <v>1282</v>
      </c>
      <c r="T411" s="335" t="s">
        <v>1282</v>
      </c>
      <c r="U411" s="335" t="s">
        <v>1282</v>
      </c>
      <c r="V411" s="335" t="s">
        <v>1282</v>
      </c>
      <c r="W411" s="335" t="s">
        <v>1282</v>
      </c>
      <c r="X411" s="335" t="s">
        <v>1282</v>
      </c>
      <c r="Y411" s="335" t="s">
        <v>1282</v>
      </c>
      <c r="Z411" s="335" t="s">
        <v>1282</v>
      </c>
      <c r="AA411" s="335" t="s">
        <v>1282</v>
      </c>
      <c r="AB411" s="335" t="s">
        <v>1282</v>
      </c>
      <c r="AC411" s="335" t="s">
        <v>1282</v>
      </c>
      <c r="AD411" s="335" t="s">
        <v>1282</v>
      </c>
      <c r="AE411" s="335" t="s">
        <v>1282</v>
      </c>
      <c r="AF411" s="335" t="s">
        <v>1282</v>
      </c>
      <c r="AG411" s="335" t="s">
        <v>1282</v>
      </c>
      <c r="AH411" s="335" t="s">
        <v>1282</v>
      </c>
      <c r="AI411" s="335" t="s">
        <v>1282</v>
      </c>
      <c r="AJ411" s="335" t="s">
        <v>1282</v>
      </c>
      <c r="AK411" s="335" t="s">
        <v>1282</v>
      </c>
      <c r="AL411" s="335" t="s">
        <v>1282</v>
      </c>
      <c r="AM411" s="335" t="s">
        <v>1282</v>
      </c>
      <c r="AN411" s="335" t="s">
        <v>1282</v>
      </c>
      <c r="AO411" s="335" t="s">
        <v>1282</v>
      </c>
      <c r="AP411" s="335" t="s">
        <v>1282</v>
      </c>
      <c r="AQ411" s="335" t="s">
        <v>1282</v>
      </c>
      <c r="AR411" s="335" t="s">
        <v>1282</v>
      </c>
      <c r="AS411" s="335" t="s">
        <v>1282</v>
      </c>
      <c r="AT411" s="335" t="s">
        <v>1282</v>
      </c>
      <c r="AU411" s="335" t="s">
        <v>1282</v>
      </c>
      <c r="AV411" s="335" t="s">
        <v>1282</v>
      </c>
      <c r="AW411" s="335" t="s">
        <v>1282</v>
      </c>
      <c r="AX411" s="335" t="s">
        <v>1282</v>
      </c>
      <c r="AY411" s="335" t="s">
        <v>1282</v>
      </c>
      <c r="AZ411" s="335" t="s">
        <v>1282</v>
      </c>
      <c r="BA411" s="335" t="s">
        <v>1282</v>
      </c>
      <c r="BB411" s="335" t="s">
        <v>1282</v>
      </c>
      <c r="BC411" s="335" t="s">
        <v>1282</v>
      </c>
      <c r="BD411" s="335" t="s">
        <v>1282</v>
      </c>
      <c r="BE411" s="335">
        <v>35</v>
      </c>
      <c r="BF411" s="335">
        <v>65</v>
      </c>
      <c r="BG411" s="335">
        <v>75</v>
      </c>
      <c r="BH411" s="335">
        <v>63</v>
      </c>
      <c r="BI411" s="335">
        <v>49</v>
      </c>
      <c r="BJ411" s="335">
        <v>29</v>
      </c>
      <c r="BK411" s="335">
        <v>18</v>
      </c>
      <c r="BL411" s="335">
        <v>25</v>
      </c>
      <c r="BM411" s="335">
        <v>21</v>
      </c>
      <c r="BN411" s="335">
        <v>3</v>
      </c>
      <c r="BO411" s="335">
        <v>2</v>
      </c>
      <c r="BP411" s="335">
        <v>2</v>
      </c>
      <c r="BQ411" s="335">
        <v>3</v>
      </c>
      <c r="BR411" s="335">
        <v>1</v>
      </c>
      <c r="BS411" s="335" t="s">
        <v>1282</v>
      </c>
      <c r="BT411" s="335" t="s">
        <v>1282</v>
      </c>
      <c r="BU411" s="335">
        <v>4</v>
      </c>
      <c r="BV411" s="335" t="s">
        <v>1282</v>
      </c>
      <c r="BW411" s="335" t="s">
        <v>1282</v>
      </c>
      <c r="BX411" s="335" t="s">
        <v>1282</v>
      </c>
      <c r="BY411" s="335" t="s">
        <v>1282</v>
      </c>
      <c r="BZ411" s="335" t="s">
        <v>1282</v>
      </c>
      <c r="CA411" s="335" t="s">
        <v>1282</v>
      </c>
      <c r="CB411" s="335" t="s">
        <v>1282</v>
      </c>
      <c r="CC411" s="335" t="s">
        <v>1282</v>
      </c>
    </row>
    <row r="412" spans="1:81" s="330" customFormat="1" ht="13.9" customHeight="1" x14ac:dyDescent="0.2">
      <c r="A412" s="377" t="s">
        <v>1386</v>
      </c>
      <c r="B412" s="378"/>
      <c r="C412" s="335" t="s">
        <v>1282</v>
      </c>
      <c r="D412" s="335" t="s">
        <v>1282</v>
      </c>
      <c r="E412" s="335" t="s">
        <v>1282</v>
      </c>
      <c r="F412" s="335" t="s">
        <v>1282</v>
      </c>
      <c r="G412" s="335" t="s">
        <v>1282</v>
      </c>
      <c r="H412" s="335" t="s">
        <v>1282</v>
      </c>
      <c r="I412" s="335" t="s">
        <v>1282</v>
      </c>
      <c r="J412" s="335" t="s">
        <v>1282</v>
      </c>
      <c r="K412" s="335" t="s">
        <v>1282</v>
      </c>
      <c r="L412" s="335" t="s">
        <v>1282</v>
      </c>
      <c r="M412" s="335" t="s">
        <v>1282</v>
      </c>
      <c r="N412" s="335" t="s">
        <v>1282</v>
      </c>
      <c r="O412" s="335" t="s">
        <v>1282</v>
      </c>
      <c r="P412" s="335" t="s">
        <v>1282</v>
      </c>
      <c r="Q412" s="335" t="s">
        <v>1282</v>
      </c>
      <c r="R412" s="335" t="s">
        <v>1282</v>
      </c>
      <c r="S412" s="335" t="s">
        <v>1282</v>
      </c>
      <c r="T412" s="335" t="s">
        <v>1282</v>
      </c>
      <c r="U412" s="335" t="s">
        <v>1282</v>
      </c>
      <c r="V412" s="335" t="s">
        <v>1282</v>
      </c>
      <c r="W412" s="335" t="s">
        <v>1282</v>
      </c>
      <c r="X412" s="335" t="s">
        <v>1282</v>
      </c>
      <c r="Y412" s="335" t="s">
        <v>1282</v>
      </c>
      <c r="Z412" s="335" t="s">
        <v>1282</v>
      </c>
      <c r="AA412" s="335" t="s">
        <v>1282</v>
      </c>
      <c r="AB412" s="335" t="s">
        <v>1282</v>
      </c>
      <c r="AC412" s="335" t="s">
        <v>1282</v>
      </c>
      <c r="AD412" s="335" t="s">
        <v>1282</v>
      </c>
      <c r="AE412" s="335" t="s">
        <v>1282</v>
      </c>
      <c r="AF412" s="335" t="s">
        <v>1282</v>
      </c>
      <c r="AG412" s="335" t="s">
        <v>1282</v>
      </c>
      <c r="AH412" s="335" t="s">
        <v>1282</v>
      </c>
      <c r="AI412" s="335" t="s">
        <v>1282</v>
      </c>
      <c r="AJ412" s="335" t="s">
        <v>1282</v>
      </c>
      <c r="AK412" s="335" t="s">
        <v>1282</v>
      </c>
      <c r="AL412" s="335" t="s">
        <v>1282</v>
      </c>
      <c r="AM412" s="335" t="s">
        <v>1282</v>
      </c>
      <c r="AN412" s="335" t="s">
        <v>1282</v>
      </c>
      <c r="AO412" s="335" t="s">
        <v>1282</v>
      </c>
      <c r="AP412" s="335" t="s">
        <v>1282</v>
      </c>
      <c r="AQ412" s="335" t="s">
        <v>1282</v>
      </c>
      <c r="AR412" s="335" t="s">
        <v>1282</v>
      </c>
      <c r="AS412" s="335" t="s">
        <v>1282</v>
      </c>
      <c r="AT412" s="335" t="s">
        <v>1282</v>
      </c>
      <c r="AU412" s="335" t="s">
        <v>1282</v>
      </c>
      <c r="AV412" s="335" t="s">
        <v>1282</v>
      </c>
      <c r="AW412" s="335" t="s">
        <v>1282</v>
      </c>
      <c r="AX412" s="335" t="s">
        <v>1282</v>
      </c>
      <c r="AY412" s="335" t="s">
        <v>1282</v>
      </c>
      <c r="AZ412" s="335" t="s">
        <v>1282</v>
      </c>
      <c r="BA412" s="335" t="s">
        <v>1282</v>
      </c>
      <c r="BB412" s="335" t="s">
        <v>1282</v>
      </c>
      <c r="BC412" s="335" t="s">
        <v>1282</v>
      </c>
      <c r="BD412" s="335" t="s">
        <v>1282</v>
      </c>
      <c r="BE412" s="335" t="s">
        <v>1282</v>
      </c>
      <c r="BF412" s="335" t="s">
        <v>1282</v>
      </c>
      <c r="BG412" s="335" t="s">
        <v>1282</v>
      </c>
      <c r="BH412" s="335" t="s">
        <v>1282</v>
      </c>
      <c r="BI412" s="335" t="s">
        <v>1282</v>
      </c>
      <c r="BJ412" s="335" t="s">
        <v>1282</v>
      </c>
      <c r="BK412" s="335" t="s">
        <v>1282</v>
      </c>
      <c r="BL412" s="335" t="s">
        <v>1282</v>
      </c>
      <c r="BM412" s="335" t="s">
        <v>1282</v>
      </c>
      <c r="BN412" s="335" t="s">
        <v>1282</v>
      </c>
      <c r="BO412" s="335" t="s">
        <v>1282</v>
      </c>
      <c r="BP412" s="335">
        <v>2</v>
      </c>
      <c r="BQ412" s="335">
        <v>307</v>
      </c>
      <c r="BR412" s="335">
        <v>301</v>
      </c>
      <c r="BS412" s="335">
        <v>305</v>
      </c>
      <c r="BT412" s="335">
        <v>321</v>
      </c>
      <c r="BU412" s="335">
        <v>337</v>
      </c>
      <c r="BV412" s="335">
        <v>326</v>
      </c>
      <c r="BW412" s="335" t="s">
        <v>1282</v>
      </c>
      <c r="BX412" s="335" t="s">
        <v>1282</v>
      </c>
      <c r="BY412" s="335" t="s">
        <v>1282</v>
      </c>
      <c r="BZ412" s="335" t="s">
        <v>1282</v>
      </c>
      <c r="CA412" s="335" t="s">
        <v>1282</v>
      </c>
      <c r="CB412" s="335" t="s">
        <v>1282</v>
      </c>
      <c r="CC412" s="335" t="s">
        <v>1282</v>
      </c>
    </row>
    <row r="413" spans="1:81" s="330" customFormat="1" ht="13.9" customHeight="1" x14ac:dyDescent="0.2">
      <c r="A413" s="377" t="s">
        <v>1385</v>
      </c>
      <c r="B413" s="378"/>
      <c r="C413" s="335" t="s">
        <v>1282</v>
      </c>
      <c r="D413" s="335" t="s">
        <v>1282</v>
      </c>
      <c r="E413" s="335" t="s">
        <v>1282</v>
      </c>
      <c r="F413" s="335" t="s">
        <v>1282</v>
      </c>
      <c r="G413" s="335" t="s">
        <v>1282</v>
      </c>
      <c r="H413" s="335" t="s">
        <v>1282</v>
      </c>
      <c r="I413" s="335" t="s">
        <v>1282</v>
      </c>
      <c r="J413" s="335" t="s">
        <v>1282</v>
      </c>
      <c r="K413" s="335" t="s">
        <v>1282</v>
      </c>
      <c r="L413" s="335" t="s">
        <v>1282</v>
      </c>
      <c r="M413" s="335" t="s">
        <v>1282</v>
      </c>
      <c r="N413" s="335" t="s">
        <v>1282</v>
      </c>
      <c r="O413" s="335" t="s">
        <v>1282</v>
      </c>
      <c r="P413" s="335" t="s">
        <v>1282</v>
      </c>
      <c r="Q413" s="335" t="s">
        <v>1282</v>
      </c>
      <c r="R413" s="335" t="s">
        <v>1282</v>
      </c>
      <c r="S413" s="335" t="s">
        <v>1282</v>
      </c>
      <c r="T413" s="335" t="s">
        <v>1282</v>
      </c>
      <c r="U413" s="335" t="s">
        <v>1282</v>
      </c>
      <c r="V413" s="335" t="s">
        <v>1282</v>
      </c>
      <c r="W413" s="335" t="s">
        <v>1282</v>
      </c>
      <c r="X413" s="335" t="s">
        <v>1282</v>
      </c>
      <c r="Y413" s="335" t="s">
        <v>1282</v>
      </c>
      <c r="Z413" s="335" t="s">
        <v>1282</v>
      </c>
      <c r="AA413" s="335" t="s">
        <v>1282</v>
      </c>
      <c r="AB413" s="335" t="s">
        <v>1282</v>
      </c>
      <c r="AC413" s="335" t="s">
        <v>1282</v>
      </c>
      <c r="AD413" s="335" t="s">
        <v>1282</v>
      </c>
      <c r="AE413" s="335" t="s">
        <v>1282</v>
      </c>
      <c r="AF413" s="335" t="s">
        <v>1282</v>
      </c>
      <c r="AG413" s="335" t="s">
        <v>1282</v>
      </c>
      <c r="AH413" s="335" t="s">
        <v>1282</v>
      </c>
      <c r="AI413" s="335" t="s">
        <v>1282</v>
      </c>
      <c r="AJ413" s="335" t="s">
        <v>1282</v>
      </c>
      <c r="AK413" s="335" t="s">
        <v>1282</v>
      </c>
      <c r="AL413" s="335" t="s">
        <v>1282</v>
      </c>
      <c r="AM413" s="335" t="s">
        <v>1282</v>
      </c>
      <c r="AN413" s="335" t="s">
        <v>1282</v>
      </c>
      <c r="AO413" s="335" t="s">
        <v>1282</v>
      </c>
      <c r="AP413" s="335" t="s">
        <v>1282</v>
      </c>
      <c r="AQ413" s="335" t="s">
        <v>1282</v>
      </c>
      <c r="AR413" s="335" t="s">
        <v>1282</v>
      </c>
      <c r="AS413" s="335" t="s">
        <v>1282</v>
      </c>
      <c r="AT413" s="335" t="s">
        <v>1282</v>
      </c>
      <c r="AU413" s="335" t="s">
        <v>1282</v>
      </c>
      <c r="AV413" s="335" t="s">
        <v>1282</v>
      </c>
      <c r="AW413" s="335" t="s">
        <v>1282</v>
      </c>
      <c r="AX413" s="335" t="s">
        <v>1282</v>
      </c>
      <c r="AY413" s="335" t="s">
        <v>1282</v>
      </c>
      <c r="AZ413" s="335" t="s">
        <v>1282</v>
      </c>
      <c r="BA413" s="335" t="s">
        <v>1282</v>
      </c>
      <c r="BB413" s="335" t="s">
        <v>1282</v>
      </c>
      <c r="BC413" s="335" t="s">
        <v>1282</v>
      </c>
      <c r="BD413" s="335" t="s">
        <v>1282</v>
      </c>
      <c r="BE413" s="335" t="s">
        <v>1282</v>
      </c>
      <c r="BF413" s="335" t="s">
        <v>1282</v>
      </c>
      <c r="BG413" s="335" t="s">
        <v>1282</v>
      </c>
      <c r="BH413" s="335" t="s">
        <v>1282</v>
      </c>
      <c r="BI413" s="335" t="s">
        <v>1282</v>
      </c>
      <c r="BJ413" s="335" t="s">
        <v>1282</v>
      </c>
      <c r="BK413" s="335" t="s">
        <v>1282</v>
      </c>
      <c r="BL413" s="335" t="s">
        <v>1282</v>
      </c>
      <c r="BM413" s="335" t="s">
        <v>1282</v>
      </c>
      <c r="BN413" s="335" t="s">
        <v>1282</v>
      </c>
      <c r="BO413" s="335" t="s">
        <v>1282</v>
      </c>
      <c r="BP413" s="335" t="s">
        <v>1282</v>
      </c>
      <c r="BQ413" s="335">
        <v>345</v>
      </c>
      <c r="BR413" s="335">
        <v>210</v>
      </c>
      <c r="BS413" s="335">
        <v>187</v>
      </c>
      <c r="BT413" s="335">
        <v>261</v>
      </c>
      <c r="BU413" s="335">
        <v>279</v>
      </c>
      <c r="BV413" s="335">
        <v>277</v>
      </c>
      <c r="BW413" s="335">
        <v>315</v>
      </c>
      <c r="BX413" s="335">
        <v>167</v>
      </c>
      <c r="BY413" s="335">
        <v>245</v>
      </c>
      <c r="BZ413" s="335">
        <v>265</v>
      </c>
      <c r="CA413" s="335">
        <v>273</v>
      </c>
      <c r="CB413" s="335">
        <v>290</v>
      </c>
      <c r="CC413" s="335">
        <v>235</v>
      </c>
    </row>
    <row r="414" spans="1:81" s="330" customFormat="1" ht="13.9" customHeight="1" x14ac:dyDescent="0.2">
      <c r="A414" s="377" t="s">
        <v>1384</v>
      </c>
      <c r="B414" s="378"/>
      <c r="C414" s="335" t="s">
        <v>1282</v>
      </c>
      <c r="D414" s="335" t="s">
        <v>1282</v>
      </c>
      <c r="E414" s="335" t="s">
        <v>1282</v>
      </c>
      <c r="F414" s="335" t="s">
        <v>1282</v>
      </c>
      <c r="G414" s="335" t="s">
        <v>1282</v>
      </c>
      <c r="H414" s="335" t="s">
        <v>1282</v>
      </c>
      <c r="I414" s="335" t="s">
        <v>1282</v>
      </c>
      <c r="J414" s="335" t="s">
        <v>1282</v>
      </c>
      <c r="K414" s="335" t="s">
        <v>1282</v>
      </c>
      <c r="L414" s="335" t="s">
        <v>1282</v>
      </c>
      <c r="M414" s="335" t="s">
        <v>1282</v>
      </c>
      <c r="N414" s="335" t="s">
        <v>1282</v>
      </c>
      <c r="O414" s="335" t="s">
        <v>1282</v>
      </c>
      <c r="P414" s="335" t="s">
        <v>1282</v>
      </c>
      <c r="Q414" s="335" t="s">
        <v>1282</v>
      </c>
      <c r="R414" s="335" t="s">
        <v>1282</v>
      </c>
      <c r="S414" s="335" t="s">
        <v>1282</v>
      </c>
      <c r="T414" s="335" t="s">
        <v>1282</v>
      </c>
      <c r="U414" s="335" t="s">
        <v>1282</v>
      </c>
      <c r="V414" s="335" t="s">
        <v>1282</v>
      </c>
      <c r="W414" s="335" t="s">
        <v>1282</v>
      </c>
      <c r="X414" s="335" t="s">
        <v>1282</v>
      </c>
      <c r="Y414" s="335" t="s">
        <v>1282</v>
      </c>
      <c r="Z414" s="335" t="s">
        <v>1282</v>
      </c>
      <c r="AA414" s="335" t="s">
        <v>1282</v>
      </c>
      <c r="AB414" s="335" t="s">
        <v>1282</v>
      </c>
      <c r="AC414" s="335" t="s">
        <v>1282</v>
      </c>
      <c r="AD414" s="335" t="s">
        <v>1282</v>
      </c>
      <c r="AE414" s="335" t="s">
        <v>1282</v>
      </c>
      <c r="AF414" s="335" t="s">
        <v>1282</v>
      </c>
      <c r="AG414" s="335" t="s">
        <v>1282</v>
      </c>
      <c r="AH414" s="335" t="s">
        <v>1282</v>
      </c>
      <c r="AI414" s="335" t="s">
        <v>1282</v>
      </c>
      <c r="AJ414" s="335" t="s">
        <v>1282</v>
      </c>
      <c r="AK414" s="335" t="s">
        <v>1282</v>
      </c>
      <c r="AL414" s="335" t="s">
        <v>1282</v>
      </c>
      <c r="AM414" s="335" t="s">
        <v>1282</v>
      </c>
      <c r="AN414" s="335" t="s">
        <v>1282</v>
      </c>
      <c r="AO414" s="335" t="s">
        <v>1282</v>
      </c>
      <c r="AP414" s="335" t="s">
        <v>1282</v>
      </c>
      <c r="AQ414" s="335" t="s">
        <v>1282</v>
      </c>
      <c r="AR414" s="335" t="s">
        <v>1282</v>
      </c>
      <c r="AS414" s="335" t="s">
        <v>1282</v>
      </c>
      <c r="AT414" s="335" t="s">
        <v>1282</v>
      </c>
      <c r="AU414" s="335" t="s">
        <v>1282</v>
      </c>
      <c r="AV414" s="335" t="s">
        <v>1282</v>
      </c>
      <c r="AW414" s="335" t="s">
        <v>1282</v>
      </c>
      <c r="AX414" s="335" t="s">
        <v>1282</v>
      </c>
      <c r="AY414" s="335" t="s">
        <v>1282</v>
      </c>
      <c r="AZ414" s="335" t="s">
        <v>1282</v>
      </c>
      <c r="BA414" s="335" t="s">
        <v>1282</v>
      </c>
      <c r="BB414" s="335" t="s">
        <v>1282</v>
      </c>
      <c r="BC414" s="335" t="s">
        <v>1282</v>
      </c>
      <c r="BD414" s="335" t="s">
        <v>1282</v>
      </c>
      <c r="BE414" s="335" t="s">
        <v>1282</v>
      </c>
      <c r="BF414" s="335" t="s">
        <v>1282</v>
      </c>
      <c r="BG414" s="335" t="s">
        <v>1282</v>
      </c>
      <c r="BH414" s="335" t="s">
        <v>1282</v>
      </c>
      <c r="BI414" s="335" t="s">
        <v>1282</v>
      </c>
      <c r="BJ414" s="335">
        <v>824</v>
      </c>
      <c r="BK414" s="335">
        <v>761</v>
      </c>
      <c r="BL414" s="335">
        <v>720</v>
      </c>
      <c r="BM414" s="335">
        <v>774</v>
      </c>
      <c r="BN414" s="335">
        <v>895</v>
      </c>
      <c r="BO414" s="335">
        <v>992</v>
      </c>
      <c r="BP414" s="335">
        <v>1096</v>
      </c>
      <c r="BQ414" s="335">
        <v>902</v>
      </c>
      <c r="BR414" s="335">
        <v>922</v>
      </c>
      <c r="BS414" s="335">
        <v>978</v>
      </c>
      <c r="BT414" s="335">
        <v>1008</v>
      </c>
      <c r="BU414" s="335">
        <v>979</v>
      </c>
      <c r="BV414" s="335">
        <v>960</v>
      </c>
      <c r="BW414" s="335" t="s">
        <v>1282</v>
      </c>
      <c r="BX414" s="335" t="s">
        <v>1282</v>
      </c>
      <c r="BY414" s="335" t="s">
        <v>1282</v>
      </c>
      <c r="BZ414" s="335" t="s">
        <v>1282</v>
      </c>
      <c r="CA414" s="335" t="s">
        <v>1282</v>
      </c>
      <c r="CB414" s="335" t="s">
        <v>1282</v>
      </c>
      <c r="CC414" s="335" t="s">
        <v>1282</v>
      </c>
    </row>
    <row r="415" spans="1:81" s="330" customFormat="1" ht="13.9" customHeight="1" x14ac:dyDescent="0.2">
      <c r="A415" s="383" t="s">
        <v>1383</v>
      </c>
      <c r="B415" s="384"/>
      <c r="C415" s="333" t="s">
        <v>1282</v>
      </c>
      <c r="D415" s="333">
        <v>5</v>
      </c>
      <c r="E415" s="333">
        <v>10</v>
      </c>
      <c r="F415" s="333">
        <v>10</v>
      </c>
      <c r="G415" s="333">
        <v>10</v>
      </c>
      <c r="H415" s="333">
        <v>9</v>
      </c>
      <c r="I415" s="333">
        <v>7</v>
      </c>
      <c r="J415" s="333">
        <v>6</v>
      </c>
      <c r="K415" s="333">
        <v>3</v>
      </c>
      <c r="L415" s="333">
        <v>3</v>
      </c>
      <c r="M415" s="333">
        <v>7</v>
      </c>
      <c r="N415" s="333">
        <v>7</v>
      </c>
      <c r="O415" s="333">
        <v>12</v>
      </c>
      <c r="P415" s="333">
        <v>26</v>
      </c>
      <c r="Q415" s="333">
        <v>44</v>
      </c>
      <c r="R415" s="333">
        <v>67</v>
      </c>
      <c r="S415" s="333">
        <v>82</v>
      </c>
      <c r="T415" s="333">
        <v>87</v>
      </c>
      <c r="U415" s="333">
        <v>95</v>
      </c>
      <c r="V415" s="333">
        <v>111</v>
      </c>
      <c r="W415" s="333">
        <v>127</v>
      </c>
      <c r="X415" s="333">
        <v>140</v>
      </c>
      <c r="Y415" s="333">
        <v>154</v>
      </c>
      <c r="Z415" s="333">
        <v>170</v>
      </c>
      <c r="AA415" s="333">
        <v>183</v>
      </c>
      <c r="AB415" s="333">
        <v>208</v>
      </c>
      <c r="AC415" s="333">
        <v>226</v>
      </c>
      <c r="AD415" s="333">
        <v>250</v>
      </c>
      <c r="AE415" s="333">
        <v>283</v>
      </c>
      <c r="AF415" s="333">
        <v>344</v>
      </c>
      <c r="AG415" s="333">
        <v>436</v>
      </c>
      <c r="AH415" s="333">
        <v>558</v>
      </c>
      <c r="AI415" s="333">
        <v>749</v>
      </c>
      <c r="AJ415" s="333">
        <v>1049</v>
      </c>
      <c r="AK415" s="333">
        <v>1116</v>
      </c>
      <c r="AL415" s="333">
        <v>1326</v>
      </c>
      <c r="AM415" s="333">
        <v>1588</v>
      </c>
      <c r="AN415" s="333">
        <v>411</v>
      </c>
      <c r="AO415" s="333">
        <v>1814</v>
      </c>
      <c r="AP415" s="333">
        <v>2412</v>
      </c>
      <c r="AQ415" s="333">
        <v>2773</v>
      </c>
      <c r="AR415" s="333">
        <v>3435</v>
      </c>
      <c r="AS415" s="333">
        <v>4034</v>
      </c>
      <c r="AT415" s="333">
        <v>4894</v>
      </c>
      <c r="AU415" s="333">
        <v>5695</v>
      </c>
      <c r="AV415" s="333">
        <v>5750</v>
      </c>
      <c r="AW415" s="333">
        <v>6407</v>
      </c>
      <c r="AX415" s="333">
        <v>7418</v>
      </c>
      <c r="AY415" s="333">
        <v>7375</v>
      </c>
      <c r="AZ415" s="333">
        <v>8618</v>
      </c>
      <c r="BA415" s="333">
        <v>8515</v>
      </c>
      <c r="BB415" s="333">
        <v>9516</v>
      </c>
      <c r="BC415" s="333">
        <v>10444</v>
      </c>
      <c r="BD415" s="333">
        <v>12262</v>
      </c>
      <c r="BE415" s="333">
        <v>14100</v>
      </c>
      <c r="BF415" s="333">
        <v>15791</v>
      </c>
      <c r="BG415" s="333">
        <v>18416</v>
      </c>
      <c r="BH415" s="333">
        <v>16762</v>
      </c>
      <c r="BI415" s="333">
        <v>17717</v>
      </c>
      <c r="BJ415" s="333">
        <v>19668</v>
      </c>
      <c r="BK415" s="333">
        <v>22830</v>
      </c>
      <c r="BL415" s="333">
        <v>19974</v>
      </c>
      <c r="BM415" s="333">
        <v>21139</v>
      </c>
      <c r="BN415" s="333">
        <v>23661</v>
      </c>
      <c r="BO415" s="333">
        <v>25975</v>
      </c>
      <c r="BP415" s="333">
        <v>27038</v>
      </c>
      <c r="BQ415" s="333">
        <v>30203</v>
      </c>
      <c r="BR415" s="333">
        <v>27957</v>
      </c>
      <c r="BS415" s="333">
        <v>28883</v>
      </c>
      <c r="BT415" s="333">
        <v>29184</v>
      </c>
      <c r="BU415" s="333">
        <v>29936</v>
      </c>
      <c r="BV415" s="333">
        <v>35567</v>
      </c>
      <c r="BW415" s="333">
        <v>32798</v>
      </c>
      <c r="BX415" s="333">
        <v>29248</v>
      </c>
      <c r="BY415" s="333">
        <v>27941</v>
      </c>
      <c r="BZ415" s="333">
        <v>28474</v>
      </c>
      <c r="CA415" s="333">
        <v>28561</v>
      </c>
      <c r="CB415" s="333">
        <v>28835</v>
      </c>
      <c r="CC415" s="333">
        <v>30947</v>
      </c>
    </row>
    <row r="416" spans="1:81" s="330" customFormat="1" ht="13.9" customHeight="1" x14ac:dyDescent="0.2">
      <c r="A416" s="375" t="s">
        <v>1304</v>
      </c>
      <c r="B416" s="376"/>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row>
    <row r="417" spans="1:81" s="330" customFormat="1" ht="13.9" customHeight="1" x14ac:dyDescent="0.2">
      <c r="A417" s="377" t="s">
        <v>1382</v>
      </c>
      <c r="B417" s="378"/>
      <c r="C417" s="335" t="s">
        <v>1282</v>
      </c>
      <c r="D417" s="335" t="s">
        <v>1282</v>
      </c>
      <c r="E417" s="335" t="s">
        <v>1282</v>
      </c>
      <c r="F417" s="335" t="s">
        <v>1282</v>
      </c>
      <c r="G417" s="335" t="s">
        <v>1282</v>
      </c>
      <c r="H417" s="335" t="s">
        <v>1282</v>
      </c>
      <c r="I417" s="335" t="s">
        <v>1282</v>
      </c>
      <c r="J417" s="335" t="s">
        <v>1282</v>
      </c>
      <c r="K417" s="335" t="s">
        <v>1282</v>
      </c>
      <c r="L417" s="335" t="s">
        <v>1282</v>
      </c>
      <c r="M417" s="335" t="s">
        <v>1282</v>
      </c>
      <c r="N417" s="335" t="s">
        <v>1282</v>
      </c>
      <c r="O417" s="335" t="s">
        <v>1282</v>
      </c>
      <c r="P417" s="335" t="s">
        <v>1282</v>
      </c>
      <c r="Q417" s="335" t="s">
        <v>1282</v>
      </c>
      <c r="R417" s="335" t="s">
        <v>1282</v>
      </c>
      <c r="S417" s="335" t="s">
        <v>1282</v>
      </c>
      <c r="T417" s="335" t="s">
        <v>1282</v>
      </c>
      <c r="U417" s="335" t="s">
        <v>1282</v>
      </c>
      <c r="V417" s="335" t="s">
        <v>1282</v>
      </c>
      <c r="W417" s="335" t="s">
        <v>1282</v>
      </c>
      <c r="X417" s="335" t="s">
        <v>1282</v>
      </c>
      <c r="Y417" s="335" t="s">
        <v>1282</v>
      </c>
      <c r="Z417" s="335" t="s">
        <v>1282</v>
      </c>
      <c r="AA417" s="335" t="s">
        <v>1282</v>
      </c>
      <c r="AB417" s="335" t="s">
        <v>1282</v>
      </c>
      <c r="AC417" s="335" t="s">
        <v>1282</v>
      </c>
      <c r="AD417" s="335" t="s">
        <v>1282</v>
      </c>
      <c r="AE417" s="335" t="s">
        <v>1282</v>
      </c>
      <c r="AF417" s="335" t="s">
        <v>1282</v>
      </c>
      <c r="AG417" s="335" t="s">
        <v>1282</v>
      </c>
      <c r="AH417" s="335" t="s">
        <v>1282</v>
      </c>
      <c r="AI417" s="335" t="s">
        <v>1282</v>
      </c>
      <c r="AJ417" s="335" t="s">
        <v>1282</v>
      </c>
      <c r="AK417" s="335" t="s">
        <v>1282</v>
      </c>
      <c r="AL417" s="335" t="s">
        <v>1282</v>
      </c>
      <c r="AM417" s="335" t="s">
        <v>1282</v>
      </c>
      <c r="AN417" s="335" t="s">
        <v>1282</v>
      </c>
      <c r="AO417" s="335" t="s">
        <v>1282</v>
      </c>
      <c r="AP417" s="335" t="s">
        <v>1282</v>
      </c>
      <c r="AQ417" s="335" t="s">
        <v>1282</v>
      </c>
      <c r="AR417" s="335" t="s">
        <v>1282</v>
      </c>
      <c r="AS417" s="335" t="s">
        <v>1282</v>
      </c>
      <c r="AT417" s="335">
        <v>5</v>
      </c>
      <c r="AU417" s="335">
        <v>15</v>
      </c>
      <c r="AV417" s="335">
        <v>4</v>
      </c>
      <c r="AW417" s="335" t="s">
        <v>1282</v>
      </c>
      <c r="AX417" s="335" t="s">
        <v>1282</v>
      </c>
      <c r="AY417" s="335" t="s">
        <v>1282</v>
      </c>
      <c r="AZ417" s="335" t="s">
        <v>1282</v>
      </c>
      <c r="BA417" s="335" t="s">
        <v>1282</v>
      </c>
      <c r="BB417" s="335" t="s">
        <v>1282</v>
      </c>
      <c r="BC417" s="335" t="s">
        <v>1282</v>
      </c>
      <c r="BD417" s="335" t="s">
        <v>1282</v>
      </c>
      <c r="BE417" s="335" t="s">
        <v>1282</v>
      </c>
      <c r="BF417" s="335" t="s">
        <v>1282</v>
      </c>
      <c r="BG417" s="335" t="s">
        <v>1282</v>
      </c>
      <c r="BH417" s="335" t="s">
        <v>1282</v>
      </c>
      <c r="BI417" s="335" t="s">
        <v>1282</v>
      </c>
      <c r="BJ417" s="335" t="s">
        <v>1282</v>
      </c>
      <c r="BK417" s="335" t="s">
        <v>1282</v>
      </c>
      <c r="BL417" s="335" t="s">
        <v>1282</v>
      </c>
      <c r="BM417" s="335" t="s">
        <v>1282</v>
      </c>
      <c r="BN417" s="335">
        <v>9</v>
      </c>
      <c r="BO417" s="335">
        <v>-3</v>
      </c>
      <c r="BP417" s="335" t="s">
        <v>1282</v>
      </c>
      <c r="BQ417" s="335" t="s">
        <v>1282</v>
      </c>
      <c r="BR417" s="335" t="s">
        <v>1282</v>
      </c>
      <c r="BS417" s="335" t="s">
        <v>1282</v>
      </c>
      <c r="BT417" s="335" t="s">
        <v>1282</v>
      </c>
      <c r="BU417" s="335" t="s">
        <v>1282</v>
      </c>
      <c r="BV417" s="335" t="s">
        <v>1282</v>
      </c>
      <c r="BW417" s="335" t="s">
        <v>1282</v>
      </c>
      <c r="BX417" s="335" t="s">
        <v>1282</v>
      </c>
      <c r="BY417" s="335" t="s">
        <v>1282</v>
      </c>
      <c r="BZ417" s="335" t="s">
        <v>1282</v>
      </c>
      <c r="CA417" s="335" t="s">
        <v>1282</v>
      </c>
      <c r="CB417" s="335" t="s">
        <v>1282</v>
      </c>
      <c r="CC417" s="335" t="s">
        <v>1282</v>
      </c>
    </row>
    <row r="418" spans="1:81" s="330" customFormat="1" ht="13.9" customHeight="1" x14ac:dyDescent="0.2">
      <c r="A418" s="377" t="s">
        <v>1381</v>
      </c>
      <c r="B418" s="378"/>
      <c r="C418" s="335">
        <v>62</v>
      </c>
      <c r="D418" s="335">
        <v>66</v>
      </c>
      <c r="E418" s="335">
        <v>72</v>
      </c>
      <c r="F418" s="335">
        <v>54</v>
      </c>
      <c r="G418" s="335">
        <v>36</v>
      </c>
      <c r="H418" s="335">
        <v>34</v>
      </c>
      <c r="I418" s="335">
        <v>56</v>
      </c>
      <c r="J418" s="335">
        <v>102</v>
      </c>
      <c r="K418" s="335">
        <v>80</v>
      </c>
      <c r="L418" s="335">
        <v>97</v>
      </c>
      <c r="M418" s="335">
        <v>121</v>
      </c>
      <c r="N418" s="335">
        <v>111</v>
      </c>
      <c r="O418" s="335">
        <v>113</v>
      </c>
      <c r="P418" s="335">
        <v>116</v>
      </c>
      <c r="Q418" s="335">
        <v>133</v>
      </c>
      <c r="R418" s="335">
        <v>139</v>
      </c>
      <c r="S418" s="335">
        <v>144</v>
      </c>
      <c r="T418" s="335">
        <v>157</v>
      </c>
      <c r="U418" s="335">
        <v>199</v>
      </c>
      <c r="V418" s="335">
        <v>204</v>
      </c>
      <c r="W418" s="335">
        <v>217</v>
      </c>
      <c r="X418" s="335">
        <v>2</v>
      </c>
      <c r="Y418" s="335" t="s">
        <v>1282</v>
      </c>
      <c r="Z418" s="335" t="s">
        <v>1282</v>
      </c>
      <c r="AA418" s="335" t="s">
        <v>1282</v>
      </c>
      <c r="AB418" s="335" t="s">
        <v>1282</v>
      </c>
      <c r="AC418" s="335" t="s">
        <v>1282</v>
      </c>
      <c r="AD418" s="335" t="s">
        <v>1282</v>
      </c>
      <c r="AE418" s="335" t="s">
        <v>1282</v>
      </c>
      <c r="AF418" s="335" t="s">
        <v>1282</v>
      </c>
      <c r="AG418" s="335" t="s">
        <v>1282</v>
      </c>
      <c r="AH418" s="335" t="s">
        <v>1282</v>
      </c>
      <c r="AI418" s="335" t="s">
        <v>1282</v>
      </c>
      <c r="AJ418" s="335" t="s">
        <v>1282</v>
      </c>
      <c r="AK418" s="335" t="s">
        <v>1282</v>
      </c>
      <c r="AL418" s="335" t="s">
        <v>1282</v>
      </c>
      <c r="AM418" s="335" t="s">
        <v>1282</v>
      </c>
      <c r="AN418" s="335" t="s">
        <v>1282</v>
      </c>
      <c r="AO418" s="335" t="s">
        <v>1282</v>
      </c>
      <c r="AP418" s="335" t="s">
        <v>1282</v>
      </c>
      <c r="AQ418" s="335" t="s">
        <v>1282</v>
      </c>
      <c r="AR418" s="335" t="s">
        <v>1282</v>
      </c>
      <c r="AS418" s="335" t="s">
        <v>1282</v>
      </c>
      <c r="AT418" s="335" t="s">
        <v>1282</v>
      </c>
      <c r="AU418" s="335" t="s">
        <v>1282</v>
      </c>
      <c r="AV418" s="335" t="s">
        <v>1282</v>
      </c>
      <c r="AW418" s="335" t="s">
        <v>1282</v>
      </c>
      <c r="AX418" s="335" t="s">
        <v>1282</v>
      </c>
      <c r="AY418" s="335" t="s">
        <v>1282</v>
      </c>
      <c r="AZ418" s="335" t="s">
        <v>1282</v>
      </c>
      <c r="BA418" s="335" t="s">
        <v>1282</v>
      </c>
      <c r="BB418" s="335" t="s">
        <v>1282</v>
      </c>
      <c r="BC418" s="335" t="s">
        <v>1282</v>
      </c>
      <c r="BD418" s="335" t="s">
        <v>1282</v>
      </c>
      <c r="BE418" s="335" t="s">
        <v>1282</v>
      </c>
      <c r="BF418" s="335" t="s">
        <v>1282</v>
      </c>
      <c r="BG418" s="335" t="s">
        <v>1282</v>
      </c>
      <c r="BH418" s="335" t="s">
        <v>1282</v>
      </c>
      <c r="BI418" s="335" t="s">
        <v>1282</v>
      </c>
      <c r="BJ418" s="335" t="s">
        <v>1282</v>
      </c>
      <c r="BK418" s="335" t="s">
        <v>1282</v>
      </c>
      <c r="BL418" s="335" t="s">
        <v>1282</v>
      </c>
      <c r="BM418" s="335" t="s">
        <v>1282</v>
      </c>
      <c r="BN418" s="335" t="s">
        <v>1282</v>
      </c>
      <c r="BO418" s="335" t="s">
        <v>1282</v>
      </c>
      <c r="BP418" s="335" t="s">
        <v>1282</v>
      </c>
      <c r="BQ418" s="335" t="s">
        <v>1282</v>
      </c>
      <c r="BR418" s="335" t="s">
        <v>1282</v>
      </c>
      <c r="BS418" s="335" t="s">
        <v>1282</v>
      </c>
      <c r="BT418" s="335" t="s">
        <v>1282</v>
      </c>
      <c r="BU418" s="335" t="s">
        <v>1282</v>
      </c>
      <c r="BV418" s="335" t="s">
        <v>1282</v>
      </c>
      <c r="BW418" s="335" t="s">
        <v>1282</v>
      </c>
      <c r="BX418" s="335" t="s">
        <v>1282</v>
      </c>
      <c r="BY418" s="335" t="s">
        <v>1282</v>
      </c>
      <c r="BZ418" s="335" t="s">
        <v>1282</v>
      </c>
      <c r="CA418" s="335" t="s">
        <v>1282</v>
      </c>
      <c r="CB418" s="335" t="s">
        <v>1282</v>
      </c>
      <c r="CC418" s="335" t="s">
        <v>1282</v>
      </c>
    </row>
    <row r="419" spans="1:81" s="330" customFormat="1" ht="14.25" x14ac:dyDescent="0.2">
      <c r="A419" s="334" t="s">
        <v>1380</v>
      </c>
      <c r="B419" s="335" t="s">
        <v>1123</v>
      </c>
      <c r="C419" s="335" t="s">
        <v>1282</v>
      </c>
      <c r="D419" s="335" t="s">
        <v>1282</v>
      </c>
      <c r="E419" s="335" t="s">
        <v>1282</v>
      </c>
      <c r="F419" s="335" t="s">
        <v>1282</v>
      </c>
      <c r="G419" s="335" t="s">
        <v>1282</v>
      </c>
      <c r="H419" s="335" t="s">
        <v>1282</v>
      </c>
      <c r="I419" s="335" t="s">
        <v>1282</v>
      </c>
      <c r="J419" s="335" t="s">
        <v>1282</v>
      </c>
      <c r="K419" s="335" t="s">
        <v>1282</v>
      </c>
      <c r="L419" s="335" t="s">
        <v>1282</v>
      </c>
      <c r="M419" s="335" t="s">
        <v>1282</v>
      </c>
      <c r="N419" s="335" t="s">
        <v>1282</v>
      </c>
      <c r="O419" s="335" t="s">
        <v>1282</v>
      </c>
      <c r="P419" s="335" t="s">
        <v>1282</v>
      </c>
      <c r="Q419" s="335" t="s">
        <v>1282</v>
      </c>
      <c r="R419" s="335" t="s">
        <v>1282</v>
      </c>
      <c r="S419" s="335" t="s">
        <v>1282</v>
      </c>
      <c r="T419" s="335" t="s">
        <v>1282</v>
      </c>
      <c r="U419" s="335" t="s">
        <v>1282</v>
      </c>
      <c r="V419" s="335" t="s">
        <v>1282</v>
      </c>
      <c r="W419" s="335" t="s">
        <v>1282</v>
      </c>
      <c r="X419" s="335">
        <v>255</v>
      </c>
      <c r="Y419" s="335">
        <v>298</v>
      </c>
      <c r="Z419" s="335">
        <v>205</v>
      </c>
      <c r="AA419" s="335">
        <v>253</v>
      </c>
      <c r="AB419" s="335">
        <v>223</v>
      </c>
      <c r="AC419" s="335">
        <v>239</v>
      </c>
      <c r="AD419" s="335">
        <v>257</v>
      </c>
      <c r="AE419" s="335">
        <v>248</v>
      </c>
      <c r="AF419" s="335">
        <v>271</v>
      </c>
      <c r="AG419" s="335">
        <v>273</v>
      </c>
      <c r="AH419" s="335">
        <v>402</v>
      </c>
      <c r="AI419" s="335">
        <v>416</v>
      </c>
      <c r="AJ419" s="335">
        <v>452</v>
      </c>
      <c r="AK419" s="335">
        <v>458</v>
      </c>
      <c r="AL419" s="335">
        <v>636</v>
      </c>
      <c r="AM419" s="335">
        <v>868</v>
      </c>
      <c r="AN419" s="335">
        <v>209</v>
      </c>
      <c r="AO419" s="335">
        <v>964</v>
      </c>
      <c r="AP419" s="335">
        <v>939</v>
      </c>
      <c r="AQ419" s="335">
        <v>952</v>
      </c>
      <c r="AR419" s="335">
        <v>1138</v>
      </c>
      <c r="AS419" s="335">
        <v>1315</v>
      </c>
      <c r="AT419" s="335">
        <v>1417</v>
      </c>
      <c r="AU419" s="335">
        <v>1702</v>
      </c>
      <c r="AV419" s="335">
        <v>1548</v>
      </c>
      <c r="AW419" s="335">
        <v>1576</v>
      </c>
      <c r="AX419" s="335">
        <v>1570</v>
      </c>
      <c r="AY419" s="335">
        <v>1560</v>
      </c>
      <c r="AZ419" s="335">
        <v>1610</v>
      </c>
      <c r="BA419" s="335">
        <v>1714</v>
      </c>
      <c r="BB419" s="335">
        <v>1742</v>
      </c>
      <c r="BC419" s="335">
        <v>1954</v>
      </c>
      <c r="BD419" s="335">
        <v>2488</v>
      </c>
      <c r="BE419" s="335">
        <v>2536</v>
      </c>
      <c r="BF419" s="335">
        <v>2273</v>
      </c>
      <c r="BG419" s="335">
        <v>2316</v>
      </c>
      <c r="BH419" s="335">
        <v>2298</v>
      </c>
      <c r="BI419" s="335">
        <v>2293</v>
      </c>
      <c r="BJ419" s="335">
        <v>2327</v>
      </c>
      <c r="BK419" s="335">
        <v>2496</v>
      </c>
      <c r="BL419" s="335">
        <v>2359</v>
      </c>
      <c r="BM419" s="335">
        <v>2364</v>
      </c>
      <c r="BN419" s="335">
        <v>2793</v>
      </c>
      <c r="BO419" s="335">
        <v>2627</v>
      </c>
      <c r="BP419" s="335">
        <v>2650</v>
      </c>
      <c r="BQ419" s="335">
        <v>3198</v>
      </c>
      <c r="BR419" s="335">
        <v>2668</v>
      </c>
      <c r="BS419" s="335">
        <v>2529</v>
      </c>
      <c r="BT419" s="335">
        <v>2551</v>
      </c>
      <c r="BU419" s="335">
        <v>3917</v>
      </c>
      <c r="BV419" s="335">
        <v>4823</v>
      </c>
      <c r="BW419" s="335">
        <v>5362</v>
      </c>
      <c r="BX419" s="335">
        <v>2517</v>
      </c>
      <c r="BY419" s="335">
        <v>3730</v>
      </c>
      <c r="BZ419" s="335">
        <v>2969</v>
      </c>
      <c r="CA419" s="335">
        <v>1591</v>
      </c>
      <c r="CB419" s="335">
        <v>3698</v>
      </c>
      <c r="CC419" s="335">
        <v>3886</v>
      </c>
    </row>
    <row r="420" spans="1:81" s="330" customFormat="1" ht="13.9" customHeight="1" x14ac:dyDescent="0.2">
      <c r="A420" s="377" t="s">
        <v>1379</v>
      </c>
      <c r="B420" s="378"/>
      <c r="C420" s="335" t="s">
        <v>1282</v>
      </c>
      <c r="D420" s="335" t="s">
        <v>1282</v>
      </c>
      <c r="E420" s="335" t="s">
        <v>1282</v>
      </c>
      <c r="F420" s="335" t="s">
        <v>1282</v>
      </c>
      <c r="G420" s="335" t="s">
        <v>1282</v>
      </c>
      <c r="H420" s="335" t="s">
        <v>1282</v>
      </c>
      <c r="I420" s="335" t="s">
        <v>1282</v>
      </c>
      <c r="J420" s="335" t="s">
        <v>1282</v>
      </c>
      <c r="K420" s="335" t="s">
        <v>1282</v>
      </c>
      <c r="L420" s="335" t="s">
        <v>1282</v>
      </c>
      <c r="M420" s="335" t="s">
        <v>1282</v>
      </c>
      <c r="N420" s="335" t="s">
        <v>1282</v>
      </c>
      <c r="O420" s="335" t="s">
        <v>1282</v>
      </c>
      <c r="P420" s="335" t="s">
        <v>1282</v>
      </c>
      <c r="Q420" s="335" t="s">
        <v>1282</v>
      </c>
      <c r="R420" s="335" t="s">
        <v>1282</v>
      </c>
      <c r="S420" s="335" t="s">
        <v>1282</v>
      </c>
      <c r="T420" s="335" t="s">
        <v>1282</v>
      </c>
      <c r="U420" s="335" t="s">
        <v>1282</v>
      </c>
      <c r="V420" s="335" t="s">
        <v>1282</v>
      </c>
      <c r="W420" s="335" t="s">
        <v>1282</v>
      </c>
      <c r="X420" s="335" t="s">
        <v>1282</v>
      </c>
      <c r="Y420" s="335" t="s">
        <v>1282</v>
      </c>
      <c r="Z420" s="335" t="s">
        <v>1282</v>
      </c>
      <c r="AA420" s="335" t="s">
        <v>1282</v>
      </c>
      <c r="AB420" s="335" t="s">
        <v>1282</v>
      </c>
      <c r="AC420" s="335" t="s">
        <v>1282</v>
      </c>
      <c r="AD420" s="335" t="s">
        <v>1282</v>
      </c>
      <c r="AE420" s="335" t="s">
        <v>1282</v>
      </c>
      <c r="AF420" s="335" t="s">
        <v>1282</v>
      </c>
      <c r="AG420" s="335" t="s">
        <v>1282</v>
      </c>
      <c r="AH420" s="335">
        <v>1</v>
      </c>
      <c r="AI420" s="335" t="s">
        <v>1288</v>
      </c>
      <c r="AJ420" s="335" t="s">
        <v>1282</v>
      </c>
      <c r="AK420" s="335" t="s">
        <v>1288</v>
      </c>
      <c r="AL420" s="335" t="s">
        <v>1282</v>
      </c>
      <c r="AM420" s="335" t="s">
        <v>1282</v>
      </c>
      <c r="AN420" s="335" t="s">
        <v>1282</v>
      </c>
      <c r="AO420" s="335" t="s">
        <v>1282</v>
      </c>
      <c r="AP420" s="335" t="s">
        <v>1282</v>
      </c>
      <c r="AQ420" s="335" t="s">
        <v>1282</v>
      </c>
      <c r="AR420" s="335" t="s">
        <v>1282</v>
      </c>
      <c r="AS420" s="335" t="s">
        <v>1282</v>
      </c>
      <c r="AT420" s="335" t="s">
        <v>1282</v>
      </c>
      <c r="AU420" s="335" t="s">
        <v>1282</v>
      </c>
      <c r="AV420" s="335" t="s">
        <v>1282</v>
      </c>
      <c r="AW420" s="335" t="s">
        <v>1282</v>
      </c>
      <c r="AX420" s="335" t="s">
        <v>1282</v>
      </c>
      <c r="AY420" s="335" t="s">
        <v>1282</v>
      </c>
      <c r="AZ420" s="335" t="s">
        <v>1282</v>
      </c>
      <c r="BA420" s="335" t="s">
        <v>1282</v>
      </c>
      <c r="BB420" s="335" t="s">
        <v>1282</v>
      </c>
      <c r="BC420" s="335" t="s">
        <v>1282</v>
      </c>
      <c r="BD420" s="335" t="s">
        <v>1282</v>
      </c>
      <c r="BE420" s="335" t="s">
        <v>1282</v>
      </c>
      <c r="BF420" s="335" t="s">
        <v>1282</v>
      </c>
      <c r="BG420" s="335" t="s">
        <v>1282</v>
      </c>
      <c r="BH420" s="335" t="s">
        <v>1282</v>
      </c>
      <c r="BI420" s="335" t="s">
        <v>1282</v>
      </c>
      <c r="BJ420" s="335" t="s">
        <v>1282</v>
      </c>
      <c r="BK420" s="335" t="s">
        <v>1282</v>
      </c>
      <c r="BL420" s="335" t="s">
        <v>1282</v>
      </c>
      <c r="BM420" s="335" t="s">
        <v>1282</v>
      </c>
      <c r="BN420" s="335" t="s">
        <v>1282</v>
      </c>
      <c r="BO420" s="335" t="s">
        <v>1282</v>
      </c>
      <c r="BP420" s="335" t="s">
        <v>1282</v>
      </c>
      <c r="BQ420" s="335" t="s">
        <v>1282</v>
      </c>
      <c r="BR420" s="335" t="s">
        <v>1282</v>
      </c>
      <c r="BS420" s="335" t="s">
        <v>1282</v>
      </c>
      <c r="BT420" s="335" t="s">
        <v>1282</v>
      </c>
      <c r="BU420" s="335" t="s">
        <v>1282</v>
      </c>
      <c r="BV420" s="335" t="s">
        <v>1282</v>
      </c>
      <c r="BW420" s="335" t="s">
        <v>1282</v>
      </c>
      <c r="BX420" s="335" t="s">
        <v>1282</v>
      </c>
      <c r="BY420" s="335" t="s">
        <v>1282</v>
      </c>
      <c r="BZ420" s="335" t="s">
        <v>1282</v>
      </c>
      <c r="CA420" s="335" t="s">
        <v>1282</v>
      </c>
      <c r="CB420" s="335" t="s">
        <v>1282</v>
      </c>
      <c r="CC420" s="335" t="s">
        <v>1282</v>
      </c>
    </row>
    <row r="421" spans="1:81" s="330" customFormat="1" ht="13.9" customHeight="1" x14ac:dyDescent="0.2">
      <c r="A421" s="383" t="s">
        <v>1378</v>
      </c>
      <c r="B421" s="384"/>
      <c r="C421" s="333">
        <v>62</v>
      </c>
      <c r="D421" s="333">
        <v>66</v>
      </c>
      <c r="E421" s="333">
        <v>72</v>
      </c>
      <c r="F421" s="333">
        <v>54</v>
      </c>
      <c r="G421" s="333">
        <v>36</v>
      </c>
      <c r="H421" s="333">
        <v>34</v>
      </c>
      <c r="I421" s="333">
        <v>56</v>
      </c>
      <c r="J421" s="333">
        <v>102</v>
      </c>
      <c r="K421" s="333">
        <v>80</v>
      </c>
      <c r="L421" s="333">
        <v>97</v>
      </c>
      <c r="M421" s="333">
        <v>121</v>
      </c>
      <c r="N421" s="333">
        <v>111</v>
      </c>
      <c r="O421" s="333">
        <v>113</v>
      </c>
      <c r="P421" s="333">
        <v>116</v>
      </c>
      <c r="Q421" s="333">
        <v>133</v>
      </c>
      <c r="R421" s="333">
        <v>139</v>
      </c>
      <c r="S421" s="333">
        <v>144</v>
      </c>
      <c r="T421" s="333">
        <v>157</v>
      </c>
      <c r="U421" s="333">
        <v>199</v>
      </c>
      <c r="V421" s="333">
        <v>204</v>
      </c>
      <c r="W421" s="333">
        <v>217</v>
      </c>
      <c r="X421" s="333">
        <v>257</v>
      </c>
      <c r="Y421" s="333">
        <v>298</v>
      </c>
      <c r="Z421" s="333">
        <v>205</v>
      </c>
      <c r="AA421" s="333">
        <v>253</v>
      </c>
      <c r="AB421" s="333">
        <v>223</v>
      </c>
      <c r="AC421" s="333">
        <v>239</v>
      </c>
      <c r="AD421" s="333">
        <v>257</v>
      </c>
      <c r="AE421" s="333">
        <v>248</v>
      </c>
      <c r="AF421" s="333">
        <v>271</v>
      </c>
      <c r="AG421" s="333">
        <v>273</v>
      </c>
      <c r="AH421" s="333">
        <v>403</v>
      </c>
      <c r="AI421" s="333">
        <v>416</v>
      </c>
      <c r="AJ421" s="333">
        <v>452</v>
      </c>
      <c r="AK421" s="333">
        <v>458</v>
      </c>
      <c r="AL421" s="333">
        <v>636</v>
      </c>
      <c r="AM421" s="333">
        <v>868</v>
      </c>
      <c r="AN421" s="333">
        <v>209</v>
      </c>
      <c r="AO421" s="333">
        <v>964</v>
      </c>
      <c r="AP421" s="333">
        <v>939</v>
      </c>
      <c r="AQ421" s="333">
        <v>952</v>
      </c>
      <c r="AR421" s="333">
        <v>1138</v>
      </c>
      <c r="AS421" s="333">
        <v>1315</v>
      </c>
      <c r="AT421" s="333">
        <v>1422</v>
      </c>
      <c r="AU421" s="333">
        <v>1718</v>
      </c>
      <c r="AV421" s="333">
        <v>1552</v>
      </c>
      <c r="AW421" s="333">
        <v>1576</v>
      </c>
      <c r="AX421" s="333">
        <v>1570</v>
      </c>
      <c r="AY421" s="333">
        <v>1560</v>
      </c>
      <c r="AZ421" s="333">
        <v>1610</v>
      </c>
      <c r="BA421" s="333">
        <v>1714</v>
      </c>
      <c r="BB421" s="333">
        <v>1742</v>
      </c>
      <c r="BC421" s="333">
        <v>1954</v>
      </c>
      <c r="BD421" s="333">
        <v>2488</v>
      </c>
      <c r="BE421" s="333">
        <v>2536</v>
      </c>
      <c r="BF421" s="333">
        <v>2273</v>
      </c>
      <c r="BG421" s="333">
        <v>2316</v>
      </c>
      <c r="BH421" s="333">
        <v>2298</v>
      </c>
      <c r="BI421" s="333">
        <v>2293</v>
      </c>
      <c r="BJ421" s="333">
        <v>2327</v>
      </c>
      <c r="BK421" s="333">
        <v>2496</v>
      </c>
      <c r="BL421" s="333">
        <v>2359</v>
      </c>
      <c r="BM421" s="333">
        <v>2364</v>
      </c>
      <c r="BN421" s="333">
        <v>2802</v>
      </c>
      <c r="BO421" s="333">
        <v>2624</v>
      </c>
      <c r="BP421" s="333">
        <v>2650</v>
      </c>
      <c r="BQ421" s="333">
        <v>3198</v>
      </c>
      <c r="BR421" s="333">
        <v>2668</v>
      </c>
      <c r="BS421" s="333">
        <v>2529</v>
      </c>
      <c r="BT421" s="333">
        <v>2551</v>
      </c>
      <c r="BU421" s="333">
        <v>3917</v>
      </c>
      <c r="BV421" s="333">
        <v>4823</v>
      </c>
      <c r="BW421" s="333">
        <v>5362</v>
      </c>
      <c r="BX421" s="333">
        <v>2517</v>
      </c>
      <c r="BY421" s="333">
        <v>3730</v>
      </c>
      <c r="BZ421" s="333">
        <v>2969</v>
      </c>
      <c r="CA421" s="333">
        <v>1591</v>
      </c>
      <c r="CB421" s="333">
        <v>3698</v>
      </c>
      <c r="CC421" s="333">
        <v>3886</v>
      </c>
    </row>
    <row r="422" spans="1:81" s="330" customFormat="1" ht="13.9" customHeight="1" x14ac:dyDescent="0.2">
      <c r="A422" s="375" t="s">
        <v>1377</v>
      </c>
      <c r="B422" s="376"/>
      <c r="C422" s="337"/>
      <c r="D422" s="337"/>
      <c r="E422" s="337"/>
      <c r="F422" s="337"/>
      <c r="G422" s="337"/>
      <c r="H422" s="337"/>
      <c r="I422" s="337"/>
      <c r="J422" s="337"/>
      <c r="K422" s="337"/>
      <c r="L422" s="337"/>
      <c r="M422" s="337"/>
      <c r="N422" s="337"/>
      <c r="O422" s="337"/>
      <c r="P422" s="337"/>
      <c r="Q422" s="337"/>
      <c r="R422" s="337"/>
      <c r="S422" s="337"/>
      <c r="T422" s="337"/>
      <c r="U422" s="337"/>
      <c r="V422" s="337"/>
      <c r="W422" s="337"/>
      <c r="X422" s="337"/>
      <c r="Y422" s="337"/>
      <c r="Z422" s="337"/>
      <c r="AA422" s="337"/>
      <c r="AB422" s="337"/>
      <c r="AC422" s="337"/>
      <c r="AD422" s="337"/>
      <c r="AE422" s="337"/>
      <c r="AF422" s="337"/>
      <c r="AG422" s="337"/>
      <c r="AH422" s="337"/>
      <c r="AI422" s="337"/>
      <c r="AJ422" s="337"/>
      <c r="AK422" s="337"/>
      <c r="AL422" s="337"/>
      <c r="AM422" s="337"/>
      <c r="AN422" s="337"/>
      <c r="AO422" s="337"/>
      <c r="AP422" s="337"/>
      <c r="AQ422" s="337"/>
      <c r="AR422" s="337"/>
      <c r="AS422" s="337"/>
      <c r="AT422" s="337"/>
      <c r="AU422" s="337"/>
      <c r="AV422" s="337"/>
      <c r="AW422" s="337"/>
      <c r="AX422" s="337"/>
      <c r="AY422" s="337"/>
      <c r="AZ422" s="337"/>
      <c r="BA422" s="337"/>
      <c r="BB422" s="337"/>
      <c r="BC422" s="337"/>
      <c r="BD422" s="337"/>
      <c r="BE422" s="337"/>
      <c r="BF422" s="337"/>
      <c r="BG422" s="337"/>
      <c r="BH422" s="337"/>
      <c r="BI422" s="337"/>
      <c r="BJ422" s="337"/>
      <c r="BK422" s="337"/>
      <c r="BL422" s="337"/>
      <c r="BM422" s="337"/>
      <c r="BN422" s="337"/>
      <c r="BO422" s="337"/>
      <c r="BP422" s="337"/>
      <c r="BQ422" s="337"/>
      <c r="BR422" s="337"/>
      <c r="BS422" s="337"/>
      <c r="BT422" s="337"/>
      <c r="BU422" s="337"/>
      <c r="BV422" s="337"/>
      <c r="BW422" s="337"/>
      <c r="BX422" s="337"/>
      <c r="BY422" s="337"/>
      <c r="BZ422" s="337"/>
      <c r="CA422" s="337"/>
      <c r="CB422" s="337"/>
      <c r="CC422" s="337"/>
    </row>
    <row r="423" spans="1:81" s="330" customFormat="1" ht="13.9" customHeight="1" x14ac:dyDescent="0.2">
      <c r="A423" s="377" t="s">
        <v>1376</v>
      </c>
      <c r="B423" s="378"/>
      <c r="C423" s="335" t="s">
        <v>1282</v>
      </c>
      <c r="D423" s="335" t="s">
        <v>1282</v>
      </c>
      <c r="E423" s="335" t="s">
        <v>1282</v>
      </c>
      <c r="F423" s="335" t="s">
        <v>1282</v>
      </c>
      <c r="G423" s="335" t="s">
        <v>1282</v>
      </c>
      <c r="H423" s="335" t="s">
        <v>1282</v>
      </c>
      <c r="I423" s="335" t="s">
        <v>1282</v>
      </c>
      <c r="J423" s="335" t="s">
        <v>1282</v>
      </c>
      <c r="K423" s="335" t="s">
        <v>1282</v>
      </c>
      <c r="L423" s="335" t="s">
        <v>1282</v>
      </c>
      <c r="M423" s="335" t="s">
        <v>1282</v>
      </c>
      <c r="N423" s="335" t="s">
        <v>1282</v>
      </c>
      <c r="O423" s="335" t="s">
        <v>1282</v>
      </c>
      <c r="P423" s="335" t="s">
        <v>1282</v>
      </c>
      <c r="Q423" s="335" t="s">
        <v>1282</v>
      </c>
      <c r="R423" s="335" t="s">
        <v>1282</v>
      </c>
      <c r="S423" s="335" t="s">
        <v>1282</v>
      </c>
      <c r="T423" s="335" t="s">
        <v>1282</v>
      </c>
      <c r="U423" s="335" t="s">
        <v>1282</v>
      </c>
      <c r="V423" s="335" t="s">
        <v>1282</v>
      </c>
      <c r="W423" s="335" t="s">
        <v>1282</v>
      </c>
      <c r="X423" s="335" t="s">
        <v>1282</v>
      </c>
      <c r="Y423" s="335" t="s">
        <v>1282</v>
      </c>
      <c r="Z423" s="335" t="s">
        <v>1282</v>
      </c>
      <c r="AA423" s="335" t="s">
        <v>1282</v>
      </c>
      <c r="AB423" s="335" t="s">
        <v>1282</v>
      </c>
      <c r="AC423" s="335" t="s">
        <v>1282</v>
      </c>
      <c r="AD423" s="335" t="s">
        <v>1282</v>
      </c>
      <c r="AE423" s="335" t="s">
        <v>1282</v>
      </c>
      <c r="AF423" s="335" t="s">
        <v>1282</v>
      </c>
      <c r="AG423" s="335" t="s">
        <v>1282</v>
      </c>
      <c r="AH423" s="335" t="s">
        <v>1282</v>
      </c>
      <c r="AI423" s="335" t="s">
        <v>1282</v>
      </c>
      <c r="AJ423" s="335" t="s">
        <v>1282</v>
      </c>
      <c r="AK423" s="335" t="s">
        <v>1282</v>
      </c>
      <c r="AL423" s="335" t="s">
        <v>1282</v>
      </c>
      <c r="AM423" s="335" t="s">
        <v>1282</v>
      </c>
      <c r="AN423" s="335" t="s">
        <v>1282</v>
      </c>
      <c r="AO423" s="335" t="s">
        <v>1282</v>
      </c>
      <c r="AP423" s="335" t="s">
        <v>1282</v>
      </c>
      <c r="AQ423" s="335" t="s">
        <v>1282</v>
      </c>
      <c r="AR423" s="335" t="s">
        <v>1282</v>
      </c>
      <c r="AS423" s="335" t="s">
        <v>1282</v>
      </c>
      <c r="AT423" s="335" t="s">
        <v>1282</v>
      </c>
      <c r="AU423" s="335" t="s">
        <v>1282</v>
      </c>
      <c r="AV423" s="335" t="s">
        <v>1282</v>
      </c>
      <c r="AW423" s="335" t="s">
        <v>1282</v>
      </c>
      <c r="AX423" s="335" t="s">
        <v>1282</v>
      </c>
      <c r="AY423" s="335" t="s">
        <v>1282</v>
      </c>
      <c r="AZ423" s="335" t="s">
        <v>1282</v>
      </c>
      <c r="BA423" s="335" t="s">
        <v>1282</v>
      </c>
      <c r="BB423" s="335" t="s">
        <v>1282</v>
      </c>
      <c r="BC423" s="335" t="s">
        <v>1282</v>
      </c>
      <c r="BD423" s="335" t="s">
        <v>1282</v>
      </c>
      <c r="BE423" s="335" t="s">
        <v>1282</v>
      </c>
      <c r="BF423" s="335" t="s">
        <v>1282</v>
      </c>
      <c r="BG423" s="335" t="s">
        <v>1282</v>
      </c>
      <c r="BH423" s="335" t="s">
        <v>1282</v>
      </c>
      <c r="BI423" s="335" t="s">
        <v>1282</v>
      </c>
      <c r="BJ423" s="335" t="s">
        <v>1282</v>
      </c>
      <c r="BK423" s="335" t="s">
        <v>1282</v>
      </c>
      <c r="BL423" s="335" t="s">
        <v>1282</v>
      </c>
      <c r="BM423" s="335" t="s">
        <v>1282</v>
      </c>
      <c r="BN423" s="335" t="s">
        <v>1282</v>
      </c>
      <c r="BO423" s="335" t="s">
        <v>1282</v>
      </c>
      <c r="BP423" s="335">
        <v>3</v>
      </c>
      <c r="BQ423" s="335" t="s">
        <v>1282</v>
      </c>
      <c r="BR423" s="335" t="s">
        <v>1282</v>
      </c>
      <c r="BS423" s="335" t="s">
        <v>1282</v>
      </c>
      <c r="BT423" s="335" t="s">
        <v>1282</v>
      </c>
      <c r="BU423" s="335" t="s">
        <v>1282</v>
      </c>
      <c r="BV423" s="335" t="s">
        <v>1282</v>
      </c>
      <c r="BW423" s="335" t="s">
        <v>1282</v>
      </c>
      <c r="BX423" s="335" t="s">
        <v>1282</v>
      </c>
      <c r="BY423" s="335" t="s">
        <v>1282</v>
      </c>
      <c r="BZ423" s="335" t="s">
        <v>1282</v>
      </c>
      <c r="CA423" s="335" t="s">
        <v>1282</v>
      </c>
      <c r="CB423" s="335" t="s">
        <v>1282</v>
      </c>
      <c r="CC423" s="335" t="s">
        <v>1282</v>
      </c>
    </row>
    <row r="424" spans="1:81" s="330" customFormat="1" ht="13.9" customHeight="1" x14ac:dyDescent="0.2">
      <c r="A424" s="377" t="s">
        <v>1375</v>
      </c>
      <c r="B424" s="378"/>
      <c r="C424" s="335" t="s">
        <v>1282</v>
      </c>
      <c r="D424" s="335" t="s">
        <v>1282</v>
      </c>
      <c r="E424" s="335" t="s">
        <v>1282</v>
      </c>
      <c r="F424" s="335" t="s">
        <v>1282</v>
      </c>
      <c r="G424" s="335" t="s">
        <v>1282</v>
      </c>
      <c r="H424" s="335" t="s">
        <v>1282</v>
      </c>
      <c r="I424" s="335" t="s">
        <v>1282</v>
      </c>
      <c r="J424" s="335" t="s">
        <v>1282</v>
      </c>
      <c r="K424" s="335" t="s">
        <v>1282</v>
      </c>
      <c r="L424" s="335" t="s">
        <v>1282</v>
      </c>
      <c r="M424" s="335" t="s">
        <v>1282</v>
      </c>
      <c r="N424" s="335" t="s">
        <v>1282</v>
      </c>
      <c r="O424" s="335" t="s">
        <v>1282</v>
      </c>
      <c r="P424" s="335" t="s">
        <v>1282</v>
      </c>
      <c r="Q424" s="335" t="s">
        <v>1282</v>
      </c>
      <c r="R424" s="335" t="s">
        <v>1282</v>
      </c>
      <c r="S424" s="335" t="s">
        <v>1282</v>
      </c>
      <c r="T424" s="335" t="s">
        <v>1282</v>
      </c>
      <c r="U424" s="335" t="s">
        <v>1282</v>
      </c>
      <c r="V424" s="335" t="s">
        <v>1282</v>
      </c>
      <c r="W424" s="335" t="s">
        <v>1282</v>
      </c>
      <c r="X424" s="335" t="s">
        <v>1282</v>
      </c>
      <c r="Y424" s="335" t="s">
        <v>1282</v>
      </c>
      <c r="Z424" s="335" t="s">
        <v>1282</v>
      </c>
      <c r="AA424" s="335" t="s">
        <v>1282</v>
      </c>
      <c r="AB424" s="335" t="s">
        <v>1282</v>
      </c>
      <c r="AC424" s="335" t="s">
        <v>1282</v>
      </c>
      <c r="AD424" s="335" t="s">
        <v>1282</v>
      </c>
      <c r="AE424" s="335" t="s">
        <v>1282</v>
      </c>
      <c r="AF424" s="335" t="s">
        <v>1282</v>
      </c>
      <c r="AG424" s="335" t="s">
        <v>1282</v>
      </c>
      <c r="AH424" s="335" t="s">
        <v>1282</v>
      </c>
      <c r="AI424" s="335" t="s">
        <v>1282</v>
      </c>
      <c r="AJ424" s="335" t="s">
        <v>1282</v>
      </c>
      <c r="AK424" s="335">
        <v>47</v>
      </c>
      <c r="AL424" s="335">
        <v>110</v>
      </c>
      <c r="AM424" s="335">
        <v>67</v>
      </c>
      <c r="AN424" s="335">
        <v>5</v>
      </c>
      <c r="AO424" s="335">
        <v>39</v>
      </c>
      <c r="AP424" s="335">
        <v>39</v>
      </c>
      <c r="AQ424" s="335">
        <v>41</v>
      </c>
      <c r="AR424" s="335">
        <v>39</v>
      </c>
      <c r="AS424" s="335">
        <v>45</v>
      </c>
      <c r="AT424" s="335">
        <v>20</v>
      </c>
      <c r="AU424" s="335">
        <v>13</v>
      </c>
      <c r="AV424" s="335">
        <v>8</v>
      </c>
      <c r="AW424" s="335" t="s">
        <v>1282</v>
      </c>
      <c r="AX424" s="335" t="s">
        <v>1282</v>
      </c>
      <c r="AY424" s="335" t="s">
        <v>1282</v>
      </c>
      <c r="AZ424" s="335" t="s">
        <v>1282</v>
      </c>
      <c r="BA424" s="335" t="s">
        <v>1282</v>
      </c>
      <c r="BB424" s="335" t="s">
        <v>1282</v>
      </c>
      <c r="BC424" s="335" t="s">
        <v>1282</v>
      </c>
      <c r="BD424" s="335" t="s">
        <v>1282</v>
      </c>
      <c r="BE424" s="335" t="s">
        <v>1282</v>
      </c>
      <c r="BF424" s="335" t="s">
        <v>1282</v>
      </c>
      <c r="BG424" s="335" t="s">
        <v>1282</v>
      </c>
      <c r="BH424" s="335" t="s">
        <v>1282</v>
      </c>
      <c r="BI424" s="335" t="s">
        <v>1282</v>
      </c>
      <c r="BJ424" s="335" t="s">
        <v>1282</v>
      </c>
      <c r="BK424" s="335" t="s">
        <v>1282</v>
      </c>
      <c r="BL424" s="335" t="s">
        <v>1282</v>
      </c>
      <c r="BM424" s="335" t="s">
        <v>1282</v>
      </c>
      <c r="BN424" s="335" t="s">
        <v>1282</v>
      </c>
      <c r="BO424" s="335" t="s">
        <v>1282</v>
      </c>
      <c r="BP424" s="335" t="s">
        <v>1282</v>
      </c>
      <c r="BQ424" s="335" t="s">
        <v>1282</v>
      </c>
      <c r="BR424" s="335" t="s">
        <v>1282</v>
      </c>
      <c r="BS424" s="335" t="s">
        <v>1282</v>
      </c>
      <c r="BT424" s="335" t="s">
        <v>1282</v>
      </c>
      <c r="BU424" s="335" t="s">
        <v>1282</v>
      </c>
      <c r="BV424" s="335" t="s">
        <v>1282</v>
      </c>
      <c r="BW424" s="335" t="s">
        <v>1282</v>
      </c>
      <c r="BX424" s="335" t="s">
        <v>1282</v>
      </c>
      <c r="BY424" s="335" t="s">
        <v>1282</v>
      </c>
      <c r="BZ424" s="335" t="s">
        <v>1282</v>
      </c>
      <c r="CA424" s="335" t="s">
        <v>1282</v>
      </c>
      <c r="CB424" s="335" t="s">
        <v>1282</v>
      </c>
      <c r="CC424" s="335" t="s">
        <v>1282</v>
      </c>
    </row>
    <row r="425" spans="1:81" s="330" customFormat="1" ht="13.9" customHeight="1" x14ac:dyDescent="0.2">
      <c r="A425" s="383" t="s">
        <v>1374</v>
      </c>
      <c r="B425" s="384"/>
      <c r="C425" s="333" t="s">
        <v>1282</v>
      </c>
      <c r="D425" s="333" t="s">
        <v>1282</v>
      </c>
      <c r="E425" s="333" t="s">
        <v>1282</v>
      </c>
      <c r="F425" s="333" t="s">
        <v>1282</v>
      </c>
      <c r="G425" s="333" t="s">
        <v>1282</v>
      </c>
      <c r="H425" s="333" t="s">
        <v>1282</v>
      </c>
      <c r="I425" s="333" t="s">
        <v>1282</v>
      </c>
      <c r="J425" s="333" t="s">
        <v>1282</v>
      </c>
      <c r="K425" s="333" t="s">
        <v>1282</v>
      </c>
      <c r="L425" s="333" t="s">
        <v>1282</v>
      </c>
      <c r="M425" s="333" t="s">
        <v>1282</v>
      </c>
      <c r="N425" s="333" t="s">
        <v>1282</v>
      </c>
      <c r="O425" s="333" t="s">
        <v>1282</v>
      </c>
      <c r="P425" s="333" t="s">
        <v>1282</v>
      </c>
      <c r="Q425" s="333" t="s">
        <v>1282</v>
      </c>
      <c r="R425" s="333" t="s">
        <v>1282</v>
      </c>
      <c r="S425" s="333" t="s">
        <v>1282</v>
      </c>
      <c r="T425" s="333" t="s">
        <v>1282</v>
      </c>
      <c r="U425" s="333" t="s">
        <v>1282</v>
      </c>
      <c r="V425" s="333" t="s">
        <v>1282</v>
      </c>
      <c r="W425" s="333" t="s">
        <v>1282</v>
      </c>
      <c r="X425" s="333" t="s">
        <v>1282</v>
      </c>
      <c r="Y425" s="333" t="s">
        <v>1282</v>
      </c>
      <c r="Z425" s="333" t="s">
        <v>1282</v>
      </c>
      <c r="AA425" s="333" t="s">
        <v>1282</v>
      </c>
      <c r="AB425" s="333" t="s">
        <v>1282</v>
      </c>
      <c r="AC425" s="333" t="s">
        <v>1282</v>
      </c>
      <c r="AD425" s="333" t="s">
        <v>1282</v>
      </c>
      <c r="AE425" s="333" t="s">
        <v>1282</v>
      </c>
      <c r="AF425" s="333" t="s">
        <v>1282</v>
      </c>
      <c r="AG425" s="333" t="s">
        <v>1282</v>
      </c>
      <c r="AH425" s="333" t="s">
        <v>1282</v>
      </c>
      <c r="AI425" s="333" t="s">
        <v>1282</v>
      </c>
      <c r="AJ425" s="333" t="s">
        <v>1282</v>
      </c>
      <c r="AK425" s="333">
        <v>47</v>
      </c>
      <c r="AL425" s="333">
        <v>110</v>
      </c>
      <c r="AM425" s="333">
        <v>67</v>
      </c>
      <c r="AN425" s="333">
        <v>5</v>
      </c>
      <c r="AO425" s="333">
        <v>39</v>
      </c>
      <c r="AP425" s="333">
        <v>39</v>
      </c>
      <c r="AQ425" s="333">
        <v>41</v>
      </c>
      <c r="AR425" s="333">
        <v>39</v>
      </c>
      <c r="AS425" s="333">
        <v>45</v>
      </c>
      <c r="AT425" s="333">
        <v>20</v>
      </c>
      <c r="AU425" s="333">
        <v>13</v>
      </c>
      <c r="AV425" s="333">
        <v>8</v>
      </c>
      <c r="AW425" s="333" t="s">
        <v>1282</v>
      </c>
      <c r="AX425" s="333" t="s">
        <v>1282</v>
      </c>
      <c r="AY425" s="333" t="s">
        <v>1282</v>
      </c>
      <c r="AZ425" s="333" t="s">
        <v>1282</v>
      </c>
      <c r="BA425" s="333" t="s">
        <v>1282</v>
      </c>
      <c r="BB425" s="333" t="s">
        <v>1282</v>
      </c>
      <c r="BC425" s="333" t="s">
        <v>1282</v>
      </c>
      <c r="BD425" s="333" t="s">
        <v>1282</v>
      </c>
      <c r="BE425" s="333" t="s">
        <v>1282</v>
      </c>
      <c r="BF425" s="333" t="s">
        <v>1282</v>
      </c>
      <c r="BG425" s="333" t="s">
        <v>1282</v>
      </c>
      <c r="BH425" s="333" t="s">
        <v>1282</v>
      </c>
      <c r="BI425" s="333" t="s">
        <v>1282</v>
      </c>
      <c r="BJ425" s="333" t="s">
        <v>1282</v>
      </c>
      <c r="BK425" s="333" t="s">
        <v>1282</v>
      </c>
      <c r="BL425" s="333" t="s">
        <v>1282</v>
      </c>
      <c r="BM425" s="333" t="s">
        <v>1282</v>
      </c>
      <c r="BN425" s="333" t="s">
        <v>1282</v>
      </c>
      <c r="BO425" s="333" t="s">
        <v>1282</v>
      </c>
      <c r="BP425" s="333">
        <v>3</v>
      </c>
      <c r="BQ425" s="333" t="s">
        <v>1282</v>
      </c>
      <c r="BR425" s="333" t="s">
        <v>1282</v>
      </c>
      <c r="BS425" s="333" t="s">
        <v>1282</v>
      </c>
      <c r="BT425" s="333" t="s">
        <v>1282</v>
      </c>
      <c r="BU425" s="333" t="s">
        <v>1282</v>
      </c>
      <c r="BV425" s="333" t="s">
        <v>1282</v>
      </c>
      <c r="BW425" s="333" t="s">
        <v>1282</v>
      </c>
      <c r="BX425" s="333" t="s">
        <v>1282</v>
      </c>
      <c r="BY425" s="333" t="s">
        <v>1282</v>
      </c>
      <c r="BZ425" s="333" t="s">
        <v>1282</v>
      </c>
      <c r="CA425" s="333" t="s">
        <v>1282</v>
      </c>
      <c r="CB425" s="333" t="s">
        <v>1282</v>
      </c>
      <c r="CC425" s="333" t="s">
        <v>1282</v>
      </c>
    </row>
    <row r="426" spans="1:81" s="330" customFormat="1" ht="13.9" customHeight="1" x14ac:dyDescent="0.2">
      <c r="A426" s="375" t="s">
        <v>1292</v>
      </c>
      <c r="B426" s="376"/>
      <c r="C426" s="337"/>
      <c r="D426" s="337"/>
      <c r="E426" s="337"/>
      <c r="F426" s="337"/>
      <c r="G426" s="337"/>
      <c r="H426" s="337"/>
      <c r="I426" s="337"/>
      <c r="J426" s="337"/>
      <c r="K426" s="337"/>
      <c r="L426" s="337"/>
      <c r="M426" s="337"/>
      <c r="N426" s="337"/>
      <c r="O426" s="337"/>
      <c r="P426" s="337"/>
      <c r="Q426" s="337"/>
      <c r="R426" s="337"/>
      <c r="S426" s="337"/>
      <c r="T426" s="337"/>
      <c r="U426" s="337"/>
      <c r="V426" s="337"/>
      <c r="W426" s="337"/>
      <c r="X426" s="337"/>
      <c r="Y426" s="337"/>
      <c r="Z426" s="337"/>
      <c r="AA426" s="337"/>
      <c r="AB426" s="337"/>
      <c r="AC426" s="337"/>
      <c r="AD426" s="337"/>
      <c r="AE426" s="337"/>
      <c r="AF426" s="337"/>
      <c r="AG426" s="337"/>
      <c r="AH426" s="337"/>
      <c r="AI426" s="337"/>
      <c r="AJ426" s="337"/>
      <c r="AK426" s="337"/>
      <c r="AL426" s="337"/>
      <c r="AM426" s="337"/>
      <c r="AN426" s="337"/>
      <c r="AO426" s="337"/>
      <c r="AP426" s="337"/>
      <c r="AQ426" s="337"/>
      <c r="AR426" s="337"/>
      <c r="AS426" s="337"/>
      <c r="AT426" s="337"/>
      <c r="AU426" s="337"/>
      <c r="AV426" s="337"/>
      <c r="AW426" s="337"/>
      <c r="AX426" s="337"/>
      <c r="AY426" s="337"/>
      <c r="AZ426" s="337"/>
      <c r="BA426" s="337"/>
      <c r="BB426" s="337"/>
      <c r="BC426" s="337"/>
      <c r="BD426" s="337"/>
      <c r="BE426" s="337"/>
      <c r="BF426" s="337"/>
      <c r="BG426" s="337"/>
      <c r="BH426" s="337"/>
      <c r="BI426" s="337"/>
      <c r="BJ426" s="337"/>
      <c r="BK426" s="337"/>
      <c r="BL426" s="337"/>
      <c r="BM426" s="337"/>
      <c r="BN426" s="337"/>
      <c r="BO426" s="337"/>
      <c r="BP426" s="337"/>
      <c r="BQ426" s="337"/>
      <c r="BR426" s="337"/>
      <c r="BS426" s="337"/>
      <c r="BT426" s="337"/>
      <c r="BU426" s="337"/>
      <c r="BV426" s="337"/>
      <c r="BW426" s="337"/>
      <c r="BX426" s="337"/>
      <c r="BY426" s="337"/>
      <c r="BZ426" s="337"/>
      <c r="CA426" s="337"/>
      <c r="CB426" s="337"/>
      <c r="CC426" s="337"/>
    </row>
    <row r="427" spans="1:81" s="330" customFormat="1" ht="13.9" customHeight="1" x14ac:dyDescent="0.2">
      <c r="A427" s="377" t="s">
        <v>1373</v>
      </c>
      <c r="B427" s="378"/>
      <c r="C427" s="335" t="s">
        <v>1282</v>
      </c>
      <c r="D427" s="335" t="s">
        <v>1282</v>
      </c>
      <c r="E427" s="335" t="s">
        <v>1282</v>
      </c>
      <c r="F427" s="335" t="s">
        <v>1282</v>
      </c>
      <c r="G427" s="335" t="s">
        <v>1282</v>
      </c>
      <c r="H427" s="335" t="s">
        <v>1282</v>
      </c>
      <c r="I427" s="335" t="s">
        <v>1282</v>
      </c>
      <c r="J427" s="335" t="s">
        <v>1282</v>
      </c>
      <c r="K427" s="335" t="s">
        <v>1282</v>
      </c>
      <c r="L427" s="335" t="s">
        <v>1282</v>
      </c>
      <c r="M427" s="335" t="s">
        <v>1282</v>
      </c>
      <c r="N427" s="335" t="s">
        <v>1282</v>
      </c>
      <c r="O427" s="335" t="s">
        <v>1282</v>
      </c>
      <c r="P427" s="335" t="s">
        <v>1282</v>
      </c>
      <c r="Q427" s="335" t="s">
        <v>1282</v>
      </c>
      <c r="R427" s="335" t="s">
        <v>1282</v>
      </c>
      <c r="S427" s="335" t="s">
        <v>1282</v>
      </c>
      <c r="T427" s="335" t="s">
        <v>1282</v>
      </c>
      <c r="U427" s="335" t="s">
        <v>1282</v>
      </c>
      <c r="V427" s="335" t="s">
        <v>1282</v>
      </c>
      <c r="W427" s="335" t="s">
        <v>1282</v>
      </c>
      <c r="X427" s="335" t="s">
        <v>1282</v>
      </c>
      <c r="Y427" s="335" t="s">
        <v>1282</v>
      </c>
      <c r="Z427" s="335" t="s">
        <v>1282</v>
      </c>
      <c r="AA427" s="335" t="s">
        <v>1282</v>
      </c>
      <c r="AB427" s="335" t="s">
        <v>1282</v>
      </c>
      <c r="AC427" s="335" t="s">
        <v>1282</v>
      </c>
      <c r="AD427" s="335" t="s">
        <v>1282</v>
      </c>
      <c r="AE427" s="335" t="s">
        <v>1282</v>
      </c>
      <c r="AF427" s="335" t="s">
        <v>1282</v>
      </c>
      <c r="AG427" s="335" t="s">
        <v>1282</v>
      </c>
      <c r="AH427" s="335" t="s">
        <v>1282</v>
      </c>
      <c r="AI427" s="335" t="s">
        <v>1282</v>
      </c>
      <c r="AJ427" s="335" t="s">
        <v>1282</v>
      </c>
      <c r="AK427" s="335" t="s">
        <v>1282</v>
      </c>
      <c r="AL427" s="335" t="s">
        <v>1282</v>
      </c>
      <c r="AM427" s="335" t="s">
        <v>1282</v>
      </c>
      <c r="AN427" s="335" t="s">
        <v>1282</v>
      </c>
      <c r="AO427" s="335" t="s">
        <v>1282</v>
      </c>
      <c r="AP427" s="335" t="s">
        <v>1282</v>
      </c>
      <c r="AQ427" s="335" t="s">
        <v>1282</v>
      </c>
      <c r="AR427" s="335" t="s">
        <v>1282</v>
      </c>
      <c r="AS427" s="335" t="s">
        <v>1282</v>
      </c>
      <c r="AT427" s="335" t="s">
        <v>1282</v>
      </c>
      <c r="AU427" s="335" t="s">
        <v>1282</v>
      </c>
      <c r="AV427" s="335" t="s">
        <v>1282</v>
      </c>
      <c r="AW427" s="335" t="s">
        <v>1282</v>
      </c>
      <c r="AX427" s="335" t="s">
        <v>1282</v>
      </c>
      <c r="AY427" s="335" t="s">
        <v>1282</v>
      </c>
      <c r="AZ427" s="335" t="s">
        <v>1282</v>
      </c>
      <c r="BA427" s="335" t="s">
        <v>1282</v>
      </c>
      <c r="BB427" s="335" t="s">
        <v>1282</v>
      </c>
      <c r="BC427" s="335" t="s">
        <v>1282</v>
      </c>
      <c r="BD427" s="335" t="s">
        <v>1282</v>
      </c>
      <c r="BE427" s="335" t="s">
        <v>1282</v>
      </c>
      <c r="BF427" s="335" t="s">
        <v>1282</v>
      </c>
      <c r="BG427" s="335" t="s">
        <v>1282</v>
      </c>
      <c r="BH427" s="335" t="s">
        <v>1282</v>
      </c>
      <c r="BI427" s="335" t="s">
        <v>1282</v>
      </c>
      <c r="BJ427" s="335" t="s">
        <v>1282</v>
      </c>
      <c r="BK427" s="335" t="s">
        <v>1282</v>
      </c>
      <c r="BL427" s="335" t="s">
        <v>1282</v>
      </c>
      <c r="BM427" s="335" t="s">
        <v>1282</v>
      </c>
      <c r="BN427" s="335" t="s">
        <v>1282</v>
      </c>
      <c r="BO427" s="335" t="s">
        <v>1282</v>
      </c>
      <c r="BP427" s="335" t="s">
        <v>1282</v>
      </c>
      <c r="BQ427" s="335" t="s">
        <v>1282</v>
      </c>
      <c r="BR427" s="335" t="s">
        <v>1282</v>
      </c>
      <c r="BS427" s="335" t="s">
        <v>1282</v>
      </c>
      <c r="BT427" s="335" t="s">
        <v>1282</v>
      </c>
      <c r="BU427" s="335">
        <v>29</v>
      </c>
      <c r="BV427" s="335">
        <v>1938</v>
      </c>
      <c r="BW427" s="335">
        <v>3052</v>
      </c>
      <c r="BX427" s="335">
        <v>627</v>
      </c>
      <c r="BY427" s="335" t="s">
        <v>1282</v>
      </c>
      <c r="BZ427" s="335" t="s">
        <v>1282</v>
      </c>
      <c r="CA427" s="335" t="s">
        <v>1282</v>
      </c>
      <c r="CB427" s="335" t="s">
        <v>1282</v>
      </c>
      <c r="CC427" s="335" t="s">
        <v>1282</v>
      </c>
    </row>
    <row r="428" spans="1:81" s="330" customFormat="1" ht="13.9" customHeight="1" x14ac:dyDescent="0.2">
      <c r="A428" s="377" t="s">
        <v>1372</v>
      </c>
      <c r="B428" s="378"/>
      <c r="C428" s="335" t="s">
        <v>1282</v>
      </c>
      <c r="D428" s="335" t="s">
        <v>1282</v>
      </c>
      <c r="E428" s="335" t="s">
        <v>1282</v>
      </c>
      <c r="F428" s="335" t="s">
        <v>1282</v>
      </c>
      <c r="G428" s="335" t="s">
        <v>1282</v>
      </c>
      <c r="H428" s="335" t="s">
        <v>1282</v>
      </c>
      <c r="I428" s="335" t="s">
        <v>1282</v>
      </c>
      <c r="J428" s="335" t="s">
        <v>1282</v>
      </c>
      <c r="K428" s="335" t="s">
        <v>1282</v>
      </c>
      <c r="L428" s="335" t="s">
        <v>1282</v>
      </c>
      <c r="M428" s="335" t="s">
        <v>1282</v>
      </c>
      <c r="N428" s="335" t="s">
        <v>1282</v>
      </c>
      <c r="O428" s="335" t="s">
        <v>1282</v>
      </c>
      <c r="P428" s="335" t="s">
        <v>1282</v>
      </c>
      <c r="Q428" s="335" t="s">
        <v>1282</v>
      </c>
      <c r="R428" s="335" t="s">
        <v>1282</v>
      </c>
      <c r="S428" s="335" t="s">
        <v>1282</v>
      </c>
      <c r="T428" s="335" t="s">
        <v>1282</v>
      </c>
      <c r="U428" s="335" t="s">
        <v>1282</v>
      </c>
      <c r="V428" s="335" t="s">
        <v>1282</v>
      </c>
      <c r="W428" s="335" t="s">
        <v>1282</v>
      </c>
      <c r="X428" s="335" t="s">
        <v>1282</v>
      </c>
      <c r="Y428" s="335" t="s">
        <v>1282</v>
      </c>
      <c r="Z428" s="335" t="s">
        <v>1282</v>
      </c>
      <c r="AA428" s="335" t="s">
        <v>1282</v>
      </c>
      <c r="AB428" s="335" t="s">
        <v>1282</v>
      </c>
      <c r="AC428" s="335" t="s">
        <v>1282</v>
      </c>
      <c r="AD428" s="335" t="s">
        <v>1282</v>
      </c>
      <c r="AE428" s="335" t="s">
        <v>1282</v>
      </c>
      <c r="AF428" s="335" t="s">
        <v>1282</v>
      </c>
      <c r="AG428" s="335" t="s">
        <v>1282</v>
      </c>
      <c r="AH428" s="335" t="s">
        <v>1282</v>
      </c>
      <c r="AI428" s="335" t="s">
        <v>1282</v>
      </c>
      <c r="AJ428" s="335" t="s">
        <v>1282</v>
      </c>
      <c r="AK428" s="335" t="s">
        <v>1282</v>
      </c>
      <c r="AL428" s="335" t="s">
        <v>1282</v>
      </c>
      <c r="AM428" s="335" t="s">
        <v>1282</v>
      </c>
      <c r="AN428" s="335" t="s">
        <v>1282</v>
      </c>
      <c r="AO428" s="335" t="s">
        <v>1282</v>
      </c>
      <c r="AP428" s="335" t="s">
        <v>1282</v>
      </c>
      <c r="AQ428" s="335" t="s">
        <v>1282</v>
      </c>
      <c r="AR428" s="335" t="s">
        <v>1282</v>
      </c>
      <c r="AS428" s="335" t="s">
        <v>1282</v>
      </c>
      <c r="AT428" s="335" t="s">
        <v>1282</v>
      </c>
      <c r="AU428" s="335" t="s">
        <v>1282</v>
      </c>
      <c r="AV428" s="335" t="s">
        <v>1282</v>
      </c>
      <c r="AW428" s="335" t="s">
        <v>1282</v>
      </c>
      <c r="AX428" s="335" t="s">
        <v>1282</v>
      </c>
      <c r="AY428" s="335" t="s">
        <v>1282</v>
      </c>
      <c r="AZ428" s="335" t="s">
        <v>1282</v>
      </c>
      <c r="BA428" s="335" t="s">
        <v>1282</v>
      </c>
      <c r="BB428" s="335" t="s">
        <v>1282</v>
      </c>
      <c r="BC428" s="335" t="s">
        <v>1282</v>
      </c>
      <c r="BD428" s="335" t="s">
        <v>1282</v>
      </c>
      <c r="BE428" s="335" t="s">
        <v>1282</v>
      </c>
      <c r="BF428" s="335" t="s">
        <v>1282</v>
      </c>
      <c r="BG428" s="335" t="s">
        <v>1282</v>
      </c>
      <c r="BH428" s="335" t="s">
        <v>1282</v>
      </c>
      <c r="BI428" s="335" t="s">
        <v>1282</v>
      </c>
      <c r="BJ428" s="335" t="s">
        <v>1282</v>
      </c>
      <c r="BK428" s="335" t="s">
        <v>1282</v>
      </c>
      <c r="BL428" s="335" t="s">
        <v>1282</v>
      </c>
      <c r="BM428" s="335" t="s">
        <v>1282</v>
      </c>
      <c r="BN428" s="335" t="s">
        <v>1282</v>
      </c>
      <c r="BO428" s="335" t="s">
        <v>1282</v>
      </c>
      <c r="BP428" s="335" t="s">
        <v>1282</v>
      </c>
      <c r="BQ428" s="335" t="s">
        <v>1282</v>
      </c>
      <c r="BR428" s="335" t="s">
        <v>1282</v>
      </c>
      <c r="BS428" s="335" t="s">
        <v>1282</v>
      </c>
      <c r="BT428" s="335">
        <v>1413</v>
      </c>
      <c r="BU428" s="335" t="s">
        <v>1282</v>
      </c>
      <c r="BV428" s="335" t="s">
        <v>1282</v>
      </c>
      <c r="BW428" s="335" t="s">
        <v>1282</v>
      </c>
      <c r="BX428" s="335" t="s">
        <v>1282</v>
      </c>
      <c r="BY428" s="335" t="s">
        <v>1282</v>
      </c>
      <c r="BZ428" s="335" t="s">
        <v>1282</v>
      </c>
      <c r="CA428" s="335" t="s">
        <v>1282</v>
      </c>
      <c r="CB428" s="335" t="s">
        <v>1282</v>
      </c>
      <c r="CC428" s="335" t="s">
        <v>1282</v>
      </c>
    </row>
    <row r="429" spans="1:81" s="330" customFormat="1" ht="13.9" customHeight="1" x14ac:dyDescent="0.2">
      <c r="A429" s="383" t="s">
        <v>1283</v>
      </c>
      <c r="B429" s="384"/>
      <c r="C429" s="333" t="s">
        <v>1282</v>
      </c>
      <c r="D429" s="333" t="s">
        <v>1282</v>
      </c>
      <c r="E429" s="333" t="s">
        <v>1282</v>
      </c>
      <c r="F429" s="333" t="s">
        <v>1282</v>
      </c>
      <c r="G429" s="333" t="s">
        <v>1282</v>
      </c>
      <c r="H429" s="333" t="s">
        <v>1282</v>
      </c>
      <c r="I429" s="333" t="s">
        <v>1282</v>
      </c>
      <c r="J429" s="333" t="s">
        <v>1282</v>
      </c>
      <c r="K429" s="333" t="s">
        <v>1282</v>
      </c>
      <c r="L429" s="333" t="s">
        <v>1282</v>
      </c>
      <c r="M429" s="333" t="s">
        <v>1282</v>
      </c>
      <c r="N429" s="333" t="s">
        <v>1282</v>
      </c>
      <c r="O429" s="333" t="s">
        <v>1282</v>
      </c>
      <c r="P429" s="333" t="s">
        <v>1282</v>
      </c>
      <c r="Q429" s="333" t="s">
        <v>1282</v>
      </c>
      <c r="R429" s="333" t="s">
        <v>1282</v>
      </c>
      <c r="S429" s="333" t="s">
        <v>1282</v>
      </c>
      <c r="T429" s="333" t="s">
        <v>1282</v>
      </c>
      <c r="U429" s="333" t="s">
        <v>1282</v>
      </c>
      <c r="V429" s="333" t="s">
        <v>1282</v>
      </c>
      <c r="W429" s="333" t="s">
        <v>1282</v>
      </c>
      <c r="X429" s="333" t="s">
        <v>1282</v>
      </c>
      <c r="Y429" s="333" t="s">
        <v>1282</v>
      </c>
      <c r="Z429" s="333" t="s">
        <v>1282</v>
      </c>
      <c r="AA429" s="333" t="s">
        <v>1282</v>
      </c>
      <c r="AB429" s="333" t="s">
        <v>1282</v>
      </c>
      <c r="AC429" s="333" t="s">
        <v>1282</v>
      </c>
      <c r="AD429" s="333" t="s">
        <v>1282</v>
      </c>
      <c r="AE429" s="333" t="s">
        <v>1282</v>
      </c>
      <c r="AF429" s="333" t="s">
        <v>1282</v>
      </c>
      <c r="AG429" s="333" t="s">
        <v>1282</v>
      </c>
      <c r="AH429" s="333" t="s">
        <v>1282</v>
      </c>
      <c r="AI429" s="333" t="s">
        <v>1282</v>
      </c>
      <c r="AJ429" s="333" t="s">
        <v>1282</v>
      </c>
      <c r="AK429" s="333" t="s">
        <v>1282</v>
      </c>
      <c r="AL429" s="333" t="s">
        <v>1282</v>
      </c>
      <c r="AM429" s="333" t="s">
        <v>1282</v>
      </c>
      <c r="AN429" s="333" t="s">
        <v>1282</v>
      </c>
      <c r="AO429" s="333" t="s">
        <v>1282</v>
      </c>
      <c r="AP429" s="333" t="s">
        <v>1282</v>
      </c>
      <c r="AQ429" s="333" t="s">
        <v>1282</v>
      </c>
      <c r="AR429" s="333" t="s">
        <v>1282</v>
      </c>
      <c r="AS429" s="333" t="s">
        <v>1282</v>
      </c>
      <c r="AT429" s="333" t="s">
        <v>1282</v>
      </c>
      <c r="AU429" s="333" t="s">
        <v>1282</v>
      </c>
      <c r="AV429" s="333" t="s">
        <v>1282</v>
      </c>
      <c r="AW429" s="333" t="s">
        <v>1282</v>
      </c>
      <c r="AX429" s="333" t="s">
        <v>1282</v>
      </c>
      <c r="AY429" s="333" t="s">
        <v>1282</v>
      </c>
      <c r="AZ429" s="333" t="s">
        <v>1282</v>
      </c>
      <c r="BA429" s="333" t="s">
        <v>1282</v>
      </c>
      <c r="BB429" s="333" t="s">
        <v>1282</v>
      </c>
      <c r="BC429" s="333" t="s">
        <v>1282</v>
      </c>
      <c r="BD429" s="333" t="s">
        <v>1282</v>
      </c>
      <c r="BE429" s="333" t="s">
        <v>1282</v>
      </c>
      <c r="BF429" s="333" t="s">
        <v>1282</v>
      </c>
      <c r="BG429" s="333" t="s">
        <v>1282</v>
      </c>
      <c r="BH429" s="333" t="s">
        <v>1282</v>
      </c>
      <c r="BI429" s="333" t="s">
        <v>1282</v>
      </c>
      <c r="BJ429" s="333" t="s">
        <v>1282</v>
      </c>
      <c r="BK429" s="333" t="s">
        <v>1282</v>
      </c>
      <c r="BL429" s="333" t="s">
        <v>1282</v>
      </c>
      <c r="BM429" s="333" t="s">
        <v>1282</v>
      </c>
      <c r="BN429" s="333" t="s">
        <v>1282</v>
      </c>
      <c r="BO429" s="333" t="s">
        <v>1282</v>
      </c>
      <c r="BP429" s="333" t="s">
        <v>1282</v>
      </c>
      <c r="BQ429" s="333" t="s">
        <v>1282</v>
      </c>
      <c r="BR429" s="333" t="s">
        <v>1282</v>
      </c>
      <c r="BS429" s="333" t="s">
        <v>1282</v>
      </c>
      <c r="BT429" s="333">
        <v>1413</v>
      </c>
      <c r="BU429" s="333">
        <v>29</v>
      </c>
      <c r="BV429" s="333">
        <v>1938</v>
      </c>
      <c r="BW429" s="333">
        <v>3052</v>
      </c>
      <c r="BX429" s="333">
        <v>627</v>
      </c>
      <c r="BY429" s="333" t="s">
        <v>1282</v>
      </c>
      <c r="BZ429" s="333" t="s">
        <v>1282</v>
      </c>
      <c r="CA429" s="333" t="s">
        <v>1282</v>
      </c>
      <c r="CB429" s="333" t="s">
        <v>1282</v>
      </c>
      <c r="CC429" s="333" t="s">
        <v>1282</v>
      </c>
    </row>
    <row r="430" spans="1:81" s="330" customFormat="1" ht="13.9" customHeight="1" x14ac:dyDescent="0.25">
      <c r="A430" s="379" t="s">
        <v>1371</v>
      </c>
      <c r="B430" s="380"/>
      <c r="C430" s="333">
        <v>341</v>
      </c>
      <c r="D430" s="333">
        <v>401</v>
      </c>
      <c r="E430" s="333">
        <v>458</v>
      </c>
      <c r="F430" s="333">
        <v>460</v>
      </c>
      <c r="G430" s="333">
        <v>476</v>
      </c>
      <c r="H430" s="333">
        <v>444</v>
      </c>
      <c r="I430" s="333">
        <v>484</v>
      </c>
      <c r="J430" s="333">
        <v>828</v>
      </c>
      <c r="K430" s="333">
        <v>884</v>
      </c>
      <c r="L430" s="333">
        <v>1096</v>
      </c>
      <c r="M430" s="333">
        <v>1335</v>
      </c>
      <c r="N430" s="333">
        <v>1386</v>
      </c>
      <c r="O430" s="333">
        <v>1387</v>
      </c>
      <c r="P430" s="333">
        <v>1555</v>
      </c>
      <c r="Q430" s="333">
        <v>1698</v>
      </c>
      <c r="R430" s="333">
        <v>1715</v>
      </c>
      <c r="S430" s="333">
        <v>1763</v>
      </c>
      <c r="T430" s="333">
        <v>1898</v>
      </c>
      <c r="U430" s="333">
        <v>2253</v>
      </c>
      <c r="V430" s="333">
        <v>2497</v>
      </c>
      <c r="W430" s="333">
        <v>2635</v>
      </c>
      <c r="X430" s="333">
        <v>2780</v>
      </c>
      <c r="Y430" s="333">
        <v>3054</v>
      </c>
      <c r="Z430" s="333">
        <v>3230</v>
      </c>
      <c r="AA430" s="333">
        <v>3475</v>
      </c>
      <c r="AB430" s="333">
        <v>3512</v>
      </c>
      <c r="AC430" s="333">
        <v>3580</v>
      </c>
      <c r="AD430" s="333">
        <v>3636</v>
      </c>
      <c r="AE430" s="333">
        <v>4188</v>
      </c>
      <c r="AF430" s="333">
        <v>4806</v>
      </c>
      <c r="AG430" s="333">
        <v>5795</v>
      </c>
      <c r="AH430" s="333">
        <v>7074</v>
      </c>
      <c r="AI430" s="333">
        <v>9040</v>
      </c>
      <c r="AJ430" s="333">
        <v>8872</v>
      </c>
      <c r="AK430" s="333">
        <v>8633</v>
      </c>
      <c r="AL430" s="333">
        <v>9352</v>
      </c>
      <c r="AM430" s="333">
        <v>10948</v>
      </c>
      <c r="AN430" s="333">
        <v>2791</v>
      </c>
      <c r="AO430" s="333">
        <v>12663</v>
      </c>
      <c r="AP430" s="333">
        <v>13782</v>
      </c>
      <c r="AQ430" s="333">
        <v>14740</v>
      </c>
      <c r="AR430" s="333">
        <v>18495</v>
      </c>
      <c r="AS430" s="333">
        <v>21569</v>
      </c>
      <c r="AT430" s="333">
        <v>22332</v>
      </c>
      <c r="AU430" s="333">
        <v>25173</v>
      </c>
      <c r="AV430" s="333">
        <v>26375</v>
      </c>
      <c r="AW430" s="333">
        <v>27940</v>
      </c>
      <c r="AX430" s="333">
        <v>29914</v>
      </c>
      <c r="AY430" s="333">
        <v>30802</v>
      </c>
      <c r="AZ430" s="333">
        <v>32657</v>
      </c>
      <c r="BA430" s="333">
        <v>34022</v>
      </c>
      <c r="BB430" s="333">
        <v>36935</v>
      </c>
      <c r="BC430" s="333">
        <v>41152</v>
      </c>
      <c r="BD430" s="333">
        <v>46157</v>
      </c>
      <c r="BE430" s="333">
        <v>49791</v>
      </c>
      <c r="BF430" s="333">
        <v>54681</v>
      </c>
      <c r="BG430" s="333">
        <v>58366</v>
      </c>
      <c r="BH430" s="333">
        <v>57066</v>
      </c>
      <c r="BI430" s="333">
        <v>59012</v>
      </c>
      <c r="BJ430" s="333">
        <v>63321</v>
      </c>
      <c r="BK430" s="333">
        <v>68885</v>
      </c>
      <c r="BL430" s="333">
        <v>68653</v>
      </c>
      <c r="BM430" s="333">
        <v>76064</v>
      </c>
      <c r="BN430" s="333">
        <v>81506</v>
      </c>
      <c r="BO430" s="333">
        <v>86476</v>
      </c>
      <c r="BP430" s="333">
        <v>85983</v>
      </c>
      <c r="BQ430" s="333">
        <v>90885</v>
      </c>
      <c r="BR430" s="333">
        <v>89816</v>
      </c>
      <c r="BS430" s="333">
        <v>90971</v>
      </c>
      <c r="BT430" s="333">
        <v>96102</v>
      </c>
      <c r="BU430" s="333">
        <v>103169</v>
      </c>
      <c r="BV430" s="333">
        <v>115156</v>
      </c>
      <c r="BW430" s="333">
        <v>113625</v>
      </c>
      <c r="BX430" s="333">
        <v>102574</v>
      </c>
      <c r="BY430" s="333">
        <v>102190</v>
      </c>
      <c r="BZ430" s="333">
        <v>100869</v>
      </c>
      <c r="CA430" s="333">
        <v>101082</v>
      </c>
      <c r="CB430" s="333">
        <v>106919</v>
      </c>
      <c r="CC430" s="333">
        <v>114866</v>
      </c>
    </row>
    <row r="431" spans="1:81" s="330" customFormat="1" ht="13.9" customHeight="1" x14ac:dyDescent="0.25">
      <c r="A431" s="381" t="s">
        <v>1370</v>
      </c>
      <c r="B431" s="382"/>
      <c r="C431" s="337"/>
      <c r="D431" s="337"/>
      <c r="E431" s="337"/>
      <c r="F431" s="337"/>
      <c r="G431" s="337"/>
      <c r="H431" s="337"/>
      <c r="I431" s="337"/>
      <c r="J431" s="337"/>
      <c r="K431" s="337"/>
      <c r="L431" s="337"/>
      <c r="M431" s="337"/>
      <c r="N431" s="337"/>
      <c r="O431" s="337"/>
      <c r="P431" s="337"/>
      <c r="Q431" s="337"/>
      <c r="R431" s="337"/>
      <c r="S431" s="337"/>
      <c r="T431" s="337"/>
      <c r="U431" s="337"/>
      <c r="V431" s="337"/>
      <c r="W431" s="337"/>
      <c r="X431" s="337"/>
      <c r="Y431" s="337"/>
      <c r="Z431" s="337"/>
      <c r="AA431" s="337"/>
      <c r="AB431" s="337"/>
      <c r="AC431" s="337"/>
      <c r="AD431" s="337"/>
      <c r="AE431" s="337"/>
      <c r="AF431" s="337"/>
      <c r="AG431" s="337"/>
      <c r="AH431" s="337"/>
      <c r="AI431" s="337"/>
      <c r="AJ431" s="337"/>
      <c r="AK431" s="337"/>
      <c r="AL431" s="337"/>
      <c r="AM431" s="337"/>
      <c r="AN431" s="337"/>
      <c r="AO431" s="337"/>
      <c r="AP431" s="337"/>
      <c r="AQ431" s="337"/>
      <c r="AR431" s="337"/>
      <c r="AS431" s="337"/>
      <c r="AT431" s="337"/>
      <c r="AU431" s="337"/>
      <c r="AV431" s="337"/>
      <c r="AW431" s="337"/>
      <c r="AX431" s="337"/>
      <c r="AY431" s="337"/>
      <c r="AZ431" s="337"/>
      <c r="BA431" s="337"/>
      <c r="BB431" s="337"/>
      <c r="BC431" s="337"/>
      <c r="BD431" s="337"/>
      <c r="BE431" s="337"/>
      <c r="BF431" s="337"/>
      <c r="BG431" s="337"/>
      <c r="BH431" s="337"/>
      <c r="BI431" s="337"/>
      <c r="BJ431" s="337"/>
      <c r="BK431" s="337"/>
      <c r="BL431" s="337"/>
      <c r="BM431" s="337"/>
      <c r="BN431" s="337"/>
      <c r="BO431" s="337"/>
      <c r="BP431" s="337"/>
      <c r="BQ431" s="337"/>
      <c r="BR431" s="337"/>
      <c r="BS431" s="337"/>
      <c r="BT431" s="337"/>
      <c r="BU431" s="337"/>
      <c r="BV431" s="337"/>
      <c r="BW431" s="337"/>
      <c r="BX431" s="337"/>
      <c r="BY431" s="337"/>
      <c r="BZ431" s="337"/>
      <c r="CA431" s="337"/>
      <c r="CB431" s="337"/>
      <c r="CC431" s="337"/>
    </row>
    <row r="432" spans="1:81" s="330" customFormat="1" ht="13.9" customHeight="1" x14ac:dyDescent="0.2">
      <c r="A432" s="375" t="s">
        <v>1369</v>
      </c>
      <c r="B432" s="376"/>
      <c r="C432" s="337"/>
      <c r="D432" s="337"/>
      <c r="E432" s="337"/>
      <c r="F432" s="337"/>
      <c r="G432" s="337"/>
      <c r="H432" s="337"/>
      <c r="I432" s="337"/>
      <c r="J432" s="337"/>
      <c r="K432" s="337"/>
      <c r="L432" s="337"/>
      <c r="M432" s="337"/>
      <c r="N432" s="337"/>
      <c r="O432" s="337"/>
      <c r="P432" s="337"/>
      <c r="Q432" s="337"/>
      <c r="R432" s="337"/>
      <c r="S432" s="337"/>
      <c r="T432" s="337"/>
      <c r="U432" s="337"/>
      <c r="V432" s="337"/>
      <c r="W432" s="337"/>
      <c r="X432" s="337"/>
      <c r="Y432" s="337"/>
      <c r="Z432" s="337"/>
      <c r="AA432" s="337"/>
      <c r="AB432" s="337"/>
      <c r="AC432" s="337"/>
      <c r="AD432" s="337"/>
      <c r="AE432" s="337"/>
      <c r="AF432" s="337"/>
      <c r="AG432" s="337"/>
      <c r="AH432" s="337"/>
      <c r="AI432" s="337"/>
      <c r="AJ432" s="337"/>
      <c r="AK432" s="337"/>
      <c r="AL432" s="337"/>
      <c r="AM432" s="337"/>
      <c r="AN432" s="337"/>
      <c r="AO432" s="337"/>
      <c r="AP432" s="337"/>
      <c r="AQ432" s="337"/>
      <c r="AR432" s="337"/>
      <c r="AS432" s="337"/>
      <c r="AT432" s="337"/>
      <c r="AU432" s="337"/>
      <c r="AV432" s="337"/>
      <c r="AW432" s="337"/>
      <c r="AX432" s="337"/>
      <c r="AY432" s="337"/>
      <c r="AZ432" s="337"/>
      <c r="BA432" s="337"/>
      <c r="BB432" s="337"/>
      <c r="BC432" s="337"/>
      <c r="BD432" s="337"/>
      <c r="BE432" s="337"/>
      <c r="BF432" s="337"/>
      <c r="BG432" s="337"/>
      <c r="BH432" s="337"/>
      <c r="BI432" s="337"/>
      <c r="BJ432" s="337"/>
      <c r="BK432" s="337"/>
      <c r="BL432" s="337"/>
      <c r="BM432" s="337"/>
      <c r="BN432" s="337"/>
      <c r="BO432" s="337"/>
      <c r="BP432" s="337"/>
      <c r="BQ432" s="337"/>
      <c r="BR432" s="337"/>
      <c r="BS432" s="337"/>
      <c r="BT432" s="337"/>
      <c r="BU432" s="337"/>
      <c r="BV432" s="337"/>
      <c r="BW432" s="337"/>
      <c r="BX432" s="337"/>
      <c r="BY432" s="337"/>
      <c r="BZ432" s="337"/>
      <c r="CA432" s="337"/>
      <c r="CB432" s="337"/>
      <c r="CC432" s="337"/>
    </row>
    <row r="433" spans="1:81" s="330" customFormat="1" ht="14.25" x14ac:dyDescent="0.2">
      <c r="A433" s="334" t="s">
        <v>1368</v>
      </c>
      <c r="B433" s="335" t="s">
        <v>1123</v>
      </c>
      <c r="C433" s="335" t="s">
        <v>1282</v>
      </c>
      <c r="D433" s="335" t="s">
        <v>1282</v>
      </c>
      <c r="E433" s="335" t="s">
        <v>1282</v>
      </c>
      <c r="F433" s="335" t="s">
        <v>1282</v>
      </c>
      <c r="G433" s="335" t="s">
        <v>1282</v>
      </c>
      <c r="H433" s="335" t="s">
        <v>1282</v>
      </c>
      <c r="I433" s="335" t="s">
        <v>1282</v>
      </c>
      <c r="J433" s="335" t="s">
        <v>1282</v>
      </c>
      <c r="K433" s="335" t="s">
        <v>1282</v>
      </c>
      <c r="L433" s="335" t="s">
        <v>1282</v>
      </c>
      <c r="M433" s="335" t="s">
        <v>1282</v>
      </c>
      <c r="N433" s="335" t="s">
        <v>1282</v>
      </c>
      <c r="O433" s="335" t="s">
        <v>1282</v>
      </c>
      <c r="P433" s="335" t="s">
        <v>1282</v>
      </c>
      <c r="Q433" s="335" t="s">
        <v>1282</v>
      </c>
      <c r="R433" s="335" t="s">
        <v>1282</v>
      </c>
      <c r="S433" s="335" t="s">
        <v>1282</v>
      </c>
      <c r="T433" s="335" t="s">
        <v>1282</v>
      </c>
      <c r="U433" s="335" t="s">
        <v>1282</v>
      </c>
      <c r="V433" s="335" t="s">
        <v>1282</v>
      </c>
      <c r="W433" s="335" t="s">
        <v>1282</v>
      </c>
      <c r="X433" s="335" t="s">
        <v>1282</v>
      </c>
      <c r="Y433" s="335" t="s">
        <v>1282</v>
      </c>
      <c r="Z433" s="335" t="s">
        <v>1282</v>
      </c>
      <c r="AA433" s="335" t="s">
        <v>1282</v>
      </c>
      <c r="AB433" s="335" t="s">
        <v>1282</v>
      </c>
      <c r="AC433" s="335" t="s">
        <v>1282</v>
      </c>
      <c r="AD433" s="335" t="s">
        <v>1282</v>
      </c>
      <c r="AE433" s="335" t="s">
        <v>1282</v>
      </c>
      <c r="AF433" s="335" t="s">
        <v>1282</v>
      </c>
      <c r="AG433" s="335" t="s">
        <v>1282</v>
      </c>
      <c r="AH433" s="335" t="s">
        <v>1282</v>
      </c>
      <c r="AI433" s="335" t="s">
        <v>1282</v>
      </c>
      <c r="AJ433" s="335" t="s">
        <v>1282</v>
      </c>
      <c r="AK433" s="335" t="s">
        <v>1282</v>
      </c>
      <c r="AL433" s="335" t="s">
        <v>1282</v>
      </c>
      <c r="AM433" s="335" t="s">
        <v>1282</v>
      </c>
      <c r="AN433" s="335" t="s">
        <v>1282</v>
      </c>
      <c r="AO433" s="335" t="s">
        <v>1282</v>
      </c>
      <c r="AP433" s="335" t="s">
        <v>1282</v>
      </c>
      <c r="AQ433" s="335" t="s">
        <v>1282</v>
      </c>
      <c r="AR433" s="335" t="s">
        <v>1282</v>
      </c>
      <c r="AS433" s="335" t="s">
        <v>1282</v>
      </c>
      <c r="AT433" s="335" t="s">
        <v>1282</v>
      </c>
      <c r="AU433" s="335" t="s">
        <v>1282</v>
      </c>
      <c r="AV433" s="335" t="s">
        <v>1282</v>
      </c>
      <c r="AW433" s="335" t="s">
        <v>1282</v>
      </c>
      <c r="AX433" s="335" t="s">
        <v>1282</v>
      </c>
      <c r="AY433" s="335" t="s">
        <v>1282</v>
      </c>
      <c r="AZ433" s="335" t="s">
        <v>1282</v>
      </c>
      <c r="BA433" s="335" t="s">
        <v>1282</v>
      </c>
      <c r="BB433" s="335" t="s">
        <v>1282</v>
      </c>
      <c r="BC433" s="335" t="s">
        <v>1282</v>
      </c>
      <c r="BD433" s="335" t="s">
        <v>1282</v>
      </c>
      <c r="BE433" s="335" t="s">
        <v>1282</v>
      </c>
      <c r="BF433" s="335" t="s">
        <v>1282</v>
      </c>
      <c r="BG433" s="335" t="s">
        <v>1282</v>
      </c>
      <c r="BH433" s="335" t="s">
        <v>1282</v>
      </c>
      <c r="BI433" s="335" t="s">
        <v>1282</v>
      </c>
      <c r="BJ433" s="335" t="s">
        <v>1282</v>
      </c>
      <c r="BK433" s="335" t="s">
        <v>1282</v>
      </c>
      <c r="BL433" s="335">
        <v>6</v>
      </c>
      <c r="BM433" s="335" t="s">
        <v>1282</v>
      </c>
      <c r="BN433" s="335" t="s">
        <v>1282</v>
      </c>
      <c r="BO433" s="335" t="s">
        <v>1282</v>
      </c>
      <c r="BP433" s="335">
        <v>4</v>
      </c>
      <c r="BQ433" s="335" t="s">
        <v>1282</v>
      </c>
      <c r="BR433" s="335" t="s">
        <v>1282</v>
      </c>
      <c r="BS433" s="335" t="s">
        <v>1282</v>
      </c>
      <c r="BT433" s="335" t="s">
        <v>1282</v>
      </c>
      <c r="BU433" s="335" t="s">
        <v>1282</v>
      </c>
      <c r="BV433" s="335" t="s">
        <v>1282</v>
      </c>
      <c r="BW433" s="335" t="s">
        <v>1282</v>
      </c>
      <c r="BX433" s="335" t="s">
        <v>1282</v>
      </c>
      <c r="BY433" s="335" t="s">
        <v>1282</v>
      </c>
      <c r="BZ433" s="335" t="s">
        <v>1282</v>
      </c>
      <c r="CA433" s="335" t="s">
        <v>1282</v>
      </c>
      <c r="CB433" s="335" t="s">
        <v>1282</v>
      </c>
      <c r="CC433" s="335" t="s">
        <v>1282</v>
      </c>
    </row>
    <row r="434" spans="1:81" s="330" customFormat="1" ht="14.25" x14ac:dyDescent="0.2">
      <c r="A434" s="334" t="s">
        <v>1367</v>
      </c>
      <c r="B434" s="335" t="s">
        <v>1123</v>
      </c>
      <c r="C434" s="335" t="s">
        <v>1282</v>
      </c>
      <c r="D434" s="335" t="s">
        <v>1282</v>
      </c>
      <c r="E434" s="335" t="s">
        <v>1282</v>
      </c>
      <c r="F434" s="335" t="s">
        <v>1282</v>
      </c>
      <c r="G434" s="335" t="s">
        <v>1282</v>
      </c>
      <c r="H434" s="335" t="s">
        <v>1282</v>
      </c>
      <c r="I434" s="335" t="s">
        <v>1282</v>
      </c>
      <c r="J434" s="335" t="s">
        <v>1282</v>
      </c>
      <c r="K434" s="335" t="s">
        <v>1282</v>
      </c>
      <c r="L434" s="335" t="s">
        <v>1282</v>
      </c>
      <c r="M434" s="335" t="s">
        <v>1282</v>
      </c>
      <c r="N434" s="335" t="s">
        <v>1282</v>
      </c>
      <c r="O434" s="335" t="s">
        <v>1282</v>
      </c>
      <c r="P434" s="335" t="s">
        <v>1282</v>
      </c>
      <c r="Q434" s="335" t="s">
        <v>1282</v>
      </c>
      <c r="R434" s="335" t="s">
        <v>1282</v>
      </c>
      <c r="S434" s="335" t="s">
        <v>1282</v>
      </c>
      <c r="T434" s="335" t="s">
        <v>1282</v>
      </c>
      <c r="U434" s="335" t="s">
        <v>1282</v>
      </c>
      <c r="V434" s="335" t="s">
        <v>1282</v>
      </c>
      <c r="W434" s="335" t="s">
        <v>1282</v>
      </c>
      <c r="X434" s="335" t="s">
        <v>1282</v>
      </c>
      <c r="Y434" s="335" t="s">
        <v>1282</v>
      </c>
      <c r="Z434" s="335" t="s">
        <v>1282</v>
      </c>
      <c r="AA434" s="335" t="s">
        <v>1282</v>
      </c>
      <c r="AB434" s="335" t="s">
        <v>1282</v>
      </c>
      <c r="AC434" s="335" t="s">
        <v>1282</v>
      </c>
      <c r="AD434" s="335" t="s">
        <v>1282</v>
      </c>
      <c r="AE434" s="335" t="s">
        <v>1282</v>
      </c>
      <c r="AF434" s="335" t="s">
        <v>1282</v>
      </c>
      <c r="AG434" s="335" t="s">
        <v>1282</v>
      </c>
      <c r="AH434" s="335" t="s">
        <v>1282</v>
      </c>
      <c r="AI434" s="335" t="s">
        <v>1282</v>
      </c>
      <c r="AJ434" s="335" t="s">
        <v>1282</v>
      </c>
      <c r="AK434" s="335" t="s">
        <v>1282</v>
      </c>
      <c r="AL434" s="335" t="s">
        <v>1282</v>
      </c>
      <c r="AM434" s="335" t="s">
        <v>1282</v>
      </c>
      <c r="AN434" s="335" t="s">
        <v>1282</v>
      </c>
      <c r="AO434" s="335" t="s">
        <v>1282</v>
      </c>
      <c r="AP434" s="335" t="s">
        <v>1282</v>
      </c>
      <c r="AQ434" s="335" t="s">
        <v>1282</v>
      </c>
      <c r="AR434" s="335" t="s">
        <v>1282</v>
      </c>
      <c r="AS434" s="335" t="s">
        <v>1282</v>
      </c>
      <c r="AT434" s="335" t="s">
        <v>1282</v>
      </c>
      <c r="AU434" s="335" t="s">
        <v>1282</v>
      </c>
      <c r="AV434" s="335" t="s">
        <v>1282</v>
      </c>
      <c r="AW434" s="335" t="s">
        <v>1282</v>
      </c>
      <c r="AX434" s="335" t="s">
        <v>1282</v>
      </c>
      <c r="AY434" s="335" t="s">
        <v>1282</v>
      </c>
      <c r="AZ434" s="335" t="s">
        <v>1282</v>
      </c>
      <c r="BA434" s="335" t="s">
        <v>1282</v>
      </c>
      <c r="BB434" s="335" t="s">
        <v>1282</v>
      </c>
      <c r="BC434" s="335" t="s">
        <v>1282</v>
      </c>
      <c r="BD434" s="335" t="s">
        <v>1282</v>
      </c>
      <c r="BE434" s="335" t="s">
        <v>1282</v>
      </c>
      <c r="BF434" s="335" t="s">
        <v>1282</v>
      </c>
      <c r="BG434" s="335" t="s">
        <v>1282</v>
      </c>
      <c r="BH434" s="335" t="s">
        <v>1282</v>
      </c>
      <c r="BI434" s="335" t="s">
        <v>1282</v>
      </c>
      <c r="BJ434" s="335" t="s">
        <v>1282</v>
      </c>
      <c r="BK434" s="335" t="s">
        <v>1282</v>
      </c>
      <c r="BL434" s="335" t="s">
        <v>1282</v>
      </c>
      <c r="BM434" s="335" t="s">
        <v>1282</v>
      </c>
      <c r="BN434" s="335">
        <v>1</v>
      </c>
      <c r="BO434" s="335">
        <v>2</v>
      </c>
      <c r="BP434" s="335">
        <v>3</v>
      </c>
      <c r="BQ434" s="335">
        <v>2</v>
      </c>
      <c r="BR434" s="335">
        <v>9</v>
      </c>
      <c r="BS434" s="335">
        <v>16</v>
      </c>
      <c r="BT434" s="335">
        <v>23</v>
      </c>
      <c r="BU434" s="335">
        <v>45</v>
      </c>
      <c r="BV434" s="335">
        <v>28</v>
      </c>
      <c r="BW434" s="335">
        <v>27</v>
      </c>
      <c r="BX434" s="335">
        <v>29</v>
      </c>
      <c r="BY434" s="335">
        <v>22</v>
      </c>
      <c r="BZ434" s="335">
        <v>16</v>
      </c>
      <c r="CA434" s="335">
        <v>15</v>
      </c>
      <c r="CB434" s="335">
        <v>9</v>
      </c>
      <c r="CC434" s="335">
        <v>12</v>
      </c>
    </row>
    <row r="435" spans="1:81" s="330" customFormat="1" ht="13.9" customHeight="1" x14ac:dyDescent="0.25">
      <c r="A435" s="379" t="s">
        <v>1366</v>
      </c>
      <c r="B435" s="380"/>
      <c r="C435" s="333" t="s">
        <v>1282</v>
      </c>
      <c r="D435" s="333" t="s">
        <v>1282</v>
      </c>
      <c r="E435" s="333" t="s">
        <v>1282</v>
      </c>
      <c r="F435" s="333" t="s">
        <v>1282</v>
      </c>
      <c r="G435" s="333" t="s">
        <v>1282</v>
      </c>
      <c r="H435" s="333" t="s">
        <v>1282</v>
      </c>
      <c r="I435" s="333" t="s">
        <v>1282</v>
      </c>
      <c r="J435" s="333" t="s">
        <v>1282</v>
      </c>
      <c r="K435" s="333" t="s">
        <v>1282</v>
      </c>
      <c r="L435" s="333" t="s">
        <v>1282</v>
      </c>
      <c r="M435" s="333" t="s">
        <v>1282</v>
      </c>
      <c r="N435" s="333" t="s">
        <v>1282</v>
      </c>
      <c r="O435" s="333" t="s">
        <v>1282</v>
      </c>
      <c r="P435" s="333" t="s">
        <v>1282</v>
      </c>
      <c r="Q435" s="333" t="s">
        <v>1282</v>
      </c>
      <c r="R435" s="333" t="s">
        <v>1282</v>
      </c>
      <c r="S435" s="333" t="s">
        <v>1282</v>
      </c>
      <c r="T435" s="333" t="s">
        <v>1282</v>
      </c>
      <c r="U435" s="333" t="s">
        <v>1282</v>
      </c>
      <c r="V435" s="333" t="s">
        <v>1282</v>
      </c>
      <c r="W435" s="333" t="s">
        <v>1282</v>
      </c>
      <c r="X435" s="333" t="s">
        <v>1282</v>
      </c>
      <c r="Y435" s="333" t="s">
        <v>1282</v>
      </c>
      <c r="Z435" s="333" t="s">
        <v>1282</v>
      </c>
      <c r="AA435" s="333" t="s">
        <v>1282</v>
      </c>
      <c r="AB435" s="333" t="s">
        <v>1282</v>
      </c>
      <c r="AC435" s="333" t="s">
        <v>1282</v>
      </c>
      <c r="AD435" s="333" t="s">
        <v>1282</v>
      </c>
      <c r="AE435" s="333" t="s">
        <v>1282</v>
      </c>
      <c r="AF435" s="333" t="s">
        <v>1282</v>
      </c>
      <c r="AG435" s="333" t="s">
        <v>1282</v>
      </c>
      <c r="AH435" s="333" t="s">
        <v>1282</v>
      </c>
      <c r="AI435" s="333" t="s">
        <v>1282</v>
      </c>
      <c r="AJ435" s="333" t="s">
        <v>1282</v>
      </c>
      <c r="AK435" s="333" t="s">
        <v>1282</v>
      </c>
      <c r="AL435" s="333" t="s">
        <v>1282</v>
      </c>
      <c r="AM435" s="333" t="s">
        <v>1282</v>
      </c>
      <c r="AN435" s="333" t="s">
        <v>1282</v>
      </c>
      <c r="AO435" s="333" t="s">
        <v>1282</v>
      </c>
      <c r="AP435" s="333" t="s">
        <v>1282</v>
      </c>
      <c r="AQ435" s="333" t="s">
        <v>1282</v>
      </c>
      <c r="AR435" s="333" t="s">
        <v>1282</v>
      </c>
      <c r="AS435" s="333" t="s">
        <v>1282</v>
      </c>
      <c r="AT435" s="333" t="s">
        <v>1282</v>
      </c>
      <c r="AU435" s="333" t="s">
        <v>1282</v>
      </c>
      <c r="AV435" s="333" t="s">
        <v>1282</v>
      </c>
      <c r="AW435" s="333" t="s">
        <v>1282</v>
      </c>
      <c r="AX435" s="333" t="s">
        <v>1282</v>
      </c>
      <c r="AY435" s="333" t="s">
        <v>1282</v>
      </c>
      <c r="AZ435" s="333" t="s">
        <v>1282</v>
      </c>
      <c r="BA435" s="333" t="s">
        <v>1282</v>
      </c>
      <c r="BB435" s="333" t="s">
        <v>1282</v>
      </c>
      <c r="BC435" s="333" t="s">
        <v>1282</v>
      </c>
      <c r="BD435" s="333" t="s">
        <v>1282</v>
      </c>
      <c r="BE435" s="333" t="s">
        <v>1282</v>
      </c>
      <c r="BF435" s="333" t="s">
        <v>1282</v>
      </c>
      <c r="BG435" s="333" t="s">
        <v>1282</v>
      </c>
      <c r="BH435" s="333" t="s">
        <v>1282</v>
      </c>
      <c r="BI435" s="333" t="s">
        <v>1282</v>
      </c>
      <c r="BJ435" s="333" t="s">
        <v>1282</v>
      </c>
      <c r="BK435" s="333" t="s">
        <v>1282</v>
      </c>
      <c r="BL435" s="333">
        <v>6</v>
      </c>
      <c r="BM435" s="333" t="s">
        <v>1282</v>
      </c>
      <c r="BN435" s="333">
        <v>1</v>
      </c>
      <c r="BO435" s="333">
        <v>2</v>
      </c>
      <c r="BP435" s="333">
        <v>7</v>
      </c>
      <c r="BQ435" s="333">
        <v>2</v>
      </c>
      <c r="BR435" s="333">
        <v>9</v>
      </c>
      <c r="BS435" s="333">
        <v>16</v>
      </c>
      <c r="BT435" s="333">
        <v>23</v>
      </c>
      <c r="BU435" s="333">
        <v>45</v>
      </c>
      <c r="BV435" s="333">
        <v>28</v>
      </c>
      <c r="BW435" s="333">
        <v>27</v>
      </c>
      <c r="BX435" s="333">
        <v>29</v>
      </c>
      <c r="BY435" s="333">
        <v>22</v>
      </c>
      <c r="BZ435" s="333">
        <v>16</v>
      </c>
      <c r="CA435" s="333">
        <v>15</v>
      </c>
      <c r="CB435" s="333">
        <v>9</v>
      </c>
      <c r="CC435" s="333">
        <v>12</v>
      </c>
    </row>
    <row r="436" spans="1:81" s="330" customFormat="1" ht="13.9" customHeight="1" x14ac:dyDescent="0.25">
      <c r="A436" s="381" t="s">
        <v>1365</v>
      </c>
      <c r="B436" s="382"/>
      <c r="C436" s="337"/>
      <c r="D436" s="337"/>
      <c r="E436" s="337"/>
      <c r="F436" s="337"/>
      <c r="G436" s="337"/>
      <c r="H436" s="337"/>
      <c r="I436" s="337"/>
      <c r="J436" s="337"/>
      <c r="K436" s="337"/>
      <c r="L436" s="337"/>
      <c r="M436" s="337"/>
      <c r="N436" s="337"/>
      <c r="O436" s="337"/>
      <c r="P436" s="337"/>
      <c r="Q436" s="337"/>
      <c r="R436" s="337"/>
      <c r="S436" s="337"/>
      <c r="T436" s="337"/>
      <c r="U436" s="337"/>
      <c r="V436" s="337"/>
      <c r="W436" s="337"/>
      <c r="X436" s="337"/>
      <c r="Y436" s="337"/>
      <c r="Z436" s="337"/>
      <c r="AA436" s="337"/>
      <c r="AB436" s="337"/>
      <c r="AC436" s="337"/>
      <c r="AD436" s="337"/>
      <c r="AE436" s="337"/>
      <c r="AF436" s="337"/>
      <c r="AG436" s="337"/>
      <c r="AH436" s="337"/>
      <c r="AI436" s="337"/>
      <c r="AJ436" s="337"/>
      <c r="AK436" s="337"/>
      <c r="AL436" s="337"/>
      <c r="AM436" s="337"/>
      <c r="AN436" s="337"/>
      <c r="AO436" s="337"/>
      <c r="AP436" s="337"/>
      <c r="AQ436" s="337"/>
      <c r="AR436" s="337"/>
      <c r="AS436" s="337"/>
      <c r="AT436" s="337"/>
      <c r="AU436" s="337"/>
      <c r="AV436" s="337"/>
      <c r="AW436" s="337"/>
      <c r="AX436" s="337"/>
      <c r="AY436" s="337"/>
      <c r="AZ436" s="337"/>
      <c r="BA436" s="337"/>
      <c r="BB436" s="337"/>
      <c r="BC436" s="337"/>
      <c r="BD436" s="337"/>
      <c r="BE436" s="337"/>
      <c r="BF436" s="337"/>
      <c r="BG436" s="337"/>
      <c r="BH436" s="337"/>
      <c r="BI436" s="337"/>
      <c r="BJ436" s="337"/>
      <c r="BK436" s="337"/>
      <c r="BL436" s="337"/>
      <c r="BM436" s="337"/>
      <c r="BN436" s="337"/>
      <c r="BO436" s="337"/>
      <c r="BP436" s="337"/>
      <c r="BQ436" s="337"/>
      <c r="BR436" s="337"/>
      <c r="BS436" s="337"/>
      <c r="BT436" s="337"/>
      <c r="BU436" s="337"/>
      <c r="BV436" s="337"/>
      <c r="BW436" s="337"/>
      <c r="BX436" s="337"/>
      <c r="BY436" s="337"/>
      <c r="BZ436" s="337"/>
      <c r="CA436" s="337"/>
      <c r="CB436" s="337"/>
      <c r="CC436" s="337"/>
    </row>
    <row r="437" spans="1:81" s="330" customFormat="1" ht="13.9" customHeight="1" x14ac:dyDescent="0.2">
      <c r="A437" s="375" t="s">
        <v>1364</v>
      </c>
      <c r="B437" s="376"/>
      <c r="C437" s="337"/>
      <c r="D437" s="337"/>
      <c r="E437" s="337"/>
      <c r="F437" s="337"/>
      <c r="G437" s="337"/>
      <c r="H437" s="337"/>
      <c r="I437" s="337"/>
      <c r="J437" s="337"/>
      <c r="K437" s="337"/>
      <c r="L437" s="337"/>
      <c r="M437" s="337"/>
      <c r="N437" s="337"/>
      <c r="O437" s="337"/>
      <c r="P437" s="337"/>
      <c r="Q437" s="337"/>
      <c r="R437" s="337"/>
      <c r="S437" s="337"/>
      <c r="T437" s="337"/>
      <c r="U437" s="337"/>
      <c r="V437" s="337"/>
      <c r="W437" s="337"/>
      <c r="X437" s="337"/>
      <c r="Y437" s="337"/>
      <c r="Z437" s="337"/>
      <c r="AA437" s="337"/>
      <c r="AB437" s="337"/>
      <c r="AC437" s="337"/>
      <c r="AD437" s="337"/>
      <c r="AE437" s="337"/>
      <c r="AF437" s="337"/>
      <c r="AG437" s="337"/>
      <c r="AH437" s="337"/>
      <c r="AI437" s="337"/>
      <c r="AJ437" s="337"/>
      <c r="AK437" s="337"/>
      <c r="AL437" s="337"/>
      <c r="AM437" s="337"/>
      <c r="AN437" s="337"/>
      <c r="AO437" s="337"/>
      <c r="AP437" s="337"/>
      <c r="AQ437" s="337"/>
      <c r="AR437" s="337"/>
      <c r="AS437" s="337"/>
      <c r="AT437" s="337"/>
      <c r="AU437" s="337"/>
      <c r="AV437" s="337"/>
      <c r="AW437" s="337"/>
      <c r="AX437" s="337"/>
      <c r="AY437" s="337"/>
      <c r="AZ437" s="337"/>
      <c r="BA437" s="337"/>
      <c r="BB437" s="337"/>
      <c r="BC437" s="337"/>
      <c r="BD437" s="337"/>
      <c r="BE437" s="337"/>
      <c r="BF437" s="337"/>
      <c r="BG437" s="337"/>
      <c r="BH437" s="337"/>
      <c r="BI437" s="337"/>
      <c r="BJ437" s="337"/>
      <c r="BK437" s="337"/>
      <c r="BL437" s="337"/>
      <c r="BM437" s="337"/>
      <c r="BN437" s="337"/>
      <c r="BO437" s="337"/>
      <c r="BP437" s="337"/>
      <c r="BQ437" s="337"/>
      <c r="BR437" s="337"/>
      <c r="BS437" s="337"/>
      <c r="BT437" s="337"/>
      <c r="BU437" s="337"/>
      <c r="BV437" s="337"/>
      <c r="BW437" s="337"/>
      <c r="BX437" s="337"/>
      <c r="BY437" s="337"/>
      <c r="BZ437" s="337"/>
      <c r="CA437" s="337"/>
      <c r="CB437" s="337"/>
      <c r="CC437" s="337"/>
    </row>
    <row r="438" spans="1:81" s="330" customFormat="1" ht="13.9" customHeight="1" x14ac:dyDescent="0.2">
      <c r="A438" s="377" t="s">
        <v>1363</v>
      </c>
      <c r="B438" s="378"/>
      <c r="C438" s="335" t="s">
        <v>1282</v>
      </c>
      <c r="D438" s="335" t="s">
        <v>1282</v>
      </c>
      <c r="E438" s="335" t="s">
        <v>1282</v>
      </c>
      <c r="F438" s="335" t="s">
        <v>1282</v>
      </c>
      <c r="G438" s="335" t="s">
        <v>1282</v>
      </c>
      <c r="H438" s="335" t="s">
        <v>1282</v>
      </c>
      <c r="I438" s="335" t="s">
        <v>1282</v>
      </c>
      <c r="J438" s="335" t="s">
        <v>1282</v>
      </c>
      <c r="K438" s="335">
        <v>6</v>
      </c>
      <c r="L438" s="335">
        <v>5</v>
      </c>
      <c r="M438" s="335">
        <v>4</v>
      </c>
      <c r="N438" s="335">
        <v>3</v>
      </c>
      <c r="O438" s="335">
        <v>2</v>
      </c>
      <c r="P438" s="335">
        <v>2</v>
      </c>
      <c r="Q438" s="335">
        <v>2</v>
      </c>
      <c r="R438" s="335">
        <v>2</v>
      </c>
      <c r="S438" s="335">
        <v>3</v>
      </c>
      <c r="T438" s="335">
        <v>2</v>
      </c>
      <c r="U438" s="335">
        <v>2</v>
      </c>
      <c r="V438" s="335">
        <v>2</v>
      </c>
      <c r="W438" s="335">
        <v>2</v>
      </c>
      <c r="X438" s="335">
        <v>1</v>
      </c>
      <c r="Y438" s="335">
        <v>1</v>
      </c>
      <c r="Z438" s="335">
        <v>1</v>
      </c>
      <c r="AA438" s="335" t="s">
        <v>1282</v>
      </c>
      <c r="AB438" s="335" t="s">
        <v>1282</v>
      </c>
      <c r="AC438" s="335" t="s">
        <v>1282</v>
      </c>
      <c r="AD438" s="335" t="s">
        <v>1282</v>
      </c>
      <c r="AE438" s="335" t="s">
        <v>1282</v>
      </c>
      <c r="AF438" s="335" t="s">
        <v>1282</v>
      </c>
      <c r="AG438" s="335" t="s">
        <v>1282</v>
      </c>
      <c r="AH438" s="335" t="s">
        <v>1282</v>
      </c>
      <c r="AI438" s="335" t="s">
        <v>1282</v>
      </c>
      <c r="AJ438" s="335" t="s">
        <v>1282</v>
      </c>
      <c r="AK438" s="335" t="s">
        <v>1282</v>
      </c>
      <c r="AL438" s="335" t="s">
        <v>1282</v>
      </c>
      <c r="AM438" s="335" t="s">
        <v>1282</v>
      </c>
      <c r="AN438" s="335" t="s">
        <v>1282</v>
      </c>
      <c r="AO438" s="335" t="s">
        <v>1282</v>
      </c>
      <c r="AP438" s="335" t="s">
        <v>1282</v>
      </c>
      <c r="AQ438" s="335" t="s">
        <v>1282</v>
      </c>
      <c r="AR438" s="335" t="s">
        <v>1282</v>
      </c>
      <c r="AS438" s="335" t="s">
        <v>1282</v>
      </c>
      <c r="AT438" s="335" t="s">
        <v>1282</v>
      </c>
      <c r="AU438" s="335" t="s">
        <v>1282</v>
      </c>
      <c r="AV438" s="335" t="s">
        <v>1282</v>
      </c>
      <c r="AW438" s="335" t="s">
        <v>1282</v>
      </c>
      <c r="AX438" s="335" t="s">
        <v>1282</v>
      </c>
      <c r="AY438" s="335" t="s">
        <v>1282</v>
      </c>
      <c r="AZ438" s="335" t="s">
        <v>1282</v>
      </c>
      <c r="BA438" s="335" t="s">
        <v>1282</v>
      </c>
      <c r="BB438" s="335" t="s">
        <v>1282</v>
      </c>
      <c r="BC438" s="335" t="s">
        <v>1282</v>
      </c>
      <c r="BD438" s="335" t="s">
        <v>1282</v>
      </c>
      <c r="BE438" s="335" t="s">
        <v>1282</v>
      </c>
      <c r="BF438" s="335" t="s">
        <v>1282</v>
      </c>
      <c r="BG438" s="335" t="s">
        <v>1282</v>
      </c>
      <c r="BH438" s="335" t="s">
        <v>1282</v>
      </c>
      <c r="BI438" s="335" t="s">
        <v>1282</v>
      </c>
      <c r="BJ438" s="335" t="s">
        <v>1282</v>
      </c>
      <c r="BK438" s="335" t="s">
        <v>1282</v>
      </c>
      <c r="BL438" s="335" t="s">
        <v>1282</v>
      </c>
      <c r="BM438" s="335" t="s">
        <v>1282</v>
      </c>
      <c r="BN438" s="335" t="s">
        <v>1282</v>
      </c>
      <c r="BO438" s="335" t="s">
        <v>1282</v>
      </c>
      <c r="BP438" s="335" t="s">
        <v>1282</v>
      </c>
      <c r="BQ438" s="335" t="s">
        <v>1282</v>
      </c>
      <c r="BR438" s="335" t="s">
        <v>1282</v>
      </c>
      <c r="BS438" s="335" t="s">
        <v>1282</v>
      </c>
      <c r="BT438" s="335" t="s">
        <v>1282</v>
      </c>
      <c r="BU438" s="335" t="s">
        <v>1282</v>
      </c>
      <c r="BV438" s="335" t="s">
        <v>1282</v>
      </c>
      <c r="BW438" s="335" t="s">
        <v>1282</v>
      </c>
      <c r="BX438" s="335" t="s">
        <v>1282</v>
      </c>
      <c r="BY438" s="335" t="s">
        <v>1282</v>
      </c>
      <c r="BZ438" s="335" t="s">
        <v>1282</v>
      </c>
      <c r="CA438" s="335" t="s">
        <v>1282</v>
      </c>
      <c r="CB438" s="335" t="s">
        <v>1282</v>
      </c>
      <c r="CC438" s="335" t="s">
        <v>1282</v>
      </c>
    </row>
    <row r="439" spans="1:81" s="330" customFormat="1" ht="13.9" customHeight="1" x14ac:dyDescent="0.2">
      <c r="A439" s="377" t="s">
        <v>1362</v>
      </c>
      <c r="B439" s="378"/>
      <c r="C439" s="335" t="s">
        <v>1282</v>
      </c>
      <c r="D439" s="335" t="s">
        <v>1282</v>
      </c>
      <c r="E439" s="335" t="s">
        <v>1282</v>
      </c>
      <c r="F439" s="335" t="s">
        <v>1282</v>
      </c>
      <c r="G439" s="335" t="s">
        <v>1282</v>
      </c>
      <c r="H439" s="335" t="s">
        <v>1282</v>
      </c>
      <c r="I439" s="335" t="s">
        <v>1282</v>
      </c>
      <c r="J439" s="335" t="s">
        <v>1282</v>
      </c>
      <c r="K439" s="335" t="s">
        <v>1282</v>
      </c>
      <c r="L439" s="335" t="s">
        <v>1282</v>
      </c>
      <c r="M439" s="335" t="s">
        <v>1282</v>
      </c>
      <c r="N439" s="335" t="s">
        <v>1282</v>
      </c>
      <c r="O439" s="335" t="s">
        <v>1282</v>
      </c>
      <c r="P439" s="335" t="s">
        <v>1282</v>
      </c>
      <c r="Q439" s="335" t="s">
        <v>1282</v>
      </c>
      <c r="R439" s="335" t="s">
        <v>1282</v>
      </c>
      <c r="S439" s="335" t="s">
        <v>1282</v>
      </c>
      <c r="T439" s="335" t="s">
        <v>1282</v>
      </c>
      <c r="U439" s="335" t="s">
        <v>1282</v>
      </c>
      <c r="V439" s="335" t="s">
        <v>1282</v>
      </c>
      <c r="W439" s="335" t="s">
        <v>1282</v>
      </c>
      <c r="X439" s="335" t="s">
        <v>1282</v>
      </c>
      <c r="Y439" s="335" t="s">
        <v>1282</v>
      </c>
      <c r="Z439" s="335" t="s">
        <v>1282</v>
      </c>
      <c r="AA439" s="335" t="s">
        <v>1282</v>
      </c>
      <c r="AB439" s="335" t="s">
        <v>1282</v>
      </c>
      <c r="AC439" s="335" t="s">
        <v>1282</v>
      </c>
      <c r="AD439" s="335" t="s">
        <v>1282</v>
      </c>
      <c r="AE439" s="335" t="s">
        <v>1282</v>
      </c>
      <c r="AF439" s="335" t="s">
        <v>1282</v>
      </c>
      <c r="AG439" s="335" t="s">
        <v>1282</v>
      </c>
      <c r="AH439" s="335" t="s">
        <v>1282</v>
      </c>
      <c r="AI439" s="335" t="s">
        <v>1282</v>
      </c>
      <c r="AJ439" s="335" t="s">
        <v>1282</v>
      </c>
      <c r="AK439" s="335" t="s">
        <v>1282</v>
      </c>
      <c r="AL439" s="335" t="s">
        <v>1282</v>
      </c>
      <c r="AM439" s="335" t="s">
        <v>1282</v>
      </c>
      <c r="AN439" s="335" t="s">
        <v>1282</v>
      </c>
      <c r="AO439" s="335" t="s">
        <v>1282</v>
      </c>
      <c r="AP439" s="335" t="s">
        <v>1282</v>
      </c>
      <c r="AQ439" s="335" t="s">
        <v>1282</v>
      </c>
      <c r="AR439" s="335" t="s">
        <v>1288</v>
      </c>
      <c r="AS439" s="335">
        <v>1</v>
      </c>
      <c r="AT439" s="335">
        <v>1</v>
      </c>
      <c r="AU439" s="335">
        <v>2</v>
      </c>
      <c r="AV439" s="335">
        <v>1</v>
      </c>
      <c r="AW439" s="335">
        <v>1</v>
      </c>
      <c r="AX439" s="335">
        <v>4</v>
      </c>
      <c r="AY439" s="335">
        <v>1</v>
      </c>
      <c r="AZ439" s="335" t="s">
        <v>1288</v>
      </c>
      <c r="BA439" s="335">
        <v>2</v>
      </c>
      <c r="BB439" s="335">
        <v>3</v>
      </c>
      <c r="BC439" s="335">
        <v>3</v>
      </c>
      <c r="BD439" s="335">
        <v>9</v>
      </c>
      <c r="BE439" s="335">
        <v>5</v>
      </c>
      <c r="BF439" s="335">
        <v>2</v>
      </c>
      <c r="BG439" s="335">
        <v>3</v>
      </c>
      <c r="BH439" s="335">
        <v>2</v>
      </c>
      <c r="BI439" s="335">
        <v>6</v>
      </c>
      <c r="BJ439" s="335">
        <v>3</v>
      </c>
      <c r="BK439" s="335">
        <v>4</v>
      </c>
      <c r="BL439" s="335">
        <v>12</v>
      </c>
      <c r="BM439" s="335">
        <v>17</v>
      </c>
      <c r="BN439" s="335">
        <v>28</v>
      </c>
      <c r="BO439" s="335">
        <v>25</v>
      </c>
      <c r="BP439" s="335">
        <v>39</v>
      </c>
      <c r="BQ439" s="335">
        <v>21</v>
      </c>
      <c r="BR439" s="335">
        <v>37</v>
      </c>
      <c r="BS439" s="335">
        <v>26</v>
      </c>
      <c r="BT439" s="335">
        <v>31</v>
      </c>
      <c r="BU439" s="335">
        <v>30</v>
      </c>
      <c r="BV439" s="335">
        <v>36</v>
      </c>
      <c r="BW439" s="335">
        <v>50</v>
      </c>
      <c r="BX439" s="335">
        <v>28</v>
      </c>
      <c r="BY439" s="335">
        <v>55</v>
      </c>
      <c r="BZ439" s="335">
        <v>40</v>
      </c>
      <c r="CA439" s="335">
        <v>44</v>
      </c>
      <c r="CB439" s="335">
        <v>39</v>
      </c>
      <c r="CC439" s="335">
        <v>44</v>
      </c>
    </row>
    <row r="440" spans="1:81" s="330" customFormat="1" ht="13.9" customHeight="1" x14ac:dyDescent="0.2">
      <c r="A440" s="377" t="s">
        <v>1361</v>
      </c>
      <c r="B440" s="378"/>
      <c r="C440" s="335" t="s">
        <v>1282</v>
      </c>
      <c r="D440" s="335" t="s">
        <v>1282</v>
      </c>
      <c r="E440" s="335" t="s">
        <v>1282</v>
      </c>
      <c r="F440" s="335" t="s">
        <v>1282</v>
      </c>
      <c r="G440" s="335" t="s">
        <v>1282</v>
      </c>
      <c r="H440" s="335" t="s">
        <v>1282</v>
      </c>
      <c r="I440" s="335" t="s">
        <v>1282</v>
      </c>
      <c r="J440" s="335" t="s">
        <v>1282</v>
      </c>
      <c r="K440" s="335">
        <v>24</v>
      </c>
      <c r="L440" s="335">
        <v>21</v>
      </c>
      <c r="M440" s="335">
        <v>8</v>
      </c>
      <c r="N440" s="335">
        <v>2</v>
      </c>
      <c r="O440" s="335">
        <v>1</v>
      </c>
      <c r="P440" s="335">
        <v>1</v>
      </c>
      <c r="Q440" s="335" t="s">
        <v>1282</v>
      </c>
      <c r="R440" s="335" t="s">
        <v>1282</v>
      </c>
      <c r="S440" s="335" t="s">
        <v>1282</v>
      </c>
      <c r="T440" s="335" t="s">
        <v>1282</v>
      </c>
      <c r="U440" s="335" t="s">
        <v>1282</v>
      </c>
      <c r="V440" s="335" t="s">
        <v>1282</v>
      </c>
      <c r="W440" s="335" t="s">
        <v>1282</v>
      </c>
      <c r="X440" s="335" t="s">
        <v>1282</v>
      </c>
      <c r="Y440" s="335" t="s">
        <v>1282</v>
      </c>
      <c r="Z440" s="335" t="s">
        <v>1282</v>
      </c>
      <c r="AA440" s="335" t="s">
        <v>1282</v>
      </c>
      <c r="AB440" s="335" t="s">
        <v>1282</v>
      </c>
      <c r="AC440" s="335" t="s">
        <v>1282</v>
      </c>
      <c r="AD440" s="335" t="s">
        <v>1282</v>
      </c>
      <c r="AE440" s="335" t="s">
        <v>1282</v>
      </c>
      <c r="AF440" s="335" t="s">
        <v>1282</v>
      </c>
      <c r="AG440" s="335" t="s">
        <v>1282</v>
      </c>
      <c r="AH440" s="335" t="s">
        <v>1282</v>
      </c>
      <c r="AI440" s="335" t="s">
        <v>1282</v>
      </c>
      <c r="AJ440" s="335" t="s">
        <v>1282</v>
      </c>
      <c r="AK440" s="335" t="s">
        <v>1282</v>
      </c>
      <c r="AL440" s="335" t="s">
        <v>1282</v>
      </c>
      <c r="AM440" s="335" t="s">
        <v>1282</v>
      </c>
      <c r="AN440" s="335" t="s">
        <v>1282</v>
      </c>
      <c r="AO440" s="335" t="s">
        <v>1282</v>
      </c>
      <c r="AP440" s="335" t="s">
        <v>1282</v>
      </c>
      <c r="AQ440" s="335" t="s">
        <v>1282</v>
      </c>
      <c r="AR440" s="335" t="s">
        <v>1282</v>
      </c>
      <c r="AS440" s="335" t="s">
        <v>1282</v>
      </c>
      <c r="AT440" s="335" t="s">
        <v>1282</v>
      </c>
      <c r="AU440" s="335" t="s">
        <v>1282</v>
      </c>
      <c r="AV440" s="335" t="s">
        <v>1282</v>
      </c>
      <c r="AW440" s="335" t="s">
        <v>1282</v>
      </c>
      <c r="AX440" s="335" t="s">
        <v>1282</v>
      </c>
      <c r="AY440" s="335" t="s">
        <v>1282</v>
      </c>
      <c r="AZ440" s="335" t="s">
        <v>1282</v>
      </c>
      <c r="BA440" s="335" t="s">
        <v>1282</v>
      </c>
      <c r="BB440" s="335" t="s">
        <v>1282</v>
      </c>
      <c r="BC440" s="335" t="s">
        <v>1282</v>
      </c>
      <c r="BD440" s="335" t="s">
        <v>1282</v>
      </c>
      <c r="BE440" s="335" t="s">
        <v>1282</v>
      </c>
      <c r="BF440" s="335" t="s">
        <v>1282</v>
      </c>
      <c r="BG440" s="335" t="s">
        <v>1282</v>
      </c>
      <c r="BH440" s="335" t="s">
        <v>1282</v>
      </c>
      <c r="BI440" s="335" t="s">
        <v>1282</v>
      </c>
      <c r="BJ440" s="335" t="s">
        <v>1282</v>
      </c>
      <c r="BK440" s="335" t="s">
        <v>1282</v>
      </c>
      <c r="BL440" s="335" t="s">
        <v>1282</v>
      </c>
      <c r="BM440" s="335" t="s">
        <v>1282</v>
      </c>
      <c r="BN440" s="335" t="s">
        <v>1282</v>
      </c>
      <c r="BO440" s="335" t="s">
        <v>1282</v>
      </c>
      <c r="BP440" s="335" t="s">
        <v>1282</v>
      </c>
      <c r="BQ440" s="335" t="s">
        <v>1282</v>
      </c>
      <c r="BR440" s="335" t="s">
        <v>1282</v>
      </c>
      <c r="BS440" s="335" t="s">
        <v>1282</v>
      </c>
      <c r="BT440" s="335" t="s">
        <v>1282</v>
      </c>
      <c r="BU440" s="335" t="s">
        <v>1282</v>
      </c>
      <c r="BV440" s="335" t="s">
        <v>1282</v>
      </c>
      <c r="BW440" s="335" t="s">
        <v>1282</v>
      </c>
      <c r="BX440" s="335" t="s">
        <v>1282</v>
      </c>
      <c r="BY440" s="335" t="s">
        <v>1282</v>
      </c>
      <c r="BZ440" s="335" t="s">
        <v>1282</v>
      </c>
      <c r="CA440" s="335" t="s">
        <v>1282</v>
      </c>
      <c r="CB440" s="335" t="s">
        <v>1282</v>
      </c>
      <c r="CC440" s="335" t="s">
        <v>1282</v>
      </c>
    </row>
    <row r="441" spans="1:81" s="330" customFormat="1" ht="13.9" customHeight="1" x14ac:dyDescent="0.2">
      <c r="A441" s="377" t="s">
        <v>1360</v>
      </c>
      <c r="B441" s="378"/>
      <c r="C441" s="335" t="s">
        <v>1282</v>
      </c>
      <c r="D441" s="335" t="s">
        <v>1282</v>
      </c>
      <c r="E441" s="335" t="s">
        <v>1282</v>
      </c>
      <c r="F441" s="335" t="s">
        <v>1282</v>
      </c>
      <c r="G441" s="335" t="s">
        <v>1282</v>
      </c>
      <c r="H441" s="335" t="s">
        <v>1282</v>
      </c>
      <c r="I441" s="335" t="s">
        <v>1282</v>
      </c>
      <c r="J441" s="335">
        <v>26</v>
      </c>
      <c r="K441" s="335">
        <v>53</v>
      </c>
      <c r="L441" s="335">
        <v>2</v>
      </c>
      <c r="M441" s="335">
        <v>1</v>
      </c>
      <c r="N441" s="335" t="s">
        <v>1282</v>
      </c>
      <c r="O441" s="335" t="s">
        <v>1282</v>
      </c>
      <c r="P441" s="335" t="s">
        <v>1282</v>
      </c>
      <c r="Q441" s="335" t="s">
        <v>1282</v>
      </c>
      <c r="R441" s="335" t="s">
        <v>1282</v>
      </c>
      <c r="S441" s="335" t="s">
        <v>1282</v>
      </c>
      <c r="T441" s="335" t="s">
        <v>1282</v>
      </c>
      <c r="U441" s="335" t="s">
        <v>1282</v>
      </c>
      <c r="V441" s="335" t="s">
        <v>1282</v>
      </c>
      <c r="W441" s="335" t="s">
        <v>1282</v>
      </c>
      <c r="X441" s="335" t="s">
        <v>1282</v>
      </c>
      <c r="Y441" s="335" t="s">
        <v>1282</v>
      </c>
      <c r="Z441" s="335" t="s">
        <v>1282</v>
      </c>
      <c r="AA441" s="335" t="s">
        <v>1282</v>
      </c>
      <c r="AB441" s="335" t="s">
        <v>1282</v>
      </c>
      <c r="AC441" s="335" t="s">
        <v>1282</v>
      </c>
      <c r="AD441" s="335" t="s">
        <v>1282</v>
      </c>
      <c r="AE441" s="335" t="s">
        <v>1282</v>
      </c>
      <c r="AF441" s="335" t="s">
        <v>1282</v>
      </c>
      <c r="AG441" s="335" t="s">
        <v>1282</v>
      </c>
      <c r="AH441" s="335" t="s">
        <v>1282</v>
      </c>
      <c r="AI441" s="335" t="s">
        <v>1282</v>
      </c>
      <c r="AJ441" s="335" t="s">
        <v>1282</v>
      </c>
      <c r="AK441" s="335" t="s">
        <v>1282</v>
      </c>
      <c r="AL441" s="335" t="s">
        <v>1282</v>
      </c>
      <c r="AM441" s="335" t="s">
        <v>1282</v>
      </c>
      <c r="AN441" s="335" t="s">
        <v>1282</v>
      </c>
      <c r="AO441" s="335" t="s">
        <v>1282</v>
      </c>
      <c r="AP441" s="335" t="s">
        <v>1282</v>
      </c>
      <c r="AQ441" s="335" t="s">
        <v>1282</v>
      </c>
      <c r="AR441" s="335" t="s">
        <v>1282</v>
      </c>
      <c r="AS441" s="335" t="s">
        <v>1282</v>
      </c>
      <c r="AT441" s="335" t="s">
        <v>1282</v>
      </c>
      <c r="AU441" s="335" t="s">
        <v>1282</v>
      </c>
      <c r="AV441" s="335" t="s">
        <v>1282</v>
      </c>
      <c r="AW441" s="335" t="s">
        <v>1282</v>
      </c>
      <c r="AX441" s="335" t="s">
        <v>1282</v>
      </c>
      <c r="AY441" s="335" t="s">
        <v>1282</v>
      </c>
      <c r="AZ441" s="335" t="s">
        <v>1282</v>
      </c>
      <c r="BA441" s="335" t="s">
        <v>1282</v>
      </c>
      <c r="BB441" s="335" t="s">
        <v>1282</v>
      </c>
      <c r="BC441" s="335" t="s">
        <v>1282</v>
      </c>
      <c r="BD441" s="335" t="s">
        <v>1282</v>
      </c>
      <c r="BE441" s="335" t="s">
        <v>1282</v>
      </c>
      <c r="BF441" s="335" t="s">
        <v>1282</v>
      </c>
      <c r="BG441" s="335" t="s">
        <v>1282</v>
      </c>
      <c r="BH441" s="335" t="s">
        <v>1282</v>
      </c>
      <c r="BI441" s="335" t="s">
        <v>1282</v>
      </c>
      <c r="BJ441" s="335" t="s">
        <v>1282</v>
      </c>
      <c r="BK441" s="335" t="s">
        <v>1282</v>
      </c>
      <c r="BL441" s="335" t="s">
        <v>1282</v>
      </c>
      <c r="BM441" s="335" t="s">
        <v>1282</v>
      </c>
      <c r="BN441" s="335" t="s">
        <v>1282</v>
      </c>
      <c r="BO441" s="335" t="s">
        <v>1282</v>
      </c>
      <c r="BP441" s="335" t="s">
        <v>1282</v>
      </c>
      <c r="BQ441" s="335" t="s">
        <v>1282</v>
      </c>
      <c r="BR441" s="335" t="s">
        <v>1282</v>
      </c>
      <c r="BS441" s="335" t="s">
        <v>1282</v>
      </c>
      <c r="BT441" s="335" t="s">
        <v>1282</v>
      </c>
      <c r="BU441" s="335" t="s">
        <v>1282</v>
      </c>
      <c r="BV441" s="335" t="s">
        <v>1282</v>
      </c>
      <c r="BW441" s="335" t="s">
        <v>1282</v>
      </c>
      <c r="BX441" s="335" t="s">
        <v>1282</v>
      </c>
      <c r="BY441" s="335" t="s">
        <v>1282</v>
      </c>
      <c r="BZ441" s="335" t="s">
        <v>1282</v>
      </c>
      <c r="CA441" s="335" t="s">
        <v>1282</v>
      </c>
      <c r="CB441" s="335" t="s">
        <v>1282</v>
      </c>
      <c r="CC441" s="335" t="s">
        <v>1282</v>
      </c>
    </row>
    <row r="442" spans="1:81" s="330" customFormat="1" ht="13.9" customHeight="1" x14ac:dyDescent="0.2">
      <c r="A442" s="377" t="s">
        <v>1359</v>
      </c>
      <c r="B442" s="378"/>
      <c r="C442" s="335">
        <v>1</v>
      </c>
      <c r="D442" s="335">
        <v>1</v>
      </c>
      <c r="E442" s="335">
        <v>1</v>
      </c>
      <c r="F442" s="335">
        <v>1</v>
      </c>
      <c r="G442" s="335">
        <v>1</v>
      </c>
      <c r="H442" s="335">
        <v>1</v>
      </c>
      <c r="I442" s="335">
        <v>1</v>
      </c>
      <c r="J442" s="335">
        <v>2</v>
      </c>
      <c r="K442" s="335">
        <v>2</v>
      </c>
      <c r="L442" s="335">
        <v>3</v>
      </c>
      <c r="M442" s="335">
        <v>3</v>
      </c>
      <c r="N442" s="335">
        <v>4</v>
      </c>
      <c r="O442" s="335">
        <v>4</v>
      </c>
      <c r="P442" s="335">
        <v>4</v>
      </c>
      <c r="Q442" s="335">
        <v>4</v>
      </c>
      <c r="R442" s="335">
        <v>5</v>
      </c>
      <c r="S442" s="335">
        <v>6</v>
      </c>
      <c r="T442" s="335">
        <v>6</v>
      </c>
      <c r="U442" s="335">
        <v>6</v>
      </c>
      <c r="V442" s="335">
        <v>6</v>
      </c>
      <c r="W442" s="335">
        <v>6</v>
      </c>
      <c r="X442" s="335">
        <v>8</v>
      </c>
      <c r="Y442" s="335">
        <v>7</v>
      </c>
      <c r="Z442" s="335">
        <v>7</v>
      </c>
      <c r="AA442" s="335">
        <v>8</v>
      </c>
      <c r="AB442" s="335">
        <v>8</v>
      </c>
      <c r="AC442" s="335">
        <v>9</v>
      </c>
      <c r="AD442" s="335">
        <v>10</v>
      </c>
      <c r="AE442" s="335">
        <v>11</v>
      </c>
      <c r="AF442" s="335">
        <v>13</v>
      </c>
      <c r="AG442" s="335">
        <v>14</v>
      </c>
      <c r="AH442" s="335">
        <v>16</v>
      </c>
      <c r="AI442" s="335">
        <v>17</v>
      </c>
      <c r="AJ442" s="335">
        <v>18</v>
      </c>
      <c r="AK442" s="335">
        <v>22</v>
      </c>
      <c r="AL442" s="335">
        <v>29</v>
      </c>
      <c r="AM442" s="335">
        <v>43</v>
      </c>
      <c r="AN442" s="335">
        <v>11</v>
      </c>
      <c r="AO442" s="335">
        <v>71</v>
      </c>
      <c r="AP442" s="335">
        <v>69</v>
      </c>
      <c r="AQ442" s="335">
        <v>72</v>
      </c>
      <c r="AR442" s="335">
        <v>76</v>
      </c>
      <c r="AS442" s="335">
        <v>64</v>
      </c>
      <c r="AT442" s="335">
        <v>47</v>
      </c>
      <c r="AU442" s="335">
        <v>51</v>
      </c>
      <c r="AV442" s="335">
        <v>60</v>
      </c>
      <c r="AW442" s="335">
        <v>70</v>
      </c>
      <c r="AX442" s="335">
        <v>70</v>
      </c>
      <c r="AY442" s="335">
        <v>68</v>
      </c>
      <c r="AZ442" s="335">
        <v>78</v>
      </c>
      <c r="BA442" s="335">
        <v>83</v>
      </c>
      <c r="BB442" s="335">
        <v>92</v>
      </c>
      <c r="BC442" s="335">
        <v>99</v>
      </c>
      <c r="BD442" s="335">
        <v>114</v>
      </c>
      <c r="BE442" s="335">
        <v>129</v>
      </c>
      <c r="BF442" s="335">
        <v>153</v>
      </c>
      <c r="BG442" s="335">
        <v>186</v>
      </c>
      <c r="BH442" s="335">
        <v>207</v>
      </c>
      <c r="BI442" s="335">
        <v>230</v>
      </c>
      <c r="BJ442" s="335">
        <v>235</v>
      </c>
      <c r="BK442" s="335">
        <v>273</v>
      </c>
      <c r="BL442" s="335">
        <v>318</v>
      </c>
      <c r="BM442" s="335">
        <v>328</v>
      </c>
      <c r="BN442" s="335">
        <v>277</v>
      </c>
      <c r="BO442" s="335">
        <v>317</v>
      </c>
      <c r="BP442" s="335">
        <v>362</v>
      </c>
      <c r="BQ442" s="335">
        <v>434</v>
      </c>
      <c r="BR442" s="335">
        <v>466</v>
      </c>
      <c r="BS442" s="335">
        <v>504</v>
      </c>
      <c r="BT442" s="335">
        <v>548</v>
      </c>
      <c r="BU442" s="335">
        <v>650</v>
      </c>
      <c r="BV442" s="335">
        <v>691</v>
      </c>
      <c r="BW442" s="335">
        <v>822</v>
      </c>
      <c r="BX442" s="335">
        <v>852</v>
      </c>
      <c r="BY442" s="335">
        <v>937</v>
      </c>
      <c r="BZ442" s="335">
        <v>1073</v>
      </c>
      <c r="CA442" s="335">
        <v>1682</v>
      </c>
      <c r="CB442" s="335">
        <v>1745</v>
      </c>
      <c r="CC442" s="335">
        <v>515</v>
      </c>
    </row>
    <row r="443" spans="1:81" s="330" customFormat="1" ht="13.9" customHeight="1" x14ac:dyDescent="0.2">
      <c r="A443" s="377" t="s">
        <v>1358</v>
      </c>
      <c r="B443" s="378"/>
      <c r="C443" s="335" t="s">
        <v>1282</v>
      </c>
      <c r="D443" s="335" t="s">
        <v>1282</v>
      </c>
      <c r="E443" s="335" t="s">
        <v>1282</v>
      </c>
      <c r="F443" s="335" t="s">
        <v>1282</v>
      </c>
      <c r="G443" s="335" t="s">
        <v>1282</v>
      </c>
      <c r="H443" s="335" t="s">
        <v>1282</v>
      </c>
      <c r="I443" s="335" t="s">
        <v>1282</v>
      </c>
      <c r="J443" s="335" t="s">
        <v>1282</v>
      </c>
      <c r="K443" s="335" t="s">
        <v>1282</v>
      </c>
      <c r="L443" s="335" t="s">
        <v>1282</v>
      </c>
      <c r="M443" s="335" t="s">
        <v>1282</v>
      </c>
      <c r="N443" s="335" t="s">
        <v>1282</v>
      </c>
      <c r="O443" s="335" t="s">
        <v>1282</v>
      </c>
      <c r="P443" s="335" t="s">
        <v>1282</v>
      </c>
      <c r="Q443" s="335" t="s">
        <v>1282</v>
      </c>
      <c r="R443" s="335" t="s">
        <v>1282</v>
      </c>
      <c r="S443" s="335" t="s">
        <v>1282</v>
      </c>
      <c r="T443" s="335" t="s">
        <v>1282</v>
      </c>
      <c r="U443" s="335" t="s">
        <v>1282</v>
      </c>
      <c r="V443" s="335" t="s">
        <v>1282</v>
      </c>
      <c r="W443" s="335" t="s">
        <v>1282</v>
      </c>
      <c r="X443" s="335" t="s">
        <v>1282</v>
      </c>
      <c r="Y443" s="335" t="s">
        <v>1282</v>
      </c>
      <c r="Z443" s="335" t="s">
        <v>1282</v>
      </c>
      <c r="AA443" s="335" t="s">
        <v>1282</v>
      </c>
      <c r="AB443" s="335" t="s">
        <v>1282</v>
      </c>
      <c r="AC443" s="335" t="s">
        <v>1282</v>
      </c>
      <c r="AD443" s="335" t="s">
        <v>1282</v>
      </c>
      <c r="AE443" s="335" t="s">
        <v>1282</v>
      </c>
      <c r="AF443" s="335" t="s">
        <v>1282</v>
      </c>
      <c r="AG443" s="335" t="s">
        <v>1282</v>
      </c>
      <c r="AH443" s="335" t="s">
        <v>1282</v>
      </c>
      <c r="AI443" s="335" t="s">
        <v>1282</v>
      </c>
      <c r="AJ443" s="335" t="s">
        <v>1282</v>
      </c>
      <c r="AK443" s="335" t="s">
        <v>1282</v>
      </c>
      <c r="AL443" s="335" t="s">
        <v>1282</v>
      </c>
      <c r="AM443" s="335" t="s">
        <v>1282</v>
      </c>
      <c r="AN443" s="335" t="s">
        <v>1282</v>
      </c>
      <c r="AO443" s="335" t="s">
        <v>1282</v>
      </c>
      <c r="AP443" s="335" t="s">
        <v>1282</v>
      </c>
      <c r="AQ443" s="335" t="s">
        <v>1282</v>
      </c>
      <c r="AR443" s="335" t="s">
        <v>1282</v>
      </c>
      <c r="AS443" s="335" t="s">
        <v>1282</v>
      </c>
      <c r="AT443" s="335" t="s">
        <v>1282</v>
      </c>
      <c r="AU443" s="335" t="s">
        <v>1282</v>
      </c>
      <c r="AV443" s="335" t="s">
        <v>1282</v>
      </c>
      <c r="AW443" s="335" t="s">
        <v>1282</v>
      </c>
      <c r="AX443" s="335" t="s">
        <v>1282</v>
      </c>
      <c r="AY443" s="335" t="s">
        <v>1282</v>
      </c>
      <c r="AZ443" s="335" t="s">
        <v>1282</v>
      </c>
      <c r="BA443" s="335" t="s">
        <v>1282</v>
      </c>
      <c r="BB443" s="335" t="s">
        <v>1282</v>
      </c>
      <c r="BC443" s="335" t="s">
        <v>1282</v>
      </c>
      <c r="BD443" s="335" t="s">
        <v>1282</v>
      </c>
      <c r="BE443" s="335" t="s">
        <v>1282</v>
      </c>
      <c r="BF443" s="335" t="s">
        <v>1282</v>
      </c>
      <c r="BG443" s="335" t="s">
        <v>1282</v>
      </c>
      <c r="BH443" s="335" t="s">
        <v>1282</v>
      </c>
      <c r="BI443" s="335" t="s">
        <v>1282</v>
      </c>
      <c r="BJ443" s="335" t="s">
        <v>1282</v>
      </c>
      <c r="BK443" s="335" t="s">
        <v>1282</v>
      </c>
      <c r="BL443" s="335" t="s">
        <v>1282</v>
      </c>
      <c r="BM443" s="335" t="s">
        <v>1282</v>
      </c>
      <c r="BN443" s="335" t="s">
        <v>1282</v>
      </c>
      <c r="BO443" s="335" t="s">
        <v>1282</v>
      </c>
      <c r="BP443" s="335">
        <v>15</v>
      </c>
      <c r="BQ443" s="335" t="s">
        <v>1282</v>
      </c>
      <c r="BR443" s="335" t="s">
        <v>1282</v>
      </c>
      <c r="BS443" s="335" t="s">
        <v>1282</v>
      </c>
      <c r="BT443" s="335" t="s">
        <v>1282</v>
      </c>
      <c r="BU443" s="335" t="s">
        <v>1282</v>
      </c>
      <c r="BV443" s="335" t="s">
        <v>1282</v>
      </c>
      <c r="BW443" s="335" t="s">
        <v>1282</v>
      </c>
      <c r="BX443" s="335" t="s">
        <v>1282</v>
      </c>
      <c r="BY443" s="335" t="s">
        <v>1282</v>
      </c>
      <c r="BZ443" s="335" t="s">
        <v>1282</v>
      </c>
      <c r="CA443" s="335" t="s">
        <v>1282</v>
      </c>
      <c r="CB443" s="335" t="s">
        <v>1282</v>
      </c>
      <c r="CC443" s="335" t="s">
        <v>1282</v>
      </c>
    </row>
    <row r="444" spans="1:81" s="330" customFormat="1" ht="13.9" customHeight="1" x14ac:dyDescent="0.2">
      <c r="A444" s="377" t="s">
        <v>1357</v>
      </c>
      <c r="B444" s="378"/>
      <c r="C444" s="335" t="s">
        <v>1282</v>
      </c>
      <c r="D444" s="335" t="s">
        <v>1282</v>
      </c>
      <c r="E444" s="335" t="s">
        <v>1282</v>
      </c>
      <c r="F444" s="335" t="s">
        <v>1282</v>
      </c>
      <c r="G444" s="335" t="s">
        <v>1282</v>
      </c>
      <c r="H444" s="335" t="s">
        <v>1282</v>
      </c>
      <c r="I444" s="335" t="s">
        <v>1282</v>
      </c>
      <c r="J444" s="335" t="s">
        <v>1282</v>
      </c>
      <c r="K444" s="335" t="s">
        <v>1282</v>
      </c>
      <c r="L444" s="335" t="s">
        <v>1282</v>
      </c>
      <c r="M444" s="335" t="s">
        <v>1282</v>
      </c>
      <c r="N444" s="335" t="s">
        <v>1282</v>
      </c>
      <c r="O444" s="335" t="s">
        <v>1282</v>
      </c>
      <c r="P444" s="335" t="s">
        <v>1282</v>
      </c>
      <c r="Q444" s="335" t="s">
        <v>1282</v>
      </c>
      <c r="R444" s="335" t="s">
        <v>1282</v>
      </c>
      <c r="S444" s="335" t="s">
        <v>1282</v>
      </c>
      <c r="T444" s="335" t="s">
        <v>1282</v>
      </c>
      <c r="U444" s="335" t="s">
        <v>1282</v>
      </c>
      <c r="V444" s="335" t="s">
        <v>1282</v>
      </c>
      <c r="W444" s="335" t="s">
        <v>1282</v>
      </c>
      <c r="X444" s="335" t="s">
        <v>1282</v>
      </c>
      <c r="Y444" s="335" t="s">
        <v>1282</v>
      </c>
      <c r="Z444" s="335" t="s">
        <v>1282</v>
      </c>
      <c r="AA444" s="335" t="s">
        <v>1282</v>
      </c>
      <c r="AB444" s="335" t="s">
        <v>1282</v>
      </c>
      <c r="AC444" s="335" t="s">
        <v>1282</v>
      </c>
      <c r="AD444" s="335" t="s">
        <v>1288</v>
      </c>
      <c r="AE444" s="335">
        <v>2</v>
      </c>
      <c r="AF444" s="335">
        <v>2</v>
      </c>
      <c r="AG444" s="335">
        <v>3</v>
      </c>
      <c r="AH444" s="335">
        <v>3</v>
      </c>
      <c r="AI444" s="335">
        <v>2</v>
      </c>
      <c r="AJ444" s="335">
        <v>3</v>
      </c>
      <c r="AK444" s="335">
        <v>4</v>
      </c>
      <c r="AL444" s="335">
        <v>3</v>
      </c>
      <c r="AM444" s="335">
        <v>9</v>
      </c>
      <c r="AN444" s="335">
        <v>2</v>
      </c>
      <c r="AO444" s="335">
        <v>8</v>
      </c>
      <c r="AP444" s="335">
        <v>7</v>
      </c>
      <c r="AQ444" s="335">
        <v>14</v>
      </c>
      <c r="AR444" s="335">
        <v>14</v>
      </c>
      <c r="AS444" s="335">
        <v>9</v>
      </c>
      <c r="AT444" s="335">
        <v>15</v>
      </c>
      <c r="AU444" s="335">
        <v>14</v>
      </c>
      <c r="AV444" s="335">
        <v>5</v>
      </c>
      <c r="AW444" s="335">
        <v>20</v>
      </c>
      <c r="AX444" s="335">
        <v>17</v>
      </c>
      <c r="AY444" s="335">
        <v>26</v>
      </c>
      <c r="AZ444" s="335">
        <v>28</v>
      </c>
      <c r="BA444" s="335">
        <v>41</v>
      </c>
      <c r="BB444" s="335">
        <v>38</v>
      </c>
      <c r="BC444" s="335">
        <v>39</v>
      </c>
      <c r="BD444" s="335">
        <v>41</v>
      </c>
      <c r="BE444" s="335">
        <v>56</v>
      </c>
      <c r="BF444" s="335">
        <v>45</v>
      </c>
      <c r="BG444" s="335">
        <v>64</v>
      </c>
      <c r="BH444" s="335">
        <v>57</v>
      </c>
      <c r="BI444" s="335">
        <v>41</v>
      </c>
      <c r="BJ444" s="335">
        <v>50</v>
      </c>
      <c r="BK444" s="335">
        <v>40</v>
      </c>
      <c r="BL444" s="335">
        <v>104</v>
      </c>
      <c r="BM444" s="335">
        <v>60</v>
      </c>
      <c r="BN444" s="335">
        <v>83</v>
      </c>
      <c r="BO444" s="335">
        <v>86</v>
      </c>
      <c r="BP444" s="335">
        <v>77</v>
      </c>
      <c r="BQ444" s="335">
        <v>97</v>
      </c>
      <c r="BR444" s="335">
        <v>122</v>
      </c>
      <c r="BS444" s="335">
        <v>109</v>
      </c>
      <c r="BT444" s="335">
        <v>116</v>
      </c>
      <c r="BU444" s="335">
        <v>129</v>
      </c>
      <c r="BV444" s="335">
        <v>109</v>
      </c>
      <c r="BW444" s="335">
        <v>124</v>
      </c>
      <c r="BX444" s="335">
        <v>201</v>
      </c>
      <c r="BY444" s="335">
        <v>95</v>
      </c>
      <c r="BZ444" s="335">
        <v>110</v>
      </c>
      <c r="CA444" s="335">
        <v>95</v>
      </c>
      <c r="CB444" s="335">
        <v>86</v>
      </c>
      <c r="CC444" s="335">
        <v>91</v>
      </c>
    </row>
    <row r="445" spans="1:81" s="330" customFormat="1" ht="13.9" customHeight="1" x14ac:dyDescent="0.2">
      <c r="A445" s="377" t="s">
        <v>1356</v>
      </c>
      <c r="B445" s="378"/>
      <c r="C445" s="335" t="s">
        <v>1282</v>
      </c>
      <c r="D445" s="335" t="s">
        <v>1282</v>
      </c>
      <c r="E445" s="335" t="s">
        <v>1282</v>
      </c>
      <c r="F445" s="335" t="s">
        <v>1282</v>
      </c>
      <c r="G445" s="335" t="s">
        <v>1282</v>
      </c>
      <c r="H445" s="335" t="s">
        <v>1282</v>
      </c>
      <c r="I445" s="335">
        <v>29</v>
      </c>
      <c r="J445" s="335">
        <v>358</v>
      </c>
      <c r="K445" s="335">
        <v>42</v>
      </c>
      <c r="L445" s="335">
        <v>5</v>
      </c>
      <c r="M445" s="335">
        <v>2</v>
      </c>
      <c r="N445" s="335">
        <v>1</v>
      </c>
      <c r="O445" s="335">
        <v>1</v>
      </c>
      <c r="P445" s="335" t="s">
        <v>1288</v>
      </c>
      <c r="Q445" s="335" t="s">
        <v>1282</v>
      </c>
      <c r="R445" s="335" t="s">
        <v>1282</v>
      </c>
      <c r="S445" s="335" t="s">
        <v>1282</v>
      </c>
      <c r="T445" s="335" t="s">
        <v>1282</v>
      </c>
      <c r="U445" s="335" t="s">
        <v>1282</v>
      </c>
      <c r="V445" s="335" t="s">
        <v>1282</v>
      </c>
      <c r="W445" s="335" t="s">
        <v>1282</v>
      </c>
      <c r="X445" s="335" t="s">
        <v>1282</v>
      </c>
      <c r="Y445" s="335" t="s">
        <v>1282</v>
      </c>
      <c r="Z445" s="335" t="s">
        <v>1282</v>
      </c>
      <c r="AA445" s="335" t="s">
        <v>1282</v>
      </c>
      <c r="AB445" s="335" t="s">
        <v>1282</v>
      </c>
      <c r="AC445" s="335" t="s">
        <v>1282</v>
      </c>
      <c r="AD445" s="335" t="s">
        <v>1282</v>
      </c>
      <c r="AE445" s="335" t="s">
        <v>1282</v>
      </c>
      <c r="AF445" s="335" t="s">
        <v>1282</v>
      </c>
      <c r="AG445" s="335" t="s">
        <v>1282</v>
      </c>
      <c r="AH445" s="335" t="s">
        <v>1282</v>
      </c>
      <c r="AI445" s="335" t="s">
        <v>1282</v>
      </c>
      <c r="AJ445" s="335" t="s">
        <v>1282</v>
      </c>
      <c r="AK445" s="335" t="s">
        <v>1282</v>
      </c>
      <c r="AL445" s="335" t="s">
        <v>1282</v>
      </c>
      <c r="AM445" s="335" t="s">
        <v>1282</v>
      </c>
      <c r="AN445" s="335" t="s">
        <v>1282</v>
      </c>
      <c r="AO445" s="335" t="s">
        <v>1282</v>
      </c>
      <c r="AP445" s="335" t="s">
        <v>1282</v>
      </c>
      <c r="AQ445" s="335" t="s">
        <v>1282</v>
      </c>
      <c r="AR445" s="335" t="s">
        <v>1282</v>
      </c>
      <c r="AS445" s="335" t="s">
        <v>1282</v>
      </c>
      <c r="AT445" s="335" t="s">
        <v>1282</v>
      </c>
      <c r="AU445" s="335" t="s">
        <v>1282</v>
      </c>
      <c r="AV445" s="335" t="s">
        <v>1282</v>
      </c>
      <c r="AW445" s="335" t="s">
        <v>1282</v>
      </c>
      <c r="AX445" s="335" t="s">
        <v>1282</v>
      </c>
      <c r="AY445" s="335" t="s">
        <v>1282</v>
      </c>
      <c r="AZ445" s="335" t="s">
        <v>1282</v>
      </c>
      <c r="BA445" s="335" t="s">
        <v>1282</v>
      </c>
      <c r="BB445" s="335" t="s">
        <v>1282</v>
      </c>
      <c r="BC445" s="335" t="s">
        <v>1282</v>
      </c>
      <c r="BD445" s="335" t="s">
        <v>1282</v>
      </c>
      <c r="BE445" s="335" t="s">
        <v>1282</v>
      </c>
      <c r="BF445" s="335" t="s">
        <v>1282</v>
      </c>
      <c r="BG445" s="335" t="s">
        <v>1282</v>
      </c>
      <c r="BH445" s="335" t="s">
        <v>1282</v>
      </c>
      <c r="BI445" s="335" t="s">
        <v>1282</v>
      </c>
      <c r="BJ445" s="335" t="s">
        <v>1282</v>
      </c>
      <c r="BK445" s="335" t="s">
        <v>1282</v>
      </c>
      <c r="BL445" s="335" t="s">
        <v>1282</v>
      </c>
      <c r="BM445" s="335" t="s">
        <v>1282</v>
      </c>
      <c r="BN445" s="335" t="s">
        <v>1282</v>
      </c>
      <c r="BO445" s="335" t="s">
        <v>1282</v>
      </c>
      <c r="BP445" s="335" t="s">
        <v>1282</v>
      </c>
      <c r="BQ445" s="335" t="s">
        <v>1282</v>
      </c>
      <c r="BR445" s="335" t="s">
        <v>1282</v>
      </c>
      <c r="BS445" s="335" t="s">
        <v>1282</v>
      </c>
      <c r="BT445" s="335" t="s">
        <v>1282</v>
      </c>
      <c r="BU445" s="335" t="s">
        <v>1282</v>
      </c>
      <c r="BV445" s="335" t="s">
        <v>1282</v>
      </c>
      <c r="BW445" s="335" t="s">
        <v>1282</v>
      </c>
      <c r="BX445" s="335" t="s">
        <v>1282</v>
      </c>
      <c r="BY445" s="335" t="s">
        <v>1282</v>
      </c>
      <c r="BZ445" s="335" t="s">
        <v>1282</v>
      </c>
      <c r="CA445" s="335" t="s">
        <v>1282</v>
      </c>
      <c r="CB445" s="335" t="s">
        <v>1282</v>
      </c>
      <c r="CC445" s="335" t="s">
        <v>1282</v>
      </c>
    </row>
    <row r="446" spans="1:81" s="330" customFormat="1" ht="13.9" customHeight="1" x14ac:dyDescent="0.25">
      <c r="A446" s="379" t="s">
        <v>1355</v>
      </c>
      <c r="B446" s="380"/>
      <c r="C446" s="333">
        <v>1</v>
      </c>
      <c r="D446" s="333">
        <v>1</v>
      </c>
      <c r="E446" s="333">
        <v>1</v>
      </c>
      <c r="F446" s="333">
        <v>1</v>
      </c>
      <c r="G446" s="333">
        <v>1</v>
      </c>
      <c r="H446" s="333">
        <v>1</v>
      </c>
      <c r="I446" s="333">
        <v>30</v>
      </c>
      <c r="J446" s="333">
        <v>385</v>
      </c>
      <c r="K446" s="333">
        <v>128</v>
      </c>
      <c r="L446" s="333">
        <v>36</v>
      </c>
      <c r="M446" s="333">
        <v>18</v>
      </c>
      <c r="N446" s="333">
        <v>10</v>
      </c>
      <c r="O446" s="333">
        <v>7</v>
      </c>
      <c r="P446" s="333">
        <v>7</v>
      </c>
      <c r="Q446" s="333">
        <v>6</v>
      </c>
      <c r="R446" s="333">
        <v>8</v>
      </c>
      <c r="S446" s="333">
        <v>8</v>
      </c>
      <c r="T446" s="333">
        <v>8</v>
      </c>
      <c r="U446" s="333">
        <v>8</v>
      </c>
      <c r="V446" s="333">
        <v>8</v>
      </c>
      <c r="W446" s="333">
        <v>8</v>
      </c>
      <c r="X446" s="333">
        <v>9</v>
      </c>
      <c r="Y446" s="333">
        <v>8</v>
      </c>
      <c r="Z446" s="333">
        <v>8</v>
      </c>
      <c r="AA446" s="333">
        <v>8</v>
      </c>
      <c r="AB446" s="333">
        <v>8</v>
      </c>
      <c r="AC446" s="333">
        <v>9</v>
      </c>
      <c r="AD446" s="333">
        <v>10</v>
      </c>
      <c r="AE446" s="333">
        <v>13</v>
      </c>
      <c r="AF446" s="333">
        <v>14</v>
      </c>
      <c r="AG446" s="333">
        <v>18</v>
      </c>
      <c r="AH446" s="333">
        <v>19</v>
      </c>
      <c r="AI446" s="333">
        <v>19</v>
      </c>
      <c r="AJ446" s="333">
        <v>20</v>
      </c>
      <c r="AK446" s="333">
        <v>26</v>
      </c>
      <c r="AL446" s="333">
        <v>32</v>
      </c>
      <c r="AM446" s="333">
        <v>52</v>
      </c>
      <c r="AN446" s="333">
        <v>13</v>
      </c>
      <c r="AO446" s="333">
        <v>79</v>
      </c>
      <c r="AP446" s="333">
        <v>76</v>
      </c>
      <c r="AQ446" s="333">
        <v>86</v>
      </c>
      <c r="AR446" s="333">
        <v>90</v>
      </c>
      <c r="AS446" s="333">
        <v>74</v>
      </c>
      <c r="AT446" s="333">
        <v>63</v>
      </c>
      <c r="AU446" s="333">
        <v>66</v>
      </c>
      <c r="AV446" s="333">
        <v>66</v>
      </c>
      <c r="AW446" s="333">
        <v>91</v>
      </c>
      <c r="AX446" s="333">
        <v>90</v>
      </c>
      <c r="AY446" s="333">
        <v>95</v>
      </c>
      <c r="AZ446" s="333">
        <v>106</v>
      </c>
      <c r="BA446" s="333">
        <v>127</v>
      </c>
      <c r="BB446" s="333">
        <v>134</v>
      </c>
      <c r="BC446" s="333">
        <v>141</v>
      </c>
      <c r="BD446" s="333">
        <v>164</v>
      </c>
      <c r="BE446" s="333">
        <v>189</v>
      </c>
      <c r="BF446" s="333">
        <v>199</v>
      </c>
      <c r="BG446" s="333">
        <v>253</v>
      </c>
      <c r="BH446" s="333">
        <v>266</v>
      </c>
      <c r="BI446" s="333">
        <v>277</v>
      </c>
      <c r="BJ446" s="333">
        <v>288</v>
      </c>
      <c r="BK446" s="333">
        <v>317</v>
      </c>
      <c r="BL446" s="333">
        <v>434</v>
      </c>
      <c r="BM446" s="333">
        <v>405</v>
      </c>
      <c r="BN446" s="333">
        <v>388</v>
      </c>
      <c r="BO446" s="333">
        <v>428</v>
      </c>
      <c r="BP446" s="333">
        <v>493</v>
      </c>
      <c r="BQ446" s="333">
        <v>552</v>
      </c>
      <c r="BR446" s="333">
        <v>625</v>
      </c>
      <c r="BS446" s="333">
        <v>639</v>
      </c>
      <c r="BT446" s="333">
        <v>695</v>
      </c>
      <c r="BU446" s="333">
        <v>809</v>
      </c>
      <c r="BV446" s="333">
        <v>836</v>
      </c>
      <c r="BW446" s="333">
        <v>996</v>
      </c>
      <c r="BX446" s="333">
        <v>1081</v>
      </c>
      <c r="BY446" s="333">
        <v>1087</v>
      </c>
      <c r="BZ446" s="333">
        <v>1223</v>
      </c>
      <c r="CA446" s="333">
        <v>1821</v>
      </c>
      <c r="CB446" s="333">
        <v>1870</v>
      </c>
      <c r="CC446" s="333">
        <v>650</v>
      </c>
    </row>
    <row r="447" spans="1:81" s="330" customFormat="1" ht="13.9" customHeight="1" x14ac:dyDescent="0.25">
      <c r="A447" s="381" t="s">
        <v>1354</v>
      </c>
      <c r="B447" s="382"/>
      <c r="C447" s="337"/>
      <c r="D447" s="337"/>
      <c r="E447" s="337"/>
      <c r="F447" s="337"/>
      <c r="G447" s="337"/>
      <c r="H447" s="337"/>
      <c r="I447" s="337"/>
      <c r="J447" s="337"/>
      <c r="K447" s="337"/>
      <c r="L447" s="337"/>
      <c r="M447" s="337"/>
      <c r="N447" s="337"/>
      <c r="O447" s="337"/>
      <c r="P447" s="337"/>
      <c r="Q447" s="337"/>
      <c r="R447" s="337"/>
      <c r="S447" s="337"/>
      <c r="T447" s="337"/>
      <c r="U447" s="337"/>
      <c r="V447" s="337"/>
      <c r="W447" s="337"/>
      <c r="X447" s="337"/>
      <c r="Y447" s="337"/>
      <c r="Z447" s="337"/>
      <c r="AA447" s="337"/>
      <c r="AB447" s="337"/>
      <c r="AC447" s="337"/>
      <c r="AD447" s="337"/>
      <c r="AE447" s="337"/>
      <c r="AF447" s="337"/>
      <c r="AG447" s="337"/>
      <c r="AH447" s="337"/>
      <c r="AI447" s="337"/>
      <c r="AJ447" s="337"/>
      <c r="AK447" s="337"/>
      <c r="AL447" s="337"/>
      <c r="AM447" s="337"/>
      <c r="AN447" s="337"/>
      <c r="AO447" s="337"/>
      <c r="AP447" s="337"/>
      <c r="AQ447" s="337"/>
      <c r="AR447" s="337"/>
      <c r="AS447" s="337"/>
      <c r="AT447" s="337"/>
      <c r="AU447" s="337"/>
      <c r="AV447" s="337"/>
      <c r="AW447" s="337"/>
      <c r="AX447" s="337"/>
      <c r="AY447" s="337"/>
      <c r="AZ447" s="337"/>
      <c r="BA447" s="337"/>
      <c r="BB447" s="337"/>
      <c r="BC447" s="337"/>
      <c r="BD447" s="337"/>
      <c r="BE447" s="337"/>
      <c r="BF447" s="337"/>
      <c r="BG447" s="337"/>
      <c r="BH447" s="337"/>
      <c r="BI447" s="337"/>
      <c r="BJ447" s="337"/>
      <c r="BK447" s="337"/>
      <c r="BL447" s="337"/>
      <c r="BM447" s="337"/>
      <c r="BN447" s="337"/>
      <c r="BO447" s="337"/>
      <c r="BP447" s="337"/>
      <c r="BQ447" s="337"/>
      <c r="BR447" s="337"/>
      <c r="BS447" s="337"/>
      <c r="BT447" s="337"/>
      <c r="BU447" s="337"/>
      <c r="BV447" s="337"/>
      <c r="BW447" s="337"/>
      <c r="BX447" s="337"/>
      <c r="BY447" s="337"/>
      <c r="BZ447" s="337"/>
      <c r="CA447" s="337"/>
      <c r="CB447" s="337"/>
      <c r="CC447" s="337"/>
    </row>
    <row r="448" spans="1:81" s="330" customFormat="1" ht="13.9" customHeight="1" x14ac:dyDescent="0.2">
      <c r="A448" s="375" t="s">
        <v>1320</v>
      </c>
      <c r="B448" s="376"/>
      <c r="C448" s="337"/>
      <c r="D448" s="337"/>
      <c r="E448" s="337"/>
      <c r="F448" s="337"/>
      <c r="G448" s="337"/>
      <c r="H448" s="337"/>
      <c r="I448" s="337"/>
      <c r="J448" s="337"/>
      <c r="K448" s="337"/>
      <c r="L448" s="337"/>
      <c r="M448" s="337"/>
      <c r="N448" s="337"/>
      <c r="O448" s="337"/>
      <c r="P448" s="337"/>
      <c r="Q448" s="337"/>
      <c r="R448" s="337"/>
      <c r="S448" s="337"/>
      <c r="T448" s="337"/>
      <c r="U448" s="337"/>
      <c r="V448" s="337"/>
      <c r="W448" s="337"/>
      <c r="X448" s="337"/>
      <c r="Y448" s="337"/>
      <c r="Z448" s="337"/>
      <c r="AA448" s="337"/>
      <c r="AB448" s="337"/>
      <c r="AC448" s="337"/>
      <c r="AD448" s="337"/>
      <c r="AE448" s="337"/>
      <c r="AF448" s="337"/>
      <c r="AG448" s="337"/>
      <c r="AH448" s="337"/>
      <c r="AI448" s="337"/>
      <c r="AJ448" s="337"/>
      <c r="AK448" s="337"/>
      <c r="AL448" s="337"/>
      <c r="AM448" s="337"/>
      <c r="AN448" s="337"/>
      <c r="AO448" s="337"/>
      <c r="AP448" s="337"/>
      <c r="AQ448" s="337"/>
      <c r="AR448" s="337"/>
      <c r="AS448" s="337"/>
      <c r="AT448" s="337"/>
      <c r="AU448" s="337"/>
      <c r="AV448" s="337"/>
      <c r="AW448" s="337"/>
      <c r="AX448" s="337"/>
      <c r="AY448" s="337"/>
      <c r="AZ448" s="337"/>
      <c r="BA448" s="337"/>
      <c r="BB448" s="337"/>
      <c r="BC448" s="337"/>
      <c r="BD448" s="337"/>
      <c r="BE448" s="337"/>
      <c r="BF448" s="337"/>
      <c r="BG448" s="337"/>
      <c r="BH448" s="337"/>
      <c r="BI448" s="337"/>
      <c r="BJ448" s="337"/>
      <c r="BK448" s="337"/>
      <c r="BL448" s="337"/>
      <c r="BM448" s="337"/>
      <c r="BN448" s="337"/>
      <c r="BO448" s="337"/>
      <c r="BP448" s="337"/>
      <c r="BQ448" s="337"/>
      <c r="BR448" s="337"/>
      <c r="BS448" s="337"/>
      <c r="BT448" s="337"/>
      <c r="BU448" s="337"/>
      <c r="BV448" s="337"/>
      <c r="BW448" s="337"/>
      <c r="BX448" s="337"/>
      <c r="BY448" s="337"/>
      <c r="BZ448" s="337"/>
      <c r="CA448" s="337"/>
      <c r="CB448" s="337"/>
      <c r="CC448" s="337"/>
    </row>
    <row r="449" spans="1:81" s="330" customFormat="1" ht="13.9" customHeight="1" x14ac:dyDescent="0.2">
      <c r="A449" s="377" t="s">
        <v>1353</v>
      </c>
      <c r="B449" s="378"/>
      <c r="C449" s="335" t="s">
        <v>1282</v>
      </c>
      <c r="D449" s="335" t="s">
        <v>1282</v>
      </c>
      <c r="E449" s="335" t="s">
        <v>1282</v>
      </c>
      <c r="F449" s="335" t="s">
        <v>1282</v>
      </c>
      <c r="G449" s="335" t="s">
        <v>1282</v>
      </c>
      <c r="H449" s="335" t="s">
        <v>1282</v>
      </c>
      <c r="I449" s="335" t="s">
        <v>1282</v>
      </c>
      <c r="J449" s="335" t="s">
        <v>1282</v>
      </c>
      <c r="K449" s="335" t="s">
        <v>1282</v>
      </c>
      <c r="L449" s="335" t="s">
        <v>1282</v>
      </c>
      <c r="M449" s="335" t="s">
        <v>1282</v>
      </c>
      <c r="N449" s="335" t="s">
        <v>1282</v>
      </c>
      <c r="O449" s="335" t="s">
        <v>1282</v>
      </c>
      <c r="P449" s="335" t="s">
        <v>1282</v>
      </c>
      <c r="Q449" s="335" t="s">
        <v>1282</v>
      </c>
      <c r="R449" s="335" t="s">
        <v>1282</v>
      </c>
      <c r="S449" s="335" t="s">
        <v>1282</v>
      </c>
      <c r="T449" s="335" t="s">
        <v>1282</v>
      </c>
      <c r="U449" s="335" t="s">
        <v>1282</v>
      </c>
      <c r="V449" s="335" t="s">
        <v>1282</v>
      </c>
      <c r="W449" s="335" t="s">
        <v>1282</v>
      </c>
      <c r="X449" s="335" t="s">
        <v>1282</v>
      </c>
      <c r="Y449" s="335" t="s">
        <v>1282</v>
      </c>
      <c r="Z449" s="335" t="s">
        <v>1282</v>
      </c>
      <c r="AA449" s="335" t="s">
        <v>1282</v>
      </c>
      <c r="AB449" s="335" t="s">
        <v>1282</v>
      </c>
      <c r="AC449" s="335" t="s">
        <v>1282</v>
      </c>
      <c r="AD449" s="335" t="s">
        <v>1282</v>
      </c>
      <c r="AE449" s="335" t="s">
        <v>1282</v>
      </c>
      <c r="AF449" s="335" t="s">
        <v>1282</v>
      </c>
      <c r="AG449" s="335" t="s">
        <v>1282</v>
      </c>
      <c r="AH449" s="335" t="s">
        <v>1282</v>
      </c>
      <c r="AI449" s="335" t="s">
        <v>1282</v>
      </c>
      <c r="AJ449" s="335" t="s">
        <v>1282</v>
      </c>
      <c r="AK449" s="335" t="s">
        <v>1282</v>
      </c>
      <c r="AL449" s="335" t="s">
        <v>1282</v>
      </c>
      <c r="AM449" s="335" t="s">
        <v>1282</v>
      </c>
      <c r="AN449" s="335" t="s">
        <v>1282</v>
      </c>
      <c r="AO449" s="335" t="s">
        <v>1282</v>
      </c>
      <c r="AP449" s="335" t="s">
        <v>1282</v>
      </c>
      <c r="AQ449" s="335" t="s">
        <v>1282</v>
      </c>
      <c r="AR449" s="335" t="s">
        <v>1282</v>
      </c>
      <c r="AS449" s="335" t="s">
        <v>1282</v>
      </c>
      <c r="AT449" s="335" t="s">
        <v>1282</v>
      </c>
      <c r="AU449" s="335" t="s">
        <v>1282</v>
      </c>
      <c r="AV449" s="335" t="s">
        <v>1282</v>
      </c>
      <c r="AW449" s="335" t="s">
        <v>1282</v>
      </c>
      <c r="AX449" s="335" t="s">
        <v>1282</v>
      </c>
      <c r="AY449" s="335" t="s">
        <v>1282</v>
      </c>
      <c r="AZ449" s="335" t="s">
        <v>1282</v>
      </c>
      <c r="BA449" s="335" t="s">
        <v>1282</v>
      </c>
      <c r="BB449" s="335" t="s">
        <v>1282</v>
      </c>
      <c r="BC449" s="335" t="s">
        <v>1282</v>
      </c>
      <c r="BD449" s="335" t="s">
        <v>1282</v>
      </c>
      <c r="BE449" s="335" t="s">
        <v>1282</v>
      </c>
      <c r="BF449" s="335" t="s">
        <v>1282</v>
      </c>
      <c r="BG449" s="335" t="s">
        <v>1282</v>
      </c>
      <c r="BH449" s="335">
        <v>10</v>
      </c>
      <c r="BI449" s="335">
        <v>10</v>
      </c>
      <c r="BJ449" s="335">
        <v>34</v>
      </c>
      <c r="BK449" s="335">
        <v>64</v>
      </c>
      <c r="BL449" s="335">
        <v>97</v>
      </c>
      <c r="BM449" s="335">
        <v>84</v>
      </c>
      <c r="BN449" s="335">
        <v>13</v>
      </c>
      <c r="BO449" s="335">
        <v>6</v>
      </c>
      <c r="BP449" s="335">
        <v>1</v>
      </c>
      <c r="BQ449" s="335">
        <v>1</v>
      </c>
      <c r="BR449" s="335" t="s">
        <v>1282</v>
      </c>
      <c r="BS449" s="335" t="s">
        <v>1282</v>
      </c>
      <c r="BT449" s="335" t="s">
        <v>1282</v>
      </c>
      <c r="BU449" s="335" t="s">
        <v>1282</v>
      </c>
      <c r="BV449" s="335" t="s">
        <v>1282</v>
      </c>
      <c r="BW449" s="335" t="s">
        <v>1282</v>
      </c>
      <c r="BX449" s="335" t="s">
        <v>1282</v>
      </c>
      <c r="BY449" s="335" t="s">
        <v>1282</v>
      </c>
      <c r="BZ449" s="335" t="s">
        <v>1282</v>
      </c>
      <c r="CA449" s="335" t="s">
        <v>1282</v>
      </c>
      <c r="CB449" s="335" t="s">
        <v>1282</v>
      </c>
      <c r="CC449" s="335" t="s">
        <v>1282</v>
      </c>
    </row>
    <row r="450" spans="1:81" s="330" customFormat="1" ht="13.9" customHeight="1" x14ac:dyDescent="0.2">
      <c r="A450" s="375" t="s">
        <v>1318</v>
      </c>
      <c r="B450" s="376"/>
      <c r="C450" s="337"/>
      <c r="D450" s="337"/>
      <c r="E450" s="337"/>
      <c r="F450" s="337"/>
      <c r="G450" s="337"/>
      <c r="H450" s="337"/>
      <c r="I450" s="337"/>
      <c r="J450" s="337"/>
      <c r="K450" s="337"/>
      <c r="L450" s="337"/>
      <c r="M450" s="337"/>
      <c r="N450" s="337"/>
      <c r="O450" s="337"/>
      <c r="P450" s="337"/>
      <c r="Q450" s="337"/>
      <c r="R450" s="337"/>
      <c r="S450" s="337"/>
      <c r="T450" s="337"/>
      <c r="U450" s="337"/>
      <c r="V450" s="337"/>
      <c r="W450" s="337"/>
      <c r="X450" s="337"/>
      <c r="Y450" s="337"/>
      <c r="Z450" s="337"/>
      <c r="AA450" s="337"/>
      <c r="AB450" s="337"/>
      <c r="AC450" s="337"/>
      <c r="AD450" s="337"/>
      <c r="AE450" s="337"/>
      <c r="AF450" s="337"/>
      <c r="AG450" s="337"/>
      <c r="AH450" s="337"/>
      <c r="AI450" s="337"/>
      <c r="AJ450" s="337"/>
      <c r="AK450" s="337"/>
      <c r="AL450" s="337"/>
      <c r="AM450" s="337"/>
      <c r="AN450" s="337"/>
      <c r="AO450" s="337"/>
      <c r="AP450" s="337"/>
      <c r="AQ450" s="337"/>
      <c r="AR450" s="337"/>
      <c r="AS450" s="337"/>
      <c r="AT450" s="337"/>
      <c r="AU450" s="337"/>
      <c r="AV450" s="337"/>
      <c r="AW450" s="337"/>
      <c r="AX450" s="337"/>
      <c r="AY450" s="337"/>
      <c r="AZ450" s="337"/>
      <c r="BA450" s="337"/>
      <c r="BB450" s="337"/>
      <c r="BC450" s="337"/>
      <c r="BD450" s="337"/>
      <c r="BE450" s="337"/>
      <c r="BF450" s="337"/>
      <c r="BG450" s="337"/>
      <c r="BH450" s="337"/>
      <c r="BI450" s="337"/>
      <c r="BJ450" s="337"/>
      <c r="BK450" s="337"/>
      <c r="BL450" s="337"/>
      <c r="BM450" s="337"/>
      <c r="BN450" s="337"/>
      <c r="BO450" s="337"/>
      <c r="BP450" s="337"/>
      <c r="BQ450" s="337"/>
      <c r="BR450" s="337"/>
      <c r="BS450" s="337"/>
      <c r="BT450" s="337"/>
      <c r="BU450" s="337"/>
      <c r="BV450" s="337"/>
      <c r="BW450" s="337"/>
      <c r="BX450" s="337"/>
      <c r="BY450" s="337"/>
      <c r="BZ450" s="337"/>
      <c r="CA450" s="337"/>
      <c r="CB450" s="337"/>
      <c r="CC450" s="337"/>
    </row>
    <row r="451" spans="1:81" s="330" customFormat="1" ht="13.9" customHeight="1" x14ac:dyDescent="0.2">
      <c r="A451" s="377" t="s">
        <v>1352</v>
      </c>
      <c r="B451" s="378"/>
      <c r="C451" s="335" t="s">
        <v>1282</v>
      </c>
      <c r="D451" s="335" t="s">
        <v>1282</v>
      </c>
      <c r="E451" s="335" t="s">
        <v>1282</v>
      </c>
      <c r="F451" s="335" t="s">
        <v>1282</v>
      </c>
      <c r="G451" s="335" t="s">
        <v>1282</v>
      </c>
      <c r="H451" s="335" t="s">
        <v>1282</v>
      </c>
      <c r="I451" s="335" t="s">
        <v>1282</v>
      </c>
      <c r="J451" s="335" t="s">
        <v>1282</v>
      </c>
      <c r="K451" s="335" t="s">
        <v>1282</v>
      </c>
      <c r="L451" s="335" t="s">
        <v>1282</v>
      </c>
      <c r="M451" s="335" t="s">
        <v>1282</v>
      </c>
      <c r="N451" s="335" t="s">
        <v>1282</v>
      </c>
      <c r="O451" s="335" t="s">
        <v>1282</v>
      </c>
      <c r="P451" s="335" t="s">
        <v>1282</v>
      </c>
      <c r="Q451" s="335" t="s">
        <v>1282</v>
      </c>
      <c r="R451" s="335" t="s">
        <v>1282</v>
      </c>
      <c r="S451" s="335" t="s">
        <v>1282</v>
      </c>
      <c r="T451" s="335" t="s">
        <v>1282</v>
      </c>
      <c r="U451" s="335" t="s">
        <v>1282</v>
      </c>
      <c r="V451" s="335" t="s">
        <v>1282</v>
      </c>
      <c r="W451" s="335" t="s">
        <v>1282</v>
      </c>
      <c r="X451" s="335" t="s">
        <v>1282</v>
      </c>
      <c r="Y451" s="335" t="s">
        <v>1282</v>
      </c>
      <c r="Z451" s="335" t="s">
        <v>1282</v>
      </c>
      <c r="AA451" s="335" t="s">
        <v>1282</v>
      </c>
      <c r="AB451" s="335" t="s">
        <v>1282</v>
      </c>
      <c r="AC451" s="335" t="s">
        <v>1282</v>
      </c>
      <c r="AD451" s="335" t="s">
        <v>1282</v>
      </c>
      <c r="AE451" s="335" t="s">
        <v>1282</v>
      </c>
      <c r="AF451" s="335" t="s">
        <v>1282</v>
      </c>
      <c r="AG451" s="335" t="s">
        <v>1282</v>
      </c>
      <c r="AH451" s="335" t="s">
        <v>1282</v>
      </c>
      <c r="AI451" s="335" t="s">
        <v>1282</v>
      </c>
      <c r="AJ451" s="335" t="s">
        <v>1282</v>
      </c>
      <c r="AK451" s="335" t="s">
        <v>1282</v>
      </c>
      <c r="AL451" s="335" t="s">
        <v>1282</v>
      </c>
      <c r="AM451" s="335" t="s">
        <v>1282</v>
      </c>
      <c r="AN451" s="335" t="s">
        <v>1282</v>
      </c>
      <c r="AO451" s="335" t="s">
        <v>1282</v>
      </c>
      <c r="AP451" s="335" t="s">
        <v>1282</v>
      </c>
      <c r="AQ451" s="335" t="s">
        <v>1282</v>
      </c>
      <c r="AR451" s="335" t="s">
        <v>1282</v>
      </c>
      <c r="AS451" s="335" t="s">
        <v>1282</v>
      </c>
      <c r="AT451" s="335" t="s">
        <v>1282</v>
      </c>
      <c r="AU451" s="335" t="s">
        <v>1282</v>
      </c>
      <c r="AV451" s="335" t="s">
        <v>1282</v>
      </c>
      <c r="AW451" s="335" t="s">
        <v>1282</v>
      </c>
      <c r="AX451" s="335" t="s">
        <v>1282</v>
      </c>
      <c r="AY451" s="335">
        <v>8</v>
      </c>
      <c r="AZ451" s="335">
        <v>8</v>
      </c>
      <c r="BA451" s="335" t="s">
        <v>1282</v>
      </c>
      <c r="BB451" s="335" t="s">
        <v>1282</v>
      </c>
      <c r="BC451" s="335" t="s">
        <v>1282</v>
      </c>
      <c r="BD451" s="335" t="s">
        <v>1282</v>
      </c>
      <c r="BE451" s="335" t="s">
        <v>1282</v>
      </c>
      <c r="BF451" s="335" t="s">
        <v>1282</v>
      </c>
      <c r="BG451" s="335" t="s">
        <v>1282</v>
      </c>
      <c r="BH451" s="335" t="s">
        <v>1282</v>
      </c>
      <c r="BI451" s="335" t="s">
        <v>1282</v>
      </c>
      <c r="BJ451" s="335" t="s">
        <v>1282</v>
      </c>
      <c r="BK451" s="335" t="s">
        <v>1282</v>
      </c>
      <c r="BL451" s="335" t="s">
        <v>1282</v>
      </c>
      <c r="BM451" s="335" t="s">
        <v>1282</v>
      </c>
      <c r="BN451" s="335" t="s">
        <v>1282</v>
      </c>
      <c r="BO451" s="335" t="s">
        <v>1282</v>
      </c>
      <c r="BP451" s="335" t="s">
        <v>1282</v>
      </c>
      <c r="BQ451" s="335" t="s">
        <v>1282</v>
      </c>
      <c r="BR451" s="335" t="s">
        <v>1282</v>
      </c>
      <c r="BS451" s="335" t="s">
        <v>1282</v>
      </c>
      <c r="BT451" s="335" t="s">
        <v>1282</v>
      </c>
      <c r="BU451" s="335" t="s">
        <v>1282</v>
      </c>
      <c r="BV451" s="335" t="s">
        <v>1282</v>
      </c>
      <c r="BW451" s="335" t="s">
        <v>1282</v>
      </c>
      <c r="BX451" s="335" t="s">
        <v>1282</v>
      </c>
      <c r="BY451" s="335" t="s">
        <v>1282</v>
      </c>
      <c r="BZ451" s="335" t="s">
        <v>1282</v>
      </c>
      <c r="CA451" s="335" t="s">
        <v>1282</v>
      </c>
      <c r="CB451" s="335" t="s">
        <v>1282</v>
      </c>
      <c r="CC451" s="335" t="s">
        <v>1282</v>
      </c>
    </row>
    <row r="452" spans="1:81" s="330" customFormat="1" ht="13.9" customHeight="1" x14ac:dyDescent="0.2">
      <c r="A452" s="377" t="s">
        <v>1351</v>
      </c>
      <c r="B452" s="378"/>
      <c r="C452" s="335" t="s">
        <v>1282</v>
      </c>
      <c r="D452" s="335" t="s">
        <v>1282</v>
      </c>
      <c r="E452" s="335" t="s">
        <v>1282</v>
      </c>
      <c r="F452" s="335" t="s">
        <v>1282</v>
      </c>
      <c r="G452" s="335" t="s">
        <v>1282</v>
      </c>
      <c r="H452" s="335" t="s">
        <v>1282</v>
      </c>
      <c r="I452" s="335" t="s">
        <v>1282</v>
      </c>
      <c r="J452" s="335" t="s">
        <v>1282</v>
      </c>
      <c r="K452" s="335" t="s">
        <v>1282</v>
      </c>
      <c r="L452" s="335" t="s">
        <v>1282</v>
      </c>
      <c r="M452" s="335" t="s">
        <v>1282</v>
      </c>
      <c r="N452" s="335" t="s">
        <v>1282</v>
      </c>
      <c r="O452" s="335" t="s">
        <v>1282</v>
      </c>
      <c r="P452" s="335" t="s">
        <v>1282</v>
      </c>
      <c r="Q452" s="335" t="s">
        <v>1282</v>
      </c>
      <c r="R452" s="335" t="s">
        <v>1282</v>
      </c>
      <c r="S452" s="335" t="s">
        <v>1282</v>
      </c>
      <c r="T452" s="335" t="s">
        <v>1282</v>
      </c>
      <c r="U452" s="335" t="s">
        <v>1282</v>
      </c>
      <c r="V452" s="335" t="s">
        <v>1282</v>
      </c>
      <c r="W452" s="335" t="s">
        <v>1282</v>
      </c>
      <c r="X452" s="335" t="s">
        <v>1282</v>
      </c>
      <c r="Y452" s="335" t="s">
        <v>1282</v>
      </c>
      <c r="Z452" s="335" t="s">
        <v>1282</v>
      </c>
      <c r="AA452" s="335" t="s">
        <v>1282</v>
      </c>
      <c r="AB452" s="335" t="s">
        <v>1282</v>
      </c>
      <c r="AC452" s="335" t="s">
        <v>1282</v>
      </c>
      <c r="AD452" s="335" t="s">
        <v>1282</v>
      </c>
      <c r="AE452" s="335" t="s">
        <v>1282</v>
      </c>
      <c r="AF452" s="335" t="s">
        <v>1282</v>
      </c>
      <c r="AG452" s="335" t="s">
        <v>1282</v>
      </c>
      <c r="AH452" s="335" t="s">
        <v>1282</v>
      </c>
      <c r="AI452" s="335" t="s">
        <v>1282</v>
      </c>
      <c r="AJ452" s="335" t="s">
        <v>1282</v>
      </c>
      <c r="AK452" s="335" t="s">
        <v>1282</v>
      </c>
      <c r="AL452" s="335" t="s">
        <v>1282</v>
      </c>
      <c r="AM452" s="335" t="s">
        <v>1282</v>
      </c>
      <c r="AN452" s="335" t="s">
        <v>1282</v>
      </c>
      <c r="AO452" s="335" t="s">
        <v>1282</v>
      </c>
      <c r="AP452" s="335" t="s">
        <v>1282</v>
      </c>
      <c r="AQ452" s="335" t="s">
        <v>1282</v>
      </c>
      <c r="AR452" s="335" t="s">
        <v>1282</v>
      </c>
      <c r="AS452" s="335" t="s">
        <v>1282</v>
      </c>
      <c r="AT452" s="335" t="s">
        <v>1282</v>
      </c>
      <c r="AU452" s="335" t="s">
        <v>1282</v>
      </c>
      <c r="AV452" s="335" t="s">
        <v>1282</v>
      </c>
      <c r="AW452" s="335" t="s">
        <v>1282</v>
      </c>
      <c r="AX452" s="335" t="s">
        <v>1282</v>
      </c>
      <c r="AY452" s="335" t="s">
        <v>1282</v>
      </c>
      <c r="AZ452" s="335" t="s">
        <v>1282</v>
      </c>
      <c r="BA452" s="335" t="s">
        <v>1282</v>
      </c>
      <c r="BB452" s="335" t="s">
        <v>1282</v>
      </c>
      <c r="BC452" s="335" t="s">
        <v>1282</v>
      </c>
      <c r="BD452" s="335" t="s">
        <v>1282</v>
      </c>
      <c r="BE452" s="335" t="s">
        <v>1282</v>
      </c>
      <c r="BF452" s="335" t="s">
        <v>1282</v>
      </c>
      <c r="BG452" s="335" t="s">
        <v>1282</v>
      </c>
      <c r="BH452" s="335" t="s">
        <v>1282</v>
      </c>
      <c r="BI452" s="335" t="s">
        <v>1282</v>
      </c>
      <c r="BJ452" s="335" t="s">
        <v>1282</v>
      </c>
      <c r="BK452" s="335" t="s">
        <v>1282</v>
      </c>
      <c r="BL452" s="335" t="s">
        <v>1282</v>
      </c>
      <c r="BM452" s="335" t="s">
        <v>1282</v>
      </c>
      <c r="BN452" s="335">
        <v>54</v>
      </c>
      <c r="BO452" s="335" t="s">
        <v>1282</v>
      </c>
      <c r="BP452" s="335">
        <v>46</v>
      </c>
      <c r="BQ452" s="335">
        <v>221</v>
      </c>
      <c r="BR452" s="335">
        <v>292</v>
      </c>
      <c r="BS452" s="335">
        <v>340</v>
      </c>
      <c r="BT452" s="335" t="s">
        <v>1282</v>
      </c>
      <c r="BU452" s="335" t="s">
        <v>1282</v>
      </c>
      <c r="BV452" s="335" t="s">
        <v>1282</v>
      </c>
      <c r="BW452" s="335" t="s">
        <v>1282</v>
      </c>
      <c r="BX452" s="335" t="s">
        <v>1282</v>
      </c>
      <c r="BY452" s="335" t="s">
        <v>1282</v>
      </c>
      <c r="BZ452" s="335" t="s">
        <v>1282</v>
      </c>
      <c r="CA452" s="335" t="s">
        <v>1282</v>
      </c>
      <c r="CB452" s="335" t="s">
        <v>1282</v>
      </c>
      <c r="CC452" s="335" t="s">
        <v>1282</v>
      </c>
    </row>
    <row r="453" spans="1:81" s="330" customFormat="1" ht="13.9" customHeight="1" x14ac:dyDescent="0.2">
      <c r="A453" s="383" t="s">
        <v>1350</v>
      </c>
      <c r="B453" s="384"/>
      <c r="C453" s="333" t="s">
        <v>1282</v>
      </c>
      <c r="D453" s="333" t="s">
        <v>1282</v>
      </c>
      <c r="E453" s="333" t="s">
        <v>1282</v>
      </c>
      <c r="F453" s="333" t="s">
        <v>1282</v>
      </c>
      <c r="G453" s="333" t="s">
        <v>1282</v>
      </c>
      <c r="H453" s="333" t="s">
        <v>1282</v>
      </c>
      <c r="I453" s="333" t="s">
        <v>1282</v>
      </c>
      <c r="J453" s="333" t="s">
        <v>1282</v>
      </c>
      <c r="K453" s="333" t="s">
        <v>1282</v>
      </c>
      <c r="L453" s="333" t="s">
        <v>1282</v>
      </c>
      <c r="M453" s="333" t="s">
        <v>1282</v>
      </c>
      <c r="N453" s="333" t="s">
        <v>1282</v>
      </c>
      <c r="O453" s="333" t="s">
        <v>1282</v>
      </c>
      <c r="P453" s="333" t="s">
        <v>1282</v>
      </c>
      <c r="Q453" s="333" t="s">
        <v>1282</v>
      </c>
      <c r="R453" s="333" t="s">
        <v>1282</v>
      </c>
      <c r="S453" s="333" t="s">
        <v>1282</v>
      </c>
      <c r="T453" s="333" t="s">
        <v>1282</v>
      </c>
      <c r="U453" s="333" t="s">
        <v>1282</v>
      </c>
      <c r="V453" s="333" t="s">
        <v>1282</v>
      </c>
      <c r="W453" s="333" t="s">
        <v>1282</v>
      </c>
      <c r="X453" s="333" t="s">
        <v>1282</v>
      </c>
      <c r="Y453" s="333" t="s">
        <v>1282</v>
      </c>
      <c r="Z453" s="333" t="s">
        <v>1282</v>
      </c>
      <c r="AA453" s="333" t="s">
        <v>1282</v>
      </c>
      <c r="AB453" s="333" t="s">
        <v>1282</v>
      </c>
      <c r="AC453" s="333" t="s">
        <v>1282</v>
      </c>
      <c r="AD453" s="333" t="s">
        <v>1282</v>
      </c>
      <c r="AE453" s="333" t="s">
        <v>1282</v>
      </c>
      <c r="AF453" s="333" t="s">
        <v>1282</v>
      </c>
      <c r="AG453" s="333" t="s">
        <v>1282</v>
      </c>
      <c r="AH453" s="333" t="s">
        <v>1282</v>
      </c>
      <c r="AI453" s="333" t="s">
        <v>1282</v>
      </c>
      <c r="AJ453" s="333" t="s">
        <v>1282</v>
      </c>
      <c r="AK453" s="333" t="s">
        <v>1282</v>
      </c>
      <c r="AL453" s="333" t="s">
        <v>1282</v>
      </c>
      <c r="AM453" s="333" t="s">
        <v>1282</v>
      </c>
      <c r="AN453" s="333" t="s">
        <v>1282</v>
      </c>
      <c r="AO453" s="333" t="s">
        <v>1282</v>
      </c>
      <c r="AP453" s="333" t="s">
        <v>1282</v>
      </c>
      <c r="AQ453" s="333" t="s">
        <v>1282</v>
      </c>
      <c r="AR453" s="333" t="s">
        <v>1282</v>
      </c>
      <c r="AS453" s="333" t="s">
        <v>1282</v>
      </c>
      <c r="AT453" s="333" t="s">
        <v>1282</v>
      </c>
      <c r="AU453" s="333" t="s">
        <v>1282</v>
      </c>
      <c r="AV453" s="333" t="s">
        <v>1282</v>
      </c>
      <c r="AW453" s="333" t="s">
        <v>1282</v>
      </c>
      <c r="AX453" s="333" t="s">
        <v>1282</v>
      </c>
      <c r="AY453" s="333">
        <v>8</v>
      </c>
      <c r="AZ453" s="333">
        <v>8</v>
      </c>
      <c r="BA453" s="333" t="s">
        <v>1282</v>
      </c>
      <c r="BB453" s="333" t="s">
        <v>1282</v>
      </c>
      <c r="BC453" s="333" t="s">
        <v>1282</v>
      </c>
      <c r="BD453" s="333" t="s">
        <v>1282</v>
      </c>
      <c r="BE453" s="333" t="s">
        <v>1282</v>
      </c>
      <c r="BF453" s="333" t="s">
        <v>1282</v>
      </c>
      <c r="BG453" s="333" t="s">
        <v>1282</v>
      </c>
      <c r="BH453" s="333" t="s">
        <v>1282</v>
      </c>
      <c r="BI453" s="333" t="s">
        <v>1282</v>
      </c>
      <c r="BJ453" s="333" t="s">
        <v>1282</v>
      </c>
      <c r="BK453" s="333" t="s">
        <v>1282</v>
      </c>
      <c r="BL453" s="333" t="s">
        <v>1282</v>
      </c>
      <c r="BM453" s="333" t="s">
        <v>1282</v>
      </c>
      <c r="BN453" s="333">
        <v>54</v>
      </c>
      <c r="BO453" s="333" t="s">
        <v>1282</v>
      </c>
      <c r="BP453" s="333">
        <v>46</v>
      </c>
      <c r="BQ453" s="333">
        <v>221</v>
      </c>
      <c r="BR453" s="333">
        <v>292</v>
      </c>
      <c r="BS453" s="333">
        <v>340</v>
      </c>
      <c r="BT453" s="333" t="s">
        <v>1282</v>
      </c>
      <c r="BU453" s="333" t="s">
        <v>1282</v>
      </c>
      <c r="BV453" s="333" t="s">
        <v>1282</v>
      </c>
      <c r="BW453" s="333" t="s">
        <v>1282</v>
      </c>
      <c r="BX453" s="333" t="s">
        <v>1282</v>
      </c>
      <c r="BY453" s="333" t="s">
        <v>1282</v>
      </c>
      <c r="BZ453" s="333" t="s">
        <v>1282</v>
      </c>
      <c r="CA453" s="333" t="s">
        <v>1282</v>
      </c>
      <c r="CB453" s="333" t="s">
        <v>1282</v>
      </c>
      <c r="CC453" s="333" t="s">
        <v>1282</v>
      </c>
    </row>
    <row r="454" spans="1:81" s="330" customFormat="1" ht="13.9" customHeight="1" x14ac:dyDescent="0.2">
      <c r="A454" s="375" t="s">
        <v>1349</v>
      </c>
      <c r="B454" s="376"/>
      <c r="C454" s="337"/>
      <c r="D454" s="337"/>
      <c r="E454" s="337"/>
      <c r="F454" s="337"/>
      <c r="G454" s="337"/>
      <c r="H454" s="337"/>
      <c r="I454" s="337"/>
      <c r="J454" s="337"/>
      <c r="K454" s="337"/>
      <c r="L454" s="337"/>
      <c r="M454" s="337"/>
      <c r="N454" s="337"/>
      <c r="O454" s="337"/>
      <c r="P454" s="337"/>
      <c r="Q454" s="337"/>
      <c r="R454" s="337"/>
      <c r="S454" s="337"/>
      <c r="T454" s="337"/>
      <c r="U454" s="337"/>
      <c r="V454" s="337"/>
      <c r="W454" s="337"/>
      <c r="X454" s="337"/>
      <c r="Y454" s="337"/>
      <c r="Z454" s="337"/>
      <c r="AA454" s="337"/>
      <c r="AB454" s="337"/>
      <c r="AC454" s="337"/>
      <c r="AD454" s="337"/>
      <c r="AE454" s="337"/>
      <c r="AF454" s="337"/>
      <c r="AG454" s="337"/>
      <c r="AH454" s="337"/>
      <c r="AI454" s="337"/>
      <c r="AJ454" s="337"/>
      <c r="AK454" s="337"/>
      <c r="AL454" s="337"/>
      <c r="AM454" s="337"/>
      <c r="AN454" s="337"/>
      <c r="AO454" s="337"/>
      <c r="AP454" s="337"/>
      <c r="AQ454" s="337"/>
      <c r="AR454" s="337"/>
      <c r="AS454" s="337"/>
      <c r="AT454" s="337"/>
      <c r="AU454" s="337"/>
      <c r="AV454" s="337"/>
      <c r="AW454" s="337"/>
      <c r="AX454" s="337"/>
      <c r="AY454" s="337"/>
      <c r="AZ454" s="337"/>
      <c r="BA454" s="337"/>
      <c r="BB454" s="337"/>
      <c r="BC454" s="337"/>
      <c r="BD454" s="337"/>
      <c r="BE454" s="337"/>
      <c r="BF454" s="337"/>
      <c r="BG454" s="337"/>
      <c r="BH454" s="337"/>
      <c r="BI454" s="337"/>
      <c r="BJ454" s="337"/>
      <c r="BK454" s="337"/>
      <c r="BL454" s="337"/>
      <c r="BM454" s="337"/>
      <c r="BN454" s="337"/>
      <c r="BO454" s="337"/>
      <c r="BP454" s="337"/>
      <c r="BQ454" s="337"/>
      <c r="BR454" s="337"/>
      <c r="BS454" s="337"/>
      <c r="BT454" s="337"/>
      <c r="BU454" s="337"/>
      <c r="BV454" s="337"/>
      <c r="BW454" s="337"/>
      <c r="BX454" s="337"/>
      <c r="BY454" s="337"/>
      <c r="BZ454" s="337"/>
      <c r="CA454" s="337"/>
      <c r="CB454" s="337"/>
      <c r="CC454" s="337"/>
    </row>
    <row r="455" spans="1:81" s="330" customFormat="1" ht="13.9" customHeight="1" x14ac:dyDescent="0.2">
      <c r="A455" s="377" t="s">
        <v>1348</v>
      </c>
      <c r="B455" s="378"/>
      <c r="C455" s="335" t="s">
        <v>1282</v>
      </c>
      <c r="D455" s="335" t="s">
        <v>1282</v>
      </c>
      <c r="E455" s="335" t="s">
        <v>1282</v>
      </c>
      <c r="F455" s="335" t="s">
        <v>1282</v>
      </c>
      <c r="G455" s="335" t="s">
        <v>1282</v>
      </c>
      <c r="H455" s="335" t="s">
        <v>1282</v>
      </c>
      <c r="I455" s="335" t="s">
        <v>1282</v>
      </c>
      <c r="J455" s="335" t="s">
        <v>1282</v>
      </c>
      <c r="K455" s="335" t="s">
        <v>1282</v>
      </c>
      <c r="L455" s="335" t="s">
        <v>1282</v>
      </c>
      <c r="M455" s="335" t="s">
        <v>1282</v>
      </c>
      <c r="N455" s="335" t="s">
        <v>1282</v>
      </c>
      <c r="O455" s="335" t="s">
        <v>1282</v>
      </c>
      <c r="P455" s="335" t="s">
        <v>1282</v>
      </c>
      <c r="Q455" s="335" t="s">
        <v>1282</v>
      </c>
      <c r="R455" s="335" t="s">
        <v>1282</v>
      </c>
      <c r="S455" s="335" t="s">
        <v>1282</v>
      </c>
      <c r="T455" s="335" t="s">
        <v>1282</v>
      </c>
      <c r="U455" s="335" t="s">
        <v>1282</v>
      </c>
      <c r="V455" s="335" t="s">
        <v>1282</v>
      </c>
      <c r="W455" s="335" t="s">
        <v>1282</v>
      </c>
      <c r="X455" s="335" t="s">
        <v>1282</v>
      </c>
      <c r="Y455" s="335" t="s">
        <v>1282</v>
      </c>
      <c r="Z455" s="335" t="s">
        <v>1282</v>
      </c>
      <c r="AA455" s="335" t="s">
        <v>1282</v>
      </c>
      <c r="AB455" s="335" t="s">
        <v>1282</v>
      </c>
      <c r="AC455" s="335" t="s">
        <v>1282</v>
      </c>
      <c r="AD455" s="335" t="s">
        <v>1282</v>
      </c>
      <c r="AE455" s="335" t="s">
        <v>1282</v>
      </c>
      <c r="AF455" s="335" t="s">
        <v>1282</v>
      </c>
      <c r="AG455" s="335" t="s">
        <v>1282</v>
      </c>
      <c r="AH455" s="335" t="s">
        <v>1282</v>
      </c>
      <c r="AI455" s="335" t="s">
        <v>1282</v>
      </c>
      <c r="AJ455" s="335" t="s">
        <v>1282</v>
      </c>
      <c r="AK455" s="335" t="s">
        <v>1282</v>
      </c>
      <c r="AL455" s="335" t="s">
        <v>1282</v>
      </c>
      <c r="AM455" s="335" t="s">
        <v>1282</v>
      </c>
      <c r="AN455" s="335" t="s">
        <v>1282</v>
      </c>
      <c r="AO455" s="335" t="s">
        <v>1282</v>
      </c>
      <c r="AP455" s="335" t="s">
        <v>1282</v>
      </c>
      <c r="AQ455" s="335" t="s">
        <v>1282</v>
      </c>
      <c r="AR455" s="335" t="s">
        <v>1282</v>
      </c>
      <c r="AS455" s="335">
        <v>1</v>
      </c>
      <c r="AT455" s="335">
        <v>2</v>
      </c>
      <c r="AU455" s="335">
        <v>5</v>
      </c>
      <c r="AV455" s="335">
        <v>6</v>
      </c>
      <c r="AW455" s="335">
        <v>5</v>
      </c>
      <c r="AX455" s="335">
        <v>5</v>
      </c>
      <c r="AY455" s="335">
        <v>6</v>
      </c>
      <c r="AZ455" s="335">
        <v>8</v>
      </c>
      <c r="BA455" s="335">
        <v>7</v>
      </c>
      <c r="BB455" s="335">
        <v>5</v>
      </c>
      <c r="BC455" s="335">
        <v>11</v>
      </c>
      <c r="BD455" s="335">
        <v>12</v>
      </c>
      <c r="BE455" s="335">
        <v>9</v>
      </c>
      <c r="BF455" s="335">
        <v>11</v>
      </c>
      <c r="BG455" s="335">
        <v>27</v>
      </c>
      <c r="BH455" s="335">
        <v>32</v>
      </c>
      <c r="BI455" s="335">
        <v>28</v>
      </c>
      <c r="BJ455" s="335">
        <v>24</v>
      </c>
      <c r="BK455" s="335">
        <v>31</v>
      </c>
      <c r="BL455" s="335">
        <v>33</v>
      </c>
      <c r="BM455" s="335">
        <v>39</v>
      </c>
      <c r="BN455" s="335">
        <v>43</v>
      </c>
      <c r="BO455" s="335">
        <v>50</v>
      </c>
      <c r="BP455" s="335">
        <v>47</v>
      </c>
      <c r="BQ455" s="335">
        <v>47</v>
      </c>
      <c r="BR455" s="335">
        <v>47</v>
      </c>
      <c r="BS455" s="335">
        <v>47</v>
      </c>
      <c r="BT455" s="335">
        <v>54</v>
      </c>
      <c r="BU455" s="335">
        <v>46</v>
      </c>
      <c r="BV455" s="335">
        <v>51</v>
      </c>
      <c r="BW455" s="335">
        <v>50</v>
      </c>
      <c r="BX455" s="335">
        <v>70</v>
      </c>
      <c r="BY455" s="335">
        <v>73</v>
      </c>
      <c r="BZ455" s="335">
        <v>63</v>
      </c>
      <c r="CA455" s="335">
        <v>65</v>
      </c>
      <c r="CB455" s="335">
        <v>66</v>
      </c>
      <c r="CC455" s="335">
        <v>67</v>
      </c>
    </row>
    <row r="456" spans="1:81" s="330" customFormat="1" ht="13.9" customHeight="1" x14ac:dyDescent="0.2">
      <c r="A456" s="375" t="s">
        <v>1347</v>
      </c>
      <c r="B456" s="376"/>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c r="AA456" s="337"/>
      <c r="AB456" s="337"/>
      <c r="AC456" s="337"/>
      <c r="AD456" s="337"/>
      <c r="AE456" s="337"/>
      <c r="AF456" s="337"/>
      <c r="AG456" s="337"/>
      <c r="AH456" s="337"/>
      <c r="AI456" s="337"/>
      <c r="AJ456" s="337"/>
      <c r="AK456" s="337"/>
      <c r="AL456" s="337"/>
      <c r="AM456" s="337"/>
      <c r="AN456" s="337"/>
      <c r="AO456" s="337"/>
      <c r="AP456" s="337"/>
      <c r="AQ456" s="337"/>
      <c r="AR456" s="337"/>
      <c r="AS456" s="337"/>
      <c r="AT456" s="337"/>
      <c r="AU456" s="337"/>
      <c r="AV456" s="337"/>
      <c r="AW456" s="337"/>
      <c r="AX456" s="337"/>
      <c r="AY456" s="337"/>
      <c r="AZ456" s="337"/>
      <c r="BA456" s="337"/>
      <c r="BB456" s="337"/>
      <c r="BC456" s="337"/>
      <c r="BD456" s="337"/>
      <c r="BE456" s="337"/>
      <c r="BF456" s="337"/>
      <c r="BG456" s="337"/>
      <c r="BH456" s="337"/>
      <c r="BI456" s="337"/>
      <c r="BJ456" s="337"/>
      <c r="BK456" s="337"/>
      <c r="BL456" s="337"/>
      <c r="BM456" s="337"/>
      <c r="BN456" s="337"/>
      <c r="BO456" s="337"/>
      <c r="BP456" s="337"/>
      <c r="BQ456" s="337"/>
      <c r="BR456" s="337"/>
      <c r="BS456" s="337"/>
      <c r="BT456" s="337"/>
      <c r="BU456" s="337"/>
      <c r="BV456" s="337"/>
      <c r="BW456" s="337"/>
      <c r="BX456" s="337"/>
      <c r="BY456" s="337"/>
      <c r="BZ456" s="337"/>
      <c r="CA456" s="337"/>
      <c r="CB456" s="337"/>
      <c r="CC456" s="337"/>
    </row>
    <row r="457" spans="1:81" s="330" customFormat="1" ht="13.9" customHeight="1" x14ac:dyDescent="0.2">
      <c r="A457" s="377" t="s">
        <v>1346</v>
      </c>
      <c r="B457" s="378"/>
      <c r="C457" s="335" t="s">
        <v>1282</v>
      </c>
      <c r="D457" s="335" t="s">
        <v>1282</v>
      </c>
      <c r="E457" s="335" t="s">
        <v>1282</v>
      </c>
      <c r="F457" s="335" t="s">
        <v>1282</v>
      </c>
      <c r="G457" s="335" t="s">
        <v>1282</v>
      </c>
      <c r="H457" s="335" t="s">
        <v>1282</v>
      </c>
      <c r="I457" s="335" t="s">
        <v>1282</v>
      </c>
      <c r="J457" s="335" t="s">
        <v>1282</v>
      </c>
      <c r="K457" s="335" t="s">
        <v>1282</v>
      </c>
      <c r="L457" s="335" t="s">
        <v>1282</v>
      </c>
      <c r="M457" s="335" t="s">
        <v>1282</v>
      </c>
      <c r="N457" s="335" t="s">
        <v>1282</v>
      </c>
      <c r="O457" s="335" t="s">
        <v>1282</v>
      </c>
      <c r="P457" s="335" t="s">
        <v>1282</v>
      </c>
      <c r="Q457" s="335" t="s">
        <v>1282</v>
      </c>
      <c r="R457" s="335" t="s">
        <v>1282</v>
      </c>
      <c r="S457" s="335" t="s">
        <v>1282</v>
      </c>
      <c r="T457" s="335" t="s">
        <v>1282</v>
      </c>
      <c r="U457" s="335" t="s">
        <v>1282</v>
      </c>
      <c r="V457" s="335" t="s">
        <v>1282</v>
      </c>
      <c r="W457" s="335" t="s">
        <v>1282</v>
      </c>
      <c r="X457" s="335" t="s">
        <v>1282</v>
      </c>
      <c r="Y457" s="335" t="s">
        <v>1282</v>
      </c>
      <c r="Z457" s="335" t="s">
        <v>1282</v>
      </c>
      <c r="AA457" s="335" t="s">
        <v>1282</v>
      </c>
      <c r="AB457" s="335" t="s">
        <v>1282</v>
      </c>
      <c r="AC457" s="335" t="s">
        <v>1282</v>
      </c>
      <c r="AD457" s="335" t="s">
        <v>1282</v>
      </c>
      <c r="AE457" s="335" t="s">
        <v>1282</v>
      </c>
      <c r="AF457" s="335" t="s">
        <v>1282</v>
      </c>
      <c r="AG457" s="335" t="s">
        <v>1282</v>
      </c>
      <c r="AH457" s="335" t="s">
        <v>1282</v>
      </c>
      <c r="AI457" s="335" t="s">
        <v>1282</v>
      </c>
      <c r="AJ457" s="335" t="s">
        <v>1282</v>
      </c>
      <c r="AK457" s="335" t="s">
        <v>1282</v>
      </c>
      <c r="AL457" s="335" t="s">
        <v>1282</v>
      </c>
      <c r="AM457" s="335" t="s">
        <v>1282</v>
      </c>
      <c r="AN457" s="335" t="s">
        <v>1282</v>
      </c>
      <c r="AO457" s="335" t="s">
        <v>1282</v>
      </c>
      <c r="AP457" s="335" t="s">
        <v>1282</v>
      </c>
      <c r="AQ457" s="335" t="s">
        <v>1282</v>
      </c>
      <c r="AR457" s="335" t="s">
        <v>1282</v>
      </c>
      <c r="AS457" s="335" t="s">
        <v>1282</v>
      </c>
      <c r="AT457" s="335" t="s">
        <v>1282</v>
      </c>
      <c r="AU457" s="335" t="s">
        <v>1282</v>
      </c>
      <c r="AV457" s="335" t="s">
        <v>1282</v>
      </c>
      <c r="AW457" s="335" t="s">
        <v>1282</v>
      </c>
      <c r="AX457" s="335">
        <v>17</v>
      </c>
      <c r="AY457" s="335">
        <v>47</v>
      </c>
      <c r="AZ457" s="335">
        <v>77</v>
      </c>
      <c r="BA457" s="335">
        <v>156</v>
      </c>
      <c r="BB457" s="335">
        <v>177</v>
      </c>
      <c r="BC457" s="335">
        <v>267</v>
      </c>
      <c r="BD457" s="335">
        <v>200</v>
      </c>
      <c r="BE457" s="335">
        <v>193</v>
      </c>
      <c r="BF457" s="335">
        <v>214</v>
      </c>
      <c r="BG457" s="335">
        <v>224</v>
      </c>
      <c r="BH457" s="335">
        <v>155</v>
      </c>
      <c r="BI457" s="335">
        <v>163</v>
      </c>
      <c r="BJ457" s="335">
        <v>179</v>
      </c>
      <c r="BK457" s="335">
        <v>240</v>
      </c>
      <c r="BL457" s="335">
        <v>220</v>
      </c>
      <c r="BM457" s="335">
        <v>200</v>
      </c>
      <c r="BN457" s="335">
        <v>225</v>
      </c>
      <c r="BO457" s="335">
        <v>239</v>
      </c>
      <c r="BP457" s="335">
        <v>267</v>
      </c>
      <c r="BQ457" s="335">
        <v>329</v>
      </c>
      <c r="BR457" s="335">
        <v>358</v>
      </c>
      <c r="BS457" s="335">
        <v>427</v>
      </c>
      <c r="BT457" s="335">
        <v>474</v>
      </c>
      <c r="BU457" s="335">
        <v>427</v>
      </c>
      <c r="BV457" s="335">
        <v>474</v>
      </c>
      <c r="BW457" s="335">
        <v>548</v>
      </c>
      <c r="BX457" s="335">
        <v>542</v>
      </c>
      <c r="BY457" s="335">
        <v>669</v>
      </c>
      <c r="BZ457" s="335">
        <v>511</v>
      </c>
      <c r="CA457" s="335">
        <v>642</v>
      </c>
      <c r="CB457" s="335">
        <v>309</v>
      </c>
      <c r="CC457" s="335">
        <v>893</v>
      </c>
    </row>
    <row r="458" spans="1:81" s="330" customFormat="1" ht="13.9" customHeight="1" x14ac:dyDescent="0.2">
      <c r="A458" s="377" t="s">
        <v>1345</v>
      </c>
      <c r="B458" s="378"/>
      <c r="C458" s="335" t="s">
        <v>1282</v>
      </c>
      <c r="D458" s="335" t="s">
        <v>1282</v>
      </c>
      <c r="E458" s="335" t="s">
        <v>1282</v>
      </c>
      <c r="F458" s="335" t="s">
        <v>1282</v>
      </c>
      <c r="G458" s="335" t="s">
        <v>1282</v>
      </c>
      <c r="H458" s="335" t="s">
        <v>1282</v>
      </c>
      <c r="I458" s="335" t="s">
        <v>1282</v>
      </c>
      <c r="J458" s="335" t="s">
        <v>1282</v>
      </c>
      <c r="K458" s="335" t="s">
        <v>1282</v>
      </c>
      <c r="L458" s="335" t="s">
        <v>1282</v>
      </c>
      <c r="M458" s="335" t="s">
        <v>1282</v>
      </c>
      <c r="N458" s="335" t="s">
        <v>1282</v>
      </c>
      <c r="O458" s="335" t="s">
        <v>1282</v>
      </c>
      <c r="P458" s="335" t="s">
        <v>1282</v>
      </c>
      <c r="Q458" s="335" t="s">
        <v>1282</v>
      </c>
      <c r="R458" s="335" t="s">
        <v>1282</v>
      </c>
      <c r="S458" s="335" t="s">
        <v>1282</v>
      </c>
      <c r="T458" s="335" t="s">
        <v>1282</v>
      </c>
      <c r="U458" s="335" t="s">
        <v>1282</v>
      </c>
      <c r="V458" s="335" t="s">
        <v>1282</v>
      </c>
      <c r="W458" s="335" t="s">
        <v>1282</v>
      </c>
      <c r="X458" s="335" t="s">
        <v>1282</v>
      </c>
      <c r="Y458" s="335" t="s">
        <v>1282</v>
      </c>
      <c r="Z458" s="335" t="s">
        <v>1282</v>
      </c>
      <c r="AA458" s="335" t="s">
        <v>1282</v>
      </c>
      <c r="AB458" s="335" t="s">
        <v>1282</v>
      </c>
      <c r="AC458" s="335" t="s">
        <v>1282</v>
      </c>
      <c r="AD458" s="335" t="s">
        <v>1282</v>
      </c>
      <c r="AE458" s="335" t="s">
        <v>1282</v>
      </c>
      <c r="AF458" s="335" t="s">
        <v>1282</v>
      </c>
      <c r="AG458" s="335" t="s">
        <v>1282</v>
      </c>
      <c r="AH458" s="335" t="s">
        <v>1282</v>
      </c>
      <c r="AI458" s="335" t="s">
        <v>1282</v>
      </c>
      <c r="AJ458" s="335" t="s">
        <v>1282</v>
      </c>
      <c r="AK458" s="335" t="s">
        <v>1282</v>
      </c>
      <c r="AL458" s="335" t="s">
        <v>1282</v>
      </c>
      <c r="AM458" s="335" t="s">
        <v>1282</v>
      </c>
      <c r="AN458" s="335" t="s">
        <v>1282</v>
      </c>
      <c r="AO458" s="335" t="s">
        <v>1282</v>
      </c>
      <c r="AP458" s="335" t="s">
        <v>1282</v>
      </c>
      <c r="AQ458" s="335" t="s">
        <v>1282</v>
      </c>
      <c r="AR458" s="335" t="s">
        <v>1282</v>
      </c>
      <c r="AS458" s="335" t="s">
        <v>1282</v>
      </c>
      <c r="AT458" s="335" t="s">
        <v>1282</v>
      </c>
      <c r="AU458" s="335" t="s">
        <v>1282</v>
      </c>
      <c r="AV458" s="335" t="s">
        <v>1282</v>
      </c>
      <c r="AW458" s="335" t="s">
        <v>1282</v>
      </c>
      <c r="AX458" s="335" t="s">
        <v>1282</v>
      </c>
      <c r="AY458" s="335" t="s">
        <v>1282</v>
      </c>
      <c r="AZ458" s="335" t="s">
        <v>1282</v>
      </c>
      <c r="BA458" s="335" t="s">
        <v>1282</v>
      </c>
      <c r="BB458" s="335" t="s">
        <v>1282</v>
      </c>
      <c r="BC458" s="335" t="s">
        <v>1282</v>
      </c>
      <c r="BD458" s="335" t="s">
        <v>1282</v>
      </c>
      <c r="BE458" s="335" t="s">
        <v>1282</v>
      </c>
      <c r="BF458" s="335" t="s">
        <v>1282</v>
      </c>
      <c r="BG458" s="335">
        <v>3</v>
      </c>
      <c r="BH458" s="335">
        <v>7</v>
      </c>
      <c r="BI458" s="335" t="s">
        <v>1282</v>
      </c>
      <c r="BJ458" s="335" t="s">
        <v>1282</v>
      </c>
      <c r="BK458" s="335" t="s">
        <v>1282</v>
      </c>
      <c r="BL458" s="335" t="s">
        <v>1282</v>
      </c>
      <c r="BM458" s="335" t="s">
        <v>1282</v>
      </c>
      <c r="BN458" s="335" t="s">
        <v>1282</v>
      </c>
      <c r="BO458" s="335" t="s">
        <v>1282</v>
      </c>
      <c r="BP458" s="335" t="s">
        <v>1282</v>
      </c>
      <c r="BQ458" s="335" t="s">
        <v>1282</v>
      </c>
      <c r="BR458" s="335" t="s">
        <v>1282</v>
      </c>
      <c r="BS458" s="335" t="s">
        <v>1282</v>
      </c>
      <c r="BT458" s="335" t="s">
        <v>1282</v>
      </c>
      <c r="BU458" s="335" t="s">
        <v>1282</v>
      </c>
      <c r="BV458" s="335" t="s">
        <v>1282</v>
      </c>
      <c r="BW458" s="335" t="s">
        <v>1282</v>
      </c>
      <c r="BX458" s="335" t="s">
        <v>1282</v>
      </c>
      <c r="BY458" s="335" t="s">
        <v>1282</v>
      </c>
      <c r="BZ458" s="335" t="s">
        <v>1282</v>
      </c>
      <c r="CA458" s="335" t="s">
        <v>1282</v>
      </c>
      <c r="CB458" s="335" t="s">
        <v>1282</v>
      </c>
      <c r="CC458" s="335" t="s">
        <v>1282</v>
      </c>
    </row>
    <row r="459" spans="1:81" s="330" customFormat="1" ht="13.9" customHeight="1" x14ac:dyDescent="0.2">
      <c r="A459" s="377" t="s">
        <v>1344</v>
      </c>
      <c r="B459" s="378"/>
      <c r="C459" s="335" t="s">
        <v>1282</v>
      </c>
      <c r="D459" s="335" t="s">
        <v>1282</v>
      </c>
      <c r="E459" s="335" t="s">
        <v>1282</v>
      </c>
      <c r="F459" s="335" t="s">
        <v>1282</v>
      </c>
      <c r="G459" s="335" t="s">
        <v>1282</v>
      </c>
      <c r="H459" s="335" t="s">
        <v>1282</v>
      </c>
      <c r="I459" s="335" t="s">
        <v>1282</v>
      </c>
      <c r="J459" s="335" t="s">
        <v>1282</v>
      </c>
      <c r="K459" s="335" t="s">
        <v>1282</v>
      </c>
      <c r="L459" s="335" t="s">
        <v>1282</v>
      </c>
      <c r="M459" s="335" t="s">
        <v>1282</v>
      </c>
      <c r="N459" s="335" t="s">
        <v>1282</v>
      </c>
      <c r="O459" s="335" t="s">
        <v>1282</v>
      </c>
      <c r="P459" s="335" t="s">
        <v>1282</v>
      </c>
      <c r="Q459" s="335" t="s">
        <v>1282</v>
      </c>
      <c r="R459" s="335" t="s">
        <v>1282</v>
      </c>
      <c r="S459" s="335" t="s">
        <v>1282</v>
      </c>
      <c r="T459" s="335" t="s">
        <v>1282</v>
      </c>
      <c r="U459" s="335" t="s">
        <v>1282</v>
      </c>
      <c r="V459" s="335" t="s">
        <v>1282</v>
      </c>
      <c r="W459" s="335" t="s">
        <v>1282</v>
      </c>
      <c r="X459" s="335" t="s">
        <v>1282</v>
      </c>
      <c r="Y459" s="335" t="s">
        <v>1282</v>
      </c>
      <c r="Z459" s="335" t="s">
        <v>1282</v>
      </c>
      <c r="AA459" s="335" t="s">
        <v>1282</v>
      </c>
      <c r="AB459" s="335" t="s">
        <v>1282</v>
      </c>
      <c r="AC459" s="335" t="s">
        <v>1282</v>
      </c>
      <c r="AD459" s="335" t="s">
        <v>1282</v>
      </c>
      <c r="AE459" s="335" t="s">
        <v>1282</v>
      </c>
      <c r="AF459" s="335" t="s">
        <v>1282</v>
      </c>
      <c r="AG459" s="335" t="s">
        <v>1282</v>
      </c>
      <c r="AH459" s="335" t="s">
        <v>1282</v>
      </c>
      <c r="AI459" s="335" t="s">
        <v>1282</v>
      </c>
      <c r="AJ459" s="335" t="s">
        <v>1282</v>
      </c>
      <c r="AK459" s="335" t="s">
        <v>1282</v>
      </c>
      <c r="AL459" s="335" t="s">
        <v>1282</v>
      </c>
      <c r="AM459" s="335" t="s">
        <v>1282</v>
      </c>
      <c r="AN459" s="335" t="s">
        <v>1282</v>
      </c>
      <c r="AO459" s="335">
        <v>1</v>
      </c>
      <c r="AP459" s="335">
        <v>4</v>
      </c>
      <c r="AQ459" s="335">
        <v>8</v>
      </c>
      <c r="AR459" s="335">
        <v>9</v>
      </c>
      <c r="AS459" s="335">
        <v>8</v>
      </c>
      <c r="AT459" s="335">
        <v>9</v>
      </c>
      <c r="AU459" s="335">
        <v>9</v>
      </c>
      <c r="AV459" s="335">
        <v>3</v>
      </c>
      <c r="AW459" s="335">
        <v>6</v>
      </c>
      <c r="AX459" s="335">
        <v>7</v>
      </c>
      <c r="AY459" s="335">
        <v>3</v>
      </c>
      <c r="AZ459" s="335">
        <v>3</v>
      </c>
      <c r="BA459" s="335">
        <v>3</v>
      </c>
      <c r="BB459" s="335">
        <v>3</v>
      </c>
      <c r="BC459" s="335">
        <v>3</v>
      </c>
      <c r="BD459" s="335">
        <v>3</v>
      </c>
      <c r="BE459" s="335">
        <v>1</v>
      </c>
      <c r="BF459" s="335">
        <v>3</v>
      </c>
      <c r="BG459" s="335" t="s">
        <v>1282</v>
      </c>
      <c r="BH459" s="335" t="s">
        <v>1282</v>
      </c>
      <c r="BI459" s="335" t="s">
        <v>1282</v>
      </c>
      <c r="BJ459" s="335" t="s">
        <v>1282</v>
      </c>
      <c r="BK459" s="335" t="s">
        <v>1282</v>
      </c>
      <c r="BL459" s="335" t="s">
        <v>1282</v>
      </c>
      <c r="BM459" s="335" t="s">
        <v>1282</v>
      </c>
      <c r="BN459" s="335" t="s">
        <v>1282</v>
      </c>
      <c r="BO459" s="335" t="s">
        <v>1282</v>
      </c>
      <c r="BP459" s="335" t="s">
        <v>1282</v>
      </c>
      <c r="BQ459" s="335" t="s">
        <v>1282</v>
      </c>
      <c r="BR459" s="335" t="s">
        <v>1282</v>
      </c>
      <c r="BS459" s="335" t="s">
        <v>1282</v>
      </c>
      <c r="BT459" s="335" t="s">
        <v>1282</v>
      </c>
      <c r="BU459" s="335" t="s">
        <v>1282</v>
      </c>
      <c r="BV459" s="335" t="s">
        <v>1282</v>
      </c>
      <c r="BW459" s="335" t="s">
        <v>1282</v>
      </c>
      <c r="BX459" s="335" t="s">
        <v>1282</v>
      </c>
      <c r="BY459" s="335" t="s">
        <v>1282</v>
      </c>
      <c r="BZ459" s="335" t="s">
        <v>1282</v>
      </c>
      <c r="CA459" s="335" t="s">
        <v>1282</v>
      </c>
      <c r="CB459" s="335" t="s">
        <v>1282</v>
      </c>
      <c r="CC459" s="335" t="s">
        <v>1282</v>
      </c>
    </row>
    <row r="460" spans="1:81" s="330" customFormat="1" ht="13.9" customHeight="1" x14ac:dyDescent="0.2">
      <c r="A460" s="377" t="s">
        <v>1343</v>
      </c>
      <c r="B460" s="378"/>
      <c r="C460" s="335" t="s">
        <v>1282</v>
      </c>
      <c r="D460" s="335" t="s">
        <v>1282</v>
      </c>
      <c r="E460" s="335" t="s">
        <v>1282</v>
      </c>
      <c r="F460" s="335" t="s">
        <v>1282</v>
      </c>
      <c r="G460" s="335" t="s">
        <v>1282</v>
      </c>
      <c r="H460" s="335" t="s">
        <v>1282</v>
      </c>
      <c r="I460" s="335" t="s">
        <v>1282</v>
      </c>
      <c r="J460" s="335" t="s">
        <v>1282</v>
      </c>
      <c r="K460" s="335" t="s">
        <v>1282</v>
      </c>
      <c r="L460" s="335" t="s">
        <v>1282</v>
      </c>
      <c r="M460" s="335" t="s">
        <v>1282</v>
      </c>
      <c r="N460" s="335" t="s">
        <v>1282</v>
      </c>
      <c r="O460" s="335" t="s">
        <v>1282</v>
      </c>
      <c r="P460" s="335" t="s">
        <v>1282</v>
      </c>
      <c r="Q460" s="335" t="s">
        <v>1282</v>
      </c>
      <c r="R460" s="335" t="s">
        <v>1282</v>
      </c>
      <c r="S460" s="335" t="s">
        <v>1282</v>
      </c>
      <c r="T460" s="335" t="s">
        <v>1282</v>
      </c>
      <c r="U460" s="335" t="s">
        <v>1282</v>
      </c>
      <c r="V460" s="335" t="s">
        <v>1282</v>
      </c>
      <c r="W460" s="335" t="s">
        <v>1282</v>
      </c>
      <c r="X460" s="335" t="s">
        <v>1282</v>
      </c>
      <c r="Y460" s="335" t="s">
        <v>1282</v>
      </c>
      <c r="Z460" s="335" t="s">
        <v>1282</v>
      </c>
      <c r="AA460" s="335" t="s">
        <v>1282</v>
      </c>
      <c r="AB460" s="335" t="s">
        <v>1282</v>
      </c>
      <c r="AC460" s="335" t="s">
        <v>1282</v>
      </c>
      <c r="AD460" s="335" t="s">
        <v>1282</v>
      </c>
      <c r="AE460" s="335" t="s">
        <v>1282</v>
      </c>
      <c r="AF460" s="335" t="s">
        <v>1282</v>
      </c>
      <c r="AG460" s="335" t="s">
        <v>1282</v>
      </c>
      <c r="AH460" s="335" t="s">
        <v>1282</v>
      </c>
      <c r="AI460" s="335" t="s">
        <v>1282</v>
      </c>
      <c r="AJ460" s="335" t="s">
        <v>1282</v>
      </c>
      <c r="AK460" s="335" t="s">
        <v>1282</v>
      </c>
      <c r="AL460" s="335" t="s">
        <v>1282</v>
      </c>
      <c r="AM460" s="335" t="s">
        <v>1282</v>
      </c>
      <c r="AN460" s="335" t="s">
        <v>1282</v>
      </c>
      <c r="AO460" s="335" t="s">
        <v>1282</v>
      </c>
      <c r="AP460" s="335" t="s">
        <v>1282</v>
      </c>
      <c r="AQ460" s="335" t="s">
        <v>1282</v>
      </c>
      <c r="AR460" s="335" t="s">
        <v>1282</v>
      </c>
      <c r="AS460" s="335" t="s">
        <v>1282</v>
      </c>
      <c r="AT460" s="335" t="s">
        <v>1282</v>
      </c>
      <c r="AU460" s="335" t="s">
        <v>1282</v>
      </c>
      <c r="AV460" s="335" t="s">
        <v>1282</v>
      </c>
      <c r="AW460" s="335" t="s">
        <v>1282</v>
      </c>
      <c r="AX460" s="335" t="s">
        <v>1282</v>
      </c>
      <c r="AY460" s="335" t="s">
        <v>1282</v>
      </c>
      <c r="AZ460" s="335" t="s">
        <v>1282</v>
      </c>
      <c r="BA460" s="335" t="s">
        <v>1282</v>
      </c>
      <c r="BB460" s="335" t="s">
        <v>1282</v>
      </c>
      <c r="BC460" s="335" t="s">
        <v>1282</v>
      </c>
      <c r="BD460" s="335" t="s">
        <v>1282</v>
      </c>
      <c r="BE460" s="335">
        <v>12</v>
      </c>
      <c r="BF460" s="335" t="s">
        <v>1282</v>
      </c>
      <c r="BG460" s="335" t="s">
        <v>1282</v>
      </c>
      <c r="BH460" s="335" t="s">
        <v>1282</v>
      </c>
      <c r="BI460" s="335" t="s">
        <v>1282</v>
      </c>
      <c r="BJ460" s="335" t="s">
        <v>1282</v>
      </c>
      <c r="BK460" s="335" t="s">
        <v>1282</v>
      </c>
      <c r="BL460" s="335" t="s">
        <v>1282</v>
      </c>
      <c r="BM460" s="335" t="s">
        <v>1282</v>
      </c>
      <c r="BN460" s="335" t="s">
        <v>1282</v>
      </c>
      <c r="BO460" s="335" t="s">
        <v>1282</v>
      </c>
      <c r="BP460" s="335" t="s">
        <v>1282</v>
      </c>
      <c r="BQ460" s="335" t="s">
        <v>1282</v>
      </c>
      <c r="BR460" s="335" t="s">
        <v>1282</v>
      </c>
      <c r="BS460" s="335" t="s">
        <v>1282</v>
      </c>
      <c r="BT460" s="335" t="s">
        <v>1282</v>
      </c>
      <c r="BU460" s="335" t="s">
        <v>1282</v>
      </c>
      <c r="BV460" s="335" t="s">
        <v>1282</v>
      </c>
      <c r="BW460" s="335" t="s">
        <v>1282</v>
      </c>
      <c r="BX460" s="335" t="s">
        <v>1282</v>
      </c>
      <c r="BY460" s="335" t="s">
        <v>1282</v>
      </c>
      <c r="BZ460" s="335" t="s">
        <v>1282</v>
      </c>
      <c r="CA460" s="335" t="s">
        <v>1282</v>
      </c>
      <c r="CB460" s="335" t="s">
        <v>1282</v>
      </c>
      <c r="CC460" s="335" t="s">
        <v>1282</v>
      </c>
    </row>
    <row r="461" spans="1:81" s="330" customFormat="1" ht="13.9" customHeight="1" x14ac:dyDescent="0.2">
      <c r="A461" s="377" t="s">
        <v>1342</v>
      </c>
      <c r="B461" s="378"/>
      <c r="C461" s="335" t="s">
        <v>1282</v>
      </c>
      <c r="D461" s="335" t="s">
        <v>1282</v>
      </c>
      <c r="E461" s="335" t="s">
        <v>1282</v>
      </c>
      <c r="F461" s="335" t="s">
        <v>1282</v>
      </c>
      <c r="G461" s="335" t="s">
        <v>1282</v>
      </c>
      <c r="H461" s="335" t="s">
        <v>1282</v>
      </c>
      <c r="I461" s="335" t="s">
        <v>1282</v>
      </c>
      <c r="J461" s="335" t="s">
        <v>1282</v>
      </c>
      <c r="K461" s="335" t="s">
        <v>1282</v>
      </c>
      <c r="L461" s="335" t="s">
        <v>1282</v>
      </c>
      <c r="M461" s="335" t="s">
        <v>1282</v>
      </c>
      <c r="N461" s="335" t="s">
        <v>1282</v>
      </c>
      <c r="O461" s="335" t="s">
        <v>1282</v>
      </c>
      <c r="P461" s="335" t="s">
        <v>1282</v>
      </c>
      <c r="Q461" s="335" t="s">
        <v>1282</v>
      </c>
      <c r="R461" s="335" t="s">
        <v>1282</v>
      </c>
      <c r="S461" s="335" t="s">
        <v>1282</v>
      </c>
      <c r="T461" s="335" t="s">
        <v>1282</v>
      </c>
      <c r="U461" s="335" t="s">
        <v>1282</v>
      </c>
      <c r="V461" s="335" t="s">
        <v>1282</v>
      </c>
      <c r="W461" s="335" t="s">
        <v>1282</v>
      </c>
      <c r="X461" s="335" t="s">
        <v>1282</v>
      </c>
      <c r="Y461" s="335" t="s">
        <v>1282</v>
      </c>
      <c r="Z461" s="335" t="s">
        <v>1282</v>
      </c>
      <c r="AA461" s="335" t="s">
        <v>1282</v>
      </c>
      <c r="AB461" s="335" t="s">
        <v>1282</v>
      </c>
      <c r="AC461" s="335">
        <v>1</v>
      </c>
      <c r="AD461" s="335">
        <v>3</v>
      </c>
      <c r="AE461" s="335">
        <v>6</v>
      </c>
      <c r="AF461" s="335">
        <v>28</v>
      </c>
      <c r="AG461" s="335">
        <v>41</v>
      </c>
      <c r="AH461" s="335">
        <v>196</v>
      </c>
      <c r="AI461" s="335">
        <v>321</v>
      </c>
      <c r="AJ461" s="335">
        <v>526</v>
      </c>
      <c r="AK461" s="335">
        <v>637</v>
      </c>
      <c r="AL461" s="335">
        <v>722</v>
      </c>
      <c r="AM461" s="335">
        <v>789</v>
      </c>
      <c r="AN461" s="335">
        <v>168</v>
      </c>
      <c r="AO461" s="335">
        <v>706</v>
      </c>
      <c r="AP461" s="335">
        <v>559</v>
      </c>
      <c r="AQ461" s="335">
        <v>497</v>
      </c>
      <c r="AR461" s="335">
        <v>504</v>
      </c>
      <c r="AS461" s="335">
        <v>308</v>
      </c>
      <c r="AT461" s="335">
        <v>159</v>
      </c>
      <c r="AU461" s="335">
        <v>69</v>
      </c>
      <c r="AV461" s="335">
        <v>40</v>
      </c>
      <c r="AW461" s="335">
        <v>64</v>
      </c>
      <c r="AX461" s="335">
        <v>89</v>
      </c>
      <c r="AY461" s="335">
        <v>148</v>
      </c>
      <c r="AZ461" s="335">
        <v>239</v>
      </c>
      <c r="BA461" s="335">
        <v>235</v>
      </c>
      <c r="BB461" s="335">
        <v>244</v>
      </c>
      <c r="BC461" s="335">
        <v>397</v>
      </c>
      <c r="BD461" s="335">
        <v>505</v>
      </c>
      <c r="BE461" s="335">
        <v>545</v>
      </c>
      <c r="BF461" s="335">
        <v>546</v>
      </c>
      <c r="BG461" s="335">
        <v>571</v>
      </c>
      <c r="BH461" s="335">
        <v>222</v>
      </c>
      <c r="BI461" s="335">
        <v>217</v>
      </c>
      <c r="BJ461" s="335">
        <v>68</v>
      </c>
      <c r="BK461" s="335">
        <v>28</v>
      </c>
      <c r="BL461" s="335">
        <v>65</v>
      </c>
      <c r="BM461" s="335">
        <v>290</v>
      </c>
      <c r="BN461" s="335">
        <v>15</v>
      </c>
      <c r="BO461" s="335">
        <v>151</v>
      </c>
      <c r="BP461" s="335">
        <v>291</v>
      </c>
      <c r="BQ461" s="335">
        <v>284</v>
      </c>
      <c r="BR461" s="335">
        <v>256</v>
      </c>
      <c r="BS461" s="335">
        <v>205</v>
      </c>
      <c r="BT461" s="335">
        <v>250</v>
      </c>
      <c r="BU461" s="335">
        <v>246</v>
      </c>
      <c r="BV461" s="335">
        <v>183</v>
      </c>
      <c r="BW461" s="335">
        <v>166</v>
      </c>
      <c r="BX461" s="335">
        <v>124</v>
      </c>
      <c r="BY461" s="335">
        <v>158</v>
      </c>
      <c r="BZ461" s="335">
        <v>101</v>
      </c>
      <c r="CA461" s="335">
        <v>76</v>
      </c>
      <c r="CB461" s="335">
        <v>128</v>
      </c>
      <c r="CC461" s="335">
        <v>162</v>
      </c>
    </row>
    <row r="462" spans="1:81" s="330" customFormat="1" ht="13.9" customHeight="1" x14ac:dyDescent="0.2">
      <c r="A462" s="377" t="s">
        <v>1341</v>
      </c>
      <c r="B462" s="378"/>
      <c r="C462" s="335" t="s">
        <v>1282</v>
      </c>
      <c r="D462" s="335" t="s">
        <v>1282</v>
      </c>
      <c r="E462" s="335" t="s">
        <v>1282</v>
      </c>
      <c r="F462" s="335" t="s">
        <v>1282</v>
      </c>
      <c r="G462" s="335" t="s">
        <v>1282</v>
      </c>
      <c r="H462" s="335" t="s">
        <v>1282</v>
      </c>
      <c r="I462" s="335" t="s">
        <v>1282</v>
      </c>
      <c r="J462" s="335" t="s">
        <v>1282</v>
      </c>
      <c r="K462" s="335" t="s">
        <v>1282</v>
      </c>
      <c r="L462" s="335" t="s">
        <v>1282</v>
      </c>
      <c r="M462" s="335" t="s">
        <v>1282</v>
      </c>
      <c r="N462" s="335" t="s">
        <v>1282</v>
      </c>
      <c r="O462" s="335" t="s">
        <v>1282</v>
      </c>
      <c r="P462" s="335" t="s">
        <v>1282</v>
      </c>
      <c r="Q462" s="335" t="s">
        <v>1282</v>
      </c>
      <c r="R462" s="335" t="s">
        <v>1282</v>
      </c>
      <c r="S462" s="335" t="s">
        <v>1282</v>
      </c>
      <c r="T462" s="335" t="s">
        <v>1282</v>
      </c>
      <c r="U462" s="335" t="s">
        <v>1282</v>
      </c>
      <c r="V462" s="335" t="s">
        <v>1282</v>
      </c>
      <c r="W462" s="335" t="s">
        <v>1282</v>
      </c>
      <c r="X462" s="335" t="s">
        <v>1282</v>
      </c>
      <c r="Y462" s="335" t="s">
        <v>1282</v>
      </c>
      <c r="Z462" s="335" t="s">
        <v>1282</v>
      </c>
      <c r="AA462" s="335" t="s">
        <v>1282</v>
      </c>
      <c r="AB462" s="335" t="s">
        <v>1282</v>
      </c>
      <c r="AC462" s="335" t="s">
        <v>1282</v>
      </c>
      <c r="AD462" s="335" t="s">
        <v>1282</v>
      </c>
      <c r="AE462" s="335" t="s">
        <v>1282</v>
      </c>
      <c r="AF462" s="335" t="s">
        <v>1282</v>
      </c>
      <c r="AG462" s="335" t="s">
        <v>1282</v>
      </c>
      <c r="AH462" s="335" t="s">
        <v>1282</v>
      </c>
      <c r="AI462" s="335" t="s">
        <v>1282</v>
      </c>
      <c r="AJ462" s="335" t="s">
        <v>1282</v>
      </c>
      <c r="AK462" s="335" t="s">
        <v>1282</v>
      </c>
      <c r="AL462" s="335" t="s">
        <v>1282</v>
      </c>
      <c r="AM462" s="335" t="s">
        <v>1282</v>
      </c>
      <c r="AN462" s="335" t="s">
        <v>1282</v>
      </c>
      <c r="AO462" s="335" t="s">
        <v>1282</v>
      </c>
      <c r="AP462" s="335" t="s">
        <v>1282</v>
      </c>
      <c r="AQ462" s="335" t="s">
        <v>1282</v>
      </c>
      <c r="AR462" s="335" t="s">
        <v>1282</v>
      </c>
      <c r="AS462" s="335" t="s">
        <v>1282</v>
      </c>
      <c r="AT462" s="335" t="s">
        <v>1282</v>
      </c>
      <c r="AU462" s="335" t="s">
        <v>1282</v>
      </c>
      <c r="AV462" s="335" t="s">
        <v>1282</v>
      </c>
      <c r="AW462" s="335" t="s">
        <v>1282</v>
      </c>
      <c r="AX462" s="335" t="s">
        <v>1282</v>
      </c>
      <c r="AY462" s="335" t="s">
        <v>1282</v>
      </c>
      <c r="AZ462" s="335" t="s">
        <v>1282</v>
      </c>
      <c r="BA462" s="335" t="s">
        <v>1282</v>
      </c>
      <c r="BB462" s="335" t="s">
        <v>1282</v>
      </c>
      <c r="BC462" s="335" t="s">
        <v>1282</v>
      </c>
      <c r="BD462" s="335" t="s">
        <v>1282</v>
      </c>
      <c r="BE462" s="335" t="s">
        <v>1282</v>
      </c>
      <c r="BF462" s="335" t="s">
        <v>1282</v>
      </c>
      <c r="BG462" s="335">
        <v>19</v>
      </c>
      <c r="BH462" s="335">
        <v>137</v>
      </c>
      <c r="BI462" s="335">
        <v>257</v>
      </c>
      <c r="BJ462" s="335">
        <v>414</v>
      </c>
      <c r="BK462" s="335">
        <v>310</v>
      </c>
      <c r="BL462" s="335">
        <v>475</v>
      </c>
      <c r="BM462" s="335">
        <v>585</v>
      </c>
      <c r="BN462" s="335">
        <v>2993</v>
      </c>
      <c r="BO462" s="335">
        <v>1856</v>
      </c>
      <c r="BP462" s="335">
        <v>2329</v>
      </c>
      <c r="BQ462" s="335">
        <v>1523</v>
      </c>
      <c r="BR462" s="335">
        <v>1711</v>
      </c>
      <c r="BS462" s="335">
        <v>1328</v>
      </c>
      <c r="BT462" s="335">
        <v>1497</v>
      </c>
      <c r="BU462" s="335">
        <v>2335</v>
      </c>
      <c r="BV462" s="335">
        <v>2303</v>
      </c>
      <c r="BW462" s="335">
        <v>1751</v>
      </c>
      <c r="BX462" s="335">
        <v>1560</v>
      </c>
      <c r="BY462" s="335">
        <v>1230</v>
      </c>
      <c r="BZ462" s="335">
        <v>1082</v>
      </c>
      <c r="CA462" s="335">
        <v>859</v>
      </c>
      <c r="CB462" s="335">
        <v>1281</v>
      </c>
      <c r="CC462" s="335">
        <v>1098</v>
      </c>
    </row>
    <row r="463" spans="1:81" s="330" customFormat="1" ht="13.9" customHeight="1" x14ac:dyDescent="0.2">
      <c r="A463" s="377" t="s">
        <v>1340</v>
      </c>
      <c r="B463" s="378"/>
      <c r="C463" s="335" t="s">
        <v>1282</v>
      </c>
      <c r="D463" s="335" t="s">
        <v>1282</v>
      </c>
      <c r="E463" s="335" t="s">
        <v>1282</v>
      </c>
      <c r="F463" s="335" t="s">
        <v>1282</v>
      </c>
      <c r="G463" s="335" t="s">
        <v>1282</v>
      </c>
      <c r="H463" s="335" t="s">
        <v>1282</v>
      </c>
      <c r="I463" s="335" t="s">
        <v>1282</v>
      </c>
      <c r="J463" s="335" t="s">
        <v>1282</v>
      </c>
      <c r="K463" s="335" t="s">
        <v>1282</v>
      </c>
      <c r="L463" s="335" t="s">
        <v>1282</v>
      </c>
      <c r="M463" s="335" t="s">
        <v>1282</v>
      </c>
      <c r="N463" s="335" t="s">
        <v>1282</v>
      </c>
      <c r="O463" s="335" t="s">
        <v>1282</v>
      </c>
      <c r="P463" s="335" t="s">
        <v>1282</v>
      </c>
      <c r="Q463" s="335" t="s">
        <v>1282</v>
      </c>
      <c r="R463" s="335" t="s">
        <v>1282</v>
      </c>
      <c r="S463" s="335" t="s">
        <v>1282</v>
      </c>
      <c r="T463" s="335" t="s">
        <v>1282</v>
      </c>
      <c r="U463" s="335" t="s">
        <v>1282</v>
      </c>
      <c r="V463" s="335" t="s">
        <v>1282</v>
      </c>
      <c r="W463" s="335" t="s">
        <v>1282</v>
      </c>
      <c r="X463" s="335" t="s">
        <v>1282</v>
      </c>
      <c r="Y463" s="335" t="s">
        <v>1282</v>
      </c>
      <c r="Z463" s="335" t="s">
        <v>1282</v>
      </c>
      <c r="AA463" s="335" t="s">
        <v>1282</v>
      </c>
      <c r="AB463" s="335" t="s">
        <v>1282</v>
      </c>
      <c r="AC463" s="335" t="s">
        <v>1282</v>
      </c>
      <c r="AD463" s="335" t="s">
        <v>1282</v>
      </c>
      <c r="AE463" s="335" t="s">
        <v>1282</v>
      </c>
      <c r="AF463" s="335" t="s">
        <v>1282</v>
      </c>
      <c r="AG463" s="335" t="s">
        <v>1282</v>
      </c>
      <c r="AH463" s="335" t="s">
        <v>1282</v>
      </c>
      <c r="AI463" s="335" t="s">
        <v>1282</v>
      </c>
      <c r="AJ463" s="335" t="s">
        <v>1282</v>
      </c>
      <c r="AK463" s="335" t="s">
        <v>1282</v>
      </c>
      <c r="AL463" s="335" t="s">
        <v>1282</v>
      </c>
      <c r="AM463" s="335" t="s">
        <v>1282</v>
      </c>
      <c r="AN463" s="335" t="s">
        <v>1282</v>
      </c>
      <c r="AO463" s="335" t="s">
        <v>1282</v>
      </c>
      <c r="AP463" s="335" t="s">
        <v>1282</v>
      </c>
      <c r="AQ463" s="335" t="s">
        <v>1282</v>
      </c>
      <c r="AR463" s="335" t="s">
        <v>1282</v>
      </c>
      <c r="AS463" s="335" t="s">
        <v>1282</v>
      </c>
      <c r="AT463" s="335" t="s">
        <v>1282</v>
      </c>
      <c r="AU463" s="335" t="s">
        <v>1282</v>
      </c>
      <c r="AV463" s="335" t="s">
        <v>1282</v>
      </c>
      <c r="AW463" s="335" t="s">
        <v>1282</v>
      </c>
      <c r="AX463" s="335" t="s">
        <v>1282</v>
      </c>
      <c r="AY463" s="335" t="s">
        <v>1282</v>
      </c>
      <c r="AZ463" s="335" t="s">
        <v>1282</v>
      </c>
      <c r="BA463" s="335" t="s">
        <v>1282</v>
      </c>
      <c r="BB463" s="335" t="s">
        <v>1282</v>
      </c>
      <c r="BC463" s="335" t="s">
        <v>1282</v>
      </c>
      <c r="BD463" s="335" t="s">
        <v>1282</v>
      </c>
      <c r="BE463" s="335" t="s">
        <v>1282</v>
      </c>
      <c r="BF463" s="335" t="s">
        <v>1282</v>
      </c>
      <c r="BG463" s="335">
        <v>7</v>
      </c>
      <c r="BH463" s="335">
        <v>52</v>
      </c>
      <c r="BI463" s="335">
        <v>74</v>
      </c>
      <c r="BJ463" s="335">
        <v>135</v>
      </c>
      <c r="BK463" s="335">
        <v>127</v>
      </c>
      <c r="BL463" s="335">
        <v>177</v>
      </c>
      <c r="BM463" s="335">
        <v>263</v>
      </c>
      <c r="BN463" s="335">
        <v>216</v>
      </c>
      <c r="BO463" s="335">
        <v>233</v>
      </c>
      <c r="BP463" s="335">
        <v>283</v>
      </c>
      <c r="BQ463" s="335">
        <v>343</v>
      </c>
      <c r="BR463" s="335">
        <v>366</v>
      </c>
      <c r="BS463" s="335">
        <v>312</v>
      </c>
      <c r="BT463" s="335">
        <v>323</v>
      </c>
      <c r="BU463" s="335">
        <v>345</v>
      </c>
      <c r="BV463" s="335">
        <v>288</v>
      </c>
      <c r="BW463" s="335">
        <v>293</v>
      </c>
      <c r="BX463" s="335">
        <v>335</v>
      </c>
      <c r="BY463" s="335">
        <v>285</v>
      </c>
      <c r="BZ463" s="335">
        <v>269</v>
      </c>
      <c r="CA463" s="335">
        <v>240</v>
      </c>
      <c r="CB463" s="335">
        <v>346</v>
      </c>
      <c r="CC463" s="335">
        <v>315</v>
      </c>
    </row>
    <row r="464" spans="1:81" s="330" customFormat="1" ht="13.9" customHeight="1" x14ac:dyDescent="0.2">
      <c r="A464" s="377" t="s">
        <v>1339</v>
      </c>
      <c r="B464" s="378"/>
      <c r="C464" s="335" t="s">
        <v>1282</v>
      </c>
      <c r="D464" s="335" t="s">
        <v>1282</v>
      </c>
      <c r="E464" s="335" t="s">
        <v>1282</v>
      </c>
      <c r="F464" s="335" t="s">
        <v>1282</v>
      </c>
      <c r="G464" s="335" t="s">
        <v>1282</v>
      </c>
      <c r="H464" s="335" t="s">
        <v>1282</v>
      </c>
      <c r="I464" s="335" t="s">
        <v>1282</v>
      </c>
      <c r="J464" s="335" t="s">
        <v>1282</v>
      </c>
      <c r="K464" s="335" t="s">
        <v>1282</v>
      </c>
      <c r="L464" s="335" t="s">
        <v>1282</v>
      </c>
      <c r="M464" s="335" t="s">
        <v>1282</v>
      </c>
      <c r="N464" s="335" t="s">
        <v>1282</v>
      </c>
      <c r="O464" s="335" t="s">
        <v>1282</v>
      </c>
      <c r="P464" s="335" t="s">
        <v>1282</v>
      </c>
      <c r="Q464" s="335" t="s">
        <v>1282</v>
      </c>
      <c r="R464" s="335" t="s">
        <v>1282</v>
      </c>
      <c r="S464" s="335" t="s">
        <v>1282</v>
      </c>
      <c r="T464" s="335" t="s">
        <v>1282</v>
      </c>
      <c r="U464" s="335" t="s">
        <v>1282</v>
      </c>
      <c r="V464" s="335" t="s">
        <v>1282</v>
      </c>
      <c r="W464" s="335" t="s">
        <v>1282</v>
      </c>
      <c r="X464" s="335" t="s">
        <v>1282</v>
      </c>
      <c r="Y464" s="335" t="s">
        <v>1282</v>
      </c>
      <c r="Z464" s="335" t="s">
        <v>1282</v>
      </c>
      <c r="AA464" s="335" t="s">
        <v>1282</v>
      </c>
      <c r="AB464" s="335" t="s">
        <v>1282</v>
      </c>
      <c r="AC464" s="335" t="s">
        <v>1282</v>
      </c>
      <c r="AD464" s="335" t="s">
        <v>1282</v>
      </c>
      <c r="AE464" s="335" t="s">
        <v>1282</v>
      </c>
      <c r="AF464" s="335" t="s">
        <v>1282</v>
      </c>
      <c r="AG464" s="335" t="s">
        <v>1282</v>
      </c>
      <c r="AH464" s="335" t="s">
        <v>1282</v>
      </c>
      <c r="AI464" s="335" t="s">
        <v>1282</v>
      </c>
      <c r="AJ464" s="335" t="s">
        <v>1282</v>
      </c>
      <c r="AK464" s="335" t="s">
        <v>1282</v>
      </c>
      <c r="AL464" s="335" t="s">
        <v>1282</v>
      </c>
      <c r="AM464" s="335" t="s">
        <v>1282</v>
      </c>
      <c r="AN464" s="335" t="s">
        <v>1282</v>
      </c>
      <c r="AO464" s="335" t="s">
        <v>1282</v>
      </c>
      <c r="AP464" s="335" t="s">
        <v>1282</v>
      </c>
      <c r="AQ464" s="335" t="s">
        <v>1282</v>
      </c>
      <c r="AR464" s="335" t="s">
        <v>1282</v>
      </c>
      <c r="AS464" s="335" t="s">
        <v>1282</v>
      </c>
      <c r="AT464" s="335" t="s">
        <v>1282</v>
      </c>
      <c r="AU464" s="335" t="s">
        <v>1282</v>
      </c>
      <c r="AV464" s="335" t="s">
        <v>1282</v>
      </c>
      <c r="AW464" s="335" t="s">
        <v>1282</v>
      </c>
      <c r="AX464" s="335" t="s">
        <v>1282</v>
      </c>
      <c r="AY464" s="335" t="s">
        <v>1282</v>
      </c>
      <c r="AZ464" s="335" t="s">
        <v>1282</v>
      </c>
      <c r="BA464" s="335" t="s">
        <v>1282</v>
      </c>
      <c r="BB464" s="335" t="s">
        <v>1282</v>
      </c>
      <c r="BC464" s="335" t="s">
        <v>1282</v>
      </c>
      <c r="BD464" s="335" t="s">
        <v>1282</v>
      </c>
      <c r="BE464" s="335" t="s">
        <v>1282</v>
      </c>
      <c r="BF464" s="335" t="s">
        <v>1282</v>
      </c>
      <c r="BG464" s="335">
        <v>45</v>
      </c>
      <c r="BH464" s="335">
        <v>313</v>
      </c>
      <c r="BI464" s="335">
        <v>616</v>
      </c>
      <c r="BJ464" s="335">
        <v>968</v>
      </c>
      <c r="BK464" s="335">
        <v>1161</v>
      </c>
      <c r="BL464" s="335">
        <v>1390</v>
      </c>
      <c r="BM464" s="335">
        <v>1355</v>
      </c>
      <c r="BN464" s="335">
        <v>1325</v>
      </c>
      <c r="BO464" s="335">
        <v>1148</v>
      </c>
      <c r="BP464" s="335">
        <v>947</v>
      </c>
      <c r="BQ464" s="335">
        <v>931</v>
      </c>
      <c r="BR464" s="335">
        <v>708</v>
      </c>
      <c r="BS464" s="335">
        <v>758</v>
      </c>
      <c r="BT464" s="335">
        <v>310</v>
      </c>
      <c r="BU464" s="335">
        <v>227</v>
      </c>
      <c r="BV464" s="335">
        <v>389</v>
      </c>
      <c r="BW464" s="335">
        <v>623</v>
      </c>
      <c r="BX464" s="335">
        <v>611</v>
      </c>
      <c r="BY464" s="335">
        <v>513</v>
      </c>
      <c r="BZ464" s="335">
        <v>292</v>
      </c>
      <c r="CA464" s="335">
        <v>251</v>
      </c>
      <c r="CB464" s="335">
        <v>199</v>
      </c>
      <c r="CC464" s="335">
        <v>224</v>
      </c>
    </row>
    <row r="465" spans="1:81" s="330" customFormat="1" ht="13.9" customHeight="1" x14ac:dyDescent="0.2">
      <c r="A465" s="377" t="s">
        <v>1338</v>
      </c>
      <c r="B465" s="378"/>
      <c r="C465" s="335" t="s">
        <v>1282</v>
      </c>
      <c r="D465" s="335" t="s">
        <v>1282</v>
      </c>
      <c r="E465" s="335" t="s">
        <v>1282</v>
      </c>
      <c r="F465" s="335" t="s">
        <v>1282</v>
      </c>
      <c r="G465" s="335" t="s">
        <v>1282</v>
      </c>
      <c r="H465" s="335" t="s">
        <v>1282</v>
      </c>
      <c r="I465" s="335" t="s">
        <v>1282</v>
      </c>
      <c r="J465" s="335" t="s">
        <v>1282</v>
      </c>
      <c r="K465" s="335" t="s">
        <v>1282</v>
      </c>
      <c r="L465" s="335" t="s">
        <v>1282</v>
      </c>
      <c r="M465" s="335" t="s">
        <v>1282</v>
      </c>
      <c r="N465" s="335" t="s">
        <v>1282</v>
      </c>
      <c r="O465" s="335" t="s">
        <v>1282</v>
      </c>
      <c r="P465" s="335" t="s">
        <v>1282</v>
      </c>
      <c r="Q465" s="335" t="s">
        <v>1282</v>
      </c>
      <c r="R465" s="335" t="s">
        <v>1282</v>
      </c>
      <c r="S465" s="335" t="s">
        <v>1282</v>
      </c>
      <c r="T465" s="335" t="s">
        <v>1282</v>
      </c>
      <c r="U465" s="335" t="s">
        <v>1282</v>
      </c>
      <c r="V465" s="335" t="s">
        <v>1282</v>
      </c>
      <c r="W465" s="335" t="s">
        <v>1282</v>
      </c>
      <c r="X465" s="335" t="s">
        <v>1282</v>
      </c>
      <c r="Y465" s="335" t="s">
        <v>1282</v>
      </c>
      <c r="Z465" s="335" t="s">
        <v>1282</v>
      </c>
      <c r="AA465" s="335" t="s">
        <v>1282</v>
      </c>
      <c r="AB465" s="335" t="s">
        <v>1282</v>
      </c>
      <c r="AC465" s="335" t="s">
        <v>1282</v>
      </c>
      <c r="AD465" s="335" t="s">
        <v>1282</v>
      </c>
      <c r="AE465" s="335" t="s">
        <v>1282</v>
      </c>
      <c r="AF465" s="335" t="s">
        <v>1282</v>
      </c>
      <c r="AG465" s="335" t="s">
        <v>1282</v>
      </c>
      <c r="AH465" s="335" t="s">
        <v>1282</v>
      </c>
      <c r="AI465" s="335" t="s">
        <v>1282</v>
      </c>
      <c r="AJ465" s="335" t="s">
        <v>1282</v>
      </c>
      <c r="AK465" s="335" t="s">
        <v>1282</v>
      </c>
      <c r="AL465" s="335" t="s">
        <v>1282</v>
      </c>
      <c r="AM465" s="335" t="s">
        <v>1282</v>
      </c>
      <c r="AN465" s="335" t="s">
        <v>1282</v>
      </c>
      <c r="AO465" s="335" t="s">
        <v>1282</v>
      </c>
      <c r="AP465" s="335" t="s">
        <v>1282</v>
      </c>
      <c r="AQ465" s="335" t="s">
        <v>1282</v>
      </c>
      <c r="AR465" s="335" t="s">
        <v>1282</v>
      </c>
      <c r="AS465" s="335" t="s">
        <v>1282</v>
      </c>
      <c r="AT465" s="335" t="s">
        <v>1282</v>
      </c>
      <c r="AU465" s="335" t="s">
        <v>1282</v>
      </c>
      <c r="AV465" s="335" t="s">
        <v>1282</v>
      </c>
      <c r="AW465" s="335" t="s">
        <v>1282</v>
      </c>
      <c r="AX465" s="335" t="s">
        <v>1282</v>
      </c>
      <c r="AY465" s="335" t="s">
        <v>1282</v>
      </c>
      <c r="AZ465" s="335" t="s">
        <v>1282</v>
      </c>
      <c r="BA465" s="335" t="s">
        <v>1282</v>
      </c>
      <c r="BB465" s="335" t="s">
        <v>1282</v>
      </c>
      <c r="BC465" s="335" t="s">
        <v>1282</v>
      </c>
      <c r="BD465" s="335" t="s">
        <v>1282</v>
      </c>
      <c r="BE465" s="335" t="s">
        <v>1282</v>
      </c>
      <c r="BF465" s="335" t="s">
        <v>1282</v>
      </c>
      <c r="BG465" s="335" t="s">
        <v>1282</v>
      </c>
      <c r="BH465" s="335" t="s">
        <v>1282</v>
      </c>
      <c r="BI465" s="335" t="s">
        <v>1282</v>
      </c>
      <c r="BJ465" s="335" t="s">
        <v>1282</v>
      </c>
      <c r="BK465" s="335" t="s">
        <v>1282</v>
      </c>
      <c r="BL465" s="335" t="s">
        <v>1282</v>
      </c>
      <c r="BM465" s="335" t="s">
        <v>1282</v>
      </c>
      <c r="BN465" s="335" t="s">
        <v>1282</v>
      </c>
      <c r="BO465" s="335" t="s">
        <v>1282</v>
      </c>
      <c r="BP465" s="335">
        <v>39</v>
      </c>
      <c r="BQ465" s="335">
        <v>233</v>
      </c>
      <c r="BR465" s="335">
        <v>367</v>
      </c>
      <c r="BS465" s="335">
        <v>367</v>
      </c>
      <c r="BT465" s="335">
        <v>337</v>
      </c>
      <c r="BU465" s="335">
        <v>318</v>
      </c>
      <c r="BV465" s="335">
        <v>373</v>
      </c>
      <c r="BW465" s="335">
        <v>449</v>
      </c>
      <c r="BX465" s="335">
        <v>396</v>
      </c>
      <c r="BY465" s="335">
        <v>478</v>
      </c>
      <c r="BZ465" s="335">
        <v>388</v>
      </c>
      <c r="CA465" s="335">
        <v>407</v>
      </c>
      <c r="CB465" s="335">
        <v>740</v>
      </c>
      <c r="CC465" s="335">
        <v>430</v>
      </c>
    </row>
    <row r="466" spans="1:81" s="330" customFormat="1" ht="13.9" customHeight="1" x14ac:dyDescent="0.2">
      <c r="A466" s="377" t="s">
        <v>1337</v>
      </c>
      <c r="B466" s="378"/>
      <c r="C466" s="335" t="s">
        <v>1282</v>
      </c>
      <c r="D466" s="335" t="s">
        <v>1282</v>
      </c>
      <c r="E466" s="335" t="s">
        <v>1282</v>
      </c>
      <c r="F466" s="335" t="s">
        <v>1282</v>
      </c>
      <c r="G466" s="335" t="s">
        <v>1282</v>
      </c>
      <c r="H466" s="335" t="s">
        <v>1282</v>
      </c>
      <c r="I466" s="335" t="s">
        <v>1282</v>
      </c>
      <c r="J466" s="335" t="s">
        <v>1282</v>
      </c>
      <c r="K466" s="335" t="s">
        <v>1282</v>
      </c>
      <c r="L466" s="335" t="s">
        <v>1282</v>
      </c>
      <c r="M466" s="335" t="s">
        <v>1282</v>
      </c>
      <c r="N466" s="335" t="s">
        <v>1282</v>
      </c>
      <c r="O466" s="335" t="s">
        <v>1282</v>
      </c>
      <c r="P466" s="335" t="s">
        <v>1282</v>
      </c>
      <c r="Q466" s="335" t="s">
        <v>1282</v>
      </c>
      <c r="R466" s="335" t="s">
        <v>1282</v>
      </c>
      <c r="S466" s="335" t="s">
        <v>1282</v>
      </c>
      <c r="T466" s="335" t="s">
        <v>1282</v>
      </c>
      <c r="U466" s="335" t="s">
        <v>1282</v>
      </c>
      <c r="V466" s="335" t="s">
        <v>1282</v>
      </c>
      <c r="W466" s="335" t="s">
        <v>1282</v>
      </c>
      <c r="X466" s="335" t="s">
        <v>1282</v>
      </c>
      <c r="Y466" s="335" t="s">
        <v>1282</v>
      </c>
      <c r="Z466" s="335" t="s">
        <v>1282</v>
      </c>
      <c r="AA466" s="335" t="s">
        <v>1282</v>
      </c>
      <c r="AB466" s="335" t="s">
        <v>1282</v>
      </c>
      <c r="AC466" s="335" t="s">
        <v>1282</v>
      </c>
      <c r="AD466" s="335" t="s">
        <v>1282</v>
      </c>
      <c r="AE466" s="335" t="s">
        <v>1282</v>
      </c>
      <c r="AF466" s="335" t="s">
        <v>1282</v>
      </c>
      <c r="AG466" s="335" t="s">
        <v>1282</v>
      </c>
      <c r="AH466" s="335" t="s">
        <v>1282</v>
      </c>
      <c r="AI466" s="335" t="s">
        <v>1282</v>
      </c>
      <c r="AJ466" s="335" t="s">
        <v>1282</v>
      </c>
      <c r="AK466" s="335" t="s">
        <v>1282</v>
      </c>
      <c r="AL466" s="335" t="s">
        <v>1282</v>
      </c>
      <c r="AM466" s="335" t="s">
        <v>1282</v>
      </c>
      <c r="AN466" s="335" t="s">
        <v>1282</v>
      </c>
      <c r="AO466" s="335" t="s">
        <v>1282</v>
      </c>
      <c r="AP466" s="335" t="s">
        <v>1282</v>
      </c>
      <c r="AQ466" s="335" t="s">
        <v>1282</v>
      </c>
      <c r="AR466" s="335" t="s">
        <v>1282</v>
      </c>
      <c r="AS466" s="335" t="s">
        <v>1282</v>
      </c>
      <c r="AT466" s="335" t="s">
        <v>1282</v>
      </c>
      <c r="AU466" s="335" t="s">
        <v>1282</v>
      </c>
      <c r="AV466" s="335" t="s">
        <v>1282</v>
      </c>
      <c r="AW466" s="335" t="s">
        <v>1282</v>
      </c>
      <c r="AX466" s="335">
        <v>11</v>
      </c>
      <c r="AY466" s="335">
        <v>49</v>
      </c>
      <c r="AZ466" s="335">
        <v>58</v>
      </c>
      <c r="BA466" s="335">
        <v>76</v>
      </c>
      <c r="BB466" s="335">
        <v>85</v>
      </c>
      <c r="BC466" s="335">
        <v>105</v>
      </c>
      <c r="BD466" s="335">
        <v>141</v>
      </c>
      <c r="BE466" s="335">
        <v>125</v>
      </c>
      <c r="BF466" s="335">
        <v>124</v>
      </c>
      <c r="BG466" s="335">
        <v>137</v>
      </c>
      <c r="BH466" s="335">
        <v>143</v>
      </c>
      <c r="BI466" s="335">
        <v>223</v>
      </c>
      <c r="BJ466" s="335">
        <v>252</v>
      </c>
      <c r="BK466" s="335">
        <v>341</v>
      </c>
      <c r="BL466" s="335">
        <v>386</v>
      </c>
      <c r="BM466" s="335">
        <v>437</v>
      </c>
      <c r="BN466" s="335">
        <v>590</v>
      </c>
      <c r="BO466" s="335">
        <v>510</v>
      </c>
      <c r="BP466" s="335">
        <v>533</v>
      </c>
      <c r="BQ466" s="335">
        <v>572</v>
      </c>
      <c r="BR466" s="335">
        <v>561</v>
      </c>
      <c r="BS466" s="335">
        <v>557</v>
      </c>
      <c r="BT466" s="335">
        <v>611</v>
      </c>
      <c r="BU466" s="335">
        <v>519</v>
      </c>
      <c r="BV466" s="335">
        <v>582</v>
      </c>
      <c r="BW466" s="335">
        <v>667</v>
      </c>
      <c r="BX466" s="335">
        <v>648</v>
      </c>
      <c r="BY466" s="335">
        <v>712</v>
      </c>
      <c r="BZ466" s="335">
        <v>631</v>
      </c>
      <c r="CA466" s="335">
        <v>702</v>
      </c>
      <c r="CB466" s="335">
        <v>3732</v>
      </c>
      <c r="CC466" s="335">
        <v>2582</v>
      </c>
    </row>
    <row r="467" spans="1:81" s="330" customFormat="1" ht="13.9" customHeight="1" x14ac:dyDescent="0.2">
      <c r="A467" s="377" t="s">
        <v>1336</v>
      </c>
      <c r="B467" s="378"/>
      <c r="C467" s="335" t="s">
        <v>1282</v>
      </c>
      <c r="D467" s="335" t="s">
        <v>1282</v>
      </c>
      <c r="E467" s="335" t="s">
        <v>1282</v>
      </c>
      <c r="F467" s="335" t="s">
        <v>1282</v>
      </c>
      <c r="G467" s="335" t="s">
        <v>1282</v>
      </c>
      <c r="H467" s="335" t="s">
        <v>1282</v>
      </c>
      <c r="I467" s="335" t="s">
        <v>1282</v>
      </c>
      <c r="J467" s="335" t="s">
        <v>1282</v>
      </c>
      <c r="K467" s="335" t="s">
        <v>1282</v>
      </c>
      <c r="L467" s="335" t="s">
        <v>1282</v>
      </c>
      <c r="M467" s="335" t="s">
        <v>1282</v>
      </c>
      <c r="N467" s="335" t="s">
        <v>1282</v>
      </c>
      <c r="O467" s="335" t="s">
        <v>1282</v>
      </c>
      <c r="P467" s="335" t="s">
        <v>1282</v>
      </c>
      <c r="Q467" s="335" t="s">
        <v>1282</v>
      </c>
      <c r="R467" s="335" t="s">
        <v>1282</v>
      </c>
      <c r="S467" s="335" t="s">
        <v>1282</v>
      </c>
      <c r="T467" s="335" t="s">
        <v>1282</v>
      </c>
      <c r="U467" s="335" t="s">
        <v>1282</v>
      </c>
      <c r="V467" s="335" t="s">
        <v>1282</v>
      </c>
      <c r="W467" s="335" t="s">
        <v>1282</v>
      </c>
      <c r="X467" s="335" t="s">
        <v>1282</v>
      </c>
      <c r="Y467" s="335" t="s">
        <v>1282</v>
      </c>
      <c r="Z467" s="335" t="s">
        <v>1282</v>
      </c>
      <c r="AA467" s="335" t="s">
        <v>1282</v>
      </c>
      <c r="AB467" s="335" t="s">
        <v>1282</v>
      </c>
      <c r="AC467" s="335" t="s">
        <v>1282</v>
      </c>
      <c r="AD467" s="335" t="s">
        <v>1282</v>
      </c>
      <c r="AE467" s="335" t="s">
        <v>1282</v>
      </c>
      <c r="AF467" s="335" t="s">
        <v>1282</v>
      </c>
      <c r="AG467" s="335" t="s">
        <v>1282</v>
      </c>
      <c r="AH467" s="335" t="s">
        <v>1282</v>
      </c>
      <c r="AI467" s="335" t="s">
        <v>1282</v>
      </c>
      <c r="AJ467" s="335" t="s">
        <v>1282</v>
      </c>
      <c r="AK467" s="335" t="s">
        <v>1282</v>
      </c>
      <c r="AL467" s="335" t="s">
        <v>1282</v>
      </c>
      <c r="AM467" s="335" t="s">
        <v>1282</v>
      </c>
      <c r="AN467" s="335" t="s">
        <v>1282</v>
      </c>
      <c r="AO467" s="335" t="s">
        <v>1282</v>
      </c>
      <c r="AP467" s="335" t="s">
        <v>1282</v>
      </c>
      <c r="AQ467" s="335" t="s">
        <v>1282</v>
      </c>
      <c r="AR467" s="335" t="s">
        <v>1282</v>
      </c>
      <c r="AS467" s="335" t="s">
        <v>1282</v>
      </c>
      <c r="AT467" s="335" t="s">
        <v>1282</v>
      </c>
      <c r="AU467" s="335" t="s">
        <v>1282</v>
      </c>
      <c r="AV467" s="335" t="s">
        <v>1282</v>
      </c>
      <c r="AW467" s="335" t="s">
        <v>1282</v>
      </c>
      <c r="AX467" s="335" t="s">
        <v>1282</v>
      </c>
      <c r="AY467" s="335" t="s">
        <v>1282</v>
      </c>
      <c r="AZ467" s="335" t="s">
        <v>1282</v>
      </c>
      <c r="BA467" s="335" t="s">
        <v>1282</v>
      </c>
      <c r="BB467" s="335" t="s">
        <v>1282</v>
      </c>
      <c r="BC467" s="335" t="s">
        <v>1282</v>
      </c>
      <c r="BD467" s="335" t="s">
        <v>1282</v>
      </c>
      <c r="BE467" s="335" t="s">
        <v>1282</v>
      </c>
      <c r="BF467" s="335" t="s">
        <v>1282</v>
      </c>
      <c r="BG467" s="335">
        <v>74</v>
      </c>
      <c r="BH467" s="335">
        <v>391</v>
      </c>
      <c r="BI467" s="335">
        <v>1172</v>
      </c>
      <c r="BJ467" s="335">
        <v>1477</v>
      </c>
      <c r="BK467" s="335">
        <v>2266</v>
      </c>
      <c r="BL467" s="335">
        <v>2049</v>
      </c>
      <c r="BM467" s="335">
        <v>3092</v>
      </c>
      <c r="BN467" s="335" t="s">
        <v>1282</v>
      </c>
      <c r="BO467" s="335" t="s">
        <v>1282</v>
      </c>
      <c r="BP467" s="335" t="s">
        <v>1282</v>
      </c>
      <c r="BQ467" s="335" t="s">
        <v>1282</v>
      </c>
      <c r="BR467" s="335" t="s">
        <v>1282</v>
      </c>
      <c r="BS467" s="335" t="s">
        <v>1282</v>
      </c>
      <c r="BT467" s="335" t="s">
        <v>1282</v>
      </c>
      <c r="BU467" s="335" t="s">
        <v>1282</v>
      </c>
      <c r="BV467" s="335" t="s">
        <v>1282</v>
      </c>
      <c r="BW467" s="335" t="s">
        <v>1282</v>
      </c>
      <c r="BX467" s="335" t="s">
        <v>1282</v>
      </c>
      <c r="BY467" s="335" t="s">
        <v>1282</v>
      </c>
      <c r="BZ467" s="335" t="s">
        <v>1282</v>
      </c>
      <c r="CA467" s="335" t="s">
        <v>1282</v>
      </c>
      <c r="CB467" s="335" t="s">
        <v>1282</v>
      </c>
      <c r="CC467" s="335" t="s">
        <v>1282</v>
      </c>
    </row>
    <row r="468" spans="1:81" s="330" customFormat="1" ht="13.9" customHeight="1" x14ac:dyDescent="0.2">
      <c r="A468" s="383" t="s">
        <v>1335</v>
      </c>
      <c r="B468" s="384"/>
      <c r="C468" s="333" t="s">
        <v>1282</v>
      </c>
      <c r="D468" s="333" t="s">
        <v>1282</v>
      </c>
      <c r="E468" s="333" t="s">
        <v>1282</v>
      </c>
      <c r="F468" s="333" t="s">
        <v>1282</v>
      </c>
      <c r="G468" s="333" t="s">
        <v>1282</v>
      </c>
      <c r="H468" s="333" t="s">
        <v>1282</v>
      </c>
      <c r="I468" s="333" t="s">
        <v>1282</v>
      </c>
      <c r="J468" s="333" t="s">
        <v>1282</v>
      </c>
      <c r="K468" s="333" t="s">
        <v>1282</v>
      </c>
      <c r="L468" s="333" t="s">
        <v>1282</v>
      </c>
      <c r="M468" s="333" t="s">
        <v>1282</v>
      </c>
      <c r="N468" s="333" t="s">
        <v>1282</v>
      </c>
      <c r="O468" s="333" t="s">
        <v>1282</v>
      </c>
      <c r="P468" s="333" t="s">
        <v>1282</v>
      </c>
      <c r="Q468" s="333" t="s">
        <v>1282</v>
      </c>
      <c r="R468" s="333" t="s">
        <v>1282</v>
      </c>
      <c r="S468" s="333" t="s">
        <v>1282</v>
      </c>
      <c r="T468" s="333" t="s">
        <v>1282</v>
      </c>
      <c r="U468" s="333" t="s">
        <v>1282</v>
      </c>
      <c r="V468" s="333" t="s">
        <v>1282</v>
      </c>
      <c r="W468" s="333" t="s">
        <v>1282</v>
      </c>
      <c r="X468" s="333" t="s">
        <v>1282</v>
      </c>
      <c r="Y468" s="333" t="s">
        <v>1282</v>
      </c>
      <c r="Z468" s="333" t="s">
        <v>1282</v>
      </c>
      <c r="AA468" s="333" t="s">
        <v>1282</v>
      </c>
      <c r="AB468" s="333" t="s">
        <v>1282</v>
      </c>
      <c r="AC468" s="333">
        <v>1</v>
      </c>
      <c r="AD468" s="333">
        <v>3</v>
      </c>
      <c r="AE468" s="333">
        <v>6</v>
      </c>
      <c r="AF468" s="333">
        <v>28</v>
      </c>
      <c r="AG468" s="333">
        <v>41</v>
      </c>
      <c r="AH468" s="333">
        <v>196</v>
      </c>
      <c r="AI468" s="333">
        <v>321</v>
      </c>
      <c r="AJ468" s="333">
        <v>526</v>
      </c>
      <c r="AK468" s="333">
        <v>637</v>
      </c>
      <c r="AL468" s="333">
        <v>722</v>
      </c>
      <c r="AM468" s="333">
        <v>789</v>
      </c>
      <c r="AN468" s="333">
        <v>168</v>
      </c>
      <c r="AO468" s="333">
        <v>707</v>
      </c>
      <c r="AP468" s="333">
        <v>563</v>
      </c>
      <c r="AQ468" s="333">
        <v>505</v>
      </c>
      <c r="AR468" s="333">
        <v>513</v>
      </c>
      <c r="AS468" s="333">
        <v>316</v>
      </c>
      <c r="AT468" s="333">
        <v>168</v>
      </c>
      <c r="AU468" s="333">
        <v>79</v>
      </c>
      <c r="AV468" s="333">
        <v>44</v>
      </c>
      <c r="AW468" s="333">
        <v>69</v>
      </c>
      <c r="AX468" s="333">
        <v>124</v>
      </c>
      <c r="AY468" s="333">
        <v>248</v>
      </c>
      <c r="AZ468" s="333">
        <v>377</v>
      </c>
      <c r="BA468" s="333">
        <v>469</v>
      </c>
      <c r="BB468" s="333">
        <v>508</v>
      </c>
      <c r="BC468" s="333">
        <v>772</v>
      </c>
      <c r="BD468" s="333">
        <v>849</v>
      </c>
      <c r="BE468" s="333">
        <v>876</v>
      </c>
      <c r="BF468" s="333">
        <v>887</v>
      </c>
      <c r="BG468" s="333">
        <v>1080</v>
      </c>
      <c r="BH468" s="333">
        <v>1420</v>
      </c>
      <c r="BI468" s="333">
        <v>2722</v>
      </c>
      <c r="BJ468" s="333">
        <v>3493</v>
      </c>
      <c r="BK468" s="333">
        <v>4473</v>
      </c>
      <c r="BL468" s="333">
        <v>4762</v>
      </c>
      <c r="BM468" s="333">
        <v>6222</v>
      </c>
      <c r="BN468" s="333">
        <v>5364</v>
      </c>
      <c r="BO468" s="333">
        <v>4137</v>
      </c>
      <c r="BP468" s="333">
        <v>4689</v>
      </c>
      <c r="BQ468" s="333">
        <v>4215</v>
      </c>
      <c r="BR468" s="333">
        <v>4327</v>
      </c>
      <c r="BS468" s="333">
        <v>3954</v>
      </c>
      <c r="BT468" s="333">
        <v>3802</v>
      </c>
      <c r="BU468" s="333">
        <v>4417</v>
      </c>
      <c r="BV468" s="333">
        <v>4592</v>
      </c>
      <c r="BW468" s="333">
        <v>4497</v>
      </c>
      <c r="BX468" s="333">
        <v>4216</v>
      </c>
      <c r="BY468" s="333">
        <v>4045</v>
      </c>
      <c r="BZ468" s="333">
        <v>3274</v>
      </c>
      <c r="CA468" s="333">
        <v>3177</v>
      </c>
      <c r="CB468" s="333">
        <v>6735</v>
      </c>
      <c r="CC468" s="333">
        <v>5704</v>
      </c>
    </row>
    <row r="469" spans="1:81" s="330" customFormat="1" ht="13.9" customHeight="1" x14ac:dyDescent="0.2">
      <c r="A469" s="375" t="s">
        <v>1298</v>
      </c>
      <c r="B469" s="376"/>
      <c r="C469" s="337"/>
      <c r="D469" s="337"/>
      <c r="E469" s="337"/>
      <c r="F469" s="337"/>
      <c r="G469" s="337"/>
      <c r="H469" s="337"/>
      <c r="I469" s="337"/>
      <c r="J469" s="337"/>
      <c r="K469" s="337"/>
      <c r="L469" s="337"/>
      <c r="M469" s="337"/>
      <c r="N469" s="337"/>
      <c r="O469" s="337"/>
      <c r="P469" s="337"/>
      <c r="Q469" s="337"/>
      <c r="R469" s="337"/>
      <c r="S469" s="337"/>
      <c r="T469" s="337"/>
      <c r="U469" s="337"/>
      <c r="V469" s="337"/>
      <c r="W469" s="337"/>
      <c r="X469" s="337"/>
      <c r="Y469" s="337"/>
      <c r="Z469" s="337"/>
      <c r="AA469" s="337"/>
      <c r="AB469" s="337"/>
      <c r="AC469" s="337"/>
      <c r="AD469" s="337"/>
      <c r="AE469" s="337"/>
      <c r="AF469" s="337"/>
      <c r="AG469" s="337"/>
      <c r="AH469" s="337"/>
      <c r="AI469" s="337"/>
      <c r="AJ469" s="337"/>
      <c r="AK469" s="337"/>
      <c r="AL469" s="337"/>
      <c r="AM469" s="337"/>
      <c r="AN469" s="337"/>
      <c r="AO469" s="337"/>
      <c r="AP469" s="337"/>
      <c r="AQ469" s="337"/>
      <c r="AR469" s="337"/>
      <c r="AS469" s="337"/>
      <c r="AT469" s="337"/>
      <c r="AU469" s="337"/>
      <c r="AV469" s="337"/>
      <c r="AW469" s="337"/>
      <c r="AX469" s="337"/>
      <c r="AY469" s="337"/>
      <c r="AZ469" s="337"/>
      <c r="BA469" s="337"/>
      <c r="BB469" s="337"/>
      <c r="BC469" s="337"/>
      <c r="BD469" s="337"/>
      <c r="BE469" s="337"/>
      <c r="BF469" s="337"/>
      <c r="BG469" s="337"/>
      <c r="BH469" s="337"/>
      <c r="BI469" s="337"/>
      <c r="BJ469" s="337"/>
      <c r="BK469" s="337"/>
      <c r="BL469" s="337"/>
      <c r="BM469" s="337"/>
      <c r="BN469" s="337"/>
      <c r="BO469" s="337"/>
      <c r="BP469" s="337"/>
      <c r="BQ469" s="337"/>
      <c r="BR469" s="337"/>
      <c r="BS469" s="337"/>
      <c r="BT469" s="337"/>
      <c r="BU469" s="337"/>
      <c r="BV469" s="337"/>
      <c r="BW469" s="337"/>
      <c r="BX469" s="337"/>
      <c r="BY469" s="337"/>
      <c r="BZ469" s="337"/>
      <c r="CA469" s="337"/>
      <c r="CB469" s="337"/>
      <c r="CC469" s="337"/>
    </row>
    <row r="470" spans="1:81" s="330" customFormat="1" ht="13.9" customHeight="1" x14ac:dyDescent="0.2">
      <c r="A470" s="377" t="s">
        <v>1334</v>
      </c>
      <c r="B470" s="378"/>
      <c r="C470" s="335" t="s">
        <v>1282</v>
      </c>
      <c r="D470" s="335" t="s">
        <v>1282</v>
      </c>
      <c r="E470" s="335" t="s">
        <v>1282</v>
      </c>
      <c r="F470" s="335" t="s">
        <v>1282</v>
      </c>
      <c r="G470" s="335" t="s">
        <v>1282</v>
      </c>
      <c r="H470" s="335" t="s">
        <v>1282</v>
      </c>
      <c r="I470" s="335" t="s">
        <v>1282</v>
      </c>
      <c r="J470" s="335" t="s">
        <v>1282</v>
      </c>
      <c r="K470" s="335" t="s">
        <v>1282</v>
      </c>
      <c r="L470" s="335" t="s">
        <v>1282</v>
      </c>
      <c r="M470" s="335" t="s">
        <v>1282</v>
      </c>
      <c r="N470" s="335" t="s">
        <v>1282</v>
      </c>
      <c r="O470" s="335" t="s">
        <v>1282</v>
      </c>
      <c r="P470" s="335" t="s">
        <v>1282</v>
      </c>
      <c r="Q470" s="335" t="s">
        <v>1282</v>
      </c>
      <c r="R470" s="335" t="s">
        <v>1282</v>
      </c>
      <c r="S470" s="335" t="s">
        <v>1282</v>
      </c>
      <c r="T470" s="335" t="s">
        <v>1282</v>
      </c>
      <c r="U470" s="335" t="s">
        <v>1282</v>
      </c>
      <c r="V470" s="335" t="s">
        <v>1282</v>
      </c>
      <c r="W470" s="335" t="s">
        <v>1282</v>
      </c>
      <c r="X470" s="335" t="s">
        <v>1282</v>
      </c>
      <c r="Y470" s="335" t="s">
        <v>1282</v>
      </c>
      <c r="Z470" s="335" t="s">
        <v>1282</v>
      </c>
      <c r="AA470" s="335" t="s">
        <v>1282</v>
      </c>
      <c r="AB470" s="335" t="s">
        <v>1282</v>
      </c>
      <c r="AC470" s="335" t="s">
        <v>1282</v>
      </c>
      <c r="AD470" s="335" t="s">
        <v>1282</v>
      </c>
      <c r="AE470" s="335" t="s">
        <v>1282</v>
      </c>
      <c r="AF470" s="335" t="s">
        <v>1282</v>
      </c>
      <c r="AG470" s="335" t="s">
        <v>1282</v>
      </c>
      <c r="AH470" s="335" t="s">
        <v>1282</v>
      </c>
      <c r="AI470" s="335" t="s">
        <v>1282</v>
      </c>
      <c r="AJ470" s="335" t="s">
        <v>1282</v>
      </c>
      <c r="AK470" s="335" t="s">
        <v>1282</v>
      </c>
      <c r="AL470" s="335" t="s">
        <v>1282</v>
      </c>
      <c r="AM470" s="335" t="s">
        <v>1282</v>
      </c>
      <c r="AN470" s="335" t="s">
        <v>1282</v>
      </c>
      <c r="AO470" s="335" t="s">
        <v>1282</v>
      </c>
      <c r="AP470" s="335" t="s">
        <v>1282</v>
      </c>
      <c r="AQ470" s="335" t="s">
        <v>1282</v>
      </c>
      <c r="AR470" s="335" t="s">
        <v>1282</v>
      </c>
      <c r="AS470" s="335" t="s">
        <v>1282</v>
      </c>
      <c r="AT470" s="335" t="s">
        <v>1282</v>
      </c>
      <c r="AU470" s="335" t="s">
        <v>1282</v>
      </c>
      <c r="AV470" s="335" t="s">
        <v>1282</v>
      </c>
      <c r="AW470" s="335" t="s">
        <v>1282</v>
      </c>
      <c r="AX470" s="335" t="s">
        <v>1282</v>
      </c>
      <c r="AY470" s="335" t="s">
        <v>1282</v>
      </c>
      <c r="AZ470" s="335" t="s">
        <v>1282</v>
      </c>
      <c r="BA470" s="335" t="s">
        <v>1282</v>
      </c>
      <c r="BB470" s="335" t="s">
        <v>1282</v>
      </c>
      <c r="BC470" s="335" t="s">
        <v>1282</v>
      </c>
      <c r="BD470" s="335" t="s">
        <v>1282</v>
      </c>
      <c r="BE470" s="335" t="s">
        <v>1282</v>
      </c>
      <c r="BF470" s="335" t="s">
        <v>1282</v>
      </c>
      <c r="BG470" s="335" t="s">
        <v>1282</v>
      </c>
      <c r="BH470" s="335" t="s">
        <v>1282</v>
      </c>
      <c r="BI470" s="335" t="s">
        <v>1282</v>
      </c>
      <c r="BJ470" s="335" t="s">
        <v>1282</v>
      </c>
      <c r="BK470" s="335">
        <v>130</v>
      </c>
      <c r="BL470" s="335">
        <v>143</v>
      </c>
      <c r="BM470" s="335">
        <v>136</v>
      </c>
      <c r="BN470" s="335">
        <v>152</v>
      </c>
      <c r="BO470" s="335">
        <v>194</v>
      </c>
      <c r="BP470" s="335">
        <v>191</v>
      </c>
      <c r="BQ470" s="335">
        <v>187</v>
      </c>
      <c r="BR470" s="335">
        <v>172</v>
      </c>
      <c r="BS470" s="335">
        <v>193</v>
      </c>
      <c r="BT470" s="335">
        <v>209</v>
      </c>
      <c r="BU470" s="335">
        <v>217</v>
      </c>
      <c r="BV470" s="335">
        <v>222</v>
      </c>
      <c r="BW470" s="335">
        <v>220</v>
      </c>
      <c r="BX470" s="335">
        <v>217</v>
      </c>
      <c r="BY470" s="335">
        <v>229</v>
      </c>
      <c r="BZ470" s="335">
        <v>211</v>
      </c>
      <c r="CA470" s="335">
        <v>212</v>
      </c>
      <c r="CB470" s="335">
        <v>278</v>
      </c>
      <c r="CC470" s="335">
        <v>199</v>
      </c>
    </row>
    <row r="471" spans="1:81" s="330" customFormat="1" ht="13.9" customHeight="1" x14ac:dyDescent="0.2">
      <c r="A471" s="377" t="s">
        <v>1333</v>
      </c>
      <c r="B471" s="378"/>
      <c r="C471" s="335" t="s">
        <v>1282</v>
      </c>
      <c r="D471" s="335" t="s">
        <v>1282</v>
      </c>
      <c r="E471" s="335" t="s">
        <v>1282</v>
      </c>
      <c r="F471" s="335" t="s">
        <v>1282</v>
      </c>
      <c r="G471" s="335" t="s">
        <v>1282</v>
      </c>
      <c r="H471" s="335" t="s">
        <v>1282</v>
      </c>
      <c r="I471" s="335" t="s">
        <v>1282</v>
      </c>
      <c r="J471" s="335" t="s">
        <v>1282</v>
      </c>
      <c r="K471" s="335" t="s">
        <v>1282</v>
      </c>
      <c r="L471" s="335" t="s">
        <v>1282</v>
      </c>
      <c r="M471" s="335" t="s">
        <v>1282</v>
      </c>
      <c r="N471" s="335" t="s">
        <v>1282</v>
      </c>
      <c r="O471" s="335" t="s">
        <v>1282</v>
      </c>
      <c r="P471" s="335" t="s">
        <v>1282</v>
      </c>
      <c r="Q471" s="335" t="s">
        <v>1282</v>
      </c>
      <c r="R471" s="335" t="s">
        <v>1282</v>
      </c>
      <c r="S471" s="335" t="s">
        <v>1282</v>
      </c>
      <c r="T471" s="335" t="s">
        <v>1282</v>
      </c>
      <c r="U471" s="335" t="s">
        <v>1282</v>
      </c>
      <c r="V471" s="335" t="s">
        <v>1282</v>
      </c>
      <c r="W471" s="335" t="s">
        <v>1282</v>
      </c>
      <c r="X471" s="335" t="s">
        <v>1282</v>
      </c>
      <c r="Y471" s="335" t="s">
        <v>1282</v>
      </c>
      <c r="Z471" s="335" t="s">
        <v>1282</v>
      </c>
      <c r="AA471" s="335" t="s">
        <v>1282</v>
      </c>
      <c r="AB471" s="335" t="s">
        <v>1282</v>
      </c>
      <c r="AC471" s="335" t="s">
        <v>1282</v>
      </c>
      <c r="AD471" s="335" t="s">
        <v>1282</v>
      </c>
      <c r="AE471" s="335">
        <v>6</v>
      </c>
      <c r="AF471" s="335" t="s">
        <v>1282</v>
      </c>
      <c r="AG471" s="335">
        <v>1</v>
      </c>
      <c r="AH471" s="335">
        <v>1</v>
      </c>
      <c r="AI471" s="335">
        <v>1</v>
      </c>
      <c r="AJ471" s="335">
        <v>1</v>
      </c>
      <c r="AK471" s="335">
        <v>2</v>
      </c>
      <c r="AL471" s="335">
        <v>3</v>
      </c>
      <c r="AM471" s="335">
        <v>6</v>
      </c>
      <c r="AN471" s="335">
        <v>1</v>
      </c>
      <c r="AO471" s="335">
        <v>6</v>
      </c>
      <c r="AP471" s="335">
        <v>9</v>
      </c>
      <c r="AQ471" s="335">
        <v>12</v>
      </c>
      <c r="AR471" s="335">
        <v>16</v>
      </c>
      <c r="AS471" s="335">
        <v>15</v>
      </c>
      <c r="AT471" s="335">
        <v>17</v>
      </c>
      <c r="AU471" s="335">
        <v>18</v>
      </c>
      <c r="AV471" s="335">
        <v>19</v>
      </c>
      <c r="AW471" s="335">
        <v>20</v>
      </c>
      <c r="AX471" s="335">
        <v>21</v>
      </c>
      <c r="AY471" s="335">
        <v>20</v>
      </c>
      <c r="AZ471" s="335">
        <v>20</v>
      </c>
      <c r="BA471" s="335">
        <v>20</v>
      </c>
      <c r="BB471" s="335">
        <v>20</v>
      </c>
      <c r="BC471" s="335">
        <v>24</v>
      </c>
      <c r="BD471" s="335">
        <v>24</v>
      </c>
      <c r="BE471" s="335">
        <v>25</v>
      </c>
      <c r="BF471" s="335">
        <v>26</v>
      </c>
      <c r="BG471" s="335">
        <v>26</v>
      </c>
      <c r="BH471" s="335">
        <v>23</v>
      </c>
      <c r="BI471" s="335">
        <v>25</v>
      </c>
      <c r="BJ471" s="335">
        <v>16</v>
      </c>
      <c r="BK471" s="335">
        <v>28</v>
      </c>
      <c r="BL471" s="335">
        <v>46</v>
      </c>
      <c r="BM471" s="335">
        <v>30</v>
      </c>
      <c r="BN471" s="335">
        <v>30</v>
      </c>
      <c r="BO471" s="335">
        <v>33</v>
      </c>
      <c r="BP471" s="335">
        <v>33</v>
      </c>
      <c r="BQ471" s="335">
        <v>30</v>
      </c>
      <c r="BR471" s="335">
        <v>29</v>
      </c>
      <c r="BS471" s="335">
        <v>33</v>
      </c>
      <c r="BT471" s="335">
        <v>28</v>
      </c>
      <c r="BU471" s="335">
        <v>26</v>
      </c>
      <c r="BV471" s="335">
        <v>30</v>
      </c>
      <c r="BW471" s="335">
        <v>29</v>
      </c>
      <c r="BX471" s="335">
        <v>30</v>
      </c>
      <c r="BY471" s="335">
        <v>29</v>
      </c>
      <c r="BZ471" s="335">
        <v>30</v>
      </c>
      <c r="CA471" s="335">
        <v>30</v>
      </c>
      <c r="CB471" s="335">
        <v>30</v>
      </c>
      <c r="CC471" s="335">
        <v>30</v>
      </c>
    </row>
    <row r="472" spans="1:81" s="330" customFormat="1" ht="13.9" customHeight="1" x14ac:dyDescent="0.2">
      <c r="A472" s="377" t="s">
        <v>1332</v>
      </c>
      <c r="B472" s="378"/>
      <c r="C472" s="335" t="s">
        <v>1282</v>
      </c>
      <c r="D472" s="335" t="s">
        <v>1282</v>
      </c>
      <c r="E472" s="335" t="s">
        <v>1282</v>
      </c>
      <c r="F472" s="335" t="s">
        <v>1282</v>
      </c>
      <c r="G472" s="335" t="s">
        <v>1282</v>
      </c>
      <c r="H472" s="335" t="s">
        <v>1282</v>
      </c>
      <c r="I472" s="335" t="s">
        <v>1282</v>
      </c>
      <c r="J472" s="335" t="s">
        <v>1282</v>
      </c>
      <c r="K472" s="335" t="s">
        <v>1282</v>
      </c>
      <c r="L472" s="335" t="s">
        <v>1282</v>
      </c>
      <c r="M472" s="335" t="s">
        <v>1282</v>
      </c>
      <c r="N472" s="335" t="s">
        <v>1282</v>
      </c>
      <c r="O472" s="335" t="s">
        <v>1282</v>
      </c>
      <c r="P472" s="335" t="s">
        <v>1282</v>
      </c>
      <c r="Q472" s="335" t="s">
        <v>1282</v>
      </c>
      <c r="R472" s="335" t="s">
        <v>1282</v>
      </c>
      <c r="S472" s="335" t="s">
        <v>1282</v>
      </c>
      <c r="T472" s="335" t="s">
        <v>1282</v>
      </c>
      <c r="U472" s="335" t="s">
        <v>1282</v>
      </c>
      <c r="V472" s="335" t="s">
        <v>1282</v>
      </c>
      <c r="W472" s="335" t="s">
        <v>1282</v>
      </c>
      <c r="X472" s="335" t="s">
        <v>1282</v>
      </c>
      <c r="Y472" s="335" t="s">
        <v>1282</v>
      </c>
      <c r="Z472" s="335" t="s">
        <v>1282</v>
      </c>
      <c r="AA472" s="335" t="s">
        <v>1282</v>
      </c>
      <c r="AB472" s="335" t="s">
        <v>1282</v>
      </c>
      <c r="AC472" s="335" t="s">
        <v>1282</v>
      </c>
      <c r="AD472" s="335" t="s">
        <v>1282</v>
      </c>
      <c r="AE472" s="335" t="s">
        <v>1282</v>
      </c>
      <c r="AF472" s="335" t="s">
        <v>1282</v>
      </c>
      <c r="AG472" s="335" t="s">
        <v>1282</v>
      </c>
      <c r="AH472" s="335" t="s">
        <v>1282</v>
      </c>
      <c r="AI472" s="335" t="s">
        <v>1282</v>
      </c>
      <c r="AJ472" s="335" t="s">
        <v>1282</v>
      </c>
      <c r="AK472" s="335" t="s">
        <v>1282</v>
      </c>
      <c r="AL472" s="335" t="s">
        <v>1282</v>
      </c>
      <c r="AM472" s="335" t="s">
        <v>1282</v>
      </c>
      <c r="AN472" s="335" t="s">
        <v>1282</v>
      </c>
      <c r="AO472" s="335" t="s">
        <v>1282</v>
      </c>
      <c r="AP472" s="335" t="s">
        <v>1282</v>
      </c>
      <c r="AQ472" s="335" t="s">
        <v>1282</v>
      </c>
      <c r="AR472" s="335" t="s">
        <v>1282</v>
      </c>
      <c r="AS472" s="335" t="s">
        <v>1282</v>
      </c>
      <c r="AT472" s="335" t="s">
        <v>1282</v>
      </c>
      <c r="AU472" s="335" t="s">
        <v>1282</v>
      </c>
      <c r="AV472" s="335" t="s">
        <v>1282</v>
      </c>
      <c r="AW472" s="335" t="s">
        <v>1282</v>
      </c>
      <c r="AX472" s="335" t="s">
        <v>1282</v>
      </c>
      <c r="AY472" s="335" t="s">
        <v>1288</v>
      </c>
      <c r="AZ472" s="335">
        <v>3</v>
      </c>
      <c r="BA472" s="335">
        <v>8</v>
      </c>
      <c r="BB472" s="335">
        <v>10</v>
      </c>
      <c r="BC472" s="335">
        <v>13</v>
      </c>
      <c r="BD472" s="335">
        <v>11</v>
      </c>
      <c r="BE472" s="335">
        <v>11</v>
      </c>
      <c r="BF472" s="335">
        <v>9</v>
      </c>
      <c r="BG472" s="335">
        <v>12</v>
      </c>
      <c r="BH472" s="335">
        <v>8</v>
      </c>
      <c r="BI472" s="335">
        <v>6</v>
      </c>
      <c r="BJ472" s="335">
        <v>6</v>
      </c>
      <c r="BK472" s="335">
        <v>8</v>
      </c>
      <c r="BL472" s="335">
        <v>8</v>
      </c>
      <c r="BM472" s="335">
        <v>7</v>
      </c>
      <c r="BN472" s="335">
        <v>2</v>
      </c>
      <c r="BO472" s="335">
        <v>3</v>
      </c>
      <c r="BP472" s="335">
        <v>2</v>
      </c>
      <c r="BQ472" s="335">
        <v>2</v>
      </c>
      <c r="BR472" s="335">
        <v>5</v>
      </c>
      <c r="BS472" s="335">
        <v>3</v>
      </c>
      <c r="BT472" s="335">
        <v>4</v>
      </c>
      <c r="BU472" s="335">
        <v>4</v>
      </c>
      <c r="BV472" s="335">
        <v>5</v>
      </c>
      <c r="BW472" s="335">
        <v>4</v>
      </c>
      <c r="BX472" s="335">
        <v>4</v>
      </c>
      <c r="BY472" s="335">
        <v>6</v>
      </c>
      <c r="BZ472" s="335">
        <v>4</v>
      </c>
      <c r="CA472" s="335">
        <v>6</v>
      </c>
      <c r="CB472" s="335">
        <v>6</v>
      </c>
      <c r="CC472" s="335">
        <v>5</v>
      </c>
    </row>
    <row r="473" spans="1:81" s="330" customFormat="1" ht="13.9" customHeight="1" x14ac:dyDescent="0.2">
      <c r="A473" s="377" t="s">
        <v>1331</v>
      </c>
      <c r="B473" s="378"/>
      <c r="C473" s="335" t="s">
        <v>1282</v>
      </c>
      <c r="D473" s="335" t="s">
        <v>1282</v>
      </c>
      <c r="E473" s="335" t="s">
        <v>1282</v>
      </c>
      <c r="F473" s="335" t="s">
        <v>1282</v>
      </c>
      <c r="G473" s="335" t="s">
        <v>1282</v>
      </c>
      <c r="H473" s="335" t="s">
        <v>1282</v>
      </c>
      <c r="I473" s="335" t="s">
        <v>1282</v>
      </c>
      <c r="J473" s="335" t="s">
        <v>1282</v>
      </c>
      <c r="K473" s="335" t="s">
        <v>1282</v>
      </c>
      <c r="L473" s="335" t="s">
        <v>1282</v>
      </c>
      <c r="M473" s="335" t="s">
        <v>1282</v>
      </c>
      <c r="N473" s="335" t="s">
        <v>1282</v>
      </c>
      <c r="O473" s="335" t="s">
        <v>1282</v>
      </c>
      <c r="P473" s="335" t="s">
        <v>1282</v>
      </c>
      <c r="Q473" s="335" t="s">
        <v>1282</v>
      </c>
      <c r="R473" s="335" t="s">
        <v>1282</v>
      </c>
      <c r="S473" s="335" t="s">
        <v>1282</v>
      </c>
      <c r="T473" s="335" t="s">
        <v>1282</v>
      </c>
      <c r="U473" s="335" t="s">
        <v>1282</v>
      </c>
      <c r="V473" s="335" t="s">
        <v>1282</v>
      </c>
      <c r="W473" s="335" t="s">
        <v>1282</v>
      </c>
      <c r="X473" s="335" t="s">
        <v>1282</v>
      </c>
      <c r="Y473" s="335" t="s">
        <v>1282</v>
      </c>
      <c r="Z473" s="335" t="s">
        <v>1282</v>
      </c>
      <c r="AA473" s="335" t="s">
        <v>1282</v>
      </c>
      <c r="AB473" s="335" t="s">
        <v>1282</v>
      </c>
      <c r="AC473" s="335" t="s">
        <v>1282</v>
      </c>
      <c r="AD473" s="335" t="s">
        <v>1282</v>
      </c>
      <c r="AE473" s="335" t="s">
        <v>1282</v>
      </c>
      <c r="AF473" s="335" t="s">
        <v>1282</v>
      </c>
      <c r="AG473" s="335" t="s">
        <v>1282</v>
      </c>
      <c r="AH473" s="335" t="s">
        <v>1282</v>
      </c>
      <c r="AI473" s="335" t="s">
        <v>1282</v>
      </c>
      <c r="AJ473" s="335" t="s">
        <v>1282</v>
      </c>
      <c r="AK473" s="335" t="s">
        <v>1282</v>
      </c>
      <c r="AL473" s="335" t="s">
        <v>1282</v>
      </c>
      <c r="AM473" s="335" t="s">
        <v>1282</v>
      </c>
      <c r="AN473" s="335" t="s">
        <v>1282</v>
      </c>
      <c r="AO473" s="335" t="s">
        <v>1282</v>
      </c>
      <c r="AP473" s="335" t="s">
        <v>1282</v>
      </c>
      <c r="AQ473" s="335" t="s">
        <v>1282</v>
      </c>
      <c r="AR473" s="335" t="s">
        <v>1282</v>
      </c>
      <c r="AS473" s="335" t="s">
        <v>1282</v>
      </c>
      <c r="AT473" s="335" t="s">
        <v>1282</v>
      </c>
      <c r="AU473" s="335" t="s">
        <v>1282</v>
      </c>
      <c r="AV473" s="335" t="s">
        <v>1282</v>
      </c>
      <c r="AW473" s="335" t="s">
        <v>1282</v>
      </c>
      <c r="AX473" s="335" t="s">
        <v>1282</v>
      </c>
      <c r="AY473" s="335" t="s">
        <v>1282</v>
      </c>
      <c r="AZ473" s="335" t="s">
        <v>1282</v>
      </c>
      <c r="BA473" s="335" t="s">
        <v>1282</v>
      </c>
      <c r="BB473" s="335" t="s">
        <v>1282</v>
      </c>
      <c r="BC473" s="335" t="s">
        <v>1282</v>
      </c>
      <c r="BD473" s="335" t="s">
        <v>1282</v>
      </c>
      <c r="BE473" s="335" t="s">
        <v>1282</v>
      </c>
      <c r="BF473" s="335" t="s">
        <v>1282</v>
      </c>
      <c r="BG473" s="335" t="s">
        <v>1282</v>
      </c>
      <c r="BH473" s="335" t="s">
        <v>1282</v>
      </c>
      <c r="BI473" s="335">
        <v>1</v>
      </c>
      <c r="BJ473" s="335" t="s">
        <v>1282</v>
      </c>
      <c r="BK473" s="335" t="s">
        <v>1282</v>
      </c>
      <c r="BL473" s="335" t="s">
        <v>1282</v>
      </c>
      <c r="BM473" s="335" t="s">
        <v>1282</v>
      </c>
      <c r="BN473" s="335" t="s">
        <v>1282</v>
      </c>
      <c r="BO473" s="335" t="s">
        <v>1282</v>
      </c>
      <c r="BP473" s="335" t="s">
        <v>1282</v>
      </c>
      <c r="BQ473" s="335" t="s">
        <v>1282</v>
      </c>
      <c r="BR473" s="335" t="s">
        <v>1282</v>
      </c>
      <c r="BS473" s="335" t="s">
        <v>1282</v>
      </c>
      <c r="BT473" s="335" t="s">
        <v>1282</v>
      </c>
      <c r="BU473" s="335" t="s">
        <v>1282</v>
      </c>
      <c r="BV473" s="335" t="s">
        <v>1282</v>
      </c>
      <c r="BW473" s="335" t="s">
        <v>1282</v>
      </c>
      <c r="BX473" s="335" t="s">
        <v>1282</v>
      </c>
      <c r="BY473" s="335" t="s">
        <v>1282</v>
      </c>
      <c r="BZ473" s="335" t="s">
        <v>1282</v>
      </c>
      <c r="CA473" s="335" t="s">
        <v>1282</v>
      </c>
      <c r="CB473" s="335" t="s">
        <v>1282</v>
      </c>
      <c r="CC473" s="335" t="s">
        <v>1282</v>
      </c>
    </row>
    <row r="474" spans="1:81" s="330" customFormat="1" ht="13.9" customHeight="1" x14ac:dyDescent="0.2">
      <c r="A474" s="377" t="s">
        <v>1330</v>
      </c>
      <c r="B474" s="378"/>
      <c r="C474" s="335" t="s">
        <v>1282</v>
      </c>
      <c r="D474" s="335" t="s">
        <v>1282</v>
      </c>
      <c r="E474" s="335" t="s">
        <v>1282</v>
      </c>
      <c r="F474" s="335" t="s">
        <v>1282</v>
      </c>
      <c r="G474" s="335" t="s">
        <v>1282</v>
      </c>
      <c r="H474" s="335" t="s">
        <v>1282</v>
      </c>
      <c r="I474" s="335" t="s">
        <v>1282</v>
      </c>
      <c r="J474" s="335" t="s">
        <v>1282</v>
      </c>
      <c r="K474" s="335" t="s">
        <v>1282</v>
      </c>
      <c r="L474" s="335" t="s">
        <v>1282</v>
      </c>
      <c r="M474" s="335" t="s">
        <v>1282</v>
      </c>
      <c r="N474" s="335" t="s">
        <v>1282</v>
      </c>
      <c r="O474" s="335" t="s">
        <v>1282</v>
      </c>
      <c r="P474" s="335" t="s">
        <v>1282</v>
      </c>
      <c r="Q474" s="335" t="s">
        <v>1282</v>
      </c>
      <c r="R474" s="335" t="s">
        <v>1282</v>
      </c>
      <c r="S474" s="335" t="s">
        <v>1282</v>
      </c>
      <c r="T474" s="335" t="s">
        <v>1282</v>
      </c>
      <c r="U474" s="335" t="s">
        <v>1282</v>
      </c>
      <c r="V474" s="335" t="s">
        <v>1282</v>
      </c>
      <c r="W474" s="335" t="s">
        <v>1282</v>
      </c>
      <c r="X474" s="335" t="s">
        <v>1282</v>
      </c>
      <c r="Y474" s="335" t="s">
        <v>1282</v>
      </c>
      <c r="Z474" s="335" t="s">
        <v>1282</v>
      </c>
      <c r="AA474" s="335" t="s">
        <v>1282</v>
      </c>
      <c r="AB474" s="335" t="s">
        <v>1282</v>
      </c>
      <c r="AC474" s="335" t="s">
        <v>1282</v>
      </c>
      <c r="AD474" s="335" t="s">
        <v>1282</v>
      </c>
      <c r="AE474" s="335" t="s">
        <v>1282</v>
      </c>
      <c r="AF474" s="335" t="s">
        <v>1282</v>
      </c>
      <c r="AG474" s="335" t="s">
        <v>1282</v>
      </c>
      <c r="AH474" s="335" t="s">
        <v>1282</v>
      </c>
      <c r="AI474" s="335" t="s">
        <v>1282</v>
      </c>
      <c r="AJ474" s="335" t="s">
        <v>1282</v>
      </c>
      <c r="AK474" s="335" t="s">
        <v>1282</v>
      </c>
      <c r="AL474" s="335" t="s">
        <v>1282</v>
      </c>
      <c r="AM474" s="335" t="s">
        <v>1282</v>
      </c>
      <c r="AN474" s="335" t="s">
        <v>1282</v>
      </c>
      <c r="AO474" s="335" t="s">
        <v>1282</v>
      </c>
      <c r="AP474" s="335" t="s">
        <v>1282</v>
      </c>
      <c r="AQ474" s="335" t="s">
        <v>1282</v>
      </c>
      <c r="AR474" s="335" t="s">
        <v>1282</v>
      </c>
      <c r="AS474" s="335" t="s">
        <v>1282</v>
      </c>
      <c r="AT474" s="335" t="s">
        <v>1282</v>
      </c>
      <c r="AU474" s="335" t="s">
        <v>1282</v>
      </c>
      <c r="AV474" s="335" t="s">
        <v>1282</v>
      </c>
      <c r="AW474" s="335" t="s">
        <v>1282</v>
      </c>
      <c r="AX474" s="335" t="s">
        <v>1282</v>
      </c>
      <c r="AY474" s="335" t="s">
        <v>1282</v>
      </c>
      <c r="AZ474" s="335" t="s">
        <v>1282</v>
      </c>
      <c r="BA474" s="335" t="s">
        <v>1282</v>
      </c>
      <c r="BB474" s="335" t="s">
        <v>1282</v>
      </c>
      <c r="BC474" s="335" t="s">
        <v>1282</v>
      </c>
      <c r="BD474" s="335" t="s">
        <v>1282</v>
      </c>
      <c r="BE474" s="335" t="s">
        <v>1282</v>
      </c>
      <c r="BF474" s="335" t="s">
        <v>1282</v>
      </c>
      <c r="BG474" s="335" t="s">
        <v>1282</v>
      </c>
      <c r="BH474" s="335" t="s">
        <v>1282</v>
      </c>
      <c r="BI474" s="335" t="s">
        <v>1282</v>
      </c>
      <c r="BJ474" s="335" t="s">
        <v>1282</v>
      </c>
      <c r="BK474" s="335">
        <v>57</v>
      </c>
      <c r="BL474" s="335">
        <v>66</v>
      </c>
      <c r="BM474" s="335" t="s">
        <v>1282</v>
      </c>
      <c r="BN474" s="335" t="s">
        <v>1282</v>
      </c>
      <c r="BO474" s="335" t="s">
        <v>1282</v>
      </c>
      <c r="BP474" s="335" t="s">
        <v>1282</v>
      </c>
      <c r="BQ474" s="335" t="s">
        <v>1282</v>
      </c>
      <c r="BR474" s="335" t="s">
        <v>1282</v>
      </c>
      <c r="BS474" s="335" t="s">
        <v>1282</v>
      </c>
      <c r="BT474" s="335" t="s">
        <v>1282</v>
      </c>
      <c r="BU474" s="335" t="s">
        <v>1282</v>
      </c>
      <c r="BV474" s="335" t="s">
        <v>1282</v>
      </c>
      <c r="BW474" s="335" t="s">
        <v>1282</v>
      </c>
      <c r="BX474" s="335" t="s">
        <v>1282</v>
      </c>
      <c r="BY474" s="335" t="s">
        <v>1282</v>
      </c>
      <c r="BZ474" s="335" t="s">
        <v>1282</v>
      </c>
      <c r="CA474" s="335" t="s">
        <v>1282</v>
      </c>
      <c r="CB474" s="335" t="s">
        <v>1282</v>
      </c>
      <c r="CC474" s="335" t="s">
        <v>1282</v>
      </c>
    </row>
    <row r="475" spans="1:81" s="330" customFormat="1" ht="13.9" customHeight="1" x14ac:dyDescent="0.2">
      <c r="A475" s="383" t="s">
        <v>1293</v>
      </c>
      <c r="B475" s="384"/>
      <c r="C475" s="333" t="s">
        <v>1282</v>
      </c>
      <c r="D475" s="333" t="s">
        <v>1282</v>
      </c>
      <c r="E475" s="333" t="s">
        <v>1282</v>
      </c>
      <c r="F475" s="333" t="s">
        <v>1282</v>
      </c>
      <c r="G475" s="333" t="s">
        <v>1282</v>
      </c>
      <c r="H475" s="333" t="s">
        <v>1282</v>
      </c>
      <c r="I475" s="333" t="s">
        <v>1282</v>
      </c>
      <c r="J475" s="333" t="s">
        <v>1282</v>
      </c>
      <c r="K475" s="333" t="s">
        <v>1282</v>
      </c>
      <c r="L475" s="333" t="s">
        <v>1282</v>
      </c>
      <c r="M475" s="333" t="s">
        <v>1282</v>
      </c>
      <c r="N475" s="333" t="s">
        <v>1282</v>
      </c>
      <c r="O475" s="333" t="s">
        <v>1282</v>
      </c>
      <c r="P475" s="333" t="s">
        <v>1282</v>
      </c>
      <c r="Q475" s="333" t="s">
        <v>1282</v>
      </c>
      <c r="R475" s="333" t="s">
        <v>1282</v>
      </c>
      <c r="S475" s="333" t="s">
        <v>1282</v>
      </c>
      <c r="T475" s="333" t="s">
        <v>1282</v>
      </c>
      <c r="U475" s="333" t="s">
        <v>1282</v>
      </c>
      <c r="V475" s="333" t="s">
        <v>1282</v>
      </c>
      <c r="W475" s="333" t="s">
        <v>1282</v>
      </c>
      <c r="X475" s="333" t="s">
        <v>1282</v>
      </c>
      <c r="Y475" s="333" t="s">
        <v>1282</v>
      </c>
      <c r="Z475" s="333" t="s">
        <v>1282</v>
      </c>
      <c r="AA475" s="333" t="s">
        <v>1282</v>
      </c>
      <c r="AB475" s="333" t="s">
        <v>1282</v>
      </c>
      <c r="AC475" s="333" t="s">
        <v>1282</v>
      </c>
      <c r="AD475" s="333" t="s">
        <v>1282</v>
      </c>
      <c r="AE475" s="333">
        <v>6</v>
      </c>
      <c r="AF475" s="333" t="s">
        <v>1282</v>
      </c>
      <c r="AG475" s="333">
        <v>1</v>
      </c>
      <c r="AH475" s="333">
        <v>1</v>
      </c>
      <c r="AI475" s="333">
        <v>1</v>
      </c>
      <c r="AJ475" s="333">
        <v>1</v>
      </c>
      <c r="AK475" s="333">
        <v>2</v>
      </c>
      <c r="AL475" s="333">
        <v>3</v>
      </c>
      <c r="AM475" s="333">
        <v>6</v>
      </c>
      <c r="AN475" s="333">
        <v>1</v>
      </c>
      <c r="AO475" s="333">
        <v>6</v>
      </c>
      <c r="AP475" s="333">
        <v>9</v>
      </c>
      <c r="AQ475" s="333">
        <v>12</v>
      </c>
      <c r="AR475" s="333">
        <v>16</v>
      </c>
      <c r="AS475" s="333">
        <v>15</v>
      </c>
      <c r="AT475" s="333">
        <v>17</v>
      </c>
      <c r="AU475" s="333">
        <v>18</v>
      </c>
      <c r="AV475" s="333">
        <v>19</v>
      </c>
      <c r="AW475" s="333">
        <v>20</v>
      </c>
      <c r="AX475" s="333">
        <v>21</v>
      </c>
      <c r="AY475" s="333">
        <v>20</v>
      </c>
      <c r="AZ475" s="333">
        <v>23</v>
      </c>
      <c r="BA475" s="333">
        <v>28</v>
      </c>
      <c r="BB475" s="333">
        <v>30</v>
      </c>
      <c r="BC475" s="333">
        <v>38</v>
      </c>
      <c r="BD475" s="333">
        <v>35</v>
      </c>
      <c r="BE475" s="333">
        <v>36</v>
      </c>
      <c r="BF475" s="333">
        <v>36</v>
      </c>
      <c r="BG475" s="333">
        <v>38</v>
      </c>
      <c r="BH475" s="333">
        <v>31</v>
      </c>
      <c r="BI475" s="333">
        <v>32</v>
      </c>
      <c r="BJ475" s="333">
        <v>22</v>
      </c>
      <c r="BK475" s="333">
        <v>223</v>
      </c>
      <c r="BL475" s="333">
        <v>263</v>
      </c>
      <c r="BM475" s="333">
        <v>173</v>
      </c>
      <c r="BN475" s="333">
        <v>184</v>
      </c>
      <c r="BO475" s="333">
        <v>230</v>
      </c>
      <c r="BP475" s="333">
        <v>226</v>
      </c>
      <c r="BQ475" s="333">
        <v>219</v>
      </c>
      <c r="BR475" s="333">
        <v>206</v>
      </c>
      <c r="BS475" s="333">
        <v>229</v>
      </c>
      <c r="BT475" s="333">
        <v>241</v>
      </c>
      <c r="BU475" s="333">
        <v>247</v>
      </c>
      <c r="BV475" s="333">
        <v>257</v>
      </c>
      <c r="BW475" s="333">
        <v>253</v>
      </c>
      <c r="BX475" s="333">
        <v>251</v>
      </c>
      <c r="BY475" s="333">
        <v>264</v>
      </c>
      <c r="BZ475" s="333">
        <v>245</v>
      </c>
      <c r="CA475" s="333">
        <v>248</v>
      </c>
      <c r="CB475" s="333">
        <v>314</v>
      </c>
      <c r="CC475" s="333">
        <v>234</v>
      </c>
    </row>
    <row r="476" spans="1:81" s="330" customFormat="1" ht="13.9" customHeight="1" x14ac:dyDescent="0.2">
      <c r="A476" s="375" t="s">
        <v>1292</v>
      </c>
      <c r="B476" s="376"/>
      <c r="C476" s="337"/>
      <c r="D476" s="337"/>
      <c r="E476" s="337"/>
      <c r="F476" s="337"/>
      <c r="G476" s="337"/>
      <c r="H476" s="337"/>
      <c r="I476" s="337"/>
      <c r="J476" s="337"/>
      <c r="K476" s="337"/>
      <c r="L476" s="337"/>
      <c r="M476" s="337"/>
      <c r="N476" s="337"/>
      <c r="O476" s="337"/>
      <c r="P476" s="337"/>
      <c r="Q476" s="337"/>
      <c r="R476" s="337"/>
      <c r="S476" s="337"/>
      <c r="T476" s="337"/>
      <c r="U476" s="337"/>
      <c r="V476" s="337"/>
      <c r="W476" s="337"/>
      <c r="X476" s="337"/>
      <c r="Y476" s="337"/>
      <c r="Z476" s="337"/>
      <c r="AA476" s="337"/>
      <c r="AB476" s="337"/>
      <c r="AC476" s="337"/>
      <c r="AD476" s="337"/>
      <c r="AE476" s="337"/>
      <c r="AF476" s="337"/>
      <c r="AG476" s="337"/>
      <c r="AH476" s="337"/>
      <c r="AI476" s="337"/>
      <c r="AJ476" s="337"/>
      <c r="AK476" s="337"/>
      <c r="AL476" s="337"/>
      <c r="AM476" s="337"/>
      <c r="AN476" s="337"/>
      <c r="AO476" s="337"/>
      <c r="AP476" s="337"/>
      <c r="AQ476" s="337"/>
      <c r="AR476" s="337"/>
      <c r="AS476" s="337"/>
      <c r="AT476" s="337"/>
      <c r="AU476" s="337"/>
      <c r="AV476" s="337"/>
      <c r="AW476" s="337"/>
      <c r="AX476" s="337"/>
      <c r="AY476" s="337"/>
      <c r="AZ476" s="337"/>
      <c r="BA476" s="337"/>
      <c r="BB476" s="337"/>
      <c r="BC476" s="337"/>
      <c r="BD476" s="337"/>
      <c r="BE476" s="337"/>
      <c r="BF476" s="337"/>
      <c r="BG476" s="337"/>
      <c r="BH476" s="337"/>
      <c r="BI476" s="337"/>
      <c r="BJ476" s="337"/>
      <c r="BK476" s="337"/>
      <c r="BL476" s="337"/>
      <c r="BM476" s="337"/>
      <c r="BN476" s="337"/>
      <c r="BO476" s="337"/>
      <c r="BP476" s="337"/>
      <c r="BQ476" s="337"/>
      <c r="BR476" s="337"/>
      <c r="BS476" s="337"/>
      <c r="BT476" s="337"/>
      <c r="BU476" s="337"/>
      <c r="BV476" s="337"/>
      <c r="BW476" s="337"/>
      <c r="BX476" s="337"/>
      <c r="BY476" s="337"/>
      <c r="BZ476" s="337"/>
      <c r="CA476" s="337"/>
      <c r="CB476" s="337"/>
      <c r="CC476" s="337"/>
    </row>
    <row r="477" spans="1:81" s="330" customFormat="1" ht="13.9" customHeight="1" x14ac:dyDescent="0.2">
      <c r="A477" s="377" t="s">
        <v>1329</v>
      </c>
      <c r="B477" s="378"/>
      <c r="C477" s="335" t="s">
        <v>1282</v>
      </c>
      <c r="D477" s="335" t="s">
        <v>1282</v>
      </c>
      <c r="E477" s="335" t="s">
        <v>1282</v>
      </c>
      <c r="F477" s="335" t="s">
        <v>1282</v>
      </c>
      <c r="G477" s="335" t="s">
        <v>1282</v>
      </c>
      <c r="H477" s="335" t="s">
        <v>1282</v>
      </c>
      <c r="I477" s="335" t="s">
        <v>1282</v>
      </c>
      <c r="J477" s="335" t="s">
        <v>1282</v>
      </c>
      <c r="K477" s="335" t="s">
        <v>1282</v>
      </c>
      <c r="L477" s="335" t="s">
        <v>1282</v>
      </c>
      <c r="M477" s="335" t="s">
        <v>1282</v>
      </c>
      <c r="N477" s="335" t="s">
        <v>1282</v>
      </c>
      <c r="O477" s="335" t="s">
        <v>1282</v>
      </c>
      <c r="P477" s="335" t="s">
        <v>1282</v>
      </c>
      <c r="Q477" s="335" t="s">
        <v>1282</v>
      </c>
      <c r="R477" s="335" t="s">
        <v>1282</v>
      </c>
      <c r="S477" s="335" t="s">
        <v>1282</v>
      </c>
      <c r="T477" s="335" t="s">
        <v>1282</v>
      </c>
      <c r="U477" s="335" t="s">
        <v>1282</v>
      </c>
      <c r="V477" s="335" t="s">
        <v>1282</v>
      </c>
      <c r="W477" s="335" t="s">
        <v>1282</v>
      </c>
      <c r="X477" s="335" t="s">
        <v>1282</v>
      </c>
      <c r="Y477" s="335" t="s">
        <v>1282</v>
      </c>
      <c r="Z477" s="335" t="s">
        <v>1282</v>
      </c>
      <c r="AA477" s="335" t="s">
        <v>1282</v>
      </c>
      <c r="AB477" s="335" t="s">
        <v>1282</v>
      </c>
      <c r="AC477" s="335" t="s">
        <v>1282</v>
      </c>
      <c r="AD477" s="335" t="s">
        <v>1282</v>
      </c>
      <c r="AE477" s="335" t="s">
        <v>1282</v>
      </c>
      <c r="AF477" s="335" t="s">
        <v>1282</v>
      </c>
      <c r="AG477" s="335" t="s">
        <v>1282</v>
      </c>
      <c r="AH477" s="335" t="s">
        <v>1282</v>
      </c>
      <c r="AI477" s="335" t="s">
        <v>1282</v>
      </c>
      <c r="AJ477" s="335" t="s">
        <v>1282</v>
      </c>
      <c r="AK477" s="335" t="s">
        <v>1282</v>
      </c>
      <c r="AL477" s="335" t="s">
        <v>1282</v>
      </c>
      <c r="AM477" s="335" t="s">
        <v>1282</v>
      </c>
      <c r="AN477" s="335" t="s">
        <v>1282</v>
      </c>
      <c r="AO477" s="335" t="s">
        <v>1282</v>
      </c>
      <c r="AP477" s="335" t="s">
        <v>1282</v>
      </c>
      <c r="AQ477" s="335" t="s">
        <v>1282</v>
      </c>
      <c r="AR477" s="335" t="s">
        <v>1282</v>
      </c>
      <c r="AS477" s="335" t="s">
        <v>1282</v>
      </c>
      <c r="AT477" s="335" t="s">
        <v>1282</v>
      </c>
      <c r="AU477" s="335" t="s">
        <v>1282</v>
      </c>
      <c r="AV477" s="335" t="s">
        <v>1282</v>
      </c>
      <c r="AW477" s="335" t="s">
        <v>1282</v>
      </c>
      <c r="AX477" s="335">
        <v>5</v>
      </c>
      <c r="AY477" s="335">
        <v>6</v>
      </c>
      <c r="AZ477" s="335">
        <v>11</v>
      </c>
      <c r="BA477" s="335">
        <v>17</v>
      </c>
      <c r="BB477" s="335">
        <v>30</v>
      </c>
      <c r="BC477" s="335">
        <v>119</v>
      </c>
      <c r="BD477" s="335">
        <v>92</v>
      </c>
      <c r="BE477" s="335">
        <v>66</v>
      </c>
      <c r="BF477" s="335">
        <v>58</v>
      </c>
      <c r="BG477" s="335">
        <v>77</v>
      </c>
      <c r="BH477" s="335">
        <v>54</v>
      </c>
      <c r="BI477" s="335">
        <v>53</v>
      </c>
      <c r="BJ477" s="335">
        <v>85</v>
      </c>
      <c r="BK477" s="335">
        <v>132</v>
      </c>
      <c r="BL477" s="335">
        <v>108</v>
      </c>
      <c r="BM477" s="335">
        <v>94</v>
      </c>
      <c r="BN477" s="335">
        <v>78</v>
      </c>
      <c r="BO477" s="335">
        <v>75</v>
      </c>
      <c r="BP477" s="335">
        <v>75</v>
      </c>
      <c r="BQ477" s="335">
        <v>81</v>
      </c>
      <c r="BR477" s="335">
        <v>89</v>
      </c>
      <c r="BS477" s="335">
        <v>33</v>
      </c>
      <c r="BT477" s="335">
        <v>104</v>
      </c>
      <c r="BU477" s="335">
        <v>100</v>
      </c>
      <c r="BV477" s="335">
        <v>186</v>
      </c>
      <c r="BW477" s="335">
        <v>76</v>
      </c>
      <c r="BX477" s="335">
        <v>153</v>
      </c>
      <c r="BY477" s="335">
        <v>168</v>
      </c>
      <c r="BZ477" s="335">
        <v>680</v>
      </c>
      <c r="CA477" s="335">
        <v>174</v>
      </c>
      <c r="CB477" s="335">
        <v>68</v>
      </c>
      <c r="CC477" s="335">
        <v>68</v>
      </c>
    </row>
    <row r="478" spans="1:81" s="330" customFormat="1" ht="13.9" customHeight="1" x14ac:dyDescent="0.25">
      <c r="A478" s="379" t="s">
        <v>1328</v>
      </c>
      <c r="B478" s="380"/>
      <c r="C478" s="333" t="s">
        <v>1282</v>
      </c>
      <c r="D478" s="333" t="s">
        <v>1282</v>
      </c>
      <c r="E478" s="333" t="s">
        <v>1282</v>
      </c>
      <c r="F478" s="333" t="s">
        <v>1282</v>
      </c>
      <c r="G478" s="333" t="s">
        <v>1282</v>
      </c>
      <c r="H478" s="333" t="s">
        <v>1282</v>
      </c>
      <c r="I478" s="333" t="s">
        <v>1282</v>
      </c>
      <c r="J478" s="333" t="s">
        <v>1282</v>
      </c>
      <c r="K478" s="333" t="s">
        <v>1282</v>
      </c>
      <c r="L478" s="333" t="s">
        <v>1282</v>
      </c>
      <c r="M478" s="333" t="s">
        <v>1282</v>
      </c>
      <c r="N478" s="333" t="s">
        <v>1282</v>
      </c>
      <c r="O478" s="333" t="s">
        <v>1282</v>
      </c>
      <c r="P478" s="333" t="s">
        <v>1282</v>
      </c>
      <c r="Q478" s="333" t="s">
        <v>1282</v>
      </c>
      <c r="R478" s="333" t="s">
        <v>1282</v>
      </c>
      <c r="S478" s="333" t="s">
        <v>1282</v>
      </c>
      <c r="T478" s="333" t="s">
        <v>1282</v>
      </c>
      <c r="U478" s="333" t="s">
        <v>1282</v>
      </c>
      <c r="V478" s="333" t="s">
        <v>1282</v>
      </c>
      <c r="W478" s="333" t="s">
        <v>1282</v>
      </c>
      <c r="X478" s="333" t="s">
        <v>1282</v>
      </c>
      <c r="Y478" s="333" t="s">
        <v>1282</v>
      </c>
      <c r="Z478" s="333" t="s">
        <v>1282</v>
      </c>
      <c r="AA478" s="333" t="s">
        <v>1282</v>
      </c>
      <c r="AB478" s="333" t="s">
        <v>1282</v>
      </c>
      <c r="AC478" s="333">
        <v>1</v>
      </c>
      <c r="AD478" s="333">
        <v>3</v>
      </c>
      <c r="AE478" s="333">
        <v>12</v>
      </c>
      <c r="AF478" s="333">
        <v>28</v>
      </c>
      <c r="AG478" s="333">
        <v>42</v>
      </c>
      <c r="AH478" s="333">
        <v>197</v>
      </c>
      <c r="AI478" s="333">
        <v>322</v>
      </c>
      <c r="AJ478" s="333">
        <v>528</v>
      </c>
      <c r="AK478" s="333">
        <v>639</v>
      </c>
      <c r="AL478" s="333">
        <v>725</v>
      </c>
      <c r="AM478" s="333">
        <v>795</v>
      </c>
      <c r="AN478" s="333">
        <v>169</v>
      </c>
      <c r="AO478" s="333">
        <v>713</v>
      </c>
      <c r="AP478" s="333">
        <v>572</v>
      </c>
      <c r="AQ478" s="333">
        <v>517</v>
      </c>
      <c r="AR478" s="333">
        <v>529</v>
      </c>
      <c r="AS478" s="333">
        <v>332</v>
      </c>
      <c r="AT478" s="333">
        <v>187</v>
      </c>
      <c r="AU478" s="333">
        <v>101</v>
      </c>
      <c r="AV478" s="333">
        <v>69</v>
      </c>
      <c r="AW478" s="333">
        <v>95</v>
      </c>
      <c r="AX478" s="333">
        <v>155</v>
      </c>
      <c r="AY478" s="333">
        <v>288</v>
      </c>
      <c r="AZ478" s="333">
        <v>427</v>
      </c>
      <c r="BA478" s="333">
        <v>520</v>
      </c>
      <c r="BB478" s="333">
        <v>574</v>
      </c>
      <c r="BC478" s="333">
        <v>940</v>
      </c>
      <c r="BD478" s="333">
        <v>987</v>
      </c>
      <c r="BE478" s="333">
        <v>987</v>
      </c>
      <c r="BF478" s="333">
        <v>992</v>
      </c>
      <c r="BG478" s="333">
        <v>1222</v>
      </c>
      <c r="BH478" s="333">
        <v>1547</v>
      </c>
      <c r="BI478" s="333">
        <v>2845</v>
      </c>
      <c r="BJ478" s="333">
        <v>3658</v>
      </c>
      <c r="BK478" s="333">
        <v>4923</v>
      </c>
      <c r="BL478" s="333">
        <v>5263</v>
      </c>
      <c r="BM478" s="333">
        <v>6612</v>
      </c>
      <c r="BN478" s="333">
        <v>5736</v>
      </c>
      <c r="BO478" s="333">
        <v>4498</v>
      </c>
      <c r="BP478" s="333">
        <v>5084</v>
      </c>
      <c r="BQ478" s="333">
        <v>4784</v>
      </c>
      <c r="BR478" s="333">
        <v>4961</v>
      </c>
      <c r="BS478" s="333">
        <v>4603</v>
      </c>
      <c r="BT478" s="333">
        <v>4201</v>
      </c>
      <c r="BU478" s="333">
        <v>4810</v>
      </c>
      <c r="BV478" s="333">
        <v>5086</v>
      </c>
      <c r="BW478" s="333">
        <v>4876</v>
      </c>
      <c r="BX478" s="333">
        <v>4690</v>
      </c>
      <c r="BY478" s="333">
        <v>4550</v>
      </c>
      <c r="BZ478" s="333">
        <v>4262</v>
      </c>
      <c r="CA478" s="333">
        <v>3664</v>
      </c>
      <c r="CB478" s="333">
        <v>7183</v>
      </c>
      <c r="CC478" s="333">
        <v>6073</v>
      </c>
    </row>
    <row r="479" spans="1:81" s="330" customFormat="1" ht="13.9" customHeight="1" x14ac:dyDescent="0.25">
      <c r="A479" s="381" t="s">
        <v>1327</v>
      </c>
      <c r="B479" s="382"/>
      <c r="C479" s="337"/>
      <c r="D479" s="337"/>
      <c r="E479" s="337"/>
      <c r="F479" s="337"/>
      <c r="G479" s="337"/>
      <c r="H479" s="337"/>
      <c r="I479" s="337"/>
      <c r="J479" s="337"/>
      <c r="K479" s="337"/>
      <c r="L479" s="337"/>
      <c r="M479" s="337"/>
      <c r="N479" s="337"/>
      <c r="O479" s="337"/>
      <c r="P479" s="337"/>
      <c r="Q479" s="337"/>
      <c r="R479" s="337"/>
      <c r="S479" s="337"/>
      <c r="T479" s="337"/>
      <c r="U479" s="337"/>
      <c r="V479" s="337"/>
      <c r="W479" s="337"/>
      <c r="X479" s="337"/>
      <c r="Y479" s="337"/>
      <c r="Z479" s="337"/>
      <c r="AA479" s="337"/>
      <c r="AB479" s="337"/>
      <c r="AC479" s="337"/>
      <c r="AD479" s="337"/>
      <c r="AE479" s="337"/>
      <c r="AF479" s="337"/>
      <c r="AG479" s="337"/>
      <c r="AH479" s="337"/>
      <c r="AI479" s="337"/>
      <c r="AJ479" s="337"/>
      <c r="AK479" s="337"/>
      <c r="AL479" s="337"/>
      <c r="AM479" s="337"/>
      <c r="AN479" s="337"/>
      <c r="AO479" s="337"/>
      <c r="AP479" s="337"/>
      <c r="AQ479" s="337"/>
      <c r="AR479" s="337"/>
      <c r="AS479" s="337"/>
      <c r="AT479" s="337"/>
      <c r="AU479" s="337"/>
      <c r="AV479" s="337"/>
      <c r="AW479" s="337"/>
      <c r="AX479" s="337"/>
      <c r="AY479" s="337"/>
      <c r="AZ479" s="337"/>
      <c r="BA479" s="337"/>
      <c r="BB479" s="337"/>
      <c r="BC479" s="337"/>
      <c r="BD479" s="337"/>
      <c r="BE479" s="337"/>
      <c r="BF479" s="337"/>
      <c r="BG479" s="337"/>
      <c r="BH479" s="337"/>
      <c r="BI479" s="337"/>
      <c r="BJ479" s="337"/>
      <c r="BK479" s="337"/>
      <c r="BL479" s="337"/>
      <c r="BM479" s="337"/>
      <c r="BN479" s="337"/>
      <c r="BO479" s="337"/>
      <c r="BP479" s="337"/>
      <c r="BQ479" s="337"/>
      <c r="BR479" s="337"/>
      <c r="BS479" s="337"/>
      <c r="BT479" s="337"/>
      <c r="BU479" s="337"/>
      <c r="BV479" s="337"/>
      <c r="BW479" s="337"/>
      <c r="BX479" s="337"/>
      <c r="BY479" s="337"/>
      <c r="BZ479" s="337"/>
      <c r="CA479" s="337"/>
      <c r="CB479" s="337"/>
      <c r="CC479" s="337"/>
    </row>
    <row r="480" spans="1:81" s="330" customFormat="1" ht="13.9" customHeight="1" x14ac:dyDescent="0.2">
      <c r="A480" s="375" t="s">
        <v>1326</v>
      </c>
      <c r="B480" s="376"/>
      <c r="C480" s="337"/>
      <c r="D480" s="337"/>
      <c r="E480" s="337"/>
      <c r="F480" s="337"/>
      <c r="G480" s="337"/>
      <c r="H480" s="337"/>
      <c r="I480" s="337"/>
      <c r="J480" s="337"/>
      <c r="K480" s="337"/>
      <c r="L480" s="337"/>
      <c r="M480" s="337"/>
      <c r="N480" s="337"/>
      <c r="O480" s="337"/>
      <c r="P480" s="337"/>
      <c r="Q480" s="337"/>
      <c r="R480" s="337"/>
      <c r="S480" s="337"/>
      <c r="T480" s="337"/>
      <c r="U480" s="337"/>
      <c r="V480" s="337"/>
      <c r="W480" s="337"/>
      <c r="X480" s="337"/>
      <c r="Y480" s="337"/>
      <c r="Z480" s="337"/>
      <c r="AA480" s="337"/>
      <c r="AB480" s="337"/>
      <c r="AC480" s="337"/>
      <c r="AD480" s="337"/>
      <c r="AE480" s="337"/>
      <c r="AF480" s="337"/>
      <c r="AG480" s="337"/>
      <c r="AH480" s="337"/>
      <c r="AI480" s="337"/>
      <c r="AJ480" s="337"/>
      <c r="AK480" s="337"/>
      <c r="AL480" s="337"/>
      <c r="AM480" s="337"/>
      <c r="AN480" s="337"/>
      <c r="AO480" s="337"/>
      <c r="AP480" s="337"/>
      <c r="AQ480" s="337"/>
      <c r="AR480" s="337"/>
      <c r="AS480" s="337"/>
      <c r="AT480" s="337"/>
      <c r="AU480" s="337"/>
      <c r="AV480" s="337"/>
      <c r="AW480" s="337"/>
      <c r="AX480" s="337"/>
      <c r="AY480" s="337"/>
      <c r="AZ480" s="337"/>
      <c r="BA480" s="337"/>
      <c r="BB480" s="337"/>
      <c r="BC480" s="337"/>
      <c r="BD480" s="337"/>
      <c r="BE480" s="337"/>
      <c r="BF480" s="337"/>
      <c r="BG480" s="337"/>
      <c r="BH480" s="337"/>
      <c r="BI480" s="337"/>
      <c r="BJ480" s="337"/>
      <c r="BK480" s="337"/>
      <c r="BL480" s="337"/>
      <c r="BM480" s="337"/>
      <c r="BN480" s="337"/>
      <c r="BO480" s="337"/>
      <c r="BP480" s="337"/>
      <c r="BQ480" s="337"/>
      <c r="BR480" s="337"/>
      <c r="BS480" s="337"/>
      <c r="BT480" s="337"/>
      <c r="BU480" s="337"/>
      <c r="BV480" s="337"/>
      <c r="BW480" s="337"/>
      <c r="BX480" s="337"/>
      <c r="BY480" s="337"/>
      <c r="BZ480" s="337"/>
      <c r="CA480" s="337"/>
      <c r="CB480" s="337"/>
      <c r="CC480" s="337"/>
    </row>
    <row r="481" spans="1:81" s="330" customFormat="1" ht="13.9" customHeight="1" x14ac:dyDescent="0.2">
      <c r="A481" s="377" t="s">
        <v>1325</v>
      </c>
      <c r="B481" s="378"/>
      <c r="C481" s="335" t="s">
        <v>1282</v>
      </c>
      <c r="D481" s="335" t="s">
        <v>1282</v>
      </c>
      <c r="E481" s="335" t="s">
        <v>1282</v>
      </c>
      <c r="F481" s="335" t="s">
        <v>1282</v>
      </c>
      <c r="G481" s="335" t="s">
        <v>1282</v>
      </c>
      <c r="H481" s="335" t="s">
        <v>1282</v>
      </c>
      <c r="I481" s="335" t="s">
        <v>1282</v>
      </c>
      <c r="J481" s="335" t="s">
        <v>1282</v>
      </c>
      <c r="K481" s="335" t="s">
        <v>1282</v>
      </c>
      <c r="L481" s="335" t="s">
        <v>1282</v>
      </c>
      <c r="M481" s="335" t="s">
        <v>1282</v>
      </c>
      <c r="N481" s="335" t="s">
        <v>1282</v>
      </c>
      <c r="O481" s="335" t="s">
        <v>1282</v>
      </c>
      <c r="P481" s="335" t="s">
        <v>1282</v>
      </c>
      <c r="Q481" s="335" t="s">
        <v>1282</v>
      </c>
      <c r="R481" s="335" t="s">
        <v>1282</v>
      </c>
      <c r="S481" s="335" t="s">
        <v>1282</v>
      </c>
      <c r="T481" s="335" t="s">
        <v>1282</v>
      </c>
      <c r="U481" s="335" t="s">
        <v>1282</v>
      </c>
      <c r="V481" s="335" t="s">
        <v>1282</v>
      </c>
      <c r="W481" s="335" t="s">
        <v>1282</v>
      </c>
      <c r="X481" s="335" t="s">
        <v>1282</v>
      </c>
      <c r="Y481" s="335" t="s">
        <v>1282</v>
      </c>
      <c r="Z481" s="335" t="s">
        <v>1282</v>
      </c>
      <c r="AA481" s="335" t="s">
        <v>1282</v>
      </c>
      <c r="AB481" s="335" t="s">
        <v>1282</v>
      </c>
      <c r="AC481" s="335" t="s">
        <v>1282</v>
      </c>
      <c r="AD481" s="335" t="s">
        <v>1282</v>
      </c>
      <c r="AE481" s="335" t="s">
        <v>1282</v>
      </c>
      <c r="AF481" s="335" t="s">
        <v>1282</v>
      </c>
      <c r="AG481" s="335" t="s">
        <v>1282</v>
      </c>
      <c r="AH481" s="335" t="s">
        <v>1282</v>
      </c>
      <c r="AI481" s="335" t="s">
        <v>1282</v>
      </c>
      <c r="AJ481" s="335" t="s">
        <v>1282</v>
      </c>
      <c r="AK481" s="335" t="s">
        <v>1282</v>
      </c>
      <c r="AL481" s="335" t="s">
        <v>1282</v>
      </c>
      <c r="AM481" s="335" t="s">
        <v>1282</v>
      </c>
      <c r="AN481" s="335" t="s">
        <v>1282</v>
      </c>
      <c r="AO481" s="335" t="s">
        <v>1282</v>
      </c>
      <c r="AP481" s="335" t="s">
        <v>1282</v>
      </c>
      <c r="AQ481" s="335" t="s">
        <v>1282</v>
      </c>
      <c r="AR481" s="335" t="s">
        <v>1282</v>
      </c>
      <c r="AS481" s="335" t="s">
        <v>1282</v>
      </c>
      <c r="AT481" s="335" t="s">
        <v>1282</v>
      </c>
      <c r="AU481" s="335" t="s">
        <v>1282</v>
      </c>
      <c r="AV481" s="335" t="s">
        <v>1282</v>
      </c>
      <c r="AW481" s="335" t="s">
        <v>1282</v>
      </c>
      <c r="AX481" s="335" t="s">
        <v>1282</v>
      </c>
      <c r="AY481" s="335" t="s">
        <v>1282</v>
      </c>
      <c r="AZ481" s="335" t="s">
        <v>1282</v>
      </c>
      <c r="BA481" s="335" t="s">
        <v>1282</v>
      </c>
      <c r="BB481" s="335" t="s">
        <v>1282</v>
      </c>
      <c r="BC481" s="335" t="s">
        <v>1282</v>
      </c>
      <c r="BD481" s="335" t="s">
        <v>1282</v>
      </c>
      <c r="BE481" s="335" t="s">
        <v>1282</v>
      </c>
      <c r="BF481" s="335" t="s">
        <v>1282</v>
      </c>
      <c r="BG481" s="335" t="s">
        <v>1282</v>
      </c>
      <c r="BH481" s="335" t="s">
        <v>1282</v>
      </c>
      <c r="BI481" s="335">
        <v>135</v>
      </c>
      <c r="BJ481" s="335">
        <v>130</v>
      </c>
      <c r="BK481" s="335">
        <v>125</v>
      </c>
      <c r="BL481" s="335" t="s">
        <v>1282</v>
      </c>
      <c r="BM481" s="335" t="s">
        <v>1282</v>
      </c>
      <c r="BN481" s="335" t="s">
        <v>1282</v>
      </c>
      <c r="BO481" s="335" t="s">
        <v>1282</v>
      </c>
      <c r="BP481" s="335" t="s">
        <v>1282</v>
      </c>
      <c r="BQ481" s="335" t="s">
        <v>1282</v>
      </c>
      <c r="BR481" s="335" t="s">
        <v>1282</v>
      </c>
      <c r="BS481" s="335" t="s">
        <v>1282</v>
      </c>
      <c r="BT481" s="335" t="s">
        <v>1282</v>
      </c>
      <c r="BU481" s="335" t="s">
        <v>1282</v>
      </c>
      <c r="BV481" s="335" t="s">
        <v>1282</v>
      </c>
      <c r="BW481" s="335" t="s">
        <v>1282</v>
      </c>
      <c r="BX481" s="335" t="s">
        <v>1282</v>
      </c>
      <c r="BY481" s="335" t="s">
        <v>1282</v>
      </c>
      <c r="BZ481" s="335" t="s">
        <v>1282</v>
      </c>
      <c r="CA481" s="335" t="s">
        <v>1282</v>
      </c>
      <c r="CB481" s="335" t="s">
        <v>1282</v>
      </c>
      <c r="CC481" s="335" t="s">
        <v>1282</v>
      </c>
    </row>
    <row r="482" spans="1:81" s="330" customFormat="1" ht="13.9" customHeight="1" x14ac:dyDescent="0.2">
      <c r="A482" s="377" t="s">
        <v>1324</v>
      </c>
      <c r="B482" s="378"/>
      <c r="C482" s="335">
        <v>2</v>
      </c>
      <c r="D482" s="335">
        <v>2</v>
      </c>
      <c r="E482" s="335">
        <v>2</v>
      </c>
      <c r="F482" s="335" t="s">
        <v>1288</v>
      </c>
      <c r="G482" s="335" t="s">
        <v>1288</v>
      </c>
      <c r="H482" s="335" t="s">
        <v>1288</v>
      </c>
      <c r="I482" s="335">
        <v>4</v>
      </c>
      <c r="J482" s="335">
        <v>4</v>
      </c>
      <c r="K482" s="335">
        <v>5</v>
      </c>
      <c r="L482" s="335">
        <v>6</v>
      </c>
      <c r="M482" s="335">
        <v>8</v>
      </c>
      <c r="N482" s="335">
        <v>9</v>
      </c>
      <c r="O482" s="335">
        <v>14</v>
      </c>
      <c r="P482" s="335">
        <v>17</v>
      </c>
      <c r="Q482" s="335">
        <v>19</v>
      </c>
      <c r="R482" s="335">
        <v>16</v>
      </c>
      <c r="S482" s="335">
        <v>19</v>
      </c>
      <c r="T482" s="335">
        <v>29</v>
      </c>
      <c r="U482" s="335">
        <v>27</v>
      </c>
      <c r="V482" s="335">
        <v>22</v>
      </c>
      <c r="W482" s="335">
        <v>30</v>
      </c>
      <c r="X482" s="335">
        <v>36</v>
      </c>
      <c r="Y482" s="335">
        <v>26</v>
      </c>
      <c r="Z482" s="335">
        <v>28</v>
      </c>
      <c r="AA482" s="335">
        <v>31</v>
      </c>
      <c r="AB482" s="335">
        <v>34</v>
      </c>
      <c r="AC482" s="335">
        <v>36</v>
      </c>
      <c r="AD482" s="335">
        <v>43</v>
      </c>
      <c r="AE482" s="335">
        <v>45</v>
      </c>
      <c r="AF482" s="335">
        <v>53</v>
      </c>
      <c r="AG482" s="335">
        <v>79</v>
      </c>
      <c r="AH482" s="335">
        <v>73</v>
      </c>
      <c r="AI482" s="335">
        <v>58</v>
      </c>
      <c r="AJ482" s="335">
        <v>86</v>
      </c>
      <c r="AK482" s="335">
        <v>115</v>
      </c>
      <c r="AL482" s="335">
        <v>121</v>
      </c>
      <c r="AM482" s="335">
        <v>89</v>
      </c>
      <c r="AN482" s="335">
        <v>110</v>
      </c>
      <c r="AO482" s="335">
        <v>50</v>
      </c>
      <c r="AP482" s="335">
        <v>226</v>
      </c>
      <c r="AQ482" s="335">
        <v>241</v>
      </c>
      <c r="AR482" s="335">
        <v>280</v>
      </c>
      <c r="AS482" s="335">
        <v>241</v>
      </c>
      <c r="AT482" s="335">
        <v>243</v>
      </c>
      <c r="AU482" s="335">
        <v>144</v>
      </c>
      <c r="AV482" s="335">
        <v>203</v>
      </c>
      <c r="AW482" s="335">
        <v>236</v>
      </c>
      <c r="AX482" s="335">
        <v>399</v>
      </c>
      <c r="AY482" s="335">
        <v>303</v>
      </c>
      <c r="AZ482" s="335">
        <v>305</v>
      </c>
      <c r="BA482" s="335">
        <v>362</v>
      </c>
      <c r="BB482" s="335">
        <v>369</v>
      </c>
      <c r="BC482" s="335">
        <v>330</v>
      </c>
      <c r="BD482" s="335">
        <v>338</v>
      </c>
      <c r="BE482" s="335">
        <v>309</v>
      </c>
      <c r="BF482" s="335">
        <v>94</v>
      </c>
      <c r="BG482" s="335">
        <v>320</v>
      </c>
      <c r="BH482" s="335">
        <v>277</v>
      </c>
      <c r="BI482" s="335">
        <v>125</v>
      </c>
      <c r="BJ482" s="335">
        <v>100</v>
      </c>
      <c r="BK482" s="335">
        <v>109</v>
      </c>
      <c r="BL482" s="335">
        <v>213</v>
      </c>
      <c r="BM482" s="335">
        <v>200</v>
      </c>
      <c r="BN482" s="335">
        <v>441</v>
      </c>
      <c r="BO482" s="335">
        <v>374</v>
      </c>
      <c r="BP482" s="335">
        <v>397</v>
      </c>
      <c r="BQ482" s="335">
        <v>403</v>
      </c>
      <c r="BR482" s="335">
        <v>425</v>
      </c>
      <c r="BS482" s="335">
        <v>433</v>
      </c>
      <c r="BT482" s="335">
        <v>437</v>
      </c>
      <c r="BU482" s="335">
        <v>522</v>
      </c>
      <c r="BV482" s="335">
        <v>478</v>
      </c>
      <c r="BW482" s="335">
        <v>437</v>
      </c>
      <c r="BX482" s="335">
        <v>383</v>
      </c>
      <c r="BY482" s="335">
        <v>356</v>
      </c>
      <c r="BZ482" s="335">
        <v>325</v>
      </c>
      <c r="CA482" s="335">
        <v>311</v>
      </c>
      <c r="CB482" s="335">
        <v>317</v>
      </c>
      <c r="CC482" s="335">
        <v>303</v>
      </c>
    </row>
    <row r="483" spans="1:81" s="330" customFormat="1" ht="13.9" customHeight="1" x14ac:dyDescent="0.2">
      <c r="A483" s="383" t="s">
        <v>1323</v>
      </c>
      <c r="B483" s="384"/>
      <c r="C483" s="333">
        <v>2</v>
      </c>
      <c r="D483" s="333">
        <v>2</v>
      </c>
      <c r="E483" s="333">
        <v>2</v>
      </c>
      <c r="F483" s="333" t="s">
        <v>1288</v>
      </c>
      <c r="G483" s="333" t="s">
        <v>1288</v>
      </c>
      <c r="H483" s="333" t="s">
        <v>1288</v>
      </c>
      <c r="I483" s="333">
        <v>4</v>
      </c>
      <c r="J483" s="333">
        <v>4</v>
      </c>
      <c r="K483" s="333">
        <v>5</v>
      </c>
      <c r="L483" s="333">
        <v>6</v>
      </c>
      <c r="M483" s="333">
        <v>8</v>
      </c>
      <c r="N483" s="333">
        <v>9</v>
      </c>
      <c r="O483" s="333">
        <v>14</v>
      </c>
      <c r="P483" s="333">
        <v>17</v>
      </c>
      <c r="Q483" s="333">
        <v>19</v>
      </c>
      <c r="R483" s="333">
        <v>16</v>
      </c>
      <c r="S483" s="333">
        <v>19</v>
      </c>
      <c r="T483" s="333">
        <v>29</v>
      </c>
      <c r="U483" s="333">
        <v>27</v>
      </c>
      <c r="V483" s="333">
        <v>22</v>
      </c>
      <c r="W483" s="333">
        <v>30</v>
      </c>
      <c r="X483" s="333">
        <v>36</v>
      </c>
      <c r="Y483" s="333">
        <v>26</v>
      </c>
      <c r="Z483" s="333">
        <v>28</v>
      </c>
      <c r="AA483" s="333">
        <v>31</v>
      </c>
      <c r="AB483" s="333">
        <v>34</v>
      </c>
      <c r="AC483" s="333">
        <v>36</v>
      </c>
      <c r="AD483" s="333">
        <v>43</v>
      </c>
      <c r="AE483" s="333">
        <v>45</v>
      </c>
      <c r="AF483" s="333">
        <v>53</v>
      </c>
      <c r="AG483" s="333">
        <v>79</v>
      </c>
      <c r="AH483" s="333">
        <v>73</v>
      </c>
      <c r="AI483" s="333">
        <v>58</v>
      </c>
      <c r="AJ483" s="333">
        <v>86</v>
      </c>
      <c r="AK483" s="333">
        <v>115</v>
      </c>
      <c r="AL483" s="333">
        <v>121</v>
      </c>
      <c r="AM483" s="333">
        <v>89</v>
      </c>
      <c r="AN483" s="333">
        <v>110</v>
      </c>
      <c r="AO483" s="333">
        <v>50</v>
      </c>
      <c r="AP483" s="333">
        <v>226</v>
      </c>
      <c r="AQ483" s="333">
        <v>241</v>
      </c>
      <c r="AR483" s="333">
        <v>280</v>
      </c>
      <c r="AS483" s="333">
        <v>241</v>
      </c>
      <c r="AT483" s="333">
        <v>243</v>
      </c>
      <c r="AU483" s="333">
        <v>144</v>
      </c>
      <c r="AV483" s="333">
        <v>203</v>
      </c>
      <c r="AW483" s="333">
        <v>236</v>
      </c>
      <c r="AX483" s="333">
        <v>399</v>
      </c>
      <c r="AY483" s="333">
        <v>303</v>
      </c>
      <c r="AZ483" s="333">
        <v>305</v>
      </c>
      <c r="BA483" s="333">
        <v>362</v>
      </c>
      <c r="BB483" s="333">
        <v>369</v>
      </c>
      <c r="BC483" s="333">
        <v>330</v>
      </c>
      <c r="BD483" s="333">
        <v>338</v>
      </c>
      <c r="BE483" s="333">
        <v>309</v>
      </c>
      <c r="BF483" s="333">
        <v>94</v>
      </c>
      <c r="BG483" s="333">
        <v>320</v>
      </c>
      <c r="BH483" s="333">
        <v>277</v>
      </c>
      <c r="BI483" s="333">
        <v>260</v>
      </c>
      <c r="BJ483" s="333">
        <v>230</v>
      </c>
      <c r="BK483" s="333">
        <v>234</v>
      </c>
      <c r="BL483" s="333">
        <v>213</v>
      </c>
      <c r="BM483" s="333">
        <v>200</v>
      </c>
      <c r="BN483" s="333">
        <v>441</v>
      </c>
      <c r="BO483" s="333">
        <v>374</v>
      </c>
      <c r="BP483" s="333">
        <v>397</v>
      </c>
      <c r="BQ483" s="333">
        <v>403</v>
      </c>
      <c r="BR483" s="333">
        <v>425</v>
      </c>
      <c r="BS483" s="333">
        <v>433</v>
      </c>
      <c r="BT483" s="333">
        <v>437</v>
      </c>
      <c r="BU483" s="333">
        <v>522</v>
      </c>
      <c r="BV483" s="333">
        <v>478</v>
      </c>
      <c r="BW483" s="333">
        <v>437</v>
      </c>
      <c r="BX483" s="333">
        <v>383</v>
      </c>
      <c r="BY483" s="333">
        <v>356</v>
      </c>
      <c r="BZ483" s="333">
        <v>325</v>
      </c>
      <c r="CA483" s="333">
        <v>311</v>
      </c>
      <c r="CB483" s="333">
        <v>317</v>
      </c>
      <c r="CC483" s="333">
        <v>303</v>
      </c>
    </row>
    <row r="484" spans="1:81" s="330" customFormat="1" ht="13.9" customHeight="1" x14ac:dyDescent="0.2">
      <c r="A484" s="375" t="s">
        <v>1322</v>
      </c>
      <c r="B484" s="376"/>
      <c r="C484" s="337"/>
      <c r="D484" s="337"/>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337"/>
      <c r="AF484" s="337"/>
      <c r="AG484" s="337"/>
      <c r="AH484" s="337"/>
      <c r="AI484" s="337"/>
      <c r="AJ484" s="337"/>
      <c r="AK484" s="337"/>
      <c r="AL484" s="337"/>
      <c r="AM484" s="337"/>
      <c r="AN484" s="337"/>
      <c r="AO484" s="337"/>
      <c r="AP484" s="337"/>
      <c r="AQ484" s="337"/>
      <c r="AR484" s="337"/>
      <c r="AS484" s="337"/>
      <c r="AT484" s="337"/>
      <c r="AU484" s="337"/>
      <c r="AV484" s="337"/>
      <c r="AW484" s="337"/>
      <c r="AX484" s="337"/>
      <c r="AY484" s="337"/>
      <c r="AZ484" s="337"/>
      <c r="BA484" s="337"/>
      <c r="BB484" s="337"/>
      <c r="BC484" s="337"/>
      <c r="BD484" s="337"/>
      <c r="BE484" s="337"/>
      <c r="BF484" s="337"/>
      <c r="BG484" s="337"/>
      <c r="BH484" s="337"/>
      <c r="BI484" s="337"/>
      <c r="BJ484" s="337"/>
      <c r="BK484" s="337"/>
      <c r="BL484" s="337"/>
      <c r="BM484" s="337"/>
      <c r="BN484" s="337"/>
      <c r="BO484" s="337"/>
      <c r="BP484" s="337"/>
      <c r="BQ484" s="337"/>
      <c r="BR484" s="337"/>
      <c r="BS484" s="337"/>
      <c r="BT484" s="337"/>
      <c r="BU484" s="337"/>
      <c r="BV484" s="337"/>
      <c r="BW484" s="337"/>
      <c r="BX484" s="337"/>
      <c r="BY484" s="337"/>
      <c r="BZ484" s="337"/>
      <c r="CA484" s="337"/>
      <c r="CB484" s="337"/>
      <c r="CC484" s="337"/>
    </row>
    <row r="485" spans="1:81" s="330" customFormat="1" ht="13.9" customHeight="1" x14ac:dyDescent="0.2">
      <c r="A485" s="377" t="s">
        <v>1321</v>
      </c>
      <c r="B485" s="378"/>
      <c r="C485" s="335" t="s">
        <v>1282</v>
      </c>
      <c r="D485" s="335" t="s">
        <v>1282</v>
      </c>
      <c r="E485" s="335" t="s">
        <v>1282</v>
      </c>
      <c r="F485" s="335" t="s">
        <v>1282</v>
      </c>
      <c r="G485" s="335" t="s">
        <v>1282</v>
      </c>
      <c r="H485" s="335" t="s">
        <v>1282</v>
      </c>
      <c r="I485" s="335" t="s">
        <v>1282</v>
      </c>
      <c r="J485" s="335" t="s">
        <v>1282</v>
      </c>
      <c r="K485" s="335" t="s">
        <v>1282</v>
      </c>
      <c r="L485" s="335" t="s">
        <v>1282</v>
      </c>
      <c r="M485" s="335" t="s">
        <v>1282</v>
      </c>
      <c r="N485" s="335" t="s">
        <v>1282</v>
      </c>
      <c r="O485" s="335" t="s">
        <v>1282</v>
      </c>
      <c r="P485" s="335" t="s">
        <v>1282</v>
      </c>
      <c r="Q485" s="335" t="s">
        <v>1282</v>
      </c>
      <c r="R485" s="335" t="s">
        <v>1282</v>
      </c>
      <c r="S485" s="335" t="s">
        <v>1282</v>
      </c>
      <c r="T485" s="335" t="s">
        <v>1282</v>
      </c>
      <c r="U485" s="335" t="s">
        <v>1282</v>
      </c>
      <c r="V485" s="335" t="s">
        <v>1282</v>
      </c>
      <c r="W485" s="335" t="s">
        <v>1288</v>
      </c>
      <c r="X485" s="335" t="s">
        <v>1288</v>
      </c>
      <c r="Y485" s="335" t="s">
        <v>1288</v>
      </c>
      <c r="Z485" s="335" t="s">
        <v>1288</v>
      </c>
      <c r="AA485" s="335" t="s">
        <v>1288</v>
      </c>
      <c r="AB485" s="335" t="s">
        <v>1288</v>
      </c>
      <c r="AC485" s="335" t="s">
        <v>1288</v>
      </c>
      <c r="AD485" s="335" t="s">
        <v>1288</v>
      </c>
      <c r="AE485" s="335" t="s">
        <v>1288</v>
      </c>
      <c r="AF485" s="335" t="s">
        <v>1288</v>
      </c>
      <c r="AG485" s="335" t="s">
        <v>1288</v>
      </c>
      <c r="AH485" s="335" t="s">
        <v>1288</v>
      </c>
      <c r="AI485" s="335" t="s">
        <v>1288</v>
      </c>
      <c r="AJ485" s="335" t="s">
        <v>1288</v>
      </c>
      <c r="AK485" s="335" t="s">
        <v>1288</v>
      </c>
      <c r="AL485" s="335" t="s">
        <v>1288</v>
      </c>
      <c r="AM485" s="335">
        <v>5</v>
      </c>
      <c r="AN485" s="335" t="s">
        <v>1288</v>
      </c>
      <c r="AO485" s="335" t="s">
        <v>1282</v>
      </c>
      <c r="AP485" s="335" t="s">
        <v>1288</v>
      </c>
      <c r="AQ485" s="335" t="s">
        <v>1288</v>
      </c>
      <c r="AR485" s="335" t="s">
        <v>1288</v>
      </c>
      <c r="AS485" s="335" t="s">
        <v>1288</v>
      </c>
      <c r="AT485" s="335" t="s">
        <v>1288</v>
      </c>
      <c r="AU485" s="335">
        <v>1</v>
      </c>
      <c r="AV485" s="335" t="s">
        <v>1288</v>
      </c>
      <c r="AW485" s="335">
        <v>1</v>
      </c>
      <c r="AX485" s="335" t="s">
        <v>1288</v>
      </c>
      <c r="AY485" s="335">
        <v>1</v>
      </c>
      <c r="AZ485" s="335">
        <v>2</v>
      </c>
      <c r="BA485" s="335">
        <v>2</v>
      </c>
      <c r="BB485" s="335">
        <v>2</v>
      </c>
      <c r="BC485" s="335">
        <v>3</v>
      </c>
      <c r="BD485" s="335">
        <v>2</v>
      </c>
      <c r="BE485" s="335">
        <v>2</v>
      </c>
      <c r="BF485" s="335">
        <v>2</v>
      </c>
      <c r="BG485" s="335">
        <v>3</v>
      </c>
      <c r="BH485" s="335">
        <v>2</v>
      </c>
      <c r="BI485" s="335">
        <v>3</v>
      </c>
      <c r="BJ485" s="335">
        <v>3</v>
      </c>
      <c r="BK485" s="335">
        <v>3</v>
      </c>
      <c r="BL485" s="335">
        <v>3</v>
      </c>
      <c r="BM485" s="335">
        <v>3</v>
      </c>
      <c r="BN485" s="335">
        <v>3</v>
      </c>
      <c r="BO485" s="335">
        <v>6</v>
      </c>
      <c r="BP485" s="335">
        <v>3</v>
      </c>
      <c r="BQ485" s="335">
        <v>3</v>
      </c>
      <c r="BR485" s="335">
        <v>3</v>
      </c>
      <c r="BS485" s="335">
        <v>3</v>
      </c>
      <c r="BT485" s="335">
        <v>3</v>
      </c>
      <c r="BU485" s="335">
        <v>3</v>
      </c>
      <c r="BV485" s="335" t="s">
        <v>1282</v>
      </c>
      <c r="BW485" s="335">
        <v>4</v>
      </c>
      <c r="BX485" s="335">
        <v>5</v>
      </c>
      <c r="BY485" s="335" t="s">
        <v>1282</v>
      </c>
      <c r="BZ485" s="335">
        <v>3</v>
      </c>
      <c r="CA485" s="335">
        <v>4</v>
      </c>
      <c r="CB485" s="335">
        <v>8</v>
      </c>
      <c r="CC485" s="335">
        <v>5</v>
      </c>
    </row>
    <row r="486" spans="1:81" s="330" customFormat="1" ht="13.9" customHeight="1" x14ac:dyDescent="0.2">
      <c r="A486" s="375" t="s">
        <v>1320</v>
      </c>
      <c r="B486" s="376"/>
      <c r="C486" s="337"/>
      <c r="D486" s="337"/>
      <c r="E486" s="337"/>
      <c r="F486" s="337"/>
      <c r="G486" s="337"/>
      <c r="H486" s="337"/>
      <c r="I486" s="337"/>
      <c r="J486" s="337"/>
      <c r="K486" s="337"/>
      <c r="L486" s="337"/>
      <c r="M486" s="337"/>
      <c r="N486" s="337"/>
      <c r="O486" s="337"/>
      <c r="P486" s="337"/>
      <c r="Q486" s="337"/>
      <c r="R486" s="337"/>
      <c r="S486" s="337"/>
      <c r="T486" s="337"/>
      <c r="U486" s="337"/>
      <c r="V486" s="337"/>
      <c r="W486" s="337"/>
      <c r="X486" s="337"/>
      <c r="Y486" s="337"/>
      <c r="Z486" s="337"/>
      <c r="AA486" s="337"/>
      <c r="AB486" s="337"/>
      <c r="AC486" s="337"/>
      <c r="AD486" s="337"/>
      <c r="AE486" s="337"/>
      <c r="AF486" s="337"/>
      <c r="AG486" s="337"/>
      <c r="AH486" s="337"/>
      <c r="AI486" s="337"/>
      <c r="AJ486" s="337"/>
      <c r="AK486" s="337"/>
      <c r="AL486" s="337"/>
      <c r="AM486" s="337"/>
      <c r="AN486" s="337"/>
      <c r="AO486" s="337"/>
      <c r="AP486" s="337"/>
      <c r="AQ486" s="337"/>
      <c r="AR486" s="337"/>
      <c r="AS486" s="337"/>
      <c r="AT486" s="337"/>
      <c r="AU486" s="337"/>
      <c r="AV486" s="337"/>
      <c r="AW486" s="337"/>
      <c r="AX486" s="337"/>
      <c r="AY486" s="337"/>
      <c r="AZ486" s="337"/>
      <c r="BA486" s="337"/>
      <c r="BB486" s="337"/>
      <c r="BC486" s="337"/>
      <c r="BD486" s="337"/>
      <c r="BE486" s="337"/>
      <c r="BF486" s="337"/>
      <c r="BG486" s="337"/>
      <c r="BH486" s="337"/>
      <c r="BI486" s="337"/>
      <c r="BJ486" s="337"/>
      <c r="BK486" s="337"/>
      <c r="BL486" s="337"/>
      <c r="BM486" s="337"/>
      <c r="BN486" s="337"/>
      <c r="BO486" s="337"/>
      <c r="BP486" s="337"/>
      <c r="BQ486" s="337"/>
      <c r="BR486" s="337"/>
      <c r="BS486" s="337"/>
      <c r="BT486" s="337"/>
      <c r="BU486" s="337"/>
      <c r="BV486" s="337"/>
      <c r="BW486" s="337"/>
      <c r="BX486" s="337"/>
      <c r="BY486" s="337"/>
      <c r="BZ486" s="337"/>
      <c r="CA486" s="337"/>
      <c r="CB486" s="337"/>
      <c r="CC486" s="337"/>
    </row>
    <row r="487" spans="1:81" s="330" customFormat="1" ht="13.9" customHeight="1" x14ac:dyDescent="0.2">
      <c r="A487" s="377" t="s">
        <v>1319</v>
      </c>
      <c r="B487" s="378"/>
      <c r="C487" s="335" t="s">
        <v>1282</v>
      </c>
      <c r="D487" s="335" t="s">
        <v>1282</v>
      </c>
      <c r="E487" s="335" t="s">
        <v>1282</v>
      </c>
      <c r="F487" s="335" t="s">
        <v>1282</v>
      </c>
      <c r="G487" s="335" t="s">
        <v>1282</v>
      </c>
      <c r="H487" s="335" t="s">
        <v>1282</v>
      </c>
      <c r="I487" s="335" t="s">
        <v>1282</v>
      </c>
      <c r="J487" s="335" t="s">
        <v>1282</v>
      </c>
      <c r="K487" s="335" t="s">
        <v>1282</v>
      </c>
      <c r="L487" s="335" t="s">
        <v>1282</v>
      </c>
      <c r="M487" s="335" t="s">
        <v>1282</v>
      </c>
      <c r="N487" s="335" t="s">
        <v>1282</v>
      </c>
      <c r="O487" s="335" t="s">
        <v>1282</v>
      </c>
      <c r="P487" s="335" t="s">
        <v>1282</v>
      </c>
      <c r="Q487" s="335" t="s">
        <v>1282</v>
      </c>
      <c r="R487" s="335" t="s">
        <v>1282</v>
      </c>
      <c r="S487" s="335" t="s">
        <v>1282</v>
      </c>
      <c r="T487" s="335" t="s">
        <v>1282</v>
      </c>
      <c r="U487" s="335" t="s">
        <v>1282</v>
      </c>
      <c r="V487" s="335" t="s">
        <v>1282</v>
      </c>
      <c r="W487" s="335" t="s">
        <v>1282</v>
      </c>
      <c r="X487" s="335" t="s">
        <v>1282</v>
      </c>
      <c r="Y487" s="335" t="s">
        <v>1282</v>
      </c>
      <c r="Z487" s="335" t="s">
        <v>1282</v>
      </c>
      <c r="AA487" s="335" t="s">
        <v>1282</v>
      </c>
      <c r="AB487" s="335" t="s">
        <v>1282</v>
      </c>
      <c r="AC487" s="335" t="s">
        <v>1282</v>
      </c>
      <c r="AD487" s="335" t="s">
        <v>1282</v>
      </c>
      <c r="AE487" s="335" t="s">
        <v>1282</v>
      </c>
      <c r="AF487" s="335" t="s">
        <v>1282</v>
      </c>
      <c r="AG487" s="335" t="s">
        <v>1282</v>
      </c>
      <c r="AH487" s="335" t="s">
        <v>1282</v>
      </c>
      <c r="AI487" s="335" t="s">
        <v>1282</v>
      </c>
      <c r="AJ487" s="335" t="s">
        <v>1282</v>
      </c>
      <c r="AK487" s="335" t="s">
        <v>1282</v>
      </c>
      <c r="AL487" s="335" t="s">
        <v>1282</v>
      </c>
      <c r="AM487" s="335" t="s">
        <v>1282</v>
      </c>
      <c r="AN487" s="335" t="s">
        <v>1282</v>
      </c>
      <c r="AO487" s="335" t="s">
        <v>1282</v>
      </c>
      <c r="AP487" s="335" t="s">
        <v>1282</v>
      </c>
      <c r="AQ487" s="335" t="s">
        <v>1282</v>
      </c>
      <c r="AR487" s="335" t="s">
        <v>1282</v>
      </c>
      <c r="AS487" s="335" t="s">
        <v>1282</v>
      </c>
      <c r="AT487" s="335" t="s">
        <v>1282</v>
      </c>
      <c r="AU487" s="335" t="s">
        <v>1282</v>
      </c>
      <c r="AV487" s="335" t="s">
        <v>1282</v>
      </c>
      <c r="AW487" s="335" t="s">
        <v>1282</v>
      </c>
      <c r="AX487" s="335" t="s">
        <v>1282</v>
      </c>
      <c r="AY487" s="335" t="s">
        <v>1282</v>
      </c>
      <c r="AZ487" s="335" t="s">
        <v>1282</v>
      </c>
      <c r="BA487" s="335" t="s">
        <v>1282</v>
      </c>
      <c r="BB487" s="335" t="s">
        <v>1282</v>
      </c>
      <c r="BC487" s="335" t="s">
        <v>1282</v>
      </c>
      <c r="BD487" s="335" t="s">
        <v>1282</v>
      </c>
      <c r="BE487" s="335" t="s">
        <v>1282</v>
      </c>
      <c r="BF487" s="335" t="s">
        <v>1282</v>
      </c>
      <c r="BG487" s="335" t="s">
        <v>1282</v>
      </c>
      <c r="BH487" s="335" t="s">
        <v>1282</v>
      </c>
      <c r="BI487" s="335" t="s">
        <v>1282</v>
      </c>
      <c r="BJ487" s="335" t="s">
        <v>1282</v>
      </c>
      <c r="BK487" s="335" t="s">
        <v>1282</v>
      </c>
      <c r="BL487" s="335" t="s">
        <v>1282</v>
      </c>
      <c r="BM487" s="335" t="s">
        <v>1282</v>
      </c>
      <c r="BN487" s="335" t="s">
        <v>1282</v>
      </c>
      <c r="BO487" s="335" t="s">
        <v>1282</v>
      </c>
      <c r="BP487" s="335">
        <v>3</v>
      </c>
      <c r="BQ487" s="335">
        <v>2</v>
      </c>
      <c r="BR487" s="335">
        <v>3</v>
      </c>
      <c r="BS487" s="335">
        <v>3</v>
      </c>
      <c r="BT487" s="335">
        <v>2</v>
      </c>
      <c r="BU487" s="335">
        <v>1</v>
      </c>
      <c r="BV487" s="335" t="s">
        <v>1282</v>
      </c>
      <c r="BW487" s="335" t="s">
        <v>1282</v>
      </c>
      <c r="BX487" s="335" t="s">
        <v>1282</v>
      </c>
      <c r="BY487" s="335" t="s">
        <v>1282</v>
      </c>
      <c r="BZ487" s="335" t="s">
        <v>1282</v>
      </c>
      <c r="CA487" s="335" t="s">
        <v>1282</v>
      </c>
      <c r="CB487" s="335" t="s">
        <v>1282</v>
      </c>
      <c r="CC487" s="335" t="s">
        <v>1282</v>
      </c>
    </row>
    <row r="488" spans="1:81" s="330" customFormat="1" ht="13.9" customHeight="1" x14ac:dyDescent="0.2">
      <c r="A488" s="375" t="s">
        <v>1318</v>
      </c>
      <c r="B488" s="376"/>
      <c r="C488" s="337"/>
      <c r="D488" s="337"/>
      <c r="E488" s="337"/>
      <c r="F488" s="337"/>
      <c r="G488" s="337"/>
      <c r="H488" s="337"/>
      <c r="I488" s="337"/>
      <c r="J488" s="337"/>
      <c r="K488" s="337"/>
      <c r="L488" s="337"/>
      <c r="M488" s="337"/>
      <c r="N488" s="337"/>
      <c r="O488" s="337"/>
      <c r="P488" s="337"/>
      <c r="Q488" s="337"/>
      <c r="R488" s="337"/>
      <c r="S488" s="337"/>
      <c r="T488" s="337"/>
      <c r="U488" s="337"/>
      <c r="V488" s="337"/>
      <c r="W488" s="337"/>
      <c r="X488" s="337"/>
      <c r="Y488" s="337"/>
      <c r="Z488" s="337"/>
      <c r="AA488" s="337"/>
      <c r="AB488" s="337"/>
      <c r="AC488" s="337"/>
      <c r="AD488" s="337"/>
      <c r="AE488" s="337"/>
      <c r="AF488" s="337"/>
      <c r="AG488" s="337"/>
      <c r="AH488" s="337"/>
      <c r="AI488" s="337"/>
      <c r="AJ488" s="337"/>
      <c r="AK488" s="337"/>
      <c r="AL488" s="337"/>
      <c r="AM488" s="337"/>
      <c r="AN488" s="337"/>
      <c r="AO488" s="337"/>
      <c r="AP488" s="337"/>
      <c r="AQ488" s="337"/>
      <c r="AR488" s="337"/>
      <c r="AS488" s="337"/>
      <c r="AT488" s="337"/>
      <c r="AU488" s="337"/>
      <c r="AV488" s="337"/>
      <c r="AW488" s="337"/>
      <c r="AX488" s="337"/>
      <c r="AY488" s="337"/>
      <c r="AZ488" s="337"/>
      <c r="BA488" s="337"/>
      <c r="BB488" s="337"/>
      <c r="BC488" s="337"/>
      <c r="BD488" s="337"/>
      <c r="BE488" s="337"/>
      <c r="BF488" s="337"/>
      <c r="BG488" s="337"/>
      <c r="BH488" s="337"/>
      <c r="BI488" s="337"/>
      <c r="BJ488" s="337"/>
      <c r="BK488" s="337"/>
      <c r="BL488" s="337"/>
      <c r="BM488" s="337"/>
      <c r="BN488" s="337"/>
      <c r="BO488" s="337"/>
      <c r="BP488" s="337"/>
      <c r="BQ488" s="337"/>
      <c r="BR488" s="337"/>
      <c r="BS488" s="337"/>
      <c r="BT488" s="337"/>
      <c r="BU488" s="337"/>
      <c r="BV488" s="337"/>
      <c r="BW488" s="337"/>
      <c r="BX488" s="337"/>
      <c r="BY488" s="337"/>
      <c r="BZ488" s="337"/>
      <c r="CA488" s="337"/>
      <c r="CB488" s="337"/>
      <c r="CC488" s="337"/>
    </row>
    <row r="489" spans="1:81" s="330" customFormat="1" ht="13.9" customHeight="1" x14ac:dyDescent="0.2">
      <c r="A489" s="377" t="s">
        <v>1317</v>
      </c>
      <c r="B489" s="378"/>
      <c r="C489" s="335" t="s">
        <v>1282</v>
      </c>
      <c r="D489" s="335" t="s">
        <v>1282</v>
      </c>
      <c r="E489" s="335" t="s">
        <v>1282</v>
      </c>
      <c r="F489" s="335" t="s">
        <v>1282</v>
      </c>
      <c r="G489" s="335" t="s">
        <v>1282</v>
      </c>
      <c r="H489" s="335" t="s">
        <v>1282</v>
      </c>
      <c r="I489" s="335" t="s">
        <v>1282</v>
      </c>
      <c r="J489" s="335" t="s">
        <v>1282</v>
      </c>
      <c r="K489" s="335" t="s">
        <v>1282</v>
      </c>
      <c r="L489" s="335" t="s">
        <v>1282</v>
      </c>
      <c r="M489" s="335" t="s">
        <v>1282</v>
      </c>
      <c r="N489" s="335" t="s">
        <v>1282</v>
      </c>
      <c r="O489" s="335">
        <v>2</v>
      </c>
      <c r="P489" s="335">
        <v>3</v>
      </c>
      <c r="Q489" s="335">
        <v>4</v>
      </c>
      <c r="R489" s="335">
        <v>3</v>
      </c>
      <c r="S489" s="335">
        <v>5</v>
      </c>
      <c r="T489" s="335">
        <v>5</v>
      </c>
      <c r="U489" s="335">
        <v>6</v>
      </c>
      <c r="V489" s="335">
        <v>7</v>
      </c>
      <c r="W489" s="335">
        <v>8</v>
      </c>
      <c r="X489" s="335">
        <v>9</v>
      </c>
      <c r="Y489" s="335">
        <v>14</v>
      </c>
      <c r="Z489" s="335">
        <v>13</v>
      </c>
      <c r="AA489" s="335">
        <v>14</v>
      </c>
      <c r="AB489" s="335">
        <v>17</v>
      </c>
      <c r="AC489" s="335">
        <v>20</v>
      </c>
      <c r="AD489" s="335">
        <v>28</v>
      </c>
      <c r="AE489" s="335">
        <v>32</v>
      </c>
      <c r="AF489" s="335">
        <v>35</v>
      </c>
      <c r="AG489" s="335">
        <v>48</v>
      </c>
      <c r="AH489" s="335">
        <v>58</v>
      </c>
      <c r="AI489" s="335">
        <v>73</v>
      </c>
      <c r="AJ489" s="335">
        <v>77</v>
      </c>
      <c r="AK489" s="335">
        <v>95</v>
      </c>
      <c r="AL489" s="335">
        <v>172</v>
      </c>
      <c r="AM489" s="335">
        <v>187</v>
      </c>
      <c r="AN489" s="335">
        <v>39</v>
      </c>
      <c r="AO489" s="335">
        <v>238</v>
      </c>
      <c r="AP489" s="335">
        <v>237</v>
      </c>
      <c r="AQ489" s="335">
        <v>214</v>
      </c>
      <c r="AR489" s="335">
        <v>278</v>
      </c>
      <c r="AS489" s="335">
        <v>58</v>
      </c>
      <c r="AT489" s="335">
        <v>69</v>
      </c>
      <c r="AU489" s="335">
        <v>76</v>
      </c>
      <c r="AV489" s="335">
        <v>77</v>
      </c>
      <c r="AW489" s="335">
        <v>105</v>
      </c>
      <c r="AX489" s="335">
        <v>100</v>
      </c>
      <c r="AY489" s="335">
        <v>97</v>
      </c>
      <c r="AZ489" s="335">
        <v>116</v>
      </c>
      <c r="BA489" s="335">
        <v>129</v>
      </c>
      <c r="BB489" s="335">
        <v>101</v>
      </c>
      <c r="BC489" s="335">
        <v>111</v>
      </c>
      <c r="BD489" s="335">
        <v>93</v>
      </c>
      <c r="BE489" s="335">
        <v>102</v>
      </c>
      <c r="BF489" s="335">
        <v>170</v>
      </c>
      <c r="BG489" s="335">
        <v>135</v>
      </c>
      <c r="BH489" s="335">
        <v>110</v>
      </c>
      <c r="BI489" s="335">
        <v>107</v>
      </c>
      <c r="BJ489" s="335">
        <v>110</v>
      </c>
      <c r="BK489" s="335">
        <v>97</v>
      </c>
      <c r="BL489" s="335">
        <v>90</v>
      </c>
      <c r="BM489" s="335">
        <v>90</v>
      </c>
      <c r="BN489" s="335">
        <v>90</v>
      </c>
      <c r="BO489" s="335">
        <v>85</v>
      </c>
      <c r="BP489" s="335">
        <v>79</v>
      </c>
      <c r="BQ489" s="335">
        <v>89</v>
      </c>
      <c r="BR489" s="335">
        <v>101</v>
      </c>
      <c r="BS489" s="335">
        <v>92</v>
      </c>
      <c r="BT489" s="335">
        <v>84</v>
      </c>
      <c r="BU489" s="335">
        <v>92</v>
      </c>
      <c r="BV489" s="335">
        <v>77</v>
      </c>
      <c r="BW489" s="335">
        <v>88</v>
      </c>
      <c r="BX489" s="335">
        <v>121</v>
      </c>
      <c r="BY489" s="335">
        <v>85</v>
      </c>
      <c r="BZ489" s="335">
        <v>98</v>
      </c>
      <c r="CA489" s="335">
        <v>243</v>
      </c>
      <c r="CB489" s="335">
        <v>120</v>
      </c>
      <c r="CC489" s="335">
        <v>105</v>
      </c>
    </row>
    <row r="490" spans="1:81" s="330" customFormat="1" ht="13.9" customHeight="1" x14ac:dyDescent="0.2">
      <c r="A490" s="375" t="s">
        <v>1316</v>
      </c>
      <c r="B490" s="376"/>
      <c r="C490" s="337"/>
      <c r="D490" s="337"/>
      <c r="E490" s="337"/>
      <c r="F490" s="337"/>
      <c r="G490" s="337"/>
      <c r="H490" s="337"/>
      <c r="I490" s="337"/>
      <c r="J490" s="337"/>
      <c r="K490" s="337"/>
      <c r="L490" s="337"/>
      <c r="M490" s="337"/>
      <c r="N490" s="337"/>
      <c r="O490" s="337"/>
      <c r="P490" s="337"/>
      <c r="Q490" s="337"/>
      <c r="R490" s="337"/>
      <c r="S490" s="337"/>
      <c r="T490" s="337"/>
      <c r="U490" s="337"/>
      <c r="V490" s="337"/>
      <c r="W490" s="337"/>
      <c r="X490" s="337"/>
      <c r="Y490" s="337"/>
      <c r="Z490" s="337"/>
      <c r="AA490" s="337"/>
      <c r="AB490" s="337"/>
      <c r="AC490" s="337"/>
      <c r="AD490" s="337"/>
      <c r="AE490" s="337"/>
      <c r="AF490" s="337"/>
      <c r="AG490" s="337"/>
      <c r="AH490" s="337"/>
      <c r="AI490" s="337"/>
      <c r="AJ490" s="337"/>
      <c r="AK490" s="337"/>
      <c r="AL490" s="337"/>
      <c r="AM490" s="337"/>
      <c r="AN490" s="337"/>
      <c r="AO490" s="337"/>
      <c r="AP490" s="337"/>
      <c r="AQ490" s="337"/>
      <c r="AR490" s="337"/>
      <c r="AS490" s="337"/>
      <c r="AT490" s="337"/>
      <c r="AU490" s="337"/>
      <c r="AV490" s="337"/>
      <c r="AW490" s="337"/>
      <c r="AX490" s="337"/>
      <c r="AY490" s="337"/>
      <c r="AZ490" s="337"/>
      <c r="BA490" s="337"/>
      <c r="BB490" s="337"/>
      <c r="BC490" s="337"/>
      <c r="BD490" s="337"/>
      <c r="BE490" s="337"/>
      <c r="BF490" s="337"/>
      <c r="BG490" s="337"/>
      <c r="BH490" s="337"/>
      <c r="BI490" s="337"/>
      <c r="BJ490" s="337"/>
      <c r="BK490" s="337"/>
      <c r="BL490" s="337"/>
      <c r="BM490" s="337"/>
      <c r="BN490" s="337"/>
      <c r="BO490" s="337"/>
      <c r="BP490" s="337"/>
      <c r="BQ490" s="337"/>
      <c r="BR490" s="337"/>
      <c r="BS490" s="337"/>
      <c r="BT490" s="337"/>
      <c r="BU490" s="337"/>
      <c r="BV490" s="337"/>
      <c r="BW490" s="337"/>
      <c r="BX490" s="337"/>
      <c r="BY490" s="337"/>
      <c r="BZ490" s="337"/>
      <c r="CA490" s="337"/>
      <c r="CB490" s="337"/>
      <c r="CC490" s="337"/>
    </row>
    <row r="491" spans="1:81" s="330" customFormat="1" ht="13.9" customHeight="1" x14ac:dyDescent="0.2">
      <c r="A491" s="377" t="s">
        <v>1315</v>
      </c>
      <c r="B491" s="378"/>
      <c r="C491" s="335">
        <v>1</v>
      </c>
      <c r="D491" s="335">
        <v>1</v>
      </c>
      <c r="E491" s="335">
        <v>1</v>
      </c>
      <c r="F491" s="335">
        <v>3</v>
      </c>
      <c r="G491" s="335">
        <v>2</v>
      </c>
      <c r="H491" s="335">
        <v>2</v>
      </c>
      <c r="I491" s="335">
        <v>2</v>
      </c>
      <c r="J491" s="335">
        <v>2</v>
      </c>
      <c r="K491" s="335">
        <v>3</v>
      </c>
      <c r="L491" s="335">
        <v>3</v>
      </c>
      <c r="M491" s="335">
        <v>5</v>
      </c>
      <c r="N491" s="335">
        <v>3</v>
      </c>
      <c r="O491" s="335">
        <v>5</v>
      </c>
      <c r="P491" s="335">
        <v>12</v>
      </c>
      <c r="Q491" s="335">
        <v>9</v>
      </c>
      <c r="R491" s="335">
        <v>14</v>
      </c>
      <c r="S491" s="335">
        <v>11</v>
      </c>
      <c r="T491" s="335">
        <v>14</v>
      </c>
      <c r="U491" s="335">
        <v>13</v>
      </c>
      <c r="V491" s="335">
        <v>14</v>
      </c>
      <c r="W491" s="335">
        <v>19</v>
      </c>
      <c r="X491" s="335">
        <v>19</v>
      </c>
      <c r="Y491" s="335">
        <v>16</v>
      </c>
      <c r="Z491" s="335">
        <v>18</v>
      </c>
      <c r="AA491" s="335">
        <v>17</v>
      </c>
      <c r="AB491" s="335">
        <v>23</v>
      </c>
      <c r="AC491" s="335">
        <v>22</v>
      </c>
      <c r="AD491" s="335">
        <v>24</v>
      </c>
      <c r="AE491" s="335">
        <v>25</v>
      </c>
      <c r="AF491" s="335">
        <v>29</v>
      </c>
      <c r="AG491" s="335">
        <v>34</v>
      </c>
      <c r="AH491" s="335">
        <v>31</v>
      </c>
      <c r="AI491" s="335">
        <v>34</v>
      </c>
      <c r="AJ491" s="335">
        <v>40</v>
      </c>
      <c r="AK491" s="335">
        <v>50</v>
      </c>
      <c r="AL491" s="335">
        <v>64</v>
      </c>
      <c r="AM491" s="335">
        <v>56</v>
      </c>
      <c r="AN491" s="335">
        <v>62</v>
      </c>
      <c r="AO491" s="335">
        <v>36</v>
      </c>
      <c r="AP491" s="335">
        <v>117</v>
      </c>
      <c r="AQ491" s="335">
        <v>95</v>
      </c>
      <c r="AR491" s="335">
        <v>109</v>
      </c>
      <c r="AS491" s="335">
        <v>116</v>
      </c>
      <c r="AT491" s="335">
        <v>115</v>
      </c>
      <c r="AU491" s="335">
        <v>55</v>
      </c>
      <c r="AV491" s="335">
        <v>68</v>
      </c>
      <c r="AW491" s="335">
        <v>146</v>
      </c>
      <c r="AX491" s="335">
        <v>31</v>
      </c>
      <c r="AY491" s="335">
        <v>89</v>
      </c>
      <c r="AZ491" s="335">
        <v>86</v>
      </c>
      <c r="BA491" s="335">
        <v>128</v>
      </c>
      <c r="BB491" s="335">
        <v>231</v>
      </c>
      <c r="BC491" s="335">
        <v>95</v>
      </c>
      <c r="BD491" s="335">
        <v>144</v>
      </c>
      <c r="BE491" s="335">
        <v>93</v>
      </c>
      <c r="BF491" s="335">
        <v>55</v>
      </c>
      <c r="BG491" s="335">
        <v>183</v>
      </c>
      <c r="BH491" s="335">
        <v>95</v>
      </c>
      <c r="BI491" s="335">
        <v>143</v>
      </c>
      <c r="BJ491" s="335">
        <v>91</v>
      </c>
      <c r="BK491" s="335">
        <v>87</v>
      </c>
      <c r="BL491" s="335">
        <v>124</v>
      </c>
      <c r="BM491" s="335">
        <v>27</v>
      </c>
      <c r="BN491" s="335">
        <v>25</v>
      </c>
      <c r="BO491" s="335">
        <v>21</v>
      </c>
      <c r="BP491" s="335">
        <v>26</v>
      </c>
      <c r="BQ491" s="335">
        <v>127</v>
      </c>
      <c r="BR491" s="335">
        <v>135</v>
      </c>
      <c r="BS491" s="335">
        <v>26</v>
      </c>
      <c r="BT491" s="335">
        <v>26</v>
      </c>
      <c r="BU491" s="335">
        <v>23</v>
      </c>
      <c r="BV491" s="335">
        <v>22</v>
      </c>
      <c r="BW491" s="335">
        <v>19</v>
      </c>
      <c r="BX491" s="335">
        <v>21</v>
      </c>
      <c r="BY491" s="335">
        <v>20</v>
      </c>
      <c r="BZ491" s="335">
        <v>22</v>
      </c>
      <c r="CA491" s="335">
        <v>21</v>
      </c>
      <c r="CB491" s="335">
        <v>21</v>
      </c>
      <c r="CC491" s="335">
        <v>-7</v>
      </c>
    </row>
    <row r="492" spans="1:81" s="330" customFormat="1" ht="13.9" customHeight="1" x14ac:dyDescent="0.2">
      <c r="A492" s="377" t="s">
        <v>1314</v>
      </c>
      <c r="B492" s="378"/>
      <c r="C492" s="335" t="s">
        <v>1282</v>
      </c>
      <c r="D492" s="335" t="s">
        <v>1282</v>
      </c>
      <c r="E492" s="335" t="s">
        <v>1282</v>
      </c>
      <c r="F492" s="335" t="s">
        <v>1282</v>
      </c>
      <c r="G492" s="335" t="s">
        <v>1282</v>
      </c>
      <c r="H492" s="335" t="s">
        <v>1282</v>
      </c>
      <c r="I492" s="335" t="s">
        <v>1282</v>
      </c>
      <c r="J492" s="335" t="s">
        <v>1282</v>
      </c>
      <c r="K492" s="335" t="s">
        <v>1282</v>
      </c>
      <c r="L492" s="335" t="s">
        <v>1282</v>
      </c>
      <c r="M492" s="335" t="s">
        <v>1282</v>
      </c>
      <c r="N492" s="335" t="s">
        <v>1282</v>
      </c>
      <c r="O492" s="335" t="s">
        <v>1282</v>
      </c>
      <c r="P492" s="335" t="s">
        <v>1282</v>
      </c>
      <c r="Q492" s="335" t="s">
        <v>1282</v>
      </c>
      <c r="R492" s="335" t="s">
        <v>1282</v>
      </c>
      <c r="S492" s="335" t="s">
        <v>1282</v>
      </c>
      <c r="T492" s="335" t="s">
        <v>1282</v>
      </c>
      <c r="U492" s="335" t="s">
        <v>1282</v>
      </c>
      <c r="V492" s="335" t="s">
        <v>1282</v>
      </c>
      <c r="W492" s="335" t="s">
        <v>1282</v>
      </c>
      <c r="X492" s="335" t="s">
        <v>1282</v>
      </c>
      <c r="Y492" s="335" t="s">
        <v>1282</v>
      </c>
      <c r="Z492" s="335" t="s">
        <v>1282</v>
      </c>
      <c r="AA492" s="335" t="s">
        <v>1282</v>
      </c>
      <c r="AB492" s="335" t="s">
        <v>1282</v>
      </c>
      <c r="AC492" s="335" t="s">
        <v>1282</v>
      </c>
      <c r="AD492" s="335" t="s">
        <v>1282</v>
      </c>
      <c r="AE492" s="335" t="s">
        <v>1282</v>
      </c>
      <c r="AF492" s="335" t="s">
        <v>1282</v>
      </c>
      <c r="AG492" s="335" t="s">
        <v>1282</v>
      </c>
      <c r="AH492" s="335" t="s">
        <v>1282</v>
      </c>
      <c r="AI492" s="335" t="s">
        <v>1282</v>
      </c>
      <c r="AJ492" s="335" t="s">
        <v>1282</v>
      </c>
      <c r="AK492" s="335" t="s">
        <v>1282</v>
      </c>
      <c r="AL492" s="335" t="s">
        <v>1282</v>
      </c>
      <c r="AM492" s="335" t="s">
        <v>1282</v>
      </c>
      <c r="AN492" s="335" t="s">
        <v>1282</v>
      </c>
      <c r="AO492" s="335" t="s">
        <v>1282</v>
      </c>
      <c r="AP492" s="335" t="s">
        <v>1282</v>
      </c>
      <c r="AQ492" s="335" t="s">
        <v>1282</v>
      </c>
      <c r="AR492" s="335" t="s">
        <v>1282</v>
      </c>
      <c r="AS492" s="335" t="s">
        <v>1282</v>
      </c>
      <c r="AT492" s="335" t="s">
        <v>1282</v>
      </c>
      <c r="AU492" s="335" t="s">
        <v>1282</v>
      </c>
      <c r="AV492" s="335" t="s">
        <v>1282</v>
      </c>
      <c r="AW492" s="335" t="s">
        <v>1282</v>
      </c>
      <c r="AX492" s="335" t="s">
        <v>1282</v>
      </c>
      <c r="AY492" s="335" t="s">
        <v>1282</v>
      </c>
      <c r="AZ492" s="335" t="s">
        <v>1282</v>
      </c>
      <c r="BA492" s="335" t="s">
        <v>1282</v>
      </c>
      <c r="BB492" s="335" t="s">
        <v>1282</v>
      </c>
      <c r="BC492" s="335" t="s">
        <v>1282</v>
      </c>
      <c r="BD492" s="335" t="s">
        <v>1282</v>
      </c>
      <c r="BE492" s="335" t="s">
        <v>1282</v>
      </c>
      <c r="BF492" s="335" t="s">
        <v>1282</v>
      </c>
      <c r="BG492" s="335" t="s">
        <v>1282</v>
      </c>
      <c r="BH492" s="335" t="s">
        <v>1282</v>
      </c>
      <c r="BI492" s="335" t="s">
        <v>1282</v>
      </c>
      <c r="BJ492" s="335" t="s">
        <v>1282</v>
      </c>
      <c r="BK492" s="335" t="s">
        <v>1282</v>
      </c>
      <c r="BL492" s="335" t="s">
        <v>1282</v>
      </c>
      <c r="BM492" s="335" t="s">
        <v>1282</v>
      </c>
      <c r="BN492" s="335" t="s">
        <v>1282</v>
      </c>
      <c r="BO492" s="335" t="s">
        <v>1282</v>
      </c>
      <c r="BP492" s="335" t="s">
        <v>1282</v>
      </c>
      <c r="BQ492" s="335" t="s">
        <v>1282</v>
      </c>
      <c r="BR492" s="335" t="s">
        <v>1282</v>
      </c>
      <c r="BS492" s="335" t="s">
        <v>1282</v>
      </c>
      <c r="BT492" s="335">
        <v>16</v>
      </c>
      <c r="BU492" s="335">
        <v>28</v>
      </c>
      <c r="BV492" s="335">
        <v>80</v>
      </c>
      <c r="BW492" s="335" t="s">
        <v>1282</v>
      </c>
      <c r="BX492" s="335" t="s">
        <v>1282</v>
      </c>
      <c r="BY492" s="335">
        <v>138</v>
      </c>
      <c r="BZ492" s="335" t="s">
        <v>1282</v>
      </c>
      <c r="CA492" s="335">
        <v>1</v>
      </c>
      <c r="CB492" s="335">
        <v>210</v>
      </c>
      <c r="CC492" s="335">
        <v>92</v>
      </c>
    </row>
    <row r="493" spans="1:81" s="330" customFormat="1" ht="13.9" customHeight="1" x14ac:dyDescent="0.2">
      <c r="A493" s="377" t="s">
        <v>1313</v>
      </c>
      <c r="B493" s="378"/>
      <c r="C493" s="335" t="s">
        <v>1282</v>
      </c>
      <c r="D493" s="335" t="s">
        <v>1282</v>
      </c>
      <c r="E493" s="335" t="s">
        <v>1282</v>
      </c>
      <c r="F493" s="335" t="s">
        <v>1282</v>
      </c>
      <c r="G493" s="335" t="s">
        <v>1282</v>
      </c>
      <c r="H493" s="335" t="s">
        <v>1282</v>
      </c>
      <c r="I493" s="335" t="s">
        <v>1282</v>
      </c>
      <c r="J493" s="335" t="s">
        <v>1282</v>
      </c>
      <c r="K493" s="335" t="s">
        <v>1282</v>
      </c>
      <c r="L493" s="335" t="s">
        <v>1282</v>
      </c>
      <c r="M493" s="335" t="s">
        <v>1282</v>
      </c>
      <c r="N493" s="335" t="s">
        <v>1282</v>
      </c>
      <c r="O493" s="335" t="s">
        <v>1282</v>
      </c>
      <c r="P493" s="335" t="s">
        <v>1282</v>
      </c>
      <c r="Q493" s="335" t="s">
        <v>1282</v>
      </c>
      <c r="R493" s="335" t="s">
        <v>1282</v>
      </c>
      <c r="S493" s="335" t="s">
        <v>1282</v>
      </c>
      <c r="T493" s="335" t="s">
        <v>1282</v>
      </c>
      <c r="U493" s="335" t="s">
        <v>1282</v>
      </c>
      <c r="V493" s="335" t="s">
        <v>1282</v>
      </c>
      <c r="W493" s="335" t="s">
        <v>1282</v>
      </c>
      <c r="X493" s="335" t="s">
        <v>1282</v>
      </c>
      <c r="Y493" s="335" t="s">
        <v>1282</v>
      </c>
      <c r="Z493" s="335" t="s">
        <v>1282</v>
      </c>
      <c r="AA493" s="335" t="s">
        <v>1282</v>
      </c>
      <c r="AB493" s="335" t="s">
        <v>1282</v>
      </c>
      <c r="AC493" s="335" t="s">
        <v>1282</v>
      </c>
      <c r="AD493" s="335" t="s">
        <v>1282</v>
      </c>
      <c r="AE493" s="335" t="s">
        <v>1282</v>
      </c>
      <c r="AF493" s="335" t="s">
        <v>1282</v>
      </c>
      <c r="AG493" s="335" t="s">
        <v>1282</v>
      </c>
      <c r="AH493" s="335" t="s">
        <v>1282</v>
      </c>
      <c r="AI493" s="335" t="s">
        <v>1282</v>
      </c>
      <c r="AJ493" s="335" t="s">
        <v>1282</v>
      </c>
      <c r="AK493" s="335" t="s">
        <v>1282</v>
      </c>
      <c r="AL493" s="335" t="s">
        <v>1282</v>
      </c>
      <c r="AM493" s="335" t="s">
        <v>1282</v>
      </c>
      <c r="AN493" s="335" t="s">
        <v>1282</v>
      </c>
      <c r="AO493" s="335" t="s">
        <v>1282</v>
      </c>
      <c r="AP493" s="335" t="s">
        <v>1282</v>
      </c>
      <c r="AQ493" s="335" t="s">
        <v>1282</v>
      </c>
      <c r="AR493" s="335" t="s">
        <v>1282</v>
      </c>
      <c r="AS493" s="335" t="s">
        <v>1282</v>
      </c>
      <c r="AT493" s="335" t="s">
        <v>1282</v>
      </c>
      <c r="AU493" s="335">
        <v>15</v>
      </c>
      <c r="AV493" s="335" t="s">
        <v>1282</v>
      </c>
      <c r="AW493" s="335" t="s">
        <v>1282</v>
      </c>
      <c r="AX493" s="335" t="s">
        <v>1282</v>
      </c>
      <c r="AY493" s="335" t="s">
        <v>1282</v>
      </c>
      <c r="AZ493" s="335" t="s">
        <v>1282</v>
      </c>
      <c r="BA493" s="335" t="s">
        <v>1282</v>
      </c>
      <c r="BB493" s="335" t="s">
        <v>1282</v>
      </c>
      <c r="BC493" s="335" t="s">
        <v>1282</v>
      </c>
      <c r="BD493" s="335" t="s">
        <v>1282</v>
      </c>
      <c r="BE493" s="335" t="s">
        <v>1282</v>
      </c>
      <c r="BF493" s="335" t="s">
        <v>1282</v>
      </c>
      <c r="BG493" s="335" t="s">
        <v>1282</v>
      </c>
      <c r="BH493" s="335" t="s">
        <v>1282</v>
      </c>
      <c r="BI493" s="335" t="s">
        <v>1282</v>
      </c>
      <c r="BJ493" s="335" t="s">
        <v>1282</v>
      </c>
      <c r="BK493" s="335" t="s">
        <v>1282</v>
      </c>
      <c r="BL493" s="335" t="s">
        <v>1282</v>
      </c>
      <c r="BM493" s="335" t="s">
        <v>1282</v>
      </c>
      <c r="BN493" s="335" t="s">
        <v>1282</v>
      </c>
      <c r="BO493" s="335" t="s">
        <v>1282</v>
      </c>
      <c r="BP493" s="335" t="s">
        <v>1282</v>
      </c>
      <c r="BQ493" s="335" t="s">
        <v>1282</v>
      </c>
      <c r="BR493" s="335" t="s">
        <v>1282</v>
      </c>
      <c r="BS493" s="335" t="s">
        <v>1282</v>
      </c>
      <c r="BT493" s="335" t="s">
        <v>1282</v>
      </c>
      <c r="BU493" s="335" t="s">
        <v>1282</v>
      </c>
      <c r="BV493" s="335" t="s">
        <v>1282</v>
      </c>
      <c r="BW493" s="335" t="s">
        <v>1282</v>
      </c>
      <c r="BX493" s="335" t="s">
        <v>1282</v>
      </c>
      <c r="BY493" s="335" t="s">
        <v>1282</v>
      </c>
      <c r="BZ493" s="335" t="s">
        <v>1282</v>
      </c>
      <c r="CA493" s="335" t="s">
        <v>1282</v>
      </c>
      <c r="CB493" s="335" t="s">
        <v>1282</v>
      </c>
      <c r="CC493" s="335" t="s">
        <v>1282</v>
      </c>
    </row>
    <row r="494" spans="1:81" s="330" customFormat="1" ht="13.9" customHeight="1" x14ac:dyDescent="0.2">
      <c r="A494" s="377" t="s">
        <v>1312</v>
      </c>
      <c r="B494" s="378"/>
      <c r="C494" s="335">
        <v>2</v>
      </c>
      <c r="D494" s="335">
        <v>2</v>
      </c>
      <c r="E494" s="335">
        <v>2</v>
      </c>
      <c r="F494" s="335">
        <v>3</v>
      </c>
      <c r="G494" s="335">
        <v>3</v>
      </c>
      <c r="H494" s="335">
        <v>4</v>
      </c>
      <c r="I494" s="335">
        <v>4</v>
      </c>
      <c r="J494" s="335">
        <v>4</v>
      </c>
      <c r="K494" s="335">
        <v>6</v>
      </c>
      <c r="L494" s="335">
        <v>10</v>
      </c>
      <c r="M494" s="335">
        <v>11</v>
      </c>
      <c r="N494" s="335">
        <v>17</v>
      </c>
      <c r="O494" s="335">
        <v>15</v>
      </c>
      <c r="P494" s="335">
        <v>17</v>
      </c>
      <c r="Q494" s="335">
        <v>19</v>
      </c>
      <c r="R494" s="335">
        <v>22</v>
      </c>
      <c r="S494" s="335">
        <v>24</v>
      </c>
      <c r="T494" s="335">
        <v>26</v>
      </c>
      <c r="U494" s="335">
        <v>32</v>
      </c>
      <c r="V494" s="335">
        <v>33</v>
      </c>
      <c r="W494" s="335">
        <v>36</v>
      </c>
      <c r="X494" s="335">
        <v>35</v>
      </c>
      <c r="Y494" s="335">
        <v>39</v>
      </c>
      <c r="Z494" s="335">
        <v>47</v>
      </c>
      <c r="AA494" s="335">
        <v>47</v>
      </c>
      <c r="AB494" s="335">
        <v>48</v>
      </c>
      <c r="AC494" s="335">
        <v>47</v>
      </c>
      <c r="AD494" s="335">
        <v>48</v>
      </c>
      <c r="AE494" s="335">
        <v>48</v>
      </c>
      <c r="AF494" s="335">
        <v>51</v>
      </c>
      <c r="AG494" s="335">
        <v>53</v>
      </c>
      <c r="AH494" s="335">
        <v>54</v>
      </c>
      <c r="AI494" s="335">
        <v>56</v>
      </c>
      <c r="AJ494" s="335">
        <v>56</v>
      </c>
      <c r="AK494" s="335">
        <v>57</v>
      </c>
      <c r="AL494" s="335">
        <v>117</v>
      </c>
      <c r="AM494" s="335">
        <v>120</v>
      </c>
      <c r="AN494" s="335">
        <v>78</v>
      </c>
      <c r="AO494" s="335">
        <v>105</v>
      </c>
      <c r="AP494" s="335">
        <v>175</v>
      </c>
      <c r="AQ494" s="335">
        <v>210</v>
      </c>
      <c r="AR494" s="335">
        <v>268</v>
      </c>
      <c r="AS494" s="335">
        <v>331</v>
      </c>
      <c r="AT494" s="335">
        <v>536</v>
      </c>
      <c r="AU494" s="335">
        <v>535</v>
      </c>
      <c r="AV494" s="335">
        <v>736</v>
      </c>
      <c r="AW494" s="335">
        <v>539</v>
      </c>
      <c r="AX494" s="335">
        <v>423</v>
      </c>
      <c r="AY494" s="335">
        <v>375</v>
      </c>
      <c r="AZ494" s="335">
        <v>396</v>
      </c>
      <c r="BA494" s="335">
        <v>432</v>
      </c>
      <c r="BB494" s="335">
        <v>451</v>
      </c>
      <c r="BC494" s="335">
        <v>480</v>
      </c>
      <c r="BD494" s="335">
        <v>432</v>
      </c>
      <c r="BE494" s="335">
        <v>463</v>
      </c>
      <c r="BF494" s="335">
        <v>520</v>
      </c>
      <c r="BG494" s="335">
        <v>474</v>
      </c>
      <c r="BH494" s="335">
        <v>454</v>
      </c>
      <c r="BI494" s="335">
        <v>565</v>
      </c>
      <c r="BJ494" s="335">
        <v>546</v>
      </c>
      <c r="BK494" s="335">
        <v>478</v>
      </c>
      <c r="BL494" s="335">
        <v>691</v>
      </c>
      <c r="BM494" s="335">
        <v>1045</v>
      </c>
      <c r="BN494" s="335">
        <v>685</v>
      </c>
      <c r="BO494" s="335">
        <v>948</v>
      </c>
      <c r="BP494" s="335">
        <v>1164</v>
      </c>
      <c r="BQ494" s="335">
        <v>1621</v>
      </c>
      <c r="BR494" s="335">
        <v>2113</v>
      </c>
      <c r="BS494" s="335">
        <v>1883</v>
      </c>
      <c r="BT494" s="335">
        <v>2460</v>
      </c>
      <c r="BU494" s="335">
        <v>1839</v>
      </c>
      <c r="BV494" s="335">
        <v>1723</v>
      </c>
      <c r="BW494" s="335">
        <v>1921</v>
      </c>
      <c r="BX494" s="335">
        <v>2050</v>
      </c>
      <c r="BY494" s="335">
        <v>1891</v>
      </c>
      <c r="BZ494" s="335">
        <v>2147</v>
      </c>
      <c r="CA494" s="335">
        <v>1793</v>
      </c>
      <c r="CB494" s="335">
        <v>1281</v>
      </c>
      <c r="CC494" s="335">
        <v>1286</v>
      </c>
    </row>
    <row r="495" spans="1:81" s="330" customFormat="1" ht="13.9" customHeight="1" x14ac:dyDescent="0.2">
      <c r="A495" s="377" t="s">
        <v>1311</v>
      </c>
      <c r="B495" s="378"/>
      <c r="C495" s="335" t="s">
        <v>1282</v>
      </c>
      <c r="D495" s="335" t="s">
        <v>1282</v>
      </c>
      <c r="E495" s="335" t="s">
        <v>1282</v>
      </c>
      <c r="F495" s="335" t="s">
        <v>1282</v>
      </c>
      <c r="G495" s="335" t="s">
        <v>1282</v>
      </c>
      <c r="H495" s="335" t="s">
        <v>1282</v>
      </c>
      <c r="I495" s="335" t="s">
        <v>1282</v>
      </c>
      <c r="J495" s="335" t="s">
        <v>1282</v>
      </c>
      <c r="K495" s="335" t="s">
        <v>1282</v>
      </c>
      <c r="L495" s="335" t="s">
        <v>1282</v>
      </c>
      <c r="M495" s="335" t="s">
        <v>1282</v>
      </c>
      <c r="N495" s="335" t="s">
        <v>1282</v>
      </c>
      <c r="O495" s="335" t="s">
        <v>1282</v>
      </c>
      <c r="P495" s="335" t="s">
        <v>1282</v>
      </c>
      <c r="Q495" s="335" t="s">
        <v>1282</v>
      </c>
      <c r="R495" s="335" t="s">
        <v>1282</v>
      </c>
      <c r="S495" s="335" t="s">
        <v>1282</v>
      </c>
      <c r="T495" s="335" t="s">
        <v>1282</v>
      </c>
      <c r="U495" s="335" t="s">
        <v>1282</v>
      </c>
      <c r="V495" s="335" t="s">
        <v>1282</v>
      </c>
      <c r="W495" s="335" t="s">
        <v>1282</v>
      </c>
      <c r="X495" s="335" t="s">
        <v>1282</v>
      </c>
      <c r="Y495" s="335" t="s">
        <v>1282</v>
      </c>
      <c r="Z495" s="335" t="s">
        <v>1282</v>
      </c>
      <c r="AA495" s="335" t="s">
        <v>1282</v>
      </c>
      <c r="AB495" s="335" t="s">
        <v>1282</v>
      </c>
      <c r="AC495" s="335" t="s">
        <v>1282</v>
      </c>
      <c r="AD495" s="335" t="s">
        <v>1282</v>
      </c>
      <c r="AE495" s="335" t="s">
        <v>1282</v>
      </c>
      <c r="AF495" s="335" t="s">
        <v>1282</v>
      </c>
      <c r="AG495" s="335" t="s">
        <v>1282</v>
      </c>
      <c r="AH495" s="335" t="s">
        <v>1282</v>
      </c>
      <c r="AI495" s="335" t="s">
        <v>1282</v>
      </c>
      <c r="AJ495" s="335" t="s">
        <v>1282</v>
      </c>
      <c r="AK495" s="335" t="s">
        <v>1282</v>
      </c>
      <c r="AL495" s="335" t="s">
        <v>1282</v>
      </c>
      <c r="AM495" s="335" t="s">
        <v>1282</v>
      </c>
      <c r="AN495" s="335" t="s">
        <v>1282</v>
      </c>
      <c r="AO495" s="335" t="s">
        <v>1282</v>
      </c>
      <c r="AP495" s="335" t="s">
        <v>1282</v>
      </c>
      <c r="AQ495" s="335" t="s">
        <v>1282</v>
      </c>
      <c r="AR495" s="335" t="s">
        <v>1282</v>
      </c>
      <c r="AS495" s="335" t="s">
        <v>1282</v>
      </c>
      <c r="AT495" s="335" t="s">
        <v>1282</v>
      </c>
      <c r="AU495" s="335" t="s">
        <v>1282</v>
      </c>
      <c r="AV495" s="335" t="s">
        <v>1282</v>
      </c>
      <c r="AW495" s="335" t="s">
        <v>1282</v>
      </c>
      <c r="AX495" s="335" t="s">
        <v>1282</v>
      </c>
      <c r="AY495" s="335" t="s">
        <v>1282</v>
      </c>
      <c r="AZ495" s="335" t="s">
        <v>1282</v>
      </c>
      <c r="BA495" s="335" t="s">
        <v>1282</v>
      </c>
      <c r="BB495" s="335" t="s">
        <v>1282</v>
      </c>
      <c r="BC495" s="335" t="s">
        <v>1282</v>
      </c>
      <c r="BD495" s="335" t="s">
        <v>1282</v>
      </c>
      <c r="BE495" s="335" t="s">
        <v>1282</v>
      </c>
      <c r="BF495" s="335" t="s">
        <v>1282</v>
      </c>
      <c r="BG495" s="335" t="s">
        <v>1282</v>
      </c>
      <c r="BH495" s="335" t="s">
        <v>1282</v>
      </c>
      <c r="BI495" s="335" t="s">
        <v>1282</v>
      </c>
      <c r="BJ495" s="335" t="s">
        <v>1282</v>
      </c>
      <c r="BK495" s="335" t="s">
        <v>1282</v>
      </c>
      <c r="BL495" s="335" t="s">
        <v>1282</v>
      </c>
      <c r="BM495" s="335" t="s">
        <v>1282</v>
      </c>
      <c r="BN495" s="335" t="s">
        <v>1282</v>
      </c>
      <c r="BO495" s="335" t="s">
        <v>1282</v>
      </c>
      <c r="BP495" s="335" t="s">
        <v>1282</v>
      </c>
      <c r="BQ495" s="335" t="s">
        <v>1282</v>
      </c>
      <c r="BR495" s="335" t="s">
        <v>1282</v>
      </c>
      <c r="BS495" s="335">
        <v>13</v>
      </c>
      <c r="BT495" s="335">
        <v>5</v>
      </c>
      <c r="BU495" s="335">
        <v>16</v>
      </c>
      <c r="BV495" s="335">
        <v>20</v>
      </c>
      <c r="BW495" s="335">
        <v>3</v>
      </c>
      <c r="BX495" s="335">
        <v>5</v>
      </c>
      <c r="BY495" s="335">
        <v>4</v>
      </c>
      <c r="BZ495" s="335">
        <v>4</v>
      </c>
      <c r="CA495" s="335">
        <v>3</v>
      </c>
      <c r="CB495" s="335">
        <v>4</v>
      </c>
      <c r="CC495" s="335">
        <v>5</v>
      </c>
    </row>
    <row r="496" spans="1:81" s="330" customFormat="1" ht="13.9" customHeight="1" x14ac:dyDescent="0.2">
      <c r="A496" s="377" t="s">
        <v>1310</v>
      </c>
      <c r="B496" s="378"/>
      <c r="C496" s="335" t="s">
        <v>1282</v>
      </c>
      <c r="D496" s="335" t="s">
        <v>1282</v>
      </c>
      <c r="E496" s="335" t="s">
        <v>1282</v>
      </c>
      <c r="F496" s="335" t="s">
        <v>1282</v>
      </c>
      <c r="G496" s="335" t="s">
        <v>1282</v>
      </c>
      <c r="H496" s="335" t="s">
        <v>1282</v>
      </c>
      <c r="I496" s="335" t="s">
        <v>1282</v>
      </c>
      <c r="J496" s="335" t="s">
        <v>1282</v>
      </c>
      <c r="K496" s="335" t="s">
        <v>1282</v>
      </c>
      <c r="L496" s="335" t="s">
        <v>1282</v>
      </c>
      <c r="M496" s="335" t="s">
        <v>1282</v>
      </c>
      <c r="N496" s="335" t="s">
        <v>1282</v>
      </c>
      <c r="O496" s="335" t="s">
        <v>1282</v>
      </c>
      <c r="P496" s="335" t="s">
        <v>1282</v>
      </c>
      <c r="Q496" s="335" t="s">
        <v>1282</v>
      </c>
      <c r="R496" s="335" t="s">
        <v>1282</v>
      </c>
      <c r="S496" s="335" t="s">
        <v>1282</v>
      </c>
      <c r="T496" s="335" t="s">
        <v>1282</v>
      </c>
      <c r="U496" s="335" t="s">
        <v>1282</v>
      </c>
      <c r="V496" s="335" t="s">
        <v>1282</v>
      </c>
      <c r="W496" s="335" t="s">
        <v>1282</v>
      </c>
      <c r="X496" s="335" t="s">
        <v>1282</v>
      </c>
      <c r="Y496" s="335" t="s">
        <v>1282</v>
      </c>
      <c r="Z496" s="335" t="s">
        <v>1282</v>
      </c>
      <c r="AA496" s="335" t="s">
        <v>1282</v>
      </c>
      <c r="AB496" s="335" t="s">
        <v>1282</v>
      </c>
      <c r="AC496" s="335" t="s">
        <v>1282</v>
      </c>
      <c r="AD496" s="335" t="s">
        <v>1282</v>
      </c>
      <c r="AE496" s="335" t="s">
        <v>1282</v>
      </c>
      <c r="AF496" s="335" t="s">
        <v>1282</v>
      </c>
      <c r="AG496" s="335" t="s">
        <v>1282</v>
      </c>
      <c r="AH496" s="335" t="s">
        <v>1282</v>
      </c>
      <c r="AI496" s="335" t="s">
        <v>1282</v>
      </c>
      <c r="AJ496" s="335" t="s">
        <v>1282</v>
      </c>
      <c r="AK496" s="335" t="s">
        <v>1282</v>
      </c>
      <c r="AL496" s="335" t="s">
        <v>1282</v>
      </c>
      <c r="AM496" s="335" t="s">
        <v>1282</v>
      </c>
      <c r="AN496" s="335" t="s">
        <v>1282</v>
      </c>
      <c r="AO496" s="335" t="s">
        <v>1282</v>
      </c>
      <c r="AP496" s="335" t="s">
        <v>1282</v>
      </c>
      <c r="AQ496" s="335" t="s">
        <v>1282</v>
      </c>
      <c r="AR496" s="335" t="s">
        <v>1282</v>
      </c>
      <c r="AS496" s="335" t="s">
        <v>1282</v>
      </c>
      <c r="AT496" s="335" t="s">
        <v>1282</v>
      </c>
      <c r="AU496" s="335" t="s">
        <v>1282</v>
      </c>
      <c r="AV496" s="335" t="s">
        <v>1282</v>
      </c>
      <c r="AW496" s="335" t="s">
        <v>1282</v>
      </c>
      <c r="AX496" s="335" t="s">
        <v>1282</v>
      </c>
      <c r="AY496" s="335" t="s">
        <v>1282</v>
      </c>
      <c r="AZ496" s="335" t="s">
        <v>1282</v>
      </c>
      <c r="BA496" s="335" t="s">
        <v>1282</v>
      </c>
      <c r="BB496" s="335" t="s">
        <v>1282</v>
      </c>
      <c r="BC496" s="335" t="s">
        <v>1282</v>
      </c>
      <c r="BD496" s="335" t="s">
        <v>1282</v>
      </c>
      <c r="BE496" s="335" t="s">
        <v>1282</v>
      </c>
      <c r="BF496" s="335" t="s">
        <v>1282</v>
      </c>
      <c r="BG496" s="335" t="s">
        <v>1282</v>
      </c>
      <c r="BH496" s="335" t="s">
        <v>1282</v>
      </c>
      <c r="BI496" s="335" t="s">
        <v>1282</v>
      </c>
      <c r="BJ496" s="335" t="s">
        <v>1282</v>
      </c>
      <c r="BK496" s="335" t="s">
        <v>1282</v>
      </c>
      <c r="BL496" s="335" t="s">
        <v>1282</v>
      </c>
      <c r="BM496" s="335" t="s">
        <v>1282</v>
      </c>
      <c r="BN496" s="335" t="s">
        <v>1282</v>
      </c>
      <c r="BO496" s="335" t="s">
        <v>1282</v>
      </c>
      <c r="BP496" s="335" t="s">
        <v>1282</v>
      </c>
      <c r="BQ496" s="335" t="s">
        <v>1282</v>
      </c>
      <c r="BR496" s="335">
        <v>4</v>
      </c>
      <c r="BS496" s="335">
        <v>4</v>
      </c>
      <c r="BT496" s="335">
        <v>9</v>
      </c>
      <c r="BU496" s="335">
        <v>13</v>
      </c>
      <c r="BV496" s="335">
        <v>7</v>
      </c>
      <c r="BW496" s="335">
        <v>4</v>
      </c>
      <c r="BX496" s="335">
        <v>4</v>
      </c>
      <c r="BY496" s="335">
        <v>4</v>
      </c>
      <c r="BZ496" s="335">
        <v>4</v>
      </c>
      <c r="CA496" s="335">
        <v>4</v>
      </c>
      <c r="CB496" s="335">
        <v>4</v>
      </c>
      <c r="CC496" s="335" t="s">
        <v>1282</v>
      </c>
    </row>
    <row r="497" spans="1:81" s="330" customFormat="1" ht="13.9" customHeight="1" x14ac:dyDescent="0.2">
      <c r="A497" s="377" t="s">
        <v>1309</v>
      </c>
      <c r="B497" s="378"/>
      <c r="C497" s="335" t="s">
        <v>1282</v>
      </c>
      <c r="D497" s="335" t="s">
        <v>1282</v>
      </c>
      <c r="E497" s="335" t="s">
        <v>1282</v>
      </c>
      <c r="F497" s="335" t="s">
        <v>1282</v>
      </c>
      <c r="G497" s="335" t="s">
        <v>1282</v>
      </c>
      <c r="H497" s="335" t="s">
        <v>1282</v>
      </c>
      <c r="I497" s="335" t="s">
        <v>1282</v>
      </c>
      <c r="J497" s="335" t="s">
        <v>1282</v>
      </c>
      <c r="K497" s="335" t="s">
        <v>1282</v>
      </c>
      <c r="L497" s="335" t="s">
        <v>1282</v>
      </c>
      <c r="M497" s="335" t="s">
        <v>1282</v>
      </c>
      <c r="N497" s="335" t="s">
        <v>1282</v>
      </c>
      <c r="O497" s="335">
        <v>5</v>
      </c>
      <c r="P497" s="335">
        <v>7</v>
      </c>
      <c r="Q497" s="335">
        <v>6</v>
      </c>
      <c r="R497" s="335">
        <v>6</v>
      </c>
      <c r="S497" s="335">
        <v>6</v>
      </c>
      <c r="T497" s="335">
        <v>6</v>
      </c>
      <c r="U497" s="335">
        <v>7</v>
      </c>
      <c r="V497" s="335">
        <v>6</v>
      </c>
      <c r="W497" s="335">
        <v>2</v>
      </c>
      <c r="X497" s="335">
        <v>2</v>
      </c>
      <c r="Y497" s="335">
        <v>9</v>
      </c>
      <c r="Z497" s="335">
        <v>8</v>
      </c>
      <c r="AA497" s="335">
        <v>12</v>
      </c>
      <c r="AB497" s="335">
        <v>1</v>
      </c>
      <c r="AC497" s="335">
        <v>10</v>
      </c>
      <c r="AD497" s="335">
        <v>11</v>
      </c>
      <c r="AE497" s="335">
        <v>10</v>
      </c>
      <c r="AF497" s="335">
        <v>13</v>
      </c>
      <c r="AG497" s="335">
        <v>9</v>
      </c>
      <c r="AH497" s="335">
        <v>11</v>
      </c>
      <c r="AI497" s="335">
        <v>13</v>
      </c>
      <c r="AJ497" s="335">
        <v>16</v>
      </c>
      <c r="AK497" s="335">
        <v>17</v>
      </c>
      <c r="AL497" s="335">
        <v>16</v>
      </c>
      <c r="AM497" s="335">
        <v>19</v>
      </c>
      <c r="AN497" s="335">
        <v>16</v>
      </c>
      <c r="AO497" s="335">
        <v>36</v>
      </c>
      <c r="AP497" s="335">
        <v>61</v>
      </c>
      <c r="AQ497" s="335">
        <v>77</v>
      </c>
      <c r="AR497" s="335">
        <v>52</v>
      </c>
      <c r="AS497" s="335">
        <v>73</v>
      </c>
      <c r="AT497" s="335">
        <v>115</v>
      </c>
      <c r="AU497" s="335">
        <v>65</v>
      </c>
      <c r="AV497" s="335">
        <v>67</v>
      </c>
      <c r="AW497" s="335">
        <v>76</v>
      </c>
      <c r="AX497" s="335">
        <v>77</v>
      </c>
      <c r="AY497" s="335">
        <v>52</v>
      </c>
      <c r="AZ497" s="335">
        <v>70</v>
      </c>
      <c r="BA497" s="335">
        <v>69</v>
      </c>
      <c r="BB497" s="335">
        <v>78</v>
      </c>
      <c r="BC497" s="335">
        <v>69</v>
      </c>
      <c r="BD497" s="335">
        <v>74</v>
      </c>
      <c r="BE497" s="335">
        <v>26</v>
      </c>
      <c r="BF497" s="335">
        <v>76</v>
      </c>
      <c r="BG497" s="335">
        <v>60</v>
      </c>
      <c r="BH497" s="335">
        <v>58</v>
      </c>
      <c r="BI497" s="335">
        <v>67</v>
      </c>
      <c r="BJ497" s="335">
        <v>69</v>
      </c>
      <c r="BK497" s="335">
        <v>75</v>
      </c>
      <c r="BL497" s="335">
        <v>74</v>
      </c>
      <c r="BM497" s="335">
        <v>87</v>
      </c>
      <c r="BN497" s="335">
        <v>84</v>
      </c>
      <c r="BO497" s="335">
        <v>76</v>
      </c>
      <c r="BP497" s="335">
        <v>71</v>
      </c>
      <c r="BQ497" s="335">
        <v>76</v>
      </c>
      <c r="BR497" s="335">
        <v>87</v>
      </c>
      <c r="BS497" s="335">
        <v>75</v>
      </c>
      <c r="BT497" s="335">
        <v>70</v>
      </c>
      <c r="BU497" s="335">
        <v>83</v>
      </c>
      <c r="BV497" s="335">
        <v>70</v>
      </c>
      <c r="BW497" s="335">
        <v>75</v>
      </c>
      <c r="BX497" s="335">
        <v>75</v>
      </c>
      <c r="BY497" s="335">
        <v>87</v>
      </c>
      <c r="BZ497" s="335">
        <v>84</v>
      </c>
      <c r="CA497" s="335">
        <v>92</v>
      </c>
      <c r="CB497" s="335">
        <v>87</v>
      </c>
      <c r="CC497" s="335">
        <v>101</v>
      </c>
    </row>
    <row r="498" spans="1:81" s="330" customFormat="1" ht="13.9" customHeight="1" x14ac:dyDescent="0.2">
      <c r="A498" s="377" t="s">
        <v>1308</v>
      </c>
      <c r="B498" s="378"/>
      <c r="C498" s="335" t="s">
        <v>1282</v>
      </c>
      <c r="D498" s="335" t="s">
        <v>1282</v>
      </c>
      <c r="E498" s="335" t="s">
        <v>1282</v>
      </c>
      <c r="F498" s="335" t="s">
        <v>1282</v>
      </c>
      <c r="G498" s="335" t="s">
        <v>1282</v>
      </c>
      <c r="H498" s="335" t="s">
        <v>1282</v>
      </c>
      <c r="I498" s="335" t="s">
        <v>1282</v>
      </c>
      <c r="J498" s="335" t="s">
        <v>1282</v>
      </c>
      <c r="K498" s="335" t="s">
        <v>1282</v>
      </c>
      <c r="L498" s="335" t="s">
        <v>1282</v>
      </c>
      <c r="M498" s="335" t="s">
        <v>1282</v>
      </c>
      <c r="N498" s="335" t="s">
        <v>1282</v>
      </c>
      <c r="O498" s="335" t="s">
        <v>1282</v>
      </c>
      <c r="P498" s="335" t="s">
        <v>1282</v>
      </c>
      <c r="Q498" s="335" t="s">
        <v>1282</v>
      </c>
      <c r="R498" s="335" t="s">
        <v>1282</v>
      </c>
      <c r="S498" s="335" t="s">
        <v>1282</v>
      </c>
      <c r="T498" s="335" t="s">
        <v>1282</v>
      </c>
      <c r="U498" s="335" t="s">
        <v>1282</v>
      </c>
      <c r="V498" s="335" t="s">
        <v>1282</v>
      </c>
      <c r="W498" s="335">
        <v>5</v>
      </c>
      <c r="X498" s="335">
        <v>6</v>
      </c>
      <c r="Y498" s="335">
        <v>6</v>
      </c>
      <c r="Z498" s="335">
        <v>15</v>
      </c>
      <c r="AA498" s="335">
        <v>20</v>
      </c>
      <c r="AB498" s="335">
        <v>13</v>
      </c>
      <c r="AC498" s="335">
        <v>17</v>
      </c>
      <c r="AD498" s="335">
        <v>15</v>
      </c>
      <c r="AE498" s="335">
        <v>21</v>
      </c>
      <c r="AF498" s="335">
        <v>34</v>
      </c>
      <c r="AG498" s="335">
        <v>40</v>
      </c>
      <c r="AH498" s="335">
        <v>49</v>
      </c>
      <c r="AI498" s="335">
        <v>51</v>
      </c>
      <c r="AJ498" s="335">
        <v>61</v>
      </c>
      <c r="AK498" s="335">
        <v>63</v>
      </c>
      <c r="AL498" s="335">
        <v>69</v>
      </c>
      <c r="AM498" s="335">
        <v>82</v>
      </c>
      <c r="AN498" s="335">
        <v>21</v>
      </c>
      <c r="AO498" s="335">
        <v>84</v>
      </c>
      <c r="AP498" s="335">
        <v>84</v>
      </c>
      <c r="AQ498" s="335">
        <v>105</v>
      </c>
      <c r="AR498" s="335">
        <v>68</v>
      </c>
      <c r="AS498" s="335">
        <v>117</v>
      </c>
      <c r="AT498" s="335">
        <v>131</v>
      </c>
      <c r="AU498" s="335">
        <v>131</v>
      </c>
      <c r="AV498" s="335">
        <v>104</v>
      </c>
      <c r="AW498" s="335">
        <v>106</v>
      </c>
      <c r="AX498" s="335">
        <v>93</v>
      </c>
      <c r="AY498" s="335">
        <v>38</v>
      </c>
      <c r="AZ498" s="335">
        <v>35</v>
      </c>
      <c r="BA498" s="335">
        <v>46</v>
      </c>
      <c r="BB498" s="335">
        <v>38</v>
      </c>
      <c r="BC498" s="335">
        <v>22</v>
      </c>
      <c r="BD498" s="335">
        <v>29</v>
      </c>
      <c r="BE498" s="335">
        <v>26</v>
      </c>
      <c r="BF498" s="335">
        <v>23</v>
      </c>
      <c r="BG498" s="335">
        <v>23</v>
      </c>
      <c r="BH498" s="335">
        <v>7</v>
      </c>
      <c r="BI498" s="335">
        <v>6</v>
      </c>
      <c r="BJ498" s="335">
        <v>3</v>
      </c>
      <c r="BK498" s="335">
        <v>3</v>
      </c>
      <c r="BL498" s="335">
        <v>2</v>
      </c>
      <c r="BM498" s="335">
        <v>1</v>
      </c>
      <c r="BN498" s="335">
        <v>2</v>
      </c>
      <c r="BO498" s="335">
        <v>2</v>
      </c>
      <c r="BP498" s="335">
        <v>4</v>
      </c>
      <c r="BQ498" s="335">
        <v>3</v>
      </c>
      <c r="BR498" s="335" t="s">
        <v>1282</v>
      </c>
      <c r="BS498" s="335" t="s">
        <v>1282</v>
      </c>
      <c r="BT498" s="335" t="s">
        <v>1282</v>
      </c>
      <c r="BU498" s="335" t="s">
        <v>1282</v>
      </c>
      <c r="BV498" s="335" t="s">
        <v>1282</v>
      </c>
      <c r="BW498" s="335">
        <v>1</v>
      </c>
      <c r="BX498" s="335">
        <v>1</v>
      </c>
      <c r="BY498" s="335">
        <v>2</v>
      </c>
      <c r="BZ498" s="335">
        <v>1</v>
      </c>
      <c r="CA498" s="335" t="s">
        <v>1282</v>
      </c>
      <c r="CB498" s="335" t="s">
        <v>1282</v>
      </c>
      <c r="CC498" s="335" t="s">
        <v>1282</v>
      </c>
    </row>
    <row r="499" spans="1:81" s="330" customFormat="1" ht="13.9" customHeight="1" x14ac:dyDescent="0.2">
      <c r="A499" s="377" t="s">
        <v>1307</v>
      </c>
      <c r="B499" s="378"/>
      <c r="C499" s="335" t="s">
        <v>1282</v>
      </c>
      <c r="D499" s="335" t="s">
        <v>1282</v>
      </c>
      <c r="E499" s="335" t="s">
        <v>1282</v>
      </c>
      <c r="F499" s="335" t="s">
        <v>1282</v>
      </c>
      <c r="G499" s="335" t="s">
        <v>1282</v>
      </c>
      <c r="H499" s="335" t="s">
        <v>1282</v>
      </c>
      <c r="I499" s="335" t="s">
        <v>1282</v>
      </c>
      <c r="J499" s="335" t="s">
        <v>1282</v>
      </c>
      <c r="K499" s="335" t="s">
        <v>1282</v>
      </c>
      <c r="L499" s="335" t="s">
        <v>1282</v>
      </c>
      <c r="M499" s="335" t="s">
        <v>1282</v>
      </c>
      <c r="N499" s="335" t="s">
        <v>1282</v>
      </c>
      <c r="O499" s="335" t="s">
        <v>1282</v>
      </c>
      <c r="P499" s="335" t="s">
        <v>1282</v>
      </c>
      <c r="Q499" s="335" t="s">
        <v>1282</v>
      </c>
      <c r="R499" s="335">
        <v>4</v>
      </c>
      <c r="S499" s="335">
        <v>4</v>
      </c>
      <c r="T499" s="335">
        <v>2</v>
      </c>
      <c r="U499" s="335">
        <v>3</v>
      </c>
      <c r="V499" s="335">
        <v>4</v>
      </c>
      <c r="W499" s="335">
        <v>15</v>
      </c>
      <c r="X499" s="335">
        <v>13</v>
      </c>
      <c r="Y499" s="335">
        <v>12</v>
      </c>
      <c r="Z499" s="335">
        <v>11</v>
      </c>
      <c r="AA499" s="335">
        <v>26</v>
      </c>
      <c r="AB499" s="335">
        <v>9</v>
      </c>
      <c r="AC499" s="335">
        <v>16</v>
      </c>
      <c r="AD499" s="335">
        <v>11</v>
      </c>
      <c r="AE499" s="335">
        <v>12</v>
      </c>
      <c r="AF499" s="335">
        <v>13</v>
      </c>
      <c r="AG499" s="335">
        <v>14</v>
      </c>
      <c r="AH499" s="335">
        <v>13</v>
      </c>
      <c r="AI499" s="335">
        <v>19</v>
      </c>
      <c r="AJ499" s="335">
        <v>22</v>
      </c>
      <c r="AK499" s="335">
        <v>17</v>
      </c>
      <c r="AL499" s="335">
        <v>17</v>
      </c>
      <c r="AM499" s="335">
        <v>33</v>
      </c>
      <c r="AN499" s="335">
        <v>3</v>
      </c>
      <c r="AO499" s="335">
        <v>19</v>
      </c>
      <c r="AP499" s="335">
        <v>22</v>
      </c>
      <c r="AQ499" s="335">
        <v>27</v>
      </c>
      <c r="AR499" s="335">
        <v>49</v>
      </c>
      <c r="AS499" s="335">
        <v>113</v>
      </c>
      <c r="AT499" s="335">
        <v>66</v>
      </c>
      <c r="AU499" s="335">
        <v>59</v>
      </c>
      <c r="AV499" s="335">
        <v>65</v>
      </c>
      <c r="AW499" s="335">
        <v>53</v>
      </c>
      <c r="AX499" s="335">
        <v>78</v>
      </c>
      <c r="AY499" s="335">
        <v>71</v>
      </c>
      <c r="AZ499" s="335">
        <v>71</v>
      </c>
      <c r="BA499" s="335">
        <v>80</v>
      </c>
      <c r="BB499" s="335">
        <v>74</v>
      </c>
      <c r="BC499" s="335">
        <v>64</v>
      </c>
      <c r="BD499" s="335">
        <v>90</v>
      </c>
      <c r="BE499" s="335">
        <v>97</v>
      </c>
      <c r="BF499" s="335">
        <v>102</v>
      </c>
      <c r="BG499" s="335">
        <v>83</v>
      </c>
      <c r="BH499" s="335">
        <v>81</v>
      </c>
      <c r="BI499" s="335">
        <v>81</v>
      </c>
      <c r="BJ499" s="335">
        <v>80</v>
      </c>
      <c r="BK499" s="335">
        <v>109</v>
      </c>
      <c r="BL499" s="335">
        <v>147</v>
      </c>
      <c r="BM499" s="335">
        <v>105</v>
      </c>
      <c r="BN499" s="335">
        <v>134</v>
      </c>
      <c r="BO499" s="335">
        <v>95</v>
      </c>
      <c r="BP499" s="335">
        <v>113</v>
      </c>
      <c r="BQ499" s="335">
        <v>143</v>
      </c>
      <c r="BR499" s="335">
        <v>131</v>
      </c>
      <c r="BS499" s="335">
        <v>124</v>
      </c>
      <c r="BT499" s="335">
        <v>129</v>
      </c>
      <c r="BU499" s="335">
        <v>149</v>
      </c>
      <c r="BV499" s="335">
        <v>187</v>
      </c>
      <c r="BW499" s="335">
        <v>208</v>
      </c>
      <c r="BX499" s="335">
        <v>313</v>
      </c>
      <c r="BY499" s="335">
        <v>342</v>
      </c>
      <c r="BZ499" s="335">
        <v>346</v>
      </c>
      <c r="CA499" s="335">
        <v>299</v>
      </c>
      <c r="CB499" s="335">
        <v>288</v>
      </c>
      <c r="CC499" s="335">
        <v>288</v>
      </c>
    </row>
    <row r="500" spans="1:81" s="330" customFormat="1" ht="13.9" customHeight="1" x14ac:dyDescent="0.2">
      <c r="A500" s="377" t="s">
        <v>1306</v>
      </c>
      <c r="B500" s="378"/>
      <c r="C500" s="335" t="s">
        <v>1282</v>
      </c>
      <c r="D500" s="335" t="s">
        <v>1282</v>
      </c>
      <c r="E500" s="335" t="s">
        <v>1282</v>
      </c>
      <c r="F500" s="335" t="s">
        <v>1282</v>
      </c>
      <c r="G500" s="335" t="s">
        <v>1282</v>
      </c>
      <c r="H500" s="335" t="s">
        <v>1282</v>
      </c>
      <c r="I500" s="335" t="s">
        <v>1282</v>
      </c>
      <c r="J500" s="335" t="s">
        <v>1282</v>
      </c>
      <c r="K500" s="335" t="s">
        <v>1282</v>
      </c>
      <c r="L500" s="335" t="s">
        <v>1282</v>
      </c>
      <c r="M500" s="335" t="s">
        <v>1282</v>
      </c>
      <c r="N500" s="335" t="s">
        <v>1282</v>
      </c>
      <c r="O500" s="335" t="s">
        <v>1282</v>
      </c>
      <c r="P500" s="335" t="s">
        <v>1282</v>
      </c>
      <c r="Q500" s="335" t="s">
        <v>1282</v>
      </c>
      <c r="R500" s="335" t="s">
        <v>1282</v>
      </c>
      <c r="S500" s="335" t="s">
        <v>1282</v>
      </c>
      <c r="T500" s="335" t="s">
        <v>1282</v>
      </c>
      <c r="U500" s="335" t="s">
        <v>1282</v>
      </c>
      <c r="V500" s="335" t="s">
        <v>1282</v>
      </c>
      <c r="W500" s="335" t="s">
        <v>1282</v>
      </c>
      <c r="X500" s="335" t="s">
        <v>1282</v>
      </c>
      <c r="Y500" s="335" t="s">
        <v>1282</v>
      </c>
      <c r="Z500" s="335" t="s">
        <v>1282</v>
      </c>
      <c r="AA500" s="335" t="s">
        <v>1282</v>
      </c>
      <c r="AB500" s="335" t="s">
        <v>1282</v>
      </c>
      <c r="AC500" s="335" t="s">
        <v>1282</v>
      </c>
      <c r="AD500" s="335" t="s">
        <v>1282</v>
      </c>
      <c r="AE500" s="335" t="s">
        <v>1282</v>
      </c>
      <c r="AF500" s="335" t="s">
        <v>1282</v>
      </c>
      <c r="AG500" s="335" t="s">
        <v>1282</v>
      </c>
      <c r="AH500" s="335" t="s">
        <v>1282</v>
      </c>
      <c r="AI500" s="335" t="s">
        <v>1282</v>
      </c>
      <c r="AJ500" s="335" t="s">
        <v>1282</v>
      </c>
      <c r="AK500" s="335" t="s">
        <v>1282</v>
      </c>
      <c r="AL500" s="335" t="s">
        <v>1282</v>
      </c>
      <c r="AM500" s="335" t="s">
        <v>1282</v>
      </c>
      <c r="AN500" s="335" t="s">
        <v>1282</v>
      </c>
      <c r="AO500" s="335">
        <v>100</v>
      </c>
      <c r="AP500" s="335">
        <v>98</v>
      </c>
      <c r="AQ500" s="335">
        <v>105</v>
      </c>
      <c r="AR500" s="335">
        <v>103</v>
      </c>
      <c r="AS500" s="335">
        <v>104</v>
      </c>
      <c r="AT500" s="335">
        <v>96</v>
      </c>
      <c r="AU500" s="335">
        <v>96</v>
      </c>
      <c r="AV500" s="335">
        <v>104</v>
      </c>
      <c r="AW500" s="335">
        <v>103</v>
      </c>
      <c r="AX500" s="335">
        <v>100</v>
      </c>
      <c r="AY500" s="335">
        <v>105</v>
      </c>
      <c r="AZ500" s="335">
        <v>103</v>
      </c>
      <c r="BA500" s="335">
        <v>104</v>
      </c>
      <c r="BB500" s="335">
        <v>103</v>
      </c>
      <c r="BC500" s="335">
        <v>100</v>
      </c>
      <c r="BD500" s="335">
        <v>101</v>
      </c>
      <c r="BE500" s="335">
        <v>103</v>
      </c>
      <c r="BF500" s="335">
        <v>100</v>
      </c>
      <c r="BG500" s="335">
        <v>101</v>
      </c>
      <c r="BH500" s="335">
        <v>113</v>
      </c>
      <c r="BI500" s="335">
        <v>114</v>
      </c>
      <c r="BJ500" s="335">
        <v>120</v>
      </c>
      <c r="BK500" s="335">
        <v>125</v>
      </c>
      <c r="BL500" s="335">
        <v>133</v>
      </c>
      <c r="BM500" s="335">
        <v>197</v>
      </c>
      <c r="BN500" s="335">
        <v>210</v>
      </c>
      <c r="BO500" s="335">
        <v>219</v>
      </c>
      <c r="BP500" s="335">
        <v>225</v>
      </c>
      <c r="BQ500" s="335">
        <v>227</v>
      </c>
      <c r="BR500" s="335">
        <v>232</v>
      </c>
      <c r="BS500" s="335">
        <v>232</v>
      </c>
      <c r="BT500" s="335">
        <v>229</v>
      </c>
      <c r="BU500" s="335">
        <v>521</v>
      </c>
      <c r="BV500" s="335">
        <v>358</v>
      </c>
      <c r="BW500" s="335">
        <v>375</v>
      </c>
      <c r="BX500" s="335">
        <v>393</v>
      </c>
      <c r="BY500" s="335">
        <v>402</v>
      </c>
      <c r="BZ500" s="335">
        <v>437</v>
      </c>
      <c r="CA500" s="335">
        <v>405</v>
      </c>
      <c r="CB500" s="335">
        <v>34</v>
      </c>
      <c r="CC500" s="335">
        <v>480</v>
      </c>
    </row>
    <row r="501" spans="1:81" s="330" customFormat="1" ht="13.9" customHeight="1" x14ac:dyDescent="0.2">
      <c r="A501" s="383" t="s">
        <v>1305</v>
      </c>
      <c r="B501" s="384"/>
      <c r="C501" s="333">
        <v>3</v>
      </c>
      <c r="D501" s="333">
        <v>3</v>
      </c>
      <c r="E501" s="333">
        <v>3</v>
      </c>
      <c r="F501" s="333">
        <v>5</v>
      </c>
      <c r="G501" s="333">
        <v>5</v>
      </c>
      <c r="H501" s="333">
        <v>6</v>
      </c>
      <c r="I501" s="333">
        <v>6</v>
      </c>
      <c r="J501" s="333">
        <v>6</v>
      </c>
      <c r="K501" s="333">
        <v>9</v>
      </c>
      <c r="L501" s="333">
        <v>13</v>
      </c>
      <c r="M501" s="333">
        <v>16</v>
      </c>
      <c r="N501" s="333">
        <v>19</v>
      </c>
      <c r="O501" s="333">
        <v>26</v>
      </c>
      <c r="P501" s="333">
        <v>36</v>
      </c>
      <c r="Q501" s="333">
        <v>34</v>
      </c>
      <c r="R501" s="333">
        <v>46</v>
      </c>
      <c r="S501" s="333">
        <v>45</v>
      </c>
      <c r="T501" s="333">
        <v>48</v>
      </c>
      <c r="U501" s="333">
        <v>55</v>
      </c>
      <c r="V501" s="333">
        <v>56</v>
      </c>
      <c r="W501" s="333">
        <v>77</v>
      </c>
      <c r="X501" s="333">
        <v>75</v>
      </c>
      <c r="Y501" s="333">
        <v>83</v>
      </c>
      <c r="Z501" s="333">
        <v>98</v>
      </c>
      <c r="AA501" s="333">
        <v>122</v>
      </c>
      <c r="AB501" s="333">
        <v>93</v>
      </c>
      <c r="AC501" s="333">
        <v>111</v>
      </c>
      <c r="AD501" s="333">
        <v>109</v>
      </c>
      <c r="AE501" s="333">
        <v>117</v>
      </c>
      <c r="AF501" s="333">
        <v>139</v>
      </c>
      <c r="AG501" s="333">
        <v>149</v>
      </c>
      <c r="AH501" s="333">
        <v>158</v>
      </c>
      <c r="AI501" s="333">
        <v>172</v>
      </c>
      <c r="AJ501" s="333">
        <v>195</v>
      </c>
      <c r="AK501" s="333">
        <v>203</v>
      </c>
      <c r="AL501" s="333">
        <v>283</v>
      </c>
      <c r="AM501" s="333">
        <v>310</v>
      </c>
      <c r="AN501" s="333">
        <v>181</v>
      </c>
      <c r="AO501" s="333">
        <v>381</v>
      </c>
      <c r="AP501" s="333">
        <v>557</v>
      </c>
      <c r="AQ501" s="333">
        <v>619</v>
      </c>
      <c r="AR501" s="333">
        <v>649</v>
      </c>
      <c r="AS501" s="333">
        <v>855</v>
      </c>
      <c r="AT501" s="333">
        <v>1058</v>
      </c>
      <c r="AU501" s="333">
        <v>956</v>
      </c>
      <c r="AV501" s="333">
        <v>1145</v>
      </c>
      <c r="AW501" s="333">
        <v>1023</v>
      </c>
      <c r="AX501" s="333">
        <v>802</v>
      </c>
      <c r="AY501" s="333">
        <v>731</v>
      </c>
      <c r="AZ501" s="333">
        <v>762</v>
      </c>
      <c r="BA501" s="333">
        <v>860</v>
      </c>
      <c r="BB501" s="333">
        <v>976</v>
      </c>
      <c r="BC501" s="333">
        <v>830</v>
      </c>
      <c r="BD501" s="333">
        <v>870</v>
      </c>
      <c r="BE501" s="333">
        <v>809</v>
      </c>
      <c r="BF501" s="333">
        <v>876</v>
      </c>
      <c r="BG501" s="333">
        <v>924</v>
      </c>
      <c r="BH501" s="333">
        <v>808</v>
      </c>
      <c r="BI501" s="333">
        <v>976</v>
      </c>
      <c r="BJ501" s="333">
        <v>909</v>
      </c>
      <c r="BK501" s="333">
        <v>877</v>
      </c>
      <c r="BL501" s="333">
        <v>1171</v>
      </c>
      <c r="BM501" s="333">
        <v>1462</v>
      </c>
      <c r="BN501" s="333">
        <v>1140</v>
      </c>
      <c r="BO501" s="333">
        <v>1361</v>
      </c>
      <c r="BP501" s="333">
        <v>1603</v>
      </c>
      <c r="BQ501" s="333">
        <v>2197</v>
      </c>
      <c r="BR501" s="333">
        <v>2702</v>
      </c>
      <c r="BS501" s="333">
        <v>2357</v>
      </c>
      <c r="BT501" s="333">
        <v>2944</v>
      </c>
      <c r="BU501" s="333">
        <v>2672</v>
      </c>
      <c r="BV501" s="333">
        <v>2467</v>
      </c>
      <c r="BW501" s="333">
        <v>2606</v>
      </c>
      <c r="BX501" s="333">
        <v>2862</v>
      </c>
      <c r="BY501" s="333">
        <v>2890</v>
      </c>
      <c r="BZ501" s="333">
        <v>3045</v>
      </c>
      <c r="CA501" s="333">
        <v>2618</v>
      </c>
      <c r="CB501" s="333">
        <v>1929</v>
      </c>
      <c r="CC501" s="333">
        <v>2245</v>
      </c>
    </row>
    <row r="502" spans="1:81" s="330" customFormat="1" ht="13.9" customHeight="1" x14ac:dyDescent="0.2">
      <c r="A502" s="375" t="s">
        <v>1304</v>
      </c>
      <c r="B502" s="376"/>
      <c r="C502" s="337"/>
      <c r="D502" s="337"/>
      <c r="E502" s="337"/>
      <c r="F502" s="337"/>
      <c r="G502" s="337"/>
      <c r="H502" s="337"/>
      <c r="I502" s="337"/>
      <c r="J502" s="337"/>
      <c r="K502" s="337"/>
      <c r="L502" s="337"/>
      <c r="M502" s="337"/>
      <c r="N502" s="337"/>
      <c r="O502" s="337"/>
      <c r="P502" s="337"/>
      <c r="Q502" s="337"/>
      <c r="R502" s="337"/>
      <c r="S502" s="337"/>
      <c r="T502" s="337"/>
      <c r="U502" s="337"/>
      <c r="V502" s="337"/>
      <c r="W502" s="337"/>
      <c r="X502" s="337"/>
      <c r="Y502" s="337"/>
      <c r="Z502" s="337"/>
      <c r="AA502" s="337"/>
      <c r="AB502" s="337"/>
      <c r="AC502" s="337"/>
      <c r="AD502" s="337"/>
      <c r="AE502" s="337"/>
      <c r="AF502" s="337"/>
      <c r="AG502" s="337"/>
      <c r="AH502" s="337"/>
      <c r="AI502" s="337"/>
      <c r="AJ502" s="337"/>
      <c r="AK502" s="337"/>
      <c r="AL502" s="337"/>
      <c r="AM502" s="337"/>
      <c r="AN502" s="337"/>
      <c r="AO502" s="337"/>
      <c r="AP502" s="337"/>
      <c r="AQ502" s="337"/>
      <c r="AR502" s="337"/>
      <c r="AS502" s="337"/>
      <c r="AT502" s="337"/>
      <c r="AU502" s="337"/>
      <c r="AV502" s="337"/>
      <c r="AW502" s="337"/>
      <c r="AX502" s="337"/>
      <c r="AY502" s="337"/>
      <c r="AZ502" s="337"/>
      <c r="BA502" s="337"/>
      <c r="BB502" s="337"/>
      <c r="BC502" s="337"/>
      <c r="BD502" s="337"/>
      <c r="BE502" s="337"/>
      <c r="BF502" s="337"/>
      <c r="BG502" s="337"/>
      <c r="BH502" s="337"/>
      <c r="BI502" s="337"/>
      <c r="BJ502" s="337"/>
      <c r="BK502" s="337"/>
      <c r="BL502" s="337"/>
      <c r="BM502" s="337"/>
      <c r="BN502" s="337"/>
      <c r="BO502" s="337"/>
      <c r="BP502" s="337"/>
      <c r="BQ502" s="337"/>
      <c r="BR502" s="337"/>
      <c r="BS502" s="337"/>
      <c r="BT502" s="337"/>
      <c r="BU502" s="337"/>
      <c r="BV502" s="337"/>
      <c r="BW502" s="337"/>
      <c r="BX502" s="337"/>
      <c r="BY502" s="337"/>
      <c r="BZ502" s="337"/>
      <c r="CA502" s="337"/>
      <c r="CB502" s="337"/>
      <c r="CC502" s="337"/>
    </row>
    <row r="503" spans="1:81" s="330" customFormat="1" ht="13.9" customHeight="1" x14ac:dyDescent="0.2">
      <c r="A503" s="377" t="s">
        <v>1303</v>
      </c>
      <c r="B503" s="378"/>
      <c r="C503" s="335" t="s">
        <v>1282</v>
      </c>
      <c r="D503" s="335" t="s">
        <v>1282</v>
      </c>
      <c r="E503" s="335" t="s">
        <v>1282</v>
      </c>
      <c r="F503" s="335" t="s">
        <v>1282</v>
      </c>
      <c r="G503" s="335" t="s">
        <v>1282</v>
      </c>
      <c r="H503" s="335" t="s">
        <v>1282</v>
      </c>
      <c r="I503" s="335" t="s">
        <v>1282</v>
      </c>
      <c r="J503" s="335" t="s">
        <v>1282</v>
      </c>
      <c r="K503" s="335" t="s">
        <v>1282</v>
      </c>
      <c r="L503" s="335" t="s">
        <v>1282</v>
      </c>
      <c r="M503" s="335" t="s">
        <v>1282</v>
      </c>
      <c r="N503" s="335" t="s">
        <v>1282</v>
      </c>
      <c r="O503" s="335" t="s">
        <v>1282</v>
      </c>
      <c r="P503" s="335" t="s">
        <v>1282</v>
      </c>
      <c r="Q503" s="335" t="s">
        <v>1282</v>
      </c>
      <c r="R503" s="335" t="s">
        <v>1282</v>
      </c>
      <c r="S503" s="335" t="s">
        <v>1282</v>
      </c>
      <c r="T503" s="335" t="s">
        <v>1282</v>
      </c>
      <c r="U503" s="335" t="s">
        <v>1282</v>
      </c>
      <c r="V503" s="335" t="s">
        <v>1282</v>
      </c>
      <c r="W503" s="335" t="s">
        <v>1282</v>
      </c>
      <c r="X503" s="335" t="s">
        <v>1282</v>
      </c>
      <c r="Y503" s="335" t="s">
        <v>1282</v>
      </c>
      <c r="Z503" s="335" t="s">
        <v>1282</v>
      </c>
      <c r="AA503" s="335" t="s">
        <v>1282</v>
      </c>
      <c r="AB503" s="335" t="s">
        <v>1282</v>
      </c>
      <c r="AC503" s="335" t="s">
        <v>1282</v>
      </c>
      <c r="AD503" s="335" t="s">
        <v>1282</v>
      </c>
      <c r="AE503" s="335" t="s">
        <v>1282</v>
      </c>
      <c r="AF503" s="335" t="s">
        <v>1282</v>
      </c>
      <c r="AG503" s="335" t="s">
        <v>1282</v>
      </c>
      <c r="AH503" s="335" t="s">
        <v>1282</v>
      </c>
      <c r="AI503" s="335" t="s">
        <v>1282</v>
      </c>
      <c r="AJ503" s="335" t="s">
        <v>1282</v>
      </c>
      <c r="AK503" s="335" t="s">
        <v>1282</v>
      </c>
      <c r="AL503" s="335" t="s">
        <v>1282</v>
      </c>
      <c r="AM503" s="335" t="s">
        <v>1282</v>
      </c>
      <c r="AN503" s="335" t="s">
        <v>1282</v>
      </c>
      <c r="AO503" s="335" t="s">
        <v>1282</v>
      </c>
      <c r="AP503" s="335" t="s">
        <v>1282</v>
      </c>
      <c r="AQ503" s="335" t="s">
        <v>1282</v>
      </c>
      <c r="AR503" s="335" t="s">
        <v>1282</v>
      </c>
      <c r="AS503" s="335" t="s">
        <v>1282</v>
      </c>
      <c r="AT503" s="335" t="s">
        <v>1282</v>
      </c>
      <c r="AU503" s="335" t="s">
        <v>1282</v>
      </c>
      <c r="AV503" s="335" t="s">
        <v>1282</v>
      </c>
      <c r="AW503" s="335" t="s">
        <v>1282</v>
      </c>
      <c r="AX503" s="335" t="s">
        <v>1282</v>
      </c>
      <c r="AY503" s="335" t="s">
        <v>1282</v>
      </c>
      <c r="AZ503" s="335" t="s">
        <v>1282</v>
      </c>
      <c r="BA503" s="335" t="s">
        <v>1282</v>
      </c>
      <c r="BB503" s="335" t="s">
        <v>1282</v>
      </c>
      <c r="BC503" s="335" t="s">
        <v>1282</v>
      </c>
      <c r="BD503" s="335" t="s">
        <v>1282</v>
      </c>
      <c r="BE503" s="335" t="s">
        <v>1282</v>
      </c>
      <c r="BF503" s="335" t="s">
        <v>1282</v>
      </c>
      <c r="BG503" s="335" t="s">
        <v>1282</v>
      </c>
      <c r="BH503" s="335" t="s">
        <v>1282</v>
      </c>
      <c r="BI503" s="335" t="s">
        <v>1282</v>
      </c>
      <c r="BJ503" s="335" t="s">
        <v>1282</v>
      </c>
      <c r="BK503" s="335" t="s">
        <v>1282</v>
      </c>
      <c r="BL503" s="335" t="s">
        <v>1282</v>
      </c>
      <c r="BM503" s="335" t="s">
        <v>1282</v>
      </c>
      <c r="BN503" s="335" t="s">
        <v>1282</v>
      </c>
      <c r="BO503" s="335">
        <v>44</v>
      </c>
      <c r="BP503" s="335" t="s">
        <v>1282</v>
      </c>
      <c r="BQ503" s="335" t="s">
        <v>1282</v>
      </c>
      <c r="BR503" s="335" t="s">
        <v>1282</v>
      </c>
      <c r="BS503" s="335" t="s">
        <v>1282</v>
      </c>
      <c r="BT503" s="335" t="s">
        <v>1282</v>
      </c>
      <c r="BU503" s="335" t="s">
        <v>1282</v>
      </c>
      <c r="BV503" s="335" t="s">
        <v>1282</v>
      </c>
      <c r="BW503" s="335" t="s">
        <v>1282</v>
      </c>
      <c r="BX503" s="335" t="s">
        <v>1282</v>
      </c>
      <c r="BY503" s="335" t="s">
        <v>1282</v>
      </c>
      <c r="BZ503" s="335" t="s">
        <v>1282</v>
      </c>
      <c r="CA503" s="335" t="s">
        <v>1282</v>
      </c>
      <c r="CB503" s="335" t="s">
        <v>1282</v>
      </c>
      <c r="CC503" s="335" t="s">
        <v>1282</v>
      </c>
    </row>
    <row r="504" spans="1:81" s="330" customFormat="1" ht="13.9" customHeight="1" x14ac:dyDescent="0.2">
      <c r="A504" s="375" t="s">
        <v>1302</v>
      </c>
      <c r="B504" s="376"/>
      <c r="C504" s="337"/>
      <c r="D504" s="337"/>
      <c r="E504" s="337"/>
      <c r="F504" s="337"/>
      <c r="G504" s="337"/>
      <c r="H504" s="337"/>
      <c r="I504" s="337"/>
      <c r="J504" s="337"/>
      <c r="K504" s="337"/>
      <c r="L504" s="337"/>
      <c r="M504" s="337"/>
      <c r="N504" s="337"/>
      <c r="O504" s="337"/>
      <c r="P504" s="337"/>
      <c r="Q504" s="337"/>
      <c r="R504" s="337"/>
      <c r="S504" s="337"/>
      <c r="T504" s="337"/>
      <c r="U504" s="337"/>
      <c r="V504" s="337"/>
      <c r="W504" s="337"/>
      <c r="X504" s="337"/>
      <c r="Y504" s="337"/>
      <c r="Z504" s="337"/>
      <c r="AA504" s="337"/>
      <c r="AB504" s="337"/>
      <c r="AC504" s="337"/>
      <c r="AD504" s="337"/>
      <c r="AE504" s="337"/>
      <c r="AF504" s="337"/>
      <c r="AG504" s="337"/>
      <c r="AH504" s="337"/>
      <c r="AI504" s="337"/>
      <c r="AJ504" s="337"/>
      <c r="AK504" s="337"/>
      <c r="AL504" s="337"/>
      <c r="AM504" s="337"/>
      <c r="AN504" s="337"/>
      <c r="AO504" s="337"/>
      <c r="AP504" s="337"/>
      <c r="AQ504" s="337"/>
      <c r="AR504" s="337"/>
      <c r="AS504" s="337"/>
      <c r="AT504" s="337"/>
      <c r="AU504" s="337"/>
      <c r="AV504" s="337"/>
      <c r="AW504" s="337"/>
      <c r="AX504" s="337"/>
      <c r="AY504" s="337"/>
      <c r="AZ504" s="337"/>
      <c r="BA504" s="337"/>
      <c r="BB504" s="337"/>
      <c r="BC504" s="337"/>
      <c r="BD504" s="337"/>
      <c r="BE504" s="337"/>
      <c r="BF504" s="337"/>
      <c r="BG504" s="337"/>
      <c r="BH504" s="337"/>
      <c r="BI504" s="337"/>
      <c r="BJ504" s="337"/>
      <c r="BK504" s="337"/>
      <c r="BL504" s="337"/>
      <c r="BM504" s="337"/>
      <c r="BN504" s="337"/>
      <c r="BO504" s="337"/>
      <c r="BP504" s="337"/>
      <c r="BQ504" s="337"/>
      <c r="BR504" s="337"/>
      <c r="BS504" s="337"/>
      <c r="BT504" s="337"/>
      <c r="BU504" s="337"/>
      <c r="BV504" s="337"/>
      <c r="BW504" s="337"/>
      <c r="BX504" s="337"/>
      <c r="BY504" s="337"/>
      <c r="BZ504" s="337"/>
      <c r="CA504" s="337"/>
      <c r="CB504" s="337"/>
      <c r="CC504" s="337"/>
    </row>
    <row r="505" spans="1:81" s="330" customFormat="1" ht="13.9" customHeight="1" x14ac:dyDescent="0.2">
      <c r="A505" s="377" t="s">
        <v>1301</v>
      </c>
      <c r="B505" s="378"/>
      <c r="C505" s="335" t="s">
        <v>1282</v>
      </c>
      <c r="D505" s="335" t="s">
        <v>1282</v>
      </c>
      <c r="E505" s="335" t="s">
        <v>1282</v>
      </c>
      <c r="F505" s="335" t="s">
        <v>1282</v>
      </c>
      <c r="G505" s="335" t="s">
        <v>1282</v>
      </c>
      <c r="H505" s="335" t="s">
        <v>1282</v>
      </c>
      <c r="I505" s="335" t="s">
        <v>1282</v>
      </c>
      <c r="J505" s="335" t="s">
        <v>1282</v>
      </c>
      <c r="K505" s="335" t="s">
        <v>1282</v>
      </c>
      <c r="L505" s="335" t="s">
        <v>1282</v>
      </c>
      <c r="M505" s="335" t="s">
        <v>1282</v>
      </c>
      <c r="N505" s="335" t="s">
        <v>1282</v>
      </c>
      <c r="O505" s="335" t="s">
        <v>1282</v>
      </c>
      <c r="P505" s="335" t="s">
        <v>1282</v>
      </c>
      <c r="Q505" s="335" t="s">
        <v>1282</v>
      </c>
      <c r="R505" s="335" t="s">
        <v>1282</v>
      </c>
      <c r="S505" s="335" t="s">
        <v>1282</v>
      </c>
      <c r="T505" s="335" t="s">
        <v>1282</v>
      </c>
      <c r="U505" s="335" t="s">
        <v>1282</v>
      </c>
      <c r="V505" s="335" t="s">
        <v>1282</v>
      </c>
      <c r="W505" s="335" t="s">
        <v>1282</v>
      </c>
      <c r="X505" s="335" t="s">
        <v>1282</v>
      </c>
      <c r="Y505" s="335" t="s">
        <v>1282</v>
      </c>
      <c r="Z505" s="335" t="s">
        <v>1282</v>
      </c>
      <c r="AA505" s="335" t="s">
        <v>1282</v>
      </c>
      <c r="AB505" s="335" t="s">
        <v>1282</v>
      </c>
      <c r="AC505" s="335" t="s">
        <v>1282</v>
      </c>
      <c r="AD505" s="335" t="s">
        <v>1282</v>
      </c>
      <c r="AE505" s="335" t="s">
        <v>1282</v>
      </c>
      <c r="AF505" s="335" t="s">
        <v>1282</v>
      </c>
      <c r="AG505" s="335" t="s">
        <v>1282</v>
      </c>
      <c r="AH505" s="335" t="s">
        <v>1282</v>
      </c>
      <c r="AI505" s="335">
        <v>3</v>
      </c>
      <c r="AJ505" s="335">
        <v>14</v>
      </c>
      <c r="AK505" s="335">
        <v>14</v>
      </c>
      <c r="AL505" s="335">
        <v>15</v>
      </c>
      <c r="AM505" s="335">
        <v>15</v>
      </c>
      <c r="AN505" s="335">
        <v>4</v>
      </c>
      <c r="AO505" s="335">
        <v>13</v>
      </c>
      <c r="AP505" s="335">
        <v>19</v>
      </c>
      <c r="AQ505" s="335">
        <v>19</v>
      </c>
      <c r="AR505" s="335">
        <v>19</v>
      </c>
      <c r="AS505" s="335">
        <v>18</v>
      </c>
      <c r="AT505" s="335">
        <v>7</v>
      </c>
      <c r="AU505" s="335" t="s">
        <v>1288</v>
      </c>
      <c r="AV505" s="335" t="s">
        <v>1289</v>
      </c>
      <c r="AW505" s="335" t="s">
        <v>1282</v>
      </c>
      <c r="AX505" s="335" t="s">
        <v>1282</v>
      </c>
      <c r="AY505" s="335" t="s">
        <v>1282</v>
      </c>
      <c r="AZ505" s="335" t="s">
        <v>1282</v>
      </c>
      <c r="BA505" s="335" t="s">
        <v>1282</v>
      </c>
      <c r="BB505" s="335" t="s">
        <v>1282</v>
      </c>
      <c r="BC505" s="335" t="s">
        <v>1282</v>
      </c>
      <c r="BD505" s="335" t="s">
        <v>1282</v>
      </c>
      <c r="BE505" s="335" t="s">
        <v>1282</v>
      </c>
      <c r="BF505" s="335" t="s">
        <v>1282</v>
      </c>
      <c r="BG505" s="335" t="s">
        <v>1282</v>
      </c>
      <c r="BH505" s="335" t="s">
        <v>1282</v>
      </c>
      <c r="BI505" s="335" t="s">
        <v>1282</v>
      </c>
      <c r="BJ505" s="335" t="s">
        <v>1282</v>
      </c>
      <c r="BK505" s="335" t="s">
        <v>1282</v>
      </c>
      <c r="BL505" s="335" t="s">
        <v>1282</v>
      </c>
      <c r="BM505" s="335" t="s">
        <v>1282</v>
      </c>
      <c r="BN505" s="335" t="s">
        <v>1282</v>
      </c>
      <c r="BO505" s="335" t="s">
        <v>1282</v>
      </c>
      <c r="BP505" s="335" t="s">
        <v>1282</v>
      </c>
      <c r="BQ505" s="335" t="s">
        <v>1282</v>
      </c>
      <c r="BR505" s="335" t="s">
        <v>1282</v>
      </c>
      <c r="BS505" s="335" t="s">
        <v>1282</v>
      </c>
      <c r="BT505" s="335" t="s">
        <v>1282</v>
      </c>
      <c r="BU505" s="335" t="s">
        <v>1282</v>
      </c>
      <c r="BV505" s="335" t="s">
        <v>1282</v>
      </c>
      <c r="BW505" s="335" t="s">
        <v>1282</v>
      </c>
      <c r="BX505" s="335" t="s">
        <v>1282</v>
      </c>
      <c r="BY505" s="335" t="s">
        <v>1282</v>
      </c>
      <c r="BZ505" s="335" t="s">
        <v>1282</v>
      </c>
      <c r="CA505" s="335" t="s">
        <v>1282</v>
      </c>
      <c r="CB505" s="335" t="s">
        <v>1282</v>
      </c>
      <c r="CC505" s="335" t="s">
        <v>1282</v>
      </c>
    </row>
    <row r="506" spans="1:81" s="330" customFormat="1" ht="13.9" customHeight="1" x14ac:dyDescent="0.2">
      <c r="A506" s="375" t="s">
        <v>1300</v>
      </c>
      <c r="B506" s="376"/>
      <c r="C506" s="337"/>
      <c r="D506" s="337"/>
      <c r="E506" s="337"/>
      <c r="F506" s="337"/>
      <c r="G506" s="337"/>
      <c r="H506" s="337"/>
      <c r="I506" s="337"/>
      <c r="J506" s="337"/>
      <c r="K506" s="337"/>
      <c r="L506" s="337"/>
      <c r="M506" s="337"/>
      <c r="N506" s="337"/>
      <c r="O506" s="337"/>
      <c r="P506" s="337"/>
      <c r="Q506" s="337"/>
      <c r="R506" s="337"/>
      <c r="S506" s="337"/>
      <c r="T506" s="337"/>
      <c r="U506" s="337"/>
      <c r="V506" s="337"/>
      <c r="W506" s="337"/>
      <c r="X506" s="337"/>
      <c r="Y506" s="337"/>
      <c r="Z506" s="337"/>
      <c r="AA506" s="337"/>
      <c r="AB506" s="337"/>
      <c r="AC506" s="337"/>
      <c r="AD506" s="337"/>
      <c r="AE506" s="337"/>
      <c r="AF506" s="337"/>
      <c r="AG506" s="337"/>
      <c r="AH506" s="337"/>
      <c r="AI506" s="337"/>
      <c r="AJ506" s="337"/>
      <c r="AK506" s="337"/>
      <c r="AL506" s="337"/>
      <c r="AM506" s="337"/>
      <c r="AN506" s="337"/>
      <c r="AO506" s="337"/>
      <c r="AP506" s="337"/>
      <c r="AQ506" s="337"/>
      <c r="AR506" s="337"/>
      <c r="AS506" s="337"/>
      <c r="AT506" s="337"/>
      <c r="AU506" s="337"/>
      <c r="AV506" s="337"/>
      <c r="AW506" s="337"/>
      <c r="AX506" s="337"/>
      <c r="AY506" s="337"/>
      <c r="AZ506" s="337"/>
      <c r="BA506" s="337"/>
      <c r="BB506" s="337"/>
      <c r="BC506" s="337"/>
      <c r="BD506" s="337"/>
      <c r="BE506" s="337"/>
      <c r="BF506" s="337"/>
      <c r="BG506" s="337"/>
      <c r="BH506" s="337"/>
      <c r="BI506" s="337"/>
      <c r="BJ506" s="337"/>
      <c r="BK506" s="337"/>
      <c r="BL506" s="337"/>
      <c r="BM506" s="337"/>
      <c r="BN506" s="337"/>
      <c r="BO506" s="337"/>
      <c r="BP506" s="337"/>
      <c r="BQ506" s="337"/>
      <c r="BR506" s="337"/>
      <c r="BS506" s="337"/>
      <c r="BT506" s="337"/>
      <c r="BU506" s="337"/>
      <c r="BV506" s="337"/>
      <c r="BW506" s="337"/>
      <c r="BX506" s="337"/>
      <c r="BY506" s="337"/>
      <c r="BZ506" s="337"/>
      <c r="CA506" s="337"/>
      <c r="CB506" s="337"/>
      <c r="CC506" s="337"/>
    </row>
    <row r="507" spans="1:81" s="330" customFormat="1" ht="13.9" customHeight="1" x14ac:dyDescent="0.2">
      <c r="A507" s="377" t="s">
        <v>1299</v>
      </c>
      <c r="B507" s="378"/>
      <c r="C507" s="335" t="s">
        <v>1282</v>
      </c>
      <c r="D507" s="335" t="s">
        <v>1282</v>
      </c>
      <c r="E507" s="335" t="s">
        <v>1282</v>
      </c>
      <c r="F507" s="335" t="s">
        <v>1282</v>
      </c>
      <c r="G507" s="335" t="s">
        <v>1282</v>
      </c>
      <c r="H507" s="335" t="s">
        <v>1282</v>
      </c>
      <c r="I507" s="335" t="s">
        <v>1288</v>
      </c>
      <c r="J507" s="335" t="s">
        <v>1288</v>
      </c>
      <c r="K507" s="335" t="s">
        <v>1288</v>
      </c>
      <c r="L507" s="335" t="s">
        <v>1288</v>
      </c>
      <c r="M507" s="335" t="s">
        <v>1288</v>
      </c>
      <c r="N507" s="335">
        <v>1</v>
      </c>
      <c r="O507" s="335">
        <v>1</v>
      </c>
      <c r="P507" s="335">
        <v>1</v>
      </c>
      <c r="Q507" s="335">
        <v>1</v>
      </c>
      <c r="R507" s="335">
        <v>1</v>
      </c>
      <c r="S507" s="335">
        <v>1</v>
      </c>
      <c r="T507" s="335">
        <v>2</v>
      </c>
      <c r="U507" s="335">
        <v>2</v>
      </c>
      <c r="V507" s="335">
        <v>2</v>
      </c>
      <c r="W507" s="335">
        <v>1</v>
      </c>
      <c r="X507" s="335">
        <v>1</v>
      </c>
      <c r="Y507" s="335">
        <v>2</v>
      </c>
      <c r="Z507" s="335">
        <v>2</v>
      </c>
      <c r="AA507" s="335">
        <v>2</v>
      </c>
      <c r="AB507" s="335">
        <v>2</v>
      </c>
      <c r="AC507" s="335">
        <v>2</v>
      </c>
      <c r="AD507" s="335">
        <v>2</v>
      </c>
      <c r="AE507" s="335">
        <v>2</v>
      </c>
      <c r="AF507" s="335">
        <v>3</v>
      </c>
      <c r="AG507" s="335">
        <v>3</v>
      </c>
      <c r="AH507" s="335">
        <v>3</v>
      </c>
      <c r="AI507" s="335">
        <v>3</v>
      </c>
      <c r="AJ507" s="335">
        <v>3</v>
      </c>
      <c r="AK507" s="335">
        <v>3</v>
      </c>
      <c r="AL507" s="335">
        <v>4</v>
      </c>
      <c r="AM507" s="335">
        <v>4</v>
      </c>
      <c r="AN507" s="335">
        <v>4</v>
      </c>
      <c r="AO507" s="335" t="s">
        <v>1282</v>
      </c>
      <c r="AP507" s="335">
        <v>5</v>
      </c>
      <c r="AQ507" s="335">
        <v>6</v>
      </c>
      <c r="AR507" s="335">
        <v>5</v>
      </c>
      <c r="AS507" s="335">
        <v>5</v>
      </c>
      <c r="AT507" s="335">
        <v>5</v>
      </c>
      <c r="AU507" s="335">
        <v>6</v>
      </c>
      <c r="AV507" s="335">
        <v>6</v>
      </c>
      <c r="AW507" s="335">
        <v>7</v>
      </c>
      <c r="AX507" s="335">
        <v>7</v>
      </c>
      <c r="AY507" s="335">
        <v>7</v>
      </c>
      <c r="AZ507" s="335">
        <v>5</v>
      </c>
      <c r="BA507" s="335">
        <v>5</v>
      </c>
      <c r="BB507" s="335">
        <v>6</v>
      </c>
      <c r="BC507" s="335">
        <v>7</v>
      </c>
      <c r="BD507" s="335">
        <v>6</v>
      </c>
      <c r="BE507" s="335">
        <v>6</v>
      </c>
      <c r="BF507" s="335">
        <v>5</v>
      </c>
      <c r="BG507" s="335">
        <v>5</v>
      </c>
      <c r="BH507" s="335">
        <v>6</v>
      </c>
      <c r="BI507" s="335">
        <v>6</v>
      </c>
      <c r="BJ507" s="335">
        <v>7</v>
      </c>
      <c r="BK507" s="335">
        <v>12</v>
      </c>
      <c r="BL507" s="335">
        <v>17</v>
      </c>
      <c r="BM507" s="335" t="s">
        <v>1282</v>
      </c>
      <c r="BN507" s="335" t="s">
        <v>1282</v>
      </c>
      <c r="BO507" s="335">
        <v>6</v>
      </c>
      <c r="BP507" s="335">
        <v>9</v>
      </c>
      <c r="BQ507" s="335">
        <v>9</v>
      </c>
      <c r="BR507" s="335" t="s">
        <v>1282</v>
      </c>
      <c r="BS507" s="335" t="s">
        <v>1282</v>
      </c>
      <c r="BT507" s="335">
        <v>4</v>
      </c>
      <c r="BU507" s="335">
        <v>4</v>
      </c>
      <c r="BV507" s="335">
        <v>8</v>
      </c>
      <c r="BW507" s="335" t="s">
        <v>1282</v>
      </c>
      <c r="BX507" s="335" t="s">
        <v>1282</v>
      </c>
      <c r="BY507" s="335" t="s">
        <v>1282</v>
      </c>
      <c r="BZ507" s="335" t="s">
        <v>1282</v>
      </c>
      <c r="CA507" s="335" t="s">
        <v>1282</v>
      </c>
      <c r="CB507" s="335" t="s">
        <v>1282</v>
      </c>
      <c r="CC507" s="335" t="s">
        <v>1282</v>
      </c>
    </row>
    <row r="508" spans="1:81" s="330" customFormat="1" ht="13.9" customHeight="1" x14ac:dyDescent="0.2">
      <c r="A508" s="375" t="s">
        <v>1298</v>
      </c>
      <c r="B508" s="376"/>
      <c r="C508" s="337"/>
      <c r="D508" s="337"/>
      <c r="E508" s="337"/>
      <c r="F508" s="337"/>
      <c r="G508" s="337"/>
      <c r="H508" s="337"/>
      <c r="I508" s="337"/>
      <c r="J508" s="337"/>
      <c r="K508" s="337"/>
      <c r="L508" s="337"/>
      <c r="M508" s="337"/>
      <c r="N508" s="337"/>
      <c r="O508" s="337"/>
      <c r="P508" s="337"/>
      <c r="Q508" s="337"/>
      <c r="R508" s="337"/>
      <c r="S508" s="337"/>
      <c r="T508" s="337"/>
      <c r="U508" s="337"/>
      <c r="V508" s="337"/>
      <c r="W508" s="337"/>
      <c r="X508" s="337"/>
      <c r="Y508" s="337"/>
      <c r="Z508" s="337"/>
      <c r="AA508" s="337"/>
      <c r="AB508" s="337"/>
      <c r="AC508" s="337"/>
      <c r="AD508" s="337"/>
      <c r="AE508" s="337"/>
      <c r="AF508" s="337"/>
      <c r="AG508" s="337"/>
      <c r="AH508" s="337"/>
      <c r="AI508" s="337"/>
      <c r="AJ508" s="337"/>
      <c r="AK508" s="337"/>
      <c r="AL508" s="337"/>
      <c r="AM508" s="337"/>
      <c r="AN508" s="337"/>
      <c r="AO508" s="337"/>
      <c r="AP508" s="337"/>
      <c r="AQ508" s="337"/>
      <c r="AR508" s="337"/>
      <c r="AS508" s="337"/>
      <c r="AT508" s="337"/>
      <c r="AU508" s="337"/>
      <c r="AV508" s="337"/>
      <c r="AW508" s="337"/>
      <c r="AX508" s="337"/>
      <c r="AY508" s="337"/>
      <c r="AZ508" s="337"/>
      <c r="BA508" s="337"/>
      <c r="BB508" s="337"/>
      <c r="BC508" s="337"/>
      <c r="BD508" s="337"/>
      <c r="BE508" s="337"/>
      <c r="BF508" s="337"/>
      <c r="BG508" s="337"/>
      <c r="BH508" s="337"/>
      <c r="BI508" s="337"/>
      <c r="BJ508" s="337"/>
      <c r="BK508" s="337"/>
      <c r="BL508" s="337"/>
      <c r="BM508" s="337"/>
      <c r="BN508" s="337"/>
      <c r="BO508" s="337"/>
      <c r="BP508" s="337"/>
      <c r="BQ508" s="337"/>
      <c r="BR508" s="337"/>
      <c r="BS508" s="337"/>
      <c r="BT508" s="337"/>
      <c r="BU508" s="337"/>
      <c r="BV508" s="337"/>
      <c r="BW508" s="337"/>
      <c r="BX508" s="337"/>
      <c r="BY508" s="337"/>
      <c r="BZ508" s="337"/>
      <c r="CA508" s="337"/>
      <c r="CB508" s="337"/>
      <c r="CC508" s="337"/>
    </row>
    <row r="509" spans="1:81" s="330" customFormat="1" ht="13.9" customHeight="1" x14ac:dyDescent="0.2">
      <c r="A509" s="377" t="s">
        <v>1297</v>
      </c>
      <c r="B509" s="378"/>
      <c r="C509" s="335" t="s">
        <v>1282</v>
      </c>
      <c r="D509" s="335" t="s">
        <v>1282</v>
      </c>
      <c r="E509" s="335" t="s">
        <v>1282</v>
      </c>
      <c r="F509" s="335" t="s">
        <v>1282</v>
      </c>
      <c r="G509" s="335" t="s">
        <v>1282</v>
      </c>
      <c r="H509" s="335" t="s">
        <v>1282</v>
      </c>
      <c r="I509" s="335" t="s">
        <v>1282</v>
      </c>
      <c r="J509" s="335" t="s">
        <v>1282</v>
      </c>
      <c r="K509" s="335" t="s">
        <v>1282</v>
      </c>
      <c r="L509" s="335" t="s">
        <v>1282</v>
      </c>
      <c r="M509" s="335" t="s">
        <v>1282</v>
      </c>
      <c r="N509" s="335" t="s">
        <v>1282</v>
      </c>
      <c r="O509" s="335" t="s">
        <v>1282</v>
      </c>
      <c r="P509" s="335" t="s">
        <v>1282</v>
      </c>
      <c r="Q509" s="335" t="s">
        <v>1282</v>
      </c>
      <c r="R509" s="335" t="s">
        <v>1282</v>
      </c>
      <c r="S509" s="335" t="s">
        <v>1282</v>
      </c>
      <c r="T509" s="335" t="s">
        <v>1282</v>
      </c>
      <c r="U509" s="335" t="s">
        <v>1282</v>
      </c>
      <c r="V509" s="335" t="s">
        <v>1282</v>
      </c>
      <c r="W509" s="335" t="s">
        <v>1282</v>
      </c>
      <c r="X509" s="335" t="s">
        <v>1282</v>
      </c>
      <c r="Y509" s="335" t="s">
        <v>1282</v>
      </c>
      <c r="Z509" s="335" t="s">
        <v>1282</v>
      </c>
      <c r="AA509" s="335" t="s">
        <v>1282</v>
      </c>
      <c r="AB509" s="335" t="s">
        <v>1282</v>
      </c>
      <c r="AC509" s="335" t="s">
        <v>1282</v>
      </c>
      <c r="AD509" s="335" t="s">
        <v>1282</v>
      </c>
      <c r="AE509" s="335" t="s">
        <v>1282</v>
      </c>
      <c r="AF509" s="335" t="s">
        <v>1282</v>
      </c>
      <c r="AG509" s="335" t="s">
        <v>1282</v>
      </c>
      <c r="AH509" s="335" t="s">
        <v>1282</v>
      </c>
      <c r="AI509" s="335" t="s">
        <v>1282</v>
      </c>
      <c r="AJ509" s="335" t="s">
        <v>1282</v>
      </c>
      <c r="AK509" s="335" t="s">
        <v>1282</v>
      </c>
      <c r="AL509" s="335" t="s">
        <v>1282</v>
      </c>
      <c r="AM509" s="335" t="s">
        <v>1282</v>
      </c>
      <c r="AN509" s="335" t="s">
        <v>1282</v>
      </c>
      <c r="AO509" s="335" t="s">
        <v>1282</v>
      </c>
      <c r="AP509" s="335" t="s">
        <v>1282</v>
      </c>
      <c r="AQ509" s="335" t="s">
        <v>1282</v>
      </c>
      <c r="AR509" s="335" t="s">
        <v>1282</v>
      </c>
      <c r="AS509" s="335" t="s">
        <v>1282</v>
      </c>
      <c r="AT509" s="335" t="s">
        <v>1282</v>
      </c>
      <c r="AU509" s="335" t="s">
        <v>1282</v>
      </c>
      <c r="AV509" s="335" t="s">
        <v>1282</v>
      </c>
      <c r="AW509" s="335" t="s">
        <v>1282</v>
      </c>
      <c r="AX509" s="335" t="s">
        <v>1282</v>
      </c>
      <c r="AY509" s="335" t="s">
        <v>1282</v>
      </c>
      <c r="AZ509" s="335" t="s">
        <v>1282</v>
      </c>
      <c r="BA509" s="335" t="s">
        <v>1282</v>
      </c>
      <c r="BB509" s="335" t="s">
        <v>1282</v>
      </c>
      <c r="BC509" s="335" t="s">
        <v>1282</v>
      </c>
      <c r="BD509" s="335">
        <v>3</v>
      </c>
      <c r="BE509" s="335">
        <v>8</v>
      </c>
      <c r="BF509" s="335">
        <v>89</v>
      </c>
      <c r="BG509" s="335">
        <v>28</v>
      </c>
      <c r="BH509" s="335">
        <v>6</v>
      </c>
      <c r="BI509" s="335" t="s">
        <v>1282</v>
      </c>
      <c r="BJ509" s="335" t="s">
        <v>1282</v>
      </c>
      <c r="BK509" s="335" t="s">
        <v>1282</v>
      </c>
      <c r="BL509" s="335" t="s">
        <v>1282</v>
      </c>
      <c r="BM509" s="335" t="s">
        <v>1282</v>
      </c>
      <c r="BN509" s="335" t="s">
        <v>1282</v>
      </c>
      <c r="BO509" s="335" t="s">
        <v>1282</v>
      </c>
      <c r="BP509" s="335" t="s">
        <v>1282</v>
      </c>
      <c r="BQ509" s="335" t="s">
        <v>1282</v>
      </c>
      <c r="BR509" s="335" t="s">
        <v>1282</v>
      </c>
      <c r="BS509" s="335" t="s">
        <v>1282</v>
      </c>
      <c r="BT509" s="335" t="s">
        <v>1282</v>
      </c>
      <c r="BU509" s="335" t="s">
        <v>1282</v>
      </c>
      <c r="BV509" s="335" t="s">
        <v>1282</v>
      </c>
      <c r="BW509" s="335" t="s">
        <v>1282</v>
      </c>
      <c r="BX509" s="335" t="s">
        <v>1282</v>
      </c>
      <c r="BY509" s="335" t="s">
        <v>1282</v>
      </c>
      <c r="BZ509" s="335" t="s">
        <v>1282</v>
      </c>
      <c r="CA509" s="335" t="s">
        <v>1282</v>
      </c>
      <c r="CB509" s="335" t="s">
        <v>1282</v>
      </c>
      <c r="CC509" s="335" t="s">
        <v>1282</v>
      </c>
    </row>
    <row r="510" spans="1:81" s="330" customFormat="1" ht="13.9" customHeight="1" x14ac:dyDescent="0.2">
      <c r="A510" s="377" t="s">
        <v>1296</v>
      </c>
      <c r="B510" s="378"/>
      <c r="C510" s="335">
        <v>6</v>
      </c>
      <c r="D510" s="335">
        <v>6</v>
      </c>
      <c r="E510" s="335">
        <v>6</v>
      </c>
      <c r="F510" s="335">
        <v>6</v>
      </c>
      <c r="G510" s="335">
        <v>6</v>
      </c>
      <c r="H510" s="335">
        <v>6</v>
      </c>
      <c r="I510" s="335">
        <v>6</v>
      </c>
      <c r="J510" s="335">
        <v>8</v>
      </c>
      <c r="K510" s="335">
        <v>12</v>
      </c>
      <c r="L510" s="335">
        <v>12</v>
      </c>
      <c r="M510" s="335">
        <v>12</v>
      </c>
      <c r="N510" s="335">
        <v>11</v>
      </c>
      <c r="O510" s="335">
        <v>11</v>
      </c>
      <c r="P510" s="335">
        <v>11</v>
      </c>
      <c r="Q510" s="335">
        <v>12</v>
      </c>
      <c r="R510" s="335">
        <v>22</v>
      </c>
      <c r="S510" s="335">
        <v>20</v>
      </c>
      <c r="T510" s="335">
        <v>20</v>
      </c>
      <c r="U510" s="335">
        <v>20</v>
      </c>
      <c r="V510" s="335">
        <v>25</v>
      </c>
      <c r="W510" s="335">
        <v>25</v>
      </c>
      <c r="X510" s="335">
        <v>25</v>
      </c>
      <c r="Y510" s="335">
        <v>30</v>
      </c>
      <c r="Z510" s="335">
        <v>30</v>
      </c>
      <c r="AA510" s="335">
        <v>38</v>
      </c>
      <c r="AB510" s="335">
        <v>38</v>
      </c>
      <c r="AC510" s="335">
        <v>44</v>
      </c>
      <c r="AD510" s="335">
        <v>58</v>
      </c>
      <c r="AE510" s="335">
        <v>75</v>
      </c>
      <c r="AF510" s="335">
        <v>86</v>
      </c>
      <c r="AG510" s="335">
        <v>115</v>
      </c>
      <c r="AH510" s="335">
        <v>139</v>
      </c>
      <c r="AI510" s="335">
        <v>174</v>
      </c>
      <c r="AJ510" s="335">
        <v>182</v>
      </c>
      <c r="AK510" s="335">
        <v>187</v>
      </c>
      <c r="AL510" s="335">
        <v>226</v>
      </c>
      <c r="AM510" s="335">
        <v>226</v>
      </c>
      <c r="AN510" s="335">
        <v>89</v>
      </c>
      <c r="AO510" s="335">
        <v>276</v>
      </c>
      <c r="AP510" s="335">
        <v>304</v>
      </c>
      <c r="AQ510" s="335">
        <v>275</v>
      </c>
      <c r="AR510" s="335">
        <v>339</v>
      </c>
      <c r="AS510" s="335">
        <v>365</v>
      </c>
      <c r="AT510" s="335">
        <v>402</v>
      </c>
      <c r="AU510" s="335">
        <v>427</v>
      </c>
      <c r="AV510" s="335">
        <v>486</v>
      </c>
      <c r="AW510" s="335">
        <v>548</v>
      </c>
      <c r="AX510" s="335">
        <v>530</v>
      </c>
      <c r="AY510" s="335">
        <v>560</v>
      </c>
      <c r="AZ510" s="335">
        <v>550</v>
      </c>
      <c r="BA510" s="335">
        <v>538</v>
      </c>
      <c r="BB510" s="335">
        <v>578</v>
      </c>
      <c r="BC510" s="335">
        <v>671</v>
      </c>
      <c r="BD510" s="335">
        <v>691</v>
      </c>
      <c r="BE510" s="335">
        <v>698</v>
      </c>
      <c r="BF510" s="335">
        <v>698</v>
      </c>
      <c r="BG510" s="335">
        <v>714</v>
      </c>
      <c r="BH510" s="335">
        <v>712</v>
      </c>
      <c r="BI510" s="335">
        <v>719</v>
      </c>
      <c r="BJ510" s="335">
        <v>820</v>
      </c>
      <c r="BK510" s="335">
        <v>553</v>
      </c>
      <c r="BL510" s="335">
        <v>353</v>
      </c>
      <c r="BM510" s="335">
        <v>289</v>
      </c>
      <c r="BN510" s="335">
        <v>473</v>
      </c>
      <c r="BO510" s="335">
        <v>301</v>
      </c>
      <c r="BP510" s="335">
        <v>295</v>
      </c>
      <c r="BQ510" s="335">
        <v>266</v>
      </c>
      <c r="BR510" s="335">
        <v>271</v>
      </c>
      <c r="BS510" s="335">
        <v>267</v>
      </c>
      <c r="BT510" s="335">
        <v>294</v>
      </c>
      <c r="BU510" s="335">
        <v>340</v>
      </c>
      <c r="BV510" s="335">
        <v>342</v>
      </c>
      <c r="BW510" s="335">
        <v>334</v>
      </c>
      <c r="BX510" s="335">
        <v>334</v>
      </c>
      <c r="BY510" s="335">
        <v>325</v>
      </c>
      <c r="BZ510" s="335">
        <v>317</v>
      </c>
      <c r="CA510" s="335">
        <v>308</v>
      </c>
      <c r="CB510" s="335">
        <v>326</v>
      </c>
      <c r="CC510" s="335">
        <v>362</v>
      </c>
    </row>
    <row r="511" spans="1:81" s="330" customFormat="1" ht="13.9" customHeight="1" x14ac:dyDescent="0.2">
      <c r="A511" s="377" t="s">
        <v>1295</v>
      </c>
      <c r="B511" s="378"/>
      <c r="C511" s="335" t="s">
        <v>1282</v>
      </c>
      <c r="D511" s="335" t="s">
        <v>1282</v>
      </c>
      <c r="E511" s="335" t="s">
        <v>1282</v>
      </c>
      <c r="F511" s="335" t="s">
        <v>1282</v>
      </c>
      <c r="G511" s="335" t="s">
        <v>1282</v>
      </c>
      <c r="H511" s="335" t="s">
        <v>1282</v>
      </c>
      <c r="I511" s="335" t="s">
        <v>1282</v>
      </c>
      <c r="J511" s="335" t="s">
        <v>1282</v>
      </c>
      <c r="K511" s="335" t="s">
        <v>1282</v>
      </c>
      <c r="L511" s="335" t="s">
        <v>1282</v>
      </c>
      <c r="M511" s="335" t="s">
        <v>1282</v>
      </c>
      <c r="N511" s="335" t="s">
        <v>1282</v>
      </c>
      <c r="O511" s="335" t="s">
        <v>1282</v>
      </c>
      <c r="P511" s="335" t="s">
        <v>1282</v>
      </c>
      <c r="Q511" s="335" t="s">
        <v>1282</v>
      </c>
      <c r="R511" s="335" t="s">
        <v>1282</v>
      </c>
      <c r="S511" s="335" t="s">
        <v>1282</v>
      </c>
      <c r="T511" s="335" t="s">
        <v>1282</v>
      </c>
      <c r="U511" s="335" t="s">
        <v>1282</v>
      </c>
      <c r="V511" s="335" t="s">
        <v>1282</v>
      </c>
      <c r="W511" s="335" t="s">
        <v>1282</v>
      </c>
      <c r="X511" s="335" t="s">
        <v>1282</v>
      </c>
      <c r="Y511" s="335" t="s">
        <v>1282</v>
      </c>
      <c r="Z511" s="335" t="s">
        <v>1282</v>
      </c>
      <c r="AA511" s="335" t="s">
        <v>1282</v>
      </c>
      <c r="AB511" s="335" t="s">
        <v>1282</v>
      </c>
      <c r="AC511" s="335" t="s">
        <v>1282</v>
      </c>
      <c r="AD511" s="335" t="s">
        <v>1282</v>
      </c>
      <c r="AE511" s="335" t="s">
        <v>1282</v>
      </c>
      <c r="AF511" s="335" t="s">
        <v>1282</v>
      </c>
      <c r="AG511" s="335" t="s">
        <v>1282</v>
      </c>
      <c r="AH511" s="335" t="s">
        <v>1282</v>
      </c>
      <c r="AI511" s="335" t="s">
        <v>1282</v>
      </c>
      <c r="AJ511" s="335" t="s">
        <v>1282</v>
      </c>
      <c r="AK511" s="335" t="s">
        <v>1282</v>
      </c>
      <c r="AL511" s="335" t="s">
        <v>1282</v>
      </c>
      <c r="AM511" s="335" t="s">
        <v>1282</v>
      </c>
      <c r="AN511" s="335" t="s">
        <v>1282</v>
      </c>
      <c r="AO511" s="335" t="s">
        <v>1282</v>
      </c>
      <c r="AP511" s="335" t="s">
        <v>1282</v>
      </c>
      <c r="AQ511" s="335" t="s">
        <v>1282</v>
      </c>
      <c r="AR511" s="335" t="s">
        <v>1282</v>
      </c>
      <c r="AS511" s="335" t="s">
        <v>1282</v>
      </c>
      <c r="AT511" s="335" t="s">
        <v>1282</v>
      </c>
      <c r="AU511" s="335" t="s">
        <v>1282</v>
      </c>
      <c r="AV511" s="335" t="s">
        <v>1282</v>
      </c>
      <c r="AW511" s="335" t="s">
        <v>1282</v>
      </c>
      <c r="AX511" s="335" t="s">
        <v>1282</v>
      </c>
      <c r="AY511" s="335" t="s">
        <v>1282</v>
      </c>
      <c r="AZ511" s="335" t="s">
        <v>1282</v>
      </c>
      <c r="BA511" s="335" t="s">
        <v>1282</v>
      </c>
      <c r="BB511" s="335" t="s">
        <v>1282</v>
      </c>
      <c r="BC511" s="335" t="s">
        <v>1282</v>
      </c>
      <c r="BD511" s="335" t="s">
        <v>1282</v>
      </c>
      <c r="BE511" s="335" t="s">
        <v>1282</v>
      </c>
      <c r="BF511" s="335" t="s">
        <v>1282</v>
      </c>
      <c r="BG511" s="335" t="s">
        <v>1282</v>
      </c>
      <c r="BH511" s="335" t="s">
        <v>1282</v>
      </c>
      <c r="BI511" s="335" t="s">
        <v>1282</v>
      </c>
      <c r="BJ511" s="335" t="s">
        <v>1282</v>
      </c>
      <c r="BK511" s="335" t="s">
        <v>1282</v>
      </c>
      <c r="BL511" s="335" t="s">
        <v>1282</v>
      </c>
      <c r="BM511" s="335" t="s">
        <v>1282</v>
      </c>
      <c r="BN511" s="335" t="s">
        <v>1282</v>
      </c>
      <c r="BO511" s="335" t="s">
        <v>1282</v>
      </c>
      <c r="BP511" s="335">
        <v>1283</v>
      </c>
      <c r="BQ511" s="335">
        <v>980</v>
      </c>
      <c r="BR511" s="335">
        <v>58</v>
      </c>
      <c r="BS511" s="335" t="s">
        <v>1282</v>
      </c>
      <c r="BT511" s="335">
        <v>2</v>
      </c>
      <c r="BU511" s="335">
        <v>78</v>
      </c>
      <c r="BV511" s="335">
        <v>88</v>
      </c>
      <c r="BW511" s="335">
        <v>95</v>
      </c>
      <c r="BX511" s="335">
        <v>6</v>
      </c>
      <c r="BY511" s="335">
        <v>7</v>
      </c>
      <c r="BZ511" s="335">
        <v>8</v>
      </c>
      <c r="CA511" s="335">
        <v>1</v>
      </c>
      <c r="CB511" s="335" t="s">
        <v>1282</v>
      </c>
      <c r="CC511" s="335">
        <v>1</v>
      </c>
    </row>
    <row r="512" spans="1:81" s="330" customFormat="1" ht="13.9" customHeight="1" x14ac:dyDescent="0.2">
      <c r="A512" s="377" t="s">
        <v>1294</v>
      </c>
      <c r="B512" s="378"/>
      <c r="C512" s="335" t="s">
        <v>1282</v>
      </c>
      <c r="D512" s="335" t="s">
        <v>1282</v>
      </c>
      <c r="E512" s="335" t="s">
        <v>1282</v>
      </c>
      <c r="F512" s="335" t="s">
        <v>1282</v>
      </c>
      <c r="G512" s="335" t="s">
        <v>1282</v>
      </c>
      <c r="H512" s="335" t="s">
        <v>1282</v>
      </c>
      <c r="I512" s="335" t="s">
        <v>1282</v>
      </c>
      <c r="J512" s="335" t="s">
        <v>1282</v>
      </c>
      <c r="K512" s="335" t="s">
        <v>1282</v>
      </c>
      <c r="L512" s="335" t="s">
        <v>1282</v>
      </c>
      <c r="M512" s="335" t="s">
        <v>1282</v>
      </c>
      <c r="N512" s="335" t="s">
        <v>1282</v>
      </c>
      <c r="O512" s="335" t="s">
        <v>1282</v>
      </c>
      <c r="P512" s="335" t="s">
        <v>1282</v>
      </c>
      <c r="Q512" s="335" t="s">
        <v>1282</v>
      </c>
      <c r="R512" s="335" t="s">
        <v>1282</v>
      </c>
      <c r="S512" s="335" t="s">
        <v>1282</v>
      </c>
      <c r="T512" s="335" t="s">
        <v>1282</v>
      </c>
      <c r="U512" s="335" t="s">
        <v>1282</v>
      </c>
      <c r="V512" s="335" t="s">
        <v>1282</v>
      </c>
      <c r="W512" s="335" t="s">
        <v>1282</v>
      </c>
      <c r="X512" s="335" t="s">
        <v>1282</v>
      </c>
      <c r="Y512" s="335" t="s">
        <v>1282</v>
      </c>
      <c r="Z512" s="335" t="s">
        <v>1282</v>
      </c>
      <c r="AA512" s="335" t="s">
        <v>1282</v>
      </c>
      <c r="AB512" s="335" t="s">
        <v>1282</v>
      </c>
      <c r="AC512" s="335" t="s">
        <v>1282</v>
      </c>
      <c r="AD512" s="335" t="s">
        <v>1282</v>
      </c>
      <c r="AE512" s="335" t="s">
        <v>1282</v>
      </c>
      <c r="AF512" s="335" t="s">
        <v>1282</v>
      </c>
      <c r="AG512" s="335" t="s">
        <v>1282</v>
      </c>
      <c r="AH512" s="335" t="s">
        <v>1282</v>
      </c>
      <c r="AI512" s="335" t="s">
        <v>1282</v>
      </c>
      <c r="AJ512" s="335" t="s">
        <v>1282</v>
      </c>
      <c r="AK512" s="335" t="s">
        <v>1282</v>
      </c>
      <c r="AL512" s="335" t="s">
        <v>1282</v>
      </c>
      <c r="AM512" s="335" t="s">
        <v>1282</v>
      </c>
      <c r="AN512" s="335" t="s">
        <v>1282</v>
      </c>
      <c r="AO512" s="335" t="s">
        <v>1282</v>
      </c>
      <c r="AP512" s="335" t="s">
        <v>1282</v>
      </c>
      <c r="AQ512" s="335" t="s">
        <v>1282</v>
      </c>
      <c r="AR512" s="335" t="s">
        <v>1282</v>
      </c>
      <c r="AS512" s="335" t="s">
        <v>1282</v>
      </c>
      <c r="AT512" s="335" t="s">
        <v>1282</v>
      </c>
      <c r="AU512" s="335" t="s">
        <v>1282</v>
      </c>
      <c r="AV512" s="335" t="s">
        <v>1282</v>
      </c>
      <c r="AW512" s="335" t="s">
        <v>1282</v>
      </c>
      <c r="AX512" s="335" t="s">
        <v>1282</v>
      </c>
      <c r="AY512" s="335" t="s">
        <v>1282</v>
      </c>
      <c r="AZ512" s="335" t="s">
        <v>1282</v>
      </c>
      <c r="BA512" s="335" t="s">
        <v>1282</v>
      </c>
      <c r="BB512" s="335" t="s">
        <v>1282</v>
      </c>
      <c r="BC512" s="335" t="s">
        <v>1282</v>
      </c>
      <c r="BD512" s="335" t="s">
        <v>1282</v>
      </c>
      <c r="BE512" s="335" t="s">
        <v>1282</v>
      </c>
      <c r="BF512" s="335" t="s">
        <v>1282</v>
      </c>
      <c r="BG512" s="335" t="s">
        <v>1282</v>
      </c>
      <c r="BH512" s="335" t="s">
        <v>1282</v>
      </c>
      <c r="BI512" s="335" t="s">
        <v>1282</v>
      </c>
      <c r="BJ512" s="335" t="s">
        <v>1282</v>
      </c>
      <c r="BK512" s="335" t="s">
        <v>1282</v>
      </c>
      <c r="BL512" s="335" t="s">
        <v>1282</v>
      </c>
      <c r="BM512" s="335" t="s">
        <v>1282</v>
      </c>
      <c r="BN512" s="335" t="s">
        <v>1282</v>
      </c>
      <c r="BO512" s="335" t="s">
        <v>1282</v>
      </c>
      <c r="BP512" s="335" t="s">
        <v>1282</v>
      </c>
      <c r="BQ512" s="335" t="s">
        <v>1282</v>
      </c>
      <c r="BR512" s="335" t="s">
        <v>1282</v>
      </c>
      <c r="BS512" s="335" t="s">
        <v>1282</v>
      </c>
      <c r="BT512" s="335">
        <v>2</v>
      </c>
      <c r="BU512" s="335">
        <v>6</v>
      </c>
      <c r="BV512" s="335">
        <v>4</v>
      </c>
      <c r="BW512" s="335" t="s">
        <v>1282</v>
      </c>
      <c r="BX512" s="335" t="s">
        <v>1282</v>
      </c>
      <c r="BY512" s="335" t="s">
        <v>1282</v>
      </c>
      <c r="BZ512" s="335" t="s">
        <v>1282</v>
      </c>
      <c r="CA512" s="335" t="s">
        <v>1282</v>
      </c>
      <c r="CB512" s="335" t="s">
        <v>1282</v>
      </c>
      <c r="CC512" s="335" t="s">
        <v>1282</v>
      </c>
    </row>
    <row r="513" spans="1:81" s="330" customFormat="1" ht="13.9" customHeight="1" x14ac:dyDescent="0.2">
      <c r="A513" s="383" t="s">
        <v>1293</v>
      </c>
      <c r="B513" s="384"/>
      <c r="C513" s="333">
        <v>6</v>
      </c>
      <c r="D513" s="333">
        <v>6</v>
      </c>
      <c r="E513" s="333">
        <v>6</v>
      </c>
      <c r="F513" s="333">
        <v>6</v>
      </c>
      <c r="G513" s="333">
        <v>6</v>
      </c>
      <c r="H513" s="333">
        <v>6</v>
      </c>
      <c r="I513" s="333">
        <v>6</v>
      </c>
      <c r="J513" s="333">
        <v>8</v>
      </c>
      <c r="K513" s="333">
        <v>12</v>
      </c>
      <c r="L513" s="333">
        <v>12</v>
      </c>
      <c r="M513" s="333">
        <v>12</v>
      </c>
      <c r="N513" s="333">
        <v>11</v>
      </c>
      <c r="O513" s="333">
        <v>11</v>
      </c>
      <c r="P513" s="333">
        <v>11</v>
      </c>
      <c r="Q513" s="333">
        <v>12</v>
      </c>
      <c r="R513" s="333">
        <v>22</v>
      </c>
      <c r="S513" s="333">
        <v>20</v>
      </c>
      <c r="T513" s="333">
        <v>20</v>
      </c>
      <c r="U513" s="333">
        <v>20</v>
      </c>
      <c r="V513" s="333">
        <v>25</v>
      </c>
      <c r="W513" s="333">
        <v>25</v>
      </c>
      <c r="X513" s="333">
        <v>25</v>
      </c>
      <c r="Y513" s="333">
        <v>30</v>
      </c>
      <c r="Z513" s="333">
        <v>30</v>
      </c>
      <c r="AA513" s="333">
        <v>38</v>
      </c>
      <c r="AB513" s="333">
        <v>38</v>
      </c>
      <c r="AC513" s="333">
        <v>44</v>
      </c>
      <c r="AD513" s="333">
        <v>58</v>
      </c>
      <c r="AE513" s="333">
        <v>75</v>
      </c>
      <c r="AF513" s="333">
        <v>86</v>
      </c>
      <c r="AG513" s="333">
        <v>115</v>
      </c>
      <c r="AH513" s="333">
        <v>139</v>
      </c>
      <c r="AI513" s="333">
        <v>174</v>
      </c>
      <c r="AJ513" s="333">
        <v>182</v>
      </c>
      <c r="AK513" s="333">
        <v>187</v>
      </c>
      <c r="AL513" s="333">
        <v>226</v>
      </c>
      <c r="AM513" s="333">
        <v>226</v>
      </c>
      <c r="AN513" s="333">
        <v>89</v>
      </c>
      <c r="AO513" s="333">
        <v>276</v>
      </c>
      <c r="AP513" s="333">
        <v>304</v>
      </c>
      <c r="AQ513" s="333">
        <v>275</v>
      </c>
      <c r="AR513" s="333">
        <v>339</v>
      </c>
      <c r="AS513" s="333">
        <v>365</v>
      </c>
      <c r="AT513" s="333">
        <v>402</v>
      </c>
      <c r="AU513" s="333">
        <v>427</v>
      </c>
      <c r="AV513" s="333">
        <v>486</v>
      </c>
      <c r="AW513" s="333">
        <v>548</v>
      </c>
      <c r="AX513" s="333">
        <v>530</v>
      </c>
      <c r="AY513" s="333">
        <v>560</v>
      </c>
      <c r="AZ513" s="333">
        <v>550</v>
      </c>
      <c r="BA513" s="333">
        <v>538</v>
      </c>
      <c r="BB513" s="333">
        <v>578</v>
      </c>
      <c r="BC513" s="333">
        <v>671</v>
      </c>
      <c r="BD513" s="333">
        <v>694</v>
      </c>
      <c r="BE513" s="333">
        <v>706</v>
      </c>
      <c r="BF513" s="333">
        <v>787</v>
      </c>
      <c r="BG513" s="333">
        <v>742</v>
      </c>
      <c r="BH513" s="333">
        <v>718</v>
      </c>
      <c r="BI513" s="333">
        <v>719</v>
      </c>
      <c r="BJ513" s="333">
        <v>820</v>
      </c>
      <c r="BK513" s="333">
        <v>553</v>
      </c>
      <c r="BL513" s="333">
        <v>353</v>
      </c>
      <c r="BM513" s="333">
        <v>289</v>
      </c>
      <c r="BN513" s="333">
        <v>473</v>
      </c>
      <c r="BO513" s="333">
        <v>301</v>
      </c>
      <c r="BP513" s="333">
        <v>1578</v>
      </c>
      <c r="BQ513" s="333">
        <v>1246</v>
      </c>
      <c r="BR513" s="333">
        <v>329</v>
      </c>
      <c r="BS513" s="333">
        <v>267</v>
      </c>
      <c r="BT513" s="333">
        <v>298</v>
      </c>
      <c r="BU513" s="333">
        <v>424</v>
      </c>
      <c r="BV513" s="333">
        <v>434</v>
      </c>
      <c r="BW513" s="333">
        <v>429</v>
      </c>
      <c r="BX513" s="333">
        <v>340</v>
      </c>
      <c r="BY513" s="333">
        <v>332</v>
      </c>
      <c r="BZ513" s="333">
        <v>325</v>
      </c>
      <c r="CA513" s="333">
        <v>309</v>
      </c>
      <c r="CB513" s="333">
        <v>326</v>
      </c>
      <c r="CC513" s="333">
        <v>363</v>
      </c>
    </row>
    <row r="514" spans="1:81" s="330" customFormat="1" ht="13.9" customHeight="1" x14ac:dyDescent="0.2">
      <c r="A514" s="375" t="s">
        <v>1292</v>
      </c>
      <c r="B514" s="376"/>
      <c r="C514" s="337"/>
      <c r="D514" s="337"/>
      <c r="E514" s="337"/>
      <c r="F514" s="337"/>
      <c r="G514" s="337"/>
      <c r="H514" s="337"/>
      <c r="I514" s="337"/>
      <c r="J514" s="337"/>
      <c r="K514" s="337"/>
      <c r="L514" s="337"/>
      <c r="M514" s="337"/>
      <c r="N514" s="337"/>
      <c r="O514" s="337"/>
      <c r="P514" s="337"/>
      <c r="Q514" s="337"/>
      <c r="R514" s="337"/>
      <c r="S514" s="337"/>
      <c r="T514" s="337"/>
      <c r="U514" s="337"/>
      <c r="V514" s="337"/>
      <c r="W514" s="337"/>
      <c r="X514" s="337"/>
      <c r="Y514" s="337"/>
      <c r="Z514" s="337"/>
      <c r="AA514" s="337"/>
      <c r="AB514" s="337"/>
      <c r="AC514" s="337"/>
      <c r="AD514" s="337"/>
      <c r="AE514" s="337"/>
      <c r="AF514" s="337"/>
      <c r="AG514" s="337"/>
      <c r="AH514" s="337"/>
      <c r="AI514" s="337"/>
      <c r="AJ514" s="337"/>
      <c r="AK514" s="337"/>
      <c r="AL514" s="337"/>
      <c r="AM514" s="337"/>
      <c r="AN514" s="337"/>
      <c r="AO514" s="337"/>
      <c r="AP514" s="337"/>
      <c r="AQ514" s="337"/>
      <c r="AR514" s="337"/>
      <c r="AS514" s="337"/>
      <c r="AT514" s="337"/>
      <c r="AU514" s="337"/>
      <c r="AV514" s="337"/>
      <c r="AW514" s="337"/>
      <c r="AX514" s="337"/>
      <c r="AY514" s="337"/>
      <c r="AZ514" s="337"/>
      <c r="BA514" s="337"/>
      <c r="BB514" s="337"/>
      <c r="BC514" s="337"/>
      <c r="BD514" s="337"/>
      <c r="BE514" s="337"/>
      <c r="BF514" s="337"/>
      <c r="BG514" s="337"/>
      <c r="BH514" s="337"/>
      <c r="BI514" s="337"/>
      <c r="BJ514" s="337"/>
      <c r="BK514" s="337"/>
      <c r="BL514" s="337"/>
      <c r="BM514" s="337"/>
      <c r="BN514" s="337"/>
      <c r="BO514" s="337"/>
      <c r="BP514" s="337"/>
      <c r="BQ514" s="337"/>
      <c r="BR514" s="337"/>
      <c r="BS514" s="337"/>
      <c r="BT514" s="337"/>
      <c r="BU514" s="337"/>
      <c r="BV514" s="337"/>
      <c r="BW514" s="337"/>
      <c r="BX514" s="337"/>
      <c r="BY514" s="337"/>
      <c r="BZ514" s="337"/>
      <c r="CA514" s="337"/>
      <c r="CB514" s="337"/>
      <c r="CC514" s="337"/>
    </row>
    <row r="515" spans="1:81" s="330" customFormat="1" ht="13.9" customHeight="1" x14ac:dyDescent="0.2">
      <c r="A515" s="377" t="s">
        <v>1291</v>
      </c>
      <c r="B515" s="378"/>
      <c r="C515" s="335" t="s">
        <v>1282</v>
      </c>
      <c r="D515" s="335" t="s">
        <v>1282</v>
      </c>
      <c r="E515" s="335" t="s">
        <v>1282</v>
      </c>
      <c r="F515" s="335" t="s">
        <v>1282</v>
      </c>
      <c r="G515" s="335" t="s">
        <v>1282</v>
      </c>
      <c r="H515" s="335" t="s">
        <v>1282</v>
      </c>
      <c r="I515" s="335" t="s">
        <v>1282</v>
      </c>
      <c r="J515" s="335" t="s">
        <v>1282</v>
      </c>
      <c r="K515" s="335" t="s">
        <v>1282</v>
      </c>
      <c r="L515" s="335" t="s">
        <v>1282</v>
      </c>
      <c r="M515" s="335" t="s">
        <v>1282</v>
      </c>
      <c r="N515" s="335" t="s">
        <v>1282</v>
      </c>
      <c r="O515" s="335" t="s">
        <v>1282</v>
      </c>
      <c r="P515" s="335" t="s">
        <v>1282</v>
      </c>
      <c r="Q515" s="335" t="s">
        <v>1282</v>
      </c>
      <c r="R515" s="335" t="s">
        <v>1282</v>
      </c>
      <c r="S515" s="335" t="s">
        <v>1282</v>
      </c>
      <c r="T515" s="335" t="s">
        <v>1282</v>
      </c>
      <c r="U515" s="335" t="s">
        <v>1282</v>
      </c>
      <c r="V515" s="335" t="s">
        <v>1282</v>
      </c>
      <c r="W515" s="335" t="s">
        <v>1282</v>
      </c>
      <c r="X515" s="335" t="s">
        <v>1282</v>
      </c>
      <c r="Y515" s="335" t="s">
        <v>1282</v>
      </c>
      <c r="Z515" s="335" t="s">
        <v>1282</v>
      </c>
      <c r="AA515" s="335" t="s">
        <v>1282</v>
      </c>
      <c r="AB515" s="335" t="s">
        <v>1282</v>
      </c>
      <c r="AC515" s="335" t="s">
        <v>1282</v>
      </c>
      <c r="AD515" s="335" t="s">
        <v>1282</v>
      </c>
      <c r="AE515" s="335" t="s">
        <v>1282</v>
      </c>
      <c r="AF515" s="335" t="s">
        <v>1282</v>
      </c>
      <c r="AG515" s="335" t="s">
        <v>1282</v>
      </c>
      <c r="AH515" s="335" t="s">
        <v>1282</v>
      </c>
      <c r="AI515" s="335" t="s">
        <v>1282</v>
      </c>
      <c r="AJ515" s="335" t="s">
        <v>1282</v>
      </c>
      <c r="AK515" s="335" t="s">
        <v>1282</v>
      </c>
      <c r="AL515" s="335" t="s">
        <v>1282</v>
      </c>
      <c r="AM515" s="335" t="s">
        <v>1282</v>
      </c>
      <c r="AN515" s="335" t="s">
        <v>1282</v>
      </c>
      <c r="AO515" s="335">
        <v>1699</v>
      </c>
      <c r="AP515" s="335">
        <v>1329</v>
      </c>
      <c r="AQ515" s="335" t="s">
        <v>1288</v>
      </c>
      <c r="AR515" s="335" t="s">
        <v>1282</v>
      </c>
      <c r="AS515" s="335" t="s">
        <v>1282</v>
      </c>
      <c r="AT515" s="335" t="s">
        <v>1282</v>
      </c>
      <c r="AU515" s="335" t="s">
        <v>1282</v>
      </c>
      <c r="AV515" s="335" t="s">
        <v>1282</v>
      </c>
      <c r="AW515" s="335" t="s">
        <v>1282</v>
      </c>
      <c r="AX515" s="335" t="s">
        <v>1282</v>
      </c>
      <c r="AY515" s="335" t="s">
        <v>1282</v>
      </c>
      <c r="AZ515" s="335" t="s">
        <v>1282</v>
      </c>
      <c r="BA515" s="335" t="s">
        <v>1282</v>
      </c>
      <c r="BB515" s="335" t="s">
        <v>1282</v>
      </c>
      <c r="BC515" s="335" t="s">
        <v>1282</v>
      </c>
      <c r="BD515" s="335" t="s">
        <v>1282</v>
      </c>
      <c r="BE515" s="335" t="s">
        <v>1282</v>
      </c>
      <c r="BF515" s="335" t="s">
        <v>1282</v>
      </c>
      <c r="BG515" s="335" t="s">
        <v>1282</v>
      </c>
      <c r="BH515" s="335" t="s">
        <v>1282</v>
      </c>
      <c r="BI515" s="335" t="s">
        <v>1282</v>
      </c>
      <c r="BJ515" s="335" t="s">
        <v>1282</v>
      </c>
      <c r="BK515" s="335" t="s">
        <v>1282</v>
      </c>
      <c r="BL515" s="335" t="s">
        <v>1282</v>
      </c>
      <c r="BM515" s="335" t="s">
        <v>1282</v>
      </c>
      <c r="BN515" s="335" t="s">
        <v>1282</v>
      </c>
      <c r="BO515" s="335" t="s">
        <v>1282</v>
      </c>
      <c r="BP515" s="335" t="s">
        <v>1282</v>
      </c>
      <c r="BQ515" s="335" t="s">
        <v>1282</v>
      </c>
      <c r="BR515" s="335" t="s">
        <v>1282</v>
      </c>
      <c r="BS515" s="335" t="s">
        <v>1282</v>
      </c>
      <c r="BT515" s="335" t="s">
        <v>1282</v>
      </c>
      <c r="BU515" s="335" t="s">
        <v>1282</v>
      </c>
      <c r="BV515" s="335" t="s">
        <v>1282</v>
      </c>
      <c r="BW515" s="335" t="s">
        <v>1282</v>
      </c>
      <c r="BX515" s="335" t="s">
        <v>1282</v>
      </c>
      <c r="BY515" s="335" t="s">
        <v>1282</v>
      </c>
      <c r="BZ515" s="335" t="s">
        <v>1282</v>
      </c>
      <c r="CA515" s="335" t="s">
        <v>1282</v>
      </c>
      <c r="CB515" s="335" t="s">
        <v>1282</v>
      </c>
      <c r="CC515" s="335" t="s">
        <v>1282</v>
      </c>
    </row>
    <row r="516" spans="1:81" s="330" customFormat="1" ht="14.25" x14ac:dyDescent="0.2">
      <c r="A516" s="334" t="s">
        <v>1290</v>
      </c>
      <c r="B516" s="335" t="s">
        <v>1123</v>
      </c>
      <c r="C516" s="335" t="s">
        <v>1282</v>
      </c>
      <c r="D516" s="335" t="s">
        <v>1282</v>
      </c>
      <c r="E516" s="335" t="s">
        <v>1282</v>
      </c>
      <c r="F516" s="335" t="s">
        <v>1282</v>
      </c>
      <c r="G516" s="335" t="s">
        <v>1282</v>
      </c>
      <c r="H516" s="335" t="s">
        <v>1282</v>
      </c>
      <c r="I516" s="335" t="s">
        <v>1282</v>
      </c>
      <c r="J516" s="335" t="s">
        <v>1282</v>
      </c>
      <c r="K516" s="335" t="s">
        <v>1282</v>
      </c>
      <c r="L516" s="335" t="s">
        <v>1282</v>
      </c>
      <c r="M516" s="335" t="s">
        <v>1282</v>
      </c>
      <c r="N516" s="335" t="s">
        <v>1282</v>
      </c>
      <c r="O516" s="335" t="s">
        <v>1282</v>
      </c>
      <c r="P516" s="335" t="s">
        <v>1282</v>
      </c>
      <c r="Q516" s="335" t="s">
        <v>1282</v>
      </c>
      <c r="R516" s="335" t="s">
        <v>1282</v>
      </c>
      <c r="S516" s="335" t="s">
        <v>1282</v>
      </c>
      <c r="T516" s="335" t="s">
        <v>1282</v>
      </c>
      <c r="U516" s="335" t="s">
        <v>1282</v>
      </c>
      <c r="V516" s="335" t="s">
        <v>1282</v>
      </c>
      <c r="W516" s="335" t="s">
        <v>1282</v>
      </c>
      <c r="X516" s="335" t="s">
        <v>1282</v>
      </c>
      <c r="Y516" s="335" t="s">
        <v>1282</v>
      </c>
      <c r="Z516" s="335" t="s">
        <v>1282</v>
      </c>
      <c r="AA516" s="335" t="s">
        <v>1282</v>
      </c>
      <c r="AB516" s="335" t="s">
        <v>1282</v>
      </c>
      <c r="AC516" s="335" t="s">
        <v>1282</v>
      </c>
      <c r="AD516" s="335" t="s">
        <v>1282</v>
      </c>
      <c r="AE516" s="335" t="s">
        <v>1282</v>
      </c>
      <c r="AF516" s="335" t="s">
        <v>1282</v>
      </c>
      <c r="AG516" s="335" t="s">
        <v>1282</v>
      </c>
      <c r="AH516" s="335" t="s">
        <v>1282</v>
      </c>
      <c r="AI516" s="335" t="s">
        <v>1282</v>
      </c>
      <c r="AJ516" s="335">
        <v>6636</v>
      </c>
      <c r="AK516" s="335">
        <v>6106</v>
      </c>
      <c r="AL516" s="335">
        <v>6130</v>
      </c>
      <c r="AM516" s="335">
        <v>6243</v>
      </c>
      <c r="AN516" s="335">
        <v>1588</v>
      </c>
      <c r="AO516" s="335">
        <v>6758</v>
      </c>
      <c r="AP516" s="335">
        <v>6823</v>
      </c>
      <c r="AQ516" s="335">
        <v>6848</v>
      </c>
      <c r="AR516" s="335">
        <v>6829</v>
      </c>
      <c r="AS516" s="335">
        <v>5137</v>
      </c>
      <c r="AT516" s="335">
        <v>4569</v>
      </c>
      <c r="AU516" s="335">
        <v>4614</v>
      </c>
      <c r="AV516" s="335">
        <v>4567</v>
      </c>
      <c r="AW516" s="335">
        <v>4584</v>
      </c>
      <c r="AX516" s="335">
        <v>5114</v>
      </c>
      <c r="AY516" s="335">
        <v>76</v>
      </c>
      <c r="AZ516" s="335" t="s">
        <v>1289</v>
      </c>
      <c r="BA516" s="335" t="s">
        <v>1288</v>
      </c>
      <c r="BB516" s="335" t="s">
        <v>1282</v>
      </c>
      <c r="BC516" s="335" t="s">
        <v>1282</v>
      </c>
      <c r="BD516" s="335" t="s">
        <v>1282</v>
      </c>
      <c r="BE516" s="335" t="s">
        <v>1282</v>
      </c>
      <c r="BF516" s="335" t="s">
        <v>1282</v>
      </c>
      <c r="BG516" s="335" t="s">
        <v>1282</v>
      </c>
      <c r="BH516" s="335" t="s">
        <v>1282</v>
      </c>
      <c r="BI516" s="335" t="s">
        <v>1282</v>
      </c>
      <c r="BJ516" s="335" t="s">
        <v>1282</v>
      </c>
      <c r="BK516" s="335" t="s">
        <v>1282</v>
      </c>
      <c r="BL516" s="335" t="s">
        <v>1282</v>
      </c>
      <c r="BM516" s="335" t="s">
        <v>1282</v>
      </c>
      <c r="BN516" s="335" t="s">
        <v>1282</v>
      </c>
      <c r="BO516" s="335" t="s">
        <v>1282</v>
      </c>
      <c r="BP516" s="335" t="s">
        <v>1282</v>
      </c>
      <c r="BQ516" s="335" t="s">
        <v>1282</v>
      </c>
      <c r="BR516" s="335" t="s">
        <v>1282</v>
      </c>
      <c r="BS516" s="335" t="s">
        <v>1282</v>
      </c>
      <c r="BT516" s="335" t="s">
        <v>1282</v>
      </c>
      <c r="BU516" s="335" t="s">
        <v>1282</v>
      </c>
      <c r="BV516" s="335" t="s">
        <v>1282</v>
      </c>
      <c r="BW516" s="335" t="s">
        <v>1282</v>
      </c>
      <c r="BX516" s="335" t="s">
        <v>1282</v>
      </c>
      <c r="BY516" s="335" t="s">
        <v>1282</v>
      </c>
      <c r="BZ516" s="335" t="s">
        <v>1282</v>
      </c>
      <c r="CA516" s="335" t="s">
        <v>1282</v>
      </c>
      <c r="CB516" s="335" t="s">
        <v>1282</v>
      </c>
      <c r="CC516" s="335" t="s">
        <v>1282</v>
      </c>
    </row>
    <row r="517" spans="1:81" s="330" customFormat="1" ht="13.9" customHeight="1" x14ac:dyDescent="0.2">
      <c r="A517" s="377" t="s">
        <v>1287</v>
      </c>
      <c r="B517" s="378"/>
      <c r="C517" s="335" t="s">
        <v>1282</v>
      </c>
      <c r="D517" s="335" t="s">
        <v>1282</v>
      </c>
      <c r="E517" s="335" t="s">
        <v>1282</v>
      </c>
      <c r="F517" s="335" t="s">
        <v>1282</v>
      </c>
      <c r="G517" s="335" t="s">
        <v>1282</v>
      </c>
      <c r="H517" s="335" t="s">
        <v>1282</v>
      </c>
      <c r="I517" s="335" t="s">
        <v>1282</v>
      </c>
      <c r="J517" s="335" t="s">
        <v>1282</v>
      </c>
      <c r="K517" s="335" t="s">
        <v>1282</v>
      </c>
      <c r="L517" s="335" t="s">
        <v>1282</v>
      </c>
      <c r="M517" s="335" t="s">
        <v>1282</v>
      </c>
      <c r="N517" s="335" t="s">
        <v>1282</v>
      </c>
      <c r="O517" s="335" t="s">
        <v>1282</v>
      </c>
      <c r="P517" s="335" t="s">
        <v>1282</v>
      </c>
      <c r="Q517" s="335" t="s">
        <v>1282</v>
      </c>
      <c r="R517" s="335" t="s">
        <v>1282</v>
      </c>
      <c r="S517" s="335" t="s">
        <v>1282</v>
      </c>
      <c r="T517" s="335" t="s">
        <v>1282</v>
      </c>
      <c r="U517" s="335" t="s">
        <v>1282</v>
      </c>
      <c r="V517" s="335" t="s">
        <v>1282</v>
      </c>
      <c r="W517" s="335" t="s">
        <v>1282</v>
      </c>
      <c r="X517" s="335" t="s">
        <v>1282</v>
      </c>
      <c r="Y517" s="335" t="s">
        <v>1282</v>
      </c>
      <c r="Z517" s="335" t="s">
        <v>1282</v>
      </c>
      <c r="AA517" s="335" t="s">
        <v>1282</v>
      </c>
      <c r="AB517" s="335" t="s">
        <v>1282</v>
      </c>
      <c r="AC517" s="335" t="s">
        <v>1282</v>
      </c>
      <c r="AD517" s="335" t="s">
        <v>1282</v>
      </c>
      <c r="AE517" s="335" t="s">
        <v>1282</v>
      </c>
      <c r="AF517" s="335" t="s">
        <v>1282</v>
      </c>
      <c r="AG517" s="335" t="s">
        <v>1282</v>
      </c>
      <c r="AH517" s="335" t="s">
        <v>1282</v>
      </c>
      <c r="AI517" s="335" t="s">
        <v>1282</v>
      </c>
      <c r="AJ517" s="335" t="s">
        <v>1282</v>
      </c>
      <c r="AK517" s="335" t="s">
        <v>1282</v>
      </c>
      <c r="AL517" s="335" t="s">
        <v>1282</v>
      </c>
      <c r="AM517" s="335" t="s">
        <v>1282</v>
      </c>
      <c r="AN517" s="335" t="s">
        <v>1282</v>
      </c>
      <c r="AO517" s="335" t="s">
        <v>1282</v>
      </c>
      <c r="AP517" s="335" t="s">
        <v>1282</v>
      </c>
      <c r="AQ517" s="335" t="s">
        <v>1282</v>
      </c>
      <c r="AR517" s="335" t="s">
        <v>1282</v>
      </c>
      <c r="AS517" s="335" t="s">
        <v>1282</v>
      </c>
      <c r="AT517" s="335" t="s">
        <v>1282</v>
      </c>
      <c r="AU517" s="335" t="s">
        <v>1282</v>
      </c>
      <c r="AV517" s="335" t="s">
        <v>1282</v>
      </c>
      <c r="AW517" s="335" t="s">
        <v>1282</v>
      </c>
      <c r="AX517" s="335" t="s">
        <v>1282</v>
      </c>
      <c r="AY517" s="335" t="s">
        <v>1282</v>
      </c>
      <c r="AZ517" s="335" t="s">
        <v>1282</v>
      </c>
      <c r="BA517" s="335" t="s">
        <v>1282</v>
      </c>
      <c r="BB517" s="335" t="s">
        <v>1282</v>
      </c>
      <c r="BC517" s="335" t="s">
        <v>1282</v>
      </c>
      <c r="BD517" s="335" t="s">
        <v>1282</v>
      </c>
      <c r="BE517" s="335" t="s">
        <v>1282</v>
      </c>
      <c r="BF517" s="335" t="s">
        <v>1282</v>
      </c>
      <c r="BG517" s="335" t="s">
        <v>1282</v>
      </c>
      <c r="BH517" s="335" t="s">
        <v>1282</v>
      </c>
      <c r="BI517" s="335" t="s">
        <v>1282</v>
      </c>
      <c r="BJ517" s="335" t="s">
        <v>1282</v>
      </c>
      <c r="BK517" s="335" t="s">
        <v>1282</v>
      </c>
      <c r="BL517" s="335" t="s">
        <v>1282</v>
      </c>
      <c r="BM517" s="335" t="s">
        <v>1282</v>
      </c>
      <c r="BN517" s="335" t="s">
        <v>1282</v>
      </c>
      <c r="BO517" s="335">
        <v>5000</v>
      </c>
      <c r="BP517" s="335">
        <v>5000</v>
      </c>
      <c r="BQ517" s="335" t="s">
        <v>1282</v>
      </c>
      <c r="BR517" s="335" t="s">
        <v>1282</v>
      </c>
      <c r="BS517" s="335" t="s">
        <v>1282</v>
      </c>
      <c r="BT517" s="335" t="s">
        <v>1282</v>
      </c>
      <c r="BU517" s="335" t="s">
        <v>1282</v>
      </c>
      <c r="BV517" s="335" t="s">
        <v>1282</v>
      </c>
      <c r="BW517" s="335" t="s">
        <v>1282</v>
      </c>
      <c r="BX517" s="335" t="s">
        <v>1282</v>
      </c>
      <c r="BY517" s="335" t="s">
        <v>1282</v>
      </c>
      <c r="BZ517" s="335" t="s">
        <v>1282</v>
      </c>
      <c r="CA517" s="335" t="s">
        <v>1282</v>
      </c>
      <c r="CB517" s="335" t="s">
        <v>1282</v>
      </c>
      <c r="CC517" s="335" t="s">
        <v>1282</v>
      </c>
    </row>
    <row r="518" spans="1:81" s="330" customFormat="1" ht="13.9" customHeight="1" x14ac:dyDescent="0.2">
      <c r="A518" s="377" t="s">
        <v>1286</v>
      </c>
      <c r="B518" s="378"/>
      <c r="C518" s="335" t="s">
        <v>1282</v>
      </c>
      <c r="D518" s="335" t="s">
        <v>1282</v>
      </c>
      <c r="E518" s="335" t="s">
        <v>1282</v>
      </c>
      <c r="F518" s="335" t="s">
        <v>1282</v>
      </c>
      <c r="G518" s="335" t="s">
        <v>1282</v>
      </c>
      <c r="H518" s="335" t="s">
        <v>1282</v>
      </c>
      <c r="I518" s="335" t="s">
        <v>1282</v>
      </c>
      <c r="J518" s="335" t="s">
        <v>1282</v>
      </c>
      <c r="K518" s="335" t="s">
        <v>1282</v>
      </c>
      <c r="L518" s="335" t="s">
        <v>1282</v>
      </c>
      <c r="M518" s="335" t="s">
        <v>1282</v>
      </c>
      <c r="N518" s="335" t="s">
        <v>1282</v>
      </c>
      <c r="O518" s="335" t="s">
        <v>1282</v>
      </c>
      <c r="P518" s="335" t="s">
        <v>1282</v>
      </c>
      <c r="Q518" s="335">
        <v>15</v>
      </c>
      <c r="R518" s="335">
        <v>16</v>
      </c>
      <c r="S518" s="335">
        <v>18</v>
      </c>
      <c r="T518" s="335">
        <v>19</v>
      </c>
      <c r="U518" s="335">
        <v>19</v>
      </c>
      <c r="V518" s="335">
        <v>21</v>
      </c>
      <c r="W518" s="335">
        <v>23</v>
      </c>
      <c r="X518" s="335">
        <v>25</v>
      </c>
      <c r="Y518" s="335">
        <v>30</v>
      </c>
      <c r="Z518" s="335">
        <v>45</v>
      </c>
      <c r="AA518" s="335">
        <v>45</v>
      </c>
      <c r="AB518" s="335">
        <v>43</v>
      </c>
      <c r="AC518" s="335">
        <v>52</v>
      </c>
      <c r="AD518" s="335">
        <v>59</v>
      </c>
      <c r="AE518" s="335">
        <v>66</v>
      </c>
      <c r="AF518" s="335">
        <v>80</v>
      </c>
      <c r="AG518" s="335">
        <v>85</v>
      </c>
      <c r="AH518" s="335">
        <v>85</v>
      </c>
      <c r="AI518" s="335">
        <v>101</v>
      </c>
      <c r="AJ518" s="335">
        <v>109</v>
      </c>
      <c r="AK518" s="335">
        <v>101</v>
      </c>
      <c r="AL518" s="335">
        <v>122</v>
      </c>
      <c r="AM518" s="335">
        <v>139</v>
      </c>
      <c r="AN518" s="335">
        <v>29</v>
      </c>
      <c r="AO518" s="335">
        <v>157</v>
      </c>
      <c r="AP518" s="335">
        <v>188</v>
      </c>
      <c r="AQ518" s="335">
        <v>213</v>
      </c>
      <c r="AR518" s="335">
        <v>217</v>
      </c>
      <c r="AS518" s="335">
        <v>240</v>
      </c>
      <c r="AT518" s="335">
        <v>245</v>
      </c>
      <c r="AU518" s="335">
        <v>316</v>
      </c>
      <c r="AV518" s="335">
        <v>365</v>
      </c>
      <c r="AW518" s="335">
        <v>336</v>
      </c>
      <c r="AX518" s="335">
        <v>205</v>
      </c>
      <c r="AY518" s="335">
        <v>225</v>
      </c>
      <c r="AZ518" s="335">
        <v>210</v>
      </c>
      <c r="BA518" s="335">
        <v>308</v>
      </c>
      <c r="BB518" s="335">
        <v>277</v>
      </c>
      <c r="BC518" s="335">
        <v>272</v>
      </c>
      <c r="BD518" s="335">
        <v>271</v>
      </c>
      <c r="BE518" s="335">
        <v>197</v>
      </c>
      <c r="BF518" s="335">
        <v>201</v>
      </c>
      <c r="BG518" s="335">
        <v>206</v>
      </c>
      <c r="BH518" s="335">
        <v>221</v>
      </c>
      <c r="BI518" s="335">
        <v>205</v>
      </c>
      <c r="BJ518" s="335">
        <v>230</v>
      </c>
      <c r="BK518" s="335">
        <v>235</v>
      </c>
      <c r="BL518" s="335">
        <v>297</v>
      </c>
      <c r="BM518" s="335">
        <v>334</v>
      </c>
      <c r="BN518" s="335">
        <v>341</v>
      </c>
      <c r="BO518" s="335">
        <v>357</v>
      </c>
      <c r="BP518" s="335">
        <v>336</v>
      </c>
      <c r="BQ518" s="335">
        <v>421</v>
      </c>
      <c r="BR518" s="335">
        <v>360</v>
      </c>
      <c r="BS518" s="335">
        <v>462</v>
      </c>
      <c r="BT518" s="335">
        <v>373</v>
      </c>
      <c r="BU518" s="335">
        <v>473</v>
      </c>
      <c r="BV518" s="335">
        <v>378</v>
      </c>
      <c r="BW518" s="335">
        <v>452</v>
      </c>
      <c r="BX518" s="335">
        <v>376</v>
      </c>
      <c r="BY518" s="335">
        <v>349</v>
      </c>
      <c r="BZ518" s="335">
        <v>303</v>
      </c>
      <c r="CA518" s="335">
        <v>343</v>
      </c>
      <c r="CB518" s="335">
        <v>403</v>
      </c>
      <c r="CC518" s="335">
        <v>372</v>
      </c>
    </row>
    <row r="519" spans="1:81" s="330" customFormat="1" ht="13.9" customHeight="1" x14ac:dyDescent="0.2">
      <c r="A519" s="377" t="s">
        <v>1285</v>
      </c>
      <c r="B519" s="378"/>
      <c r="C519" s="335" t="s">
        <v>1282</v>
      </c>
      <c r="D519" s="335" t="s">
        <v>1282</v>
      </c>
      <c r="E519" s="335" t="s">
        <v>1282</v>
      </c>
      <c r="F519" s="335" t="s">
        <v>1282</v>
      </c>
      <c r="G519" s="335" t="s">
        <v>1282</v>
      </c>
      <c r="H519" s="335" t="s">
        <v>1282</v>
      </c>
      <c r="I519" s="335" t="s">
        <v>1282</v>
      </c>
      <c r="J519" s="335" t="s">
        <v>1282</v>
      </c>
      <c r="K519" s="335" t="s">
        <v>1282</v>
      </c>
      <c r="L519" s="335" t="s">
        <v>1282</v>
      </c>
      <c r="M519" s="335" t="s">
        <v>1282</v>
      </c>
      <c r="N519" s="335" t="s">
        <v>1282</v>
      </c>
      <c r="O519" s="335" t="s">
        <v>1282</v>
      </c>
      <c r="P519" s="335" t="s">
        <v>1282</v>
      </c>
      <c r="Q519" s="335" t="s">
        <v>1282</v>
      </c>
      <c r="R519" s="335" t="s">
        <v>1282</v>
      </c>
      <c r="S519" s="335" t="s">
        <v>1282</v>
      </c>
      <c r="T519" s="335" t="s">
        <v>1282</v>
      </c>
      <c r="U519" s="335" t="s">
        <v>1282</v>
      </c>
      <c r="V519" s="335" t="s">
        <v>1282</v>
      </c>
      <c r="W519" s="335" t="s">
        <v>1282</v>
      </c>
      <c r="X519" s="335" t="s">
        <v>1282</v>
      </c>
      <c r="Y519" s="335" t="s">
        <v>1282</v>
      </c>
      <c r="Z519" s="335" t="s">
        <v>1282</v>
      </c>
      <c r="AA519" s="335" t="s">
        <v>1282</v>
      </c>
      <c r="AB519" s="335" t="s">
        <v>1282</v>
      </c>
      <c r="AC519" s="335" t="s">
        <v>1282</v>
      </c>
      <c r="AD519" s="335" t="s">
        <v>1282</v>
      </c>
      <c r="AE519" s="335" t="s">
        <v>1282</v>
      </c>
      <c r="AF519" s="335" t="s">
        <v>1282</v>
      </c>
      <c r="AG519" s="335" t="s">
        <v>1282</v>
      </c>
      <c r="AH519" s="335" t="s">
        <v>1282</v>
      </c>
      <c r="AI519" s="335" t="s">
        <v>1282</v>
      </c>
      <c r="AJ519" s="335" t="s">
        <v>1282</v>
      </c>
      <c r="AK519" s="335" t="s">
        <v>1282</v>
      </c>
      <c r="AL519" s="335" t="s">
        <v>1282</v>
      </c>
      <c r="AM519" s="335" t="s">
        <v>1282</v>
      </c>
      <c r="AN519" s="335" t="s">
        <v>1282</v>
      </c>
      <c r="AO519" s="335" t="s">
        <v>1282</v>
      </c>
      <c r="AP519" s="335" t="s">
        <v>1282</v>
      </c>
      <c r="AQ519" s="335" t="s">
        <v>1282</v>
      </c>
      <c r="AR519" s="335" t="s">
        <v>1282</v>
      </c>
      <c r="AS519" s="335" t="s">
        <v>1282</v>
      </c>
      <c r="AT519" s="335" t="s">
        <v>1282</v>
      </c>
      <c r="AU519" s="335" t="s">
        <v>1282</v>
      </c>
      <c r="AV519" s="335" t="s">
        <v>1282</v>
      </c>
      <c r="AW519" s="335" t="s">
        <v>1282</v>
      </c>
      <c r="AX519" s="335" t="s">
        <v>1282</v>
      </c>
      <c r="AY519" s="335" t="s">
        <v>1282</v>
      </c>
      <c r="AZ519" s="335" t="s">
        <v>1282</v>
      </c>
      <c r="BA519" s="335" t="s">
        <v>1282</v>
      </c>
      <c r="BB519" s="335" t="s">
        <v>1282</v>
      </c>
      <c r="BC519" s="335" t="s">
        <v>1282</v>
      </c>
      <c r="BD519" s="335" t="s">
        <v>1282</v>
      </c>
      <c r="BE519" s="335" t="s">
        <v>1282</v>
      </c>
      <c r="BF519" s="335" t="s">
        <v>1282</v>
      </c>
      <c r="BG519" s="335" t="s">
        <v>1282</v>
      </c>
      <c r="BH519" s="335" t="s">
        <v>1282</v>
      </c>
      <c r="BI519" s="335" t="s">
        <v>1282</v>
      </c>
      <c r="BJ519" s="335" t="s">
        <v>1282</v>
      </c>
      <c r="BK519" s="335" t="s">
        <v>1282</v>
      </c>
      <c r="BL519" s="335" t="s">
        <v>1282</v>
      </c>
      <c r="BM519" s="335">
        <v>10</v>
      </c>
      <c r="BN519" s="335" t="s">
        <v>1282</v>
      </c>
      <c r="BO519" s="335" t="s">
        <v>1282</v>
      </c>
      <c r="BP519" s="335" t="s">
        <v>1282</v>
      </c>
      <c r="BQ519" s="335" t="s">
        <v>1282</v>
      </c>
      <c r="BR519" s="335" t="s">
        <v>1282</v>
      </c>
      <c r="BS519" s="335" t="s">
        <v>1282</v>
      </c>
      <c r="BT519" s="335" t="s">
        <v>1282</v>
      </c>
      <c r="BU519" s="335" t="s">
        <v>1282</v>
      </c>
      <c r="BV519" s="335" t="s">
        <v>1282</v>
      </c>
      <c r="BW519" s="335" t="s">
        <v>1282</v>
      </c>
      <c r="BX519" s="335" t="s">
        <v>1282</v>
      </c>
      <c r="BY519" s="335" t="s">
        <v>1282</v>
      </c>
      <c r="BZ519" s="335" t="s">
        <v>1282</v>
      </c>
      <c r="CA519" s="335" t="s">
        <v>1282</v>
      </c>
      <c r="CB519" s="335" t="s">
        <v>1282</v>
      </c>
      <c r="CC519" s="335" t="s">
        <v>1282</v>
      </c>
    </row>
    <row r="520" spans="1:81" s="330" customFormat="1" ht="13.9" customHeight="1" x14ac:dyDescent="0.2">
      <c r="A520" s="377" t="s">
        <v>1284</v>
      </c>
      <c r="B520" s="378"/>
      <c r="C520" s="335" t="s">
        <v>1282</v>
      </c>
      <c r="D520" s="335" t="s">
        <v>1282</v>
      </c>
      <c r="E520" s="335" t="s">
        <v>1282</v>
      </c>
      <c r="F520" s="335" t="s">
        <v>1282</v>
      </c>
      <c r="G520" s="335" t="s">
        <v>1282</v>
      </c>
      <c r="H520" s="335" t="s">
        <v>1282</v>
      </c>
      <c r="I520" s="335" t="s">
        <v>1282</v>
      </c>
      <c r="J520" s="335" t="s">
        <v>1282</v>
      </c>
      <c r="K520" s="335" t="s">
        <v>1282</v>
      </c>
      <c r="L520" s="335" t="s">
        <v>1282</v>
      </c>
      <c r="M520" s="335" t="s">
        <v>1282</v>
      </c>
      <c r="N520" s="335" t="s">
        <v>1282</v>
      </c>
      <c r="O520" s="335" t="s">
        <v>1282</v>
      </c>
      <c r="P520" s="335" t="s">
        <v>1282</v>
      </c>
      <c r="Q520" s="335" t="s">
        <v>1282</v>
      </c>
      <c r="R520" s="335" t="s">
        <v>1282</v>
      </c>
      <c r="S520" s="335" t="s">
        <v>1282</v>
      </c>
      <c r="T520" s="335" t="s">
        <v>1282</v>
      </c>
      <c r="U520" s="335" t="s">
        <v>1282</v>
      </c>
      <c r="V520" s="335" t="s">
        <v>1282</v>
      </c>
      <c r="W520" s="335" t="s">
        <v>1282</v>
      </c>
      <c r="X520" s="335" t="s">
        <v>1282</v>
      </c>
      <c r="Y520" s="335" t="s">
        <v>1282</v>
      </c>
      <c r="Z520" s="335" t="s">
        <v>1282</v>
      </c>
      <c r="AA520" s="335" t="s">
        <v>1282</v>
      </c>
      <c r="AB520" s="335" t="s">
        <v>1282</v>
      </c>
      <c r="AC520" s="335" t="s">
        <v>1282</v>
      </c>
      <c r="AD520" s="335" t="s">
        <v>1282</v>
      </c>
      <c r="AE520" s="335" t="s">
        <v>1282</v>
      </c>
      <c r="AF520" s="335" t="s">
        <v>1282</v>
      </c>
      <c r="AG520" s="335" t="s">
        <v>1282</v>
      </c>
      <c r="AH520" s="335" t="s">
        <v>1282</v>
      </c>
      <c r="AI520" s="335" t="s">
        <v>1282</v>
      </c>
      <c r="AJ520" s="335" t="s">
        <v>1282</v>
      </c>
      <c r="AK520" s="335" t="s">
        <v>1282</v>
      </c>
      <c r="AL520" s="335" t="s">
        <v>1282</v>
      </c>
      <c r="AM520" s="335" t="s">
        <v>1282</v>
      </c>
      <c r="AN520" s="335" t="s">
        <v>1282</v>
      </c>
      <c r="AO520" s="335" t="s">
        <v>1282</v>
      </c>
      <c r="AP520" s="335" t="s">
        <v>1282</v>
      </c>
      <c r="AQ520" s="335" t="s">
        <v>1282</v>
      </c>
      <c r="AR520" s="335" t="s">
        <v>1282</v>
      </c>
      <c r="AS520" s="335" t="s">
        <v>1282</v>
      </c>
      <c r="AT520" s="335" t="s">
        <v>1282</v>
      </c>
      <c r="AU520" s="335" t="s">
        <v>1282</v>
      </c>
      <c r="AV520" s="335" t="s">
        <v>1282</v>
      </c>
      <c r="AW520" s="335" t="s">
        <v>1282</v>
      </c>
      <c r="AX520" s="335" t="s">
        <v>1282</v>
      </c>
      <c r="AY520" s="335" t="s">
        <v>1282</v>
      </c>
      <c r="AZ520" s="335" t="s">
        <v>1282</v>
      </c>
      <c r="BA520" s="335" t="s">
        <v>1282</v>
      </c>
      <c r="BB520" s="335" t="s">
        <v>1282</v>
      </c>
      <c r="BC520" s="335" t="s">
        <v>1282</v>
      </c>
      <c r="BD520" s="335" t="s">
        <v>1282</v>
      </c>
      <c r="BE520" s="335" t="s">
        <v>1282</v>
      </c>
      <c r="BF520" s="335" t="s">
        <v>1282</v>
      </c>
      <c r="BG520" s="335" t="s">
        <v>1282</v>
      </c>
      <c r="BH520" s="335" t="s">
        <v>1282</v>
      </c>
      <c r="BI520" s="335" t="s">
        <v>1282</v>
      </c>
      <c r="BJ520" s="335" t="s">
        <v>1282</v>
      </c>
      <c r="BK520" s="335" t="s">
        <v>1282</v>
      </c>
      <c r="BL520" s="335" t="s">
        <v>1282</v>
      </c>
      <c r="BM520" s="335" t="s">
        <v>1282</v>
      </c>
      <c r="BN520" s="335" t="s">
        <v>1282</v>
      </c>
      <c r="BO520" s="335" t="s">
        <v>1282</v>
      </c>
      <c r="BP520" s="335" t="s">
        <v>1282</v>
      </c>
      <c r="BQ520" s="335" t="s">
        <v>1282</v>
      </c>
      <c r="BR520" s="335" t="s">
        <v>1282</v>
      </c>
      <c r="BS520" s="335" t="s">
        <v>1282</v>
      </c>
      <c r="BT520" s="335" t="s">
        <v>1282</v>
      </c>
      <c r="BU520" s="335" t="s">
        <v>1282</v>
      </c>
      <c r="BV520" s="335">
        <v>1376</v>
      </c>
      <c r="BW520" s="335">
        <v>3597</v>
      </c>
      <c r="BX520" s="335" t="s">
        <v>1282</v>
      </c>
      <c r="BY520" s="335" t="s">
        <v>1282</v>
      </c>
      <c r="BZ520" s="335" t="s">
        <v>1282</v>
      </c>
      <c r="CA520" s="335" t="s">
        <v>1282</v>
      </c>
      <c r="CB520" s="335" t="s">
        <v>1282</v>
      </c>
      <c r="CC520" s="335" t="s">
        <v>1282</v>
      </c>
    </row>
    <row r="521" spans="1:81" s="330" customFormat="1" ht="13.9" customHeight="1" x14ac:dyDescent="0.2">
      <c r="A521" s="383" t="s">
        <v>1283</v>
      </c>
      <c r="B521" s="384"/>
      <c r="C521" s="333" t="s">
        <v>1282</v>
      </c>
      <c r="D521" s="333" t="s">
        <v>1282</v>
      </c>
      <c r="E521" s="333" t="s">
        <v>1282</v>
      </c>
      <c r="F521" s="333" t="s">
        <v>1282</v>
      </c>
      <c r="G521" s="333" t="s">
        <v>1282</v>
      </c>
      <c r="H521" s="333" t="s">
        <v>1282</v>
      </c>
      <c r="I521" s="333" t="s">
        <v>1282</v>
      </c>
      <c r="J521" s="333" t="s">
        <v>1282</v>
      </c>
      <c r="K521" s="333" t="s">
        <v>1282</v>
      </c>
      <c r="L521" s="333" t="s">
        <v>1282</v>
      </c>
      <c r="M521" s="333" t="s">
        <v>1282</v>
      </c>
      <c r="N521" s="333" t="s">
        <v>1282</v>
      </c>
      <c r="O521" s="333" t="s">
        <v>1282</v>
      </c>
      <c r="P521" s="333" t="s">
        <v>1282</v>
      </c>
      <c r="Q521" s="333">
        <v>15</v>
      </c>
      <c r="R521" s="333">
        <v>16</v>
      </c>
      <c r="S521" s="333">
        <v>18</v>
      </c>
      <c r="T521" s="333">
        <v>19</v>
      </c>
      <c r="U521" s="333">
        <v>19</v>
      </c>
      <c r="V521" s="333">
        <v>21</v>
      </c>
      <c r="W521" s="333">
        <v>23</v>
      </c>
      <c r="X521" s="333">
        <v>25</v>
      </c>
      <c r="Y521" s="333">
        <v>30</v>
      </c>
      <c r="Z521" s="333">
        <v>45</v>
      </c>
      <c r="AA521" s="333">
        <v>45</v>
      </c>
      <c r="AB521" s="333">
        <v>43</v>
      </c>
      <c r="AC521" s="333">
        <v>52</v>
      </c>
      <c r="AD521" s="333">
        <v>59</v>
      </c>
      <c r="AE521" s="333">
        <v>66</v>
      </c>
      <c r="AF521" s="333">
        <v>80</v>
      </c>
      <c r="AG521" s="333">
        <v>85</v>
      </c>
      <c r="AH521" s="333">
        <v>85</v>
      </c>
      <c r="AI521" s="333">
        <v>101</v>
      </c>
      <c r="AJ521" s="333">
        <v>6746</v>
      </c>
      <c r="AK521" s="333">
        <v>6207</v>
      </c>
      <c r="AL521" s="333">
        <v>6251</v>
      </c>
      <c r="AM521" s="333">
        <v>6382</v>
      </c>
      <c r="AN521" s="333">
        <v>1617</v>
      </c>
      <c r="AO521" s="333">
        <v>8614</v>
      </c>
      <c r="AP521" s="333">
        <v>8340</v>
      </c>
      <c r="AQ521" s="333">
        <v>7060</v>
      </c>
      <c r="AR521" s="333">
        <v>7045</v>
      </c>
      <c r="AS521" s="333">
        <v>5377</v>
      </c>
      <c r="AT521" s="333">
        <v>4814</v>
      </c>
      <c r="AU521" s="333">
        <v>4931</v>
      </c>
      <c r="AV521" s="333">
        <v>4932</v>
      </c>
      <c r="AW521" s="333">
        <v>4919</v>
      </c>
      <c r="AX521" s="333">
        <v>5319</v>
      </c>
      <c r="AY521" s="333">
        <v>301</v>
      </c>
      <c r="AZ521" s="333">
        <v>210</v>
      </c>
      <c r="BA521" s="333">
        <v>308</v>
      </c>
      <c r="BB521" s="333">
        <v>277</v>
      </c>
      <c r="BC521" s="333">
        <v>272</v>
      </c>
      <c r="BD521" s="333">
        <v>271</v>
      </c>
      <c r="BE521" s="333">
        <v>197</v>
      </c>
      <c r="BF521" s="333">
        <v>201</v>
      </c>
      <c r="BG521" s="333">
        <v>206</v>
      </c>
      <c r="BH521" s="333">
        <v>221</v>
      </c>
      <c r="BI521" s="333">
        <v>205</v>
      </c>
      <c r="BJ521" s="333">
        <v>230</v>
      </c>
      <c r="BK521" s="333">
        <v>235</v>
      </c>
      <c r="BL521" s="333">
        <v>297</v>
      </c>
      <c r="BM521" s="333">
        <v>344</v>
      </c>
      <c r="BN521" s="333">
        <v>341</v>
      </c>
      <c r="BO521" s="333">
        <v>5357</v>
      </c>
      <c r="BP521" s="333">
        <v>5336</v>
      </c>
      <c r="BQ521" s="333">
        <v>421</v>
      </c>
      <c r="BR521" s="333">
        <v>360</v>
      </c>
      <c r="BS521" s="333">
        <v>462</v>
      </c>
      <c r="BT521" s="333">
        <v>373</v>
      </c>
      <c r="BU521" s="333">
        <v>473</v>
      </c>
      <c r="BV521" s="333">
        <v>1754</v>
      </c>
      <c r="BW521" s="333">
        <v>4049</v>
      </c>
      <c r="BX521" s="333">
        <v>376</v>
      </c>
      <c r="BY521" s="333">
        <v>349</v>
      </c>
      <c r="BZ521" s="333">
        <v>303</v>
      </c>
      <c r="CA521" s="333">
        <v>343</v>
      </c>
      <c r="CB521" s="333">
        <v>403</v>
      </c>
      <c r="CC521" s="333">
        <v>372</v>
      </c>
    </row>
    <row r="522" spans="1:81" s="330" customFormat="1" ht="15.75" thickBot="1" x14ac:dyDescent="0.3">
      <c r="A522" s="379" t="s">
        <v>1281</v>
      </c>
      <c r="B522" s="380"/>
      <c r="C522" s="333">
        <v>10</v>
      </c>
      <c r="D522" s="333">
        <v>11</v>
      </c>
      <c r="E522" s="333">
        <v>11</v>
      </c>
      <c r="F522" s="333">
        <v>11</v>
      </c>
      <c r="G522" s="333">
        <v>11</v>
      </c>
      <c r="H522" s="333">
        <v>12</v>
      </c>
      <c r="I522" s="333">
        <v>16</v>
      </c>
      <c r="J522" s="333">
        <v>18</v>
      </c>
      <c r="K522" s="333">
        <v>26</v>
      </c>
      <c r="L522" s="333">
        <v>31</v>
      </c>
      <c r="M522" s="333">
        <v>36</v>
      </c>
      <c r="N522" s="333">
        <v>40</v>
      </c>
      <c r="O522" s="333">
        <v>54</v>
      </c>
      <c r="P522" s="333">
        <v>68</v>
      </c>
      <c r="Q522" s="333">
        <v>84</v>
      </c>
      <c r="R522" s="333">
        <v>105</v>
      </c>
      <c r="S522" s="333">
        <v>109</v>
      </c>
      <c r="T522" s="333">
        <v>123</v>
      </c>
      <c r="U522" s="333">
        <v>128</v>
      </c>
      <c r="V522" s="333">
        <v>133</v>
      </c>
      <c r="W522" s="333">
        <v>165</v>
      </c>
      <c r="X522" s="333">
        <v>172</v>
      </c>
      <c r="Y522" s="333">
        <v>184</v>
      </c>
      <c r="Z522" s="333">
        <v>216</v>
      </c>
      <c r="AA522" s="333">
        <v>251</v>
      </c>
      <c r="AB522" s="333">
        <v>226</v>
      </c>
      <c r="AC522" s="333">
        <v>264</v>
      </c>
      <c r="AD522" s="333">
        <v>299</v>
      </c>
      <c r="AE522" s="333">
        <v>338</v>
      </c>
      <c r="AF522" s="333">
        <v>396</v>
      </c>
      <c r="AG522" s="333">
        <v>479</v>
      </c>
      <c r="AH522" s="333">
        <v>516</v>
      </c>
      <c r="AI522" s="333">
        <v>584</v>
      </c>
      <c r="AJ522" s="333">
        <v>7302</v>
      </c>
      <c r="AK522" s="333">
        <v>6824</v>
      </c>
      <c r="AL522" s="333">
        <v>7072</v>
      </c>
      <c r="AM522" s="333">
        <v>7218</v>
      </c>
      <c r="AN522" s="333">
        <v>2043</v>
      </c>
      <c r="AO522" s="333">
        <v>9571</v>
      </c>
      <c r="AP522" s="333">
        <v>9687</v>
      </c>
      <c r="AQ522" s="333">
        <v>8434</v>
      </c>
      <c r="AR522" s="333">
        <v>8616</v>
      </c>
      <c r="AS522" s="333">
        <v>6918</v>
      </c>
      <c r="AT522" s="333">
        <v>6599</v>
      </c>
      <c r="AU522" s="333">
        <v>6541</v>
      </c>
      <c r="AV522" s="333">
        <v>6849</v>
      </c>
      <c r="AW522" s="333">
        <v>6838</v>
      </c>
      <c r="AX522" s="333">
        <v>7159</v>
      </c>
      <c r="AY522" s="333">
        <v>2000</v>
      </c>
      <c r="AZ522" s="333">
        <v>1950</v>
      </c>
      <c r="BA522" s="333">
        <v>2204</v>
      </c>
      <c r="BB522" s="333">
        <v>2309</v>
      </c>
      <c r="BC522" s="333">
        <v>2224</v>
      </c>
      <c r="BD522" s="333">
        <v>2274</v>
      </c>
      <c r="BE522" s="333">
        <v>2131</v>
      </c>
      <c r="BF522" s="333">
        <v>2135</v>
      </c>
      <c r="BG522" s="333">
        <v>2335</v>
      </c>
      <c r="BH522" s="333">
        <v>2142</v>
      </c>
      <c r="BI522" s="333">
        <v>2276</v>
      </c>
      <c r="BJ522" s="333">
        <v>2309</v>
      </c>
      <c r="BK522" s="333">
        <v>2011</v>
      </c>
      <c r="BL522" s="333">
        <v>2144</v>
      </c>
      <c r="BM522" s="333">
        <v>2388</v>
      </c>
      <c r="BN522" s="333">
        <v>2488</v>
      </c>
      <c r="BO522" s="333">
        <v>7534</v>
      </c>
      <c r="BP522" s="333">
        <v>9008</v>
      </c>
      <c r="BQ522" s="333">
        <v>4370</v>
      </c>
      <c r="BR522" s="333">
        <v>3923</v>
      </c>
      <c r="BS522" s="333">
        <v>3617</v>
      </c>
      <c r="BT522" s="333">
        <v>4145</v>
      </c>
      <c r="BU522" s="333">
        <v>4191</v>
      </c>
      <c r="BV522" s="333">
        <v>5218</v>
      </c>
      <c r="BW522" s="333">
        <v>7613</v>
      </c>
      <c r="BX522" s="333">
        <v>4087</v>
      </c>
      <c r="BY522" s="333">
        <v>4012</v>
      </c>
      <c r="BZ522" s="333">
        <v>4099</v>
      </c>
      <c r="CA522" s="333">
        <v>3828</v>
      </c>
      <c r="CB522" s="333">
        <v>3103</v>
      </c>
      <c r="CC522" s="333">
        <v>3393</v>
      </c>
    </row>
    <row r="523" spans="1:81" s="330" customFormat="1" ht="15.75" thickTop="1" x14ac:dyDescent="0.25">
      <c r="A523" s="386" t="s">
        <v>1280</v>
      </c>
      <c r="B523" s="387"/>
      <c r="C523" s="343">
        <v>872</v>
      </c>
      <c r="D523" s="343">
        <v>847</v>
      </c>
      <c r="E523" s="343">
        <v>892</v>
      </c>
      <c r="F523" s="343">
        <v>914</v>
      </c>
      <c r="G523" s="343">
        <v>911</v>
      </c>
      <c r="H523" s="343">
        <v>859</v>
      </c>
      <c r="I523" s="343">
        <v>819</v>
      </c>
      <c r="J523" s="343">
        <v>1603</v>
      </c>
      <c r="K523" s="343">
        <v>1612</v>
      </c>
      <c r="L523" s="343">
        <v>1876</v>
      </c>
      <c r="M523" s="343">
        <v>2253</v>
      </c>
      <c r="N523" s="343">
        <v>2287</v>
      </c>
      <c r="O523" s="343">
        <v>2433</v>
      </c>
      <c r="P523" s="343">
        <v>2835</v>
      </c>
      <c r="Q523" s="343">
        <v>3056</v>
      </c>
      <c r="R523" s="343">
        <v>3207</v>
      </c>
      <c r="S523" s="343">
        <v>3561</v>
      </c>
      <c r="T523" s="343">
        <v>3974</v>
      </c>
      <c r="U523" s="343">
        <v>4905</v>
      </c>
      <c r="V523" s="343">
        <v>6463</v>
      </c>
      <c r="W523" s="343">
        <v>7019</v>
      </c>
      <c r="X523" s="343">
        <v>7126</v>
      </c>
      <c r="Y523" s="343">
        <v>7926</v>
      </c>
      <c r="Z523" s="343">
        <v>8602</v>
      </c>
      <c r="AA523" s="343">
        <v>10164</v>
      </c>
      <c r="AB523" s="343">
        <v>10910</v>
      </c>
      <c r="AC523" s="343">
        <v>12887</v>
      </c>
      <c r="AD523" s="343">
        <v>15233</v>
      </c>
      <c r="AE523" s="343">
        <v>18551</v>
      </c>
      <c r="AF523" s="343">
        <v>20164</v>
      </c>
      <c r="AG523" s="343">
        <v>24065</v>
      </c>
      <c r="AH523" s="343">
        <v>28099</v>
      </c>
      <c r="AI523" s="343">
        <v>34375</v>
      </c>
      <c r="AJ523" s="343">
        <v>41847</v>
      </c>
      <c r="AK523" s="343">
        <v>43357</v>
      </c>
      <c r="AL523" s="343">
        <v>49791</v>
      </c>
      <c r="AM523" s="343">
        <v>59094</v>
      </c>
      <c r="AN523" s="343">
        <v>15920</v>
      </c>
      <c r="AO523" s="343">
        <v>68415</v>
      </c>
      <c r="AP523" s="343">
        <v>77889</v>
      </c>
      <c r="AQ523" s="343">
        <v>83351</v>
      </c>
      <c r="AR523" s="343">
        <v>91385</v>
      </c>
      <c r="AS523" s="343">
        <v>94704</v>
      </c>
      <c r="AT523" s="343">
        <v>88134</v>
      </c>
      <c r="AU523" s="343">
        <v>92448</v>
      </c>
      <c r="AV523" s="343">
        <v>97553</v>
      </c>
      <c r="AW523" s="343">
        <v>105852</v>
      </c>
      <c r="AX523" s="343">
        <v>112331</v>
      </c>
      <c r="AY523" s="343">
        <v>108400</v>
      </c>
      <c r="AZ523" s="343">
        <v>115342</v>
      </c>
      <c r="BA523" s="343">
        <v>121928</v>
      </c>
      <c r="BB523" s="343">
        <v>135325</v>
      </c>
      <c r="BC523" s="343">
        <v>154519</v>
      </c>
      <c r="BD523" s="343">
        <v>178065</v>
      </c>
      <c r="BE523" s="343">
        <v>193612</v>
      </c>
      <c r="BF523" s="343">
        <v>210596</v>
      </c>
      <c r="BG523" s="343">
        <v>224991</v>
      </c>
      <c r="BH523" s="343">
        <v>227811</v>
      </c>
      <c r="BI523" s="343">
        <v>234160</v>
      </c>
      <c r="BJ523" s="343">
        <v>246128</v>
      </c>
      <c r="BK523" s="343">
        <v>267886</v>
      </c>
      <c r="BL523" s="343">
        <v>285874</v>
      </c>
      <c r="BM523" s="343">
        <v>318542</v>
      </c>
      <c r="BN523" s="343">
        <v>352895</v>
      </c>
      <c r="BO523" s="343">
        <v>388542</v>
      </c>
      <c r="BP523" s="343">
        <v>407512</v>
      </c>
      <c r="BQ523" s="343">
        <v>428018</v>
      </c>
      <c r="BR523" s="343">
        <v>434099</v>
      </c>
      <c r="BS523" s="343">
        <v>443797</v>
      </c>
      <c r="BT523" s="343">
        <v>461317</v>
      </c>
      <c r="BU523" s="343">
        <v>537991</v>
      </c>
      <c r="BV523" s="343">
        <v>608390</v>
      </c>
      <c r="BW523" s="343">
        <v>606766</v>
      </c>
      <c r="BX523" s="343">
        <v>544569</v>
      </c>
      <c r="BY523" s="343">
        <v>546171</v>
      </c>
      <c r="BZ523" s="343">
        <v>576967</v>
      </c>
      <c r="CA523" s="343">
        <v>624354</v>
      </c>
      <c r="CB523" s="343">
        <v>666651</v>
      </c>
      <c r="CC523" s="343">
        <v>694241</v>
      </c>
    </row>
    <row r="524" spans="1:81" s="330" customFormat="1" ht="13.9" customHeight="1" x14ac:dyDescent="0.2">
      <c r="A524" s="371" t="s">
        <v>1279</v>
      </c>
      <c r="B524" s="371"/>
      <c r="C524" s="371"/>
      <c r="D524" s="371"/>
      <c r="E524" s="371"/>
      <c r="F524" s="371"/>
      <c r="G524" s="371"/>
      <c r="H524" s="371"/>
      <c r="I524" s="371"/>
      <c r="J524" s="371"/>
    </row>
    <row r="525" spans="1:81" s="330" customFormat="1" ht="13.9" customHeight="1" x14ac:dyDescent="0.2">
      <c r="A525" s="385" t="s">
        <v>1278</v>
      </c>
      <c r="B525" s="385"/>
      <c r="C525" s="385"/>
      <c r="D525" s="385"/>
      <c r="E525" s="385"/>
      <c r="F525" s="385"/>
      <c r="G525" s="385"/>
      <c r="H525" s="385"/>
      <c r="I525" s="385"/>
      <c r="J525" s="385"/>
    </row>
    <row r="526" spans="1:81" s="330" customFormat="1" ht="13.9" customHeight="1" x14ac:dyDescent="0.2">
      <c r="A526" s="385" t="s">
        <v>2068</v>
      </c>
      <c r="B526" s="385"/>
      <c r="C526" s="385"/>
      <c r="D526" s="385"/>
      <c r="E526" s="385"/>
      <c r="F526" s="385"/>
      <c r="G526" s="385"/>
      <c r="H526" s="385"/>
      <c r="I526" s="385"/>
      <c r="J526" s="385"/>
    </row>
  </sheetData>
  <mergeCells count="499">
    <mergeCell ref="A526:J526"/>
    <mergeCell ref="A520:B520"/>
    <mergeCell ref="A521:B521"/>
    <mergeCell ref="A522:B522"/>
    <mergeCell ref="A523:B523"/>
    <mergeCell ref="A524:J524"/>
    <mergeCell ref="A525:J525"/>
    <mergeCell ref="A513:B513"/>
    <mergeCell ref="A514:B514"/>
    <mergeCell ref="A515:B515"/>
    <mergeCell ref="A517:B517"/>
    <mergeCell ref="A518:B518"/>
    <mergeCell ref="A519:B519"/>
    <mergeCell ref="A507:B507"/>
    <mergeCell ref="A508:B508"/>
    <mergeCell ref="A509:B509"/>
    <mergeCell ref="A510:B510"/>
    <mergeCell ref="A511:B511"/>
    <mergeCell ref="A512:B512"/>
    <mergeCell ref="A501:B501"/>
    <mergeCell ref="A502:B502"/>
    <mergeCell ref="A503:B503"/>
    <mergeCell ref="A504:B504"/>
    <mergeCell ref="A505:B505"/>
    <mergeCell ref="A506:B506"/>
    <mergeCell ref="A495:B495"/>
    <mergeCell ref="A496:B496"/>
    <mergeCell ref="A497:B497"/>
    <mergeCell ref="A498:B498"/>
    <mergeCell ref="A499:B499"/>
    <mergeCell ref="A500:B500"/>
    <mergeCell ref="A489:B489"/>
    <mergeCell ref="A490:B490"/>
    <mergeCell ref="A491:B491"/>
    <mergeCell ref="A492:B492"/>
    <mergeCell ref="A493:B493"/>
    <mergeCell ref="A494:B494"/>
    <mergeCell ref="A483:B483"/>
    <mergeCell ref="A484:B484"/>
    <mergeCell ref="A485:B485"/>
    <mergeCell ref="A486:B486"/>
    <mergeCell ref="A487:B487"/>
    <mergeCell ref="A488:B488"/>
    <mergeCell ref="A477:B477"/>
    <mergeCell ref="A478:B478"/>
    <mergeCell ref="A479:B479"/>
    <mergeCell ref="A480:B480"/>
    <mergeCell ref="A481:B481"/>
    <mergeCell ref="A482:B482"/>
    <mergeCell ref="A471:B471"/>
    <mergeCell ref="A472:B472"/>
    <mergeCell ref="A473:B473"/>
    <mergeCell ref="A474:B474"/>
    <mergeCell ref="A475:B475"/>
    <mergeCell ref="A476:B476"/>
    <mergeCell ref="A465:B465"/>
    <mergeCell ref="A466:B466"/>
    <mergeCell ref="A467:B467"/>
    <mergeCell ref="A468:B468"/>
    <mergeCell ref="A469:B469"/>
    <mergeCell ref="A470:B470"/>
    <mergeCell ref="A459:B459"/>
    <mergeCell ref="A460:B460"/>
    <mergeCell ref="A461:B461"/>
    <mergeCell ref="A462:B462"/>
    <mergeCell ref="A463:B463"/>
    <mergeCell ref="A464:B464"/>
    <mergeCell ref="A453:B453"/>
    <mergeCell ref="A454:B454"/>
    <mergeCell ref="A455:B455"/>
    <mergeCell ref="A456:B456"/>
    <mergeCell ref="A457:B457"/>
    <mergeCell ref="A458:B458"/>
    <mergeCell ref="A447:B447"/>
    <mergeCell ref="A448:B448"/>
    <mergeCell ref="A449:B449"/>
    <mergeCell ref="A450:B450"/>
    <mergeCell ref="A451:B451"/>
    <mergeCell ref="A452:B452"/>
    <mergeCell ref="A441:B441"/>
    <mergeCell ref="A442:B442"/>
    <mergeCell ref="A443:B443"/>
    <mergeCell ref="A444:B444"/>
    <mergeCell ref="A445:B445"/>
    <mergeCell ref="A446:B446"/>
    <mergeCell ref="A435:B435"/>
    <mergeCell ref="A436:B436"/>
    <mergeCell ref="A437:B437"/>
    <mergeCell ref="A438:B438"/>
    <mergeCell ref="A439:B439"/>
    <mergeCell ref="A440:B440"/>
    <mergeCell ref="A427:B427"/>
    <mergeCell ref="A428:B428"/>
    <mergeCell ref="A429:B429"/>
    <mergeCell ref="A430:B430"/>
    <mergeCell ref="A431:B431"/>
    <mergeCell ref="A432:B432"/>
    <mergeCell ref="A421:B421"/>
    <mergeCell ref="A422:B422"/>
    <mergeCell ref="A423:B423"/>
    <mergeCell ref="A424:B424"/>
    <mergeCell ref="A425:B425"/>
    <mergeCell ref="A426:B426"/>
    <mergeCell ref="A414:B414"/>
    <mergeCell ref="A415:B415"/>
    <mergeCell ref="A416:B416"/>
    <mergeCell ref="A417:B417"/>
    <mergeCell ref="A418:B418"/>
    <mergeCell ref="A420:B420"/>
    <mergeCell ref="A408:B408"/>
    <mergeCell ref="A409:B409"/>
    <mergeCell ref="A410:B410"/>
    <mergeCell ref="A411:B411"/>
    <mergeCell ref="A412:B412"/>
    <mergeCell ref="A413:B413"/>
    <mergeCell ref="A402:B402"/>
    <mergeCell ref="A403:B403"/>
    <mergeCell ref="A404:B404"/>
    <mergeCell ref="A405:B405"/>
    <mergeCell ref="A406:B406"/>
    <mergeCell ref="A407:B407"/>
    <mergeCell ref="A396:B396"/>
    <mergeCell ref="A397:B397"/>
    <mergeCell ref="A398:B398"/>
    <mergeCell ref="A399:B399"/>
    <mergeCell ref="A400:B400"/>
    <mergeCell ref="A401:B401"/>
    <mergeCell ref="A390:B390"/>
    <mergeCell ref="A391:B391"/>
    <mergeCell ref="A392:B392"/>
    <mergeCell ref="A393:B393"/>
    <mergeCell ref="A394:B394"/>
    <mergeCell ref="A395:B395"/>
    <mergeCell ref="A384:B384"/>
    <mergeCell ref="A385:B385"/>
    <mergeCell ref="A386:B386"/>
    <mergeCell ref="A387:B387"/>
    <mergeCell ref="A388:B388"/>
    <mergeCell ref="A389:B389"/>
    <mergeCell ref="A378:B378"/>
    <mergeCell ref="A379:B379"/>
    <mergeCell ref="A380:B380"/>
    <mergeCell ref="A381:B381"/>
    <mergeCell ref="A382:B382"/>
    <mergeCell ref="A383:B383"/>
    <mergeCell ref="A372:B372"/>
    <mergeCell ref="A373:B373"/>
    <mergeCell ref="A374:B374"/>
    <mergeCell ref="A375:B375"/>
    <mergeCell ref="A376:B376"/>
    <mergeCell ref="A377:B377"/>
    <mergeCell ref="A366:B366"/>
    <mergeCell ref="A367:B367"/>
    <mergeCell ref="A368:B368"/>
    <mergeCell ref="A369:B369"/>
    <mergeCell ref="A370:B370"/>
    <mergeCell ref="A371:B371"/>
    <mergeCell ref="A360:B360"/>
    <mergeCell ref="A361:B361"/>
    <mergeCell ref="A362:B362"/>
    <mergeCell ref="A363:B363"/>
    <mergeCell ref="A364:B364"/>
    <mergeCell ref="A365:B365"/>
    <mergeCell ref="A354:B354"/>
    <mergeCell ref="A355:B355"/>
    <mergeCell ref="A356:B356"/>
    <mergeCell ref="A357:B357"/>
    <mergeCell ref="A358:B358"/>
    <mergeCell ref="A359:B359"/>
    <mergeCell ref="A348:B348"/>
    <mergeCell ref="A349:B349"/>
    <mergeCell ref="A350:B350"/>
    <mergeCell ref="A351:B351"/>
    <mergeCell ref="A352:B352"/>
    <mergeCell ref="A353:B353"/>
    <mergeCell ref="A342:B342"/>
    <mergeCell ref="A343:B343"/>
    <mergeCell ref="A344:B344"/>
    <mergeCell ref="A345:B345"/>
    <mergeCell ref="A346:B346"/>
    <mergeCell ref="A347:B347"/>
    <mergeCell ref="A336:B336"/>
    <mergeCell ref="A337:B337"/>
    <mergeCell ref="A338:B338"/>
    <mergeCell ref="A339:B339"/>
    <mergeCell ref="A340:B340"/>
    <mergeCell ref="A341:B341"/>
    <mergeCell ref="A330:B330"/>
    <mergeCell ref="A331:B331"/>
    <mergeCell ref="A332:B332"/>
    <mergeCell ref="A333:B333"/>
    <mergeCell ref="A334:B334"/>
    <mergeCell ref="A335:B335"/>
    <mergeCell ref="A324:B324"/>
    <mergeCell ref="A325:B325"/>
    <mergeCell ref="A326:B326"/>
    <mergeCell ref="A327:B327"/>
    <mergeCell ref="A328:B328"/>
    <mergeCell ref="A329:B329"/>
    <mergeCell ref="A318:B318"/>
    <mergeCell ref="A319:B319"/>
    <mergeCell ref="A320:B320"/>
    <mergeCell ref="A321:B321"/>
    <mergeCell ref="A322:B322"/>
    <mergeCell ref="A323:B323"/>
    <mergeCell ref="A312:B312"/>
    <mergeCell ref="A313:B313"/>
    <mergeCell ref="A314:B314"/>
    <mergeCell ref="A315:B315"/>
    <mergeCell ref="A316:B316"/>
    <mergeCell ref="A317:B317"/>
    <mergeCell ref="A306:B306"/>
    <mergeCell ref="A307:B307"/>
    <mergeCell ref="A308:B308"/>
    <mergeCell ref="A309:B309"/>
    <mergeCell ref="A310:B310"/>
    <mergeCell ref="A311:B311"/>
    <mergeCell ref="A299:B299"/>
    <mergeCell ref="A300:B300"/>
    <mergeCell ref="A301:B301"/>
    <mergeCell ref="A302:B302"/>
    <mergeCell ref="A303:B303"/>
    <mergeCell ref="A305:B305"/>
    <mergeCell ref="A293:B293"/>
    <mergeCell ref="A294:B294"/>
    <mergeCell ref="A295:B295"/>
    <mergeCell ref="A296:B296"/>
    <mergeCell ref="A297:B297"/>
    <mergeCell ref="A298:B298"/>
    <mergeCell ref="A287:B287"/>
    <mergeCell ref="A288:B288"/>
    <mergeCell ref="A289:B289"/>
    <mergeCell ref="A290:B290"/>
    <mergeCell ref="A291:B291"/>
    <mergeCell ref="A292:B292"/>
    <mergeCell ref="A281:B281"/>
    <mergeCell ref="A282:B282"/>
    <mergeCell ref="A283:B283"/>
    <mergeCell ref="A284:B284"/>
    <mergeCell ref="A285:B285"/>
    <mergeCell ref="A286:B286"/>
    <mergeCell ref="A274:B274"/>
    <mergeCell ref="A275:B275"/>
    <mergeCell ref="A276:B276"/>
    <mergeCell ref="A278:B278"/>
    <mergeCell ref="A279:B279"/>
    <mergeCell ref="A280:B280"/>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49:B249"/>
    <mergeCell ref="A250:B250"/>
    <mergeCell ref="A251:B251"/>
    <mergeCell ref="A253:B253"/>
    <mergeCell ref="A254:B254"/>
    <mergeCell ref="A255:B255"/>
    <mergeCell ref="A242:B242"/>
    <mergeCell ref="A243:B243"/>
    <mergeCell ref="A244:B244"/>
    <mergeCell ref="A246:B246"/>
    <mergeCell ref="A247:B247"/>
    <mergeCell ref="A248:B248"/>
    <mergeCell ref="A236:B236"/>
    <mergeCell ref="A237:B237"/>
    <mergeCell ref="A238:B238"/>
    <mergeCell ref="A239:B239"/>
    <mergeCell ref="A240:B240"/>
    <mergeCell ref="A241:B241"/>
    <mergeCell ref="A230:B230"/>
    <mergeCell ref="A231:B231"/>
    <mergeCell ref="A232:B232"/>
    <mergeCell ref="A233:B233"/>
    <mergeCell ref="A234:B234"/>
    <mergeCell ref="A235:B235"/>
    <mergeCell ref="A224:B224"/>
    <mergeCell ref="A225:B225"/>
    <mergeCell ref="A226:B226"/>
    <mergeCell ref="A227:B227"/>
    <mergeCell ref="A228:B228"/>
    <mergeCell ref="A229:B229"/>
    <mergeCell ref="A218:B218"/>
    <mergeCell ref="A219:B219"/>
    <mergeCell ref="A220:B220"/>
    <mergeCell ref="A221:B221"/>
    <mergeCell ref="A222:B222"/>
    <mergeCell ref="A223:B223"/>
    <mergeCell ref="A212:B212"/>
    <mergeCell ref="A213:B213"/>
    <mergeCell ref="A214:B214"/>
    <mergeCell ref="A215:B215"/>
    <mergeCell ref="A216:B216"/>
    <mergeCell ref="A217:B217"/>
    <mergeCell ref="A206:B206"/>
    <mergeCell ref="A207:B207"/>
    <mergeCell ref="A208:B208"/>
    <mergeCell ref="A209:B209"/>
    <mergeCell ref="A210:B210"/>
    <mergeCell ref="A211:B211"/>
    <mergeCell ref="A200:B200"/>
    <mergeCell ref="A201:B201"/>
    <mergeCell ref="A202:B202"/>
    <mergeCell ref="A203:B203"/>
    <mergeCell ref="A204:B204"/>
    <mergeCell ref="A205:B205"/>
    <mergeCell ref="A193:B193"/>
    <mergeCell ref="A194:B194"/>
    <mergeCell ref="A195:B195"/>
    <mergeCell ref="A196:B196"/>
    <mergeCell ref="A197:B197"/>
    <mergeCell ref="A198:B198"/>
    <mergeCell ref="A187:B187"/>
    <mergeCell ref="A188:B188"/>
    <mergeCell ref="A189:B189"/>
    <mergeCell ref="A190:B190"/>
    <mergeCell ref="A191:B191"/>
    <mergeCell ref="A192:B192"/>
    <mergeCell ref="A181:B181"/>
    <mergeCell ref="A182:B182"/>
    <mergeCell ref="A183:B183"/>
    <mergeCell ref="A184:B184"/>
    <mergeCell ref="A185:B185"/>
    <mergeCell ref="A186:B186"/>
    <mergeCell ref="A174:B174"/>
    <mergeCell ref="A175:B175"/>
    <mergeCell ref="A176:B176"/>
    <mergeCell ref="A178:B178"/>
    <mergeCell ref="A179:B179"/>
    <mergeCell ref="A180:B180"/>
    <mergeCell ref="A166:B166"/>
    <mergeCell ref="A167:B167"/>
    <mergeCell ref="A168:B168"/>
    <mergeCell ref="A169:B169"/>
    <mergeCell ref="A170:B170"/>
    <mergeCell ref="A172:B172"/>
    <mergeCell ref="A160:B160"/>
    <mergeCell ref="A161:B161"/>
    <mergeCell ref="A162:B162"/>
    <mergeCell ref="A163:B163"/>
    <mergeCell ref="A164:B164"/>
    <mergeCell ref="A165:B165"/>
    <mergeCell ref="A147:B147"/>
    <mergeCell ref="A149:B149"/>
    <mergeCell ref="A156:B156"/>
    <mergeCell ref="A157:B157"/>
    <mergeCell ref="A158:B158"/>
    <mergeCell ref="A159:B159"/>
    <mergeCell ref="A139:B139"/>
    <mergeCell ref="A140:B140"/>
    <mergeCell ref="A141:B141"/>
    <mergeCell ref="A143:B143"/>
    <mergeCell ref="A144:B144"/>
    <mergeCell ref="A145:B145"/>
    <mergeCell ref="A132:B132"/>
    <mergeCell ref="A133:B133"/>
    <mergeCell ref="A134:B134"/>
    <mergeCell ref="A136:B136"/>
    <mergeCell ref="A137:B137"/>
    <mergeCell ref="A138:B138"/>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14:B114"/>
    <mergeCell ref="A115:B115"/>
    <mergeCell ref="A116:B116"/>
    <mergeCell ref="A117:B117"/>
    <mergeCell ref="A118:B118"/>
    <mergeCell ref="A119:B119"/>
    <mergeCell ref="A108:B108"/>
    <mergeCell ref="A109:B109"/>
    <mergeCell ref="A110:B110"/>
    <mergeCell ref="A111:B111"/>
    <mergeCell ref="A112:B112"/>
    <mergeCell ref="A113:B113"/>
    <mergeCell ref="A102:B102"/>
    <mergeCell ref="A103:B103"/>
    <mergeCell ref="A104:B104"/>
    <mergeCell ref="A105:B105"/>
    <mergeCell ref="A106:B106"/>
    <mergeCell ref="A107:B107"/>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7:B77"/>
    <mergeCell ref="A78:B78"/>
    <mergeCell ref="A79:B79"/>
    <mergeCell ref="A80:B80"/>
    <mergeCell ref="A81:B81"/>
    <mergeCell ref="A83:B83"/>
    <mergeCell ref="A71:B71"/>
    <mergeCell ref="A72:B72"/>
    <mergeCell ref="A73:B73"/>
    <mergeCell ref="A74:B74"/>
    <mergeCell ref="A75:B75"/>
    <mergeCell ref="A76:B76"/>
    <mergeCell ref="A64:B64"/>
    <mergeCell ref="A65:B65"/>
    <mergeCell ref="A66:B66"/>
    <mergeCell ref="A67:B67"/>
    <mergeCell ref="A69:B69"/>
    <mergeCell ref="A70:B70"/>
    <mergeCell ref="A58:B58"/>
    <mergeCell ref="A59:B59"/>
    <mergeCell ref="A60:B60"/>
    <mergeCell ref="A61:B61"/>
    <mergeCell ref="A62:B62"/>
    <mergeCell ref="A63:B63"/>
    <mergeCell ref="A50:B50"/>
    <mergeCell ref="A51:B51"/>
    <mergeCell ref="A52:B52"/>
    <mergeCell ref="A53:B53"/>
    <mergeCell ref="A56:B56"/>
    <mergeCell ref="A57:B57"/>
    <mergeCell ref="A44:B44"/>
    <mergeCell ref="A45:B45"/>
    <mergeCell ref="A46:B46"/>
    <mergeCell ref="A47:B47"/>
    <mergeCell ref="A48:B48"/>
    <mergeCell ref="A49:B49"/>
    <mergeCell ref="A38:B38"/>
    <mergeCell ref="A39:B39"/>
    <mergeCell ref="A40:B40"/>
    <mergeCell ref="A41:B41"/>
    <mergeCell ref="A42:B42"/>
    <mergeCell ref="A43:B43"/>
    <mergeCell ref="A32:B32"/>
    <mergeCell ref="A33:B33"/>
    <mergeCell ref="A34:B34"/>
    <mergeCell ref="A35:B35"/>
    <mergeCell ref="A36:B36"/>
    <mergeCell ref="A37:B37"/>
    <mergeCell ref="A26:B26"/>
    <mergeCell ref="A27:B27"/>
    <mergeCell ref="A28:B28"/>
    <mergeCell ref="A29:B29"/>
    <mergeCell ref="A30:B30"/>
    <mergeCell ref="A31:B31"/>
    <mergeCell ref="A20:B20"/>
    <mergeCell ref="A21:B21"/>
    <mergeCell ref="A22:B22"/>
    <mergeCell ref="A23:B23"/>
    <mergeCell ref="A24:B24"/>
    <mergeCell ref="A25:B25"/>
    <mergeCell ref="A17:B17"/>
    <mergeCell ref="A18:B18"/>
    <mergeCell ref="A19:B19"/>
    <mergeCell ref="A8:B8"/>
    <mergeCell ref="A9:B9"/>
    <mergeCell ref="A10:B10"/>
    <mergeCell ref="A11:B11"/>
    <mergeCell ref="A12:B12"/>
    <mergeCell ref="A13:B13"/>
    <mergeCell ref="A1:K1"/>
    <mergeCell ref="A2:J2"/>
    <mergeCell ref="A4:B4"/>
    <mergeCell ref="A5:B5"/>
    <mergeCell ref="A6:B6"/>
    <mergeCell ref="A7:B7"/>
    <mergeCell ref="A14:B14"/>
    <mergeCell ref="A15:B15"/>
    <mergeCell ref="A16:B16"/>
  </mergeCells>
  <pageMargins left="0.5" right="0.5" top="0.5" bottom="0.5" header="0.5" footer="0.5"/>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27"/>
  <sheetViews>
    <sheetView zoomScaleNormal="100" workbookViewId="0">
      <pane xSplit="11" ySplit="6" topLeftCell="L82" activePane="bottomRight" state="frozen"/>
      <selection pane="topRight" activeCell="L1" sqref="L1"/>
      <selection pane="bottomLeft" activeCell="A7" sqref="A7"/>
      <selection pane="bottomRight" activeCell="L92" sqref="L92"/>
    </sheetView>
  </sheetViews>
  <sheetFormatPr defaultColWidth="48.28515625" defaultRowHeight="12.75" x14ac:dyDescent="0.2"/>
  <cols>
    <col min="1" max="1" width="64.140625" style="273" customWidth="1"/>
    <col min="2" max="11" width="8.7109375" style="273" hidden="1" customWidth="1"/>
    <col min="12" max="74" width="8.7109375" style="273" customWidth="1"/>
    <col min="75" max="92" width="12.7109375" style="273" customWidth="1"/>
    <col min="93" max="16384" width="48.28515625" style="273"/>
  </cols>
  <sheetData>
    <row r="1" spans="1:61" ht="30.6" customHeight="1" x14ac:dyDescent="0.2">
      <c r="A1" s="293" t="s">
        <v>1092</v>
      </c>
    </row>
    <row r="2" spans="1:61" ht="12.75" customHeight="1" x14ac:dyDescent="0.2">
      <c r="A2" s="293"/>
      <c r="B2" s="294"/>
    </row>
    <row r="3" spans="1:61" ht="12.75" customHeight="1" x14ac:dyDescent="0.2">
      <c r="A3" s="293"/>
      <c r="P3" s="294">
        <f>P44-P77</f>
        <v>3987</v>
      </c>
    </row>
    <row r="4" spans="1:61" ht="12.75" customHeight="1" x14ac:dyDescent="0.2">
      <c r="A4" s="293"/>
      <c r="P4" s="294">
        <f>P3-P73</f>
        <v>2631</v>
      </c>
    </row>
    <row r="5" spans="1:61" ht="12.75" customHeight="1" x14ac:dyDescent="0.2">
      <c r="A5" s="293"/>
    </row>
    <row r="6" spans="1:61" s="291" customFormat="1" ht="18" customHeight="1" x14ac:dyDescent="0.2">
      <c r="A6" s="274" t="s">
        <v>1091</v>
      </c>
      <c r="B6" s="292">
        <v>1960</v>
      </c>
      <c r="C6" s="292">
        <v>1961</v>
      </c>
      <c r="D6" s="292">
        <v>1962</v>
      </c>
      <c r="E6" s="292">
        <v>1963</v>
      </c>
      <c r="F6" s="292">
        <v>1964</v>
      </c>
      <c r="G6" s="292">
        <v>1965</v>
      </c>
      <c r="H6" s="292">
        <v>1966</v>
      </c>
      <c r="I6" s="292">
        <v>1967</v>
      </c>
      <c r="J6" s="292">
        <v>1968</v>
      </c>
      <c r="K6" s="292">
        <v>1969</v>
      </c>
      <c r="L6" s="292"/>
      <c r="M6" s="292"/>
      <c r="N6" s="292"/>
      <c r="O6" s="292"/>
      <c r="P6" s="292">
        <v>1970</v>
      </c>
      <c r="Q6" s="292">
        <v>1971</v>
      </c>
      <c r="R6" s="292">
        <v>1972</v>
      </c>
      <c r="S6" s="292">
        <v>1973</v>
      </c>
      <c r="T6" s="292">
        <v>1974</v>
      </c>
      <c r="U6" s="292">
        <v>1975</v>
      </c>
      <c r="V6" s="292">
        <v>1976</v>
      </c>
      <c r="W6" s="292">
        <v>1977</v>
      </c>
      <c r="X6" s="292">
        <v>1978</v>
      </c>
      <c r="Y6" s="292">
        <v>1979</v>
      </c>
      <c r="Z6" s="292">
        <v>1980</v>
      </c>
      <c r="AA6" s="292">
        <v>1981</v>
      </c>
      <c r="AB6" s="292">
        <v>1982</v>
      </c>
      <c r="AC6" s="292">
        <v>1983</v>
      </c>
      <c r="AD6" s="292">
        <v>1984</v>
      </c>
      <c r="AE6" s="292">
        <v>1985</v>
      </c>
      <c r="AF6" s="292">
        <v>1986</v>
      </c>
      <c r="AG6" s="292">
        <v>1987</v>
      </c>
      <c r="AH6" s="292">
        <v>1988</v>
      </c>
      <c r="AI6" s="292">
        <v>1989</v>
      </c>
      <c r="AJ6" s="292">
        <v>1990</v>
      </c>
      <c r="AK6" s="292">
        <v>1991</v>
      </c>
      <c r="AL6" s="292">
        <v>1992</v>
      </c>
      <c r="AM6" s="292">
        <v>1993</v>
      </c>
      <c r="AN6" s="292">
        <v>1994</v>
      </c>
      <c r="AO6" s="292">
        <v>1995</v>
      </c>
      <c r="AP6" s="292">
        <v>1996</v>
      </c>
      <c r="AQ6" s="292">
        <v>1997</v>
      </c>
      <c r="AR6" s="292">
        <v>1998</v>
      </c>
      <c r="AS6" s="292">
        <v>1999</v>
      </c>
      <c r="AT6" s="292">
        <v>2000</v>
      </c>
      <c r="AU6" s="292">
        <v>2001</v>
      </c>
      <c r="AV6" s="292">
        <v>2002</v>
      </c>
      <c r="AW6" s="292">
        <v>2003</v>
      </c>
      <c r="AX6" s="292">
        <v>2004</v>
      </c>
      <c r="AY6" s="292">
        <v>2005</v>
      </c>
      <c r="AZ6" s="292">
        <v>2006</v>
      </c>
      <c r="BA6" s="292">
        <v>2007</v>
      </c>
      <c r="BB6" s="292">
        <v>2008</v>
      </c>
      <c r="BC6" s="292">
        <v>2009</v>
      </c>
      <c r="BD6" s="292">
        <v>2010</v>
      </c>
      <c r="BE6" s="292">
        <v>2011</v>
      </c>
      <c r="BF6" s="292">
        <v>2012</v>
      </c>
      <c r="BG6" s="292">
        <v>2013</v>
      </c>
      <c r="BH6" s="292">
        <v>2014</v>
      </c>
      <c r="BI6" s="292">
        <v>2015</v>
      </c>
    </row>
    <row r="7" spans="1:61" ht="18" customHeight="1" x14ac:dyDescent="0.2">
      <c r="A7" s="289" t="s">
        <v>1090</v>
      </c>
      <c r="B7" s="275">
        <v>27214</v>
      </c>
      <c r="C7" s="275">
        <v>29138</v>
      </c>
      <c r="D7" s="275">
        <v>31842</v>
      </c>
      <c r="E7" s="275">
        <v>34595</v>
      </c>
      <c r="F7" s="275">
        <v>38394</v>
      </c>
      <c r="G7" s="275">
        <v>41852</v>
      </c>
      <c r="H7" s="275">
        <v>46081</v>
      </c>
      <c r="I7" s="275">
        <v>51565</v>
      </c>
      <c r="J7" s="275">
        <v>58402</v>
      </c>
      <c r="K7" s="275">
        <v>65923</v>
      </c>
      <c r="L7" s="275"/>
      <c r="M7" s="275"/>
      <c r="N7" s="275"/>
      <c r="O7" s="275"/>
      <c r="P7" s="275">
        <v>74563</v>
      </c>
      <c r="Q7" s="275">
        <v>82728</v>
      </c>
      <c r="R7" s="275">
        <v>92657</v>
      </c>
      <c r="S7" s="275">
        <v>102809</v>
      </c>
      <c r="T7" s="275">
        <v>116545</v>
      </c>
      <c r="U7" s="275">
        <v>133283</v>
      </c>
      <c r="V7" s="275">
        <v>152742</v>
      </c>
      <c r="W7" s="275">
        <v>173850</v>
      </c>
      <c r="X7" s="275">
        <v>195332</v>
      </c>
      <c r="Y7" s="275">
        <v>221528</v>
      </c>
      <c r="Z7" s="275">
        <v>255331</v>
      </c>
      <c r="AA7" s="275">
        <v>296155</v>
      </c>
      <c r="AB7" s="275">
        <v>334044</v>
      </c>
      <c r="AC7" s="275">
        <v>367809</v>
      </c>
      <c r="AD7" s="275">
        <v>404995</v>
      </c>
      <c r="AE7" s="275">
        <v>442900</v>
      </c>
      <c r="AF7" s="275">
        <v>474686</v>
      </c>
      <c r="AG7" s="275">
        <v>516520</v>
      </c>
      <c r="AH7" s="275">
        <v>579278</v>
      </c>
      <c r="AI7" s="275">
        <v>644770</v>
      </c>
      <c r="AJ7" s="275">
        <v>721393</v>
      </c>
      <c r="AK7" s="275">
        <v>788062</v>
      </c>
      <c r="AL7" s="275">
        <v>854068</v>
      </c>
      <c r="AM7" s="275">
        <v>916581</v>
      </c>
      <c r="AN7" s="275">
        <v>967221</v>
      </c>
      <c r="AO7" s="275">
        <v>1021638</v>
      </c>
      <c r="AP7" s="275">
        <v>1074414</v>
      </c>
      <c r="AQ7" s="275">
        <v>1135545</v>
      </c>
      <c r="AR7" s="275">
        <v>1201972</v>
      </c>
      <c r="AS7" s="275">
        <v>1278303</v>
      </c>
      <c r="AT7" s="275">
        <v>1369697</v>
      </c>
      <c r="AU7" s="275">
        <v>1486766</v>
      </c>
      <c r="AV7" s="275">
        <v>1629195</v>
      </c>
      <c r="AW7" s="275">
        <v>1768155</v>
      </c>
      <c r="AX7" s="275">
        <v>1896298</v>
      </c>
      <c r="AY7" s="275">
        <v>2024226</v>
      </c>
      <c r="AZ7" s="275">
        <v>2156516</v>
      </c>
      <c r="BA7" s="275">
        <v>2295650</v>
      </c>
      <c r="BB7" s="275">
        <v>2399061</v>
      </c>
      <c r="BC7" s="275">
        <v>2494669</v>
      </c>
      <c r="BD7" s="275">
        <v>2596405</v>
      </c>
      <c r="BE7" s="275">
        <v>2687902</v>
      </c>
      <c r="BF7" s="275">
        <v>2795403</v>
      </c>
      <c r="BG7" s="275">
        <v>2877574</v>
      </c>
      <c r="BH7" s="275">
        <v>3029255</v>
      </c>
      <c r="BI7" s="275">
        <v>3205556</v>
      </c>
    </row>
    <row r="8" spans="1:61" ht="18" customHeight="1" x14ac:dyDescent="0.2">
      <c r="A8" s="274" t="s">
        <v>1068</v>
      </c>
      <c r="B8" s="275">
        <v>12949</v>
      </c>
      <c r="C8" s="275">
        <v>13357</v>
      </c>
      <c r="D8" s="275">
        <v>14255</v>
      </c>
      <c r="E8" s="275">
        <v>15311</v>
      </c>
      <c r="F8" s="275">
        <v>16928</v>
      </c>
      <c r="G8" s="275">
        <v>18209</v>
      </c>
      <c r="H8" s="275">
        <v>18594</v>
      </c>
      <c r="I8" s="275">
        <v>18537</v>
      </c>
      <c r="J8" s="275">
        <v>20500</v>
      </c>
      <c r="K8" s="275">
        <v>22601</v>
      </c>
      <c r="L8" s="275"/>
      <c r="M8" s="275"/>
      <c r="N8" s="275"/>
      <c r="O8" s="275"/>
      <c r="P8" s="275">
        <v>24953</v>
      </c>
      <c r="Q8" s="275">
        <v>26312</v>
      </c>
      <c r="R8" s="275">
        <v>28646</v>
      </c>
      <c r="S8" s="275">
        <v>31625</v>
      </c>
      <c r="T8" s="275">
        <v>34373</v>
      </c>
      <c r="U8" s="275">
        <v>37262</v>
      </c>
      <c r="V8" s="275">
        <v>40647</v>
      </c>
      <c r="W8" s="275">
        <v>44853</v>
      </c>
      <c r="X8" s="275">
        <v>48016</v>
      </c>
      <c r="Y8" s="275">
        <v>52312</v>
      </c>
      <c r="Z8" s="275">
        <v>58146</v>
      </c>
      <c r="AA8" s="275">
        <v>65355</v>
      </c>
      <c r="AB8" s="275">
        <v>72450</v>
      </c>
      <c r="AC8" s="275">
        <v>78619</v>
      </c>
      <c r="AD8" s="275">
        <v>86500</v>
      </c>
      <c r="AE8" s="275">
        <v>95640</v>
      </c>
      <c r="AF8" s="275">
        <v>103610</v>
      </c>
      <c r="AG8" s="275">
        <v>109652</v>
      </c>
      <c r="AH8" s="275">
        <v>120217</v>
      </c>
      <c r="AI8" s="275">
        <v>126651</v>
      </c>
      <c r="AJ8" s="275">
        <v>137882</v>
      </c>
      <c r="AK8" s="275">
        <v>140815</v>
      </c>
      <c r="AL8" s="275">
        <v>143178</v>
      </c>
      <c r="AM8" s="275">
        <v>144098</v>
      </c>
      <c r="AN8" s="275">
        <v>142035</v>
      </c>
      <c r="AO8" s="275">
        <v>144817</v>
      </c>
      <c r="AP8" s="275">
        <v>150354</v>
      </c>
      <c r="AQ8" s="275">
        <v>161432</v>
      </c>
      <c r="AR8" s="275">
        <v>176906</v>
      </c>
      <c r="AS8" s="275">
        <v>187681</v>
      </c>
      <c r="AT8" s="275">
        <v>198966</v>
      </c>
      <c r="AU8" s="275">
        <v>206272</v>
      </c>
      <c r="AV8" s="275">
        <v>219314</v>
      </c>
      <c r="AW8" s="275">
        <v>235648</v>
      </c>
      <c r="AX8" s="275">
        <v>248479</v>
      </c>
      <c r="AY8" s="275">
        <v>263806</v>
      </c>
      <c r="AZ8" s="275">
        <v>273196</v>
      </c>
      <c r="BA8" s="275">
        <v>289916</v>
      </c>
      <c r="BB8" s="275">
        <v>294881</v>
      </c>
      <c r="BC8" s="275">
        <v>293130</v>
      </c>
      <c r="BD8" s="275">
        <v>298727</v>
      </c>
      <c r="BE8" s="275">
        <v>308519</v>
      </c>
      <c r="BF8" s="275">
        <v>317607</v>
      </c>
      <c r="BG8" s="275">
        <v>325130</v>
      </c>
      <c r="BH8" s="275">
        <v>329652</v>
      </c>
      <c r="BI8" s="275">
        <v>338150</v>
      </c>
    </row>
    <row r="9" spans="1:61" ht="18" customHeight="1" x14ac:dyDescent="0.2">
      <c r="A9" s="274" t="s">
        <v>1067</v>
      </c>
      <c r="B9" s="275">
        <v>7497</v>
      </c>
      <c r="C9" s="275">
        <v>8236</v>
      </c>
      <c r="D9" s="275">
        <v>8999</v>
      </c>
      <c r="E9" s="275">
        <v>9892</v>
      </c>
      <c r="F9" s="275">
        <v>10971</v>
      </c>
      <c r="G9" s="275">
        <v>12023</v>
      </c>
      <c r="H9" s="275">
        <v>15673</v>
      </c>
      <c r="I9" s="275">
        <v>21109</v>
      </c>
      <c r="J9" s="275">
        <v>24379</v>
      </c>
      <c r="K9" s="275">
        <v>27565</v>
      </c>
      <c r="L9" s="275"/>
      <c r="M9" s="275"/>
      <c r="N9" s="275"/>
      <c r="O9" s="275"/>
      <c r="P9" s="275">
        <v>31763</v>
      </c>
      <c r="Q9" s="275">
        <v>36727</v>
      </c>
      <c r="R9" s="275">
        <v>42617</v>
      </c>
      <c r="S9" s="275">
        <v>48027</v>
      </c>
      <c r="T9" s="275">
        <v>55956</v>
      </c>
      <c r="U9" s="275">
        <v>66330</v>
      </c>
      <c r="V9" s="275">
        <v>79068</v>
      </c>
      <c r="W9" s="275">
        <v>93115</v>
      </c>
      <c r="X9" s="275">
        <v>106582</v>
      </c>
      <c r="Y9" s="275">
        <v>122739</v>
      </c>
      <c r="Z9" s="275">
        <v>142333</v>
      </c>
      <c r="AA9" s="275">
        <v>167730</v>
      </c>
      <c r="AB9" s="275">
        <v>190651</v>
      </c>
      <c r="AC9" s="275">
        <v>212741</v>
      </c>
      <c r="AD9" s="275">
        <v>237405</v>
      </c>
      <c r="AE9" s="275">
        <v>259273</v>
      </c>
      <c r="AF9" s="275">
        <v>274699</v>
      </c>
      <c r="AG9" s="275">
        <v>300035</v>
      </c>
      <c r="AH9" s="275">
        <v>338282</v>
      </c>
      <c r="AI9" s="275">
        <v>387271</v>
      </c>
      <c r="AJ9" s="275">
        <v>439113</v>
      </c>
      <c r="AK9" s="275">
        <v>492308</v>
      </c>
      <c r="AL9" s="275">
        <v>543122</v>
      </c>
      <c r="AM9" s="275">
        <v>593278</v>
      </c>
      <c r="AN9" s="275">
        <v>636747</v>
      </c>
      <c r="AO9" s="275">
        <v>681482</v>
      </c>
      <c r="AP9" s="275">
        <v>722128</v>
      </c>
      <c r="AQ9" s="275">
        <v>758575</v>
      </c>
      <c r="AR9" s="275">
        <v>792527</v>
      </c>
      <c r="AS9" s="275">
        <v>846086</v>
      </c>
      <c r="AT9" s="275">
        <v>919448</v>
      </c>
      <c r="AU9" s="275">
        <v>1014921</v>
      </c>
      <c r="AV9" s="275">
        <v>1122023</v>
      </c>
      <c r="AW9" s="275">
        <v>1222281</v>
      </c>
      <c r="AX9" s="275">
        <v>1320644</v>
      </c>
      <c r="AY9" s="275">
        <v>1414602</v>
      </c>
      <c r="AZ9" s="275">
        <v>1517815</v>
      </c>
      <c r="BA9" s="275">
        <v>1609716</v>
      </c>
      <c r="BB9" s="275">
        <v>1696163</v>
      </c>
      <c r="BC9" s="275">
        <v>1796114</v>
      </c>
      <c r="BD9" s="275">
        <v>1875102</v>
      </c>
      <c r="BE9" s="275">
        <v>1948166</v>
      </c>
      <c r="BF9" s="275">
        <v>2019609</v>
      </c>
      <c r="BG9" s="275">
        <v>2086283</v>
      </c>
      <c r="BH9" s="275">
        <v>2228203</v>
      </c>
      <c r="BI9" s="275">
        <v>2384525</v>
      </c>
    </row>
    <row r="10" spans="1:61" ht="18" customHeight="1" x14ac:dyDescent="0.2">
      <c r="A10" s="274" t="s">
        <v>1066</v>
      </c>
      <c r="B10" s="275">
        <v>5812</v>
      </c>
      <c r="C10" s="275">
        <v>6468</v>
      </c>
      <c r="D10" s="275">
        <v>7178</v>
      </c>
      <c r="E10" s="275">
        <v>7952</v>
      </c>
      <c r="F10" s="275">
        <v>9052</v>
      </c>
      <c r="G10" s="275">
        <v>10072</v>
      </c>
      <c r="H10" s="275">
        <v>10296</v>
      </c>
      <c r="I10" s="275">
        <v>10452</v>
      </c>
      <c r="J10" s="275">
        <v>11830</v>
      </c>
      <c r="K10" s="275">
        <v>13363</v>
      </c>
      <c r="L10" s="275"/>
      <c r="M10" s="275"/>
      <c r="N10" s="275"/>
      <c r="O10" s="275"/>
      <c r="P10" s="275">
        <v>15499</v>
      </c>
      <c r="Q10" s="275">
        <v>17840</v>
      </c>
      <c r="R10" s="275">
        <v>20690</v>
      </c>
      <c r="S10" s="275">
        <v>22994</v>
      </c>
      <c r="T10" s="275">
        <v>26080</v>
      </c>
      <c r="U10" s="275">
        <v>30578</v>
      </c>
      <c r="V10" s="275">
        <v>37425</v>
      </c>
      <c r="W10" s="275">
        <v>45692</v>
      </c>
      <c r="X10" s="275">
        <v>52523</v>
      </c>
      <c r="Y10" s="275">
        <v>60955</v>
      </c>
      <c r="Z10" s="275">
        <v>69225</v>
      </c>
      <c r="AA10" s="275">
        <v>81804</v>
      </c>
      <c r="AB10" s="275">
        <v>94227</v>
      </c>
      <c r="AC10" s="275">
        <v>105128</v>
      </c>
      <c r="AD10" s="275">
        <v>119053</v>
      </c>
      <c r="AE10" s="275">
        <v>131311</v>
      </c>
      <c r="AF10" s="275">
        <v>136077</v>
      </c>
      <c r="AG10" s="275">
        <v>149177</v>
      </c>
      <c r="AH10" s="275">
        <v>175829</v>
      </c>
      <c r="AI10" s="275">
        <v>204775</v>
      </c>
      <c r="AJ10" s="275">
        <v>233885</v>
      </c>
      <c r="AK10" s="275">
        <v>255092</v>
      </c>
      <c r="AL10" s="275">
        <v>274725</v>
      </c>
      <c r="AM10" s="275">
        <v>295294</v>
      </c>
      <c r="AN10" s="275">
        <v>308219</v>
      </c>
      <c r="AO10" s="275">
        <v>325342</v>
      </c>
      <c r="AP10" s="275">
        <v>343691</v>
      </c>
      <c r="AQ10" s="275">
        <v>359826</v>
      </c>
      <c r="AR10" s="275">
        <v>385185</v>
      </c>
      <c r="AS10" s="275">
        <v>417594</v>
      </c>
      <c r="AT10" s="275">
        <v>458493</v>
      </c>
      <c r="AU10" s="275">
        <v>502498</v>
      </c>
      <c r="AV10" s="275">
        <v>561495</v>
      </c>
      <c r="AW10" s="275">
        <v>615693</v>
      </c>
      <c r="AX10" s="275">
        <v>658832</v>
      </c>
      <c r="AY10" s="275">
        <v>701724</v>
      </c>
      <c r="AZ10" s="275">
        <v>737559</v>
      </c>
      <c r="BA10" s="275">
        <v>776628</v>
      </c>
      <c r="BB10" s="275">
        <v>803020</v>
      </c>
      <c r="BC10" s="275">
        <v>832551</v>
      </c>
      <c r="BD10" s="275">
        <v>863064</v>
      </c>
      <c r="BE10" s="275">
        <v>895098</v>
      </c>
      <c r="BF10" s="275">
        <v>925133</v>
      </c>
      <c r="BG10" s="275">
        <v>944901</v>
      </c>
      <c r="BH10" s="275">
        <v>999990</v>
      </c>
      <c r="BI10" s="275">
        <v>1072056</v>
      </c>
    </row>
    <row r="11" spans="1:61" ht="18" customHeight="1" x14ac:dyDescent="0.2">
      <c r="A11" s="274" t="s">
        <v>1065</v>
      </c>
      <c r="B11" s="275">
        <v>0</v>
      </c>
      <c r="C11" s="275">
        <v>0</v>
      </c>
      <c r="D11" s="275">
        <v>0</v>
      </c>
      <c r="E11" s="275">
        <v>0</v>
      </c>
      <c r="F11" s="275">
        <v>0</v>
      </c>
      <c r="G11" s="275">
        <v>0</v>
      </c>
      <c r="H11" s="275">
        <v>1842</v>
      </c>
      <c r="I11" s="275">
        <v>4924</v>
      </c>
      <c r="J11" s="275">
        <v>6218</v>
      </c>
      <c r="K11" s="275">
        <v>7045</v>
      </c>
      <c r="L11" s="275"/>
      <c r="M11" s="275"/>
      <c r="N11" s="275"/>
      <c r="O11" s="275"/>
      <c r="P11" s="275">
        <v>7672</v>
      </c>
      <c r="Q11" s="275">
        <v>8443</v>
      </c>
      <c r="R11" s="275">
        <v>9325</v>
      </c>
      <c r="S11" s="275">
        <v>10730</v>
      </c>
      <c r="T11" s="275">
        <v>13428</v>
      </c>
      <c r="U11" s="275">
        <v>16336</v>
      </c>
      <c r="V11" s="275">
        <v>19694</v>
      </c>
      <c r="W11" s="275">
        <v>22891</v>
      </c>
      <c r="X11" s="275">
        <v>26668</v>
      </c>
      <c r="Y11" s="275">
        <v>30922</v>
      </c>
      <c r="Z11" s="275">
        <v>37387</v>
      </c>
      <c r="AA11" s="275">
        <v>44769</v>
      </c>
      <c r="AB11" s="275">
        <v>52351</v>
      </c>
      <c r="AC11" s="275">
        <v>59559</v>
      </c>
      <c r="AD11" s="275">
        <v>66207</v>
      </c>
      <c r="AE11" s="275">
        <v>71829</v>
      </c>
      <c r="AF11" s="275">
        <v>76829</v>
      </c>
      <c r="AG11" s="275">
        <v>83081</v>
      </c>
      <c r="AH11" s="275">
        <v>88965</v>
      </c>
      <c r="AI11" s="275">
        <v>101137</v>
      </c>
      <c r="AJ11" s="275">
        <v>110182</v>
      </c>
      <c r="AK11" s="275">
        <v>120617</v>
      </c>
      <c r="AL11" s="275">
        <v>135996</v>
      </c>
      <c r="AM11" s="275">
        <v>149965</v>
      </c>
      <c r="AN11" s="275">
        <v>167670</v>
      </c>
      <c r="AO11" s="275">
        <v>184393</v>
      </c>
      <c r="AP11" s="275">
        <v>198750</v>
      </c>
      <c r="AQ11" s="275">
        <v>210376</v>
      </c>
      <c r="AR11" s="275">
        <v>209420</v>
      </c>
      <c r="AS11" s="275">
        <v>213173</v>
      </c>
      <c r="AT11" s="275">
        <v>224829</v>
      </c>
      <c r="AU11" s="275">
        <v>247686</v>
      </c>
      <c r="AV11" s="275">
        <v>265381</v>
      </c>
      <c r="AW11" s="275">
        <v>282668</v>
      </c>
      <c r="AX11" s="275">
        <v>311122</v>
      </c>
      <c r="AY11" s="275">
        <v>339762</v>
      </c>
      <c r="AZ11" s="275">
        <v>403690</v>
      </c>
      <c r="BA11" s="275">
        <v>432751</v>
      </c>
      <c r="BB11" s="275">
        <v>466971</v>
      </c>
      <c r="BC11" s="275">
        <v>498872</v>
      </c>
      <c r="BD11" s="275">
        <v>519253</v>
      </c>
      <c r="BE11" s="275">
        <v>546273</v>
      </c>
      <c r="BF11" s="275">
        <v>569513</v>
      </c>
      <c r="BG11" s="275">
        <v>590383</v>
      </c>
      <c r="BH11" s="275">
        <v>618452</v>
      </c>
      <c r="BI11" s="275">
        <v>646243</v>
      </c>
    </row>
    <row r="12" spans="1:61" ht="18" customHeight="1" x14ac:dyDescent="0.2">
      <c r="A12" s="274" t="s">
        <v>1064</v>
      </c>
      <c r="B12" s="275">
        <v>0</v>
      </c>
      <c r="C12" s="275">
        <v>0</v>
      </c>
      <c r="D12" s="275">
        <v>0</v>
      </c>
      <c r="E12" s="275">
        <v>0</v>
      </c>
      <c r="F12" s="275">
        <v>0</v>
      </c>
      <c r="G12" s="275">
        <v>0</v>
      </c>
      <c r="H12" s="275">
        <v>1304</v>
      </c>
      <c r="I12" s="275">
        <v>3141</v>
      </c>
      <c r="J12" s="275">
        <v>3541</v>
      </c>
      <c r="K12" s="275">
        <v>4174</v>
      </c>
      <c r="L12" s="275"/>
      <c r="M12" s="275"/>
      <c r="N12" s="275"/>
      <c r="O12" s="275"/>
      <c r="P12" s="275">
        <v>5290</v>
      </c>
      <c r="Q12" s="275">
        <v>6695</v>
      </c>
      <c r="R12" s="275">
        <v>8314</v>
      </c>
      <c r="S12" s="275">
        <v>9423</v>
      </c>
      <c r="T12" s="275">
        <v>11073</v>
      </c>
      <c r="U12" s="275">
        <v>13446</v>
      </c>
      <c r="V12" s="275">
        <v>15188</v>
      </c>
      <c r="W12" s="275">
        <v>17464</v>
      </c>
      <c r="X12" s="275">
        <v>19465</v>
      </c>
      <c r="Y12" s="275">
        <v>22332</v>
      </c>
      <c r="Z12" s="275">
        <v>26032</v>
      </c>
      <c r="AA12" s="275">
        <v>30307</v>
      </c>
      <c r="AB12" s="275">
        <v>32011</v>
      </c>
      <c r="AC12" s="275">
        <v>35266</v>
      </c>
      <c r="AD12" s="275">
        <v>38233</v>
      </c>
      <c r="AE12" s="275">
        <v>40937</v>
      </c>
      <c r="AF12" s="275">
        <v>45383</v>
      </c>
      <c r="AG12" s="275">
        <v>50339</v>
      </c>
      <c r="AH12" s="275">
        <v>55080</v>
      </c>
      <c r="AI12" s="275">
        <v>61952</v>
      </c>
      <c r="AJ12" s="275">
        <v>73661</v>
      </c>
      <c r="AK12" s="275">
        <v>93211</v>
      </c>
      <c r="AL12" s="275">
        <v>108186</v>
      </c>
      <c r="AM12" s="275">
        <v>122373</v>
      </c>
      <c r="AN12" s="275">
        <v>134414</v>
      </c>
      <c r="AO12" s="275">
        <v>144862</v>
      </c>
      <c r="AP12" s="275">
        <v>152170</v>
      </c>
      <c r="AQ12" s="275">
        <v>160831</v>
      </c>
      <c r="AR12" s="275">
        <v>168988</v>
      </c>
      <c r="AS12" s="275">
        <v>183433</v>
      </c>
      <c r="AT12" s="275">
        <v>200322</v>
      </c>
      <c r="AU12" s="275">
        <v>224061</v>
      </c>
      <c r="AV12" s="275">
        <v>248014</v>
      </c>
      <c r="AW12" s="275">
        <v>268873</v>
      </c>
      <c r="AX12" s="275">
        <v>290664</v>
      </c>
      <c r="AY12" s="275">
        <v>309249</v>
      </c>
      <c r="AZ12" s="275">
        <v>306576</v>
      </c>
      <c r="BA12" s="275">
        <v>325755</v>
      </c>
      <c r="BB12" s="275">
        <v>344229</v>
      </c>
      <c r="BC12" s="275">
        <v>374432</v>
      </c>
      <c r="BD12" s="275">
        <v>397230</v>
      </c>
      <c r="BE12" s="275">
        <v>406742</v>
      </c>
      <c r="BF12" s="275">
        <v>422732</v>
      </c>
      <c r="BG12" s="275">
        <v>445403</v>
      </c>
      <c r="BH12" s="275">
        <v>497154</v>
      </c>
      <c r="BI12" s="275">
        <v>545132</v>
      </c>
    </row>
    <row r="13" spans="1:61" ht="18" customHeight="1" x14ac:dyDescent="0.2">
      <c r="A13" s="274" t="s">
        <v>1052</v>
      </c>
      <c r="B13" s="275">
        <v>0</v>
      </c>
      <c r="C13" s="275">
        <v>0</v>
      </c>
      <c r="D13" s="275">
        <v>0</v>
      </c>
      <c r="E13" s="275">
        <v>0</v>
      </c>
      <c r="F13" s="275">
        <v>0</v>
      </c>
      <c r="G13" s="275">
        <v>0</v>
      </c>
      <c r="H13" s="275">
        <v>632</v>
      </c>
      <c r="I13" s="275">
        <v>1525</v>
      </c>
      <c r="J13" s="275">
        <v>1835</v>
      </c>
      <c r="K13" s="275">
        <v>2298</v>
      </c>
      <c r="L13" s="275"/>
      <c r="M13" s="275"/>
      <c r="N13" s="275"/>
      <c r="O13" s="275"/>
      <c r="P13" s="275">
        <v>2842</v>
      </c>
      <c r="Q13" s="275">
        <v>3810</v>
      </c>
      <c r="R13" s="275">
        <v>4547</v>
      </c>
      <c r="S13" s="275">
        <v>4933</v>
      </c>
      <c r="T13" s="275">
        <v>6277</v>
      </c>
      <c r="U13" s="275">
        <v>7409</v>
      </c>
      <c r="V13" s="275">
        <v>9153</v>
      </c>
      <c r="W13" s="275">
        <v>9896</v>
      </c>
      <c r="X13" s="275">
        <v>10919</v>
      </c>
      <c r="Y13" s="275">
        <v>12705</v>
      </c>
      <c r="Z13" s="275">
        <v>14521</v>
      </c>
      <c r="AA13" s="275">
        <v>16902</v>
      </c>
      <c r="AB13" s="275">
        <v>17843</v>
      </c>
      <c r="AC13" s="275">
        <v>19587</v>
      </c>
      <c r="AD13" s="275">
        <v>21096</v>
      </c>
      <c r="AE13" s="275">
        <v>22594</v>
      </c>
      <c r="AF13" s="275">
        <v>25187</v>
      </c>
      <c r="AG13" s="275">
        <v>27868</v>
      </c>
      <c r="AH13" s="275">
        <v>30995</v>
      </c>
      <c r="AI13" s="275">
        <v>35077</v>
      </c>
      <c r="AJ13" s="275">
        <v>42607</v>
      </c>
      <c r="AK13" s="275">
        <v>56847</v>
      </c>
      <c r="AL13" s="275">
        <v>68602</v>
      </c>
      <c r="AM13" s="275">
        <v>76961</v>
      </c>
      <c r="AN13" s="275">
        <v>81052</v>
      </c>
      <c r="AO13" s="275">
        <v>85945</v>
      </c>
      <c r="AP13" s="275">
        <v>91099</v>
      </c>
      <c r="AQ13" s="275">
        <v>94954</v>
      </c>
      <c r="AR13" s="275">
        <v>98648</v>
      </c>
      <c r="AS13" s="275">
        <v>107143</v>
      </c>
      <c r="AT13" s="275">
        <v>116821</v>
      </c>
      <c r="AU13" s="275">
        <v>132186</v>
      </c>
      <c r="AV13" s="275">
        <v>145221</v>
      </c>
      <c r="AW13" s="275">
        <v>160753</v>
      </c>
      <c r="AX13" s="275">
        <v>172274</v>
      </c>
      <c r="AY13" s="275">
        <v>177463</v>
      </c>
      <c r="AZ13" s="275">
        <v>173879</v>
      </c>
      <c r="BA13" s="275">
        <v>185487</v>
      </c>
      <c r="BB13" s="275">
        <v>203081</v>
      </c>
      <c r="BC13" s="275">
        <v>247328</v>
      </c>
      <c r="BD13" s="275">
        <v>266360</v>
      </c>
      <c r="BE13" s="275">
        <v>247125</v>
      </c>
      <c r="BF13" s="275">
        <v>243260</v>
      </c>
      <c r="BG13" s="275">
        <v>256926</v>
      </c>
      <c r="BH13" s="275">
        <v>305452</v>
      </c>
      <c r="BI13" s="275">
        <v>344033</v>
      </c>
    </row>
    <row r="14" spans="1:61" ht="18" customHeight="1" x14ac:dyDescent="0.2">
      <c r="A14" s="274" t="s">
        <v>1051</v>
      </c>
      <c r="B14" s="275">
        <v>0</v>
      </c>
      <c r="C14" s="275">
        <v>0</v>
      </c>
      <c r="D14" s="275">
        <v>0</v>
      </c>
      <c r="E14" s="275">
        <v>0</v>
      </c>
      <c r="F14" s="275">
        <v>0</v>
      </c>
      <c r="G14" s="275">
        <v>0</v>
      </c>
      <c r="H14" s="275">
        <v>672</v>
      </c>
      <c r="I14" s="275">
        <v>1616</v>
      </c>
      <c r="J14" s="275">
        <v>1707</v>
      </c>
      <c r="K14" s="275">
        <v>1877</v>
      </c>
      <c r="L14" s="275"/>
      <c r="M14" s="275"/>
      <c r="N14" s="275"/>
      <c r="O14" s="275"/>
      <c r="P14" s="275">
        <v>2447</v>
      </c>
      <c r="Q14" s="275">
        <v>2886</v>
      </c>
      <c r="R14" s="275">
        <v>3766</v>
      </c>
      <c r="S14" s="275">
        <v>4490</v>
      </c>
      <c r="T14" s="275">
        <v>4797</v>
      </c>
      <c r="U14" s="275">
        <v>6037</v>
      </c>
      <c r="V14" s="275">
        <v>6036</v>
      </c>
      <c r="W14" s="275">
        <v>7568</v>
      </c>
      <c r="X14" s="275">
        <v>8547</v>
      </c>
      <c r="Y14" s="275">
        <v>9627</v>
      </c>
      <c r="Z14" s="275">
        <v>11511</v>
      </c>
      <c r="AA14" s="275">
        <v>13405</v>
      </c>
      <c r="AB14" s="275">
        <v>14168</v>
      </c>
      <c r="AC14" s="275">
        <v>15679</v>
      </c>
      <c r="AD14" s="275">
        <v>17137</v>
      </c>
      <c r="AE14" s="275">
        <v>18343</v>
      </c>
      <c r="AF14" s="275">
        <v>20196</v>
      </c>
      <c r="AG14" s="275">
        <v>22471</v>
      </c>
      <c r="AH14" s="275">
        <v>24085</v>
      </c>
      <c r="AI14" s="275">
        <v>26876</v>
      </c>
      <c r="AJ14" s="275">
        <v>31054</v>
      </c>
      <c r="AK14" s="275">
        <v>36364</v>
      </c>
      <c r="AL14" s="275">
        <v>39585</v>
      </c>
      <c r="AM14" s="275">
        <v>45412</v>
      </c>
      <c r="AN14" s="275">
        <v>53363</v>
      </c>
      <c r="AO14" s="275">
        <v>58917</v>
      </c>
      <c r="AP14" s="275">
        <v>61071</v>
      </c>
      <c r="AQ14" s="275">
        <v>65878</v>
      </c>
      <c r="AR14" s="275">
        <v>70340</v>
      </c>
      <c r="AS14" s="275">
        <v>76290</v>
      </c>
      <c r="AT14" s="275">
        <v>83501</v>
      </c>
      <c r="AU14" s="275">
        <v>91876</v>
      </c>
      <c r="AV14" s="275">
        <v>102793</v>
      </c>
      <c r="AW14" s="275">
        <v>108120</v>
      </c>
      <c r="AX14" s="275">
        <v>118390</v>
      </c>
      <c r="AY14" s="275">
        <v>131785</v>
      </c>
      <c r="AZ14" s="275">
        <v>132697</v>
      </c>
      <c r="BA14" s="275">
        <v>140268</v>
      </c>
      <c r="BB14" s="275">
        <v>141148</v>
      </c>
      <c r="BC14" s="275">
        <v>127104</v>
      </c>
      <c r="BD14" s="275">
        <v>130870</v>
      </c>
      <c r="BE14" s="275">
        <v>159617</v>
      </c>
      <c r="BF14" s="275">
        <v>179471</v>
      </c>
      <c r="BG14" s="275">
        <v>188477</v>
      </c>
      <c r="BH14" s="275">
        <v>191702</v>
      </c>
      <c r="BI14" s="275">
        <v>201099</v>
      </c>
    </row>
    <row r="15" spans="1:61" ht="18" customHeight="1" x14ac:dyDescent="0.2">
      <c r="A15" s="274" t="s">
        <v>1063</v>
      </c>
      <c r="B15" s="275">
        <v>0</v>
      </c>
      <c r="C15" s="275">
        <v>0</v>
      </c>
      <c r="D15" s="275">
        <v>0</v>
      </c>
      <c r="E15" s="275">
        <v>0</v>
      </c>
      <c r="F15" s="275">
        <v>0</v>
      </c>
      <c r="G15" s="275">
        <v>0</v>
      </c>
      <c r="H15" s="275">
        <v>0</v>
      </c>
      <c r="I15" s="275">
        <v>0</v>
      </c>
      <c r="J15" s="275">
        <v>0</v>
      </c>
      <c r="K15" s="275">
        <v>0</v>
      </c>
      <c r="L15" s="275"/>
      <c r="M15" s="275"/>
      <c r="N15" s="275"/>
      <c r="O15" s="275"/>
      <c r="P15" s="275">
        <v>0</v>
      </c>
      <c r="Q15" s="275">
        <v>0</v>
      </c>
      <c r="R15" s="275">
        <v>0</v>
      </c>
      <c r="S15" s="275">
        <v>0</v>
      </c>
      <c r="T15" s="275">
        <v>0</v>
      </c>
      <c r="U15" s="275">
        <v>0</v>
      </c>
      <c r="V15" s="275">
        <v>0</v>
      </c>
      <c r="W15" s="275">
        <v>0</v>
      </c>
      <c r="X15" s="275">
        <v>0</v>
      </c>
      <c r="Y15" s="275">
        <v>0</v>
      </c>
      <c r="Z15" s="275">
        <v>0</v>
      </c>
      <c r="AA15" s="275">
        <v>0</v>
      </c>
      <c r="AB15" s="275">
        <v>0</v>
      </c>
      <c r="AC15" s="275">
        <v>0</v>
      </c>
      <c r="AD15" s="275">
        <v>0</v>
      </c>
      <c r="AE15" s="275">
        <v>0</v>
      </c>
      <c r="AF15" s="275">
        <v>0</v>
      </c>
      <c r="AG15" s="275">
        <v>0</v>
      </c>
      <c r="AH15" s="275">
        <v>0</v>
      </c>
      <c r="AI15" s="275">
        <v>0</v>
      </c>
      <c r="AJ15" s="275">
        <v>0</v>
      </c>
      <c r="AK15" s="275">
        <v>0</v>
      </c>
      <c r="AL15" s="275">
        <v>0</v>
      </c>
      <c r="AM15" s="275">
        <v>0</v>
      </c>
      <c r="AN15" s="275">
        <v>0</v>
      </c>
      <c r="AO15" s="275">
        <v>0</v>
      </c>
      <c r="AP15" s="275">
        <v>0</v>
      </c>
      <c r="AQ15" s="275">
        <v>0</v>
      </c>
      <c r="AR15" s="275">
        <v>399</v>
      </c>
      <c r="AS15" s="275">
        <v>1723</v>
      </c>
      <c r="AT15" s="275">
        <v>3012</v>
      </c>
      <c r="AU15" s="275">
        <v>4167</v>
      </c>
      <c r="AV15" s="275">
        <v>5485</v>
      </c>
      <c r="AW15" s="275">
        <v>6296</v>
      </c>
      <c r="AX15" s="275">
        <v>7167</v>
      </c>
      <c r="AY15" s="275">
        <v>7566</v>
      </c>
      <c r="AZ15" s="275">
        <v>8366</v>
      </c>
      <c r="BA15" s="275">
        <v>9117</v>
      </c>
      <c r="BB15" s="275">
        <v>10210</v>
      </c>
      <c r="BC15" s="275">
        <v>11106</v>
      </c>
      <c r="BD15" s="275">
        <v>11540</v>
      </c>
      <c r="BE15" s="275">
        <v>11990</v>
      </c>
      <c r="BF15" s="275">
        <v>12629</v>
      </c>
      <c r="BG15" s="275">
        <v>13509</v>
      </c>
      <c r="BH15" s="275">
        <v>13183</v>
      </c>
      <c r="BI15" s="275">
        <v>14620</v>
      </c>
    </row>
    <row r="16" spans="1:61" ht="18" customHeight="1" x14ac:dyDescent="0.2">
      <c r="A16" s="274" t="s">
        <v>1052</v>
      </c>
      <c r="B16" s="275">
        <v>0</v>
      </c>
      <c r="C16" s="275">
        <v>0</v>
      </c>
      <c r="D16" s="275">
        <v>0</v>
      </c>
      <c r="E16" s="275">
        <v>0</v>
      </c>
      <c r="F16" s="275">
        <v>0</v>
      </c>
      <c r="G16" s="275">
        <v>0</v>
      </c>
      <c r="H16" s="275">
        <v>0</v>
      </c>
      <c r="I16" s="275">
        <v>0</v>
      </c>
      <c r="J16" s="275">
        <v>0</v>
      </c>
      <c r="K16" s="275">
        <v>0</v>
      </c>
      <c r="L16" s="275"/>
      <c r="M16" s="275"/>
      <c r="N16" s="275"/>
      <c r="O16" s="275"/>
      <c r="P16" s="275">
        <v>0</v>
      </c>
      <c r="Q16" s="275">
        <v>0</v>
      </c>
      <c r="R16" s="275">
        <v>0</v>
      </c>
      <c r="S16" s="275">
        <v>0</v>
      </c>
      <c r="T16" s="275">
        <v>0</v>
      </c>
      <c r="U16" s="275">
        <v>0</v>
      </c>
      <c r="V16" s="275">
        <v>0</v>
      </c>
      <c r="W16" s="275">
        <v>0</v>
      </c>
      <c r="X16" s="275">
        <v>0</v>
      </c>
      <c r="Y16" s="275">
        <v>0</v>
      </c>
      <c r="Z16" s="275">
        <v>0</v>
      </c>
      <c r="AA16" s="275">
        <v>0</v>
      </c>
      <c r="AB16" s="275">
        <v>0</v>
      </c>
      <c r="AC16" s="275">
        <v>0</v>
      </c>
      <c r="AD16" s="275">
        <v>0</v>
      </c>
      <c r="AE16" s="275">
        <v>0</v>
      </c>
      <c r="AF16" s="275">
        <v>0</v>
      </c>
      <c r="AG16" s="275">
        <v>0</v>
      </c>
      <c r="AH16" s="275">
        <v>0</v>
      </c>
      <c r="AI16" s="275">
        <v>0</v>
      </c>
      <c r="AJ16" s="275">
        <v>0</v>
      </c>
      <c r="AK16" s="275">
        <v>0</v>
      </c>
      <c r="AL16" s="275">
        <v>0</v>
      </c>
      <c r="AM16" s="275">
        <v>0</v>
      </c>
      <c r="AN16" s="275">
        <v>0</v>
      </c>
      <c r="AO16" s="275">
        <v>0</v>
      </c>
      <c r="AP16" s="275">
        <v>0</v>
      </c>
      <c r="AQ16" s="275">
        <v>0</v>
      </c>
      <c r="AR16" s="275">
        <v>276</v>
      </c>
      <c r="AS16" s="275">
        <v>1199</v>
      </c>
      <c r="AT16" s="275">
        <v>2097</v>
      </c>
      <c r="AU16" s="275">
        <v>2913</v>
      </c>
      <c r="AV16" s="275">
        <v>3832</v>
      </c>
      <c r="AW16" s="275">
        <v>4410</v>
      </c>
      <c r="AX16" s="275">
        <v>4982</v>
      </c>
      <c r="AY16" s="275">
        <v>5254</v>
      </c>
      <c r="AZ16" s="275">
        <v>5756</v>
      </c>
      <c r="BA16" s="275">
        <v>6316</v>
      </c>
      <c r="BB16" s="275">
        <v>7126</v>
      </c>
      <c r="BC16" s="275">
        <v>7812</v>
      </c>
      <c r="BD16" s="275">
        <v>8052</v>
      </c>
      <c r="BE16" s="275">
        <v>8377</v>
      </c>
      <c r="BF16" s="275">
        <v>8780</v>
      </c>
      <c r="BG16" s="275">
        <v>9362</v>
      </c>
      <c r="BH16" s="275">
        <v>9192</v>
      </c>
      <c r="BI16" s="275">
        <v>10913</v>
      </c>
    </row>
    <row r="17" spans="1:61" ht="18" customHeight="1" x14ac:dyDescent="0.2">
      <c r="A17" s="274" t="s">
        <v>1051</v>
      </c>
      <c r="B17" s="275">
        <v>0</v>
      </c>
      <c r="C17" s="275">
        <v>0</v>
      </c>
      <c r="D17" s="275">
        <v>0</v>
      </c>
      <c r="E17" s="275">
        <v>0</v>
      </c>
      <c r="F17" s="275">
        <v>0</v>
      </c>
      <c r="G17" s="275">
        <v>0</v>
      </c>
      <c r="H17" s="275">
        <v>0</v>
      </c>
      <c r="I17" s="275">
        <v>0</v>
      </c>
      <c r="J17" s="275">
        <v>0</v>
      </c>
      <c r="K17" s="275">
        <v>0</v>
      </c>
      <c r="L17" s="275"/>
      <c r="M17" s="275"/>
      <c r="N17" s="275"/>
      <c r="O17" s="275"/>
      <c r="P17" s="275">
        <v>0</v>
      </c>
      <c r="Q17" s="275">
        <v>0</v>
      </c>
      <c r="R17" s="275">
        <v>0</v>
      </c>
      <c r="S17" s="275">
        <v>0</v>
      </c>
      <c r="T17" s="275">
        <v>0</v>
      </c>
      <c r="U17" s="275">
        <v>0</v>
      </c>
      <c r="V17" s="275">
        <v>0</v>
      </c>
      <c r="W17" s="275">
        <v>0</v>
      </c>
      <c r="X17" s="275">
        <v>0</v>
      </c>
      <c r="Y17" s="275">
        <v>0</v>
      </c>
      <c r="Z17" s="275">
        <v>0</v>
      </c>
      <c r="AA17" s="275">
        <v>0</v>
      </c>
      <c r="AB17" s="275">
        <v>0</v>
      </c>
      <c r="AC17" s="275">
        <v>0</v>
      </c>
      <c r="AD17" s="275">
        <v>0</v>
      </c>
      <c r="AE17" s="275">
        <v>0</v>
      </c>
      <c r="AF17" s="275">
        <v>0</v>
      </c>
      <c r="AG17" s="275">
        <v>0</v>
      </c>
      <c r="AH17" s="275">
        <v>0</v>
      </c>
      <c r="AI17" s="275">
        <v>0</v>
      </c>
      <c r="AJ17" s="275">
        <v>0</v>
      </c>
      <c r="AK17" s="275">
        <v>0</v>
      </c>
      <c r="AL17" s="275">
        <v>0</v>
      </c>
      <c r="AM17" s="275">
        <v>0</v>
      </c>
      <c r="AN17" s="275">
        <v>0</v>
      </c>
      <c r="AO17" s="275">
        <v>0</v>
      </c>
      <c r="AP17" s="275">
        <v>0</v>
      </c>
      <c r="AQ17" s="275">
        <v>0</v>
      </c>
      <c r="AR17" s="275">
        <v>123</v>
      </c>
      <c r="AS17" s="275">
        <v>524</v>
      </c>
      <c r="AT17" s="275">
        <v>915</v>
      </c>
      <c r="AU17" s="275">
        <v>1253</v>
      </c>
      <c r="AV17" s="275">
        <v>1653</v>
      </c>
      <c r="AW17" s="275">
        <v>1887</v>
      </c>
      <c r="AX17" s="275">
        <v>2185</v>
      </c>
      <c r="AY17" s="275">
        <v>2313</v>
      </c>
      <c r="AZ17" s="275">
        <v>2610</v>
      </c>
      <c r="BA17" s="275">
        <v>2801</v>
      </c>
      <c r="BB17" s="275">
        <v>3084</v>
      </c>
      <c r="BC17" s="275">
        <v>3293</v>
      </c>
      <c r="BD17" s="275">
        <v>3489</v>
      </c>
      <c r="BE17" s="275">
        <v>3613</v>
      </c>
      <c r="BF17" s="275">
        <v>3848</v>
      </c>
      <c r="BG17" s="275">
        <v>4146</v>
      </c>
      <c r="BH17" s="275">
        <v>3992</v>
      </c>
      <c r="BI17" s="275">
        <v>3707</v>
      </c>
    </row>
    <row r="18" spans="1:61" ht="18" customHeight="1" x14ac:dyDescent="0.2">
      <c r="A18" s="274" t="s">
        <v>1062</v>
      </c>
      <c r="B18" s="275">
        <v>788</v>
      </c>
      <c r="C18" s="275">
        <v>836</v>
      </c>
      <c r="D18" s="275">
        <v>860</v>
      </c>
      <c r="E18" s="275">
        <v>925</v>
      </c>
      <c r="F18" s="275">
        <v>861</v>
      </c>
      <c r="G18" s="275">
        <v>831</v>
      </c>
      <c r="H18" s="275">
        <v>1078</v>
      </c>
      <c r="I18" s="275">
        <v>1324</v>
      </c>
      <c r="J18" s="275">
        <v>1445</v>
      </c>
      <c r="K18" s="275">
        <v>1499</v>
      </c>
      <c r="L18" s="275"/>
      <c r="M18" s="275"/>
      <c r="N18" s="275"/>
      <c r="O18" s="275"/>
      <c r="P18" s="275">
        <v>1582</v>
      </c>
      <c r="Q18" s="275">
        <v>1766</v>
      </c>
      <c r="R18" s="275">
        <v>1997</v>
      </c>
      <c r="S18" s="275">
        <v>2235</v>
      </c>
      <c r="T18" s="275">
        <v>2475</v>
      </c>
      <c r="U18" s="275">
        <v>2590</v>
      </c>
      <c r="V18" s="275">
        <v>2695</v>
      </c>
      <c r="W18" s="275">
        <v>2922</v>
      </c>
      <c r="X18" s="275">
        <v>3067</v>
      </c>
      <c r="Y18" s="275">
        <v>3457</v>
      </c>
      <c r="Z18" s="275">
        <v>3949</v>
      </c>
      <c r="AA18" s="275">
        <v>4588</v>
      </c>
      <c r="AB18" s="275">
        <v>5158</v>
      </c>
      <c r="AC18" s="275">
        <v>5393</v>
      </c>
      <c r="AD18" s="275">
        <v>5842</v>
      </c>
      <c r="AE18" s="275">
        <v>6864</v>
      </c>
      <c r="AF18" s="275">
        <v>7634</v>
      </c>
      <c r="AG18" s="275">
        <v>8202</v>
      </c>
      <c r="AH18" s="275">
        <v>8778</v>
      </c>
      <c r="AI18" s="275">
        <v>9272</v>
      </c>
      <c r="AJ18" s="275">
        <v>10446</v>
      </c>
      <c r="AK18" s="275">
        <v>11536</v>
      </c>
      <c r="AL18" s="275">
        <v>11621</v>
      </c>
      <c r="AM18" s="275">
        <v>12025</v>
      </c>
      <c r="AN18" s="275">
        <v>11833</v>
      </c>
      <c r="AO18" s="275">
        <v>12045</v>
      </c>
      <c r="AP18" s="275">
        <v>11951</v>
      </c>
      <c r="AQ18" s="275">
        <v>12053</v>
      </c>
      <c r="AR18" s="275">
        <v>12201</v>
      </c>
      <c r="AS18" s="275">
        <v>12655</v>
      </c>
      <c r="AT18" s="275">
        <v>13709</v>
      </c>
      <c r="AU18" s="275">
        <v>15426</v>
      </c>
      <c r="AV18" s="275">
        <v>18866</v>
      </c>
      <c r="AW18" s="275">
        <v>22234</v>
      </c>
      <c r="AX18" s="275">
        <v>24908</v>
      </c>
      <c r="AY18" s="275">
        <v>26498</v>
      </c>
      <c r="AZ18" s="275">
        <v>29764</v>
      </c>
      <c r="BA18" s="275">
        <v>32266</v>
      </c>
      <c r="BB18" s="275">
        <v>34048</v>
      </c>
      <c r="BC18" s="275">
        <v>36691</v>
      </c>
      <c r="BD18" s="275">
        <v>38292</v>
      </c>
      <c r="BE18" s="275">
        <v>39893</v>
      </c>
      <c r="BF18" s="275">
        <v>39844</v>
      </c>
      <c r="BG18" s="275">
        <v>39247</v>
      </c>
      <c r="BH18" s="275">
        <v>41492</v>
      </c>
      <c r="BI18" s="275">
        <v>41786</v>
      </c>
    </row>
    <row r="19" spans="1:61" ht="18" customHeight="1" x14ac:dyDescent="0.2">
      <c r="A19" s="274" t="s">
        <v>1061</v>
      </c>
      <c r="B19" s="275">
        <v>897</v>
      </c>
      <c r="C19" s="275">
        <v>933</v>
      </c>
      <c r="D19" s="275">
        <v>961</v>
      </c>
      <c r="E19" s="275">
        <v>1015</v>
      </c>
      <c r="F19" s="275">
        <v>1058</v>
      </c>
      <c r="G19" s="275">
        <v>1119</v>
      </c>
      <c r="H19" s="275">
        <v>1153</v>
      </c>
      <c r="I19" s="275">
        <v>1268</v>
      </c>
      <c r="J19" s="275">
        <v>1344</v>
      </c>
      <c r="K19" s="275">
        <v>1484</v>
      </c>
      <c r="L19" s="275"/>
      <c r="M19" s="275"/>
      <c r="N19" s="275"/>
      <c r="O19" s="275"/>
      <c r="P19" s="275">
        <v>1719</v>
      </c>
      <c r="Q19" s="275">
        <v>1983</v>
      </c>
      <c r="R19" s="275">
        <v>2291</v>
      </c>
      <c r="S19" s="275">
        <v>2646</v>
      </c>
      <c r="T19" s="275">
        <v>2900</v>
      </c>
      <c r="U19" s="275">
        <v>3381</v>
      </c>
      <c r="V19" s="275">
        <v>4066</v>
      </c>
      <c r="W19" s="275">
        <v>4146</v>
      </c>
      <c r="X19" s="275">
        <v>4859</v>
      </c>
      <c r="Y19" s="275">
        <v>5073</v>
      </c>
      <c r="Z19" s="275">
        <v>5740</v>
      </c>
      <c r="AA19" s="275">
        <v>6261</v>
      </c>
      <c r="AB19" s="275">
        <v>6905</v>
      </c>
      <c r="AC19" s="275">
        <v>7396</v>
      </c>
      <c r="AD19" s="275">
        <v>8070</v>
      </c>
      <c r="AE19" s="275">
        <v>8332</v>
      </c>
      <c r="AF19" s="275">
        <v>8775</v>
      </c>
      <c r="AG19" s="275">
        <v>9236</v>
      </c>
      <c r="AH19" s="275">
        <v>9629</v>
      </c>
      <c r="AI19" s="275">
        <v>10134</v>
      </c>
      <c r="AJ19" s="275">
        <v>10939</v>
      </c>
      <c r="AK19" s="275">
        <v>11852</v>
      </c>
      <c r="AL19" s="275">
        <v>12594</v>
      </c>
      <c r="AM19" s="275">
        <v>13621</v>
      </c>
      <c r="AN19" s="275">
        <v>14612</v>
      </c>
      <c r="AO19" s="275">
        <v>14840</v>
      </c>
      <c r="AP19" s="275">
        <v>15567</v>
      </c>
      <c r="AQ19" s="275">
        <v>15488</v>
      </c>
      <c r="AR19" s="275">
        <v>16333</v>
      </c>
      <c r="AS19" s="275">
        <v>17509</v>
      </c>
      <c r="AT19" s="275">
        <v>19082</v>
      </c>
      <c r="AU19" s="275">
        <v>21083</v>
      </c>
      <c r="AV19" s="275">
        <v>22782</v>
      </c>
      <c r="AW19" s="275">
        <v>26517</v>
      </c>
      <c r="AX19" s="275">
        <v>27951</v>
      </c>
      <c r="AY19" s="275">
        <v>29802</v>
      </c>
      <c r="AZ19" s="275">
        <v>31861</v>
      </c>
      <c r="BA19" s="275">
        <v>33198</v>
      </c>
      <c r="BB19" s="275">
        <v>37686</v>
      </c>
      <c r="BC19" s="275">
        <v>42463</v>
      </c>
      <c r="BD19" s="275">
        <v>45723</v>
      </c>
      <c r="BE19" s="275">
        <v>48170</v>
      </c>
      <c r="BF19" s="275">
        <v>49758</v>
      </c>
      <c r="BG19" s="275">
        <v>52840</v>
      </c>
      <c r="BH19" s="275">
        <v>57931</v>
      </c>
      <c r="BI19" s="275">
        <v>64688</v>
      </c>
    </row>
    <row r="20" spans="1:61" ht="18" customHeight="1" x14ac:dyDescent="0.2">
      <c r="A20" s="274" t="s">
        <v>1060</v>
      </c>
      <c r="B20" s="275">
        <v>3889</v>
      </c>
      <c r="C20" s="275">
        <v>4329</v>
      </c>
      <c r="D20" s="275">
        <v>4703</v>
      </c>
      <c r="E20" s="275">
        <v>5206</v>
      </c>
      <c r="F20" s="275">
        <v>5659</v>
      </c>
      <c r="G20" s="275">
        <v>6334</v>
      </c>
      <c r="H20" s="275">
        <v>6226</v>
      </c>
      <c r="I20" s="275">
        <v>5996</v>
      </c>
      <c r="J20" s="275">
        <v>6842</v>
      </c>
      <c r="K20" s="275">
        <v>7758</v>
      </c>
      <c r="L20" s="275"/>
      <c r="M20" s="275"/>
      <c r="N20" s="275"/>
      <c r="O20" s="275"/>
      <c r="P20" s="275">
        <v>8974</v>
      </c>
      <c r="Q20" s="275">
        <v>9624</v>
      </c>
      <c r="R20" s="275">
        <v>10232</v>
      </c>
      <c r="S20" s="275">
        <v>11317</v>
      </c>
      <c r="T20" s="275">
        <v>12970</v>
      </c>
      <c r="U20" s="275">
        <v>14547</v>
      </c>
      <c r="V20" s="275">
        <v>16364</v>
      </c>
      <c r="W20" s="275">
        <v>18163</v>
      </c>
      <c r="X20" s="275">
        <v>20859</v>
      </c>
      <c r="Y20" s="275">
        <v>24141</v>
      </c>
      <c r="Z20" s="275">
        <v>28550</v>
      </c>
      <c r="AA20" s="275">
        <v>32801</v>
      </c>
      <c r="AB20" s="275">
        <v>36316</v>
      </c>
      <c r="AC20" s="275">
        <v>38842</v>
      </c>
      <c r="AD20" s="275">
        <v>41372</v>
      </c>
      <c r="AE20" s="275">
        <v>46711</v>
      </c>
      <c r="AF20" s="275">
        <v>53017</v>
      </c>
      <c r="AG20" s="275">
        <v>59028</v>
      </c>
      <c r="AH20" s="275">
        <v>66746</v>
      </c>
      <c r="AI20" s="275">
        <v>70559</v>
      </c>
      <c r="AJ20" s="275">
        <v>77078</v>
      </c>
      <c r="AK20" s="275">
        <v>82429</v>
      </c>
      <c r="AL20" s="275">
        <v>88071</v>
      </c>
      <c r="AM20" s="275">
        <v>93570</v>
      </c>
      <c r="AN20" s="275">
        <v>97292</v>
      </c>
      <c r="AO20" s="275">
        <v>100872</v>
      </c>
      <c r="AP20" s="275">
        <v>104735</v>
      </c>
      <c r="AQ20" s="275">
        <v>110273</v>
      </c>
      <c r="AR20" s="275">
        <v>119949</v>
      </c>
      <c r="AS20" s="275">
        <v>123041</v>
      </c>
      <c r="AT20" s="275">
        <v>124920</v>
      </c>
      <c r="AU20" s="275">
        <v>131406</v>
      </c>
      <c r="AV20" s="275">
        <v>138888</v>
      </c>
      <c r="AW20" s="275">
        <v>152274</v>
      </c>
      <c r="AX20" s="275">
        <v>160884</v>
      </c>
      <c r="AY20" s="275">
        <v>168933</v>
      </c>
      <c r="AZ20" s="275">
        <v>179546</v>
      </c>
      <c r="BA20" s="275">
        <v>191760</v>
      </c>
      <c r="BB20" s="275">
        <v>188553</v>
      </c>
      <c r="BC20" s="275">
        <v>192405</v>
      </c>
      <c r="BD20" s="275">
        <v>204348</v>
      </c>
      <c r="BE20" s="275">
        <v>207599</v>
      </c>
      <c r="BF20" s="275">
        <v>227743</v>
      </c>
      <c r="BG20" s="275">
        <v>235181</v>
      </c>
      <c r="BH20" s="275">
        <v>241522</v>
      </c>
      <c r="BI20" s="275">
        <v>247224</v>
      </c>
    </row>
    <row r="21" spans="1:61" ht="18" customHeight="1" x14ac:dyDescent="0.2">
      <c r="A21" s="274" t="s">
        <v>1059</v>
      </c>
      <c r="B21" s="275">
        <v>62</v>
      </c>
      <c r="C21" s="275">
        <v>66</v>
      </c>
      <c r="D21" s="275">
        <v>71</v>
      </c>
      <c r="E21" s="275">
        <v>78</v>
      </c>
      <c r="F21" s="275">
        <v>87</v>
      </c>
      <c r="G21" s="275">
        <v>97</v>
      </c>
      <c r="H21" s="275">
        <v>110</v>
      </c>
      <c r="I21" s="275">
        <v>128</v>
      </c>
      <c r="J21" s="275">
        <v>147</v>
      </c>
      <c r="K21" s="275">
        <v>171</v>
      </c>
      <c r="L21" s="275"/>
      <c r="M21" s="275"/>
      <c r="N21" s="275"/>
      <c r="O21" s="275"/>
      <c r="P21" s="275">
        <v>196</v>
      </c>
      <c r="Q21" s="275">
        <v>217</v>
      </c>
      <c r="R21" s="275">
        <v>246</v>
      </c>
      <c r="S21" s="275">
        <v>281</v>
      </c>
      <c r="T21" s="275">
        <v>327</v>
      </c>
      <c r="U21" s="275">
        <v>373</v>
      </c>
      <c r="V21" s="275">
        <v>448</v>
      </c>
      <c r="W21" s="275">
        <v>530</v>
      </c>
      <c r="X21" s="275">
        <v>617</v>
      </c>
      <c r="Y21" s="275">
        <v>719</v>
      </c>
      <c r="Z21" s="275">
        <v>826</v>
      </c>
      <c r="AA21" s="275">
        <v>953</v>
      </c>
      <c r="AB21" s="275">
        <v>1041</v>
      </c>
      <c r="AC21" s="275">
        <v>1156</v>
      </c>
      <c r="AD21" s="275">
        <v>1306</v>
      </c>
      <c r="AE21" s="275">
        <v>1393</v>
      </c>
      <c r="AF21" s="275">
        <v>1522</v>
      </c>
      <c r="AG21" s="275">
        <v>1685</v>
      </c>
      <c r="AH21" s="275">
        <v>1867</v>
      </c>
      <c r="AI21" s="275">
        <v>2035</v>
      </c>
      <c r="AJ21" s="275">
        <v>2228</v>
      </c>
      <c r="AK21" s="275">
        <v>2343</v>
      </c>
      <c r="AL21" s="275">
        <v>2484</v>
      </c>
      <c r="AM21" s="275">
        <v>2610</v>
      </c>
      <c r="AN21" s="275">
        <v>2731</v>
      </c>
      <c r="AO21" s="275">
        <v>2863</v>
      </c>
      <c r="AP21" s="275">
        <v>2975</v>
      </c>
      <c r="AQ21" s="275">
        <v>3112</v>
      </c>
      <c r="AR21" s="275">
        <v>3220</v>
      </c>
      <c r="AS21" s="275">
        <v>3323</v>
      </c>
      <c r="AT21" s="275">
        <v>3518</v>
      </c>
      <c r="AU21" s="275">
        <v>3655</v>
      </c>
      <c r="AV21" s="275">
        <v>3775</v>
      </c>
      <c r="AW21" s="275">
        <v>3925</v>
      </c>
      <c r="AX21" s="275">
        <v>4102</v>
      </c>
      <c r="AY21" s="275">
        <v>4282</v>
      </c>
      <c r="AZ21" s="275">
        <v>4389</v>
      </c>
      <c r="BA21" s="275">
        <v>4544</v>
      </c>
      <c r="BB21" s="275">
        <v>4547</v>
      </c>
      <c r="BC21" s="275">
        <v>4573</v>
      </c>
      <c r="BD21" s="275">
        <v>4701</v>
      </c>
      <c r="BE21" s="275">
        <v>4910</v>
      </c>
      <c r="BF21" s="275">
        <v>5175</v>
      </c>
      <c r="BG21" s="275">
        <v>5366</v>
      </c>
      <c r="BH21" s="275">
        <v>5687</v>
      </c>
      <c r="BI21" s="275">
        <v>6066</v>
      </c>
    </row>
    <row r="22" spans="1:61" ht="18" customHeight="1" x14ac:dyDescent="0.2">
      <c r="A22" s="274" t="s">
        <v>1058</v>
      </c>
      <c r="B22" s="275">
        <v>295</v>
      </c>
      <c r="C22" s="275">
        <v>330</v>
      </c>
      <c r="D22" s="275">
        <v>365</v>
      </c>
      <c r="E22" s="275">
        <v>421</v>
      </c>
      <c r="F22" s="275">
        <v>486</v>
      </c>
      <c r="G22" s="275">
        <v>570</v>
      </c>
      <c r="H22" s="275">
        <v>662</v>
      </c>
      <c r="I22" s="275">
        <v>776</v>
      </c>
      <c r="J22" s="275">
        <v>984</v>
      </c>
      <c r="K22" s="275">
        <v>1181</v>
      </c>
      <c r="L22" s="275"/>
      <c r="M22" s="275"/>
      <c r="N22" s="275"/>
      <c r="O22" s="275"/>
      <c r="P22" s="275">
        <v>1458</v>
      </c>
      <c r="Q22" s="275">
        <v>1636</v>
      </c>
      <c r="R22" s="275">
        <v>1899</v>
      </c>
      <c r="S22" s="275">
        <v>2014</v>
      </c>
      <c r="T22" s="275">
        <v>2321</v>
      </c>
      <c r="U22" s="275">
        <v>2548</v>
      </c>
      <c r="V22" s="275">
        <v>3650</v>
      </c>
      <c r="W22" s="275">
        <v>4050</v>
      </c>
      <c r="X22" s="275">
        <v>5047</v>
      </c>
      <c r="Y22" s="275">
        <v>6065</v>
      </c>
      <c r="Z22" s="275">
        <v>8464</v>
      </c>
      <c r="AA22" s="275">
        <v>10518</v>
      </c>
      <c r="AB22" s="275">
        <v>12513</v>
      </c>
      <c r="AC22" s="275">
        <v>13884</v>
      </c>
      <c r="AD22" s="275">
        <v>15393</v>
      </c>
      <c r="AE22" s="275">
        <v>18243</v>
      </c>
      <c r="AF22" s="275">
        <v>20543</v>
      </c>
      <c r="AG22" s="275">
        <v>22670</v>
      </c>
      <c r="AH22" s="275">
        <v>26577</v>
      </c>
      <c r="AI22" s="275">
        <v>27899</v>
      </c>
      <c r="AJ22" s="275">
        <v>29171</v>
      </c>
      <c r="AK22" s="275">
        <v>31483</v>
      </c>
      <c r="AL22" s="275">
        <v>33870</v>
      </c>
      <c r="AM22" s="275">
        <v>36365</v>
      </c>
      <c r="AN22" s="275">
        <v>38139</v>
      </c>
      <c r="AO22" s="275">
        <v>42219</v>
      </c>
      <c r="AP22" s="275">
        <v>45832</v>
      </c>
      <c r="AQ22" s="275">
        <v>50358</v>
      </c>
      <c r="AR22" s="275">
        <v>57649</v>
      </c>
      <c r="AS22" s="275">
        <v>59101</v>
      </c>
      <c r="AT22" s="275">
        <v>57248</v>
      </c>
      <c r="AU22" s="275">
        <v>55457</v>
      </c>
      <c r="AV22" s="275">
        <v>56544</v>
      </c>
      <c r="AW22" s="275">
        <v>61904</v>
      </c>
      <c r="AX22" s="275">
        <v>66277</v>
      </c>
      <c r="AY22" s="275">
        <v>70715</v>
      </c>
      <c r="AZ22" s="275">
        <v>79569</v>
      </c>
      <c r="BA22" s="275">
        <v>89720</v>
      </c>
      <c r="BB22" s="275">
        <v>85692</v>
      </c>
      <c r="BC22" s="275">
        <v>91589</v>
      </c>
      <c r="BD22" s="275">
        <v>100361</v>
      </c>
      <c r="BE22" s="275">
        <v>100017</v>
      </c>
      <c r="BF22" s="275">
        <v>116048</v>
      </c>
      <c r="BG22" s="275">
        <v>119348</v>
      </c>
      <c r="BH22" s="275">
        <v>123157</v>
      </c>
      <c r="BI22" s="275">
        <v>124258</v>
      </c>
    </row>
    <row r="23" spans="1:61" ht="18" customHeight="1" x14ac:dyDescent="0.2">
      <c r="A23" s="274" t="s">
        <v>1057</v>
      </c>
      <c r="B23" s="275">
        <v>0</v>
      </c>
      <c r="C23" s="275">
        <v>0</v>
      </c>
      <c r="D23" s="275">
        <v>0</v>
      </c>
      <c r="E23" s="275">
        <v>0</v>
      </c>
      <c r="F23" s="275">
        <v>0</v>
      </c>
      <c r="G23" s="275">
        <v>0</v>
      </c>
      <c r="H23" s="275">
        <v>0</v>
      </c>
      <c r="I23" s="275">
        <v>0</v>
      </c>
      <c r="J23" s="275">
        <v>0</v>
      </c>
      <c r="K23" s="275">
        <v>0</v>
      </c>
      <c r="L23" s="275"/>
      <c r="M23" s="275"/>
      <c r="N23" s="275"/>
      <c r="O23" s="275"/>
      <c r="P23" s="275">
        <v>0</v>
      </c>
      <c r="Q23" s="275">
        <v>0</v>
      </c>
      <c r="R23" s="275">
        <v>0</v>
      </c>
      <c r="S23" s="275">
        <v>0</v>
      </c>
      <c r="T23" s="275">
        <v>0</v>
      </c>
      <c r="U23" s="275">
        <v>197</v>
      </c>
      <c r="V23" s="275">
        <v>255</v>
      </c>
      <c r="W23" s="275">
        <v>307</v>
      </c>
      <c r="X23" s="275">
        <v>375</v>
      </c>
      <c r="Y23" s="275">
        <v>412</v>
      </c>
      <c r="Z23" s="275">
        <v>447</v>
      </c>
      <c r="AA23" s="275">
        <v>513</v>
      </c>
      <c r="AB23" s="275">
        <v>502</v>
      </c>
      <c r="AC23" s="275">
        <v>556</v>
      </c>
      <c r="AD23" s="275">
        <v>650</v>
      </c>
      <c r="AE23" s="275">
        <v>721</v>
      </c>
      <c r="AF23" s="275">
        <v>716</v>
      </c>
      <c r="AG23" s="275">
        <v>763</v>
      </c>
      <c r="AH23" s="275">
        <v>809</v>
      </c>
      <c r="AI23" s="275">
        <v>797</v>
      </c>
      <c r="AJ23" s="275">
        <v>995</v>
      </c>
      <c r="AK23" s="275">
        <v>1203</v>
      </c>
      <c r="AL23" s="275">
        <v>1436</v>
      </c>
      <c r="AM23" s="275">
        <v>1477</v>
      </c>
      <c r="AN23" s="275">
        <v>1495</v>
      </c>
      <c r="AO23" s="275">
        <v>1652</v>
      </c>
      <c r="AP23" s="275">
        <v>1623</v>
      </c>
      <c r="AQ23" s="275">
        <v>1725</v>
      </c>
      <c r="AR23" s="275">
        <v>1698</v>
      </c>
      <c r="AS23" s="275">
        <v>1751</v>
      </c>
      <c r="AT23" s="275">
        <v>1900</v>
      </c>
      <c r="AU23" s="275">
        <v>2108</v>
      </c>
      <c r="AV23" s="275">
        <v>2117</v>
      </c>
      <c r="AW23" s="275">
        <v>2294</v>
      </c>
      <c r="AX23" s="275">
        <v>2418</v>
      </c>
      <c r="AY23" s="275">
        <v>2439</v>
      </c>
      <c r="AZ23" s="275">
        <v>2535</v>
      </c>
      <c r="BA23" s="275">
        <v>2569</v>
      </c>
      <c r="BB23" s="275">
        <v>2721</v>
      </c>
      <c r="BC23" s="275">
        <v>3087</v>
      </c>
      <c r="BD23" s="275">
        <v>3469</v>
      </c>
      <c r="BE23" s="275">
        <v>3520</v>
      </c>
      <c r="BF23" s="275">
        <v>3657</v>
      </c>
      <c r="BG23" s="275">
        <v>3579</v>
      </c>
      <c r="BH23" s="275">
        <v>3709</v>
      </c>
      <c r="BI23" s="275">
        <v>3770</v>
      </c>
    </row>
    <row r="24" spans="1:61" ht="18" customHeight="1" x14ac:dyDescent="0.2">
      <c r="A24" s="274" t="s">
        <v>1056</v>
      </c>
      <c r="B24" s="275">
        <v>615</v>
      </c>
      <c r="C24" s="275">
        <v>644</v>
      </c>
      <c r="D24" s="275">
        <v>705</v>
      </c>
      <c r="E24" s="275">
        <v>742</v>
      </c>
      <c r="F24" s="275">
        <v>807</v>
      </c>
      <c r="G24" s="275">
        <v>870</v>
      </c>
      <c r="H24" s="275">
        <v>991</v>
      </c>
      <c r="I24" s="275">
        <v>1100</v>
      </c>
      <c r="J24" s="275">
        <v>1244</v>
      </c>
      <c r="K24" s="275">
        <v>1372</v>
      </c>
      <c r="L24" s="275"/>
      <c r="M24" s="275"/>
      <c r="N24" s="275"/>
      <c r="O24" s="275"/>
      <c r="P24" s="275">
        <v>1532</v>
      </c>
      <c r="Q24" s="275">
        <v>1570</v>
      </c>
      <c r="R24" s="275">
        <v>1715</v>
      </c>
      <c r="S24" s="275">
        <v>2051</v>
      </c>
      <c r="T24" s="275">
        <v>2382</v>
      </c>
      <c r="U24" s="275">
        <v>2669</v>
      </c>
      <c r="V24" s="275">
        <v>3031</v>
      </c>
      <c r="W24" s="275">
        <v>3506</v>
      </c>
      <c r="X24" s="275">
        <v>4026</v>
      </c>
      <c r="Y24" s="275">
        <v>4945</v>
      </c>
      <c r="Z24" s="275">
        <v>5606</v>
      </c>
      <c r="AA24" s="275">
        <v>6189</v>
      </c>
      <c r="AB24" s="275">
        <v>6929</v>
      </c>
      <c r="AC24" s="275">
        <v>7285</v>
      </c>
      <c r="AD24" s="275">
        <v>7661</v>
      </c>
      <c r="AE24" s="275">
        <v>8937</v>
      </c>
      <c r="AF24" s="275">
        <v>10083</v>
      </c>
      <c r="AG24" s="275">
        <v>11957</v>
      </c>
      <c r="AH24" s="275">
        <v>13816</v>
      </c>
      <c r="AI24" s="275">
        <v>15519</v>
      </c>
      <c r="AJ24" s="275">
        <v>17530</v>
      </c>
      <c r="AK24" s="275">
        <v>18958</v>
      </c>
      <c r="AL24" s="275">
        <v>21100</v>
      </c>
      <c r="AM24" s="275">
        <v>22607</v>
      </c>
      <c r="AN24" s="275">
        <v>22189</v>
      </c>
      <c r="AO24" s="275">
        <v>21914</v>
      </c>
      <c r="AP24" s="275">
        <v>22050</v>
      </c>
      <c r="AQ24" s="275">
        <v>22140</v>
      </c>
      <c r="AR24" s="275">
        <v>23062</v>
      </c>
      <c r="AS24" s="275">
        <v>24180</v>
      </c>
      <c r="AT24" s="275">
        <v>26476</v>
      </c>
      <c r="AU24" s="275">
        <v>30488</v>
      </c>
      <c r="AV24" s="275">
        <v>34136</v>
      </c>
      <c r="AW24" s="275">
        <v>38595</v>
      </c>
      <c r="AX24" s="275">
        <v>39879</v>
      </c>
      <c r="AY24" s="275">
        <v>41533</v>
      </c>
      <c r="AZ24" s="275">
        <v>41771</v>
      </c>
      <c r="BA24" s="275">
        <v>41327</v>
      </c>
      <c r="BB24" s="275">
        <v>40049</v>
      </c>
      <c r="BC24" s="275">
        <v>35971</v>
      </c>
      <c r="BD24" s="275">
        <v>36233</v>
      </c>
      <c r="BE24" s="275">
        <v>39102</v>
      </c>
      <c r="BF24" s="275">
        <v>42354</v>
      </c>
      <c r="BG24" s="275">
        <v>44217</v>
      </c>
      <c r="BH24" s="275">
        <v>46506</v>
      </c>
      <c r="BI24" s="275">
        <v>49416</v>
      </c>
    </row>
    <row r="25" spans="1:61" ht="18" customHeight="1" x14ac:dyDescent="0.2">
      <c r="A25" s="274" t="s">
        <v>1055</v>
      </c>
      <c r="B25" s="275">
        <v>102</v>
      </c>
      <c r="C25" s="275">
        <v>110</v>
      </c>
      <c r="D25" s="275">
        <v>102</v>
      </c>
      <c r="E25" s="275">
        <v>103</v>
      </c>
      <c r="F25" s="275">
        <v>112</v>
      </c>
      <c r="G25" s="275">
        <v>122</v>
      </c>
      <c r="H25" s="275">
        <v>182</v>
      </c>
      <c r="I25" s="275">
        <v>240</v>
      </c>
      <c r="J25" s="275">
        <v>299</v>
      </c>
      <c r="K25" s="275">
        <v>359</v>
      </c>
      <c r="L25" s="275"/>
      <c r="M25" s="275"/>
      <c r="N25" s="275"/>
      <c r="O25" s="275"/>
      <c r="P25" s="275">
        <v>417</v>
      </c>
      <c r="Q25" s="275">
        <v>477</v>
      </c>
      <c r="R25" s="275">
        <v>582</v>
      </c>
      <c r="S25" s="275">
        <v>691</v>
      </c>
      <c r="T25" s="275">
        <v>827</v>
      </c>
      <c r="U25" s="275">
        <v>1000</v>
      </c>
      <c r="V25" s="275">
        <v>1131</v>
      </c>
      <c r="W25" s="275">
        <v>1281</v>
      </c>
      <c r="X25" s="275">
        <v>1358</v>
      </c>
      <c r="Y25" s="275">
        <v>1548</v>
      </c>
      <c r="Z25" s="275">
        <v>1899</v>
      </c>
      <c r="AA25" s="275">
        <v>2226</v>
      </c>
      <c r="AB25" s="275">
        <v>2437</v>
      </c>
      <c r="AC25" s="275">
        <v>2649</v>
      </c>
      <c r="AD25" s="275">
        <v>2875</v>
      </c>
      <c r="AE25" s="275">
        <v>3189</v>
      </c>
      <c r="AF25" s="275">
        <v>3422</v>
      </c>
      <c r="AG25" s="275">
        <v>3552</v>
      </c>
      <c r="AH25" s="275">
        <v>3742</v>
      </c>
      <c r="AI25" s="275">
        <v>4138</v>
      </c>
      <c r="AJ25" s="275">
        <v>5032</v>
      </c>
      <c r="AK25" s="275">
        <v>5187</v>
      </c>
      <c r="AL25" s="275">
        <v>5531</v>
      </c>
      <c r="AM25" s="275">
        <v>5037</v>
      </c>
      <c r="AN25" s="275">
        <v>5451</v>
      </c>
      <c r="AO25" s="275">
        <v>5437</v>
      </c>
      <c r="AP25" s="275">
        <v>5414</v>
      </c>
      <c r="AQ25" s="275">
        <v>5167</v>
      </c>
      <c r="AR25" s="275">
        <v>4928</v>
      </c>
      <c r="AS25" s="275">
        <v>3874</v>
      </c>
      <c r="AT25" s="275">
        <v>3940</v>
      </c>
      <c r="AU25" s="275">
        <v>4819</v>
      </c>
      <c r="AV25" s="275">
        <v>5138</v>
      </c>
      <c r="AW25" s="275">
        <v>5591</v>
      </c>
      <c r="AX25" s="275">
        <v>5904</v>
      </c>
      <c r="AY25" s="275">
        <v>6195</v>
      </c>
      <c r="AZ25" s="275">
        <v>6721</v>
      </c>
      <c r="BA25" s="275">
        <v>6928</v>
      </c>
      <c r="BB25" s="275">
        <v>7146</v>
      </c>
      <c r="BC25" s="275">
        <v>7155</v>
      </c>
      <c r="BD25" s="275">
        <v>7071</v>
      </c>
      <c r="BE25" s="275">
        <v>6669</v>
      </c>
      <c r="BF25" s="275">
        <v>6423</v>
      </c>
      <c r="BG25" s="275">
        <v>6686</v>
      </c>
      <c r="BH25" s="275">
        <v>7062</v>
      </c>
      <c r="BI25" s="275">
        <v>6834</v>
      </c>
    </row>
    <row r="26" spans="1:61" ht="18" customHeight="1" x14ac:dyDescent="0.2">
      <c r="A26" s="274" t="s">
        <v>1054</v>
      </c>
      <c r="B26" s="275">
        <v>116</v>
      </c>
      <c r="C26" s="275">
        <v>172</v>
      </c>
      <c r="D26" s="275">
        <v>180</v>
      </c>
      <c r="E26" s="275">
        <v>201</v>
      </c>
      <c r="F26" s="275">
        <v>220</v>
      </c>
      <c r="G26" s="275">
        <v>244</v>
      </c>
      <c r="H26" s="275">
        <v>291</v>
      </c>
      <c r="I26" s="275">
        <v>324</v>
      </c>
      <c r="J26" s="275">
        <v>377</v>
      </c>
      <c r="K26" s="275">
        <v>435</v>
      </c>
      <c r="L26" s="275"/>
      <c r="M26" s="275"/>
      <c r="N26" s="275"/>
      <c r="O26" s="275"/>
      <c r="P26" s="275">
        <v>409</v>
      </c>
      <c r="Q26" s="275">
        <v>453</v>
      </c>
      <c r="R26" s="275">
        <v>482</v>
      </c>
      <c r="S26" s="275">
        <v>467</v>
      </c>
      <c r="T26" s="275">
        <v>525</v>
      </c>
      <c r="U26" s="275">
        <v>565</v>
      </c>
      <c r="V26" s="275">
        <v>619</v>
      </c>
      <c r="W26" s="275">
        <v>665</v>
      </c>
      <c r="X26" s="275">
        <v>701</v>
      </c>
      <c r="Y26" s="275">
        <v>775</v>
      </c>
      <c r="Z26" s="275">
        <v>864</v>
      </c>
      <c r="AA26" s="275">
        <v>879</v>
      </c>
      <c r="AB26" s="275">
        <v>935</v>
      </c>
      <c r="AC26" s="275">
        <v>1081</v>
      </c>
      <c r="AD26" s="275">
        <v>1111</v>
      </c>
      <c r="AE26" s="275">
        <v>1290</v>
      </c>
      <c r="AF26" s="275">
        <v>1391</v>
      </c>
      <c r="AG26" s="275">
        <v>1510</v>
      </c>
      <c r="AH26" s="275">
        <v>1580</v>
      </c>
      <c r="AI26" s="275">
        <v>1631</v>
      </c>
      <c r="AJ26" s="275">
        <v>1693</v>
      </c>
      <c r="AK26" s="275">
        <v>1934</v>
      </c>
      <c r="AL26" s="275">
        <v>2146</v>
      </c>
      <c r="AM26" s="275">
        <v>2298</v>
      </c>
      <c r="AN26" s="275">
        <v>2443</v>
      </c>
      <c r="AO26" s="275">
        <v>2533</v>
      </c>
      <c r="AP26" s="275">
        <v>2644</v>
      </c>
      <c r="AQ26" s="275">
        <v>2813</v>
      </c>
      <c r="AR26" s="275">
        <v>2900</v>
      </c>
      <c r="AS26" s="275">
        <v>3002</v>
      </c>
      <c r="AT26" s="275">
        <v>3158</v>
      </c>
      <c r="AU26" s="275">
        <v>3271</v>
      </c>
      <c r="AV26" s="275">
        <v>3393</v>
      </c>
      <c r="AW26" s="275">
        <v>3477</v>
      </c>
      <c r="AX26" s="275">
        <v>3469</v>
      </c>
      <c r="AY26" s="275">
        <v>3436</v>
      </c>
      <c r="AZ26" s="275">
        <v>3334</v>
      </c>
      <c r="BA26" s="275">
        <v>3763</v>
      </c>
      <c r="BB26" s="275">
        <v>4147</v>
      </c>
      <c r="BC26" s="275">
        <v>3947</v>
      </c>
      <c r="BD26" s="275">
        <v>3912</v>
      </c>
      <c r="BE26" s="275">
        <v>3674</v>
      </c>
      <c r="BF26" s="275">
        <v>3418</v>
      </c>
      <c r="BG26" s="275">
        <v>3578</v>
      </c>
      <c r="BH26" s="275">
        <v>3707</v>
      </c>
      <c r="BI26" s="275">
        <v>3704</v>
      </c>
    </row>
    <row r="27" spans="1:61" ht="18" customHeight="1" x14ac:dyDescent="0.2">
      <c r="A27" s="274" t="s">
        <v>1052</v>
      </c>
      <c r="B27" s="275">
        <v>27</v>
      </c>
      <c r="C27" s="275">
        <v>44</v>
      </c>
      <c r="D27" s="275">
        <v>48</v>
      </c>
      <c r="E27" s="275">
        <v>50</v>
      </c>
      <c r="F27" s="275">
        <v>60</v>
      </c>
      <c r="G27" s="275">
        <v>80</v>
      </c>
      <c r="H27" s="275">
        <v>114</v>
      </c>
      <c r="I27" s="275">
        <v>142</v>
      </c>
      <c r="J27" s="275">
        <v>167</v>
      </c>
      <c r="K27" s="275">
        <v>190</v>
      </c>
      <c r="L27" s="275"/>
      <c r="M27" s="275"/>
      <c r="N27" s="275"/>
      <c r="O27" s="275"/>
      <c r="P27" s="275">
        <v>148</v>
      </c>
      <c r="Q27" s="275">
        <v>191</v>
      </c>
      <c r="R27" s="275">
        <v>234</v>
      </c>
      <c r="S27" s="275">
        <v>204</v>
      </c>
      <c r="T27" s="275">
        <v>243</v>
      </c>
      <c r="U27" s="275">
        <v>276</v>
      </c>
      <c r="V27" s="275">
        <v>297</v>
      </c>
      <c r="W27" s="275">
        <v>311</v>
      </c>
      <c r="X27" s="275">
        <v>330</v>
      </c>
      <c r="Y27" s="275">
        <v>339</v>
      </c>
      <c r="Z27" s="275">
        <v>344</v>
      </c>
      <c r="AA27" s="275">
        <v>339</v>
      </c>
      <c r="AB27" s="275">
        <v>343</v>
      </c>
      <c r="AC27" s="275">
        <v>398</v>
      </c>
      <c r="AD27" s="275">
        <v>348</v>
      </c>
      <c r="AE27" s="275">
        <v>407</v>
      </c>
      <c r="AF27" s="275">
        <v>395</v>
      </c>
      <c r="AG27" s="275">
        <v>433</v>
      </c>
      <c r="AH27" s="275">
        <v>459</v>
      </c>
      <c r="AI27" s="275">
        <v>476</v>
      </c>
      <c r="AJ27" s="275">
        <v>478</v>
      </c>
      <c r="AK27" s="275">
        <v>518</v>
      </c>
      <c r="AL27" s="275">
        <v>565</v>
      </c>
      <c r="AM27" s="275">
        <v>578</v>
      </c>
      <c r="AN27" s="275">
        <v>594</v>
      </c>
      <c r="AO27" s="275">
        <v>587</v>
      </c>
      <c r="AP27" s="275">
        <v>580</v>
      </c>
      <c r="AQ27" s="275">
        <v>582</v>
      </c>
      <c r="AR27" s="275">
        <v>588</v>
      </c>
      <c r="AS27" s="275">
        <v>603</v>
      </c>
      <c r="AT27" s="275">
        <v>609</v>
      </c>
      <c r="AU27" s="275">
        <v>619</v>
      </c>
      <c r="AV27" s="275">
        <v>636</v>
      </c>
      <c r="AW27" s="275">
        <v>634</v>
      </c>
      <c r="AX27" s="275">
        <v>635</v>
      </c>
      <c r="AY27" s="275">
        <v>622</v>
      </c>
      <c r="AZ27" s="275">
        <v>598</v>
      </c>
      <c r="BA27" s="275">
        <v>600</v>
      </c>
      <c r="BB27" s="275">
        <v>594</v>
      </c>
      <c r="BC27" s="275">
        <v>591</v>
      </c>
      <c r="BD27" s="275">
        <v>591</v>
      </c>
      <c r="BE27" s="275">
        <v>583</v>
      </c>
      <c r="BF27" s="275">
        <v>562</v>
      </c>
      <c r="BG27" s="275">
        <v>545</v>
      </c>
      <c r="BH27" s="275">
        <v>569</v>
      </c>
      <c r="BI27" s="275">
        <v>570</v>
      </c>
    </row>
    <row r="28" spans="1:61" ht="18" customHeight="1" x14ac:dyDescent="0.2">
      <c r="A28" s="274" t="s">
        <v>1051</v>
      </c>
      <c r="B28" s="275">
        <v>89</v>
      </c>
      <c r="C28" s="275">
        <v>127</v>
      </c>
      <c r="D28" s="275">
        <v>133</v>
      </c>
      <c r="E28" s="275">
        <v>150</v>
      </c>
      <c r="F28" s="275">
        <v>159</v>
      </c>
      <c r="G28" s="275">
        <v>164</v>
      </c>
      <c r="H28" s="275">
        <v>176</v>
      </c>
      <c r="I28" s="275">
        <v>182</v>
      </c>
      <c r="J28" s="275">
        <v>210</v>
      </c>
      <c r="K28" s="275">
        <v>244</v>
      </c>
      <c r="L28" s="275"/>
      <c r="M28" s="275"/>
      <c r="N28" s="275"/>
      <c r="O28" s="275"/>
      <c r="P28" s="275">
        <v>261</v>
      </c>
      <c r="Q28" s="275">
        <v>263</v>
      </c>
      <c r="R28" s="275">
        <v>248</v>
      </c>
      <c r="S28" s="275">
        <v>264</v>
      </c>
      <c r="T28" s="275">
        <v>282</v>
      </c>
      <c r="U28" s="275">
        <v>290</v>
      </c>
      <c r="V28" s="275">
        <v>322</v>
      </c>
      <c r="W28" s="275">
        <v>354</v>
      </c>
      <c r="X28" s="275">
        <v>371</v>
      </c>
      <c r="Y28" s="275">
        <v>436</v>
      </c>
      <c r="Z28" s="275">
        <v>520</v>
      </c>
      <c r="AA28" s="275">
        <v>540</v>
      </c>
      <c r="AB28" s="275">
        <v>593</v>
      </c>
      <c r="AC28" s="275">
        <v>683</v>
      </c>
      <c r="AD28" s="275">
        <v>763</v>
      </c>
      <c r="AE28" s="275">
        <v>883</v>
      </c>
      <c r="AF28" s="275">
        <v>996</v>
      </c>
      <c r="AG28" s="275">
        <v>1078</v>
      </c>
      <c r="AH28" s="275">
        <v>1121</v>
      </c>
      <c r="AI28" s="275">
        <v>1155</v>
      </c>
      <c r="AJ28" s="275">
        <v>1216</v>
      </c>
      <c r="AK28" s="275">
        <v>1416</v>
      </c>
      <c r="AL28" s="275">
        <v>1581</v>
      </c>
      <c r="AM28" s="275">
        <v>1720</v>
      </c>
      <c r="AN28" s="275">
        <v>1850</v>
      </c>
      <c r="AO28" s="275">
        <v>1946</v>
      </c>
      <c r="AP28" s="275">
        <v>2064</v>
      </c>
      <c r="AQ28" s="275">
        <v>2231</v>
      </c>
      <c r="AR28" s="275">
        <v>2312</v>
      </c>
      <c r="AS28" s="275">
        <v>2399</v>
      </c>
      <c r="AT28" s="275">
        <v>2549</v>
      </c>
      <c r="AU28" s="275">
        <v>2652</v>
      </c>
      <c r="AV28" s="275">
        <v>2757</v>
      </c>
      <c r="AW28" s="275">
        <v>2843</v>
      </c>
      <c r="AX28" s="275">
        <v>2834</v>
      </c>
      <c r="AY28" s="275">
        <v>2815</v>
      </c>
      <c r="AZ28" s="275">
        <v>2736</v>
      </c>
      <c r="BA28" s="275">
        <v>3163</v>
      </c>
      <c r="BB28" s="275">
        <v>3552</v>
      </c>
      <c r="BC28" s="275">
        <v>3356</v>
      </c>
      <c r="BD28" s="275">
        <v>3322</v>
      </c>
      <c r="BE28" s="275">
        <v>3091</v>
      </c>
      <c r="BF28" s="275">
        <v>2856</v>
      </c>
      <c r="BG28" s="275">
        <v>3034</v>
      </c>
      <c r="BH28" s="275">
        <v>3138</v>
      </c>
      <c r="BI28" s="275">
        <v>3134</v>
      </c>
    </row>
    <row r="29" spans="1:61" ht="18" customHeight="1" x14ac:dyDescent="0.2">
      <c r="A29" s="274" t="s">
        <v>1053</v>
      </c>
      <c r="B29" s="275">
        <v>20</v>
      </c>
      <c r="C29" s="275">
        <v>22</v>
      </c>
      <c r="D29" s="275">
        <v>25</v>
      </c>
      <c r="E29" s="275">
        <v>29</v>
      </c>
      <c r="F29" s="275">
        <v>33</v>
      </c>
      <c r="G29" s="275">
        <v>41</v>
      </c>
      <c r="H29" s="275">
        <v>58</v>
      </c>
      <c r="I29" s="275">
        <v>88</v>
      </c>
      <c r="J29" s="275">
        <v>115</v>
      </c>
      <c r="K29" s="275">
        <v>131</v>
      </c>
      <c r="L29" s="275"/>
      <c r="M29" s="275"/>
      <c r="N29" s="275"/>
      <c r="O29" s="275"/>
      <c r="P29" s="275">
        <v>155</v>
      </c>
      <c r="Q29" s="275">
        <v>180</v>
      </c>
      <c r="R29" s="275">
        <v>184</v>
      </c>
      <c r="S29" s="275">
        <v>190</v>
      </c>
      <c r="T29" s="275">
        <v>202</v>
      </c>
      <c r="U29" s="275">
        <v>210</v>
      </c>
      <c r="V29" s="275">
        <v>210</v>
      </c>
      <c r="W29" s="275">
        <v>219</v>
      </c>
      <c r="X29" s="275">
        <v>220</v>
      </c>
      <c r="Y29" s="275">
        <v>224</v>
      </c>
      <c r="Z29" s="275">
        <v>223</v>
      </c>
      <c r="AA29" s="275">
        <v>229</v>
      </c>
      <c r="AB29" s="275">
        <v>233</v>
      </c>
      <c r="AC29" s="275">
        <v>246</v>
      </c>
      <c r="AD29" s="275">
        <v>257</v>
      </c>
      <c r="AE29" s="275">
        <v>262</v>
      </c>
      <c r="AF29" s="275">
        <v>270</v>
      </c>
      <c r="AG29" s="275">
        <v>289</v>
      </c>
      <c r="AH29" s="275">
        <v>300</v>
      </c>
      <c r="AI29" s="275">
        <v>308</v>
      </c>
      <c r="AJ29" s="275">
        <v>318</v>
      </c>
      <c r="AK29" s="275">
        <v>332</v>
      </c>
      <c r="AL29" s="275">
        <v>343</v>
      </c>
      <c r="AM29" s="275">
        <v>338</v>
      </c>
      <c r="AN29" s="275">
        <v>360</v>
      </c>
      <c r="AO29" s="275">
        <v>360</v>
      </c>
      <c r="AP29" s="275">
        <v>352</v>
      </c>
      <c r="AQ29" s="275">
        <v>367</v>
      </c>
      <c r="AR29" s="275">
        <v>378</v>
      </c>
      <c r="AS29" s="275">
        <v>389</v>
      </c>
      <c r="AT29" s="275">
        <v>421</v>
      </c>
      <c r="AU29" s="275">
        <v>449</v>
      </c>
      <c r="AV29" s="275">
        <v>463</v>
      </c>
      <c r="AW29" s="275">
        <v>469</v>
      </c>
      <c r="AX29" s="275">
        <v>468</v>
      </c>
      <c r="AY29" s="275">
        <v>461</v>
      </c>
      <c r="AZ29" s="275">
        <v>498</v>
      </c>
      <c r="BA29" s="275">
        <v>497</v>
      </c>
      <c r="BB29" s="275">
        <v>489</v>
      </c>
      <c r="BC29" s="275">
        <v>518</v>
      </c>
      <c r="BD29" s="275">
        <v>558</v>
      </c>
      <c r="BE29" s="275">
        <v>552</v>
      </c>
      <c r="BF29" s="275">
        <v>530</v>
      </c>
      <c r="BG29" s="275">
        <v>523</v>
      </c>
      <c r="BH29" s="275">
        <v>526</v>
      </c>
      <c r="BI29" s="275">
        <v>534</v>
      </c>
    </row>
    <row r="30" spans="1:61" ht="18" customHeight="1" x14ac:dyDescent="0.2">
      <c r="A30" s="274" t="s">
        <v>1052</v>
      </c>
      <c r="B30" s="275">
        <v>12</v>
      </c>
      <c r="C30" s="275">
        <v>14</v>
      </c>
      <c r="D30" s="275">
        <v>15</v>
      </c>
      <c r="E30" s="275">
        <v>18</v>
      </c>
      <c r="F30" s="275">
        <v>20</v>
      </c>
      <c r="G30" s="275">
        <v>27</v>
      </c>
      <c r="H30" s="275">
        <v>42</v>
      </c>
      <c r="I30" s="275">
        <v>66</v>
      </c>
      <c r="J30" s="275">
        <v>86</v>
      </c>
      <c r="K30" s="275">
        <v>100</v>
      </c>
      <c r="L30" s="275"/>
      <c r="M30" s="275"/>
      <c r="N30" s="275"/>
      <c r="O30" s="275"/>
      <c r="P30" s="275">
        <v>121</v>
      </c>
      <c r="Q30" s="275">
        <v>140</v>
      </c>
      <c r="R30" s="275">
        <v>144</v>
      </c>
      <c r="S30" s="275">
        <v>149</v>
      </c>
      <c r="T30" s="275">
        <v>158</v>
      </c>
      <c r="U30" s="275">
        <v>164</v>
      </c>
      <c r="V30" s="275">
        <v>163</v>
      </c>
      <c r="W30" s="275">
        <v>170</v>
      </c>
      <c r="X30" s="275">
        <v>168</v>
      </c>
      <c r="Y30" s="275">
        <v>171</v>
      </c>
      <c r="Z30" s="275">
        <v>170</v>
      </c>
      <c r="AA30" s="275">
        <v>172</v>
      </c>
      <c r="AB30" s="275">
        <v>172</v>
      </c>
      <c r="AC30" s="275">
        <v>183</v>
      </c>
      <c r="AD30" s="275">
        <v>195</v>
      </c>
      <c r="AE30" s="275">
        <v>200</v>
      </c>
      <c r="AF30" s="275">
        <v>207</v>
      </c>
      <c r="AG30" s="275">
        <v>223</v>
      </c>
      <c r="AH30" s="275">
        <v>232</v>
      </c>
      <c r="AI30" s="275">
        <v>238</v>
      </c>
      <c r="AJ30" s="275">
        <v>246</v>
      </c>
      <c r="AK30" s="275">
        <v>257</v>
      </c>
      <c r="AL30" s="275">
        <v>264</v>
      </c>
      <c r="AM30" s="275">
        <v>253</v>
      </c>
      <c r="AN30" s="275">
        <v>271</v>
      </c>
      <c r="AO30" s="275">
        <v>271</v>
      </c>
      <c r="AP30" s="275">
        <v>263</v>
      </c>
      <c r="AQ30" s="275">
        <v>276</v>
      </c>
      <c r="AR30" s="275">
        <v>286</v>
      </c>
      <c r="AS30" s="275">
        <v>293</v>
      </c>
      <c r="AT30" s="275">
        <v>317</v>
      </c>
      <c r="AU30" s="275">
        <v>342</v>
      </c>
      <c r="AV30" s="275">
        <v>355</v>
      </c>
      <c r="AW30" s="275">
        <v>359</v>
      </c>
      <c r="AX30" s="275">
        <v>361</v>
      </c>
      <c r="AY30" s="275">
        <v>355</v>
      </c>
      <c r="AZ30" s="275">
        <v>377</v>
      </c>
      <c r="BA30" s="275">
        <v>373</v>
      </c>
      <c r="BB30" s="275">
        <v>374</v>
      </c>
      <c r="BC30" s="275">
        <v>398</v>
      </c>
      <c r="BD30" s="275">
        <v>435</v>
      </c>
      <c r="BE30" s="275">
        <v>432</v>
      </c>
      <c r="BF30" s="275">
        <v>411</v>
      </c>
      <c r="BG30" s="275">
        <v>405</v>
      </c>
      <c r="BH30" s="275">
        <v>406</v>
      </c>
      <c r="BI30" s="275">
        <v>412</v>
      </c>
    </row>
    <row r="31" spans="1:61" ht="18" customHeight="1" x14ac:dyDescent="0.2">
      <c r="A31" s="274" t="s">
        <v>1051</v>
      </c>
      <c r="B31" s="275">
        <v>8</v>
      </c>
      <c r="C31" s="275">
        <v>8</v>
      </c>
      <c r="D31" s="275">
        <v>10</v>
      </c>
      <c r="E31" s="275">
        <v>11</v>
      </c>
      <c r="F31" s="275">
        <v>13</v>
      </c>
      <c r="G31" s="275">
        <v>15</v>
      </c>
      <c r="H31" s="275">
        <v>16</v>
      </c>
      <c r="I31" s="275">
        <v>22</v>
      </c>
      <c r="J31" s="275">
        <v>29</v>
      </c>
      <c r="K31" s="275">
        <v>31</v>
      </c>
      <c r="L31" s="275"/>
      <c r="M31" s="275"/>
      <c r="N31" s="275"/>
      <c r="O31" s="275"/>
      <c r="P31" s="275">
        <v>34</v>
      </c>
      <c r="Q31" s="275">
        <v>40</v>
      </c>
      <c r="R31" s="275">
        <v>40</v>
      </c>
      <c r="S31" s="275">
        <v>41</v>
      </c>
      <c r="T31" s="275">
        <v>44</v>
      </c>
      <c r="U31" s="275">
        <v>46</v>
      </c>
      <c r="V31" s="275">
        <v>48</v>
      </c>
      <c r="W31" s="275">
        <v>49</v>
      </c>
      <c r="X31" s="275">
        <v>52</v>
      </c>
      <c r="Y31" s="275">
        <v>53</v>
      </c>
      <c r="Z31" s="275">
        <v>53</v>
      </c>
      <c r="AA31" s="275">
        <v>57</v>
      </c>
      <c r="AB31" s="275">
        <v>61</v>
      </c>
      <c r="AC31" s="275">
        <v>62</v>
      </c>
      <c r="AD31" s="275">
        <v>62</v>
      </c>
      <c r="AE31" s="275">
        <v>62</v>
      </c>
      <c r="AF31" s="275">
        <v>63</v>
      </c>
      <c r="AG31" s="275">
        <v>66</v>
      </c>
      <c r="AH31" s="275">
        <v>68</v>
      </c>
      <c r="AI31" s="275">
        <v>70</v>
      </c>
      <c r="AJ31" s="275">
        <v>72</v>
      </c>
      <c r="AK31" s="275">
        <v>75</v>
      </c>
      <c r="AL31" s="275">
        <v>79</v>
      </c>
      <c r="AM31" s="275">
        <v>85</v>
      </c>
      <c r="AN31" s="275">
        <v>89</v>
      </c>
      <c r="AO31" s="275">
        <v>89</v>
      </c>
      <c r="AP31" s="275">
        <v>89</v>
      </c>
      <c r="AQ31" s="275">
        <v>91</v>
      </c>
      <c r="AR31" s="275">
        <v>92</v>
      </c>
      <c r="AS31" s="275">
        <v>96</v>
      </c>
      <c r="AT31" s="275">
        <v>104</v>
      </c>
      <c r="AU31" s="275">
        <v>107</v>
      </c>
      <c r="AV31" s="275">
        <v>108</v>
      </c>
      <c r="AW31" s="275">
        <v>110</v>
      </c>
      <c r="AX31" s="275">
        <v>106</v>
      </c>
      <c r="AY31" s="275">
        <v>106</v>
      </c>
      <c r="AZ31" s="275">
        <v>121</v>
      </c>
      <c r="BA31" s="275">
        <v>124</v>
      </c>
      <c r="BB31" s="275">
        <v>115</v>
      </c>
      <c r="BC31" s="275">
        <v>120</v>
      </c>
      <c r="BD31" s="275">
        <v>122</v>
      </c>
      <c r="BE31" s="275">
        <v>120</v>
      </c>
      <c r="BF31" s="275">
        <v>119</v>
      </c>
      <c r="BG31" s="275">
        <v>118</v>
      </c>
      <c r="BH31" s="275">
        <v>120</v>
      </c>
      <c r="BI31" s="275">
        <v>122</v>
      </c>
    </row>
    <row r="32" spans="1:61" ht="18" customHeight="1" x14ac:dyDescent="0.2">
      <c r="A32" s="274" t="s">
        <v>1050</v>
      </c>
      <c r="B32" s="275">
        <v>337</v>
      </c>
      <c r="C32" s="275">
        <v>447</v>
      </c>
      <c r="D32" s="275">
        <v>598</v>
      </c>
      <c r="E32" s="275">
        <v>715</v>
      </c>
      <c r="F32" s="275">
        <v>750</v>
      </c>
      <c r="G32" s="275">
        <v>831</v>
      </c>
      <c r="H32" s="275">
        <v>653</v>
      </c>
      <c r="I32" s="275">
        <v>463</v>
      </c>
      <c r="J32" s="275">
        <v>489</v>
      </c>
      <c r="K32" s="275">
        <v>621</v>
      </c>
      <c r="L32" s="275"/>
      <c r="M32" s="275"/>
      <c r="N32" s="275"/>
      <c r="O32" s="275"/>
      <c r="P32" s="275">
        <v>927</v>
      </c>
      <c r="Q32" s="275">
        <v>1102</v>
      </c>
      <c r="R32" s="275">
        <v>963</v>
      </c>
      <c r="S32" s="275">
        <v>980</v>
      </c>
      <c r="T32" s="275">
        <v>1086</v>
      </c>
      <c r="U32" s="275">
        <v>695</v>
      </c>
      <c r="V32" s="275">
        <v>823</v>
      </c>
      <c r="W32" s="275">
        <v>854</v>
      </c>
      <c r="X32" s="275">
        <v>948</v>
      </c>
      <c r="Y32" s="275">
        <v>1116</v>
      </c>
      <c r="Z32" s="275">
        <v>1343</v>
      </c>
      <c r="AA32" s="275">
        <v>1334</v>
      </c>
      <c r="AB32" s="275">
        <v>1184</v>
      </c>
      <c r="AC32" s="275">
        <v>1044</v>
      </c>
      <c r="AD32" s="275">
        <v>1065</v>
      </c>
      <c r="AE32" s="275">
        <v>1108</v>
      </c>
      <c r="AF32" s="275">
        <v>1133</v>
      </c>
      <c r="AG32" s="275">
        <v>1197</v>
      </c>
      <c r="AH32" s="275">
        <v>1271</v>
      </c>
      <c r="AI32" s="275">
        <v>1331</v>
      </c>
      <c r="AJ32" s="275">
        <v>1556</v>
      </c>
      <c r="AK32" s="275">
        <v>1844</v>
      </c>
      <c r="AL32" s="275">
        <v>2050</v>
      </c>
      <c r="AM32" s="275">
        <v>2265</v>
      </c>
      <c r="AN32" s="275">
        <v>2472</v>
      </c>
      <c r="AO32" s="275">
        <v>2552</v>
      </c>
      <c r="AP32" s="275">
        <v>2841</v>
      </c>
      <c r="AQ32" s="275">
        <v>3118</v>
      </c>
      <c r="AR32" s="275">
        <v>3395</v>
      </c>
      <c r="AS32" s="275">
        <v>3855</v>
      </c>
      <c r="AT32" s="275">
        <v>4462</v>
      </c>
      <c r="AU32" s="275">
        <v>5295</v>
      </c>
      <c r="AV32" s="275">
        <v>5676</v>
      </c>
      <c r="AW32" s="275">
        <v>6015</v>
      </c>
      <c r="AX32" s="275">
        <v>6272</v>
      </c>
      <c r="AY32" s="275">
        <v>6363</v>
      </c>
      <c r="AZ32" s="275">
        <v>6421</v>
      </c>
      <c r="BA32" s="275">
        <v>6721</v>
      </c>
      <c r="BB32" s="275">
        <v>6924</v>
      </c>
      <c r="BC32" s="275">
        <v>7301</v>
      </c>
      <c r="BD32" s="275">
        <v>7739</v>
      </c>
      <c r="BE32" s="275">
        <v>9560</v>
      </c>
      <c r="BF32" s="275">
        <v>11574</v>
      </c>
      <c r="BG32" s="275">
        <v>12962</v>
      </c>
      <c r="BH32" s="275">
        <v>12159</v>
      </c>
      <c r="BI32" s="275">
        <v>12263</v>
      </c>
    </row>
    <row r="33" spans="1:61" ht="18" customHeight="1" x14ac:dyDescent="0.2">
      <c r="A33" s="274" t="s">
        <v>1049</v>
      </c>
      <c r="B33" s="275">
        <v>0</v>
      </c>
      <c r="C33" s="275">
        <v>0</v>
      </c>
      <c r="D33" s="275">
        <v>0</v>
      </c>
      <c r="E33" s="275">
        <v>0</v>
      </c>
      <c r="F33" s="275">
        <v>0</v>
      </c>
      <c r="G33" s="275">
        <v>0</v>
      </c>
      <c r="H33" s="275">
        <v>0</v>
      </c>
      <c r="I33" s="275">
        <v>0</v>
      </c>
      <c r="J33" s="275">
        <v>0</v>
      </c>
      <c r="K33" s="275">
        <v>0</v>
      </c>
      <c r="L33" s="275"/>
      <c r="M33" s="275"/>
      <c r="N33" s="275"/>
      <c r="O33" s="275"/>
      <c r="P33" s="275">
        <v>0</v>
      </c>
      <c r="Q33" s="275">
        <v>0</v>
      </c>
      <c r="R33" s="275">
        <v>0</v>
      </c>
      <c r="S33" s="275">
        <v>0</v>
      </c>
      <c r="T33" s="275">
        <v>0</v>
      </c>
      <c r="U33" s="275">
        <v>569</v>
      </c>
      <c r="V33" s="275">
        <v>537</v>
      </c>
      <c r="W33" s="275">
        <v>581</v>
      </c>
      <c r="X33" s="275">
        <v>689</v>
      </c>
      <c r="Y33" s="275">
        <v>663</v>
      </c>
      <c r="Z33" s="275">
        <v>825</v>
      </c>
      <c r="AA33" s="275">
        <v>799</v>
      </c>
      <c r="AB33" s="275">
        <v>636</v>
      </c>
      <c r="AC33" s="275">
        <v>599</v>
      </c>
      <c r="AD33" s="275">
        <v>607</v>
      </c>
      <c r="AE33" s="275">
        <v>515</v>
      </c>
      <c r="AF33" s="275">
        <v>533</v>
      </c>
      <c r="AG33" s="275">
        <v>644</v>
      </c>
      <c r="AH33" s="275">
        <v>884</v>
      </c>
      <c r="AI33" s="275">
        <v>698</v>
      </c>
      <c r="AJ33" s="275">
        <v>1372</v>
      </c>
      <c r="AK33" s="275">
        <v>1656</v>
      </c>
      <c r="AL33" s="275">
        <v>1685</v>
      </c>
      <c r="AM33" s="275">
        <v>1714</v>
      </c>
      <c r="AN33" s="275">
        <v>1889</v>
      </c>
      <c r="AO33" s="275">
        <v>2067</v>
      </c>
      <c r="AP33" s="275">
        <v>1783</v>
      </c>
      <c r="AQ33" s="275">
        <v>1500</v>
      </c>
      <c r="AR33" s="275">
        <v>2026</v>
      </c>
      <c r="AS33" s="275">
        <v>2395</v>
      </c>
      <c r="AT33" s="275">
        <v>2564</v>
      </c>
      <c r="AU33" s="275">
        <v>2812</v>
      </c>
      <c r="AV33" s="275">
        <v>3006</v>
      </c>
      <c r="AW33" s="275">
        <v>3093</v>
      </c>
      <c r="AX33" s="275">
        <v>3125</v>
      </c>
      <c r="AY33" s="275">
        <v>3219</v>
      </c>
      <c r="AZ33" s="275">
        <v>3153</v>
      </c>
      <c r="BA33" s="275">
        <v>3166</v>
      </c>
      <c r="BB33" s="275">
        <v>3206</v>
      </c>
      <c r="BC33" s="275">
        <v>3309</v>
      </c>
      <c r="BD33" s="275">
        <v>3385</v>
      </c>
      <c r="BE33" s="275">
        <v>3448</v>
      </c>
      <c r="BF33" s="275">
        <v>3420</v>
      </c>
      <c r="BG33" s="275">
        <v>3284</v>
      </c>
      <c r="BH33" s="275">
        <v>3495</v>
      </c>
      <c r="BI33" s="275">
        <v>3473</v>
      </c>
    </row>
    <row r="34" spans="1:61" ht="18" customHeight="1" x14ac:dyDescent="0.2">
      <c r="A34" s="274" t="s">
        <v>1048</v>
      </c>
      <c r="B34" s="275">
        <v>2221</v>
      </c>
      <c r="C34" s="275">
        <v>2399</v>
      </c>
      <c r="D34" s="275">
        <v>2510</v>
      </c>
      <c r="E34" s="275">
        <v>2773</v>
      </c>
      <c r="F34" s="275">
        <v>3013</v>
      </c>
      <c r="G34" s="275">
        <v>3392</v>
      </c>
      <c r="H34" s="275">
        <v>3093</v>
      </c>
      <c r="I34" s="275">
        <v>2661</v>
      </c>
      <c r="J34" s="275">
        <v>2944</v>
      </c>
      <c r="K34" s="275">
        <v>3226</v>
      </c>
      <c r="L34" s="275"/>
      <c r="M34" s="275"/>
      <c r="N34" s="275"/>
      <c r="O34" s="275"/>
      <c r="P34" s="275">
        <v>3589</v>
      </c>
      <c r="Q34" s="275">
        <v>3682</v>
      </c>
      <c r="R34" s="275">
        <v>3839</v>
      </c>
      <c r="S34" s="275">
        <v>4296</v>
      </c>
      <c r="T34" s="275">
        <v>4922</v>
      </c>
      <c r="U34" s="275">
        <v>5321</v>
      </c>
      <c r="V34" s="275">
        <v>5227</v>
      </c>
      <c r="W34" s="275">
        <v>5662</v>
      </c>
      <c r="X34" s="275">
        <v>6319</v>
      </c>
      <c r="Y34" s="275">
        <v>7074</v>
      </c>
      <c r="Z34" s="275">
        <v>7389</v>
      </c>
      <c r="AA34" s="275">
        <v>8454</v>
      </c>
      <c r="AB34" s="275">
        <v>9151</v>
      </c>
      <c r="AC34" s="275">
        <v>9546</v>
      </c>
      <c r="AD34" s="275">
        <v>9600</v>
      </c>
      <c r="AE34" s="275">
        <v>10133</v>
      </c>
      <c r="AF34" s="275">
        <v>12417</v>
      </c>
      <c r="AG34" s="275">
        <v>13721</v>
      </c>
      <c r="AH34" s="275">
        <v>14801</v>
      </c>
      <c r="AI34" s="275">
        <v>15018</v>
      </c>
      <c r="AJ34" s="275">
        <v>15889</v>
      </c>
      <c r="AK34" s="275">
        <v>16126</v>
      </c>
      <c r="AL34" s="275">
        <v>16011</v>
      </c>
      <c r="AM34" s="275">
        <v>17304</v>
      </c>
      <c r="AN34" s="275">
        <v>18422</v>
      </c>
      <c r="AO34" s="275">
        <v>17490</v>
      </c>
      <c r="AP34" s="275">
        <v>17330</v>
      </c>
      <c r="AQ34" s="275">
        <v>17935</v>
      </c>
      <c r="AR34" s="275">
        <v>18497</v>
      </c>
      <c r="AS34" s="275">
        <v>18841</v>
      </c>
      <c r="AT34" s="275">
        <v>18750</v>
      </c>
      <c r="AU34" s="275">
        <v>20363</v>
      </c>
      <c r="AV34" s="275">
        <v>21753</v>
      </c>
      <c r="AW34" s="275">
        <v>23879</v>
      </c>
      <c r="AX34" s="275">
        <v>25776</v>
      </c>
      <c r="AY34" s="275">
        <v>26928</v>
      </c>
      <c r="AZ34" s="275">
        <v>27584</v>
      </c>
      <c r="BA34" s="275">
        <v>28631</v>
      </c>
      <c r="BB34" s="275">
        <v>29543</v>
      </c>
      <c r="BC34" s="275">
        <v>30754</v>
      </c>
      <c r="BD34" s="275">
        <v>32626</v>
      </c>
      <c r="BE34" s="275">
        <v>31865</v>
      </c>
      <c r="BF34" s="275">
        <v>30827</v>
      </c>
      <c r="BG34" s="275">
        <v>31204</v>
      </c>
      <c r="BH34" s="275">
        <v>30977</v>
      </c>
      <c r="BI34" s="275">
        <v>32294</v>
      </c>
    </row>
    <row r="35" spans="1:61" ht="18" customHeight="1" x14ac:dyDescent="0.2">
      <c r="A35" s="274" t="s">
        <v>1047</v>
      </c>
      <c r="B35" s="275">
        <v>122</v>
      </c>
      <c r="C35" s="275">
        <v>140</v>
      </c>
      <c r="D35" s="275">
        <v>147</v>
      </c>
      <c r="E35" s="275">
        <v>143</v>
      </c>
      <c r="F35" s="275">
        <v>151</v>
      </c>
      <c r="G35" s="275">
        <v>168</v>
      </c>
      <c r="H35" s="275">
        <v>187</v>
      </c>
      <c r="I35" s="275">
        <v>215</v>
      </c>
      <c r="J35" s="275">
        <v>242</v>
      </c>
      <c r="K35" s="275">
        <v>263</v>
      </c>
      <c r="L35" s="275"/>
      <c r="M35" s="275"/>
      <c r="N35" s="275"/>
      <c r="O35" s="275"/>
      <c r="P35" s="275">
        <v>290</v>
      </c>
      <c r="Q35" s="275">
        <v>308</v>
      </c>
      <c r="R35" s="275">
        <v>321</v>
      </c>
      <c r="S35" s="275">
        <v>346</v>
      </c>
      <c r="T35" s="275">
        <v>377</v>
      </c>
      <c r="U35" s="275">
        <v>400</v>
      </c>
      <c r="V35" s="275">
        <v>433</v>
      </c>
      <c r="W35" s="275">
        <v>509</v>
      </c>
      <c r="X35" s="275">
        <v>559</v>
      </c>
      <c r="Y35" s="275">
        <v>600</v>
      </c>
      <c r="Z35" s="275">
        <v>663</v>
      </c>
      <c r="AA35" s="275">
        <v>708</v>
      </c>
      <c r="AB35" s="275">
        <v>753</v>
      </c>
      <c r="AC35" s="275">
        <v>795</v>
      </c>
      <c r="AD35" s="275">
        <v>847</v>
      </c>
      <c r="AE35" s="275">
        <v>919</v>
      </c>
      <c r="AF35" s="275">
        <v>986</v>
      </c>
      <c r="AG35" s="275">
        <v>1040</v>
      </c>
      <c r="AH35" s="275">
        <v>1099</v>
      </c>
      <c r="AI35" s="275">
        <v>1185</v>
      </c>
      <c r="AJ35" s="275">
        <v>1293</v>
      </c>
      <c r="AK35" s="275">
        <v>1363</v>
      </c>
      <c r="AL35" s="275">
        <v>1416</v>
      </c>
      <c r="AM35" s="275">
        <v>1553</v>
      </c>
      <c r="AN35" s="275">
        <v>1701</v>
      </c>
      <c r="AO35" s="275">
        <v>1785</v>
      </c>
      <c r="AP35" s="275">
        <v>1890</v>
      </c>
      <c r="AQ35" s="275">
        <v>2037</v>
      </c>
      <c r="AR35" s="275">
        <v>2197</v>
      </c>
      <c r="AS35" s="275">
        <v>2330</v>
      </c>
      <c r="AT35" s="275">
        <v>2483</v>
      </c>
      <c r="AU35" s="275">
        <v>2689</v>
      </c>
      <c r="AV35" s="275">
        <v>2888</v>
      </c>
      <c r="AW35" s="275">
        <v>3032</v>
      </c>
      <c r="AX35" s="275">
        <v>3193</v>
      </c>
      <c r="AY35" s="275">
        <v>3363</v>
      </c>
      <c r="AZ35" s="275">
        <v>3569</v>
      </c>
      <c r="BA35" s="275">
        <v>3895</v>
      </c>
      <c r="BB35" s="275">
        <v>4089</v>
      </c>
      <c r="BC35" s="275">
        <v>4201</v>
      </c>
      <c r="BD35" s="275">
        <v>4293</v>
      </c>
      <c r="BE35" s="275">
        <v>4282</v>
      </c>
      <c r="BF35" s="275">
        <v>4318</v>
      </c>
      <c r="BG35" s="275">
        <v>4435</v>
      </c>
      <c r="BH35" s="275">
        <v>4536</v>
      </c>
      <c r="BI35" s="275">
        <v>4612</v>
      </c>
    </row>
    <row r="36" spans="1:61" ht="18" customHeight="1" x14ac:dyDescent="0.2">
      <c r="A36" s="274" t="s">
        <v>1084</v>
      </c>
      <c r="B36" s="275">
        <v>371</v>
      </c>
      <c r="C36" s="275">
        <v>409</v>
      </c>
      <c r="D36" s="275">
        <v>456</v>
      </c>
      <c r="E36" s="275">
        <v>509</v>
      </c>
      <c r="F36" s="275">
        <v>572</v>
      </c>
      <c r="G36" s="275">
        <v>621</v>
      </c>
      <c r="H36" s="275">
        <v>733</v>
      </c>
      <c r="I36" s="275">
        <v>861</v>
      </c>
      <c r="J36" s="275">
        <v>969</v>
      </c>
      <c r="K36" s="275">
        <v>1174</v>
      </c>
      <c r="L36" s="275"/>
      <c r="M36" s="275"/>
      <c r="N36" s="275"/>
      <c r="O36" s="275"/>
      <c r="P36" s="275">
        <v>1356</v>
      </c>
      <c r="Q36" s="275">
        <v>1676</v>
      </c>
      <c r="R36" s="275">
        <v>1855</v>
      </c>
      <c r="S36" s="275">
        <v>2123</v>
      </c>
      <c r="T36" s="275">
        <v>2584</v>
      </c>
      <c r="U36" s="275">
        <v>2967</v>
      </c>
      <c r="V36" s="275">
        <v>3213</v>
      </c>
      <c r="W36" s="275">
        <v>3815</v>
      </c>
      <c r="X36" s="275">
        <v>4588</v>
      </c>
      <c r="Y36" s="275">
        <v>5375</v>
      </c>
      <c r="Z36" s="275">
        <v>6445</v>
      </c>
      <c r="AA36" s="275">
        <v>7531</v>
      </c>
      <c r="AB36" s="275">
        <v>8621</v>
      </c>
      <c r="AC36" s="275">
        <v>9251</v>
      </c>
      <c r="AD36" s="275">
        <v>9842</v>
      </c>
      <c r="AE36" s="275">
        <v>11212</v>
      </c>
      <c r="AF36" s="275">
        <v>12387</v>
      </c>
      <c r="AG36" s="275">
        <v>13572</v>
      </c>
      <c r="AH36" s="275">
        <v>15267</v>
      </c>
      <c r="AI36" s="275">
        <v>17773</v>
      </c>
      <c r="AJ36" s="275">
        <v>19997</v>
      </c>
      <c r="AK36" s="275">
        <v>22129</v>
      </c>
      <c r="AL36" s="275">
        <v>24374</v>
      </c>
      <c r="AM36" s="275">
        <v>26779</v>
      </c>
      <c r="AN36" s="275">
        <v>29594</v>
      </c>
      <c r="AO36" s="275">
        <v>31003</v>
      </c>
      <c r="AP36" s="275">
        <v>32377</v>
      </c>
      <c r="AQ36" s="275">
        <v>34832</v>
      </c>
      <c r="AR36" s="275">
        <v>37457</v>
      </c>
      <c r="AS36" s="275">
        <v>40731</v>
      </c>
      <c r="AT36" s="275">
        <v>43050</v>
      </c>
      <c r="AU36" s="275">
        <v>46792</v>
      </c>
      <c r="AV36" s="275">
        <v>52201</v>
      </c>
      <c r="AW36" s="275">
        <v>54233</v>
      </c>
      <c r="AX36" s="275">
        <v>54915</v>
      </c>
      <c r="AY36" s="275">
        <v>57161</v>
      </c>
      <c r="AZ36" s="275">
        <v>60803</v>
      </c>
      <c r="BA36" s="275">
        <v>65864</v>
      </c>
      <c r="BB36" s="275">
        <v>71458</v>
      </c>
      <c r="BC36" s="275">
        <v>74056</v>
      </c>
      <c r="BD36" s="275">
        <v>75487</v>
      </c>
      <c r="BE36" s="275">
        <v>74157</v>
      </c>
      <c r="BF36" s="275">
        <v>77242</v>
      </c>
      <c r="BG36" s="275">
        <v>77945</v>
      </c>
      <c r="BH36" s="275">
        <v>79005</v>
      </c>
      <c r="BI36" s="275">
        <v>80926</v>
      </c>
    </row>
    <row r="37" spans="1:61" ht="18" customHeight="1" x14ac:dyDescent="0.2">
      <c r="A37" s="274" t="s">
        <v>1052</v>
      </c>
      <c r="B37" s="275">
        <v>102</v>
      </c>
      <c r="C37" s="275">
        <v>108</v>
      </c>
      <c r="D37" s="275">
        <v>140</v>
      </c>
      <c r="E37" s="275">
        <v>208</v>
      </c>
      <c r="F37" s="275">
        <v>226</v>
      </c>
      <c r="G37" s="275">
        <v>214</v>
      </c>
      <c r="H37" s="275">
        <v>294</v>
      </c>
      <c r="I37" s="275">
        <v>401</v>
      </c>
      <c r="J37" s="275">
        <v>470</v>
      </c>
      <c r="K37" s="275">
        <v>564</v>
      </c>
      <c r="L37" s="275"/>
      <c r="M37" s="275"/>
      <c r="N37" s="275"/>
      <c r="O37" s="275"/>
      <c r="P37" s="275">
        <v>594</v>
      </c>
      <c r="Q37" s="275">
        <v>791</v>
      </c>
      <c r="R37" s="275">
        <v>893</v>
      </c>
      <c r="S37" s="275">
        <v>854</v>
      </c>
      <c r="T37" s="275">
        <v>969</v>
      </c>
      <c r="U37" s="275">
        <v>1043</v>
      </c>
      <c r="V37" s="275">
        <v>1110</v>
      </c>
      <c r="W37" s="275">
        <v>1152</v>
      </c>
      <c r="X37" s="275">
        <v>1154</v>
      </c>
      <c r="Y37" s="275">
        <v>1108</v>
      </c>
      <c r="Z37" s="275">
        <v>1235</v>
      </c>
      <c r="AA37" s="275">
        <v>1216</v>
      </c>
      <c r="AB37" s="275">
        <v>1141</v>
      </c>
      <c r="AC37" s="275">
        <v>1232</v>
      </c>
      <c r="AD37" s="275">
        <v>1298</v>
      </c>
      <c r="AE37" s="275">
        <v>1326</v>
      </c>
      <c r="AF37" s="275">
        <v>1340</v>
      </c>
      <c r="AG37" s="275">
        <v>1529</v>
      </c>
      <c r="AH37" s="275">
        <v>1795</v>
      </c>
      <c r="AI37" s="275">
        <v>2028</v>
      </c>
      <c r="AJ37" s="275">
        <v>2263</v>
      </c>
      <c r="AK37" s="275">
        <v>2607</v>
      </c>
      <c r="AL37" s="275">
        <v>2915</v>
      </c>
      <c r="AM37" s="275">
        <v>3167</v>
      </c>
      <c r="AN37" s="275">
        <v>3630</v>
      </c>
      <c r="AO37" s="275">
        <v>3665</v>
      </c>
      <c r="AP37" s="275">
        <v>3759</v>
      </c>
      <c r="AQ37" s="275">
        <v>3931</v>
      </c>
      <c r="AR37" s="275">
        <v>4065</v>
      </c>
      <c r="AS37" s="275">
        <v>4546</v>
      </c>
      <c r="AT37" s="275">
        <v>4879</v>
      </c>
      <c r="AU37" s="275">
        <v>5779</v>
      </c>
      <c r="AV37" s="275">
        <v>8017</v>
      </c>
      <c r="AW37" s="275">
        <v>8903</v>
      </c>
      <c r="AX37" s="275">
        <v>8938</v>
      </c>
      <c r="AY37" s="275">
        <v>9078</v>
      </c>
      <c r="AZ37" s="275">
        <v>9424</v>
      </c>
      <c r="BA37" s="275">
        <v>9591</v>
      </c>
      <c r="BB37" s="275">
        <v>9771</v>
      </c>
      <c r="BC37" s="275">
        <v>11876</v>
      </c>
      <c r="BD37" s="275">
        <v>14056</v>
      </c>
      <c r="BE37" s="275">
        <v>10605</v>
      </c>
      <c r="BF37" s="275">
        <v>10723</v>
      </c>
      <c r="BG37" s="275">
        <v>10217</v>
      </c>
      <c r="BH37" s="275">
        <v>10696</v>
      </c>
      <c r="BI37" s="275">
        <v>11289</v>
      </c>
    </row>
    <row r="38" spans="1:61" ht="18" customHeight="1" x14ac:dyDescent="0.2">
      <c r="A38" s="274" t="s">
        <v>1051</v>
      </c>
      <c r="B38" s="275">
        <v>269</v>
      </c>
      <c r="C38" s="275">
        <v>302</v>
      </c>
      <c r="D38" s="275">
        <v>316</v>
      </c>
      <c r="E38" s="275">
        <v>301</v>
      </c>
      <c r="F38" s="275">
        <v>347</v>
      </c>
      <c r="G38" s="275">
        <v>407</v>
      </c>
      <c r="H38" s="275">
        <v>439</v>
      </c>
      <c r="I38" s="275">
        <v>460</v>
      </c>
      <c r="J38" s="275">
        <v>499</v>
      </c>
      <c r="K38" s="275">
        <v>610</v>
      </c>
      <c r="L38" s="275"/>
      <c r="M38" s="275"/>
      <c r="N38" s="275"/>
      <c r="O38" s="275"/>
      <c r="P38" s="275">
        <v>762</v>
      </c>
      <c r="Q38" s="275">
        <v>885</v>
      </c>
      <c r="R38" s="275">
        <v>962</v>
      </c>
      <c r="S38" s="275">
        <v>1269</v>
      </c>
      <c r="T38" s="275">
        <v>1615</v>
      </c>
      <c r="U38" s="275">
        <v>1924</v>
      </c>
      <c r="V38" s="275">
        <v>2104</v>
      </c>
      <c r="W38" s="275">
        <v>2663</v>
      </c>
      <c r="X38" s="275">
        <v>3434</v>
      </c>
      <c r="Y38" s="275">
        <v>4267</v>
      </c>
      <c r="Z38" s="275">
        <v>5210</v>
      </c>
      <c r="AA38" s="275">
        <v>6316</v>
      </c>
      <c r="AB38" s="275">
        <v>7480</v>
      </c>
      <c r="AC38" s="275">
        <v>8019</v>
      </c>
      <c r="AD38" s="275">
        <v>8544</v>
      </c>
      <c r="AE38" s="275">
        <v>9886</v>
      </c>
      <c r="AF38" s="275">
        <v>11047</v>
      </c>
      <c r="AG38" s="275">
        <v>12043</v>
      </c>
      <c r="AH38" s="275">
        <v>13472</v>
      </c>
      <c r="AI38" s="275">
        <v>15745</v>
      </c>
      <c r="AJ38" s="275">
        <v>17734</v>
      </c>
      <c r="AK38" s="275">
        <v>19522</v>
      </c>
      <c r="AL38" s="275">
        <v>21459</v>
      </c>
      <c r="AM38" s="275">
        <v>23613</v>
      </c>
      <c r="AN38" s="275">
        <v>25964</v>
      </c>
      <c r="AO38" s="275">
        <v>27338</v>
      </c>
      <c r="AP38" s="275">
        <v>28618</v>
      </c>
      <c r="AQ38" s="275">
        <v>30901</v>
      </c>
      <c r="AR38" s="275">
        <v>33392</v>
      </c>
      <c r="AS38" s="275">
        <v>36185</v>
      </c>
      <c r="AT38" s="275">
        <v>38170</v>
      </c>
      <c r="AU38" s="275">
        <v>41013</v>
      </c>
      <c r="AV38" s="275">
        <v>44184</v>
      </c>
      <c r="AW38" s="275">
        <v>45329</v>
      </c>
      <c r="AX38" s="275">
        <v>45977</v>
      </c>
      <c r="AY38" s="275">
        <v>48083</v>
      </c>
      <c r="AZ38" s="275">
        <v>51378</v>
      </c>
      <c r="BA38" s="275">
        <v>56273</v>
      </c>
      <c r="BB38" s="275">
        <v>61687</v>
      </c>
      <c r="BC38" s="275">
        <v>62180</v>
      </c>
      <c r="BD38" s="275">
        <v>61431</v>
      </c>
      <c r="BE38" s="275">
        <v>63552</v>
      </c>
      <c r="BF38" s="275">
        <v>66519</v>
      </c>
      <c r="BG38" s="275">
        <v>67728</v>
      </c>
      <c r="BH38" s="275">
        <v>68309</v>
      </c>
      <c r="BI38" s="275">
        <v>69637</v>
      </c>
    </row>
    <row r="39" spans="1:61" ht="18" customHeight="1" x14ac:dyDescent="0.2">
      <c r="A39" s="274" t="s">
        <v>1089</v>
      </c>
      <c r="B39" s="275">
        <v>2508</v>
      </c>
      <c r="C39" s="275">
        <v>2806</v>
      </c>
      <c r="D39" s="275">
        <v>3427</v>
      </c>
      <c r="E39" s="275">
        <v>3677</v>
      </c>
      <c r="F39" s="275">
        <v>4264</v>
      </c>
      <c r="G39" s="275">
        <v>4666</v>
      </c>
      <c r="H39" s="275">
        <v>4855</v>
      </c>
      <c r="I39" s="275">
        <v>5063</v>
      </c>
      <c r="J39" s="275">
        <v>5713</v>
      </c>
      <c r="K39" s="275">
        <v>6826</v>
      </c>
      <c r="L39" s="275"/>
      <c r="M39" s="275"/>
      <c r="N39" s="275"/>
      <c r="O39" s="275"/>
      <c r="P39" s="275">
        <v>7516</v>
      </c>
      <c r="Q39" s="275">
        <v>8388</v>
      </c>
      <c r="R39" s="275">
        <v>9307</v>
      </c>
      <c r="S39" s="275">
        <v>9717</v>
      </c>
      <c r="T39" s="275">
        <v>10661</v>
      </c>
      <c r="U39" s="275">
        <v>12177</v>
      </c>
      <c r="V39" s="275">
        <v>13449</v>
      </c>
      <c r="W39" s="275">
        <v>13905</v>
      </c>
      <c r="X39" s="275">
        <v>15285</v>
      </c>
      <c r="Y39" s="275">
        <v>16961</v>
      </c>
      <c r="Z39" s="275">
        <v>19857</v>
      </c>
      <c r="AA39" s="275">
        <v>22737</v>
      </c>
      <c r="AB39" s="275">
        <v>26006</v>
      </c>
      <c r="AC39" s="275">
        <v>28356</v>
      </c>
      <c r="AD39" s="275">
        <v>29877</v>
      </c>
      <c r="AE39" s="275">
        <v>30064</v>
      </c>
      <c r="AF39" s="275">
        <v>30974</v>
      </c>
      <c r="AG39" s="275">
        <v>34234</v>
      </c>
      <c r="AH39" s="275">
        <v>38765</v>
      </c>
      <c r="AI39" s="275">
        <v>42516</v>
      </c>
      <c r="AJ39" s="275">
        <v>47323</v>
      </c>
      <c r="AK39" s="275">
        <v>50382</v>
      </c>
      <c r="AL39" s="275">
        <v>55322</v>
      </c>
      <c r="AM39" s="275">
        <v>58856</v>
      </c>
      <c r="AN39" s="275">
        <v>61552</v>
      </c>
      <c r="AO39" s="275">
        <v>63464</v>
      </c>
      <c r="AP39" s="275">
        <v>64820</v>
      </c>
      <c r="AQ39" s="275">
        <v>70433</v>
      </c>
      <c r="AR39" s="275">
        <v>75133</v>
      </c>
      <c r="AS39" s="275">
        <v>80764</v>
      </c>
      <c r="AT39" s="275">
        <v>83315</v>
      </c>
      <c r="AU39" s="275">
        <v>87376</v>
      </c>
      <c r="AV39" s="275">
        <v>96769</v>
      </c>
      <c r="AW39" s="275">
        <v>103719</v>
      </c>
      <c r="AX39" s="275">
        <v>111376</v>
      </c>
      <c r="AY39" s="275">
        <v>119725</v>
      </c>
      <c r="AZ39" s="275">
        <v>125157</v>
      </c>
      <c r="BA39" s="275">
        <v>138395</v>
      </c>
      <c r="BB39" s="275">
        <v>148006</v>
      </c>
      <c r="BC39" s="275">
        <v>138964</v>
      </c>
      <c r="BD39" s="275">
        <v>142741</v>
      </c>
      <c r="BE39" s="275">
        <v>149461</v>
      </c>
      <c r="BF39" s="275">
        <v>153203</v>
      </c>
      <c r="BG39" s="275">
        <v>153035</v>
      </c>
      <c r="BH39" s="275">
        <v>150873</v>
      </c>
      <c r="BI39" s="275">
        <v>154732</v>
      </c>
    </row>
    <row r="40" spans="1:61" ht="18" customHeight="1" x14ac:dyDescent="0.2">
      <c r="A40" s="274" t="s">
        <v>1088</v>
      </c>
      <c r="B40" s="275">
        <v>694</v>
      </c>
      <c r="C40" s="275">
        <v>886</v>
      </c>
      <c r="D40" s="275">
        <v>1068</v>
      </c>
      <c r="E40" s="275">
        <v>1219</v>
      </c>
      <c r="F40" s="275">
        <v>1366</v>
      </c>
      <c r="G40" s="275">
        <v>1521</v>
      </c>
      <c r="H40" s="275">
        <v>1624</v>
      </c>
      <c r="I40" s="275">
        <v>1775</v>
      </c>
      <c r="J40" s="275">
        <v>1877</v>
      </c>
      <c r="K40" s="275">
        <v>1924</v>
      </c>
      <c r="L40" s="275"/>
      <c r="M40" s="275"/>
      <c r="N40" s="275"/>
      <c r="O40" s="275"/>
      <c r="P40" s="275">
        <v>1953</v>
      </c>
      <c r="Q40" s="275">
        <v>2109</v>
      </c>
      <c r="R40" s="275">
        <v>2357</v>
      </c>
      <c r="S40" s="275">
        <v>2502</v>
      </c>
      <c r="T40" s="275">
        <v>2767</v>
      </c>
      <c r="U40" s="275">
        <v>3372</v>
      </c>
      <c r="V40" s="275">
        <v>3707</v>
      </c>
      <c r="W40" s="275">
        <v>3864</v>
      </c>
      <c r="X40" s="275">
        <v>4438</v>
      </c>
      <c r="Y40" s="275">
        <v>4805</v>
      </c>
      <c r="Z40" s="275">
        <v>5429</v>
      </c>
      <c r="AA40" s="275">
        <v>5705</v>
      </c>
      <c r="AB40" s="275">
        <v>6025</v>
      </c>
      <c r="AC40" s="275">
        <v>6543</v>
      </c>
      <c r="AD40" s="275">
        <v>7608</v>
      </c>
      <c r="AE40" s="275">
        <v>8320</v>
      </c>
      <c r="AF40" s="275">
        <v>9002</v>
      </c>
      <c r="AG40" s="275">
        <v>10025</v>
      </c>
      <c r="AH40" s="275">
        <v>10836</v>
      </c>
      <c r="AI40" s="275">
        <v>11738</v>
      </c>
      <c r="AJ40" s="275">
        <v>12678</v>
      </c>
      <c r="AK40" s="275">
        <v>13819</v>
      </c>
      <c r="AL40" s="275">
        <v>15091</v>
      </c>
      <c r="AM40" s="275">
        <v>16472</v>
      </c>
      <c r="AN40" s="275">
        <v>17758</v>
      </c>
      <c r="AO40" s="275">
        <v>18670</v>
      </c>
      <c r="AP40" s="275">
        <v>17808</v>
      </c>
      <c r="AQ40" s="275">
        <v>19640</v>
      </c>
      <c r="AR40" s="275">
        <v>21512</v>
      </c>
      <c r="AS40" s="275">
        <v>23365</v>
      </c>
      <c r="AT40" s="275">
        <v>25475</v>
      </c>
      <c r="AU40" s="275">
        <v>28504</v>
      </c>
      <c r="AV40" s="275">
        <v>32016</v>
      </c>
      <c r="AW40" s="275">
        <v>34844</v>
      </c>
      <c r="AX40" s="275">
        <v>38578</v>
      </c>
      <c r="AY40" s="275">
        <v>40319</v>
      </c>
      <c r="AZ40" s="275">
        <v>41163</v>
      </c>
      <c r="BA40" s="275">
        <v>42576</v>
      </c>
      <c r="BB40" s="275">
        <v>44278</v>
      </c>
      <c r="BC40" s="275">
        <v>45372</v>
      </c>
      <c r="BD40" s="275">
        <v>49214</v>
      </c>
      <c r="BE40" s="275">
        <v>49648</v>
      </c>
      <c r="BF40" s="275">
        <v>48421</v>
      </c>
      <c r="BG40" s="275">
        <v>46652</v>
      </c>
      <c r="BH40" s="275">
        <v>45869</v>
      </c>
      <c r="BI40" s="275">
        <v>46714</v>
      </c>
    </row>
    <row r="41" spans="1:61" ht="18" customHeight="1" x14ac:dyDescent="0.2">
      <c r="A41" s="274" t="s">
        <v>1087</v>
      </c>
      <c r="B41" s="275">
        <v>1814</v>
      </c>
      <c r="C41" s="275">
        <v>1921</v>
      </c>
      <c r="D41" s="275">
        <v>2360</v>
      </c>
      <c r="E41" s="275">
        <v>2458</v>
      </c>
      <c r="F41" s="275">
        <v>2898</v>
      </c>
      <c r="G41" s="275">
        <v>3145</v>
      </c>
      <c r="H41" s="275">
        <v>3230</v>
      </c>
      <c r="I41" s="275">
        <v>3288</v>
      </c>
      <c r="J41" s="275">
        <v>3836</v>
      </c>
      <c r="K41" s="275">
        <v>4902</v>
      </c>
      <c r="L41" s="275"/>
      <c r="M41" s="275"/>
      <c r="N41" s="275"/>
      <c r="O41" s="275"/>
      <c r="P41" s="275">
        <v>5563</v>
      </c>
      <c r="Q41" s="275">
        <v>6279</v>
      </c>
      <c r="R41" s="275">
        <v>6950</v>
      </c>
      <c r="S41" s="275">
        <v>7215</v>
      </c>
      <c r="T41" s="275">
        <v>7895</v>
      </c>
      <c r="U41" s="275">
        <v>8805</v>
      </c>
      <c r="V41" s="275">
        <v>9742</v>
      </c>
      <c r="W41" s="275">
        <v>10041</v>
      </c>
      <c r="X41" s="275">
        <v>10847</v>
      </c>
      <c r="Y41" s="275">
        <v>12156</v>
      </c>
      <c r="Z41" s="275">
        <v>14428</v>
      </c>
      <c r="AA41" s="275">
        <v>17033</v>
      </c>
      <c r="AB41" s="275">
        <v>19982</v>
      </c>
      <c r="AC41" s="275">
        <v>21813</v>
      </c>
      <c r="AD41" s="275">
        <v>22269</v>
      </c>
      <c r="AE41" s="275">
        <v>21744</v>
      </c>
      <c r="AF41" s="275">
        <v>21972</v>
      </c>
      <c r="AG41" s="275">
        <v>24209</v>
      </c>
      <c r="AH41" s="275">
        <v>27929</v>
      </c>
      <c r="AI41" s="275">
        <v>30778</v>
      </c>
      <c r="AJ41" s="275">
        <v>34645</v>
      </c>
      <c r="AK41" s="275">
        <v>36563</v>
      </c>
      <c r="AL41" s="275">
        <v>40231</v>
      </c>
      <c r="AM41" s="275">
        <v>42384</v>
      </c>
      <c r="AN41" s="275">
        <v>43794</v>
      </c>
      <c r="AO41" s="275">
        <v>44795</v>
      </c>
      <c r="AP41" s="275">
        <v>47012</v>
      </c>
      <c r="AQ41" s="275">
        <v>50793</v>
      </c>
      <c r="AR41" s="275">
        <v>53622</v>
      </c>
      <c r="AS41" s="275">
        <v>57399</v>
      </c>
      <c r="AT41" s="275">
        <v>57840</v>
      </c>
      <c r="AU41" s="275">
        <v>58872</v>
      </c>
      <c r="AV41" s="275">
        <v>64753</v>
      </c>
      <c r="AW41" s="275">
        <v>68875</v>
      </c>
      <c r="AX41" s="275">
        <v>72798</v>
      </c>
      <c r="AY41" s="275">
        <v>79406</v>
      </c>
      <c r="AZ41" s="275">
        <v>83994</v>
      </c>
      <c r="BA41" s="275">
        <v>95818</v>
      </c>
      <c r="BB41" s="275">
        <v>103728</v>
      </c>
      <c r="BC41" s="275">
        <v>93592</v>
      </c>
      <c r="BD41" s="275">
        <v>93527</v>
      </c>
      <c r="BE41" s="275">
        <v>99813</v>
      </c>
      <c r="BF41" s="275">
        <v>104782</v>
      </c>
      <c r="BG41" s="275">
        <v>106383</v>
      </c>
      <c r="BH41" s="275">
        <v>105004</v>
      </c>
      <c r="BI41" s="275">
        <v>108018</v>
      </c>
    </row>
    <row r="42" spans="1:61" ht="18" customHeight="1" x14ac:dyDescent="0.2">
      <c r="A42" s="274" t="s">
        <v>1046</v>
      </c>
      <c r="B42" s="275">
        <v>0</v>
      </c>
      <c r="C42" s="275">
        <v>0</v>
      </c>
      <c r="D42" s="275">
        <v>0</v>
      </c>
      <c r="E42" s="275">
        <v>0</v>
      </c>
      <c r="F42" s="275">
        <v>0</v>
      </c>
      <c r="G42" s="275">
        <v>0</v>
      </c>
      <c r="H42" s="275">
        <v>3146</v>
      </c>
      <c r="I42" s="275">
        <v>8065</v>
      </c>
      <c r="J42" s="275">
        <v>9759</v>
      </c>
      <c r="K42" s="275">
        <v>11220</v>
      </c>
      <c r="L42" s="275"/>
      <c r="M42" s="275"/>
      <c r="N42" s="275"/>
      <c r="O42" s="275"/>
      <c r="P42" s="275">
        <v>12962</v>
      </c>
      <c r="Q42" s="275">
        <v>15138</v>
      </c>
      <c r="R42" s="275">
        <v>17639</v>
      </c>
      <c r="S42" s="275">
        <v>20153</v>
      </c>
      <c r="T42" s="275">
        <v>24501</v>
      </c>
      <c r="U42" s="275">
        <v>29782</v>
      </c>
      <c r="V42" s="275">
        <v>34883</v>
      </c>
      <c r="W42" s="275">
        <v>40354</v>
      </c>
      <c r="X42" s="275">
        <v>46133</v>
      </c>
      <c r="Y42" s="275">
        <v>53254</v>
      </c>
      <c r="Z42" s="275">
        <v>63419</v>
      </c>
      <c r="AA42" s="275">
        <v>75077</v>
      </c>
      <c r="AB42" s="275">
        <v>84361</v>
      </c>
      <c r="AC42" s="275">
        <v>94825</v>
      </c>
      <c r="AD42" s="275">
        <v>104440</v>
      </c>
      <c r="AE42" s="275">
        <v>112766</v>
      </c>
      <c r="AF42" s="275">
        <v>122212</v>
      </c>
      <c r="AG42" s="275">
        <v>133420</v>
      </c>
      <c r="AH42" s="275">
        <v>144045</v>
      </c>
      <c r="AI42" s="275">
        <v>163089</v>
      </c>
      <c r="AJ42" s="275">
        <v>183842</v>
      </c>
      <c r="AK42" s="275">
        <v>213827</v>
      </c>
      <c r="AL42" s="275">
        <v>244183</v>
      </c>
      <c r="AM42" s="275">
        <v>272338</v>
      </c>
      <c r="AN42" s="275">
        <v>302084</v>
      </c>
      <c r="AO42" s="275">
        <v>329255</v>
      </c>
      <c r="AP42" s="275">
        <v>350919</v>
      </c>
      <c r="AQ42" s="275">
        <v>371208</v>
      </c>
      <c r="AR42" s="275">
        <v>378807</v>
      </c>
      <c r="AS42" s="275">
        <v>398328</v>
      </c>
      <c r="AT42" s="275">
        <v>428164</v>
      </c>
      <c r="AU42" s="275">
        <v>475914</v>
      </c>
      <c r="AV42" s="275">
        <v>518880</v>
      </c>
      <c r="AW42" s="275">
        <v>557837</v>
      </c>
      <c r="AX42" s="275">
        <v>608953</v>
      </c>
      <c r="AY42" s="275">
        <v>656576</v>
      </c>
      <c r="AZ42" s="275">
        <v>718631</v>
      </c>
      <c r="BA42" s="275">
        <v>767623</v>
      </c>
      <c r="BB42" s="275">
        <v>821410</v>
      </c>
      <c r="BC42" s="275">
        <v>884409</v>
      </c>
      <c r="BD42" s="275">
        <v>928023</v>
      </c>
      <c r="BE42" s="275">
        <v>965005</v>
      </c>
      <c r="BF42" s="275">
        <v>1004874</v>
      </c>
      <c r="BG42" s="275">
        <v>1049294</v>
      </c>
      <c r="BH42" s="275">
        <v>1128789</v>
      </c>
      <c r="BI42" s="275">
        <v>1205995</v>
      </c>
    </row>
    <row r="43" spans="1:61" ht="18" customHeight="1" x14ac:dyDescent="0.2">
      <c r="A43" s="289" t="s">
        <v>1086</v>
      </c>
      <c r="B43" s="275">
        <v>186</v>
      </c>
      <c r="C43" s="275">
        <v>189</v>
      </c>
      <c r="D43" s="275">
        <v>192</v>
      </c>
      <c r="E43" s="275">
        <v>195</v>
      </c>
      <c r="F43" s="275">
        <v>197</v>
      </c>
      <c r="G43" s="275">
        <v>200</v>
      </c>
      <c r="H43" s="275">
        <v>202</v>
      </c>
      <c r="I43" s="275">
        <v>204</v>
      </c>
      <c r="J43" s="275">
        <v>206</v>
      </c>
      <c r="K43" s="275">
        <v>208</v>
      </c>
      <c r="L43" s="275"/>
      <c r="M43" s="275"/>
      <c r="N43" s="275"/>
      <c r="O43" s="275"/>
      <c r="P43" s="275">
        <v>210</v>
      </c>
      <c r="Q43" s="275">
        <v>213</v>
      </c>
      <c r="R43" s="275">
        <v>215</v>
      </c>
      <c r="S43" s="275">
        <v>217</v>
      </c>
      <c r="T43" s="275">
        <v>218</v>
      </c>
      <c r="U43" s="275">
        <v>220</v>
      </c>
      <c r="V43" s="275">
        <v>222</v>
      </c>
      <c r="W43" s="275">
        <v>224</v>
      </c>
      <c r="X43" s="275">
        <v>226</v>
      </c>
      <c r="Y43" s="275">
        <v>228</v>
      </c>
      <c r="Z43" s="275">
        <v>230</v>
      </c>
      <c r="AA43" s="275">
        <v>233</v>
      </c>
      <c r="AB43" s="275">
        <v>235</v>
      </c>
      <c r="AC43" s="275">
        <v>237</v>
      </c>
      <c r="AD43" s="275">
        <v>239</v>
      </c>
      <c r="AE43" s="275">
        <v>242</v>
      </c>
      <c r="AF43" s="275">
        <v>244</v>
      </c>
      <c r="AG43" s="275">
        <v>246</v>
      </c>
      <c r="AH43" s="275">
        <v>248</v>
      </c>
      <c r="AI43" s="275">
        <v>251</v>
      </c>
      <c r="AJ43" s="275">
        <v>254</v>
      </c>
      <c r="AK43" s="275">
        <v>257</v>
      </c>
      <c r="AL43" s="275">
        <v>260</v>
      </c>
      <c r="AM43" s="275">
        <v>263</v>
      </c>
      <c r="AN43" s="275">
        <v>266</v>
      </c>
      <c r="AO43" s="275">
        <v>268</v>
      </c>
      <c r="AP43" s="275">
        <v>271</v>
      </c>
      <c r="AQ43" s="275">
        <v>274</v>
      </c>
      <c r="AR43" s="275">
        <v>277</v>
      </c>
      <c r="AS43" s="275">
        <v>279</v>
      </c>
      <c r="AT43" s="275">
        <v>282</v>
      </c>
      <c r="AU43" s="275">
        <v>285</v>
      </c>
      <c r="AV43" s="275">
        <v>287</v>
      </c>
      <c r="AW43" s="275">
        <v>290</v>
      </c>
      <c r="AX43" s="275">
        <v>293</v>
      </c>
      <c r="AY43" s="275">
        <v>295</v>
      </c>
      <c r="AZ43" s="275">
        <v>298</v>
      </c>
      <c r="BA43" s="275">
        <v>301</v>
      </c>
      <c r="BB43" s="275">
        <v>304</v>
      </c>
      <c r="BC43" s="275">
        <v>306</v>
      </c>
      <c r="BD43" s="275">
        <v>309</v>
      </c>
      <c r="BE43" s="275">
        <v>311</v>
      </c>
      <c r="BF43" s="275">
        <v>314</v>
      </c>
      <c r="BG43" s="275">
        <v>316</v>
      </c>
      <c r="BH43" s="275">
        <v>318</v>
      </c>
      <c r="BI43" s="275">
        <v>321</v>
      </c>
    </row>
    <row r="44" spans="1:61" ht="23.45" customHeight="1" x14ac:dyDescent="0.2">
      <c r="A44" s="289" t="s">
        <v>1085</v>
      </c>
      <c r="B44" s="275">
        <v>24706</v>
      </c>
      <c r="C44" s="275">
        <v>26332</v>
      </c>
      <c r="D44" s="275">
        <v>28414</v>
      </c>
      <c r="E44" s="275">
        <v>30918</v>
      </c>
      <c r="F44" s="275">
        <v>34130</v>
      </c>
      <c r="G44" s="275">
        <v>37186</v>
      </c>
      <c r="H44" s="275">
        <v>41227</v>
      </c>
      <c r="I44" s="275">
        <v>46502</v>
      </c>
      <c r="J44" s="275">
        <v>52689</v>
      </c>
      <c r="K44" s="275">
        <v>59097</v>
      </c>
      <c r="L44" s="275"/>
      <c r="M44" s="275">
        <f>P44-L46-L73</f>
        <v>23584</v>
      </c>
      <c r="N44" s="275"/>
      <c r="O44" s="275">
        <f>P45+P46+P57+P73</f>
        <v>67046</v>
      </c>
      <c r="P44" s="275">
        <v>67046</v>
      </c>
      <c r="Q44" s="275">
        <v>74339</v>
      </c>
      <c r="R44" s="275">
        <v>83350</v>
      </c>
      <c r="S44" s="275">
        <v>93092</v>
      </c>
      <c r="T44" s="275">
        <v>105884</v>
      </c>
      <c r="U44" s="275">
        <v>121106</v>
      </c>
      <c r="V44" s="275">
        <v>139293</v>
      </c>
      <c r="W44" s="275">
        <v>159946</v>
      </c>
      <c r="X44" s="275">
        <v>180046</v>
      </c>
      <c r="Y44" s="275">
        <v>204567</v>
      </c>
      <c r="Z44" s="275">
        <v>235475</v>
      </c>
      <c r="AA44" s="275">
        <v>273418</v>
      </c>
      <c r="AB44" s="275">
        <v>308038</v>
      </c>
      <c r="AC44" s="275">
        <v>339453</v>
      </c>
      <c r="AD44" s="275">
        <v>375119</v>
      </c>
      <c r="AE44" s="275">
        <v>412836</v>
      </c>
      <c r="AF44" s="275">
        <v>443712</v>
      </c>
      <c r="AG44" s="275">
        <v>482287</v>
      </c>
      <c r="AH44" s="275">
        <v>540513</v>
      </c>
      <c r="AI44" s="275">
        <v>602254</v>
      </c>
      <c r="AJ44" s="275">
        <v>674070</v>
      </c>
      <c r="AK44" s="275">
        <v>737681</v>
      </c>
      <c r="AL44" s="275">
        <v>798746</v>
      </c>
      <c r="AM44" s="275">
        <v>857725</v>
      </c>
      <c r="AN44" s="275">
        <v>905669</v>
      </c>
      <c r="AO44" s="275">
        <v>958174</v>
      </c>
      <c r="AP44" s="275">
        <v>1009594</v>
      </c>
      <c r="AQ44" s="275">
        <v>1065112</v>
      </c>
      <c r="AR44" s="275">
        <v>1126839</v>
      </c>
      <c r="AS44" s="275">
        <v>1197540</v>
      </c>
      <c r="AT44" s="275">
        <v>1286383</v>
      </c>
      <c r="AU44" s="275">
        <v>1399391</v>
      </c>
      <c r="AV44" s="275">
        <v>1532426</v>
      </c>
      <c r="AW44" s="275">
        <v>1664436</v>
      </c>
      <c r="AX44" s="275">
        <v>1784922</v>
      </c>
      <c r="AY44" s="275">
        <v>1904502</v>
      </c>
      <c r="AZ44" s="275">
        <v>2031359</v>
      </c>
      <c r="BA44" s="275">
        <v>2157256</v>
      </c>
      <c r="BB44" s="275">
        <v>2251055</v>
      </c>
      <c r="BC44" s="275">
        <v>2355705</v>
      </c>
      <c r="BD44" s="275">
        <v>2453664</v>
      </c>
      <c r="BE44" s="275">
        <v>2538441</v>
      </c>
      <c r="BF44" s="275">
        <v>2642201</v>
      </c>
      <c r="BG44" s="275">
        <v>2724539</v>
      </c>
      <c r="BH44" s="275">
        <v>2878382</v>
      </c>
      <c r="BI44" s="275">
        <v>3050825</v>
      </c>
    </row>
    <row r="45" spans="1:61" ht="18" customHeight="1" x14ac:dyDescent="0.2">
      <c r="A45" s="274" t="s">
        <v>1068</v>
      </c>
      <c r="B45" s="275">
        <v>12949</v>
      </c>
      <c r="C45" s="275">
        <v>13357</v>
      </c>
      <c r="D45" s="275">
        <v>14255</v>
      </c>
      <c r="E45" s="275">
        <v>15311</v>
      </c>
      <c r="F45" s="275">
        <v>16928</v>
      </c>
      <c r="G45" s="275">
        <v>18209</v>
      </c>
      <c r="H45" s="275">
        <v>18594</v>
      </c>
      <c r="I45" s="275">
        <v>18537</v>
      </c>
      <c r="J45" s="275">
        <v>20500</v>
      </c>
      <c r="K45" s="275">
        <v>22601</v>
      </c>
      <c r="L45" s="275"/>
      <c r="M45" s="275"/>
      <c r="N45" s="275"/>
      <c r="O45" s="275"/>
      <c r="P45" s="275">
        <v>24953</v>
      </c>
      <c r="Q45" s="275">
        <v>26312</v>
      </c>
      <c r="R45" s="275">
        <v>28646</v>
      </c>
      <c r="S45" s="275">
        <v>31625</v>
      </c>
      <c r="T45" s="275">
        <v>34373</v>
      </c>
      <c r="U45" s="275">
        <v>37262</v>
      </c>
      <c r="V45" s="275">
        <v>40647</v>
      </c>
      <c r="W45" s="275">
        <v>44853</v>
      </c>
      <c r="X45" s="275">
        <v>48016</v>
      </c>
      <c r="Y45" s="275">
        <v>52312</v>
      </c>
      <c r="Z45" s="275">
        <v>58146</v>
      </c>
      <c r="AA45" s="275">
        <v>65355</v>
      </c>
      <c r="AB45" s="275">
        <v>72450</v>
      </c>
      <c r="AC45" s="275">
        <v>78619</v>
      </c>
      <c r="AD45" s="275">
        <v>86500</v>
      </c>
      <c r="AE45" s="275">
        <v>95640</v>
      </c>
      <c r="AF45" s="275">
        <v>103610</v>
      </c>
      <c r="AG45" s="275">
        <v>109652</v>
      </c>
      <c r="AH45" s="275">
        <v>120217</v>
      </c>
      <c r="AI45" s="275">
        <v>126651</v>
      </c>
      <c r="AJ45" s="275">
        <v>137882</v>
      </c>
      <c r="AK45" s="275">
        <v>140815</v>
      </c>
      <c r="AL45" s="275">
        <v>143178</v>
      </c>
      <c r="AM45" s="275">
        <v>144098</v>
      </c>
      <c r="AN45" s="275">
        <v>142035</v>
      </c>
      <c r="AO45" s="275">
        <v>144817</v>
      </c>
      <c r="AP45" s="275">
        <v>150354</v>
      </c>
      <c r="AQ45" s="275">
        <v>161432</v>
      </c>
      <c r="AR45" s="275">
        <v>176906</v>
      </c>
      <c r="AS45" s="275">
        <v>187681</v>
      </c>
      <c r="AT45" s="275">
        <v>198966</v>
      </c>
      <c r="AU45" s="275">
        <v>206272</v>
      </c>
      <c r="AV45" s="275">
        <v>219314</v>
      </c>
      <c r="AW45" s="275">
        <v>235648</v>
      </c>
      <c r="AX45" s="275">
        <v>248479</v>
      </c>
      <c r="AY45" s="275">
        <v>263806</v>
      </c>
      <c r="AZ45" s="275">
        <v>273196</v>
      </c>
      <c r="BA45" s="275">
        <v>289916</v>
      </c>
      <c r="BB45" s="275">
        <v>294881</v>
      </c>
      <c r="BC45" s="275">
        <v>293130</v>
      </c>
      <c r="BD45" s="275">
        <v>298727</v>
      </c>
      <c r="BE45" s="275">
        <v>308519</v>
      </c>
      <c r="BF45" s="275">
        <v>317607</v>
      </c>
      <c r="BG45" s="275">
        <v>325130</v>
      </c>
      <c r="BH45" s="275">
        <v>329652</v>
      </c>
      <c r="BI45" s="275">
        <v>338150</v>
      </c>
    </row>
    <row r="46" spans="1:61" ht="18" customHeight="1" x14ac:dyDescent="0.2">
      <c r="A46" s="274" t="s">
        <v>1067</v>
      </c>
      <c r="B46" s="275">
        <v>7497</v>
      </c>
      <c r="C46" s="275">
        <v>8236</v>
      </c>
      <c r="D46" s="275">
        <v>8999</v>
      </c>
      <c r="E46" s="275">
        <v>9892</v>
      </c>
      <c r="F46" s="275">
        <v>10971</v>
      </c>
      <c r="G46" s="275">
        <v>12023</v>
      </c>
      <c r="H46" s="275">
        <v>15673</v>
      </c>
      <c r="I46" s="275">
        <v>21109</v>
      </c>
      <c r="J46" s="275">
        <v>24379</v>
      </c>
      <c r="K46" s="275">
        <v>27565</v>
      </c>
      <c r="L46" s="275">
        <f>SUM(P47,P45,P59,P58)</f>
        <v>42106</v>
      </c>
      <c r="M46" s="275"/>
      <c r="N46" s="275"/>
      <c r="O46" s="275"/>
      <c r="P46" s="275">
        <v>31763</v>
      </c>
      <c r="Q46" s="275">
        <v>36727</v>
      </c>
      <c r="R46" s="275">
        <v>42617</v>
      </c>
      <c r="S46" s="275">
        <v>48027</v>
      </c>
      <c r="T46" s="275">
        <v>55956</v>
      </c>
      <c r="U46" s="275">
        <v>66330</v>
      </c>
      <c r="V46" s="275">
        <v>79068</v>
      </c>
      <c r="W46" s="275">
        <v>93115</v>
      </c>
      <c r="X46" s="275">
        <v>106582</v>
      </c>
      <c r="Y46" s="275">
        <v>122739</v>
      </c>
      <c r="Z46" s="275">
        <v>142333</v>
      </c>
      <c r="AA46" s="275">
        <v>167730</v>
      </c>
      <c r="AB46" s="275">
        <v>190651</v>
      </c>
      <c r="AC46" s="275">
        <v>212741</v>
      </c>
      <c r="AD46" s="275">
        <v>237405</v>
      </c>
      <c r="AE46" s="275">
        <v>259273</v>
      </c>
      <c r="AF46" s="275">
        <v>274699</v>
      </c>
      <c r="AG46" s="275">
        <v>300035</v>
      </c>
      <c r="AH46" s="275">
        <v>338282</v>
      </c>
      <c r="AI46" s="275">
        <v>387271</v>
      </c>
      <c r="AJ46" s="275">
        <v>439113</v>
      </c>
      <c r="AK46" s="275">
        <v>492308</v>
      </c>
      <c r="AL46" s="275">
        <v>543122</v>
      </c>
      <c r="AM46" s="275">
        <v>593278</v>
      </c>
      <c r="AN46" s="275">
        <v>636747</v>
      </c>
      <c r="AO46" s="275">
        <v>681482</v>
      </c>
      <c r="AP46" s="275">
        <v>722128</v>
      </c>
      <c r="AQ46" s="275">
        <v>758575</v>
      </c>
      <c r="AR46" s="275">
        <v>792527</v>
      </c>
      <c r="AS46" s="275">
        <v>846086</v>
      </c>
      <c r="AT46" s="275">
        <v>919448</v>
      </c>
      <c r="AU46" s="275">
        <v>1014921</v>
      </c>
      <c r="AV46" s="275">
        <v>1122023</v>
      </c>
      <c r="AW46" s="275">
        <v>1222281</v>
      </c>
      <c r="AX46" s="275">
        <v>1320644</v>
      </c>
      <c r="AY46" s="275">
        <v>1414602</v>
      </c>
      <c r="AZ46" s="275">
        <v>1517815</v>
      </c>
      <c r="BA46" s="275">
        <v>1609716</v>
      </c>
      <c r="BB46" s="275">
        <v>1696163</v>
      </c>
      <c r="BC46" s="275">
        <v>1796114</v>
      </c>
      <c r="BD46" s="275">
        <v>1875102</v>
      </c>
      <c r="BE46" s="275">
        <v>1948166</v>
      </c>
      <c r="BF46" s="275">
        <v>2019609</v>
      </c>
      <c r="BG46" s="275">
        <v>2086283</v>
      </c>
      <c r="BH46" s="275">
        <v>2228203</v>
      </c>
      <c r="BI46" s="275">
        <v>2384525</v>
      </c>
    </row>
    <row r="47" spans="1:61" ht="18" customHeight="1" x14ac:dyDescent="0.2">
      <c r="A47" s="274" t="s">
        <v>1066</v>
      </c>
      <c r="B47" s="275">
        <v>5812</v>
      </c>
      <c r="C47" s="275">
        <v>6468</v>
      </c>
      <c r="D47" s="275">
        <v>7178</v>
      </c>
      <c r="E47" s="275">
        <v>7952</v>
      </c>
      <c r="F47" s="275">
        <v>9052</v>
      </c>
      <c r="G47" s="275">
        <v>10072</v>
      </c>
      <c r="H47" s="275">
        <v>10296</v>
      </c>
      <c r="I47" s="275">
        <v>10452</v>
      </c>
      <c r="J47" s="275">
        <v>11830</v>
      </c>
      <c r="K47" s="275">
        <v>13363</v>
      </c>
      <c r="L47" s="275"/>
      <c r="M47" s="275"/>
      <c r="N47" s="275"/>
      <c r="O47" s="275"/>
      <c r="P47" s="275">
        <v>15499</v>
      </c>
      <c r="Q47" s="275">
        <v>17840</v>
      </c>
      <c r="R47" s="275">
        <v>20690</v>
      </c>
      <c r="S47" s="275">
        <v>22994</v>
      </c>
      <c r="T47" s="275">
        <v>26080</v>
      </c>
      <c r="U47" s="275">
        <v>30578</v>
      </c>
      <c r="V47" s="275">
        <v>37425</v>
      </c>
      <c r="W47" s="275">
        <v>45692</v>
      </c>
      <c r="X47" s="275">
        <v>52523</v>
      </c>
      <c r="Y47" s="275">
        <v>60955</v>
      </c>
      <c r="Z47" s="275">
        <v>69225</v>
      </c>
      <c r="AA47" s="275">
        <v>81804</v>
      </c>
      <c r="AB47" s="275">
        <v>94227</v>
      </c>
      <c r="AC47" s="275">
        <v>105128</v>
      </c>
      <c r="AD47" s="275">
        <v>119053</v>
      </c>
      <c r="AE47" s="275">
        <v>131311</v>
      </c>
      <c r="AF47" s="275">
        <v>136077</v>
      </c>
      <c r="AG47" s="275">
        <v>149177</v>
      </c>
      <c r="AH47" s="275">
        <v>175829</v>
      </c>
      <c r="AI47" s="275">
        <v>204775</v>
      </c>
      <c r="AJ47" s="275">
        <v>233885</v>
      </c>
      <c r="AK47" s="275">
        <v>255092</v>
      </c>
      <c r="AL47" s="275">
        <v>274725</v>
      </c>
      <c r="AM47" s="275">
        <v>295294</v>
      </c>
      <c r="AN47" s="275">
        <v>308219</v>
      </c>
      <c r="AO47" s="275">
        <v>325342</v>
      </c>
      <c r="AP47" s="275">
        <v>343691</v>
      </c>
      <c r="AQ47" s="275">
        <v>359826</v>
      </c>
      <c r="AR47" s="275">
        <v>385185</v>
      </c>
      <c r="AS47" s="275">
        <v>417594</v>
      </c>
      <c r="AT47" s="275">
        <v>458493</v>
      </c>
      <c r="AU47" s="275">
        <v>502498</v>
      </c>
      <c r="AV47" s="275">
        <v>561495</v>
      </c>
      <c r="AW47" s="275">
        <v>615693</v>
      </c>
      <c r="AX47" s="275">
        <v>658832</v>
      </c>
      <c r="AY47" s="275">
        <v>701724</v>
      </c>
      <c r="AZ47" s="275">
        <v>737559</v>
      </c>
      <c r="BA47" s="275">
        <v>776628</v>
      </c>
      <c r="BB47" s="275">
        <v>803020</v>
      </c>
      <c r="BC47" s="275">
        <v>832551</v>
      </c>
      <c r="BD47" s="275">
        <v>863064</v>
      </c>
      <c r="BE47" s="275">
        <v>895098</v>
      </c>
      <c r="BF47" s="275">
        <v>925133</v>
      </c>
      <c r="BG47" s="275">
        <v>944901</v>
      </c>
      <c r="BH47" s="275">
        <v>999990</v>
      </c>
      <c r="BI47" s="275">
        <v>1072056</v>
      </c>
    </row>
    <row r="48" spans="1:61" ht="18" customHeight="1" x14ac:dyDescent="0.2">
      <c r="A48" s="274" t="s">
        <v>1065</v>
      </c>
      <c r="B48" s="275">
        <v>0</v>
      </c>
      <c r="C48" s="275">
        <v>0</v>
      </c>
      <c r="D48" s="275">
        <v>0</v>
      </c>
      <c r="E48" s="275">
        <v>0</v>
      </c>
      <c r="F48" s="275">
        <v>0</v>
      </c>
      <c r="G48" s="275">
        <v>0</v>
      </c>
      <c r="H48" s="275">
        <v>1842</v>
      </c>
      <c r="I48" s="275">
        <v>4924</v>
      </c>
      <c r="J48" s="275">
        <v>6218</v>
      </c>
      <c r="K48" s="275">
        <v>7045</v>
      </c>
      <c r="L48" s="275"/>
      <c r="M48" s="275"/>
      <c r="N48" s="275"/>
      <c r="O48" s="275"/>
      <c r="P48" s="275">
        <v>7672</v>
      </c>
      <c r="Q48" s="275">
        <v>8443</v>
      </c>
      <c r="R48" s="275">
        <v>9325</v>
      </c>
      <c r="S48" s="275">
        <v>10730</v>
      </c>
      <c r="T48" s="275">
        <v>13428</v>
      </c>
      <c r="U48" s="275">
        <v>16336</v>
      </c>
      <c r="V48" s="275">
        <v>19694</v>
      </c>
      <c r="W48" s="275">
        <v>22891</v>
      </c>
      <c r="X48" s="275">
        <v>26668</v>
      </c>
      <c r="Y48" s="275">
        <v>30922</v>
      </c>
      <c r="Z48" s="275">
        <v>37387</v>
      </c>
      <c r="AA48" s="275">
        <v>44769</v>
      </c>
      <c r="AB48" s="275">
        <v>52351</v>
      </c>
      <c r="AC48" s="275">
        <v>59559</v>
      </c>
      <c r="AD48" s="275">
        <v>66207</v>
      </c>
      <c r="AE48" s="275">
        <v>71829</v>
      </c>
      <c r="AF48" s="275">
        <v>76829</v>
      </c>
      <c r="AG48" s="275">
        <v>83081</v>
      </c>
      <c r="AH48" s="275">
        <v>88965</v>
      </c>
      <c r="AI48" s="275">
        <v>101137</v>
      </c>
      <c r="AJ48" s="275">
        <v>110182</v>
      </c>
      <c r="AK48" s="275">
        <v>120617</v>
      </c>
      <c r="AL48" s="275">
        <v>135996</v>
      </c>
      <c r="AM48" s="275">
        <v>149965</v>
      </c>
      <c r="AN48" s="275">
        <v>167670</v>
      </c>
      <c r="AO48" s="275">
        <v>184393</v>
      </c>
      <c r="AP48" s="275">
        <v>198750</v>
      </c>
      <c r="AQ48" s="275">
        <v>210376</v>
      </c>
      <c r="AR48" s="275">
        <v>209420</v>
      </c>
      <c r="AS48" s="275">
        <v>213173</v>
      </c>
      <c r="AT48" s="275">
        <v>224829</v>
      </c>
      <c r="AU48" s="275">
        <v>247686</v>
      </c>
      <c r="AV48" s="275">
        <v>265381</v>
      </c>
      <c r="AW48" s="275">
        <v>282668</v>
      </c>
      <c r="AX48" s="275">
        <v>311122</v>
      </c>
      <c r="AY48" s="275">
        <v>339762</v>
      </c>
      <c r="AZ48" s="275">
        <v>403690</v>
      </c>
      <c r="BA48" s="275">
        <v>432751</v>
      </c>
      <c r="BB48" s="275">
        <v>466971</v>
      </c>
      <c r="BC48" s="275">
        <v>498872</v>
      </c>
      <c r="BD48" s="275">
        <v>519253</v>
      </c>
      <c r="BE48" s="275">
        <v>546273</v>
      </c>
      <c r="BF48" s="275">
        <v>569513</v>
      </c>
      <c r="BG48" s="275">
        <v>590383</v>
      </c>
      <c r="BH48" s="275">
        <v>618452</v>
      </c>
      <c r="BI48" s="275">
        <v>646243</v>
      </c>
    </row>
    <row r="49" spans="1:61" ht="18" customHeight="1" x14ac:dyDescent="0.2">
      <c r="A49" s="274" t="s">
        <v>1064</v>
      </c>
      <c r="B49" s="275">
        <v>0</v>
      </c>
      <c r="C49" s="275">
        <v>0</v>
      </c>
      <c r="D49" s="275">
        <v>0</v>
      </c>
      <c r="E49" s="275">
        <v>0</v>
      </c>
      <c r="F49" s="275">
        <v>0</v>
      </c>
      <c r="G49" s="275">
        <v>0</v>
      </c>
      <c r="H49" s="275">
        <v>1304</v>
      </c>
      <c r="I49" s="275">
        <v>3141</v>
      </c>
      <c r="J49" s="275">
        <v>3541</v>
      </c>
      <c r="K49" s="275">
        <v>4174</v>
      </c>
      <c r="L49" s="275"/>
      <c r="M49" s="275"/>
      <c r="N49" s="275"/>
      <c r="O49" s="275"/>
      <c r="P49" s="275">
        <v>5290</v>
      </c>
      <c r="Q49" s="275">
        <v>6695</v>
      </c>
      <c r="R49" s="275">
        <v>8314</v>
      </c>
      <c r="S49" s="275">
        <v>9423</v>
      </c>
      <c r="T49" s="275">
        <v>11073</v>
      </c>
      <c r="U49" s="275">
        <v>13446</v>
      </c>
      <c r="V49" s="275">
        <v>15188</v>
      </c>
      <c r="W49" s="275">
        <v>17464</v>
      </c>
      <c r="X49" s="275">
        <v>19465</v>
      </c>
      <c r="Y49" s="275">
        <v>22332</v>
      </c>
      <c r="Z49" s="275">
        <v>26032</v>
      </c>
      <c r="AA49" s="275">
        <v>30307</v>
      </c>
      <c r="AB49" s="275">
        <v>32011</v>
      </c>
      <c r="AC49" s="275">
        <v>35266</v>
      </c>
      <c r="AD49" s="275">
        <v>38233</v>
      </c>
      <c r="AE49" s="275">
        <v>40937</v>
      </c>
      <c r="AF49" s="275">
        <v>45383</v>
      </c>
      <c r="AG49" s="275">
        <v>50339</v>
      </c>
      <c r="AH49" s="275">
        <v>55080</v>
      </c>
      <c r="AI49" s="275">
        <v>61952</v>
      </c>
      <c r="AJ49" s="275">
        <v>73661</v>
      </c>
      <c r="AK49" s="275">
        <v>93211</v>
      </c>
      <c r="AL49" s="275">
        <v>108186</v>
      </c>
      <c r="AM49" s="275">
        <v>122373</v>
      </c>
      <c r="AN49" s="275">
        <v>134414</v>
      </c>
      <c r="AO49" s="275">
        <v>144862</v>
      </c>
      <c r="AP49" s="275">
        <v>152170</v>
      </c>
      <c r="AQ49" s="275">
        <v>160831</v>
      </c>
      <c r="AR49" s="275">
        <v>168988</v>
      </c>
      <c r="AS49" s="275">
        <v>183433</v>
      </c>
      <c r="AT49" s="275">
        <v>200322</v>
      </c>
      <c r="AU49" s="275">
        <v>224061</v>
      </c>
      <c r="AV49" s="275">
        <v>248014</v>
      </c>
      <c r="AW49" s="275">
        <v>268873</v>
      </c>
      <c r="AX49" s="275">
        <v>290664</v>
      </c>
      <c r="AY49" s="275">
        <v>309249</v>
      </c>
      <c r="AZ49" s="275">
        <v>306576</v>
      </c>
      <c r="BA49" s="275">
        <v>325755</v>
      </c>
      <c r="BB49" s="275">
        <v>344229</v>
      </c>
      <c r="BC49" s="275">
        <v>374432</v>
      </c>
      <c r="BD49" s="275">
        <v>397230</v>
      </c>
      <c r="BE49" s="275">
        <v>406742</v>
      </c>
      <c r="BF49" s="275">
        <v>422732</v>
      </c>
      <c r="BG49" s="275">
        <v>445403</v>
      </c>
      <c r="BH49" s="275">
        <v>497154</v>
      </c>
      <c r="BI49" s="275">
        <v>545132</v>
      </c>
    </row>
    <row r="50" spans="1:61" ht="18" customHeight="1" x14ac:dyDescent="0.2">
      <c r="A50" s="274" t="s">
        <v>1052</v>
      </c>
      <c r="B50" s="275">
        <v>0</v>
      </c>
      <c r="C50" s="275">
        <v>0</v>
      </c>
      <c r="D50" s="275">
        <v>0</v>
      </c>
      <c r="E50" s="275">
        <v>0</v>
      </c>
      <c r="F50" s="275">
        <v>0</v>
      </c>
      <c r="G50" s="275">
        <v>0</v>
      </c>
      <c r="H50" s="275">
        <v>632</v>
      </c>
      <c r="I50" s="275">
        <v>1525</v>
      </c>
      <c r="J50" s="275">
        <v>1835</v>
      </c>
      <c r="K50" s="275">
        <v>2298</v>
      </c>
      <c r="L50" s="275"/>
      <c r="M50" s="275"/>
      <c r="N50" s="275"/>
      <c r="O50" s="275"/>
      <c r="P50" s="275">
        <v>2842</v>
      </c>
      <c r="Q50" s="275">
        <v>3810</v>
      </c>
      <c r="R50" s="275">
        <v>4547</v>
      </c>
      <c r="S50" s="275">
        <v>4933</v>
      </c>
      <c r="T50" s="275">
        <v>6277</v>
      </c>
      <c r="U50" s="275">
        <v>7409</v>
      </c>
      <c r="V50" s="275">
        <v>9153</v>
      </c>
      <c r="W50" s="275">
        <v>9896</v>
      </c>
      <c r="X50" s="275">
        <v>10919</v>
      </c>
      <c r="Y50" s="275">
        <v>12705</v>
      </c>
      <c r="Z50" s="275">
        <v>14521</v>
      </c>
      <c r="AA50" s="275">
        <v>16902</v>
      </c>
      <c r="AB50" s="275">
        <v>17843</v>
      </c>
      <c r="AC50" s="275">
        <v>19587</v>
      </c>
      <c r="AD50" s="275">
        <v>21096</v>
      </c>
      <c r="AE50" s="275">
        <v>22594</v>
      </c>
      <c r="AF50" s="275">
        <v>25187</v>
      </c>
      <c r="AG50" s="275">
        <v>27868</v>
      </c>
      <c r="AH50" s="275">
        <v>30995</v>
      </c>
      <c r="AI50" s="275">
        <v>35077</v>
      </c>
      <c r="AJ50" s="275">
        <v>42607</v>
      </c>
      <c r="AK50" s="275">
        <v>56847</v>
      </c>
      <c r="AL50" s="275">
        <v>68602</v>
      </c>
      <c r="AM50" s="275">
        <v>76961</v>
      </c>
      <c r="AN50" s="275">
        <v>81052</v>
      </c>
      <c r="AO50" s="275">
        <v>85945</v>
      </c>
      <c r="AP50" s="275">
        <v>91099</v>
      </c>
      <c r="AQ50" s="275">
        <v>94954</v>
      </c>
      <c r="AR50" s="275">
        <v>98648</v>
      </c>
      <c r="AS50" s="275">
        <v>107143</v>
      </c>
      <c r="AT50" s="275">
        <v>116821</v>
      </c>
      <c r="AU50" s="275">
        <v>132186</v>
      </c>
      <c r="AV50" s="275">
        <v>145221</v>
      </c>
      <c r="AW50" s="275">
        <v>160753</v>
      </c>
      <c r="AX50" s="275">
        <v>172274</v>
      </c>
      <c r="AY50" s="275">
        <v>177463</v>
      </c>
      <c r="AZ50" s="275">
        <v>173879</v>
      </c>
      <c r="BA50" s="275">
        <v>185487</v>
      </c>
      <c r="BB50" s="275">
        <v>203081</v>
      </c>
      <c r="BC50" s="275">
        <v>247328</v>
      </c>
      <c r="BD50" s="275">
        <v>266360</v>
      </c>
      <c r="BE50" s="275">
        <v>247125</v>
      </c>
      <c r="BF50" s="275">
        <v>243260</v>
      </c>
      <c r="BG50" s="275">
        <v>256926</v>
      </c>
      <c r="BH50" s="275">
        <v>305452</v>
      </c>
      <c r="BI50" s="275">
        <v>344033</v>
      </c>
    </row>
    <row r="51" spans="1:61" ht="18" customHeight="1" x14ac:dyDescent="0.2">
      <c r="A51" s="274" t="s">
        <v>1051</v>
      </c>
      <c r="B51" s="275">
        <v>0</v>
      </c>
      <c r="C51" s="275">
        <v>0</v>
      </c>
      <c r="D51" s="275">
        <v>0</v>
      </c>
      <c r="E51" s="275">
        <v>0</v>
      </c>
      <c r="F51" s="275">
        <v>0</v>
      </c>
      <c r="G51" s="275">
        <v>0</v>
      </c>
      <c r="H51" s="275">
        <v>672</v>
      </c>
      <c r="I51" s="275">
        <v>1616</v>
      </c>
      <c r="J51" s="275">
        <v>1707</v>
      </c>
      <c r="K51" s="275">
        <v>1877</v>
      </c>
      <c r="L51" s="275"/>
      <c r="M51" s="275"/>
      <c r="N51" s="275"/>
      <c r="O51" s="275"/>
      <c r="P51" s="275">
        <v>2447</v>
      </c>
      <c r="Q51" s="275">
        <v>2886</v>
      </c>
      <c r="R51" s="275">
        <v>3766</v>
      </c>
      <c r="S51" s="275">
        <v>4490</v>
      </c>
      <c r="T51" s="275">
        <v>4797</v>
      </c>
      <c r="U51" s="275">
        <v>6037</v>
      </c>
      <c r="V51" s="275">
        <v>6036</v>
      </c>
      <c r="W51" s="275">
        <v>7568</v>
      </c>
      <c r="X51" s="275">
        <v>8547</v>
      </c>
      <c r="Y51" s="275">
        <v>9627</v>
      </c>
      <c r="Z51" s="275">
        <v>11511</v>
      </c>
      <c r="AA51" s="275">
        <v>13405</v>
      </c>
      <c r="AB51" s="275">
        <v>14168</v>
      </c>
      <c r="AC51" s="275">
        <v>15679</v>
      </c>
      <c r="AD51" s="275">
        <v>17137</v>
      </c>
      <c r="AE51" s="275">
        <v>18343</v>
      </c>
      <c r="AF51" s="275">
        <v>20196</v>
      </c>
      <c r="AG51" s="275">
        <v>22471</v>
      </c>
      <c r="AH51" s="275">
        <v>24085</v>
      </c>
      <c r="AI51" s="275">
        <v>26876</v>
      </c>
      <c r="AJ51" s="275">
        <v>31054</v>
      </c>
      <c r="AK51" s="275">
        <v>36364</v>
      </c>
      <c r="AL51" s="275">
        <v>39585</v>
      </c>
      <c r="AM51" s="275">
        <v>45412</v>
      </c>
      <c r="AN51" s="275">
        <v>53363</v>
      </c>
      <c r="AO51" s="275">
        <v>58917</v>
      </c>
      <c r="AP51" s="275">
        <v>61071</v>
      </c>
      <c r="AQ51" s="275">
        <v>65878</v>
      </c>
      <c r="AR51" s="275">
        <v>70340</v>
      </c>
      <c r="AS51" s="275">
        <v>76290</v>
      </c>
      <c r="AT51" s="275">
        <v>83501</v>
      </c>
      <c r="AU51" s="275">
        <v>91876</v>
      </c>
      <c r="AV51" s="275">
        <v>102793</v>
      </c>
      <c r="AW51" s="275">
        <v>108120</v>
      </c>
      <c r="AX51" s="275">
        <v>118390</v>
      </c>
      <c r="AY51" s="275">
        <v>131785</v>
      </c>
      <c r="AZ51" s="275">
        <v>132697</v>
      </c>
      <c r="BA51" s="275">
        <v>140268</v>
      </c>
      <c r="BB51" s="275">
        <v>141148</v>
      </c>
      <c r="BC51" s="275">
        <v>127104</v>
      </c>
      <c r="BD51" s="275">
        <v>130870</v>
      </c>
      <c r="BE51" s="275">
        <v>159617</v>
      </c>
      <c r="BF51" s="275">
        <v>179471</v>
      </c>
      <c r="BG51" s="275">
        <v>188477</v>
      </c>
      <c r="BH51" s="275">
        <v>191702</v>
      </c>
      <c r="BI51" s="275">
        <v>201099</v>
      </c>
    </row>
    <row r="52" spans="1:61" ht="18" customHeight="1" x14ac:dyDescent="0.2">
      <c r="A52" s="274" t="s">
        <v>1063</v>
      </c>
      <c r="B52" s="275">
        <v>0</v>
      </c>
      <c r="C52" s="275">
        <v>0</v>
      </c>
      <c r="D52" s="275">
        <v>0</v>
      </c>
      <c r="E52" s="275">
        <v>0</v>
      </c>
      <c r="F52" s="275">
        <v>0</v>
      </c>
      <c r="G52" s="275">
        <v>0</v>
      </c>
      <c r="H52" s="275">
        <v>0</v>
      </c>
      <c r="I52" s="275">
        <v>0</v>
      </c>
      <c r="J52" s="275">
        <v>0</v>
      </c>
      <c r="K52" s="275">
        <v>0</v>
      </c>
      <c r="L52" s="275"/>
      <c r="M52" s="275"/>
      <c r="N52" s="275"/>
      <c r="O52" s="275"/>
      <c r="P52" s="275">
        <v>0</v>
      </c>
      <c r="Q52" s="275">
        <v>0</v>
      </c>
      <c r="R52" s="275">
        <v>0</v>
      </c>
      <c r="S52" s="275">
        <v>0</v>
      </c>
      <c r="T52" s="275">
        <v>0</v>
      </c>
      <c r="U52" s="275">
        <v>0</v>
      </c>
      <c r="V52" s="275">
        <v>0</v>
      </c>
      <c r="W52" s="275">
        <v>0</v>
      </c>
      <c r="X52" s="275">
        <v>0</v>
      </c>
      <c r="Y52" s="275">
        <v>0</v>
      </c>
      <c r="Z52" s="275">
        <v>0</v>
      </c>
      <c r="AA52" s="275">
        <v>0</v>
      </c>
      <c r="AB52" s="275">
        <v>0</v>
      </c>
      <c r="AC52" s="275">
        <v>0</v>
      </c>
      <c r="AD52" s="275">
        <v>0</v>
      </c>
      <c r="AE52" s="275">
        <v>0</v>
      </c>
      <c r="AF52" s="275">
        <v>0</v>
      </c>
      <c r="AG52" s="275">
        <v>0</v>
      </c>
      <c r="AH52" s="275">
        <v>0</v>
      </c>
      <c r="AI52" s="275">
        <v>0</v>
      </c>
      <c r="AJ52" s="275">
        <v>0</v>
      </c>
      <c r="AK52" s="275">
        <v>0</v>
      </c>
      <c r="AL52" s="275">
        <v>0</v>
      </c>
      <c r="AM52" s="275">
        <v>0</v>
      </c>
      <c r="AN52" s="275">
        <v>0</v>
      </c>
      <c r="AO52" s="275">
        <v>0</v>
      </c>
      <c r="AP52" s="275">
        <v>0</v>
      </c>
      <c r="AQ52" s="275">
        <v>0</v>
      </c>
      <c r="AR52" s="275">
        <v>399</v>
      </c>
      <c r="AS52" s="275">
        <v>1723</v>
      </c>
      <c r="AT52" s="275">
        <v>3012</v>
      </c>
      <c r="AU52" s="275">
        <v>4167</v>
      </c>
      <c r="AV52" s="275">
        <v>5485</v>
      </c>
      <c r="AW52" s="275">
        <v>6296</v>
      </c>
      <c r="AX52" s="275">
        <v>7167</v>
      </c>
      <c r="AY52" s="275">
        <v>7566</v>
      </c>
      <c r="AZ52" s="275">
        <v>8366</v>
      </c>
      <c r="BA52" s="275">
        <v>9117</v>
      </c>
      <c r="BB52" s="275">
        <v>10210</v>
      </c>
      <c r="BC52" s="275">
        <v>11106</v>
      </c>
      <c r="BD52" s="275">
        <v>11540</v>
      </c>
      <c r="BE52" s="275">
        <v>11990</v>
      </c>
      <c r="BF52" s="275">
        <v>12629</v>
      </c>
      <c r="BG52" s="275">
        <v>13509</v>
      </c>
      <c r="BH52" s="275">
        <v>13183</v>
      </c>
      <c r="BI52" s="275">
        <v>14620</v>
      </c>
    </row>
    <row r="53" spans="1:61" ht="18" customHeight="1" x14ac:dyDescent="0.2">
      <c r="A53" s="274" t="s">
        <v>1052</v>
      </c>
      <c r="B53" s="275">
        <v>0</v>
      </c>
      <c r="C53" s="275">
        <v>0</v>
      </c>
      <c r="D53" s="275">
        <v>0</v>
      </c>
      <c r="E53" s="275">
        <v>0</v>
      </c>
      <c r="F53" s="275">
        <v>0</v>
      </c>
      <c r="G53" s="275">
        <v>0</v>
      </c>
      <c r="H53" s="275">
        <v>0</v>
      </c>
      <c r="I53" s="275">
        <v>0</v>
      </c>
      <c r="J53" s="275">
        <v>0</v>
      </c>
      <c r="K53" s="275">
        <v>0</v>
      </c>
      <c r="L53" s="275"/>
      <c r="M53" s="275"/>
      <c r="N53" s="275"/>
      <c r="O53" s="275"/>
      <c r="P53" s="275">
        <v>0</v>
      </c>
      <c r="Q53" s="275">
        <v>0</v>
      </c>
      <c r="R53" s="275">
        <v>0</v>
      </c>
      <c r="S53" s="275">
        <v>0</v>
      </c>
      <c r="T53" s="275">
        <v>0</v>
      </c>
      <c r="U53" s="275">
        <v>0</v>
      </c>
      <c r="V53" s="275">
        <v>0</v>
      </c>
      <c r="W53" s="275">
        <v>0</v>
      </c>
      <c r="X53" s="275">
        <v>0</v>
      </c>
      <c r="Y53" s="275">
        <v>0</v>
      </c>
      <c r="Z53" s="275">
        <v>0</v>
      </c>
      <c r="AA53" s="275">
        <v>0</v>
      </c>
      <c r="AB53" s="275">
        <v>0</v>
      </c>
      <c r="AC53" s="275">
        <v>0</v>
      </c>
      <c r="AD53" s="275">
        <v>0</v>
      </c>
      <c r="AE53" s="275">
        <v>0</v>
      </c>
      <c r="AF53" s="275">
        <v>0</v>
      </c>
      <c r="AG53" s="275">
        <v>0</v>
      </c>
      <c r="AH53" s="275">
        <v>0</v>
      </c>
      <c r="AI53" s="275">
        <v>0</v>
      </c>
      <c r="AJ53" s="275">
        <v>0</v>
      </c>
      <c r="AK53" s="275">
        <v>0</v>
      </c>
      <c r="AL53" s="275">
        <v>0</v>
      </c>
      <c r="AM53" s="275">
        <v>0</v>
      </c>
      <c r="AN53" s="275">
        <v>0</v>
      </c>
      <c r="AO53" s="275">
        <v>0</v>
      </c>
      <c r="AP53" s="275">
        <v>0</v>
      </c>
      <c r="AQ53" s="275">
        <v>0</v>
      </c>
      <c r="AR53" s="275">
        <v>276</v>
      </c>
      <c r="AS53" s="275">
        <v>1199</v>
      </c>
      <c r="AT53" s="275">
        <v>2097</v>
      </c>
      <c r="AU53" s="275">
        <v>2913</v>
      </c>
      <c r="AV53" s="275">
        <v>3832</v>
      </c>
      <c r="AW53" s="275">
        <v>4410</v>
      </c>
      <c r="AX53" s="275">
        <v>4982</v>
      </c>
      <c r="AY53" s="275">
        <v>5254</v>
      </c>
      <c r="AZ53" s="275">
        <v>5756</v>
      </c>
      <c r="BA53" s="275">
        <v>6316</v>
      </c>
      <c r="BB53" s="275">
        <v>7126</v>
      </c>
      <c r="BC53" s="275">
        <v>7812</v>
      </c>
      <c r="BD53" s="275">
        <v>8052</v>
      </c>
      <c r="BE53" s="275">
        <v>8377</v>
      </c>
      <c r="BF53" s="275">
        <v>8780</v>
      </c>
      <c r="BG53" s="275">
        <v>9362</v>
      </c>
      <c r="BH53" s="275">
        <v>9192</v>
      </c>
      <c r="BI53" s="275">
        <v>10913</v>
      </c>
    </row>
    <row r="54" spans="1:61" ht="18" customHeight="1" x14ac:dyDescent="0.2">
      <c r="A54" s="274" t="s">
        <v>1051</v>
      </c>
      <c r="B54" s="275">
        <v>0</v>
      </c>
      <c r="C54" s="275">
        <v>0</v>
      </c>
      <c r="D54" s="275">
        <v>0</v>
      </c>
      <c r="E54" s="275">
        <v>0</v>
      </c>
      <c r="F54" s="275">
        <v>0</v>
      </c>
      <c r="G54" s="275">
        <v>0</v>
      </c>
      <c r="H54" s="275">
        <v>0</v>
      </c>
      <c r="I54" s="275">
        <v>0</v>
      </c>
      <c r="J54" s="275">
        <v>0</v>
      </c>
      <c r="K54" s="275">
        <v>0</v>
      </c>
      <c r="L54" s="275"/>
      <c r="M54" s="275"/>
      <c r="N54" s="275"/>
      <c r="O54" s="275"/>
      <c r="P54" s="275">
        <v>0</v>
      </c>
      <c r="Q54" s="275">
        <v>0</v>
      </c>
      <c r="R54" s="275">
        <v>0</v>
      </c>
      <c r="S54" s="275">
        <v>0</v>
      </c>
      <c r="T54" s="275">
        <v>0</v>
      </c>
      <c r="U54" s="275">
        <v>0</v>
      </c>
      <c r="V54" s="275">
        <v>0</v>
      </c>
      <c r="W54" s="275">
        <v>0</v>
      </c>
      <c r="X54" s="275">
        <v>0</v>
      </c>
      <c r="Y54" s="275">
        <v>0</v>
      </c>
      <c r="Z54" s="275">
        <v>0</v>
      </c>
      <c r="AA54" s="275">
        <v>0</v>
      </c>
      <c r="AB54" s="275">
        <v>0</v>
      </c>
      <c r="AC54" s="275">
        <v>0</v>
      </c>
      <c r="AD54" s="275">
        <v>0</v>
      </c>
      <c r="AE54" s="275">
        <v>0</v>
      </c>
      <c r="AF54" s="275">
        <v>0</v>
      </c>
      <c r="AG54" s="275">
        <v>0</v>
      </c>
      <c r="AH54" s="275">
        <v>0</v>
      </c>
      <c r="AI54" s="275">
        <v>0</v>
      </c>
      <c r="AJ54" s="275">
        <v>0</v>
      </c>
      <c r="AK54" s="275">
        <v>0</v>
      </c>
      <c r="AL54" s="275">
        <v>0</v>
      </c>
      <c r="AM54" s="275">
        <v>0</v>
      </c>
      <c r="AN54" s="275">
        <v>0</v>
      </c>
      <c r="AO54" s="275">
        <v>0</v>
      </c>
      <c r="AP54" s="275">
        <v>0</v>
      </c>
      <c r="AQ54" s="275">
        <v>0</v>
      </c>
      <c r="AR54" s="275">
        <v>123</v>
      </c>
      <c r="AS54" s="275">
        <v>524</v>
      </c>
      <c r="AT54" s="275">
        <v>915</v>
      </c>
      <c r="AU54" s="275">
        <v>1253</v>
      </c>
      <c r="AV54" s="275">
        <v>1653</v>
      </c>
      <c r="AW54" s="275">
        <v>1887</v>
      </c>
      <c r="AX54" s="275">
        <v>2185</v>
      </c>
      <c r="AY54" s="275">
        <v>2313</v>
      </c>
      <c r="AZ54" s="275">
        <v>2610</v>
      </c>
      <c r="BA54" s="275">
        <v>2801</v>
      </c>
      <c r="BB54" s="275">
        <v>3084</v>
      </c>
      <c r="BC54" s="275">
        <v>3293</v>
      </c>
      <c r="BD54" s="275">
        <v>3489</v>
      </c>
      <c r="BE54" s="275">
        <v>3613</v>
      </c>
      <c r="BF54" s="275">
        <v>3848</v>
      </c>
      <c r="BG54" s="275">
        <v>4146</v>
      </c>
      <c r="BH54" s="275">
        <v>3992</v>
      </c>
      <c r="BI54" s="275">
        <v>3707</v>
      </c>
    </row>
    <row r="55" spans="1:61" ht="18" customHeight="1" x14ac:dyDescent="0.2">
      <c r="A55" s="274" t="s">
        <v>1062</v>
      </c>
      <c r="B55" s="275">
        <v>788</v>
      </c>
      <c r="C55" s="275">
        <v>836</v>
      </c>
      <c r="D55" s="275">
        <v>860</v>
      </c>
      <c r="E55" s="275">
        <v>925</v>
      </c>
      <c r="F55" s="275">
        <v>861</v>
      </c>
      <c r="G55" s="275">
        <v>831</v>
      </c>
      <c r="H55" s="275">
        <v>1078</v>
      </c>
      <c r="I55" s="275">
        <v>1324</v>
      </c>
      <c r="J55" s="275">
        <v>1445</v>
      </c>
      <c r="K55" s="275">
        <v>1499</v>
      </c>
      <c r="L55" s="275"/>
      <c r="M55" s="275"/>
      <c r="N55" s="275"/>
      <c r="O55" s="275"/>
      <c r="P55" s="275">
        <v>1582</v>
      </c>
      <c r="Q55" s="275">
        <v>1766</v>
      </c>
      <c r="R55" s="275">
        <v>1997</v>
      </c>
      <c r="S55" s="275">
        <v>2235</v>
      </c>
      <c r="T55" s="275">
        <v>2475</v>
      </c>
      <c r="U55" s="275">
        <v>2590</v>
      </c>
      <c r="V55" s="275">
        <v>2695</v>
      </c>
      <c r="W55" s="275">
        <v>2922</v>
      </c>
      <c r="X55" s="275">
        <v>3067</v>
      </c>
      <c r="Y55" s="275">
        <v>3457</v>
      </c>
      <c r="Z55" s="275">
        <v>3949</v>
      </c>
      <c r="AA55" s="275">
        <v>4588</v>
      </c>
      <c r="AB55" s="275">
        <v>5158</v>
      </c>
      <c r="AC55" s="275">
        <v>5393</v>
      </c>
      <c r="AD55" s="275">
        <v>5842</v>
      </c>
      <c r="AE55" s="275">
        <v>6864</v>
      </c>
      <c r="AF55" s="275">
        <v>7634</v>
      </c>
      <c r="AG55" s="275">
        <v>8202</v>
      </c>
      <c r="AH55" s="275">
        <v>8778</v>
      </c>
      <c r="AI55" s="275">
        <v>9272</v>
      </c>
      <c r="AJ55" s="275">
        <v>10446</v>
      </c>
      <c r="AK55" s="275">
        <v>11536</v>
      </c>
      <c r="AL55" s="275">
        <v>11621</v>
      </c>
      <c r="AM55" s="275">
        <v>12025</v>
      </c>
      <c r="AN55" s="275">
        <v>11833</v>
      </c>
      <c r="AO55" s="275">
        <v>12045</v>
      </c>
      <c r="AP55" s="275">
        <v>11951</v>
      </c>
      <c r="AQ55" s="275">
        <v>12053</v>
      </c>
      <c r="AR55" s="275">
        <v>12201</v>
      </c>
      <c r="AS55" s="275">
        <v>12655</v>
      </c>
      <c r="AT55" s="275">
        <v>13709</v>
      </c>
      <c r="AU55" s="275">
        <v>15426</v>
      </c>
      <c r="AV55" s="275">
        <v>18866</v>
      </c>
      <c r="AW55" s="275">
        <v>22234</v>
      </c>
      <c r="AX55" s="275">
        <v>24908</v>
      </c>
      <c r="AY55" s="275">
        <v>26498</v>
      </c>
      <c r="AZ55" s="275">
        <v>29764</v>
      </c>
      <c r="BA55" s="275">
        <v>32266</v>
      </c>
      <c r="BB55" s="275">
        <v>34048</v>
      </c>
      <c r="BC55" s="275">
        <v>36691</v>
      </c>
      <c r="BD55" s="275">
        <v>38292</v>
      </c>
      <c r="BE55" s="275">
        <v>39893</v>
      </c>
      <c r="BF55" s="275">
        <v>39844</v>
      </c>
      <c r="BG55" s="275">
        <v>39247</v>
      </c>
      <c r="BH55" s="275">
        <v>41492</v>
      </c>
      <c r="BI55" s="275">
        <v>41786</v>
      </c>
    </row>
    <row r="56" spans="1:61" ht="18" customHeight="1" x14ac:dyDescent="0.2">
      <c r="A56" s="274" t="s">
        <v>1061</v>
      </c>
      <c r="B56" s="275">
        <v>897</v>
      </c>
      <c r="C56" s="275">
        <v>933</v>
      </c>
      <c r="D56" s="275">
        <v>961</v>
      </c>
      <c r="E56" s="275">
        <v>1015</v>
      </c>
      <c r="F56" s="275">
        <v>1058</v>
      </c>
      <c r="G56" s="275">
        <v>1119</v>
      </c>
      <c r="H56" s="275">
        <v>1153</v>
      </c>
      <c r="I56" s="275">
        <v>1268</v>
      </c>
      <c r="J56" s="275">
        <v>1344</v>
      </c>
      <c r="K56" s="275">
        <v>1484</v>
      </c>
      <c r="L56" s="275"/>
      <c r="M56" s="275"/>
      <c r="N56" s="275"/>
      <c r="O56" s="275"/>
      <c r="P56" s="275">
        <v>1719</v>
      </c>
      <c r="Q56" s="275">
        <v>1983</v>
      </c>
      <c r="R56" s="275">
        <v>2291</v>
      </c>
      <c r="S56" s="275">
        <v>2646</v>
      </c>
      <c r="T56" s="275">
        <v>2900</v>
      </c>
      <c r="U56" s="275">
        <v>3381</v>
      </c>
      <c r="V56" s="275">
        <v>4066</v>
      </c>
      <c r="W56" s="275">
        <v>4146</v>
      </c>
      <c r="X56" s="275">
        <v>4859</v>
      </c>
      <c r="Y56" s="275">
        <v>5073</v>
      </c>
      <c r="Z56" s="275">
        <v>5740</v>
      </c>
      <c r="AA56" s="275">
        <v>6261</v>
      </c>
      <c r="AB56" s="275">
        <v>6905</v>
      </c>
      <c r="AC56" s="275">
        <v>7396</v>
      </c>
      <c r="AD56" s="275">
        <v>8070</v>
      </c>
      <c r="AE56" s="275">
        <v>8332</v>
      </c>
      <c r="AF56" s="275">
        <v>8775</v>
      </c>
      <c r="AG56" s="275">
        <v>9236</v>
      </c>
      <c r="AH56" s="275">
        <v>9629</v>
      </c>
      <c r="AI56" s="275">
        <v>10134</v>
      </c>
      <c r="AJ56" s="275">
        <v>10939</v>
      </c>
      <c r="AK56" s="275">
        <v>11852</v>
      </c>
      <c r="AL56" s="275">
        <v>12594</v>
      </c>
      <c r="AM56" s="275">
        <v>13621</v>
      </c>
      <c r="AN56" s="275">
        <v>14612</v>
      </c>
      <c r="AO56" s="275">
        <v>14840</v>
      </c>
      <c r="AP56" s="275">
        <v>15567</v>
      </c>
      <c r="AQ56" s="275">
        <v>15488</v>
      </c>
      <c r="AR56" s="275">
        <v>16333</v>
      </c>
      <c r="AS56" s="275">
        <v>17509</v>
      </c>
      <c r="AT56" s="275">
        <v>19082</v>
      </c>
      <c r="AU56" s="275">
        <v>21083</v>
      </c>
      <c r="AV56" s="275">
        <v>22782</v>
      </c>
      <c r="AW56" s="275">
        <v>26517</v>
      </c>
      <c r="AX56" s="275">
        <v>27951</v>
      </c>
      <c r="AY56" s="275">
        <v>29802</v>
      </c>
      <c r="AZ56" s="275">
        <v>31861</v>
      </c>
      <c r="BA56" s="275">
        <v>33198</v>
      </c>
      <c r="BB56" s="275">
        <v>37686</v>
      </c>
      <c r="BC56" s="275">
        <v>42463</v>
      </c>
      <c r="BD56" s="275">
        <v>45723</v>
      </c>
      <c r="BE56" s="275">
        <v>48170</v>
      </c>
      <c r="BF56" s="275">
        <v>49758</v>
      </c>
      <c r="BG56" s="275">
        <v>52840</v>
      </c>
      <c r="BH56" s="275">
        <v>57931</v>
      </c>
      <c r="BI56" s="275">
        <v>64688</v>
      </c>
    </row>
    <row r="57" spans="1:61" ht="18" customHeight="1" x14ac:dyDescent="0.2">
      <c r="A57" s="274" t="s">
        <v>1060</v>
      </c>
      <c r="B57" s="275">
        <v>3889</v>
      </c>
      <c r="C57" s="275">
        <v>4329</v>
      </c>
      <c r="D57" s="275">
        <v>4703</v>
      </c>
      <c r="E57" s="275">
        <v>5206</v>
      </c>
      <c r="F57" s="275">
        <v>5659</v>
      </c>
      <c r="G57" s="275">
        <v>6334</v>
      </c>
      <c r="H57" s="275">
        <v>6226</v>
      </c>
      <c r="I57" s="275">
        <v>5996</v>
      </c>
      <c r="J57" s="275">
        <v>6842</v>
      </c>
      <c r="K57" s="275">
        <v>7758</v>
      </c>
      <c r="L57" s="275"/>
      <c r="M57" s="275"/>
      <c r="N57" s="275"/>
      <c r="O57" s="275"/>
      <c r="P57" s="275">
        <v>8974</v>
      </c>
      <c r="Q57" s="275">
        <v>9624</v>
      </c>
      <c r="R57" s="275">
        <v>10232</v>
      </c>
      <c r="S57" s="275">
        <v>11317</v>
      </c>
      <c r="T57" s="275">
        <v>12970</v>
      </c>
      <c r="U57" s="275">
        <v>14547</v>
      </c>
      <c r="V57" s="275">
        <v>16364</v>
      </c>
      <c r="W57" s="275">
        <v>18163</v>
      </c>
      <c r="X57" s="275">
        <v>20859</v>
      </c>
      <c r="Y57" s="275">
        <v>24141</v>
      </c>
      <c r="Z57" s="275">
        <v>28550</v>
      </c>
      <c r="AA57" s="275">
        <v>32801</v>
      </c>
      <c r="AB57" s="275">
        <v>36316</v>
      </c>
      <c r="AC57" s="275">
        <v>38842</v>
      </c>
      <c r="AD57" s="275">
        <v>41372</v>
      </c>
      <c r="AE57" s="275">
        <v>46711</v>
      </c>
      <c r="AF57" s="275">
        <v>53017</v>
      </c>
      <c r="AG57" s="275">
        <v>59028</v>
      </c>
      <c r="AH57" s="275">
        <v>66746</v>
      </c>
      <c r="AI57" s="275">
        <v>70559</v>
      </c>
      <c r="AJ57" s="275">
        <v>77078</v>
      </c>
      <c r="AK57" s="275">
        <v>82429</v>
      </c>
      <c r="AL57" s="275">
        <v>88071</v>
      </c>
      <c r="AM57" s="275">
        <v>93570</v>
      </c>
      <c r="AN57" s="275">
        <v>97292</v>
      </c>
      <c r="AO57" s="275">
        <v>100872</v>
      </c>
      <c r="AP57" s="275">
        <v>104735</v>
      </c>
      <c r="AQ57" s="275">
        <v>110273</v>
      </c>
      <c r="AR57" s="275">
        <v>119949</v>
      </c>
      <c r="AS57" s="275">
        <v>123041</v>
      </c>
      <c r="AT57" s="275">
        <v>124920</v>
      </c>
      <c r="AU57" s="275">
        <v>131406</v>
      </c>
      <c r="AV57" s="275">
        <v>138888</v>
      </c>
      <c r="AW57" s="275">
        <v>152274</v>
      </c>
      <c r="AX57" s="275">
        <v>160884</v>
      </c>
      <c r="AY57" s="275">
        <v>168933</v>
      </c>
      <c r="AZ57" s="275">
        <v>179546</v>
      </c>
      <c r="BA57" s="275">
        <v>191760</v>
      </c>
      <c r="BB57" s="275">
        <v>188553</v>
      </c>
      <c r="BC57" s="275">
        <v>192405</v>
      </c>
      <c r="BD57" s="275">
        <v>204348</v>
      </c>
      <c r="BE57" s="275">
        <v>207599</v>
      </c>
      <c r="BF57" s="275">
        <v>227743</v>
      </c>
      <c r="BG57" s="275">
        <v>235181</v>
      </c>
      <c r="BH57" s="275">
        <v>241522</v>
      </c>
      <c r="BI57" s="275">
        <v>247224</v>
      </c>
    </row>
    <row r="58" spans="1:61" ht="18" customHeight="1" x14ac:dyDescent="0.2">
      <c r="A58" s="274" t="s">
        <v>1059</v>
      </c>
      <c r="B58" s="275">
        <v>62</v>
      </c>
      <c r="C58" s="275">
        <v>66</v>
      </c>
      <c r="D58" s="275">
        <v>71</v>
      </c>
      <c r="E58" s="275">
        <v>78</v>
      </c>
      <c r="F58" s="275">
        <v>87</v>
      </c>
      <c r="G58" s="275">
        <v>97</v>
      </c>
      <c r="H58" s="275">
        <v>110</v>
      </c>
      <c r="I58" s="275">
        <v>128</v>
      </c>
      <c r="J58" s="275">
        <v>147</v>
      </c>
      <c r="K58" s="275">
        <v>171</v>
      </c>
      <c r="L58" s="275"/>
      <c r="M58" s="275"/>
      <c r="N58" s="275"/>
      <c r="O58" s="275"/>
      <c r="P58" s="275">
        <v>196</v>
      </c>
      <c r="Q58" s="275">
        <v>217</v>
      </c>
      <c r="R58" s="275">
        <v>246</v>
      </c>
      <c r="S58" s="275">
        <v>281</v>
      </c>
      <c r="T58" s="275">
        <v>327</v>
      </c>
      <c r="U58" s="275">
        <v>373</v>
      </c>
      <c r="V58" s="275">
        <v>448</v>
      </c>
      <c r="W58" s="275">
        <v>530</v>
      </c>
      <c r="X58" s="275">
        <v>617</v>
      </c>
      <c r="Y58" s="275">
        <v>719</v>
      </c>
      <c r="Z58" s="275">
        <v>826</v>
      </c>
      <c r="AA58" s="275">
        <v>953</v>
      </c>
      <c r="AB58" s="275">
        <v>1041</v>
      </c>
      <c r="AC58" s="275">
        <v>1156</v>
      </c>
      <c r="AD58" s="275">
        <v>1306</v>
      </c>
      <c r="AE58" s="275">
        <v>1393</v>
      </c>
      <c r="AF58" s="275">
        <v>1522</v>
      </c>
      <c r="AG58" s="275">
        <v>1685</v>
      </c>
      <c r="AH58" s="275">
        <v>1867</v>
      </c>
      <c r="AI58" s="275">
        <v>2035</v>
      </c>
      <c r="AJ58" s="275">
        <v>2228</v>
      </c>
      <c r="AK58" s="275">
        <v>2343</v>
      </c>
      <c r="AL58" s="275">
        <v>2484</v>
      </c>
      <c r="AM58" s="275">
        <v>2610</v>
      </c>
      <c r="AN58" s="275">
        <v>2731</v>
      </c>
      <c r="AO58" s="275">
        <v>2863</v>
      </c>
      <c r="AP58" s="275">
        <v>2975</v>
      </c>
      <c r="AQ58" s="275">
        <v>3112</v>
      </c>
      <c r="AR58" s="275">
        <v>3220</v>
      </c>
      <c r="AS58" s="275">
        <v>3323</v>
      </c>
      <c r="AT58" s="275">
        <v>3518</v>
      </c>
      <c r="AU58" s="275">
        <v>3655</v>
      </c>
      <c r="AV58" s="275">
        <v>3775</v>
      </c>
      <c r="AW58" s="275">
        <v>3925</v>
      </c>
      <c r="AX58" s="275">
        <v>4102</v>
      </c>
      <c r="AY58" s="275">
        <v>4282</v>
      </c>
      <c r="AZ58" s="275">
        <v>4389</v>
      </c>
      <c r="BA58" s="275">
        <v>4544</v>
      </c>
      <c r="BB58" s="275">
        <v>4547</v>
      </c>
      <c r="BC58" s="275">
        <v>4573</v>
      </c>
      <c r="BD58" s="275">
        <v>4701</v>
      </c>
      <c r="BE58" s="275">
        <v>4910</v>
      </c>
      <c r="BF58" s="275">
        <v>5175</v>
      </c>
      <c r="BG58" s="275">
        <v>5366</v>
      </c>
      <c r="BH58" s="275">
        <v>5687</v>
      </c>
      <c r="BI58" s="275">
        <v>6066</v>
      </c>
    </row>
    <row r="59" spans="1:61" ht="18" customHeight="1" x14ac:dyDescent="0.2">
      <c r="A59" s="274" t="s">
        <v>1058</v>
      </c>
      <c r="B59" s="275">
        <v>295</v>
      </c>
      <c r="C59" s="275">
        <v>330</v>
      </c>
      <c r="D59" s="275">
        <v>365</v>
      </c>
      <c r="E59" s="275">
        <v>421</v>
      </c>
      <c r="F59" s="275">
        <v>486</v>
      </c>
      <c r="G59" s="275">
        <v>570</v>
      </c>
      <c r="H59" s="275">
        <v>662</v>
      </c>
      <c r="I59" s="275">
        <v>776</v>
      </c>
      <c r="J59" s="275">
        <v>984</v>
      </c>
      <c r="K59" s="275">
        <v>1181</v>
      </c>
      <c r="L59" s="275"/>
      <c r="M59" s="275"/>
      <c r="N59" s="275"/>
      <c r="O59" s="275"/>
      <c r="P59" s="275">
        <v>1458</v>
      </c>
      <c r="Q59" s="275">
        <v>1636</v>
      </c>
      <c r="R59" s="275">
        <v>1899</v>
      </c>
      <c r="S59" s="275">
        <v>2014</v>
      </c>
      <c r="T59" s="275">
        <v>2321</v>
      </c>
      <c r="U59" s="275">
        <v>2548</v>
      </c>
      <c r="V59" s="275">
        <v>3650</v>
      </c>
      <c r="W59" s="275">
        <v>4050</v>
      </c>
      <c r="X59" s="275">
        <v>5047</v>
      </c>
      <c r="Y59" s="275">
        <v>6065</v>
      </c>
      <c r="Z59" s="275">
        <v>8464</v>
      </c>
      <c r="AA59" s="275">
        <v>10518</v>
      </c>
      <c r="AB59" s="275">
        <v>12513</v>
      </c>
      <c r="AC59" s="275">
        <v>13884</v>
      </c>
      <c r="AD59" s="275">
        <v>15393</v>
      </c>
      <c r="AE59" s="275">
        <v>18243</v>
      </c>
      <c r="AF59" s="275">
        <v>20543</v>
      </c>
      <c r="AG59" s="275">
        <v>22670</v>
      </c>
      <c r="AH59" s="275">
        <v>26577</v>
      </c>
      <c r="AI59" s="275">
        <v>27899</v>
      </c>
      <c r="AJ59" s="275">
        <v>29171</v>
      </c>
      <c r="AK59" s="275">
        <v>31483</v>
      </c>
      <c r="AL59" s="275">
        <v>33870</v>
      </c>
      <c r="AM59" s="275">
        <v>36365</v>
      </c>
      <c r="AN59" s="275">
        <v>38139</v>
      </c>
      <c r="AO59" s="275">
        <v>42219</v>
      </c>
      <c r="AP59" s="275">
        <v>45832</v>
      </c>
      <c r="AQ59" s="275">
        <v>50358</v>
      </c>
      <c r="AR59" s="275">
        <v>57649</v>
      </c>
      <c r="AS59" s="275">
        <v>59101</v>
      </c>
      <c r="AT59" s="275">
        <v>57248</v>
      </c>
      <c r="AU59" s="275">
        <v>55457</v>
      </c>
      <c r="AV59" s="275">
        <v>56544</v>
      </c>
      <c r="AW59" s="275">
        <v>61904</v>
      </c>
      <c r="AX59" s="275">
        <v>66277</v>
      </c>
      <c r="AY59" s="275">
        <v>70715</v>
      </c>
      <c r="AZ59" s="275">
        <v>79569</v>
      </c>
      <c r="BA59" s="275">
        <v>89720</v>
      </c>
      <c r="BB59" s="275">
        <v>85692</v>
      </c>
      <c r="BC59" s="275">
        <v>91589</v>
      </c>
      <c r="BD59" s="275">
        <v>100361</v>
      </c>
      <c r="BE59" s="275">
        <v>100017</v>
      </c>
      <c r="BF59" s="275">
        <v>116048</v>
      </c>
      <c r="BG59" s="275">
        <v>119348</v>
      </c>
      <c r="BH59" s="275">
        <v>123157</v>
      </c>
      <c r="BI59" s="275">
        <v>124258</v>
      </c>
    </row>
    <row r="60" spans="1:61" ht="18" customHeight="1" x14ac:dyDescent="0.2">
      <c r="A60" s="274" t="s">
        <v>1057</v>
      </c>
      <c r="B60" s="275">
        <v>0</v>
      </c>
      <c r="C60" s="275">
        <v>0</v>
      </c>
      <c r="D60" s="275">
        <v>0</v>
      </c>
      <c r="E60" s="275">
        <v>0</v>
      </c>
      <c r="F60" s="275">
        <v>0</v>
      </c>
      <c r="G60" s="275">
        <v>0</v>
      </c>
      <c r="H60" s="275">
        <v>0</v>
      </c>
      <c r="I60" s="275">
        <v>0</v>
      </c>
      <c r="J60" s="275">
        <v>0</v>
      </c>
      <c r="K60" s="275">
        <v>0</v>
      </c>
      <c r="L60" s="275"/>
      <c r="M60" s="275"/>
      <c r="N60" s="275"/>
      <c r="O60" s="275"/>
      <c r="P60" s="275">
        <v>0</v>
      </c>
      <c r="Q60" s="275">
        <v>0</v>
      </c>
      <c r="R60" s="275">
        <v>0</v>
      </c>
      <c r="S60" s="275">
        <v>0</v>
      </c>
      <c r="T60" s="275">
        <v>0</v>
      </c>
      <c r="U60" s="275">
        <v>197</v>
      </c>
      <c r="V60" s="275">
        <v>255</v>
      </c>
      <c r="W60" s="275">
        <v>307</v>
      </c>
      <c r="X60" s="275">
        <v>375</v>
      </c>
      <c r="Y60" s="275">
        <v>412</v>
      </c>
      <c r="Z60" s="275">
        <v>447</v>
      </c>
      <c r="AA60" s="275">
        <v>513</v>
      </c>
      <c r="AB60" s="275">
        <v>502</v>
      </c>
      <c r="AC60" s="275">
        <v>556</v>
      </c>
      <c r="AD60" s="275">
        <v>650</v>
      </c>
      <c r="AE60" s="275">
        <v>721</v>
      </c>
      <c r="AF60" s="275">
        <v>716</v>
      </c>
      <c r="AG60" s="275">
        <v>763</v>
      </c>
      <c r="AH60" s="275">
        <v>809</v>
      </c>
      <c r="AI60" s="275">
        <v>797</v>
      </c>
      <c r="AJ60" s="275">
        <v>995</v>
      </c>
      <c r="AK60" s="275">
        <v>1203</v>
      </c>
      <c r="AL60" s="275">
        <v>1436</v>
      </c>
      <c r="AM60" s="275">
        <v>1477</v>
      </c>
      <c r="AN60" s="275">
        <v>1495</v>
      </c>
      <c r="AO60" s="275">
        <v>1652</v>
      </c>
      <c r="AP60" s="275">
        <v>1623</v>
      </c>
      <c r="AQ60" s="275">
        <v>1725</v>
      </c>
      <c r="AR60" s="275">
        <v>1698</v>
      </c>
      <c r="AS60" s="275">
        <v>1751</v>
      </c>
      <c r="AT60" s="275">
        <v>1900</v>
      </c>
      <c r="AU60" s="275">
        <v>2108</v>
      </c>
      <c r="AV60" s="275">
        <v>2117</v>
      </c>
      <c r="AW60" s="275">
        <v>2294</v>
      </c>
      <c r="AX60" s="275">
        <v>2418</v>
      </c>
      <c r="AY60" s="275">
        <v>2439</v>
      </c>
      <c r="AZ60" s="275">
        <v>2535</v>
      </c>
      <c r="BA60" s="275">
        <v>2569</v>
      </c>
      <c r="BB60" s="275">
        <v>2721</v>
      </c>
      <c r="BC60" s="275">
        <v>3087</v>
      </c>
      <c r="BD60" s="275">
        <v>3469</v>
      </c>
      <c r="BE60" s="275">
        <v>3520</v>
      </c>
      <c r="BF60" s="275">
        <v>3657</v>
      </c>
      <c r="BG60" s="275">
        <v>3579</v>
      </c>
      <c r="BH60" s="275">
        <v>3709</v>
      </c>
      <c r="BI60" s="275">
        <v>3770</v>
      </c>
    </row>
    <row r="61" spans="1:61" ht="18" customHeight="1" x14ac:dyDescent="0.2">
      <c r="A61" s="274" t="s">
        <v>1056</v>
      </c>
      <c r="B61" s="275">
        <v>615</v>
      </c>
      <c r="C61" s="275">
        <v>644</v>
      </c>
      <c r="D61" s="275">
        <v>705</v>
      </c>
      <c r="E61" s="275">
        <v>742</v>
      </c>
      <c r="F61" s="275">
        <v>807</v>
      </c>
      <c r="G61" s="275">
        <v>870</v>
      </c>
      <c r="H61" s="275">
        <v>991</v>
      </c>
      <c r="I61" s="275">
        <v>1100</v>
      </c>
      <c r="J61" s="275">
        <v>1244</v>
      </c>
      <c r="K61" s="275">
        <v>1372</v>
      </c>
      <c r="L61" s="275"/>
      <c r="M61" s="275"/>
      <c r="N61" s="275"/>
      <c r="O61" s="275"/>
      <c r="P61" s="275">
        <v>1532</v>
      </c>
      <c r="Q61" s="275">
        <v>1570</v>
      </c>
      <c r="R61" s="275">
        <v>1715</v>
      </c>
      <c r="S61" s="275">
        <v>2051</v>
      </c>
      <c r="T61" s="275">
        <v>2382</v>
      </c>
      <c r="U61" s="275">
        <v>2669</v>
      </c>
      <c r="V61" s="275">
        <v>3031</v>
      </c>
      <c r="W61" s="275">
        <v>3506</v>
      </c>
      <c r="X61" s="275">
        <v>4026</v>
      </c>
      <c r="Y61" s="275">
        <v>4945</v>
      </c>
      <c r="Z61" s="275">
        <v>5606</v>
      </c>
      <c r="AA61" s="275">
        <v>6189</v>
      </c>
      <c r="AB61" s="275">
        <v>6929</v>
      </c>
      <c r="AC61" s="275">
        <v>7285</v>
      </c>
      <c r="AD61" s="275">
        <v>7661</v>
      </c>
      <c r="AE61" s="275">
        <v>8937</v>
      </c>
      <c r="AF61" s="275">
        <v>10083</v>
      </c>
      <c r="AG61" s="275">
        <v>11957</v>
      </c>
      <c r="AH61" s="275">
        <v>13816</v>
      </c>
      <c r="AI61" s="275">
        <v>15519</v>
      </c>
      <c r="AJ61" s="275">
        <v>17530</v>
      </c>
      <c r="AK61" s="275">
        <v>18958</v>
      </c>
      <c r="AL61" s="275">
        <v>21100</v>
      </c>
      <c r="AM61" s="275">
        <v>22607</v>
      </c>
      <c r="AN61" s="275">
        <v>22189</v>
      </c>
      <c r="AO61" s="275">
        <v>21914</v>
      </c>
      <c r="AP61" s="275">
        <v>22050</v>
      </c>
      <c r="AQ61" s="275">
        <v>22140</v>
      </c>
      <c r="AR61" s="275">
        <v>23062</v>
      </c>
      <c r="AS61" s="275">
        <v>24180</v>
      </c>
      <c r="AT61" s="275">
        <v>26476</v>
      </c>
      <c r="AU61" s="275">
        <v>30488</v>
      </c>
      <c r="AV61" s="275">
        <v>34136</v>
      </c>
      <c r="AW61" s="275">
        <v>38595</v>
      </c>
      <c r="AX61" s="275">
        <v>39879</v>
      </c>
      <c r="AY61" s="275">
        <v>41533</v>
      </c>
      <c r="AZ61" s="275">
        <v>41771</v>
      </c>
      <c r="BA61" s="275">
        <v>41327</v>
      </c>
      <c r="BB61" s="275">
        <v>40049</v>
      </c>
      <c r="BC61" s="275">
        <v>35971</v>
      </c>
      <c r="BD61" s="275">
        <v>36233</v>
      </c>
      <c r="BE61" s="275">
        <v>39102</v>
      </c>
      <c r="BF61" s="275">
        <v>42354</v>
      </c>
      <c r="BG61" s="275">
        <v>44217</v>
      </c>
      <c r="BH61" s="275">
        <v>46506</v>
      </c>
      <c r="BI61" s="275">
        <v>49416</v>
      </c>
    </row>
    <row r="62" spans="1:61" ht="18" customHeight="1" x14ac:dyDescent="0.2">
      <c r="A62" s="274" t="s">
        <v>1055</v>
      </c>
      <c r="B62" s="275">
        <v>102</v>
      </c>
      <c r="C62" s="275">
        <v>110</v>
      </c>
      <c r="D62" s="275">
        <v>102</v>
      </c>
      <c r="E62" s="275">
        <v>103</v>
      </c>
      <c r="F62" s="275">
        <v>112</v>
      </c>
      <c r="G62" s="275">
        <v>122</v>
      </c>
      <c r="H62" s="275">
        <v>182</v>
      </c>
      <c r="I62" s="275">
        <v>240</v>
      </c>
      <c r="J62" s="275">
        <v>299</v>
      </c>
      <c r="K62" s="275">
        <v>359</v>
      </c>
      <c r="L62" s="275"/>
      <c r="M62" s="275"/>
      <c r="N62" s="275"/>
      <c r="O62" s="275"/>
      <c r="P62" s="275">
        <v>417</v>
      </c>
      <c r="Q62" s="275">
        <v>477</v>
      </c>
      <c r="R62" s="275">
        <v>582</v>
      </c>
      <c r="S62" s="275">
        <v>691</v>
      </c>
      <c r="T62" s="275">
        <v>827</v>
      </c>
      <c r="U62" s="275">
        <v>1000</v>
      </c>
      <c r="V62" s="275">
        <v>1131</v>
      </c>
      <c r="W62" s="275">
        <v>1281</v>
      </c>
      <c r="X62" s="275">
        <v>1358</v>
      </c>
      <c r="Y62" s="275">
        <v>1548</v>
      </c>
      <c r="Z62" s="275">
        <v>1899</v>
      </c>
      <c r="AA62" s="275">
        <v>2226</v>
      </c>
      <c r="AB62" s="275">
        <v>2437</v>
      </c>
      <c r="AC62" s="275">
        <v>2649</v>
      </c>
      <c r="AD62" s="275">
        <v>2875</v>
      </c>
      <c r="AE62" s="275">
        <v>3189</v>
      </c>
      <c r="AF62" s="275">
        <v>3422</v>
      </c>
      <c r="AG62" s="275">
        <v>3552</v>
      </c>
      <c r="AH62" s="275">
        <v>3742</v>
      </c>
      <c r="AI62" s="275">
        <v>4138</v>
      </c>
      <c r="AJ62" s="275">
        <v>5032</v>
      </c>
      <c r="AK62" s="275">
        <v>5187</v>
      </c>
      <c r="AL62" s="275">
        <v>5531</v>
      </c>
      <c r="AM62" s="275">
        <v>5037</v>
      </c>
      <c r="AN62" s="275">
        <v>5451</v>
      </c>
      <c r="AO62" s="275">
        <v>5437</v>
      </c>
      <c r="AP62" s="275">
        <v>5414</v>
      </c>
      <c r="AQ62" s="275">
        <v>5167</v>
      </c>
      <c r="AR62" s="275">
        <v>4928</v>
      </c>
      <c r="AS62" s="275">
        <v>3874</v>
      </c>
      <c r="AT62" s="275">
        <v>3940</v>
      </c>
      <c r="AU62" s="275">
        <v>4819</v>
      </c>
      <c r="AV62" s="275">
        <v>5138</v>
      </c>
      <c r="AW62" s="275">
        <v>5591</v>
      </c>
      <c r="AX62" s="275">
        <v>5904</v>
      </c>
      <c r="AY62" s="275">
        <v>6195</v>
      </c>
      <c r="AZ62" s="275">
        <v>6721</v>
      </c>
      <c r="BA62" s="275">
        <v>6928</v>
      </c>
      <c r="BB62" s="275">
        <v>7146</v>
      </c>
      <c r="BC62" s="275">
        <v>7155</v>
      </c>
      <c r="BD62" s="275">
        <v>7071</v>
      </c>
      <c r="BE62" s="275">
        <v>6669</v>
      </c>
      <c r="BF62" s="275">
        <v>6423</v>
      </c>
      <c r="BG62" s="275">
        <v>6686</v>
      </c>
      <c r="BH62" s="275">
        <v>7062</v>
      </c>
      <c r="BI62" s="275">
        <v>6834</v>
      </c>
    </row>
    <row r="63" spans="1:61" ht="18" customHeight="1" x14ac:dyDescent="0.2">
      <c r="A63" s="274" t="s">
        <v>1054</v>
      </c>
      <c r="B63" s="275">
        <v>116</v>
      </c>
      <c r="C63" s="275">
        <v>172</v>
      </c>
      <c r="D63" s="275">
        <v>180</v>
      </c>
      <c r="E63" s="275">
        <v>201</v>
      </c>
      <c r="F63" s="275">
        <v>220</v>
      </c>
      <c r="G63" s="275">
        <v>244</v>
      </c>
      <c r="H63" s="275">
        <v>291</v>
      </c>
      <c r="I63" s="275">
        <v>324</v>
      </c>
      <c r="J63" s="275">
        <v>377</v>
      </c>
      <c r="K63" s="275">
        <v>435</v>
      </c>
      <c r="L63" s="275"/>
      <c r="M63" s="275"/>
      <c r="N63" s="275"/>
      <c r="O63" s="275"/>
      <c r="P63" s="275">
        <v>409</v>
      </c>
      <c r="Q63" s="275">
        <v>453</v>
      </c>
      <c r="R63" s="275">
        <v>482</v>
      </c>
      <c r="S63" s="275">
        <v>467</v>
      </c>
      <c r="T63" s="275">
        <v>525</v>
      </c>
      <c r="U63" s="275">
        <v>565</v>
      </c>
      <c r="V63" s="275">
        <v>619</v>
      </c>
      <c r="W63" s="275">
        <v>665</v>
      </c>
      <c r="X63" s="275">
        <v>701</v>
      </c>
      <c r="Y63" s="275">
        <v>775</v>
      </c>
      <c r="Z63" s="275">
        <v>864</v>
      </c>
      <c r="AA63" s="275">
        <v>879</v>
      </c>
      <c r="AB63" s="275">
        <v>935</v>
      </c>
      <c r="AC63" s="275">
        <v>1081</v>
      </c>
      <c r="AD63" s="275">
        <v>1111</v>
      </c>
      <c r="AE63" s="275">
        <v>1290</v>
      </c>
      <c r="AF63" s="275">
        <v>1391</v>
      </c>
      <c r="AG63" s="275">
        <v>1510</v>
      </c>
      <c r="AH63" s="275">
        <v>1580</v>
      </c>
      <c r="AI63" s="275">
        <v>1631</v>
      </c>
      <c r="AJ63" s="275">
        <v>1693</v>
      </c>
      <c r="AK63" s="275">
        <v>1934</v>
      </c>
      <c r="AL63" s="275">
        <v>2146</v>
      </c>
      <c r="AM63" s="275">
        <v>2298</v>
      </c>
      <c r="AN63" s="275">
        <v>2443</v>
      </c>
      <c r="AO63" s="275">
        <v>2533</v>
      </c>
      <c r="AP63" s="275">
        <v>2644</v>
      </c>
      <c r="AQ63" s="275">
        <v>2813</v>
      </c>
      <c r="AR63" s="275">
        <v>2900</v>
      </c>
      <c r="AS63" s="275">
        <v>3002</v>
      </c>
      <c r="AT63" s="275">
        <v>3158</v>
      </c>
      <c r="AU63" s="275">
        <v>3271</v>
      </c>
      <c r="AV63" s="275">
        <v>3393</v>
      </c>
      <c r="AW63" s="275">
        <v>3477</v>
      </c>
      <c r="AX63" s="275">
        <v>3469</v>
      </c>
      <c r="AY63" s="275">
        <v>3436</v>
      </c>
      <c r="AZ63" s="275">
        <v>3334</v>
      </c>
      <c r="BA63" s="275">
        <v>3763</v>
      </c>
      <c r="BB63" s="275">
        <v>4147</v>
      </c>
      <c r="BC63" s="275">
        <v>3947</v>
      </c>
      <c r="BD63" s="275">
        <v>3912</v>
      </c>
      <c r="BE63" s="275">
        <v>3674</v>
      </c>
      <c r="BF63" s="275">
        <v>3418</v>
      </c>
      <c r="BG63" s="275">
        <v>3578</v>
      </c>
      <c r="BH63" s="275">
        <v>3707</v>
      </c>
      <c r="BI63" s="275">
        <v>3704</v>
      </c>
    </row>
    <row r="64" spans="1:61" ht="18" customHeight="1" x14ac:dyDescent="0.2">
      <c r="A64" s="274" t="s">
        <v>1052</v>
      </c>
      <c r="B64" s="275">
        <v>27</v>
      </c>
      <c r="C64" s="275">
        <v>44</v>
      </c>
      <c r="D64" s="275">
        <v>48</v>
      </c>
      <c r="E64" s="275">
        <v>50</v>
      </c>
      <c r="F64" s="275">
        <v>60</v>
      </c>
      <c r="G64" s="275">
        <v>80</v>
      </c>
      <c r="H64" s="275">
        <v>114</v>
      </c>
      <c r="I64" s="275">
        <v>142</v>
      </c>
      <c r="J64" s="275">
        <v>167</v>
      </c>
      <c r="K64" s="275">
        <v>190</v>
      </c>
      <c r="L64" s="275"/>
      <c r="M64" s="275"/>
      <c r="N64" s="275"/>
      <c r="O64" s="275"/>
      <c r="P64" s="275">
        <v>148</v>
      </c>
      <c r="Q64" s="275">
        <v>191</v>
      </c>
      <c r="R64" s="275">
        <v>234</v>
      </c>
      <c r="S64" s="275">
        <v>204</v>
      </c>
      <c r="T64" s="275">
        <v>243</v>
      </c>
      <c r="U64" s="275">
        <v>276</v>
      </c>
      <c r="V64" s="275">
        <v>297</v>
      </c>
      <c r="W64" s="275">
        <v>311</v>
      </c>
      <c r="X64" s="275">
        <v>330</v>
      </c>
      <c r="Y64" s="275">
        <v>339</v>
      </c>
      <c r="Z64" s="275">
        <v>344</v>
      </c>
      <c r="AA64" s="275">
        <v>339</v>
      </c>
      <c r="AB64" s="275">
        <v>343</v>
      </c>
      <c r="AC64" s="275">
        <v>398</v>
      </c>
      <c r="AD64" s="275">
        <v>348</v>
      </c>
      <c r="AE64" s="275">
        <v>407</v>
      </c>
      <c r="AF64" s="275">
        <v>395</v>
      </c>
      <c r="AG64" s="275">
        <v>433</v>
      </c>
      <c r="AH64" s="275">
        <v>459</v>
      </c>
      <c r="AI64" s="275">
        <v>476</v>
      </c>
      <c r="AJ64" s="275">
        <v>478</v>
      </c>
      <c r="AK64" s="275">
        <v>518</v>
      </c>
      <c r="AL64" s="275">
        <v>565</v>
      </c>
      <c r="AM64" s="275">
        <v>578</v>
      </c>
      <c r="AN64" s="275">
        <v>594</v>
      </c>
      <c r="AO64" s="275">
        <v>587</v>
      </c>
      <c r="AP64" s="275">
        <v>580</v>
      </c>
      <c r="AQ64" s="275">
        <v>582</v>
      </c>
      <c r="AR64" s="275">
        <v>588</v>
      </c>
      <c r="AS64" s="275">
        <v>603</v>
      </c>
      <c r="AT64" s="275">
        <v>609</v>
      </c>
      <c r="AU64" s="275">
        <v>619</v>
      </c>
      <c r="AV64" s="275">
        <v>636</v>
      </c>
      <c r="AW64" s="275">
        <v>634</v>
      </c>
      <c r="AX64" s="275">
        <v>635</v>
      </c>
      <c r="AY64" s="275">
        <v>622</v>
      </c>
      <c r="AZ64" s="275">
        <v>598</v>
      </c>
      <c r="BA64" s="275">
        <v>600</v>
      </c>
      <c r="BB64" s="275">
        <v>594</v>
      </c>
      <c r="BC64" s="275">
        <v>591</v>
      </c>
      <c r="BD64" s="275">
        <v>591</v>
      </c>
      <c r="BE64" s="275">
        <v>583</v>
      </c>
      <c r="BF64" s="275">
        <v>562</v>
      </c>
      <c r="BG64" s="275">
        <v>545</v>
      </c>
      <c r="BH64" s="275">
        <v>569</v>
      </c>
      <c r="BI64" s="275">
        <v>570</v>
      </c>
    </row>
    <row r="65" spans="1:61" ht="18" customHeight="1" x14ac:dyDescent="0.2">
      <c r="A65" s="274" t="s">
        <v>1051</v>
      </c>
      <c r="B65" s="275">
        <v>89</v>
      </c>
      <c r="C65" s="275">
        <v>127</v>
      </c>
      <c r="D65" s="275">
        <v>133</v>
      </c>
      <c r="E65" s="275">
        <v>150</v>
      </c>
      <c r="F65" s="275">
        <v>159</v>
      </c>
      <c r="G65" s="275">
        <v>164</v>
      </c>
      <c r="H65" s="275">
        <v>176</v>
      </c>
      <c r="I65" s="275">
        <v>182</v>
      </c>
      <c r="J65" s="275">
        <v>210</v>
      </c>
      <c r="K65" s="275">
        <v>244</v>
      </c>
      <c r="L65" s="275"/>
      <c r="M65" s="275"/>
      <c r="N65" s="275"/>
      <c r="O65" s="275"/>
      <c r="P65" s="275">
        <v>261</v>
      </c>
      <c r="Q65" s="275">
        <v>263</v>
      </c>
      <c r="R65" s="275">
        <v>248</v>
      </c>
      <c r="S65" s="275">
        <v>264</v>
      </c>
      <c r="T65" s="275">
        <v>282</v>
      </c>
      <c r="U65" s="275">
        <v>290</v>
      </c>
      <c r="V65" s="275">
        <v>322</v>
      </c>
      <c r="W65" s="275">
        <v>354</v>
      </c>
      <c r="X65" s="275">
        <v>371</v>
      </c>
      <c r="Y65" s="275">
        <v>436</v>
      </c>
      <c r="Z65" s="275">
        <v>520</v>
      </c>
      <c r="AA65" s="275">
        <v>540</v>
      </c>
      <c r="AB65" s="275">
        <v>593</v>
      </c>
      <c r="AC65" s="275">
        <v>683</v>
      </c>
      <c r="AD65" s="275">
        <v>763</v>
      </c>
      <c r="AE65" s="275">
        <v>883</v>
      </c>
      <c r="AF65" s="275">
        <v>996</v>
      </c>
      <c r="AG65" s="275">
        <v>1078</v>
      </c>
      <c r="AH65" s="275">
        <v>1121</v>
      </c>
      <c r="AI65" s="275">
        <v>1155</v>
      </c>
      <c r="AJ65" s="275">
        <v>1216</v>
      </c>
      <c r="AK65" s="275">
        <v>1416</v>
      </c>
      <c r="AL65" s="275">
        <v>1581</v>
      </c>
      <c r="AM65" s="275">
        <v>1720</v>
      </c>
      <c r="AN65" s="275">
        <v>1850</v>
      </c>
      <c r="AO65" s="275">
        <v>1946</v>
      </c>
      <c r="AP65" s="275">
        <v>2064</v>
      </c>
      <c r="AQ65" s="275">
        <v>2231</v>
      </c>
      <c r="AR65" s="275">
        <v>2312</v>
      </c>
      <c r="AS65" s="275">
        <v>2399</v>
      </c>
      <c r="AT65" s="275">
        <v>2549</v>
      </c>
      <c r="AU65" s="275">
        <v>2652</v>
      </c>
      <c r="AV65" s="275">
        <v>2757</v>
      </c>
      <c r="AW65" s="275">
        <v>2843</v>
      </c>
      <c r="AX65" s="275">
        <v>2834</v>
      </c>
      <c r="AY65" s="275">
        <v>2815</v>
      </c>
      <c r="AZ65" s="275">
        <v>2736</v>
      </c>
      <c r="BA65" s="275">
        <v>3163</v>
      </c>
      <c r="BB65" s="275">
        <v>3552</v>
      </c>
      <c r="BC65" s="275">
        <v>3356</v>
      </c>
      <c r="BD65" s="275">
        <v>3322</v>
      </c>
      <c r="BE65" s="275">
        <v>3091</v>
      </c>
      <c r="BF65" s="275">
        <v>2856</v>
      </c>
      <c r="BG65" s="275">
        <v>3034</v>
      </c>
      <c r="BH65" s="275">
        <v>3138</v>
      </c>
      <c r="BI65" s="275">
        <v>3134</v>
      </c>
    </row>
    <row r="66" spans="1:61" ht="18" customHeight="1" x14ac:dyDescent="0.2">
      <c r="A66" s="274" t="s">
        <v>1053</v>
      </c>
      <c r="B66" s="275">
        <v>20</v>
      </c>
      <c r="C66" s="275">
        <v>22</v>
      </c>
      <c r="D66" s="275">
        <v>25</v>
      </c>
      <c r="E66" s="275">
        <v>29</v>
      </c>
      <c r="F66" s="275">
        <v>33</v>
      </c>
      <c r="G66" s="275">
        <v>41</v>
      </c>
      <c r="H66" s="275">
        <v>58</v>
      </c>
      <c r="I66" s="275">
        <v>88</v>
      </c>
      <c r="J66" s="275">
        <v>115</v>
      </c>
      <c r="K66" s="275">
        <v>131</v>
      </c>
      <c r="L66" s="275"/>
      <c r="M66" s="275"/>
      <c r="N66" s="275"/>
      <c r="O66" s="275"/>
      <c r="P66" s="275">
        <v>155</v>
      </c>
      <c r="Q66" s="275">
        <v>180</v>
      </c>
      <c r="R66" s="275">
        <v>184</v>
      </c>
      <c r="S66" s="275">
        <v>190</v>
      </c>
      <c r="T66" s="275">
        <v>202</v>
      </c>
      <c r="U66" s="275">
        <v>210</v>
      </c>
      <c r="V66" s="275">
        <v>210</v>
      </c>
      <c r="W66" s="275">
        <v>219</v>
      </c>
      <c r="X66" s="275">
        <v>220</v>
      </c>
      <c r="Y66" s="275">
        <v>224</v>
      </c>
      <c r="Z66" s="275">
        <v>223</v>
      </c>
      <c r="AA66" s="275">
        <v>229</v>
      </c>
      <c r="AB66" s="275">
        <v>233</v>
      </c>
      <c r="AC66" s="275">
        <v>246</v>
      </c>
      <c r="AD66" s="275">
        <v>257</v>
      </c>
      <c r="AE66" s="275">
        <v>262</v>
      </c>
      <c r="AF66" s="275">
        <v>270</v>
      </c>
      <c r="AG66" s="275">
        <v>289</v>
      </c>
      <c r="AH66" s="275">
        <v>300</v>
      </c>
      <c r="AI66" s="275">
        <v>308</v>
      </c>
      <c r="AJ66" s="275">
        <v>318</v>
      </c>
      <c r="AK66" s="275">
        <v>332</v>
      </c>
      <c r="AL66" s="275">
        <v>343</v>
      </c>
      <c r="AM66" s="275">
        <v>338</v>
      </c>
      <c r="AN66" s="275">
        <v>360</v>
      </c>
      <c r="AO66" s="275">
        <v>360</v>
      </c>
      <c r="AP66" s="275">
        <v>352</v>
      </c>
      <c r="AQ66" s="275">
        <v>367</v>
      </c>
      <c r="AR66" s="275">
        <v>378</v>
      </c>
      <c r="AS66" s="275">
        <v>389</v>
      </c>
      <c r="AT66" s="275">
        <v>421</v>
      </c>
      <c r="AU66" s="275">
        <v>449</v>
      </c>
      <c r="AV66" s="275">
        <v>463</v>
      </c>
      <c r="AW66" s="275">
        <v>469</v>
      </c>
      <c r="AX66" s="275">
        <v>468</v>
      </c>
      <c r="AY66" s="275">
        <v>461</v>
      </c>
      <c r="AZ66" s="275">
        <v>498</v>
      </c>
      <c r="BA66" s="275">
        <v>497</v>
      </c>
      <c r="BB66" s="275">
        <v>489</v>
      </c>
      <c r="BC66" s="275">
        <v>518</v>
      </c>
      <c r="BD66" s="275">
        <v>558</v>
      </c>
      <c r="BE66" s="275">
        <v>552</v>
      </c>
      <c r="BF66" s="275">
        <v>530</v>
      </c>
      <c r="BG66" s="275">
        <v>523</v>
      </c>
      <c r="BH66" s="275">
        <v>526</v>
      </c>
      <c r="BI66" s="275">
        <v>534</v>
      </c>
    </row>
    <row r="67" spans="1:61" ht="18" customHeight="1" x14ac:dyDescent="0.2">
      <c r="A67" s="274" t="s">
        <v>1052</v>
      </c>
      <c r="B67" s="275">
        <v>12</v>
      </c>
      <c r="C67" s="275">
        <v>14</v>
      </c>
      <c r="D67" s="275">
        <v>15</v>
      </c>
      <c r="E67" s="275">
        <v>18</v>
      </c>
      <c r="F67" s="275">
        <v>20</v>
      </c>
      <c r="G67" s="275">
        <v>27</v>
      </c>
      <c r="H67" s="275">
        <v>42</v>
      </c>
      <c r="I67" s="275">
        <v>66</v>
      </c>
      <c r="J67" s="275">
        <v>86</v>
      </c>
      <c r="K67" s="275">
        <v>100</v>
      </c>
      <c r="L67" s="275"/>
      <c r="M67" s="275"/>
      <c r="N67" s="275"/>
      <c r="O67" s="275"/>
      <c r="P67" s="275">
        <v>121</v>
      </c>
      <c r="Q67" s="275">
        <v>140</v>
      </c>
      <c r="R67" s="275">
        <v>144</v>
      </c>
      <c r="S67" s="275">
        <v>149</v>
      </c>
      <c r="T67" s="275">
        <v>158</v>
      </c>
      <c r="U67" s="275">
        <v>164</v>
      </c>
      <c r="V67" s="275">
        <v>163</v>
      </c>
      <c r="W67" s="275">
        <v>170</v>
      </c>
      <c r="X67" s="275">
        <v>168</v>
      </c>
      <c r="Y67" s="275">
        <v>171</v>
      </c>
      <c r="Z67" s="275">
        <v>170</v>
      </c>
      <c r="AA67" s="275">
        <v>172</v>
      </c>
      <c r="AB67" s="275">
        <v>172</v>
      </c>
      <c r="AC67" s="275">
        <v>183</v>
      </c>
      <c r="AD67" s="275">
        <v>195</v>
      </c>
      <c r="AE67" s="275">
        <v>200</v>
      </c>
      <c r="AF67" s="275">
        <v>207</v>
      </c>
      <c r="AG67" s="275">
        <v>223</v>
      </c>
      <c r="AH67" s="275">
        <v>232</v>
      </c>
      <c r="AI67" s="275">
        <v>238</v>
      </c>
      <c r="AJ67" s="275">
        <v>246</v>
      </c>
      <c r="AK67" s="275">
        <v>257</v>
      </c>
      <c r="AL67" s="275">
        <v>264</v>
      </c>
      <c r="AM67" s="275">
        <v>253</v>
      </c>
      <c r="AN67" s="275">
        <v>271</v>
      </c>
      <c r="AO67" s="275">
        <v>271</v>
      </c>
      <c r="AP67" s="275">
        <v>263</v>
      </c>
      <c r="AQ67" s="275">
        <v>276</v>
      </c>
      <c r="AR67" s="275">
        <v>286</v>
      </c>
      <c r="AS67" s="275">
        <v>293</v>
      </c>
      <c r="AT67" s="275">
        <v>317</v>
      </c>
      <c r="AU67" s="275">
        <v>342</v>
      </c>
      <c r="AV67" s="275">
        <v>355</v>
      </c>
      <c r="AW67" s="275">
        <v>359</v>
      </c>
      <c r="AX67" s="275">
        <v>361</v>
      </c>
      <c r="AY67" s="275">
        <v>355</v>
      </c>
      <c r="AZ67" s="275">
        <v>377</v>
      </c>
      <c r="BA67" s="275">
        <v>373</v>
      </c>
      <c r="BB67" s="275">
        <v>374</v>
      </c>
      <c r="BC67" s="275">
        <v>398</v>
      </c>
      <c r="BD67" s="275">
        <v>435</v>
      </c>
      <c r="BE67" s="275">
        <v>432</v>
      </c>
      <c r="BF67" s="275">
        <v>411</v>
      </c>
      <c r="BG67" s="275">
        <v>405</v>
      </c>
      <c r="BH67" s="275">
        <v>406</v>
      </c>
      <c r="BI67" s="275">
        <v>412</v>
      </c>
    </row>
    <row r="68" spans="1:61" ht="18" customHeight="1" x14ac:dyDescent="0.2">
      <c r="A68" s="274" t="s">
        <v>1051</v>
      </c>
      <c r="B68" s="275">
        <v>8</v>
      </c>
      <c r="C68" s="275">
        <v>8</v>
      </c>
      <c r="D68" s="275">
        <v>10</v>
      </c>
      <c r="E68" s="275">
        <v>11</v>
      </c>
      <c r="F68" s="275">
        <v>13</v>
      </c>
      <c r="G68" s="275">
        <v>15</v>
      </c>
      <c r="H68" s="275">
        <v>16</v>
      </c>
      <c r="I68" s="275">
        <v>22</v>
      </c>
      <c r="J68" s="275">
        <v>29</v>
      </c>
      <c r="K68" s="275">
        <v>31</v>
      </c>
      <c r="L68" s="275"/>
      <c r="M68" s="275"/>
      <c r="N68" s="275"/>
      <c r="O68" s="275"/>
      <c r="P68" s="275">
        <v>34</v>
      </c>
      <c r="Q68" s="275">
        <v>40</v>
      </c>
      <c r="R68" s="275">
        <v>40</v>
      </c>
      <c r="S68" s="275">
        <v>41</v>
      </c>
      <c r="T68" s="275">
        <v>44</v>
      </c>
      <c r="U68" s="275">
        <v>46</v>
      </c>
      <c r="V68" s="275">
        <v>48</v>
      </c>
      <c r="W68" s="275">
        <v>49</v>
      </c>
      <c r="X68" s="275">
        <v>52</v>
      </c>
      <c r="Y68" s="275">
        <v>53</v>
      </c>
      <c r="Z68" s="275">
        <v>53</v>
      </c>
      <c r="AA68" s="275">
        <v>57</v>
      </c>
      <c r="AB68" s="275">
        <v>61</v>
      </c>
      <c r="AC68" s="275">
        <v>62</v>
      </c>
      <c r="AD68" s="275">
        <v>62</v>
      </c>
      <c r="AE68" s="275">
        <v>62</v>
      </c>
      <c r="AF68" s="275">
        <v>63</v>
      </c>
      <c r="AG68" s="275">
        <v>66</v>
      </c>
      <c r="AH68" s="275">
        <v>68</v>
      </c>
      <c r="AI68" s="275">
        <v>70</v>
      </c>
      <c r="AJ68" s="275">
        <v>72</v>
      </c>
      <c r="AK68" s="275">
        <v>75</v>
      </c>
      <c r="AL68" s="275">
        <v>79</v>
      </c>
      <c r="AM68" s="275">
        <v>85</v>
      </c>
      <c r="AN68" s="275">
        <v>89</v>
      </c>
      <c r="AO68" s="275">
        <v>89</v>
      </c>
      <c r="AP68" s="275">
        <v>89</v>
      </c>
      <c r="AQ68" s="275">
        <v>91</v>
      </c>
      <c r="AR68" s="275">
        <v>92</v>
      </c>
      <c r="AS68" s="275">
        <v>96</v>
      </c>
      <c r="AT68" s="275">
        <v>104</v>
      </c>
      <c r="AU68" s="275">
        <v>107</v>
      </c>
      <c r="AV68" s="275">
        <v>108</v>
      </c>
      <c r="AW68" s="275">
        <v>110</v>
      </c>
      <c r="AX68" s="275">
        <v>106</v>
      </c>
      <c r="AY68" s="275">
        <v>106</v>
      </c>
      <c r="AZ68" s="275">
        <v>121</v>
      </c>
      <c r="BA68" s="275">
        <v>124</v>
      </c>
      <c r="BB68" s="275">
        <v>115</v>
      </c>
      <c r="BC68" s="275">
        <v>120</v>
      </c>
      <c r="BD68" s="275">
        <v>122</v>
      </c>
      <c r="BE68" s="275">
        <v>120</v>
      </c>
      <c r="BF68" s="275">
        <v>119</v>
      </c>
      <c r="BG68" s="275">
        <v>118</v>
      </c>
      <c r="BH68" s="275">
        <v>120</v>
      </c>
      <c r="BI68" s="275">
        <v>122</v>
      </c>
    </row>
    <row r="69" spans="1:61" ht="18" customHeight="1" x14ac:dyDescent="0.2">
      <c r="A69" s="274" t="s">
        <v>1050</v>
      </c>
      <c r="B69" s="275">
        <v>337</v>
      </c>
      <c r="C69" s="275">
        <v>447</v>
      </c>
      <c r="D69" s="275">
        <v>598</v>
      </c>
      <c r="E69" s="275">
        <v>715</v>
      </c>
      <c r="F69" s="275">
        <v>750</v>
      </c>
      <c r="G69" s="275">
        <v>831</v>
      </c>
      <c r="H69" s="275">
        <v>653</v>
      </c>
      <c r="I69" s="275">
        <v>463</v>
      </c>
      <c r="J69" s="275">
        <v>489</v>
      </c>
      <c r="K69" s="275">
        <v>621</v>
      </c>
      <c r="L69" s="275"/>
      <c r="M69" s="275"/>
      <c r="N69" s="275"/>
      <c r="O69" s="275"/>
      <c r="P69" s="275">
        <v>927</v>
      </c>
      <c r="Q69" s="275">
        <v>1102</v>
      </c>
      <c r="R69" s="275">
        <v>963</v>
      </c>
      <c r="S69" s="275">
        <v>980</v>
      </c>
      <c r="T69" s="275">
        <v>1086</v>
      </c>
      <c r="U69" s="275">
        <v>695</v>
      </c>
      <c r="V69" s="275">
        <v>823</v>
      </c>
      <c r="W69" s="275">
        <v>854</v>
      </c>
      <c r="X69" s="275">
        <v>948</v>
      </c>
      <c r="Y69" s="275">
        <v>1116</v>
      </c>
      <c r="Z69" s="275">
        <v>1343</v>
      </c>
      <c r="AA69" s="275">
        <v>1334</v>
      </c>
      <c r="AB69" s="275">
        <v>1184</v>
      </c>
      <c r="AC69" s="275">
        <v>1044</v>
      </c>
      <c r="AD69" s="275">
        <v>1065</v>
      </c>
      <c r="AE69" s="275">
        <v>1108</v>
      </c>
      <c r="AF69" s="275">
        <v>1133</v>
      </c>
      <c r="AG69" s="275">
        <v>1197</v>
      </c>
      <c r="AH69" s="275">
        <v>1271</v>
      </c>
      <c r="AI69" s="275">
        <v>1331</v>
      </c>
      <c r="AJ69" s="275">
        <v>1556</v>
      </c>
      <c r="AK69" s="275">
        <v>1844</v>
      </c>
      <c r="AL69" s="275">
        <v>2050</v>
      </c>
      <c r="AM69" s="275">
        <v>2265</v>
      </c>
      <c r="AN69" s="275">
        <v>2472</v>
      </c>
      <c r="AO69" s="275">
        <v>2552</v>
      </c>
      <c r="AP69" s="275">
        <v>2841</v>
      </c>
      <c r="AQ69" s="275">
        <v>3118</v>
      </c>
      <c r="AR69" s="275">
        <v>3395</v>
      </c>
      <c r="AS69" s="275">
        <v>3855</v>
      </c>
      <c r="AT69" s="275">
        <v>4462</v>
      </c>
      <c r="AU69" s="275">
        <v>5295</v>
      </c>
      <c r="AV69" s="275">
        <v>5676</v>
      </c>
      <c r="AW69" s="275">
        <v>6015</v>
      </c>
      <c r="AX69" s="275">
        <v>6272</v>
      </c>
      <c r="AY69" s="275">
        <v>6363</v>
      </c>
      <c r="AZ69" s="275">
        <v>6421</v>
      </c>
      <c r="BA69" s="275">
        <v>6721</v>
      </c>
      <c r="BB69" s="275">
        <v>6924</v>
      </c>
      <c r="BC69" s="275">
        <v>7301</v>
      </c>
      <c r="BD69" s="275">
        <v>7739</v>
      </c>
      <c r="BE69" s="275">
        <v>9560</v>
      </c>
      <c r="BF69" s="275">
        <v>11574</v>
      </c>
      <c r="BG69" s="275">
        <v>12962</v>
      </c>
      <c r="BH69" s="275">
        <v>12159</v>
      </c>
      <c r="BI69" s="275">
        <v>12263</v>
      </c>
    </row>
    <row r="70" spans="1:61" ht="18" customHeight="1" x14ac:dyDescent="0.2">
      <c r="A70" s="274" t="s">
        <v>1049</v>
      </c>
      <c r="B70" s="275">
        <v>0</v>
      </c>
      <c r="C70" s="275">
        <v>0</v>
      </c>
      <c r="D70" s="275">
        <v>0</v>
      </c>
      <c r="E70" s="275">
        <v>0</v>
      </c>
      <c r="F70" s="275">
        <v>0</v>
      </c>
      <c r="G70" s="275">
        <v>0</v>
      </c>
      <c r="H70" s="275">
        <v>0</v>
      </c>
      <c r="I70" s="275">
        <v>0</v>
      </c>
      <c r="J70" s="275">
        <v>0</v>
      </c>
      <c r="K70" s="275">
        <v>0</v>
      </c>
      <c r="L70" s="275"/>
      <c r="M70" s="275"/>
      <c r="N70" s="275"/>
      <c r="O70" s="275"/>
      <c r="P70" s="275">
        <v>0</v>
      </c>
      <c r="Q70" s="275">
        <v>0</v>
      </c>
      <c r="R70" s="275">
        <v>0</v>
      </c>
      <c r="S70" s="275">
        <v>0</v>
      </c>
      <c r="T70" s="275">
        <v>0</v>
      </c>
      <c r="U70" s="275">
        <v>569</v>
      </c>
      <c r="V70" s="275">
        <v>537</v>
      </c>
      <c r="W70" s="275">
        <v>581</v>
      </c>
      <c r="X70" s="275">
        <v>689</v>
      </c>
      <c r="Y70" s="275">
        <v>663</v>
      </c>
      <c r="Z70" s="275">
        <v>825</v>
      </c>
      <c r="AA70" s="275">
        <v>799</v>
      </c>
      <c r="AB70" s="275">
        <v>636</v>
      </c>
      <c r="AC70" s="275">
        <v>599</v>
      </c>
      <c r="AD70" s="275">
        <v>607</v>
      </c>
      <c r="AE70" s="275">
        <v>515</v>
      </c>
      <c r="AF70" s="275">
        <v>533</v>
      </c>
      <c r="AG70" s="275">
        <v>644</v>
      </c>
      <c r="AH70" s="275">
        <v>884</v>
      </c>
      <c r="AI70" s="275">
        <v>698</v>
      </c>
      <c r="AJ70" s="275">
        <v>1372</v>
      </c>
      <c r="AK70" s="275">
        <v>1656</v>
      </c>
      <c r="AL70" s="275">
        <v>1685</v>
      </c>
      <c r="AM70" s="275">
        <v>1714</v>
      </c>
      <c r="AN70" s="275">
        <v>1889</v>
      </c>
      <c r="AO70" s="275">
        <v>2067</v>
      </c>
      <c r="AP70" s="275">
        <v>1783</v>
      </c>
      <c r="AQ70" s="275">
        <v>1500</v>
      </c>
      <c r="AR70" s="275">
        <v>2026</v>
      </c>
      <c r="AS70" s="275">
        <v>2395</v>
      </c>
      <c r="AT70" s="275">
        <v>2564</v>
      </c>
      <c r="AU70" s="275">
        <v>2812</v>
      </c>
      <c r="AV70" s="275">
        <v>3006</v>
      </c>
      <c r="AW70" s="275">
        <v>3093</v>
      </c>
      <c r="AX70" s="275">
        <v>3125</v>
      </c>
      <c r="AY70" s="275">
        <v>3219</v>
      </c>
      <c r="AZ70" s="275">
        <v>3153</v>
      </c>
      <c r="BA70" s="275">
        <v>3166</v>
      </c>
      <c r="BB70" s="275">
        <v>3206</v>
      </c>
      <c r="BC70" s="275">
        <v>3309</v>
      </c>
      <c r="BD70" s="275">
        <v>3385</v>
      </c>
      <c r="BE70" s="275">
        <v>3448</v>
      </c>
      <c r="BF70" s="275">
        <v>3420</v>
      </c>
      <c r="BG70" s="275">
        <v>3284</v>
      </c>
      <c r="BH70" s="275">
        <v>3495</v>
      </c>
      <c r="BI70" s="275">
        <v>3473</v>
      </c>
    </row>
    <row r="71" spans="1:61" ht="18" customHeight="1" x14ac:dyDescent="0.2">
      <c r="A71" s="274" t="s">
        <v>1048</v>
      </c>
      <c r="B71" s="275">
        <v>2221</v>
      </c>
      <c r="C71" s="275">
        <v>2399</v>
      </c>
      <c r="D71" s="275">
        <v>2510</v>
      </c>
      <c r="E71" s="275">
        <v>2773</v>
      </c>
      <c r="F71" s="275">
        <v>3013</v>
      </c>
      <c r="G71" s="275">
        <v>3392</v>
      </c>
      <c r="H71" s="275">
        <v>3093</v>
      </c>
      <c r="I71" s="275">
        <v>2661</v>
      </c>
      <c r="J71" s="275">
        <v>2944</v>
      </c>
      <c r="K71" s="275">
        <v>3226</v>
      </c>
      <c r="L71" s="275"/>
      <c r="M71" s="275"/>
      <c r="N71" s="275"/>
      <c r="O71" s="275"/>
      <c r="P71" s="275">
        <v>3589</v>
      </c>
      <c r="Q71" s="275">
        <v>3682</v>
      </c>
      <c r="R71" s="275">
        <v>3839</v>
      </c>
      <c r="S71" s="275">
        <v>4296</v>
      </c>
      <c r="T71" s="275">
        <v>4922</v>
      </c>
      <c r="U71" s="275">
        <v>5321</v>
      </c>
      <c r="V71" s="275">
        <v>5227</v>
      </c>
      <c r="W71" s="275">
        <v>5662</v>
      </c>
      <c r="X71" s="275">
        <v>6319</v>
      </c>
      <c r="Y71" s="275">
        <v>7074</v>
      </c>
      <c r="Z71" s="275">
        <v>7389</v>
      </c>
      <c r="AA71" s="275">
        <v>8454</v>
      </c>
      <c r="AB71" s="275">
        <v>9151</v>
      </c>
      <c r="AC71" s="275">
        <v>9546</v>
      </c>
      <c r="AD71" s="275">
        <v>9600</v>
      </c>
      <c r="AE71" s="275">
        <v>10133</v>
      </c>
      <c r="AF71" s="275">
        <v>12417</v>
      </c>
      <c r="AG71" s="275">
        <v>13721</v>
      </c>
      <c r="AH71" s="275">
        <v>14801</v>
      </c>
      <c r="AI71" s="275">
        <v>15018</v>
      </c>
      <c r="AJ71" s="275">
        <v>15889</v>
      </c>
      <c r="AK71" s="275">
        <v>16126</v>
      </c>
      <c r="AL71" s="275">
        <v>16011</v>
      </c>
      <c r="AM71" s="275">
        <v>17304</v>
      </c>
      <c r="AN71" s="275">
        <v>18422</v>
      </c>
      <c r="AO71" s="275">
        <v>17490</v>
      </c>
      <c r="AP71" s="275">
        <v>17330</v>
      </c>
      <c r="AQ71" s="275">
        <v>17935</v>
      </c>
      <c r="AR71" s="275">
        <v>18497</v>
      </c>
      <c r="AS71" s="275">
        <v>18841</v>
      </c>
      <c r="AT71" s="275">
        <v>18750</v>
      </c>
      <c r="AU71" s="275">
        <v>20363</v>
      </c>
      <c r="AV71" s="275">
        <v>21753</v>
      </c>
      <c r="AW71" s="275">
        <v>23879</v>
      </c>
      <c r="AX71" s="275">
        <v>25776</v>
      </c>
      <c r="AY71" s="275">
        <v>26928</v>
      </c>
      <c r="AZ71" s="275">
        <v>27584</v>
      </c>
      <c r="BA71" s="275">
        <v>28631</v>
      </c>
      <c r="BB71" s="275">
        <v>29543</v>
      </c>
      <c r="BC71" s="275">
        <v>30754</v>
      </c>
      <c r="BD71" s="275">
        <v>32626</v>
      </c>
      <c r="BE71" s="275">
        <v>31865</v>
      </c>
      <c r="BF71" s="275">
        <v>30827</v>
      </c>
      <c r="BG71" s="275">
        <v>31204</v>
      </c>
      <c r="BH71" s="275">
        <v>30977</v>
      </c>
      <c r="BI71" s="275">
        <v>32294</v>
      </c>
    </row>
    <row r="72" spans="1:61" ht="18" customHeight="1" x14ac:dyDescent="0.2">
      <c r="A72" s="274" t="s">
        <v>1047</v>
      </c>
      <c r="B72" s="275">
        <v>122</v>
      </c>
      <c r="C72" s="275">
        <v>140</v>
      </c>
      <c r="D72" s="275">
        <v>147</v>
      </c>
      <c r="E72" s="275">
        <v>143</v>
      </c>
      <c r="F72" s="275">
        <v>151</v>
      </c>
      <c r="G72" s="275">
        <v>168</v>
      </c>
      <c r="H72" s="275">
        <v>187</v>
      </c>
      <c r="I72" s="275">
        <v>215</v>
      </c>
      <c r="J72" s="275">
        <v>242</v>
      </c>
      <c r="K72" s="275">
        <v>263</v>
      </c>
      <c r="L72" s="275"/>
      <c r="M72" s="275"/>
      <c r="N72" s="275"/>
      <c r="O72" s="275"/>
      <c r="P72" s="275">
        <v>290</v>
      </c>
      <c r="Q72" s="275">
        <v>308</v>
      </c>
      <c r="R72" s="275">
        <v>321</v>
      </c>
      <c r="S72" s="275">
        <v>346</v>
      </c>
      <c r="T72" s="275">
        <v>377</v>
      </c>
      <c r="U72" s="275">
        <v>400</v>
      </c>
      <c r="V72" s="275">
        <v>433</v>
      </c>
      <c r="W72" s="275">
        <v>509</v>
      </c>
      <c r="X72" s="275">
        <v>559</v>
      </c>
      <c r="Y72" s="275">
        <v>600</v>
      </c>
      <c r="Z72" s="275">
        <v>663</v>
      </c>
      <c r="AA72" s="275">
        <v>708</v>
      </c>
      <c r="AB72" s="275">
        <v>753</v>
      </c>
      <c r="AC72" s="275">
        <v>795</v>
      </c>
      <c r="AD72" s="275">
        <v>847</v>
      </c>
      <c r="AE72" s="275">
        <v>919</v>
      </c>
      <c r="AF72" s="275">
        <v>986</v>
      </c>
      <c r="AG72" s="275">
        <v>1040</v>
      </c>
      <c r="AH72" s="275">
        <v>1099</v>
      </c>
      <c r="AI72" s="275">
        <v>1185</v>
      </c>
      <c r="AJ72" s="275">
        <v>1293</v>
      </c>
      <c r="AK72" s="275">
        <v>1363</v>
      </c>
      <c r="AL72" s="275">
        <v>1416</v>
      </c>
      <c r="AM72" s="275">
        <v>1553</v>
      </c>
      <c r="AN72" s="275">
        <v>1701</v>
      </c>
      <c r="AO72" s="275">
        <v>1785</v>
      </c>
      <c r="AP72" s="275">
        <v>1890</v>
      </c>
      <c r="AQ72" s="275">
        <v>2037</v>
      </c>
      <c r="AR72" s="275">
        <v>2197</v>
      </c>
      <c r="AS72" s="275">
        <v>2330</v>
      </c>
      <c r="AT72" s="275">
        <v>2483</v>
      </c>
      <c r="AU72" s="275">
        <v>2689</v>
      </c>
      <c r="AV72" s="275">
        <v>2888</v>
      </c>
      <c r="AW72" s="275">
        <v>3032</v>
      </c>
      <c r="AX72" s="275">
        <v>3193</v>
      </c>
      <c r="AY72" s="275">
        <v>3363</v>
      </c>
      <c r="AZ72" s="275">
        <v>3569</v>
      </c>
      <c r="BA72" s="275">
        <v>3895</v>
      </c>
      <c r="BB72" s="275">
        <v>4089</v>
      </c>
      <c r="BC72" s="275">
        <v>4201</v>
      </c>
      <c r="BD72" s="275">
        <v>4293</v>
      </c>
      <c r="BE72" s="275">
        <v>4282</v>
      </c>
      <c r="BF72" s="275">
        <v>4318</v>
      </c>
      <c r="BG72" s="275">
        <v>4435</v>
      </c>
      <c r="BH72" s="275">
        <v>4536</v>
      </c>
      <c r="BI72" s="275">
        <v>4612</v>
      </c>
    </row>
    <row r="73" spans="1:61" ht="18" customHeight="1" x14ac:dyDescent="0.2">
      <c r="A73" s="274" t="s">
        <v>1084</v>
      </c>
      <c r="B73" s="275">
        <v>371</v>
      </c>
      <c r="C73" s="275">
        <v>409</v>
      </c>
      <c r="D73" s="275">
        <v>456</v>
      </c>
      <c r="E73" s="275">
        <v>509</v>
      </c>
      <c r="F73" s="275">
        <v>572</v>
      </c>
      <c r="G73" s="275">
        <v>621</v>
      </c>
      <c r="H73" s="275">
        <v>733</v>
      </c>
      <c r="I73" s="275">
        <v>861</v>
      </c>
      <c r="J73" s="275">
        <v>969</v>
      </c>
      <c r="K73" s="275">
        <v>1174</v>
      </c>
      <c r="L73" s="275">
        <f>P73</f>
        <v>1356</v>
      </c>
      <c r="M73" s="275"/>
      <c r="N73" s="275"/>
      <c r="O73" s="275"/>
      <c r="P73" s="275">
        <v>1356</v>
      </c>
      <c r="Q73" s="275">
        <v>1676</v>
      </c>
      <c r="R73" s="275">
        <v>1855</v>
      </c>
      <c r="S73" s="275">
        <v>2123</v>
      </c>
      <c r="T73" s="275">
        <v>2584</v>
      </c>
      <c r="U73" s="275">
        <v>2967</v>
      </c>
      <c r="V73" s="275">
        <v>3213</v>
      </c>
      <c r="W73" s="275">
        <v>3815</v>
      </c>
      <c r="X73" s="275">
        <v>4588</v>
      </c>
      <c r="Y73" s="275">
        <v>5375</v>
      </c>
      <c r="Z73" s="275">
        <v>6445</v>
      </c>
      <c r="AA73" s="275">
        <v>7531</v>
      </c>
      <c r="AB73" s="275">
        <v>8621</v>
      </c>
      <c r="AC73" s="275">
        <v>9251</v>
      </c>
      <c r="AD73" s="275">
        <v>9842</v>
      </c>
      <c r="AE73" s="275">
        <v>11212</v>
      </c>
      <c r="AF73" s="275">
        <v>12387</v>
      </c>
      <c r="AG73" s="275">
        <v>13572</v>
      </c>
      <c r="AH73" s="275">
        <v>15267</v>
      </c>
      <c r="AI73" s="275">
        <v>17773</v>
      </c>
      <c r="AJ73" s="275">
        <v>19997</v>
      </c>
      <c r="AK73" s="275">
        <v>22129</v>
      </c>
      <c r="AL73" s="275">
        <v>24374</v>
      </c>
      <c r="AM73" s="275">
        <v>26779</v>
      </c>
      <c r="AN73" s="275">
        <v>29594</v>
      </c>
      <c r="AO73" s="275">
        <v>31003</v>
      </c>
      <c r="AP73" s="275">
        <v>32377</v>
      </c>
      <c r="AQ73" s="275">
        <v>34832</v>
      </c>
      <c r="AR73" s="275">
        <v>37457</v>
      </c>
      <c r="AS73" s="275">
        <v>40731</v>
      </c>
      <c r="AT73" s="275">
        <v>43050</v>
      </c>
      <c r="AU73" s="275">
        <v>46792</v>
      </c>
      <c r="AV73" s="275">
        <v>52201</v>
      </c>
      <c r="AW73" s="275">
        <v>54233</v>
      </c>
      <c r="AX73" s="275">
        <v>54915</v>
      </c>
      <c r="AY73" s="275">
        <v>57161</v>
      </c>
      <c r="AZ73" s="275">
        <v>60803</v>
      </c>
      <c r="BA73" s="275">
        <v>65864</v>
      </c>
      <c r="BB73" s="275">
        <v>71458</v>
      </c>
      <c r="BC73" s="275">
        <v>74056</v>
      </c>
      <c r="BD73" s="275">
        <v>75487</v>
      </c>
      <c r="BE73" s="275">
        <v>74157</v>
      </c>
      <c r="BF73" s="275">
        <v>77242</v>
      </c>
      <c r="BG73" s="275">
        <v>77945</v>
      </c>
      <c r="BH73" s="275">
        <v>79005</v>
      </c>
      <c r="BI73" s="275">
        <v>80926</v>
      </c>
    </row>
    <row r="74" spans="1:61" ht="18" customHeight="1" x14ac:dyDescent="0.2">
      <c r="A74" s="274" t="s">
        <v>1052</v>
      </c>
      <c r="B74" s="275">
        <v>102</v>
      </c>
      <c r="C74" s="275">
        <v>108</v>
      </c>
      <c r="D74" s="275">
        <v>140</v>
      </c>
      <c r="E74" s="275">
        <v>208</v>
      </c>
      <c r="F74" s="275">
        <v>226</v>
      </c>
      <c r="G74" s="275">
        <v>214</v>
      </c>
      <c r="H74" s="275">
        <v>294</v>
      </c>
      <c r="I74" s="275">
        <v>401</v>
      </c>
      <c r="J74" s="275">
        <v>470</v>
      </c>
      <c r="K74" s="275">
        <v>564</v>
      </c>
      <c r="L74" s="275"/>
      <c r="M74" s="275"/>
      <c r="N74" s="275"/>
      <c r="O74" s="275"/>
      <c r="P74" s="275">
        <v>594</v>
      </c>
      <c r="Q74" s="275">
        <v>791</v>
      </c>
      <c r="R74" s="275">
        <v>893</v>
      </c>
      <c r="S74" s="275">
        <v>854</v>
      </c>
      <c r="T74" s="275">
        <v>969</v>
      </c>
      <c r="U74" s="275">
        <v>1043</v>
      </c>
      <c r="V74" s="275">
        <v>1110</v>
      </c>
      <c r="W74" s="275">
        <v>1152</v>
      </c>
      <c r="X74" s="275">
        <v>1154</v>
      </c>
      <c r="Y74" s="275">
        <v>1108</v>
      </c>
      <c r="Z74" s="275">
        <v>1235</v>
      </c>
      <c r="AA74" s="275">
        <v>1216</v>
      </c>
      <c r="AB74" s="275">
        <v>1141</v>
      </c>
      <c r="AC74" s="275">
        <v>1232</v>
      </c>
      <c r="AD74" s="275">
        <v>1298</v>
      </c>
      <c r="AE74" s="275">
        <v>1326</v>
      </c>
      <c r="AF74" s="275">
        <v>1340</v>
      </c>
      <c r="AG74" s="275">
        <v>1529</v>
      </c>
      <c r="AH74" s="275">
        <v>1795</v>
      </c>
      <c r="AI74" s="275">
        <v>2028</v>
      </c>
      <c r="AJ74" s="275">
        <v>2263</v>
      </c>
      <c r="AK74" s="275">
        <v>2607</v>
      </c>
      <c r="AL74" s="275">
        <v>2915</v>
      </c>
      <c r="AM74" s="275">
        <v>3167</v>
      </c>
      <c r="AN74" s="275">
        <v>3630</v>
      </c>
      <c r="AO74" s="275">
        <v>3665</v>
      </c>
      <c r="AP74" s="275">
        <v>3759</v>
      </c>
      <c r="AQ74" s="275">
        <v>3931</v>
      </c>
      <c r="AR74" s="275">
        <v>4065</v>
      </c>
      <c r="AS74" s="275">
        <v>4546</v>
      </c>
      <c r="AT74" s="275">
        <v>4879</v>
      </c>
      <c r="AU74" s="275">
        <v>5779</v>
      </c>
      <c r="AV74" s="275">
        <v>8017</v>
      </c>
      <c r="AW74" s="275">
        <v>8903</v>
      </c>
      <c r="AX74" s="275">
        <v>8938</v>
      </c>
      <c r="AY74" s="275">
        <v>9078</v>
      </c>
      <c r="AZ74" s="275">
        <v>9424</v>
      </c>
      <c r="BA74" s="275">
        <v>9591</v>
      </c>
      <c r="BB74" s="275">
        <v>9771</v>
      </c>
      <c r="BC74" s="275">
        <v>11876</v>
      </c>
      <c r="BD74" s="275">
        <v>14056</v>
      </c>
      <c r="BE74" s="275">
        <v>10605</v>
      </c>
      <c r="BF74" s="275">
        <v>10723</v>
      </c>
      <c r="BG74" s="275">
        <v>10217</v>
      </c>
      <c r="BH74" s="275">
        <v>10696</v>
      </c>
      <c r="BI74" s="275">
        <v>11289</v>
      </c>
    </row>
    <row r="75" spans="1:61" ht="18" customHeight="1" x14ac:dyDescent="0.2">
      <c r="A75" s="274" t="s">
        <v>1051</v>
      </c>
      <c r="B75" s="275">
        <v>269</v>
      </c>
      <c r="C75" s="275">
        <v>302</v>
      </c>
      <c r="D75" s="275">
        <v>316</v>
      </c>
      <c r="E75" s="275">
        <v>301</v>
      </c>
      <c r="F75" s="275">
        <v>347</v>
      </c>
      <c r="G75" s="275">
        <v>407</v>
      </c>
      <c r="H75" s="275">
        <v>439</v>
      </c>
      <c r="I75" s="275">
        <v>460</v>
      </c>
      <c r="J75" s="275">
        <v>499</v>
      </c>
      <c r="K75" s="275">
        <v>610</v>
      </c>
      <c r="L75" s="275"/>
      <c r="M75" s="275"/>
      <c r="N75" s="275"/>
      <c r="O75" s="275"/>
      <c r="P75" s="275">
        <v>762</v>
      </c>
      <c r="Q75" s="275">
        <v>885</v>
      </c>
      <c r="R75" s="275">
        <v>962</v>
      </c>
      <c r="S75" s="275">
        <v>1269</v>
      </c>
      <c r="T75" s="275">
        <v>1615</v>
      </c>
      <c r="U75" s="275">
        <v>1924</v>
      </c>
      <c r="V75" s="275">
        <v>2104</v>
      </c>
      <c r="W75" s="275">
        <v>2663</v>
      </c>
      <c r="X75" s="275">
        <v>3434</v>
      </c>
      <c r="Y75" s="275">
        <v>4267</v>
      </c>
      <c r="Z75" s="275">
        <v>5210</v>
      </c>
      <c r="AA75" s="275">
        <v>6316</v>
      </c>
      <c r="AB75" s="275">
        <v>7480</v>
      </c>
      <c r="AC75" s="275">
        <v>8019</v>
      </c>
      <c r="AD75" s="275">
        <v>8544</v>
      </c>
      <c r="AE75" s="275">
        <v>9886</v>
      </c>
      <c r="AF75" s="275">
        <v>11047</v>
      </c>
      <c r="AG75" s="275">
        <v>12043</v>
      </c>
      <c r="AH75" s="275">
        <v>13472</v>
      </c>
      <c r="AI75" s="275">
        <v>15745</v>
      </c>
      <c r="AJ75" s="275">
        <v>17734</v>
      </c>
      <c r="AK75" s="275">
        <v>19522</v>
      </c>
      <c r="AL75" s="275">
        <v>21459</v>
      </c>
      <c r="AM75" s="275">
        <v>23613</v>
      </c>
      <c r="AN75" s="275">
        <v>25964</v>
      </c>
      <c r="AO75" s="275">
        <v>27338</v>
      </c>
      <c r="AP75" s="275">
        <v>28618</v>
      </c>
      <c r="AQ75" s="275">
        <v>30901</v>
      </c>
      <c r="AR75" s="275">
        <v>33392</v>
      </c>
      <c r="AS75" s="275">
        <v>36185</v>
      </c>
      <c r="AT75" s="275">
        <v>38170</v>
      </c>
      <c r="AU75" s="275">
        <v>41013</v>
      </c>
      <c r="AV75" s="275">
        <v>44184</v>
      </c>
      <c r="AW75" s="275">
        <v>45329</v>
      </c>
      <c r="AX75" s="275">
        <v>45977</v>
      </c>
      <c r="AY75" s="275">
        <v>48083</v>
      </c>
      <c r="AZ75" s="275">
        <v>51378</v>
      </c>
      <c r="BA75" s="275">
        <v>56273</v>
      </c>
      <c r="BB75" s="275">
        <v>61687</v>
      </c>
      <c r="BC75" s="275">
        <v>62180</v>
      </c>
      <c r="BD75" s="275">
        <v>61431</v>
      </c>
      <c r="BE75" s="275">
        <v>63552</v>
      </c>
      <c r="BF75" s="275">
        <v>66519</v>
      </c>
      <c r="BG75" s="275">
        <v>67728</v>
      </c>
      <c r="BH75" s="275">
        <v>68309</v>
      </c>
      <c r="BI75" s="275">
        <v>69637</v>
      </c>
    </row>
    <row r="76" spans="1:61" ht="18" customHeight="1" x14ac:dyDescent="0.2">
      <c r="A76" s="274" t="s">
        <v>1046</v>
      </c>
      <c r="B76" s="275">
        <v>0</v>
      </c>
      <c r="C76" s="275">
        <v>0</v>
      </c>
      <c r="D76" s="275">
        <v>0</v>
      </c>
      <c r="E76" s="275">
        <v>0</v>
      </c>
      <c r="F76" s="275">
        <v>0</v>
      </c>
      <c r="G76" s="275">
        <v>0</v>
      </c>
      <c r="H76" s="275">
        <v>3146</v>
      </c>
      <c r="I76" s="275">
        <v>8065</v>
      </c>
      <c r="J76" s="275">
        <v>9759</v>
      </c>
      <c r="K76" s="275">
        <v>11220</v>
      </c>
      <c r="L76" s="275"/>
      <c r="M76" s="275"/>
      <c r="N76" s="275"/>
      <c r="O76" s="275"/>
      <c r="P76" s="275">
        <v>12962</v>
      </c>
      <c r="Q76" s="275">
        <v>15138</v>
      </c>
      <c r="R76" s="275">
        <v>17639</v>
      </c>
      <c r="S76" s="275">
        <v>20153</v>
      </c>
      <c r="T76" s="275">
        <v>24501</v>
      </c>
      <c r="U76" s="275">
        <v>29782</v>
      </c>
      <c r="V76" s="275">
        <v>34883</v>
      </c>
      <c r="W76" s="275">
        <v>40354</v>
      </c>
      <c r="X76" s="275">
        <v>46133</v>
      </c>
      <c r="Y76" s="275">
        <v>53254</v>
      </c>
      <c r="Z76" s="275">
        <v>63419</v>
      </c>
      <c r="AA76" s="275">
        <v>75077</v>
      </c>
      <c r="AB76" s="275">
        <v>84361</v>
      </c>
      <c r="AC76" s="275">
        <v>94825</v>
      </c>
      <c r="AD76" s="275">
        <v>104440</v>
      </c>
      <c r="AE76" s="275">
        <v>112766</v>
      </c>
      <c r="AF76" s="275">
        <v>122212</v>
      </c>
      <c r="AG76" s="275">
        <v>133420</v>
      </c>
      <c r="AH76" s="275">
        <v>144045</v>
      </c>
      <c r="AI76" s="275">
        <v>163089</v>
      </c>
      <c r="AJ76" s="275">
        <v>183842</v>
      </c>
      <c r="AK76" s="275">
        <v>213827</v>
      </c>
      <c r="AL76" s="275">
        <v>244183</v>
      </c>
      <c r="AM76" s="275">
        <v>272338</v>
      </c>
      <c r="AN76" s="275">
        <v>302084</v>
      </c>
      <c r="AO76" s="275">
        <v>329255</v>
      </c>
      <c r="AP76" s="275">
        <v>350919</v>
      </c>
      <c r="AQ76" s="275">
        <v>371208</v>
      </c>
      <c r="AR76" s="275">
        <v>378807</v>
      </c>
      <c r="AS76" s="275">
        <v>398328</v>
      </c>
      <c r="AT76" s="275">
        <v>428164</v>
      </c>
      <c r="AU76" s="275">
        <v>475914</v>
      </c>
      <c r="AV76" s="275">
        <v>518880</v>
      </c>
      <c r="AW76" s="275">
        <v>557837</v>
      </c>
      <c r="AX76" s="275">
        <v>608953</v>
      </c>
      <c r="AY76" s="275">
        <v>656576</v>
      </c>
      <c r="AZ76" s="275">
        <v>718631</v>
      </c>
      <c r="BA76" s="275">
        <v>767623</v>
      </c>
      <c r="BB76" s="275">
        <v>821410</v>
      </c>
      <c r="BC76" s="275">
        <v>884409</v>
      </c>
      <c r="BD76" s="275">
        <v>928023</v>
      </c>
      <c r="BE76" s="275">
        <v>965005</v>
      </c>
      <c r="BF76" s="275">
        <v>1004874</v>
      </c>
      <c r="BG76" s="275">
        <v>1049294</v>
      </c>
      <c r="BH76" s="275">
        <v>1128789</v>
      </c>
      <c r="BI76" s="275">
        <v>1205995</v>
      </c>
    </row>
    <row r="77" spans="1:61" ht="18" customHeight="1" x14ac:dyDescent="0.2">
      <c r="A77" s="289" t="s">
        <v>1083</v>
      </c>
      <c r="B77" s="275">
        <v>23263</v>
      </c>
      <c r="C77" s="275">
        <v>24755</v>
      </c>
      <c r="D77" s="275">
        <v>26665</v>
      </c>
      <c r="E77" s="275">
        <v>29076</v>
      </c>
      <c r="F77" s="275">
        <v>32039</v>
      </c>
      <c r="G77" s="275">
        <v>34720</v>
      </c>
      <c r="H77" s="275">
        <v>38426</v>
      </c>
      <c r="I77" s="275">
        <v>43500</v>
      </c>
      <c r="J77" s="275">
        <v>49128</v>
      </c>
      <c r="K77" s="275">
        <v>55510</v>
      </c>
      <c r="L77" s="275"/>
      <c r="M77" s="275"/>
      <c r="N77" s="275"/>
      <c r="O77" s="275"/>
      <c r="P77" s="275">
        <v>63059</v>
      </c>
      <c r="Q77" s="275">
        <v>69437</v>
      </c>
      <c r="R77" s="275">
        <v>77162</v>
      </c>
      <c r="S77" s="275">
        <v>86152</v>
      </c>
      <c r="T77" s="275">
        <v>98784</v>
      </c>
      <c r="U77" s="275">
        <v>113217</v>
      </c>
      <c r="V77" s="275">
        <v>129312</v>
      </c>
      <c r="W77" s="275">
        <v>146674</v>
      </c>
      <c r="X77" s="275">
        <v>164236</v>
      </c>
      <c r="Y77" s="275">
        <v>187128</v>
      </c>
      <c r="Z77" s="275">
        <v>216977</v>
      </c>
      <c r="AA77" s="275">
        <v>251789</v>
      </c>
      <c r="AB77" s="275">
        <v>283073</v>
      </c>
      <c r="AC77" s="275">
        <v>311677</v>
      </c>
      <c r="AD77" s="275">
        <v>341645</v>
      </c>
      <c r="AE77" s="275">
        <v>376376</v>
      </c>
      <c r="AF77" s="275">
        <v>408840</v>
      </c>
      <c r="AG77" s="275">
        <v>447696</v>
      </c>
      <c r="AH77" s="275">
        <v>498497</v>
      </c>
      <c r="AI77" s="275">
        <v>550414</v>
      </c>
      <c r="AJ77" s="275">
        <v>615326</v>
      </c>
      <c r="AK77" s="275">
        <v>675896</v>
      </c>
      <c r="AL77" s="275">
        <v>731455</v>
      </c>
      <c r="AM77" s="275">
        <v>778684</v>
      </c>
      <c r="AN77" s="275">
        <v>820172</v>
      </c>
      <c r="AO77" s="275">
        <v>869578</v>
      </c>
      <c r="AP77" s="275">
        <v>917540</v>
      </c>
      <c r="AQ77" s="275">
        <v>969531</v>
      </c>
      <c r="AR77" s="275">
        <v>1026103</v>
      </c>
      <c r="AS77" s="275">
        <v>1086280</v>
      </c>
      <c r="AT77" s="275">
        <v>1162035</v>
      </c>
      <c r="AU77" s="275">
        <v>1261944</v>
      </c>
      <c r="AV77" s="275">
        <v>1367628</v>
      </c>
      <c r="AW77" s="275">
        <v>1477697</v>
      </c>
      <c r="AX77" s="275">
        <v>1587994</v>
      </c>
      <c r="AY77" s="275">
        <v>1696222</v>
      </c>
      <c r="AZ77" s="275">
        <v>1804672</v>
      </c>
      <c r="BA77" s="275">
        <v>1918820</v>
      </c>
      <c r="BB77" s="275">
        <v>2010690</v>
      </c>
      <c r="BC77" s="275">
        <v>2114221</v>
      </c>
      <c r="BD77" s="275">
        <v>2194625</v>
      </c>
      <c r="BE77" s="275">
        <v>2272582</v>
      </c>
      <c r="BF77" s="275">
        <v>2365948</v>
      </c>
      <c r="BG77" s="275">
        <v>2435624</v>
      </c>
      <c r="BH77" s="275">
        <v>2562824</v>
      </c>
      <c r="BI77" s="275">
        <v>2717230</v>
      </c>
    </row>
    <row r="78" spans="1:61" ht="18" customHeight="1" x14ac:dyDescent="0.2">
      <c r="A78" s="274" t="s">
        <v>1068</v>
      </c>
      <c r="B78" s="275">
        <v>12949</v>
      </c>
      <c r="C78" s="275">
        <v>13357</v>
      </c>
      <c r="D78" s="275">
        <v>14255</v>
      </c>
      <c r="E78" s="275">
        <v>15311</v>
      </c>
      <c r="F78" s="275">
        <v>16928</v>
      </c>
      <c r="G78" s="275">
        <v>18209</v>
      </c>
      <c r="H78" s="275">
        <v>18594</v>
      </c>
      <c r="I78" s="275">
        <v>18537</v>
      </c>
      <c r="J78" s="275">
        <v>20500</v>
      </c>
      <c r="K78" s="275">
        <v>22601</v>
      </c>
      <c r="L78" s="275"/>
      <c r="M78" s="275"/>
      <c r="N78" s="275"/>
      <c r="O78" s="275"/>
      <c r="P78" s="275">
        <v>24953</v>
      </c>
      <c r="Q78" s="275">
        <v>26312</v>
      </c>
      <c r="R78" s="275">
        <v>28646</v>
      </c>
      <c r="S78" s="275">
        <v>31625</v>
      </c>
      <c r="T78" s="275">
        <v>34373</v>
      </c>
      <c r="U78" s="275">
        <v>37262</v>
      </c>
      <c r="V78" s="275">
        <v>40647</v>
      </c>
      <c r="W78" s="275">
        <v>44853</v>
      </c>
      <c r="X78" s="275">
        <v>48016</v>
      </c>
      <c r="Y78" s="275">
        <v>52312</v>
      </c>
      <c r="Z78" s="275">
        <v>58146</v>
      </c>
      <c r="AA78" s="275">
        <v>65355</v>
      </c>
      <c r="AB78" s="275">
        <v>72450</v>
      </c>
      <c r="AC78" s="275">
        <v>78619</v>
      </c>
      <c r="AD78" s="275">
        <v>86500</v>
      </c>
      <c r="AE78" s="275">
        <v>95640</v>
      </c>
      <c r="AF78" s="275">
        <v>103610</v>
      </c>
      <c r="AG78" s="275">
        <v>109652</v>
      </c>
      <c r="AH78" s="275">
        <v>120217</v>
      </c>
      <c r="AI78" s="275">
        <v>126651</v>
      </c>
      <c r="AJ78" s="275">
        <v>137882</v>
      </c>
      <c r="AK78" s="275">
        <v>140815</v>
      </c>
      <c r="AL78" s="275">
        <v>143178</v>
      </c>
      <c r="AM78" s="275">
        <v>144098</v>
      </c>
      <c r="AN78" s="275">
        <v>142035</v>
      </c>
      <c r="AO78" s="275">
        <v>144817</v>
      </c>
      <c r="AP78" s="275">
        <v>150354</v>
      </c>
      <c r="AQ78" s="275">
        <v>161432</v>
      </c>
      <c r="AR78" s="275">
        <v>176906</v>
      </c>
      <c r="AS78" s="275">
        <v>187681</v>
      </c>
      <c r="AT78" s="275">
        <v>198966</v>
      </c>
      <c r="AU78" s="275">
        <v>206272</v>
      </c>
      <c r="AV78" s="275">
        <v>219314</v>
      </c>
      <c r="AW78" s="275">
        <v>235648</v>
      </c>
      <c r="AX78" s="275">
        <v>248479</v>
      </c>
      <c r="AY78" s="275">
        <v>263806</v>
      </c>
      <c r="AZ78" s="275">
        <v>273196</v>
      </c>
      <c r="BA78" s="275">
        <v>289916</v>
      </c>
      <c r="BB78" s="275">
        <v>294881</v>
      </c>
      <c r="BC78" s="275">
        <v>293130</v>
      </c>
      <c r="BD78" s="275">
        <v>298727</v>
      </c>
      <c r="BE78" s="275">
        <v>308519</v>
      </c>
      <c r="BF78" s="275">
        <v>317607</v>
      </c>
      <c r="BG78" s="275">
        <v>325130</v>
      </c>
      <c r="BH78" s="275">
        <v>329652</v>
      </c>
      <c r="BI78" s="275">
        <v>338150</v>
      </c>
    </row>
    <row r="79" spans="1:61" ht="18" customHeight="1" x14ac:dyDescent="0.2">
      <c r="A79" s="274" t="s">
        <v>1067</v>
      </c>
      <c r="B79" s="275">
        <v>6634</v>
      </c>
      <c r="C79" s="275">
        <v>7293</v>
      </c>
      <c r="D79" s="275">
        <v>7967</v>
      </c>
      <c r="E79" s="275">
        <v>8828</v>
      </c>
      <c r="F79" s="275">
        <v>9806</v>
      </c>
      <c r="G79" s="275">
        <v>10655</v>
      </c>
      <c r="H79" s="275">
        <v>14046</v>
      </c>
      <c r="I79" s="275">
        <v>19388</v>
      </c>
      <c r="J79" s="275">
        <v>22277</v>
      </c>
      <c r="K79" s="275">
        <v>25683</v>
      </c>
      <c r="L79" s="275"/>
      <c r="M79" s="275"/>
      <c r="N79" s="275"/>
      <c r="O79" s="275"/>
      <c r="P79" s="275">
        <v>29650</v>
      </c>
      <c r="Q79" s="275">
        <v>33986</v>
      </c>
      <c r="R79" s="275">
        <v>38795</v>
      </c>
      <c r="S79" s="275">
        <v>43827</v>
      </c>
      <c r="T79" s="275">
        <v>52109</v>
      </c>
      <c r="U79" s="275">
        <v>62097</v>
      </c>
      <c r="V79" s="275">
        <v>73055</v>
      </c>
      <c r="W79" s="275">
        <v>84590</v>
      </c>
      <c r="X79" s="275">
        <v>96526</v>
      </c>
      <c r="Y79" s="275">
        <v>112238</v>
      </c>
      <c r="Z79" s="275">
        <v>132100</v>
      </c>
      <c r="AA79" s="275">
        <v>155573</v>
      </c>
      <c r="AB79" s="275">
        <v>176377</v>
      </c>
      <c r="AC79" s="275">
        <v>196099</v>
      </c>
      <c r="AD79" s="275">
        <v>215287</v>
      </c>
      <c r="AE79" s="275">
        <v>235725</v>
      </c>
      <c r="AF79" s="275">
        <v>253956</v>
      </c>
      <c r="AG79" s="275">
        <v>281361</v>
      </c>
      <c r="AH79" s="275">
        <v>314143</v>
      </c>
      <c r="AI79" s="275">
        <v>355504</v>
      </c>
      <c r="AJ79" s="275">
        <v>402936</v>
      </c>
      <c r="AK79" s="275">
        <v>455028</v>
      </c>
      <c r="AL79" s="275">
        <v>503335</v>
      </c>
      <c r="AM79" s="275">
        <v>545446</v>
      </c>
      <c r="AN79" s="275">
        <v>586202</v>
      </c>
      <c r="AO79" s="275">
        <v>629442</v>
      </c>
      <c r="AP79" s="275">
        <v>668168</v>
      </c>
      <c r="AQ79" s="275">
        <v>703031</v>
      </c>
      <c r="AR79" s="275">
        <v>734213</v>
      </c>
      <c r="AS79" s="275">
        <v>780209</v>
      </c>
      <c r="AT79" s="275">
        <v>844196</v>
      </c>
      <c r="AU79" s="275">
        <v>932205</v>
      </c>
      <c r="AV79" s="275">
        <v>1019982</v>
      </c>
      <c r="AW79" s="275">
        <v>1103253</v>
      </c>
      <c r="AX79" s="275">
        <v>1193089</v>
      </c>
      <c r="AY79" s="275">
        <v>1279211</v>
      </c>
      <c r="AZ79" s="275">
        <v>1368081</v>
      </c>
      <c r="BA79" s="275">
        <v>1452128</v>
      </c>
      <c r="BB79" s="275">
        <v>1538597</v>
      </c>
      <c r="BC79" s="275">
        <v>1636657</v>
      </c>
      <c r="BD79" s="275">
        <v>1699295</v>
      </c>
      <c r="BE79" s="275">
        <v>1766100</v>
      </c>
      <c r="BF79" s="275">
        <v>1833118</v>
      </c>
      <c r="BG79" s="275">
        <v>1891021</v>
      </c>
      <c r="BH79" s="275">
        <v>2009446</v>
      </c>
      <c r="BI79" s="275">
        <v>2151242</v>
      </c>
    </row>
    <row r="80" spans="1:61" ht="18" customHeight="1" x14ac:dyDescent="0.2">
      <c r="A80" s="274" t="s">
        <v>1066</v>
      </c>
      <c r="B80" s="275">
        <v>4960</v>
      </c>
      <c r="C80" s="275">
        <v>5537</v>
      </c>
      <c r="D80" s="275">
        <v>6158</v>
      </c>
      <c r="E80" s="275">
        <v>6901</v>
      </c>
      <c r="F80" s="275">
        <v>7901</v>
      </c>
      <c r="G80" s="275">
        <v>8717</v>
      </c>
      <c r="H80" s="275">
        <v>8854</v>
      </c>
      <c r="I80" s="275">
        <v>9063</v>
      </c>
      <c r="J80" s="275">
        <v>10194</v>
      </c>
      <c r="K80" s="275">
        <v>12008</v>
      </c>
      <c r="L80" s="275"/>
      <c r="M80" s="275"/>
      <c r="N80" s="275"/>
      <c r="O80" s="275"/>
      <c r="P80" s="275">
        <v>14065</v>
      </c>
      <c r="Q80" s="275">
        <v>15828</v>
      </c>
      <c r="R80" s="275">
        <v>17727</v>
      </c>
      <c r="S80" s="275">
        <v>19804</v>
      </c>
      <c r="T80" s="275">
        <v>23455</v>
      </c>
      <c r="U80" s="275">
        <v>27740</v>
      </c>
      <c r="V80" s="275">
        <v>33120</v>
      </c>
      <c r="W80" s="275">
        <v>38936</v>
      </c>
      <c r="X80" s="275">
        <v>44606</v>
      </c>
      <c r="Y80" s="275">
        <v>52756</v>
      </c>
      <c r="Z80" s="275">
        <v>61541</v>
      </c>
      <c r="AA80" s="275">
        <v>72565</v>
      </c>
      <c r="AB80" s="275">
        <v>82944</v>
      </c>
      <c r="AC80" s="275">
        <v>91841</v>
      </c>
      <c r="AD80" s="275">
        <v>100727</v>
      </c>
      <c r="AE80" s="275">
        <v>112102</v>
      </c>
      <c r="AF80" s="275">
        <v>119895</v>
      </c>
      <c r="AG80" s="275">
        <v>135398</v>
      </c>
      <c r="AH80" s="275">
        <v>157314</v>
      </c>
      <c r="AI80" s="275">
        <v>179344</v>
      </c>
      <c r="AJ80" s="275">
        <v>204788</v>
      </c>
      <c r="AK80" s="275">
        <v>225629</v>
      </c>
      <c r="AL80" s="275">
        <v>243563</v>
      </c>
      <c r="AM80" s="275">
        <v>257360</v>
      </c>
      <c r="AN80" s="275">
        <v>269745</v>
      </c>
      <c r="AO80" s="275">
        <v>286726</v>
      </c>
      <c r="AP80" s="275">
        <v>302846</v>
      </c>
      <c r="AQ80" s="275">
        <v>320254</v>
      </c>
      <c r="AR80" s="275">
        <v>344824</v>
      </c>
      <c r="AS80" s="275">
        <v>371661</v>
      </c>
      <c r="AT80" s="275">
        <v>406087</v>
      </c>
      <c r="AU80" s="275">
        <v>445321</v>
      </c>
      <c r="AV80" s="275">
        <v>488146</v>
      </c>
      <c r="AW80" s="275">
        <v>527140</v>
      </c>
      <c r="AX80" s="275">
        <v>565066</v>
      </c>
      <c r="AY80" s="275">
        <v>604865</v>
      </c>
      <c r="AZ80" s="275">
        <v>636230</v>
      </c>
      <c r="BA80" s="275">
        <v>671795</v>
      </c>
      <c r="BB80" s="275">
        <v>700983</v>
      </c>
      <c r="BC80" s="275">
        <v>734424</v>
      </c>
      <c r="BD80" s="275">
        <v>754768</v>
      </c>
      <c r="BE80" s="275">
        <v>784092</v>
      </c>
      <c r="BF80" s="275">
        <v>812489</v>
      </c>
      <c r="BG80" s="275">
        <v>829293</v>
      </c>
      <c r="BH80" s="275">
        <v>875154</v>
      </c>
      <c r="BI80" s="275">
        <v>944686</v>
      </c>
    </row>
    <row r="81" spans="1:61" ht="18" customHeight="1" x14ac:dyDescent="0.2">
      <c r="A81" s="274" t="s">
        <v>1065</v>
      </c>
      <c r="B81" s="275">
        <v>0</v>
      </c>
      <c r="C81" s="275">
        <v>0</v>
      </c>
      <c r="D81" s="275">
        <v>0</v>
      </c>
      <c r="E81" s="275">
        <v>0</v>
      </c>
      <c r="F81" s="275">
        <v>0</v>
      </c>
      <c r="G81" s="275">
        <v>0</v>
      </c>
      <c r="H81" s="275">
        <v>1722</v>
      </c>
      <c r="I81" s="275">
        <v>4731</v>
      </c>
      <c r="J81" s="275">
        <v>5931</v>
      </c>
      <c r="K81" s="275">
        <v>6735</v>
      </c>
      <c r="L81" s="275"/>
      <c r="M81" s="275"/>
      <c r="N81" s="275"/>
      <c r="O81" s="275">
        <f>P81+P82+P85</f>
        <v>12315</v>
      </c>
      <c r="P81" s="275">
        <v>7276</v>
      </c>
      <c r="Q81" s="275">
        <v>8036</v>
      </c>
      <c r="R81" s="275">
        <v>8851</v>
      </c>
      <c r="S81" s="275">
        <v>10182</v>
      </c>
      <c r="T81" s="275">
        <v>12748</v>
      </c>
      <c r="U81" s="275">
        <v>15610</v>
      </c>
      <c r="V81" s="275">
        <v>18815</v>
      </c>
      <c r="W81" s="275">
        <v>22136</v>
      </c>
      <c r="X81" s="275">
        <v>25666</v>
      </c>
      <c r="Y81" s="275">
        <v>29900</v>
      </c>
      <c r="Z81" s="275">
        <v>36260</v>
      </c>
      <c r="AA81" s="275">
        <v>43457</v>
      </c>
      <c r="AB81" s="275">
        <v>51060</v>
      </c>
      <c r="AC81" s="275">
        <v>58116</v>
      </c>
      <c r="AD81" s="275">
        <v>64599</v>
      </c>
      <c r="AE81" s="275">
        <v>69795</v>
      </c>
      <c r="AF81" s="275">
        <v>74769</v>
      </c>
      <c r="AG81" s="275">
        <v>80951</v>
      </c>
      <c r="AH81" s="275">
        <v>86404</v>
      </c>
      <c r="AI81" s="275">
        <v>98277</v>
      </c>
      <c r="AJ81" s="275">
        <v>107266</v>
      </c>
      <c r="AK81" s="275">
        <v>117273</v>
      </c>
      <c r="AL81" s="275">
        <v>132368</v>
      </c>
      <c r="AM81" s="275">
        <v>146235</v>
      </c>
      <c r="AN81" s="275">
        <v>163430</v>
      </c>
      <c r="AO81" s="275">
        <v>179858</v>
      </c>
      <c r="AP81" s="275">
        <v>193573</v>
      </c>
      <c r="AQ81" s="275">
        <v>204204</v>
      </c>
      <c r="AR81" s="275">
        <v>202559</v>
      </c>
      <c r="AS81" s="275">
        <v>206035</v>
      </c>
      <c r="AT81" s="275">
        <v>216333</v>
      </c>
      <c r="AU81" s="275">
        <v>239111</v>
      </c>
      <c r="AV81" s="275">
        <v>256551</v>
      </c>
      <c r="AW81" s="275">
        <v>274001</v>
      </c>
      <c r="AX81" s="275">
        <v>300096</v>
      </c>
      <c r="AY81" s="275">
        <v>326278</v>
      </c>
      <c r="AZ81" s="275">
        <v>382297</v>
      </c>
      <c r="BA81" s="275">
        <v>408710</v>
      </c>
      <c r="BB81" s="275">
        <v>442014</v>
      </c>
      <c r="BC81" s="275">
        <v>470329</v>
      </c>
      <c r="BD81" s="275">
        <v>488535</v>
      </c>
      <c r="BE81" s="275">
        <v>513520</v>
      </c>
      <c r="BF81" s="275">
        <v>535105</v>
      </c>
      <c r="BG81" s="275">
        <v>555120</v>
      </c>
      <c r="BH81" s="275">
        <v>580583</v>
      </c>
      <c r="BI81" s="275">
        <v>605024</v>
      </c>
    </row>
    <row r="82" spans="1:61" ht="18" customHeight="1" x14ac:dyDescent="0.2">
      <c r="A82" s="274" t="s">
        <v>1064</v>
      </c>
      <c r="B82" s="275">
        <v>0</v>
      </c>
      <c r="C82" s="275">
        <v>0</v>
      </c>
      <c r="D82" s="275">
        <v>0</v>
      </c>
      <c r="E82" s="275">
        <v>0</v>
      </c>
      <c r="F82" s="275">
        <v>0</v>
      </c>
      <c r="G82" s="275">
        <v>0</v>
      </c>
      <c r="H82" s="275">
        <v>1252</v>
      </c>
      <c r="I82" s="275">
        <v>3019</v>
      </c>
      <c r="J82" s="275">
        <v>3385</v>
      </c>
      <c r="K82" s="275">
        <v>3984</v>
      </c>
      <c r="L82" s="275"/>
      <c r="M82" s="275"/>
      <c r="N82" s="275"/>
      <c r="O82" s="275"/>
      <c r="P82" s="275">
        <v>5039</v>
      </c>
      <c r="Q82" s="275">
        <v>6411</v>
      </c>
      <c r="R82" s="275">
        <v>7973</v>
      </c>
      <c r="S82" s="275">
        <v>9013</v>
      </c>
      <c r="T82" s="275">
        <v>10590</v>
      </c>
      <c r="U82" s="275">
        <v>12839</v>
      </c>
      <c r="V82" s="275">
        <v>14429</v>
      </c>
      <c r="W82" s="275">
        <v>16520</v>
      </c>
      <c r="X82" s="275">
        <v>18406</v>
      </c>
      <c r="Y82" s="275">
        <v>21134</v>
      </c>
      <c r="Z82" s="275">
        <v>24697</v>
      </c>
      <c r="AA82" s="275">
        <v>28795</v>
      </c>
      <c r="AB82" s="275">
        <v>30418</v>
      </c>
      <c r="AC82" s="275">
        <v>33486</v>
      </c>
      <c r="AD82" s="275">
        <v>36181</v>
      </c>
      <c r="AE82" s="275">
        <v>38761</v>
      </c>
      <c r="AF82" s="275">
        <v>43019</v>
      </c>
      <c r="AG82" s="275">
        <v>47719</v>
      </c>
      <c r="AH82" s="275">
        <v>52173</v>
      </c>
      <c r="AI82" s="275">
        <v>58651</v>
      </c>
      <c r="AJ82" s="275">
        <v>69693</v>
      </c>
      <c r="AK82" s="275">
        <v>88921</v>
      </c>
      <c r="AL82" s="275">
        <v>103417</v>
      </c>
      <c r="AM82" s="275">
        <v>116453</v>
      </c>
      <c r="AN82" s="275">
        <v>126856</v>
      </c>
      <c r="AO82" s="275">
        <v>136250</v>
      </c>
      <c r="AP82" s="275">
        <v>144510</v>
      </c>
      <c r="AQ82" s="275">
        <v>151334</v>
      </c>
      <c r="AR82" s="275">
        <v>158293</v>
      </c>
      <c r="AS82" s="275">
        <v>171259</v>
      </c>
      <c r="AT82" s="275">
        <v>186920</v>
      </c>
      <c r="AU82" s="275">
        <v>208405</v>
      </c>
      <c r="AV82" s="275">
        <v>230060</v>
      </c>
      <c r="AW82" s="275">
        <v>249418</v>
      </c>
      <c r="AX82" s="275">
        <v>270729</v>
      </c>
      <c r="AY82" s="275">
        <v>287552</v>
      </c>
      <c r="AZ82" s="275">
        <v>283306</v>
      </c>
      <c r="BA82" s="275">
        <v>301114</v>
      </c>
      <c r="BB82" s="275">
        <v>317858</v>
      </c>
      <c r="BC82" s="275">
        <v>346200</v>
      </c>
      <c r="BD82" s="275">
        <v>365756</v>
      </c>
      <c r="BE82" s="275">
        <v>373888</v>
      </c>
      <c r="BF82" s="275">
        <v>388450</v>
      </c>
      <c r="BG82" s="275">
        <v>406423</v>
      </c>
      <c r="BH82" s="275">
        <v>446703</v>
      </c>
      <c r="BI82" s="275">
        <v>486457</v>
      </c>
    </row>
    <row r="83" spans="1:61" ht="18" customHeight="1" x14ac:dyDescent="0.2">
      <c r="A83" s="274" t="s">
        <v>1052</v>
      </c>
      <c r="B83" s="275">
        <v>0</v>
      </c>
      <c r="C83" s="275">
        <v>0</v>
      </c>
      <c r="D83" s="275">
        <v>0</v>
      </c>
      <c r="E83" s="275">
        <v>0</v>
      </c>
      <c r="F83" s="275">
        <v>0</v>
      </c>
      <c r="G83" s="275">
        <v>0</v>
      </c>
      <c r="H83" s="275">
        <v>605</v>
      </c>
      <c r="I83" s="275">
        <v>1461</v>
      </c>
      <c r="J83" s="275">
        <v>1753</v>
      </c>
      <c r="K83" s="275">
        <v>2195</v>
      </c>
      <c r="L83" s="275"/>
      <c r="M83" s="275"/>
      <c r="N83" s="275"/>
      <c r="O83" s="275"/>
      <c r="P83" s="275">
        <v>2708</v>
      </c>
      <c r="Q83" s="275">
        <v>3643</v>
      </c>
      <c r="R83" s="275">
        <v>4360</v>
      </c>
      <c r="S83" s="275">
        <v>4697</v>
      </c>
      <c r="T83" s="275">
        <v>5994</v>
      </c>
      <c r="U83" s="275">
        <v>7048</v>
      </c>
      <c r="V83" s="275">
        <v>8661</v>
      </c>
      <c r="W83" s="275">
        <v>9317</v>
      </c>
      <c r="X83" s="275">
        <v>10220</v>
      </c>
      <c r="Y83" s="275">
        <v>11906</v>
      </c>
      <c r="Z83" s="275">
        <v>13692</v>
      </c>
      <c r="AA83" s="275">
        <v>15930</v>
      </c>
      <c r="AB83" s="275">
        <v>16811</v>
      </c>
      <c r="AC83" s="275">
        <v>18527</v>
      </c>
      <c r="AD83" s="275">
        <v>19891</v>
      </c>
      <c r="AE83" s="275">
        <v>21270</v>
      </c>
      <c r="AF83" s="275">
        <v>23777</v>
      </c>
      <c r="AG83" s="275">
        <v>26376</v>
      </c>
      <c r="AH83" s="275">
        <v>29339</v>
      </c>
      <c r="AI83" s="275">
        <v>33168</v>
      </c>
      <c r="AJ83" s="275">
        <v>40330</v>
      </c>
      <c r="AK83" s="275">
        <v>54409</v>
      </c>
      <c r="AL83" s="275">
        <v>66021</v>
      </c>
      <c r="AM83" s="275">
        <v>73680</v>
      </c>
      <c r="AN83" s="275">
        <v>77341</v>
      </c>
      <c r="AO83" s="275">
        <v>81742</v>
      </c>
      <c r="AP83" s="275">
        <v>86876</v>
      </c>
      <c r="AQ83" s="275">
        <v>89651</v>
      </c>
      <c r="AR83" s="275">
        <v>92721</v>
      </c>
      <c r="AS83" s="275">
        <v>100296</v>
      </c>
      <c r="AT83" s="275">
        <v>109322</v>
      </c>
      <c r="AU83" s="275">
        <v>123488</v>
      </c>
      <c r="AV83" s="275">
        <v>135177</v>
      </c>
      <c r="AW83" s="275">
        <v>149729</v>
      </c>
      <c r="AX83" s="275">
        <v>161139</v>
      </c>
      <c r="AY83" s="275">
        <v>165454</v>
      </c>
      <c r="AZ83" s="275">
        <v>161510</v>
      </c>
      <c r="BA83" s="275">
        <v>171852</v>
      </c>
      <c r="BB83" s="275">
        <v>188295</v>
      </c>
      <c r="BC83" s="275">
        <v>230601</v>
      </c>
      <c r="BD83" s="275">
        <v>247262</v>
      </c>
      <c r="BE83" s="275">
        <v>228186</v>
      </c>
      <c r="BF83" s="275">
        <v>223868</v>
      </c>
      <c r="BG83" s="275">
        <v>234663</v>
      </c>
      <c r="BH83" s="275">
        <v>274369</v>
      </c>
      <c r="BI83" s="275">
        <v>306153</v>
      </c>
    </row>
    <row r="84" spans="1:61" ht="18" customHeight="1" x14ac:dyDescent="0.2">
      <c r="A84" s="274" t="s">
        <v>1051</v>
      </c>
      <c r="B84" s="275">
        <v>0</v>
      </c>
      <c r="C84" s="275">
        <v>0</v>
      </c>
      <c r="D84" s="275">
        <v>0</v>
      </c>
      <c r="E84" s="275">
        <v>0</v>
      </c>
      <c r="F84" s="275">
        <v>0</v>
      </c>
      <c r="G84" s="275">
        <v>0</v>
      </c>
      <c r="H84" s="275">
        <v>647</v>
      </c>
      <c r="I84" s="275">
        <v>1558</v>
      </c>
      <c r="J84" s="275">
        <v>1632</v>
      </c>
      <c r="K84" s="275">
        <v>1788</v>
      </c>
      <c r="L84" s="275"/>
      <c r="M84" s="275"/>
      <c r="N84" s="275"/>
      <c r="O84" s="275"/>
      <c r="P84" s="275">
        <v>2331</v>
      </c>
      <c r="Q84" s="275">
        <v>2767</v>
      </c>
      <c r="R84" s="275">
        <v>3612</v>
      </c>
      <c r="S84" s="275">
        <v>4316</v>
      </c>
      <c r="T84" s="275">
        <v>4596</v>
      </c>
      <c r="U84" s="275">
        <v>5790</v>
      </c>
      <c r="V84" s="275">
        <v>5768</v>
      </c>
      <c r="W84" s="275">
        <v>7203</v>
      </c>
      <c r="X84" s="275">
        <v>8186</v>
      </c>
      <c r="Y84" s="275">
        <v>9228</v>
      </c>
      <c r="Z84" s="275">
        <v>11006</v>
      </c>
      <c r="AA84" s="275">
        <v>12865</v>
      </c>
      <c r="AB84" s="275">
        <v>13608</v>
      </c>
      <c r="AC84" s="275">
        <v>14959</v>
      </c>
      <c r="AD84" s="275">
        <v>16289</v>
      </c>
      <c r="AE84" s="275">
        <v>17491</v>
      </c>
      <c r="AF84" s="275">
        <v>19242</v>
      </c>
      <c r="AG84" s="275">
        <v>21344</v>
      </c>
      <c r="AH84" s="275">
        <v>22834</v>
      </c>
      <c r="AI84" s="275">
        <v>25483</v>
      </c>
      <c r="AJ84" s="275">
        <v>29364</v>
      </c>
      <c r="AK84" s="275">
        <v>34512</v>
      </c>
      <c r="AL84" s="275">
        <v>37396</v>
      </c>
      <c r="AM84" s="275">
        <v>42774</v>
      </c>
      <c r="AN84" s="275">
        <v>49515</v>
      </c>
      <c r="AO84" s="275">
        <v>54507</v>
      </c>
      <c r="AP84" s="275">
        <v>57635</v>
      </c>
      <c r="AQ84" s="275">
        <v>61683</v>
      </c>
      <c r="AR84" s="275">
        <v>65572</v>
      </c>
      <c r="AS84" s="275">
        <v>70963</v>
      </c>
      <c r="AT84" s="275">
        <v>77598</v>
      </c>
      <c r="AU84" s="275">
        <v>84917</v>
      </c>
      <c r="AV84" s="275">
        <v>94883</v>
      </c>
      <c r="AW84" s="275">
        <v>99689</v>
      </c>
      <c r="AX84" s="275">
        <v>109590</v>
      </c>
      <c r="AY84" s="275">
        <v>122098</v>
      </c>
      <c r="AZ84" s="275">
        <v>121796</v>
      </c>
      <c r="BA84" s="275">
        <v>129263</v>
      </c>
      <c r="BB84" s="275">
        <v>129563</v>
      </c>
      <c r="BC84" s="275">
        <v>115599</v>
      </c>
      <c r="BD84" s="275">
        <v>118494</v>
      </c>
      <c r="BE84" s="275">
        <v>145702</v>
      </c>
      <c r="BF84" s="275">
        <v>164582</v>
      </c>
      <c r="BG84" s="275">
        <v>171760</v>
      </c>
      <c r="BH84" s="275">
        <v>172334</v>
      </c>
      <c r="BI84" s="275">
        <v>180304</v>
      </c>
    </row>
    <row r="85" spans="1:61" ht="18" customHeight="1" x14ac:dyDescent="0.2">
      <c r="A85" s="274" t="s">
        <v>1063</v>
      </c>
      <c r="B85" s="275">
        <v>0</v>
      </c>
      <c r="C85" s="275">
        <v>0</v>
      </c>
      <c r="D85" s="275">
        <v>0</v>
      </c>
      <c r="E85" s="275">
        <v>0</v>
      </c>
      <c r="F85" s="275">
        <v>0</v>
      </c>
      <c r="G85" s="275">
        <v>0</v>
      </c>
      <c r="H85" s="275">
        <v>0</v>
      </c>
      <c r="I85" s="275">
        <v>0</v>
      </c>
      <c r="J85" s="275">
        <v>0</v>
      </c>
      <c r="K85" s="275">
        <v>0</v>
      </c>
      <c r="L85" s="275"/>
      <c r="M85" s="275"/>
      <c r="N85" s="275"/>
      <c r="O85" s="275"/>
      <c r="P85" s="275">
        <v>0</v>
      </c>
      <c r="Q85" s="275">
        <v>0</v>
      </c>
      <c r="R85" s="275">
        <v>0</v>
      </c>
      <c r="S85" s="275">
        <v>0</v>
      </c>
      <c r="T85" s="275">
        <v>0</v>
      </c>
      <c r="U85" s="275">
        <v>0</v>
      </c>
      <c r="V85" s="275">
        <v>0</v>
      </c>
      <c r="W85" s="275">
        <v>0</v>
      </c>
      <c r="X85" s="275">
        <v>0</v>
      </c>
      <c r="Y85" s="275">
        <v>0</v>
      </c>
      <c r="Z85" s="275">
        <v>0</v>
      </c>
      <c r="AA85" s="275">
        <v>0</v>
      </c>
      <c r="AB85" s="275">
        <v>0</v>
      </c>
      <c r="AC85" s="275">
        <v>0</v>
      </c>
      <c r="AD85" s="275">
        <v>0</v>
      </c>
      <c r="AE85" s="275">
        <v>0</v>
      </c>
      <c r="AF85" s="275">
        <v>0</v>
      </c>
      <c r="AG85" s="275">
        <v>0</v>
      </c>
      <c r="AH85" s="275">
        <v>0</v>
      </c>
      <c r="AI85" s="275">
        <v>0</v>
      </c>
      <c r="AJ85" s="275">
        <v>0</v>
      </c>
      <c r="AK85" s="275">
        <v>0</v>
      </c>
      <c r="AL85" s="275">
        <v>0</v>
      </c>
      <c r="AM85" s="275">
        <v>0</v>
      </c>
      <c r="AN85" s="275">
        <v>0</v>
      </c>
      <c r="AO85" s="275">
        <v>0</v>
      </c>
      <c r="AP85" s="275">
        <v>0</v>
      </c>
      <c r="AQ85" s="275">
        <v>0</v>
      </c>
      <c r="AR85" s="275">
        <v>349</v>
      </c>
      <c r="AS85" s="275">
        <v>1489</v>
      </c>
      <c r="AT85" s="275">
        <v>2530</v>
      </c>
      <c r="AU85" s="275">
        <v>3489</v>
      </c>
      <c r="AV85" s="275">
        <v>4561</v>
      </c>
      <c r="AW85" s="275">
        <v>5305</v>
      </c>
      <c r="AX85" s="275">
        <v>6150</v>
      </c>
      <c r="AY85" s="275">
        <v>6449</v>
      </c>
      <c r="AZ85" s="275">
        <v>7189</v>
      </c>
      <c r="BA85" s="275">
        <v>7766</v>
      </c>
      <c r="BB85" s="275">
        <v>8695</v>
      </c>
      <c r="BC85" s="275">
        <v>9533</v>
      </c>
      <c r="BD85" s="275">
        <v>9706</v>
      </c>
      <c r="BE85" s="275">
        <v>10038</v>
      </c>
      <c r="BF85" s="275">
        <v>10701</v>
      </c>
      <c r="BG85" s="275">
        <v>11376</v>
      </c>
      <c r="BH85" s="275">
        <v>10838</v>
      </c>
      <c r="BI85" s="275">
        <v>12028</v>
      </c>
    </row>
    <row r="86" spans="1:61" ht="18" customHeight="1" x14ac:dyDescent="0.2">
      <c r="A86" s="274" t="s">
        <v>1052</v>
      </c>
      <c r="B86" s="275">
        <v>0</v>
      </c>
      <c r="C86" s="275">
        <v>0</v>
      </c>
      <c r="D86" s="275">
        <v>0</v>
      </c>
      <c r="E86" s="275">
        <v>0</v>
      </c>
      <c r="F86" s="275">
        <v>0</v>
      </c>
      <c r="G86" s="275">
        <v>0</v>
      </c>
      <c r="H86" s="275">
        <v>0</v>
      </c>
      <c r="I86" s="275">
        <v>0</v>
      </c>
      <c r="J86" s="275">
        <v>0</v>
      </c>
      <c r="K86" s="275">
        <v>0</v>
      </c>
      <c r="L86" s="275"/>
      <c r="M86" s="275"/>
      <c r="N86" s="275"/>
      <c r="O86" s="275"/>
      <c r="P86" s="275">
        <v>0</v>
      </c>
      <c r="Q86" s="275">
        <v>0</v>
      </c>
      <c r="R86" s="275">
        <v>0</v>
      </c>
      <c r="S86" s="275">
        <v>0</v>
      </c>
      <c r="T86" s="275">
        <v>0</v>
      </c>
      <c r="U86" s="275">
        <v>0</v>
      </c>
      <c r="V86" s="275">
        <v>0</v>
      </c>
      <c r="W86" s="275">
        <v>0</v>
      </c>
      <c r="X86" s="275">
        <v>0</v>
      </c>
      <c r="Y86" s="275">
        <v>0</v>
      </c>
      <c r="Z86" s="275">
        <v>0</v>
      </c>
      <c r="AA86" s="275">
        <v>0</v>
      </c>
      <c r="AB86" s="275">
        <v>0</v>
      </c>
      <c r="AC86" s="275">
        <v>0</v>
      </c>
      <c r="AD86" s="275">
        <v>0</v>
      </c>
      <c r="AE86" s="275">
        <v>0</v>
      </c>
      <c r="AF86" s="275">
        <v>0</v>
      </c>
      <c r="AG86" s="275">
        <v>0</v>
      </c>
      <c r="AH86" s="275">
        <v>0</v>
      </c>
      <c r="AI86" s="275">
        <v>0</v>
      </c>
      <c r="AJ86" s="275">
        <v>0</v>
      </c>
      <c r="AK86" s="275">
        <v>0</v>
      </c>
      <c r="AL86" s="275">
        <v>0</v>
      </c>
      <c r="AM86" s="275">
        <v>0</v>
      </c>
      <c r="AN86" s="275">
        <v>0</v>
      </c>
      <c r="AO86" s="275">
        <v>0</v>
      </c>
      <c r="AP86" s="275">
        <v>0</v>
      </c>
      <c r="AQ86" s="275">
        <v>0</v>
      </c>
      <c r="AR86" s="275">
        <v>241</v>
      </c>
      <c r="AS86" s="275">
        <v>1036</v>
      </c>
      <c r="AT86" s="275">
        <v>1762</v>
      </c>
      <c r="AU86" s="275">
        <v>2441</v>
      </c>
      <c r="AV86" s="275">
        <v>3191</v>
      </c>
      <c r="AW86" s="275">
        <v>3720</v>
      </c>
      <c r="AX86" s="275">
        <v>4275</v>
      </c>
      <c r="AY86" s="275">
        <v>4477</v>
      </c>
      <c r="AZ86" s="275">
        <v>4944</v>
      </c>
      <c r="BA86" s="275">
        <v>5380</v>
      </c>
      <c r="BB86" s="275">
        <v>6070</v>
      </c>
      <c r="BC86" s="275">
        <v>6713</v>
      </c>
      <c r="BD86" s="275">
        <v>6776</v>
      </c>
      <c r="BE86" s="275">
        <v>7021</v>
      </c>
      <c r="BF86" s="275">
        <v>7445</v>
      </c>
      <c r="BG86" s="275">
        <v>7892</v>
      </c>
      <c r="BH86" s="275">
        <v>7562</v>
      </c>
      <c r="BI86" s="275">
        <v>8979</v>
      </c>
    </row>
    <row r="87" spans="1:61" ht="18" customHeight="1" x14ac:dyDescent="0.2">
      <c r="A87" s="274" t="s">
        <v>1051</v>
      </c>
      <c r="B87" s="275">
        <v>0</v>
      </c>
      <c r="C87" s="275">
        <v>0</v>
      </c>
      <c r="D87" s="275">
        <v>0</v>
      </c>
      <c r="E87" s="275">
        <v>0</v>
      </c>
      <c r="F87" s="275">
        <v>0</v>
      </c>
      <c r="G87" s="275">
        <v>0</v>
      </c>
      <c r="H87" s="275">
        <v>0</v>
      </c>
      <c r="I87" s="275">
        <v>0</v>
      </c>
      <c r="J87" s="275">
        <v>0</v>
      </c>
      <c r="K87" s="275">
        <v>0</v>
      </c>
      <c r="L87" s="275"/>
      <c r="M87" s="275"/>
      <c r="N87" s="275"/>
      <c r="O87" s="275"/>
      <c r="P87" s="275">
        <v>0</v>
      </c>
      <c r="Q87" s="275">
        <v>0</v>
      </c>
      <c r="R87" s="275">
        <v>0</v>
      </c>
      <c r="S87" s="275">
        <v>0</v>
      </c>
      <c r="T87" s="275">
        <v>0</v>
      </c>
      <c r="U87" s="275">
        <v>0</v>
      </c>
      <c r="V87" s="275">
        <v>0</v>
      </c>
      <c r="W87" s="275">
        <v>0</v>
      </c>
      <c r="X87" s="275">
        <v>0</v>
      </c>
      <c r="Y87" s="275">
        <v>0</v>
      </c>
      <c r="Z87" s="275">
        <v>0</v>
      </c>
      <c r="AA87" s="275">
        <v>0</v>
      </c>
      <c r="AB87" s="275">
        <v>0</v>
      </c>
      <c r="AC87" s="275">
        <v>0</v>
      </c>
      <c r="AD87" s="275">
        <v>0</v>
      </c>
      <c r="AE87" s="275">
        <v>0</v>
      </c>
      <c r="AF87" s="275">
        <v>0</v>
      </c>
      <c r="AG87" s="275">
        <v>0</v>
      </c>
      <c r="AH87" s="275">
        <v>0</v>
      </c>
      <c r="AI87" s="275">
        <v>0</v>
      </c>
      <c r="AJ87" s="275">
        <v>0</v>
      </c>
      <c r="AK87" s="275">
        <v>0</v>
      </c>
      <c r="AL87" s="275">
        <v>0</v>
      </c>
      <c r="AM87" s="275">
        <v>0</v>
      </c>
      <c r="AN87" s="275">
        <v>0</v>
      </c>
      <c r="AO87" s="275">
        <v>0</v>
      </c>
      <c r="AP87" s="275">
        <v>0</v>
      </c>
      <c r="AQ87" s="275">
        <v>0</v>
      </c>
      <c r="AR87" s="275">
        <v>108</v>
      </c>
      <c r="AS87" s="275">
        <v>453</v>
      </c>
      <c r="AT87" s="275">
        <v>768</v>
      </c>
      <c r="AU87" s="275">
        <v>1048</v>
      </c>
      <c r="AV87" s="275">
        <v>1370</v>
      </c>
      <c r="AW87" s="275">
        <v>1585</v>
      </c>
      <c r="AX87" s="275">
        <v>1875</v>
      </c>
      <c r="AY87" s="275">
        <v>1971</v>
      </c>
      <c r="AZ87" s="275">
        <v>2245</v>
      </c>
      <c r="BA87" s="275">
        <v>2386</v>
      </c>
      <c r="BB87" s="275">
        <v>2625</v>
      </c>
      <c r="BC87" s="275">
        <v>2820</v>
      </c>
      <c r="BD87" s="275">
        <v>2930</v>
      </c>
      <c r="BE87" s="275">
        <v>3017</v>
      </c>
      <c r="BF87" s="275">
        <v>3256</v>
      </c>
      <c r="BG87" s="275">
        <v>3483</v>
      </c>
      <c r="BH87" s="275">
        <v>3276</v>
      </c>
      <c r="BI87" s="275">
        <v>3049</v>
      </c>
    </row>
    <row r="88" spans="1:61" ht="18" customHeight="1" x14ac:dyDescent="0.2">
      <c r="A88" s="274" t="s">
        <v>1062</v>
      </c>
      <c r="B88" s="275">
        <v>786</v>
      </c>
      <c r="C88" s="275">
        <v>834</v>
      </c>
      <c r="D88" s="275">
        <v>858</v>
      </c>
      <c r="E88" s="275">
        <v>923</v>
      </c>
      <c r="F88" s="275">
        <v>859</v>
      </c>
      <c r="G88" s="275">
        <v>830</v>
      </c>
      <c r="H88" s="275">
        <v>1077</v>
      </c>
      <c r="I88" s="275">
        <v>1319</v>
      </c>
      <c r="J88" s="275">
        <v>1436</v>
      </c>
      <c r="K88" s="275">
        <v>1489</v>
      </c>
      <c r="L88" s="275"/>
      <c r="M88" s="275"/>
      <c r="N88" s="275"/>
      <c r="O88" s="275"/>
      <c r="P88" s="275">
        <v>1569</v>
      </c>
      <c r="Q88" s="275">
        <v>1749</v>
      </c>
      <c r="R88" s="275">
        <v>1976</v>
      </c>
      <c r="S88" s="275">
        <v>2210</v>
      </c>
      <c r="T88" s="275">
        <v>2449</v>
      </c>
      <c r="U88" s="275">
        <v>2563</v>
      </c>
      <c r="V88" s="275">
        <v>2666</v>
      </c>
      <c r="W88" s="275">
        <v>2890</v>
      </c>
      <c r="X88" s="275">
        <v>3035</v>
      </c>
      <c r="Y88" s="275">
        <v>3423</v>
      </c>
      <c r="Z88" s="275">
        <v>3912</v>
      </c>
      <c r="AA88" s="275">
        <v>4546</v>
      </c>
      <c r="AB88" s="275">
        <v>5105</v>
      </c>
      <c r="AC88" s="275">
        <v>5320</v>
      </c>
      <c r="AD88" s="275">
        <v>5774</v>
      </c>
      <c r="AE88" s="275">
        <v>6796</v>
      </c>
      <c r="AF88" s="275">
        <v>7552</v>
      </c>
      <c r="AG88" s="275">
        <v>8103</v>
      </c>
      <c r="AH88" s="275">
        <v>8667</v>
      </c>
      <c r="AI88" s="275">
        <v>9144</v>
      </c>
      <c r="AJ88" s="275">
        <v>10293</v>
      </c>
      <c r="AK88" s="275">
        <v>11406</v>
      </c>
      <c r="AL88" s="275">
        <v>11453</v>
      </c>
      <c r="AM88" s="275">
        <v>11853</v>
      </c>
      <c r="AN88" s="275">
        <v>11639</v>
      </c>
      <c r="AO88" s="275">
        <v>11842</v>
      </c>
      <c r="AP88" s="275">
        <v>11744</v>
      </c>
      <c r="AQ88" s="275">
        <v>11819</v>
      </c>
      <c r="AR88" s="275">
        <v>11924</v>
      </c>
      <c r="AS88" s="275">
        <v>12330</v>
      </c>
      <c r="AT88" s="275">
        <v>13324</v>
      </c>
      <c r="AU88" s="275">
        <v>14887</v>
      </c>
      <c r="AV88" s="275">
        <v>17996</v>
      </c>
      <c r="AW88" s="275">
        <v>21031</v>
      </c>
      <c r="AX88" s="275">
        <v>23300</v>
      </c>
      <c r="AY88" s="275">
        <v>24481</v>
      </c>
      <c r="AZ88" s="275">
        <v>27382</v>
      </c>
      <c r="BA88" s="275">
        <v>29671</v>
      </c>
      <c r="BB88" s="275">
        <v>31426</v>
      </c>
      <c r="BC88" s="275">
        <v>33791</v>
      </c>
      <c r="BD88" s="275">
        <v>34842</v>
      </c>
      <c r="BE88" s="275">
        <v>36424</v>
      </c>
      <c r="BF88" s="275">
        <v>36644</v>
      </c>
      <c r="BG88" s="275">
        <v>36022</v>
      </c>
      <c r="BH88" s="275">
        <v>38273</v>
      </c>
      <c r="BI88" s="275">
        <v>38595</v>
      </c>
    </row>
    <row r="89" spans="1:61" ht="18" customHeight="1" x14ac:dyDescent="0.2">
      <c r="A89" s="274" t="s">
        <v>1061</v>
      </c>
      <c r="B89" s="275">
        <v>887</v>
      </c>
      <c r="C89" s="275">
        <v>922</v>
      </c>
      <c r="D89" s="275">
        <v>950</v>
      </c>
      <c r="E89" s="275">
        <v>1004</v>
      </c>
      <c r="F89" s="275">
        <v>1046</v>
      </c>
      <c r="G89" s="275">
        <v>1108</v>
      </c>
      <c r="H89" s="275">
        <v>1141</v>
      </c>
      <c r="I89" s="275">
        <v>1256</v>
      </c>
      <c r="J89" s="275">
        <v>1332</v>
      </c>
      <c r="K89" s="275">
        <v>1468</v>
      </c>
      <c r="L89" s="275"/>
      <c r="M89" s="275"/>
      <c r="N89" s="275"/>
      <c r="O89" s="275"/>
      <c r="P89" s="275">
        <v>1701</v>
      </c>
      <c r="Q89" s="275">
        <v>1962</v>
      </c>
      <c r="R89" s="275">
        <v>2268</v>
      </c>
      <c r="S89" s="275">
        <v>2619</v>
      </c>
      <c r="T89" s="275">
        <v>2867</v>
      </c>
      <c r="U89" s="275">
        <v>3344</v>
      </c>
      <c r="V89" s="275">
        <v>4025</v>
      </c>
      <c r="W89" s="275">
        <v>4108</v>
      </c>
      <c r="X89" s="275">
        <v>4813</v>
      </c>
      <c r="Y89" s="275">
        <v>5026</v>
      </c>
      <c r="Z89" s="275">
        <v>5690</v>
      </c>
      <c r="AA89" s="275">
        <v>6210</v>
      </c>
      <c r="AB89" s="275">
        <v>6850</v>
      </c>
      <c r="AC89" s="275">
        <v>7336</v>
      </c>
      <c r="AD89" s="275">
        <v>8006</v>
      </c>
      <c r="AE89" s="275">
        <v>8271</v>
      </c>
      <c r="AF89" s="275">
        <v>8722</v>
      </c>
      <c r="AG89" s="275">
        <v>9189</v>
      </c>
      <c r="AH89" s="275">
        <v>9585</v>
      </c>
      <c r="AI89" s="275">
        <v>10088</v>
      </c>
      <c r="AJ89" s="275">
        <v>10895</v>
      </c>
      <c r="AK89" s="275">
        <v>11800</v>
      </c>
      <c r="AL89" s="275">
        <v>12534</v>
      </c>
      <c r="AM89" s="275">
        <v>13544</v>
      </c>
      <c r="AN89" s="275">
        <v>14532</v>
      </c>
      <c r="AO89" s="275">
        <v>14765</v>
      </c>
      <c r="AP89" s="275">
        <v>15495</v>
      </c>
      <c r="AQ89" s="275">
        <v>15420</v>
      </c>
      <c r="AR89" s="275">
        <v>16264</v>
      </c>
      <c r="AS89" s="275">
        <v>17436</v>
      </c>
      <c r="AT89" s="275">
        <v>19002</v>
      </c>
      <c r="AU89" s="275">
        <v>20993</v>
      </c>
      <c r="AV89" s="275">
        <v>22669</v>
      </c>
      <c r="AW89" s="275">
        <v>26359</v>
      </c>
      <c r="AX89" s="275">
        <v>27748</v>
      </c>
      <c r="AY89" s="275">
        <v>29587</v>
      </c>
      <c r="AZ89" s="275">
        <v>31677</v>
      </c>
      <c r="BA89" s="275">
        <v>33070</v>
      </c>
      <c r="BB89" s="275">
        <v>37620</v>
      </c>
      <c r="BC89" s="275">
        <v>42380</v>
      </c>
      <c r="BD89" s="275">
        <v>45687</v>
      </c>
      <c r="BE89" s="275">
        <v>48138</v>
      </c>
      <c r="BF89" s="275">
        <v>49728</v>
      </c>
      <c r="BG89" s="275">
        <v>52787</v>
      </c>
      <c r="BH89" s="275">
        <v>57895</v>
      </c>
      <c r="BI89" s="275">
        <v>64453</v>
      </c>
    </row>
    <row r="90" spans="1:61" ht="18" customHeight="1" x14ac:dyDescent="0.2">
      <c r="A90" s="274" t="s">
        <v>1060</v>
      </c>
      <c r="B90" s="275">
        <v>3680</v>
      </c>
      <c r="C90" s="275">
        <v>4105</v>
      </c>
      <c r="D90" s="275">
        <v>4442</v>
      </c>
      <c r="E90" s="275">
        <v>4937</v>
      </c>
      <c r="F90" s="275">
        <v>5305</v>
      </c>
      <c r="G90" s="275">
        <v>5857</v>
      </c>
      <c r="H90" s="275">
        <v>5786</v>
      </c>
      <c r="I90" s="275">
        <v>5576</v>
      </c>
      <c r="J90" s="275">
        <v>6351</v>
      </c>
      <c r="K90" s="275">
        <v>7227</v>
      </c>
      <c r="L90" s="275"/>
      <c r="M90" s="275"/>
      <c r="N90" s="275"/>
      <c r="O90" s="275"/>
      <c r="P90" s="275">
        <v>8455</v>
      </c>
      <c r="Q90" s="275">
        <v>9140</v>
      </c>
      <c r="R90" s="275">
        <v>9721</v>
      </c>
      <c r="S90" s="275">
        <v>10700</v>
      </c>
      <c r="T90" s="275">
        <v>12302</v>
      </c>
      <c r="U90" s="275">
        <v>13858</v>
      </c>
      <c r="V90" s="275">
        <v>15610</v>
      </c>
      <c r="W90" s="275">
        <v>17230</v>
      </c>
      <c r="X90" s="275">
        <v>19694</v>
      </c>
      <c r="Y90" s="275">
        <v>22578</v>
      </c>
      <c r="Z90" s="275">
        <v>26730</v>
      </c>
      <c r="AA90" s="275">
        <v>30861</v>
      </c>
      <c r="AB90" s="275">
        <v>34247</v>
      </c>
      <c r="AC90" s="275">
        <v>36959</v>
      </c>
      <c r="AD90" s="275">
        <v>39858</v>
      </c>
      <c r="AE90" s="275">
        <v>45011</v>
      </c>
      <c r="AF90" s="275">
        <v>51274</v>
      </c>
      <c r="AG90" s="275">
        <v>56684</v>
      </c>
      <c r="AH90" s="275">
        <v>64137</v>
      </c>
      <c r="AI90" s="275">
        <v>68259</v>
      </c>
      <c r="AJ90" s="275">
        <v>74508</v>
      </c>
      <c r="AK90" s="275">
        <v>80052</v>
      </c>
      <c r="AL90" s="275">
        <v>84941</v>
      </c>
      <c r="AM90" s="275">
        <v>89140</v>
      </c>
      <c r="AN90" s="275">
        <v>91936</v>
      </c>
      <c r="AO90" s="275">
        <v>95320</v>
      </c>
      <c r="AP90" s="275">
        <v>99017</v>
      </c>
      <c r="AQ90" s="275">
        <v>105068</v>
      </c>
      <c r="AR90" s="275">
        <v>114984</v>
      </c>
      <c r="AS90" s="275">
        <v>118390</v>
      </c>
      <c r="AT90" s="275">
        <v>118874</v>
      </c>
      <c r="AU90" s="275">
        <v>123467</v>
      </c>
      <c r="AV90" s="275">
        <v>128332</v>
      </c>
      <c r="AW90" s="275">
        <v>138795</v>
      </c>
      <c r="AX90" s="275">
        <v>146426</v>
      </c>
      <c r="AY90" s="275">
        <v>153204</v>
      </c>
      <c r="AZ90" s="275">
        <v>163395</v>
      </c>
      <c r="BA90" s="275">
        <v>176776</v>
      </c>
      <c r="BB90" s="275">
        <v>177212</v>
      </c>
      <c r="BC90" s="275">
        <v>184434</v>
      </c>
      <c r="BD90" s="275">
        <v>196603</v>
      </c>
      <c r="BE90" s="275">
        <v>197962</v>
      </c>
      <c r="BF90" s="275">
        <v>215223</v>
      </c>
      <c r="BG90" s="275">
        <v>219473</v>
      </c>
      <c r="BH90" s="275">
        <v>223726</v>
      </c>
      <c r="BI90" s="275">
        <v>227838</v>
      </c>
    </row>
    <row r="91" spans="1:61" ht="18" customHeight="1" x14ac:dyDescent="0.2">
      <c r="A91" s="274" t="s">
        <v>1059</v>
      </c>
      <c r="B91" s="275">
        <v>62</v>
      </c>
      <c r="C91" s="275">
        <v>66</v>
      </c>
      <c r="D91" s="275">
        <v>71</v>
      </c>
      <c r="E91" s="275">
        <v>78</v>
      </c>
      <c r="F91" s="275">
        <v>87</v>
      </c>
      <c r="G91" s="275">
        <v>97</v>
      </c>
      <c r="H91" s="275">
        <v>110</v>
      </c>
      <c r="I91" s="275">
        <v>128</v>
      </c>
      <c r="J91" s="275">
        <v>147</v>
      </c>
      <c r="K91" s="275">
        <v>171</v>
      </c>
      <c r="L91" s="275"/>
      <c r="M91" s="275"/>
      <c r="N91" s="275"/>
      <c r="O91" s="275"/>
      <c r="P91" s="275">
        <v>196</v>
      </c>
      <c r="Q91" s="275">
        <v>217</v>
      </c>
      <c r="R91" s="275">
        <v>246</v>
      </c>
      <c r="S91" s="275">
        <v>281</v>
      </c>
      <c r="T91" s="275">
        <v>327</v>
      </c>
      <c r="U91" s="275">
        <v>373</v>
      </c>
      <c r="V91" s="275">
        <v>448</v>
      </c>
      <c r="W91" s="275">
        <v>530</v>
      </c>
      <c r="X91" s="275">
        <v>617</v>
      </c>
      <c r="Y91" s="275">
        <v>719</v>
      </c>
      <c r="Z91" s="275">
        <v>826</v>
      </c>
      <c r="AA91" s="275">
        <v>953</v>
      </c>
      <c r="AB91" s="275">
        <v>1041</v>
      </c>
      <c r="AC91" s="275">
        <v>1156</v>
      </c>
      <c r="AD91" s="275">
        <v>1306</v>
      </c>
      <c r="AE91" s="275">
        <v>1393</v>
      </c>
      <c r="AF91" s="275">
        <v>1522</v>
      </c>
      <c r="AG91" s="275">
        <v>1685</v>
      </c>
      <c r="AH91" s="275">
        <v>1867</v>
      </c>
      <c r="AI91" s="275">
        <v>2035</v>
      </c>
      <c r="AJ91" s="275">
        <v>2228</v>
      </c>
      <c r="AK91" s="275">
        <v>2343</v>
      </c>
      <c r="AL91" s="275">
        <v>2484</v>
      </c>
      <c r="AM91" s="275">
        <v>2610</v>
      </c>
      <c r="AN91" s="275">
        <v>2731</v>
      </c>
      <c r="AO91" s="275">
        <v>2863</v>
      </c>
      <c r="AP91" s="275">
        <v>2975</v>
      </c>
      <c r="AQ91" s="275">
        <v>3112</v>
      </c>
      <c r="AR91" s="275">
        <v>3220</v>
      </c>
      <c r="AS91" s="275">
        <v>3323</v>
      </c>
      <c r="AT91" s="275">
        <v>3518</v>
      </c>
      <c r="AU91" s="275">
        <v>3655</v>
      </c>
      <c r="AV91" s="275">
        <v>3775</v>
      </c>
      <c r="AW91" s="275">
        <v>3925</v>
      </c>
      <c r="AX91" s="275">
        <v>4102</v>
      </c>
      <c r="AY91" s="275">
        <v>4282</v>
      </c>
      <c r="AZ91" s="275">
        <v>4389</v>
      </c>
      <c r="BA91" s="275">
        <v>4544</v>
      </c>
      <c r="BB91" s="275">
        <v>4547</v>
      </c>
      <c r="BC91" s="275">
        <v>4573</v>
      </c>
      <c r="BD91" s="275">
        <v>4701</v>
      </c>
      <c r="BE91" s="275">
        <v>4910</v>
      </c>
      <c r="BF91" s="275">
        <v>5175</v>
      </c>
      <c r="BG91" s="275">
        <v>5366</v>
      </c>
      <c r="BH91" s="275">
        <v>5687</v>
      </c>
      <c r="BI91" s="275">
        <v>6066</v>
      </c>
    </row>
    <row r="92" spans="1:61" ht="18" customHeight="1" x14ac:dyDescent="0.2">
      <c r="A92" s="274" t="s">
        <v>1058</v>
      </c>
      <c r="B92" s="275">
        <v>295</v>
      </c>
      <c r="C92" s="275">
        <v>330</v>
      </c>
      <c r="D92" s="275">
        <v>365</v>
      </c>
      <c r="E92" s="275">
        <v>421</v>
      </c>
      <c r="F92" s="275">
        <v>486</v>
      </c>
      <c r="G92" s="275">
        <v>570</v>
      </c>
      <c r="H92" s="275">
        <v>662</v>
      </c>
      <c r="I92" s="275">
        <v>776</v>
      </c>
      <c r="J92" s="275">
        <v>984</v>
      </c>
      <c r="K92" s="275">
        <v>1181</v>
      </c>
      <c r="L92" s="275"/>
      <c r="M92" s="275"/>
      <c r="N92" s="275"/>
      <c r="O92" s="275"/>
      <c r="P92" s="275">
        <v>1458</v>
      </c>
      <c r="Q92" s="275">
        <v>1636</v>
      </c>
      <c r="R92" s="275">
        <v>1899</v>
      </c>
      <c r="S92" s="275">
        <v>2014</v>
      </c>
      <c r="T92" s="275">
        <v>2321</v>
      </c>
      <c r="U92" s="275">
        <v>2548</v>
      </c>
      <c r="V92" s="275">
        <v>3650</v>
      </c>
      <c r="W92" s="275">
        <v>4050</v>
      </c>
      <c r="X92" s="275">
        <v>5047</v>
      </c>
      <c r="Y92" s="275">
        <v>6065</v>
      </c>
      <c r="Z92" s="275">
        <v>8464</v>
      </c>
      <c r="AA92" s="275">
        <v>10518</v>
      </c>
      <c r="AB92" s="275">
        <v>12513</v>
      </c>
      <c r="AC92" s="275">
        <v>13884</v>
      </c>
      <c r="AD92" s="275">
        <v>15393</v>
      </c>
      <c r="AE92" s="275">
        <v>18243</v>
      </c>
      <c r="AF92" s="275">
        <v>20543</v>
      </c>
      <c r="AG92" s="275">
        <v>22670</v>
      </c>
      <c r="AH92" s="275">
        <v>26577</v>
      </c>
      <c r="AI92" s="275">
        <v>27899</v>
      </c>
      <c r="AJ92" s="275">
        <v>29171</v>
      </c>
      <c r="AK92" s="275">
        <v>31483</v>
      </c>
      <c r="AL92" s="275">
        <v>33870</v>
      </c>
      <c r="AM92" s="275">
        <v>36365</v>
      </c>
      <c r="AN92" s="275">
        <v>38139</v>
      </c>
      <c r="AO92" s="275">
        <v>42219</v>
      </c>
      <c r="AP92" s="275">
        <v>45832</v>
      </c>
      <c r="AQ92" s="275">
        <v>50358</v>
      </c>
      <c r="AR92" s="275">
        <v>57649</v>
      </c>
      <c r="AS92" s="275">
        <v>59101</v>
      </c>
      <c r="AT92" s="275">
        <v>57248</v>
      </c>
      <c r="AU92" s="275">
        <v>55457</v>
      </c>
      <c r="AV92" s="275">
        <v>56544</v>
      </c>
      <c r="AW92" s="275">
        <v>61904</v>
      </c>
      <c r="AX92" s="275">
        <v>66277</v>
      </c>
      <c r="AY92" s="275">
        <v>70715</v>
      </c>
      <c r="AZ92" s="275">
        <v>79569</v>
      </c>
      <c r="BA92" s="275">
        <v>89720</v>
      </c>
      <c r="BB92" s="275">
        <v>85692</v>
      </c>
      <c r="BC92" s="275">
        <v>91589</v>
      </c>
      <c r="BD92" s="275">
        <v>100361</v>
      </c>
      <c r="BE92" s="275">
        <v>100017</v>
      </c>
      <c r="BF92" s="275">
        <v>116048</v>
      </c>
      <c r="BG92" s="275">
        <v>119348</v>
      </c>
      <c r="BH92" s="275">
        <v>123157</v>
      </c>
      <c r="BI92" s="275">
        <v>124258</v>
      </c>
    </row>
    <row r="93" spans="1:61" ht="18" customHeight="1" x14ac:dyDescent="0.2">
      <c r="A93" s="274" t="s">
        <v>1057</v>
      </c>
      <c r="B93" s="275">
        <v>0</v>
      </c>
      <c r="C93" s="275">
        <v>0</v>
      </c>
      <c r="D93" s="275">
        <v>0</v>
      </c>
      <c r="E93" s="275">
        <v>0</v>
      </c>
      <c r="F93" s="275">
        <v>0</v>
      </c>
      <c r="G93" s="275">
        <v>0</v>
      </c>
      <c r="H93" s="275">
        <v>0</v>
      </c>
      <c r="I93" s="275">
        <v>0</v>
      </c>
      <c r="J93" s="275">
        <v>0</v>
      </c>
      <c r="K93" s="275">
        <v>0</v>
      </c>
      <c r="L93" s="275"/>
      <c r="M93" s="275"/>
      <c r="N93" s="275"/>
      <c r="O93" s="275"/>
      <c r="P93" s="275">
        <v>0</v>
      </c>
      <c r="Q93" s="275">
        <v>0</v>
      </c>
      <c r="R93" s="275">
        <v>0</v>
      </c>
      <c r="S93" s="275">
        <v>0</v>
      </c>
      <c r="T93" s="275">
        <v>0</v>
      </c>
      <c r="U93" s="275">
        <v>190</v>
      </c>
      <c r="V93" s="275">
        <v>247</v>
      </c>
      <c r="W93" s="275">
        <v>297</v>
      </c>
      <c r="X93" s="275">
        <v>363</v>
      </c>
      <c r="Y93" s="275">
        <v>399</v>
      </c>
      <c r="Z93" s="275">
        <v>435</v>
      </c>
      <c r="AA93" s="275">
        <v>498</v>
      </c>
      <c r="AB93" s="275">
        <v>487</v>
      </c>
      <c r="AC93" s="275">
        <v>540</v>
      </c>
      <c r="AD93" s="275">
        <v>630</v>
      </c>
      <c r="AE93" s="275">
        <v>699</v>
      </c>
      <c r="AF93" s="275">
        <v>695</v>
      </c>
      <c r="AG93" s="275">
        <v>742</v>
      </c>
      <c r="AH93" s="275">
        <v>785</v>
      </c>
      <c r="AI93" s="275">
        <v>769</v>
      </c>
      <c r="AJ93" s="275">
        <v>961</v>
      </c>
      <c r="AK93" s="275">
        <v>1163</v>
      </c>
      <c r="AL93" s="275">
        <v>1391</v>
      </c>
      <c r="AM93" s="275">
        <v>1429</v>
      </c>
      <c r="AN93" s="275">
        <v>1441</v>
      </c>
      <c r="AO93" s="275">
        <v>1593</v>
      </c>
      <c r="AP93" s="275">
        <v>1564</v>
      </c>
      <c r="AQ93" s="275">
        <v>1663</v>
      </c>
      <c r="AR93" s="275">
        <v>1631</v>
      </c>
      <c r="AS93" s="275">
        <v>1677</v>
      </c>
      <c r="AT93" s="275">
        <v>1816</v>
      </c>
      <c r="AU93" s="275">
        <v>2017</v>
      </c>
      <c r="AV93" s="275">
        <v>2025</v>
      </c>
      <c r="AW93" s="275">
        <v>2197</v>
      </c>
      <c r="AX93" s="275">
        <v>2321</v>
      </c>
      <c r="AY93" s="275">
        <v>2341</v>
      </c>
      <c r="AZ93" s="275">
        <v>2434</v>
      </c>
      <c r="BA93" s="275">
        <v>2468</v>
      </c>
      <c r="BB93" s="275">
        <v>2621</v>
      </c>
      <c r="BC93" s="275">
        <v>2973</v>
      </c>
      <c r="BD93" s="275">
        <v>3330</v>
      </c>
      <c r="BE93" s="275">
        <v>3377</v>
      </c>
      <c r="BF93" s="275">
        <v>3502</v>
      </c>
      <c r="BG93" s="275">
        <v>3425</v>
      </c>
      <c r="BH93" s="275">
        <v>3521</v>
      </c>
      <c r="BI93" s="275">
        <v>3584</v>
      </c>
    </row>
    <row r="94" spans="1:61" ht="18" customHeight="1" x14ac:dyDescent="0.2">
      <c r="A94" s="274" t="s">
        <v>1056</v>
      </c>
      <c r="B94" s="275">
        <v>435</v>
      </c>
      <c r="C94" s="275">
        <v>460</v>
      </c>
      <c r="D94" s="275">
        <v>495</v>
      </c>
      <c r="E94" s="275">
        <v>525</v>
      </c>
      <c r="F94" s="275">
        <v>565</v>
      </c>
      <c r="G94" s="275">
        <v>600</v>
      </c>
      <c r="H94" s="275">
        <v>681</v>
      </c>
      <c r="I94" s="275">
        <v>751</v>
      </c>
      <c r="J94" s="275">
        <v>830</v>
      </c>
      <c r="K94" s="275">
        <v>922</v>
      </c>
      <c r="L94" s="275"/>
      <c r="M94" s="275"/>
      <c r="N94" s="275"/>
      <c r="O94" s="275"/>
      <c r="P94" s="275">
        <v>1052</v>
      </c>
      <c r="Q94" s="275">
        <v>1131</v>
      </c>
      <c r="R94" s="275">
        <v>1253</v>
      </c>
      <c r="S94" s="275">
        <v>1482</v>
      </c>
      <c r="T94" s="275">
        <v>1765</v>
      </c>
      <c r="U94" s="275">
        <v>2038</v>
      </c>
      <c r="V94" s="275">
        <v>2379</v>
      </c>
      <c r="W94" s="275">
        <v>2687</v>
      </c>
      <c r="X94" s="275">
        <v>2981</v>
      </c>
      <c r="Y94" s="275">
        <v>3512</v>
      </c>
      <c r="Z94" s="275">
        <v>3925</v>
      </c>
      <c r="AA94" s="275">
        <v>4400</v>
      </c>
      <c r="AB94" s="275">
        <v>5030</v>
      </c>
      <c r="AC94" s="275">
        <v>5570</v>
      </c>
      <c r="AD94" s="275">
        <v>6317</v>
      </c>
      <c r="AE94" s="275">
        <v>7421</v>
      </c>
      <c r="AF94" s="275">
        <v>8528</v>
      </c>
      <c r="AG94" s="275">
        <v>9805</v>
      </c>
      <c r="AH94" s="275">
        <v>11413</v>
      </c>
      <c r="AI94" s="275">
        <v>13432</v>
      </c>
      <c r="AJ94" s="275">
        <v>15199</v>
      </c>
      <c r="AK94" s="275">
        <v>16846</v>
      </c>
      <c r="AL94" s="275">
        <v>18261</v>
      </c>
      <c r="AM94" s="275">
        <v>18508</v>
      </c>
      <c r="AN94" s="275">
        <v>17188</v>
      </c>
      <c r="AO94" s="275">
        <v>16728</v>
      </c>
      <c r="AP94" s="275">
        <v>16711</v>
      </c>
      <c r="AQ94" s="275">
        <v>17311</v>
      </c>
      <c r="AR94" s="275">
        <v>18490</v>
      </c>
      <c r="AS94" s="275">
        <v>19951</v>
      </c>
      <c r="AT94" s="275">
        <v>20884</v>
      </c>
      <c r="AU94" s="275">
        <v>23043</v>
      </c>
      <c r="AV94" s="275">
        <v>24093</v>
      </c>
      <c r="AW94" s="275">
        <v>25640</v>
      </c>
      <c r="AX94" s="275">
        <v>25949</v>
      </c>
      <c r="AY94" s="275">
        <v>26327</v>
      </c>
      <c r="AZ94" s="275">
        <v>26151</v>
      </c>
      <c r="BA94" s="275">
        <v>26909</v>
      </c>
      <c r="BB94" s="275">
        <v>29273</v>
      </c>
      <c r="BC94" s="275">
        <v>28600</v>
      </c>
      <c r="BD94" s="275">
        <v>29365</v>
      </c>
      <c r="BE94" s="275">
        <v>30687</v>
      </c>
      <c r="BF94" s="275">
        <v>31690</v>
      </c>
      <c r="BG94" s="275">
        <v>31662</v>
      </c>
      <c r="BH94" s="275">
        <v>31721</v>
      </c>
      <c r="BI94" s="275">
        <v>32428</v>
      </c>
    </row>
    <row r="95" spans="1:61" ht="18" customHeight="1" x14ac:dyDescent="0.2">
      <c r="A95" s="274" t="s">
        <v>1055</v>
      </c>
      <c r="B95" s="275">
        <v>102</v>
      </c>
      <c r="C95" s="275">
        <v>110</v>
      </c>
      <c r="D95" s="275">
        <v>102</v>
      </c>
      <c r="E95" s="275">
        <v>103</v>
      </c>
      <c r="F95" s="275">
        <v>112</v>
      </c>
      <c r="G95" s="275">
        <v>122</v>
      </c>
      <c r="H95" s="275">
        <v>182</v>
      </c>
      <c r="I95" s="275">
        <v>240</v>
      </c>
      <c r="J95" s="275">
        <v>299</v>
      </c>
      <c r="K95" s="275">
        <v>359</v>
      </c>
      <c r="L95" s="275"/>
      <c r="M95" s="275"/>
      <c r="N95" s="275"/>
      <c r="O95" s="275"/>
      <c r="P95" s="275">
        <v>417</v>
      </c>
      <c r="Q95" s="275">
        <v>477</v>
      </c>
      <c r="R95" s="275">
        <v>582</v>
      </c>
      <c r="S95" s="275">
        <v>691</v>
      </c>
      <c r="T95" s="275">
        <v>827</v>
      </c>
      <c r="U95" s="275">
        <v>1000</v>
      </c>
      <c r="V95" s="275">
        <v>1131</v>
      </c>
      <c r="W95" s="275">
        <v>1281</v>
      </c>
      <c r="X95" s="275">
        <v>1358</v>
      </c>
      <c r="Y95" s="275">
        <v>1548</v>
      </c>
      <c r="Z95" s="275">
        <v>1899</v>
      </c>
      <c r="AA95" s="275">
        <v>2226</v>
      </c>
      <c r="AB95" s="275">
        <v>2437</v>
      </c>
      <c r="AC95" s="275">
        <v>2649</v>
      </c>
      <c r="AD95" s="275">
        <v>2875</v>
      </c>
      <c r="AE95" s="275">
        <v>3189</v>
      </c>
      <c r="AF95" s="275">
        <v>3422</v>
      </c>
      <c r="AG95" s="275">
        <v>3552</v>
      </c>
      <c r="AH95" s="275">
        <v>3742</v>
      </c>
      <c r="AI95" s="275">
        <v>4138</v>
      </c>
      <c r="AJ95" s="275">
        <v>5032</v>
      </c>
      <c r="AK95" s="275">
        <v>5187</v>
      </c>
      <c r="AL95" s="275">
        <v>5531</v>
      </c>
      <c r="AM95" s="275">
        <v>5037</v>
      </c>
      <c r="AN95" s="275">
        <v>5451</v>
      </c>
      <c r="AO95" s="275">
        <v>5437</v>
      </c>
      <c r="AP95" s="275">
        <v>5414</v>
      </c>
      <c r="AQ95" s="275">
        <v>5167</v>
      </c>
      <c r="AR95" s="275">
        <v>4928</v>
      </c>
      <c r="AS95" s="275">
        <v>3874</v>
      </c>
      <c r="AT95" s="275">
        <v>3940</v>
      </c>
      <c r="AU95" s="275">
        <v>4819</v>
      </c>
      <c r="AV95" s="275">
        <v>5138</v>
      </c>
      <c r="AW95" s="275">
        <v>5591</v>
      </c>
      <c r="AX95" s="275">
        <v>5904</v>
      </c>
      <c r="AY95" s="275">
        <v>6195</v>
      </c>
      <c r="AZ95" s="275">
        <v>6721</v>
      </c>
      <c r="BA95" s="275">
        <v>6928</v>
      </c>
      <c r="BB95" s="275">
        <v>7146</v>
      </c>
      <c r="BC95" s="275">
        <v>7155</v>
      </c>
      <c r="BD95" s="275">
        <v>7071</v>
      </c>
      <c r="BE95" s="275">
        <v>6669</v>
      </c>
      <c r="BF95" s="275">
        <v>6423</v>
      </c>
      <c r="BG95" s="275">
        <v>6686</v>
      </c>
      <c r="BH95" s="275">
        <v>7062</v>
      </c>
      <c r="BI95" s="275">
        <v>6834</v>
      </c>
    </row>
    <row r="96" spans="1:61" ht="18" customHeight="1" x14ac:dyDescent="0.2">
      <c r="A96" s="274" t="s">
        <v>1054</v>
      </c>
      <c r="B96" s="275">
        <v>109</v>
      </c>
      <c r="C96" s="275">
        <v>161</v>
      </c>
      <c r="D96" s="275">
        <v>169</v>
      </c>
      <c r="E96" s="275">
        <v>188</v>
      </c>
      <c r="F96" s="275">
        <v>206</v>
      </c>
      <c r="G96" s="275">
        <v>229</v>
      </c>
      <c r="H96" s="275">
        <v>273</v>
      </c>
      <c r="I96" s="275">
        <v>304</v>
      </c>
      <c r="J96" s="275">
        <v>353</v>
      </c>
      <c r="K96" s="275">
        <v>407</v>
      </c>
      <c r="L96" s="275"/>
      <c r="M96" s="275"/>
      <c r="N96" s="275"/>
      <c r="O96" s="275"/>
      <c r="P96" s="275">
        <v>383</v>
      </c>
      <c r="Q96" s="275">
        <v>424</v>
      </c>
      <c r="R96" s="275">
        <v>451</v>
      </c>
      <c r="S96" s="275">
        <v>436</v>
      </c>
      <c r="T96" s="275">
        <v>492</v>
      </c>
      <c r="U96" s="275">
        <v>536</v>
      </c>
      <c r="V96" s="275">
        <v>580</v>
      </c>
      <c r="W96" s="275">
        <v>615</v>
      </c>
      <c r="X96" s="275">
        <v>654</v>
      </c>
      <c r="Y96" s="275">
        <v>722</v>
      </c>
      <c r="Z96" s="275">
        <v>804</v>
      </c>
      <c r="AA96" s="275">
        <v>818</v>
      </c>
      <c r="AB96" s="275">
        <v>872</v>
      </c>
      <c r="AC96" s="275">
        <v>1009</v>
      </c>
      <c r="AD96" s="275">
        <v>1040</v>
      </c>
      <c r="AE96" s="275">
        <v>1209</v>
      </c>
      <c r="AF96" s="275">
        <v>1305</v>
      </c>
      <c r="AG96" s="275">
        <v>1417</v>
      </c>
      <c r="AH96" s="275">
        <v>1483</v>
      </c>
      <c r="AI96" s="275">
        <v>1530</v>
      </c>
      <c r="AJ96" s="275">
        <v>1588</v>
      </c>
      <c r="AK96" s="275">
        <v>1813</v>
      </c>
      <c r="AL96" s="275">
        <v>2013</v>
      </c>
      <c r="AM96" s="275">
        <v>2155</v>
      </c>
      <c r="AN96" s="275">
        <v>2292</v>
      </c>
      <c r="AO96" s="275">
        <v>2376</v>
      </c>
      <c r="AP96" s="275">
        <v>2481</v>
      </c>
      <c r="AQ96" s="275">
        <v>2640</v>
      </c>
      <c r="AR96" s="275">
        <v>2723</v>
      </c>
      <c r="AS96" s="275">
        <v>2817</v>
      </c>
      <c r="AT96" s="275">
        <v>2964</v>
      </c>
      <c r="AU96" s="275">
        <v>3071</v>
      </c>
      <c r="AV96" s="275">
        <v>3185</v>
      </c>
      <c r="AW96" s="275">
        <v>3264</v>
      </c>
      <c r="AX96" s="275">
        <v>3258</v>
      </c>
      <c r="AY96" s="275">
        <v>3226</v>
      </c>
      <c r="AZ96" s="275">
        <v>3131</v>
      </c>
      <c r="BA96" s="275">
        <v>3529</v>
      </c>
      <c r="BB96" s="275">
        <v>3894</v>
      </c>
      <c r="BC96" s="275">
        <v>3708</v>
      </c>
      <c r="BD96" s="275">
        <v>3674</v>
      </c>
      <c r="BE96" s="275">
        <v>3452</v>
      </c>
      <c r="BF96" s="275">
        <v>3210</v>
      </c>
      <c r="BG96" s="275">
        <v>3359</v>
      </c>
      <c r="BH96" s="275">
        <v>3482</v>
      </c>
      <c r="BI96" s="275">
        <v>3479</v>
      </c>
    </row>
    <row r="97" spans="1:61" ht="18" customHeight="1" x14ac:dyDescent="0.2">
      <c r="A97" s="274" t="s">
        <v>1052</v>
      </c>
      <c r="B97" s="275">
        <v>26</v>
      </c>
      <c r="C97" s="275">
        <v>43</v>
      </c>
      <c r="D97" s="275">
        <v>47</v>
      </c>
      <c r="E97" s="275">
        <v>49</v>
      </c>
      <c r="F97" s="275">
        <v>59</v>
      </c>
      <c r="G97" s="275">
        <v>79</v>
      </c>
      <c r="H97" s="275">
        <v>113</v>
      </c>
      <c r="I97" s="275">
        <v>140</v>
      </c>
      <c r="J97" s="275">
        <v>164</v>
      </c>
      <c r="K97" s="275">
        <v>187</v>
      </c>
      <c r="L97" s="275"/>
      <c r="M97" s="275"/>
      <c r="N97" s="275"/>
      <c r="O97" s="275"/>
      <c r="P97" s="275">
        <v>145</v>
      </c>
      <c r="Q97" s="275">
        <v>187</v>
      </c>
      <c r="R97" s="275">
        <v>229</v>
      </c>
      <c r="S97" s="275">
        <v>199</v>
      </c>
      <c r="T97" s="275">
        <v>239</v>
      </c>
      <c r="U97" s="275">
        <v>271</v>
      </c>
      <c r="V97" s="275">
        <v>292</v>
      </c>
      <c r="W97" s="275">
        <v>306</v>
      </c>
      <c r="X97" s="275">
        <v>325</v>
      </c>
      <c r="Y97" s="275">
        <v>333</v>
      </c>
      <c r="Z97" s="275">
        <v>338</v>
      </c>
      <c r="AA97" s="275">
        <v>333</v>
      </c>
      <c r="AB97" s="275">
        <v>337</v>
      </c>
      <c r="AC97" s="275">
        <v>395</v>
      </c>
      <c r="AD97" s="275">
        <v>346</v>
      </c>
      <c r="AE97" s="275">
        <v>405</v>
      </c>
      <c r="AF97" s="275">
        <v>392</v>
      </c>
      <c r="AG97" s="275">
        <v>430</v>
      </c>
      <c r="AH97" s="275">
        <v>456</v>
      </c>
      <c r="AI97" s="275">
        <v>473</v>
      </c>
      <c r="AJ97" s="275">
        <v>475</v>
      </c>
      <c r="AK97" s="275">
        <v>514</v>
      </c>
      <c r="AL97" s="275">
        <v>562</v>
      </c>
      <c r="AM97" s="275">
        <v>575</v>
      </c>
      <c r="AN97" s="275">
        <v>590</v>
      </c>
      <c r="AO97" s="275">
        <v>583</v>
      </c>
      <c r="AP97" s="275">
        <v>576</v>
      </c>
      <c r="AQ97" s="275">
        <v>578</v>
      </c>
      <c r="AR97" s="275">
        <v>584</v>
      </c>
      <c r="AS97" s="275">
        <v>600</v>
      </c>
      <c r="AT97" s="275">
        <v>606</v>
      </c>
      <c r="AU97" s="275">
        <v>615</v>
      </c>
      <c r="AV97" s="275">
        <v>632</v>
      </c>
      <c r="AW97" s="275">
        <v>630</v>
      </c>
      <c r="AX97" s="275">
        <v>631</v>
      </c>
      <c r="AY97" s="275">
        <v>618</v>
      </c>
      <c r="AZ97" s="275">
        <v>595</v>
      </c>
      <c r="BA97" s="275">
        <v>597</v>
      </c>
      <c r="BB97" s="275">
        <v>591</v>
      </c>
      <c r="BC97" s="275">
        <v>588</v>
      </c>
      <c r="BD97" s="275">
        <v>587</v>
      </c>
      <c r="BE97" s="275">
        <v>580</v>
      </c>
      <c r="BF97" s="275">
        <v>558</v>
      </c>
      <c r="BG97" s="275">
        <v>541</v>
      </c>
      <c r="BH97" s="275">
        <v>565</v>
      </c>
      <c r="BI97" s="275">
        <v>567</v>
      </c>
    </row>
    <row r="98" spans="1:61" ht="18" customHeight="1" x14ac:dyDescent="0.2">
      <c r="A98" s="274" t="s">
        <v>1051</v>
      </c>
      <c r="B98" s="275">
        <v>83</v>
      </c>
      <c r="C98" s="275">
        <v>117</v>
      </c>
      <c r="D98" s="275">
        <v>123</v>
      </c>
      <c r="E98" s="275">
        <v>139</v>
      </c>
      <c r="F98" s="275">
        <v>147</v>
      </c>
      <c r="G98" s="275">
        <v>150</v>
      </c>
      <c r="H98" s="275">
        <v>160</v>
      </c>
      <c r="I98" s="275">
        <v>163</v>
      </c>
      <c r="J98" s="275">
        <v>189</v>
      </c>
      <c r="K98" s="275">
        <v>220</v>
      </c>
      <c r="L98" s="275"/>
      <c r="M98" s="275"/>
      <c r="N98" s="275"/>
      <c r="O98" s="275"/>
      <c r="P98" s="275">
        <v>238</v>
      </c>
      <c r="Q98" s="275">
        <v>237</v>
      </c>
      <c r="R98" s="275">
        <v>222</v>
      </c>
      <c r="S98" s="275">
        <v>237</v>
      </c>
      <c r="T98" s="275">
        <v>254</v>
      </c>
      <c r="U98" s="275">
        <v>265</v>
      </c>
      <c r="V98" s="275">
        <v>289</v>
      </c>
      <c r="W98" s="275">
        <v>310</v>
      </c>
      <c r="X98" s="275">
        <v>329</v>
      </c>
      <c r="Y98" s="275">
        <v>389</v>
      </c>
      <c r="Z98" s="275">
        <v>466</v>
      </c>
      <c r="AA98" s="275">
        <v>486</v>
      </c>
      <c r="AB98" s="275">
        <v>535</v>
      </c>
      <c r="AC98" s="275">
        <v>614</v>
      </c>
      <c r="AD98" s="275">
        <v>694</v>
      </c>
      <c r="AE98" s="275">
        <v>804</v>
      </c>
      <c r="AF98" s="275">
        <v>912</v>
      </c>
      <c r="AG98" s="275">
        <v>987</v>
      </c>
      <c r="AH98" s="275">
        <v>1027</v>
      </c>
      <c r="AI98" s="275">
        <v>1057</v>
      </c>
      <c r="AJ98" s="275">
        <v>1114</v>
      </c>
      <c r="AK98" s="275">
        <v>1299</v>
      </c>
      <c r="AL98" s="275">
        <v>1452</v>
      </c>
      <c r="AM98" s="275">
        <v>1581</v>
      </c>
      <c r="AN98" s="275">
        <v>1702</v>
      </c>
      <c r="AO98" s="275">
        <v>1793</v>
      </c>
      <c r="AP98" s="275">
        <v>1905</v>
      </c>
      <c r="AQ98" s="275">
        <v>2061</v>
      </c>
      <c r="AR98" s="275">
        <v>2138</v>
      </c>
      <c r="AS98" s="275">
        <v>2218</v>
      </c>
      <c r="AT98" s="275">
        <v>2359</v>
      </c>
      <c r="AU98" s="275">
        <v>2456</v>
      </c>
      <c r="AV98" s="275">
        <v>2553</v>
      </c>
      <c r="AW98" s="275">
        <v>2634</v>
      </c>
      <c r="AX98" s="275">
        <v>2627</v>
      </c>
      <c r="AY98" s="275">
        <v>2608</v>
      </c>
      <c r="AZ98" s="275">
        <v>2537</v>
      </c>
      <c r="BA98" s="275">
        <v>2932</v>
      </c>
      <c r="BB98" s="275">
        <v>3303</v>
      </c>
      <c r="BC98" s="275">
        <v>3120</v>
      </c>
      <c r="BD98" s="275">
        <v>3087</v>
      </c>
      <c r="BE98" s="275">
        <v>2872</v>
      </c>
      <c r="BF98" s="275">
        <v>2652</v>
      </c>
      <c r="BG98" s="275">
        <v>2818</v>
      </c>
      <c r="BH98" s="275">
        <v>2917</v>
      </c>
      <c r="BI98" s="275">
        <v>2912</v>
      </c>
    </row>
    <row r="99" spans="1:61" ht="18" customHeight="1" x14ac:dyDescent="0.2">
      <c r="A99" s="274" t="s">
        <v>1053</v>
      </c>
      <c r="B99" s="275">
        <v>19</v>
      </c>
      <c r="C99" s="275">
        <v>21</v>
      </c>
      <c r="D99" s="275">
        <v>24</v>
      </c>
      <c r="E99" s="275">
        <v>28</v>
      </c>
      <c r="F99" s="275">
        <v>31</v>
      </c>
      <c r="G99" s="275">
        <v>39</v>
      </c>
      <c r="H99" s="275">
        <v>55</v>
      </c>
      <c r="I99" s="275">
        <v>84</v>
      </c>
      <c r="J99" s="275">
        <v>108</v>
      </c>
      <c r="K99" s="275">
        <v>123</v>
      </c>
      <c r="L99" s="275"/>
      <c r="M99" s="275"/>
      <c r="N99" s="275"/>
      <c r="O99" s="275"/>
      <c r="P99" s="275">
        <v>146</v>
      </c>
      <c r="Q99" s="275">
        <v>169</v>
      </c>
      <c r="R99" s="275">
        <v>173</v>
      </c>
      <c r="S99" s="275">
        <v>178</v>
      </c>
      <c r="T99" s="275">
        <v>187</v>
      </c>
      <c r="U99" s="275">
        <v>192</v>
      </c>
      <c r="V99" s="275">
        <v>193</v>
      </c>
      <c r="W99" s="275">
        <v>202</v>
      </c>
      <c r="X99" s="275">
        <v>201</v>
      </c>
      <c r="Y99" s="275">
        <v>204</v>
      </c>
      <c r="Z99" s="275">
        <v>201</v>
      </c>
      <c r="AA99" s="275">
        <v>206</v>
      </c>
      <c r="AB99" s="275">
        <v>209</v>
      </c>
      <c r="AC99" s="275">
        <v>221</v>
      </c>
      <c r="AD99" s="275">
        <v>232</v>
      </c>
      <c r="AE99" s="275">
        <v>236</v>
      </c>
      <c r="AF99" s="275">
        <v>242</v>
      </c>
      <c r="AG99" s="275">
        <v>259</v>
      </c>
      <c r="AH99" s="275">
        <v>270</v>
      </c>
      <c r="AI99" s="275">
        <v>276</v>
      </c>
      <c r="AJ99" s="275">
        <v>285</v>
      </c>
      <c r="AK99" s="275">
        <v>298</v>
      </c>
      <c r="AL99" s="275">
        <v>306</v>
      </c>
      <c r="AM99" s="275">
        <v>300</v>
      </c>
      <c r="AN99" s="275">
        <v>325</v>
      </c>
      <c r="AO99" s="275">
        <v>325</v>
      </c>
      <c r="AP99" s="275">
        <v>315</v>
      </c>
      <c r="AQ99" s="275">
        <v>326</v>
      </c>
      <c r="AR99" s="275">
        <v>335</v>
      </c>
      <c r="AS99" s="275">
        <v>344</v>
      </c>
      <c r="AT99" s="275">
        <v>373</v>
      </c>
      <c r="AU99" s="275">
        <v>400</v>
      </c>
      <c r="AV99" s="275">
        <v>412</v>
      </c>
      <c r="AW99" s="275">
        <v>418</v>
      </c>
      <c r="AX99" s="275">
        <v>415</v>
      </c>
      <c r="AY99" s="275">
        <v>411</v>
      </c>
      <c r="AZ99" s="275">
        <v>445</v>
      </c>
      <c r="BA99" s="275">
        <v>443</v>
      </c>
      <c r="BB99" s="275">
        <v>436</v>
      </c>
      <c r="BC99" s="275">
        <v>461</v>
      </c>
      <c r="BD99" s="275">
        <v>495</v>
      </c>
      <c r="BE99" s="275">
        <v>490</v>
      </c>
      <c r="BF99" s="275">
        <v>470</v>
      </c>
      <c r="BG99" s="275">
        <v>464</v>
      </c>
      <c r="BH99" s="275">
        <v>467</v>
      </c>
      <c r="BI99" s="275">
        <v>474</v>
      </c>
    </row>
    <row r="100" spans="1:61" ht="18" customHeight="1" x14ac:dyDescent="0.2">
      <c r="A100" s="274" t="s">
        <v>1052</v>
      </c>
      <c r="B100" s="275">
        <v>12</v>
      </c>
      <c r="C100" s="275">
        <v>13</v>
      </c>
      <c r="D100" s="275">
        <v>15</v>
      </c>
      <c r="E100" s="275">
        <v>17</v>
      </c>
      <c r="F100" s="275">
        <v>19</v>
      </c>
      <c r="G100" s="275">
        <v>26</v>
      </c>
      <c r="H100" s="275">
        <v>40</v>
      </c>
      <c r="I100" s="275">
        <v>63</v>
      </c>
      <c r="J100" s="275">
        <v>81</v>
      </c>
      <c r="K100" s="275">
        <v>94</v>
      </c>
      <c r="L100" s="275"/>
      <c r="M100" s="275"/>
      <c r="N100" s="275"/>
      <c r="O100" s="275"/>
      <c r="P100" s="275">
        <v>114</v>
      </c>
      <c r="Q100" s="275">
        <v>132</v>
      </c>
      <c r="R100" s="275">
        <v>135</v>
      </c>
      <c r="S100" s="275">
        <v>139</v>
      </c>
      <c r="T100" s="275">
        <v>146</v>
      </c>
      <c r="U100" s="275">
        <v>150</v>
      </c>
      <c r="V100" s="275">
        <v>149</v>
      </c>
      <c r="W100" s="275">
        <v>157</v>
      </c>
      <c r="X100" s="275">
        <v>154</v>
      </c>
      <c r="Y100" s="275">
        <v>156</v>
      </c>
      <c r="Z100" s="275">
        <v>153</v>
      </c>
      <c r="AA100" s="275">
        <v>154</v>
      </c>
      <c r="AB100" s="275">
        <v>154</v>
      </c>
      <c r="AC100" s="275">
        <v>165</v>
      </c>
      <c r="AD100" s="275">
        <v>176</v>
      </c>
      <c r="AE100" s="275">
        <v>180</v>
      </c>
      <c r="AF100" s="275">
        <v>186</v>
      </c>
      <c r="AG100" s="275">
        <v>200</v>
      </c>
      <c r="AH100" s="275">
        <v>209</v>
      </c>
      <c r="AI100" s="275">
        <v>213</v>
      </c>
      <c r="AJ100" s="275">
        <v>220</v>
      </c>
      <c r="AK100" s="275">
        <v>230</v>
      </c>
      <c r="AL100" s="275">
        <v>236</v>
      </c>
      <c r="AM100" s="275">
        <v>225</v>
      </c>
      <c r="AN100" s="275">
        <v>244</v>
      </c>
      <c r="AO100" s="275">
        <v>245</v>
      </c>
      <c r="AP100" s="275">
        <v>236</v>
      </c>
      <c r="AQ100" s="275">
        <v>246</v>
      </c>
      <c r="AR100" s="275">
        <v>253</v>
      </c>
      <c r="AS100" s="275">
        <v>259</v>
      </c>
      <c r="AT100" s="275">
        <v>281</v>
      </c>
      <c r="AU100" s="275">
        <v>304</v>
      </c>
      <c r="AV100" s="275">
        <v>316</v>
      </c>
      <c r="AW100" s="275">
        <v>320</v>
      </c>
      <c r="AX100" s="275">
        <v>321</v>
      </c>
      <c r="AY100" s="275">
        <v>317</v>
      </c>
      <c r="AZ100" s="275">
        <v>337</v>
      </c>
      <c r="BA100" s="275">
        <v>332</v>
      </c>
      <c r="BB100" s="275">
        <v>334</v>
      </c>
      <c r="BC100" s="275">
        <v>354</v>
      </c>
      <c r="BD100" s="275">
        <v>387</v>
      </c>
      <c r="BE100" s="275">
        <v>384</v>
      </c>
      <c r="BF100" s="275">
        <v>365</v>
      </c>
      <c r="BG100" s="275">
        <v>359</v>
      </c>
      <c r="BH100" s="275">
        <v>360</v>
      </c>
      <c r="BI100" s="275">
        <v>365</v>
      </c>
    </row>
    <row r="101" spans="1:61" ht="18" customHeight="1" x14ac:dyDescent="0.2">
      <c r="A101" s="274" t="s">
        <v>1051</v>
      </c>
      <c r="B101" s="275">
        <v>7</v>
      </c>
      <c r="C101" s="275">
        <v>8</v>
      </c>
      <c r="D101" s="275">
        <v>9</v>
      </c>
      <c r="E101" s="275">
        <v>11</v>
      </c>
      <c r="F101" s="275">
        <v>12</v>
      </c>
      <c r="G101" s="275">
        <v>14</v>
      </c>
      <c r="H101" s="275">
        <v>16</v>
      </c>
      <c r="I101" s="275">
        <v>21</v>
      </c>
      <c r="J101" s="275">
        <v>28</v>
      </c>
      <c r="K101" s="275">
        <v>29</v>
      </c>
      <c r="L101" s="275"/>
      <c r="M101" s="275"/>
      <c r="N101" s="275"/>
      <c r="O101" s="275"/>
      <c r="P101" s="275">
        <v>32</v>
      </c>
      <c r="Q101" s="275">
        <v>37</v>
      </c>
      <c r="R101" s="275">
        <v>38</v>
      </c>
      <c r="S101" s="275">
        <v>38</v>
      </c>
      <c r="T101" s="275">
        <v>41</v>
      </c>
      <c r="U101" s="275">
        <v>43</v>
      </c>
      <c r="V101" s="275">
        <v>44</v>
      </c>
      <c r="W101" s="275">
        <v>45</v>
      </c>
      <c r="X101" s="275">
        <v>47</v>
      </c>
      <c r="Y101" s="275">
        <v>48</v>
      </c>
      <c r="Z101" s="275">
        <v>47</v>
      </c>
      <c r="AA101" s="275">
        <v>51</v>
      </c>
      <c r="AB101" s="275">
        <v>55</v>
      </c>
      <c r="AC101" s="275">
        <v>56</v>
      </c>
      <c r="AD101" s="275">
        <v>56</v>
      </c>
      <c r="AE101" s="275">
        <v>56</v>
      </c>
      <c r="AF101" s="275">
        <v>57</v>
      </c>
      <c r="AG101" s="275">
        <v>59</v>
      </c>
      <c r="AH101" s="275">
        <v>61</v>
      </c>
      <c r="AI101" s="275">
        <v>63</v>
      </c>
      <c r="AJ101" s="275">
        <v>65</v>
      </c>
      <c r="AK101" s="275">
        <v>68</v>
      </c>
      <c r="AL101" s="275">
        <v>70</v>
      </c>
      <c r="AM101" s="275">
        <v>76</v>
      </c>
      <c r="AN101" s="275">
        <v>80</v>
      </c>
      <c r="AO101" s="275">
        <v>80</v>
      </c>
      <c r="AP101" s="275">
        <v>80</v>
      </c>
      <c r="AQ101" s="275">
        <v>81</v>
      </c>
      <c r="AR101" s="275">
        <v>81</v>
      </c>
      <c r="AS101" s="275">
        <v>85</v>
      </c>
      <c r="AT101" s="275">
        <v>92</v>
      </c>
      <c r="AU101" s="275">
        <v>96</v>
      </c>
      <c r="AV101" s="275">
        <v>96</v>
      </c>
      <c r="AW101" s="275">
        <v>98</v>
      </c>
      <c r="AX101" s="275">
        <v>94</v>
      </c>
      <c r="AY101" s="275">
        <v>94</v>
      </c>
      <c r="AZ101" s="275">
        <v>108</v>
      </c>
      <c r="BA101" s="275">
        <v>110</v>
      </c>
      <c r="BB101" s="275">
        <v>103</v>
      </c>
      <c r="BC101" s="275">
        <v>107</v>
      </c>
      <c r="BD101" s="275">
        <v>108</v>
      </c>
      <c r="BE101" s="275">
        <v>106</v>
      </c>
      <c r="BF101" s="275">
        <v>105</v>
      </c>
      <c r="BG101" s="275">
        <v>105</v>
      </c>
      <c r="BH101" s="275">
        <v>107</v>
      </c>
      <c r="BI101" s="275">
        <v>109</v>
      </c>
    </row>
    <row r="102" spans="1:61" ht="18" customHeight="1" x14ac:dyDescent="0.2">
      <c r="A102" s="274" t="s">
        <v>1050</v>
      </c>
      <c r="B102" s="275">
        <v>327</v>
      </c>
      <c r="C102" s="275">
        <v>432</v>
      </c>
      <c r="D102" s="275">
        <v>577</v>
      </c>
      <c r="E102" s="275">
        <v>693</v>
      </c>
      <c r="F102" s="275">
        <v>709</v>
      </c>
      <c r="G102" s="275">
        <v>760</v>
      </c>
      <c r="H102" s="275">
        <v>606</v>
      </c>
      <c r="I102" s="275">
        <v>438</v>
      </c>
      <c r="J102" s="275">
        <v>463</v>
      </c>
      <c r="K102" s="275">
        <v>597</v>
      </c>
      <c r="L102" s="275"/>
      <c r="M102" s="275"/>
      <c r="N102" s="275"/>
      <c r="O102" s="275"/>
      <c r="P102" s="275">
        <v>923</v>
      </c>
      <c r="Q102" s="275">
        <v>1096</v>
      </c>
      <c r="R102" s="275">
        <v>957</v>
      </c>
      <c r="S102" s="275">
        <v>976</v>
      </c>
      <c r="T102" s="275">
        <v>1084</v>
      </c>
      <c r="U102" s="275">
        <v>695</v>
      </c>
      <c r="V102" s="275">
        <v>793</v>
      </c>
      <c r="W102" s="275">
        <v>824</v>
      </c>
      <c r="X102" s="275">
        <v>913</v>
      </c>
      <c r="Y102" s="275">
        <v>1079</v>
      </c>
      <c r="Z102" s="275">
        <v>1309</v>
      </c>
      <c r="AA102" s="275">
        <v>1291</v>
      </c>
      <c r="AB102" s="275">
        <v>1124</v>
      </c>
      <c r="AC102" s="275">
        <v>996</v>
      </c>
      <c r="AD102" s="275">
        <v>1016</v>
      </c>
      <c r="AE102" s="275">
        <v>1058</v>
      </c>
      <c r="AF102" s="275">
        <v>1084</v>
      </c>
      <c r="AG102" s="275">
        <v>1154</v>
      </c>
      <c r="AH102" s="275">
        <v>1233</v>
      </c>
      <c r="AI102" s="275">
        <v>1292</v>
      </c>
      <c r="AJ102" s="275">
        <v>1511</v>
      </c>
      <c r="AK102" s="275">
        <v>1800</v>
      </c>
      <c r="AL102" s="275">
        <v>2001</v>
      </c>
      <c r="AM102" s="275">
        <v>2206</v>
      </c>
      <c r="AN102" s="275">
        <v>2413</v>
      </c>
      <c r="AO102" s="275">
        <v>2487</v>
      </c>
      <c r="AP102" s="275">
        <v>2756</v>
      </c>
      <c r="AQ102" s="275">
        <v>3049</v>
      </c>
      <c r="AR102" s="275">
        <v>3328</v>
      </c>
      <c r="AS102" s="275">
        <v>3781</v>
      </c>
      <c r="AT102" s="275">
        <v>4384</v>
      </c>
      <c r="AU102" s="275">
        <v>5209</v>
      </c>
      <c r="AV102" s="275">
        <v>5579</v>
      </c>
      <c r="AW102" s="275">
        <v>5908</v>
      </c>
      <c r="AX102" s="275">
        <v>6167</v>
      </c>
      <c r="AY102" s="275">
        <v>6256</v>
      </c>
      <c r="AZ102" s="275">
        <v>6306</v>
      </c>
      <c r="BA102" s="275">
        <v>6606</v>
      </c>
      <c r="BB102" s="275">
        <v>6826</v>
      </c>
      <c r="BC102" s="275">
        <v>7177</v>
      </c>
      <c r="BD102" s="275">
        <v>7366</v>
      </c>
      <c r="BE102" s="275">
        <v>8835</v>
      </c>
      <c r="BF102" s="275">
        <v>10226</v>
      </c>
      <c r="BG102" s="275">
        <v>10326</v>
      </c>
      <c r="BH102" s="275">
        <v>9700</v>
      </c>
      <c r="BI102" s="275">
        <v>10418</v>
      </c>
    </row>
    <row r="103" spans="1:61" ht="18" customHeight="1" x14ac:dyDescent="0.2">
      <c r="A103" s="274" t="s">
        <v>1049</v>
      </c>
      <c r="B103" s="275">
        <v>0</v>
      </c>
      <c r="C103" s="275">
        <v>0</v>
      </c>
      <c r="D103" s="275">
        <v>0</v>
      </c>
      <c r="E103" s="275">
        <v>0</v>
      </c>
      <c r="F103" s="275">
        <v>0</v>
      </c>
      <c r="G103" s="275">
        <v>0</v>
      </c>
      <c r="H103" s="275">
        <v>0</v>
      </c>
      <c r="I103" s="275">
        <v>0</v>
      </c>
      <c r="J103" s="275">
        <v>0</v>
      </c>
      <c r="K103" s="275">
        <v>0</v>
      </c>
      <c r="L103" s="275"/>
      <c r="M103" s="275"/>
      <c r="N103" s="275"/>
      <c r="O103" s="275"/>
      <c r="P103" s="275">
        <v>0</v>
      </c>
      <c r="Q103" s="275">
        <v>0</v>
      </c>
      <c r="R103" s="275">
        <v>0</v>
      </c>
      <c r="S103" s="275">
        <v>0</v>
      </c>
      <c r="T103" s="275">
        <v>0</v>
      </c>
      <c r="U103" s="275">
        <v>564</v>
      </c>
      <c r="V103" s="275">
        <v>529</v>
      </c>
      <c r="W103" s="275">
        <v>574</v>
      </c>
      <c r="X103" s="275">
        <v>681</v>
      </c>
      <c r="Y103" s="275">
        <v>655</v>
      </c>
      <c r="Z103" s="275">
        <v>815</v>
      </c>
      <c r="AA103" s="275">
        <v>789</v>
      </c>
      <c r="AB103" s="275">
        <v>628</v>
      </c>
      <c r="AC103" s="275">
        <v>593</v>
      </c>
      <c r="AD103" s="275">
        <v>603</v>
      </c>
      <c r="AE103" s="275">
        <v>511</v>
      </c>
      <c r="AF103" s="275">
        <v>530</v>
      </c>
      <c r="AG103" s="275">
        <v>639</v>
      </c>
      <c r="AH103" s="275">
        <v>868</v>
      </c>
      <c r="AI103" s="275">
        <v>686</v>
      </c>
      <c r="AJ103" s="275">
        <v>1350</v>
      </c>
      <c r="AK103" s="275">
        <v>1631</v>
      </c>
      <c r="AL103" s="275">
        <v>1657</v>
      </c>
      <c r="AM103" s="275">
        <v>1671</v>
      </c>
      <c r="AN103" s="275">
        <v>1832</v>
      </c>
      <c r="AO103" s="275">
        <v>2016</v>
      </c>
      <c r="AP103" s="275">
        <v>1748</v>
      </c>
      <c r="AQ103" s="275">
        <v>1469</v>
      </c>
      <c r="AR103" s="275">
        <v>1988</v>
      </c>
      <c r="AS103" s="275">
        <v>2349</v>
      </c>
      <c r="AT103" s="275">
        <v>2514</v>
      </c>
      <c r="AU103" s="275">
        <v>2744</v>
      </c>
      <c r="AV103" s="275">
        <v>2941</v>
      </c>
      <c r="AW103" s="275">
        <v>3037</v>
      </c>
      <c r="AX103" s="275">
        <v>3064</v>
      </c>
      <c r="AY103" s="275">
        <v>3160</v>
      </c>
      <c r="AZ103" s="275">
        <v>3094</v>
      </c>
      <c r="BA103" s="275">
        <v>3105</v>
      </c>
      <c r="BB103" s="275">
        <v>3144</v>
      </c>
      <c r="BC103" s="275">
        <v>3244</v>
      </c>
      <c r="BD103" s="275">
        <v>3321</v>
      </c>
      <c r="BE103" s="275">
        <v>3377</v>
      </c>
      <c r="BF103" s="275">
        <v>3335</v>
      </c>
      <c r="BG103" s="275">
        <v>3199</v>
      </c>
      <c r="BH103" s="275">
        <v>3415</v>
      </c>
      <c r="BI103" s="275">
        <v>3392</v>
      </c>
    </row>
    <row r="104" spans="1:61" ht="18" customHeight="1" x14ac:dyDescent="0.2">
      <c r="A104" s="274" t="s">
        <v>1048</v>
      </c>
      <c r="B104" s="275">
        <v>2211</v>
      </c>
      <c r="C104" s="275">
        <v>2385</v>
      </c>
      <c r="D104" s="275">
        <v>2492</v>
      </c>
      <c r="E104" s="275">
        <v>2756</v>
      </c>
      <c r="F104" s="275">
        <v>2957</v>
      </c>
      <c r="G104" s="275">
        <v>3271</v>
      </c>
      <c r="H104" s="275">
        <v>3031</v>
      </c>
      <c r="I104" s="275">
        <v>2640</v>
      </c>
      <c r="J104" s="275">
        <v>2923</v>
      </c>
      <c r="K104" s="275">
        <v>3204</v>
      </c>
      <c r="L104" s="275"/>
      <c r="M104" s="275"/>
      <c r="N104" s="275"/>
      <c r="O104" s="275"/>
      <c r="P104" s="275">
        <v>3589</v>
      </c>
      <c r="Q104" s="275">
        <v>3682</v>
      </c>
      <c r="R104" s="275">
        <v>3839</v>
      </c>
      <c r="S104" s="275">
        <v>4296</v>
      </c>
      <c r="T104" s="275">
        <v>4922</v>
      </c>
      <c r="U104" s="275">
        <v>5321</v>
      </c>
      <c r="V104" s="275">
        <v>5227</v>
      </c>
      <c r="W104" s="275">
        <v>5662</v>
      </c>
      <c r="X104" s="275">
        <v>6319</v>
      </c>
      <c r="Y104" s="275">
        <v>7074</v>
      </c>
      <c r="Z104" s="275">
        <v>7389</v>
      </c>
      <c r="AA104" s="275">
        <v>8454</v>
      </c>
      <c r="AB104" s="275">
        <v>9151</v>
      </c>
      <c r="AC104" s="275">
        <v>9546</v>
      </c>
      <c r="AD104" s="275">
        <v>9600</v>
      </c>
      <c r="AE104" s="275">
        <v>10133</v>
      </c>
      <c r="AF104" s="275">
        <v>12417</v>
      </c>
      <c r="AG104" s="275">
        <v>13721</v>
      </c>
      <c r="AH104" s="275">
        <v>14801</v>
      </c>
      <c r="AI104" s="275">
        <v>15018</v>
      </c>
      <c r="AJ104" s="275">
        <v>15889</v>
      </c>
      <c r="AK104" s="275">
        <v>16126</v>
      </c>
      <c r="AL104" s="275">
        <v>16011</v>
      </c>
      <c r="AM104" s="275">
        <v>17304</v>
      </c>
      <c r="AN104" s="275">
        <v>18422</v>
      </c>
      <c r="AO104" s="275">
        <v>17490</v>
      </c>
      <c r="AP104" s="275">
        <v>17330</v>
      </c>
      <c r="AQ104" s="275">
        <v>17935</v>
      </c>
      <c r="AR104" s="275">
        <v>18497</v>
      </c>
      <c r="AS104" s="275">
        <v>18841</v>
      </c>
      <c r="AT104" s="275">
        <v>18750</v>
      </c>
      <c r="AU104" s="275">
        <v>20363</v>
      </c>
      <c r="AV104" s="275">
        <v>21753</v>
      </c>
      <c r="AW104" s="275">
        <v>23879</v>
      </c>
      <c r="AX104" s="275">
        <v>25776</v>
      </c>
      <c r="AY104" s="275">
        <v>26928</v>
      </c>
      <c r="AZ104" s="275">
        <v>27584</v>
      </c>
      <c r="BA104" s="275">
        <v>28631</v>
      </c>
      <c r="BB104" s="275">
        <v>29543</v>
      </c>
      <c r="BC104" s="275">
        <v>30754</v>
      </c>
      <c r="BD104" s="275">
        <v>32626</v>
      </c>
      <c r="BE104" s="275">
        <v>31865</v>
      </c>
      <c r="BF104" s="275">
        <v>30827</v>
      </c>
      <c r="BG104" s="275">
        <v>31204</v>
      </c>
      <c r="BH104" s="275">
        <v>30977</v>
      </c>
      <c r="BI104" s="275">
        <v>32294</v>
      </c>
    </row>
    <row r="105" spans="1:61" ht="18" customHeight="1" x14ac:dyDescent="0.2">
      <c r="A105" s="274" t="s">
        <v>1047</v>
      </c>
      <c r="B105" s="275">
        <v>122</v>
      </c>
      <c r="C105" s="275">
        <v>140</v>
      </c>
      <c r="D105" s="275">
        <v>147</v>
      </c>
      <c r="E105" s="275">
        <v>143</v>
      </c>
      <c r="F105" s="275">
        <v>151</v>
      </c>
      <c r="G105" s="275">
        <v>168</v>
      </c>
      <c r="H105" s="275">
        <v>187</v>
      </c>
      <c r="I105" s="275">
        <v>215</v>
      </c>
      <c r="J105" s="275">
        <v>242</v>
      </c>
      <c r="K105" s="275">
        <v>263</v>
      </c>
      <c r="L105" s="275"/>
      <c r="M105" s="275"/>
      <c r="N105" s="275"/>
      <c r="O105" s="275"/>
      <c r="P105" s="275">
        <v>290</v>
      </c>
      <c r="Q105" s="275">
        <v>308</v>
      </c>
      <c r="R105" s="275">
        <v>321</v>
      </c>
      <c r="S105" s="275">
        <v>346</v>
      </c>
      <c r="T105" s="275">
        <v>377</v>
      </c>
      <c r="U105" s="275">
        <v>400</v>
      </c>
      <c r="V105" s="275">
        <v>433</v>
      </c>
      <c r="W105" s="275">
        <v>509</v>
      </c>
      <c r="X105" s="275">
        <v>559</v>
      </c>
      <c r="Y105" s="275">
        <v>600</v>
      </c>
      <c r="Z105" s="275">
        <v>663</v>
      </c>
      <c r="AA105" s="275">
        <v>708</v>
      </c>
      <c r="AB105" s="275">
        <v>753</v>
      </c>
      <c r="AC105" s="275">
        <v>795</v>
      </c>
      <c r="AD105" s="275">
        <v>847</v>
      </c>
      <c r="AE105" s="275">
        <v>919</v>
      </c>
      <c r="AF105" s="275">
        <v>986</v>
      </c>
      <c r="AG105" s="275">
        <v>1040</v>
      </c>
      <c r="AH105" s="275">
        <v>1099</v>
      </c>
      <c r="AI105" s="275">
        <v>1185</v>
      </c>
      <c r="AJ105" s="275">
        <v>1293</v>
      </c>
      <c r="AK105" s="275">
        <v>1363</v>
      </c>
      <c r="AL105" s="275">
        <v>1416</v>
      </c>
      <c r="AM105" s="275">
        <v>1553</v>
      </c>
      <c r="AN105" s="275">
        <v>1701</v>
      </c>
      <c r="AO105" s="275">
        <v>1785</v>
      </c>
      <c r="AP105" s="275">
        <v>1890</v>
      </c>
      <c r="AQ105" s="275">
        <v>2037</v>
      </c>
      <c r="AR105" s="275">
        <v>2197</v>
      </c>
      <c r="AS105" s="275">
        <v>2330</v>
      </c>
      <c r="AT105" s="275">
        <v>2483</v>
      </c>
      <c r="AU105" s="275">
        <v>2689</v>
      </c>
      <c r="AV105" s="275">
        <v>2888</v>
      </c>
      <c r="AW105" s="275">
        <v>3032</v>
      </c>
      <c r="AX105" s="275">
        <v>3193</v>
      </c>
      <c r="AY105" s="275">
        <v>3363</v>
      </c>
      <c r="AZ105" s="275">
        <v>3569</v>
      </c>
      <c r="BA105" s="275">
        <v>3895</v>
      </c>
      <c r="BB105" s="275">
        <v>4089</v>
      </c>
      <c r="BC105" s="275">
        <v>4201</v>
      </c>
      <c r="BD105" s="275">
        <v>4293</v>
      </c>
      <c r="BE105" s="275">
        <v>4282</v>
      </c>
      <c r="BF105" s="275">
        <v>4318</v>
      </c>
      <c r="BG105" s="275">
        <v>4435</v>
      </c>
      <c r="BH105" s="275">
        <v>4536</v>
      </c>
      <c r="BI105" s="275">
        <v>4612</v>
      </c>
    </row>
    <row r="106" spans="1:61" ht="18" customHeight="1" x14ac:dyDescent="0.2">
      <c r="A106" s="274" t="s">
        <v>1046</v>
      </c>
      <c r="B106" s="275">
        <v>0</v>
      </c>
      <c r="C106" s="275">
        <v>0</v>
      </c>
      <c r="D106" s="275">
        <v>0</v>
      </c>
      <c r="E106" s="275">
        <v>0</v>
      </c>
      <c r="F106" s="275">
        <v>0</v>
      </c>
      <c r="G106" s="275">
        <v>0</v>
      </c>
      <c r="H106" s="275">
        <v>2975</v>
      </c>
      <c r="I106" s="275">
        <v>7750</v>
      </c>
      <c r="J106" s="275">
        <v>9316</v>
      </c>
      <c r="K106" s="275">
        <v>10719</v>
      </c>
      <c r="L106" s="275"/>
      <c r="M106" s="275"/>
      <c r="N106" s="275"/>
      <c r="O106" s="275"/>
      <c r="P106" s="275">
        <v>12315</v>
      </c>
      <c r="Q106" s="275">
        <v>14447</v>
      </c>
      <c r="R106" s="275">
        <v>16824</v>
      </c>
      <c r="S106" s="275">
        <v>19194</v>
      </c>
      <c r="T106" s="275">
        <v>23338</v>
      </c>
      <c r="U106" s="275">
        <v>28449</v>
      </c>
      <c r="V106" s="275">
        <v>33244</v>
      </c>
      <c r="W106" s="275">
        <v>38656</v>
      </c>
      <c r="X106" s="275">
        <v>44072</v>
      </c>
      <c r="Y106" s="275">
        <v>51034</v>
      </c>
      <c r="Z106" s="275">
        <v>60957</v>
      </c>
      <c r="AA106" s="275">
        <v>72252</v>
      </c>
      <c r="AB106" s="275">
        <v>81478</v>
      </c>
      <c r="AC106" s="275">
        <v>91602</v>
      </c>
      <c r="AD106" s="275">
        <v>100780</v>
      </c>
      <c r="AE106" s="275">
        <v>108556</v>
      </c>
      <c r="AF106" s="275">
        <v>117788</v>
      </c>
      <c r="AG106" s="275">
        <v>128671</v>
      </c>
      <c r="AH106" s="275">
        <v>138577</v>
      </c>
      <c r="AI106" s="275">
        <v>156928</v>
      </c>
      <c r="AJ106" s="275">
        <v>176959</v>
      </c>
      <c r="AK106" s="275">
        <v>206194</v>
      </c>
      <c r="AL106" s="275">
        <v>235785</v>
      </c>
      <c r="AM106" s="275">
        <v>262688</v>
      </c>
      <c r="AN106" s="275">
        <v>290286</v>
      </c>
      <c r="AO106" s="275">
        <v>316108</v>
      </c>
      <c r="AP106" s="275">
        <v>338083</v>
      </c>
      <c r="AQ106" s="275">
        <v>355538</v>
      </c>
      <c r="AR106" s="275">
        <v>361201</v>
      </c>
      <c r="AS106" s="275">
        <v>378783</v>
      </c>
      <c r="AT106" s="275">
        <v>405783</v>
      </c>
      <c r="AU106" s="275">
        <v>451004</v>
      </c>
      <c r="AV106" s="275">
        <v>491171</v>
      </c>
      <c r="AW106" s="275">
        <v>528724</v>
      </c>
      <c r="AX106" s="275">
        <v>576976</v>
      </c>
      <c r="AY106" s="275">
        <v>620278</v>
      </c>
      <c r="AZ106" s="275">
        <v>672792</v>
      </c>
      <c r="BA106" s="275">
        <v>717591</v>
      </c>
      <c r="BB106" s="275">
        <v>768567</v>
      </c>
      <c r="BC106" s="275">
        <v>826062</v>
      </c>
      <c r="BD106" s="275">
        <v>863998</v>
      </c>
      <c r="BE106" s="275">
        <v>897446</v>
      </c>
      <c r="BF106" s="275">
        <v>934257</v>
      </c>
      <c r="BG106" s="275">
        <v>972918</v>
      </c>
      <c r="BH106" s="275">
        <v>1038124</v>
      </c>
      <c r="BI106" s="275">
        <v>1103508</v>
      </c>
    </row>
    <row r="107" spans="1:61" ht="18" customHeight="1" x14ac:dyDescent="0.2">
      <c r="A107" s="289" t="s">
        <v>1082</v>
      </c>
      <c r="B107" s="275">
        <v>8985</v>
      </c>
      <c r="C107" s="275">
        <v>9777</v>
      </c>
      <c r="D107" s="275">
        <v>10432</v>
      </c>
      <c r="E107" s="275">
        <v>11507</v>
      </c>
      <c r="F107" s="275">
        <v>12501</v>
      </c>
      <c r="G107" s="275">
        <v>13545</v>
      </c>
      <c r="H107" s="275">
        <v>15298</v>
      </c>
      <c r="I107" s="275">
        <v>17798</v>
      </c>
      <c r="J107" s="275">
        <v>20537</v>
      </c>
      <c r="K107" s="275">
        <v>23367</v>
      </c>
      <c r="L107" s="275"/>
      <c r="M107" s="275"/>
      <c r="N107" s="275"/>
      <c r="O107" s="275"/>
      <c r="P107" s="275">
        <v>27168</v>
      </c>
      <c r="Q107" s="275">
        <v>30224</v>
      </c>
      <c r="R107" s="275">
        <v>33846</v>
      </c>
      <c r="S107" s="275">
        <v>37920</v>
      </c>
      <c r="T107" s="275">
        <v>44139</v>
      </c>
      <c r="U107" s="275">
        <v>51234</v>
      </c>
      <c r="V107" s="275">
        <v>59402</v>
      </c>
      <c r="W107" s="275">
        <v>67023</v>
      </c>
      <c r="X107" s="275">
        <v>75621</v>
      </c>
      <c r="Y107" s="275">
        <v>86162</v>
      </c>
      <c r="Z107" s="275">
        <v>100517</v>
      </c>
      <c r="AA107" s="275">
        <v>117480</v>
      </c>
      <c r="AB107" s="275">
        <v>133647</v>
      </c>
      <c r="AC107" s="275">
        <v>144745</v>
      </c>
      <c r="AD107" s="275">
        <v>154366</v>
      </c>
      <c r="AE107" s="275">
        <v>164575</v>
      </c>
      <c r="AF107" s="275">
        <v>175629</v>
      </c>
      <c r="AG107" s="275">
        <v>189545</v>
      </c>
      <c r="AH107" s="275">
        <v>206455</v>
      </c>
      <c r="AI107" s="275">
        <v>225968</v>
      </c>
      <c r="AJ107" s="275">
        <v>250439</v>
      </c>
      <c r="AK107" s="275">
        <v>275768</v>
      </c>
      <c r="AL107" s="275">
        <v>298477</v>
      </c>
      <c r="AM107" s="275">
        <v>315749</v>
      </c>
      <c r="AN107" s="275">
        <v>328366</v>
      </c>
      <c r="AO107" s="275">
        <v>339313</v>
      </c>
      <c r="AP107" s="275">
        <v>350799</v>
      </c>
      <c r="AQ107" s="275">
        <v>363404</v>
      </c>
      <c r="AR107" s="275">
        <v>374917</v>
      </c>
      <c r="AS107" s="275">
        <v>393624</v>
      </c>
      <c r="AT107" s="275">
        <v>415531</v>
      </c>
      <c r="AU107" s="275">
        <v>449358</v>
      </c>
      <c r="AV107" s="275">
        <v>486479</v>
      </c>
      <c r="AW107" s="275">
        <v>525905</v>
      </c>
      <c r="AX107" s="275">
        <v>565378</v>
      </c>
      <c r="AY107" s="275">
        <v>608553</v>
      </c>
      <c r="AZ107" s="275">
        <v>651220</v>
      </c>
      <c r="BA107" s="275">
        <v>691973</v>
      </c>
      <c r="BB107" s="275">
        <v>725711</v>
      </c>
      <c r="BC107" s="275">
        <v>779689</v>
      </c>
      <c r="BD107" s="275">
        <v>822405</v>
      </c>
      <c r="BE107" s="275">
        <v>852020</v>
      </c>
      <c r="BF107" s="275">
        <v>902676</v>
      </c>
      <c r="BG107" s="275">
        <v>937877</v>
      </c>
      <c r="BH107" s="275">
        <v>980966</v>
      </c>
      <c r="BI107" s="275">
        <v>1036110</v>
      </c>
    </row>
    <row r="108" spans="1:61" ht="18" customHeight="1" x14ac:dyDescent="0.2">
      <c r="A108" s="274" t="s">
        <v>1068</v>
      </c>
      <c r="B108" s="275">
        <v>1852</v>
      </c>
      <c r="C108" s="275">
        <v>1895</v>
      </c>
      <c r="D108" s="275">
        <v>1950</v>
      </c>
      <c r="E108" s="275">
        <v>2206</v>
      </c>
      <c r="F108" s="275">
        <v>2501</v>
      </c>
      <c r="G108" s="275">
        <v>2684</v>
      </c>
      <c r="H108" s="275">
        <v>2303</v>
      </c>
      <c r="I108" s="275">
        <v>1809</v>
      </c>
      <c r="J108" s="275">
        <v>2158</v>
      </c>
      <c r="K108" s="275">
        <v>2153</v>
      </c>
      <c r="L108" s="275"/>
      <c r="M108" s="275"/>
      <c r="N108" s="275"/>
      <c r="O108" s="275"/>
      <c r="P108" s="275">
        <v>2448</v>
      </c>
      <c r="Q108" s="275">
        <v>2453</v>
      </c>
      <c r="R108" s="275">
        <v>2970</v>
      </c>
      <c r="S108" s="275">
        <v>3591</v>
      </c>
      <c r="T108" s="275">
        <v>3997</v>
      </c>
      <c r="U108" s="275">
        <v>4308</v>
      </c>
      <c r="V108" s="275">
        <v>4523</v>
      </c>
      <c r="W108" s="275">
        <v>4853</v>
      </c>
      <c r="X108" s="275">
        <v>5009</v>
      </c>
      <c r="Y108" s="275">
        <v>5187</v>
      </c>
      <c r="Z108" s="275">
        <v>5381</v>
      </c>
      <c r="AA108" s="275">
        <v>6271</v>
      </c>
      <c r="AB108" s="275">
        <v>7210</v>
      </c>
      <c r="AC108" s="275">
        <v>7624</v>
      </c>
      <c r="AD108" s="275">
        <v>8093</v>
      </c>
      <c r="AE108" s="275">
        <v>8769</v>
      </c>
      <c r="AF108" s="275">
        <v>8472</v>
      </c>
      <c r="AG108" s="275">
        <v>8974</v>
      </c>
      <c r="AH108" s="275">
        <v>9777</v>
      </c>
      <c r="AI108" s="275">
        <v>10300</v>
      </c>
      <c r="AJ108" s="275">
        <v>11163</v>
      </c>
      <c r="AK108" s="275">
        <v>11870</v>
      </c>
      <c r="AL108" s="275">
        <v>12306</v>
      </c>
      <c r="AM108" s="275">
        <v>12120</v>
      </c>
      <c r="AN108" s="275">
        <v>10653</v>
      </c>
      <c r="AO108" s="275">
        <v>10101</v>
      </c>
      <c r="AP108" s="275">
        <v>10252</v>
      </c>
      <c r="AQ108" s="275">
        <v>11018</v>
      </c>
      <c r="AR108" s="275">
        <v>11961</v>
      </c>
      <c r="AS108" s="275">
        <v>12712</v>
      </c>
      <c r="AT108" s="275">
        <v>13445</v>
      </c>
      <c r="AU108" s="275">
        <v>13789</v>
      </c>
      <c r="AV108" s="275">
        <v>15316</v>
      </c>
      <c r="AW108" s="275">
        <v>17022</v>
      </c>
      <c r="AX108" s="275">
        <v>18315</v>
      </c>
      <c r="AY108" s="275">
        <v>19702</v>
      </c>
      <c r="AZ108" s="275">
        <v>21088</v>
      </c>
      <c r="BA108" s="275">
        <v>22783</v>
      </c>
      <c r="BB108" s="275">
        <v>23613</v>
      </c>
      <c r="BC108" s="275">
        <v>25680</v>
      </c>
      <c r="BD108" s="275">
        <v>27825</v>
      </c>
      <c r="BE108" s="275">
        <v>29211</v>
      </c>
      <c r="BF108" s="275">
        <v>31820</v>
      </c>
      <c r="BG108" s="275">
        <v>33929</v>
      </c>
      <c r="BH108" s="275">
        <v>33078</v>
      </c>
      <c r="BI108" s="275">
        <v>32128</v>
      </c>
    </row>
    <row r="109" spans="1:61" ht="18" customHeight="1" x14ac:dyDescent="0.2">
      <c r="A109" s="274" t="s">
        <v>1067</v>
      </c>
      <c r="B109" s="275">
        <v>4559</v>
      </c>
      <c r="C109" s="275">
        <v>5075</v>
      </c>
      <c r="D109" s="275">
        <v>5515</v>
      </c>
      <c r="E109" s="275">
        <v>6012</v>
      </c>
      <c r="F109" s="275">
        <v>6554</v>
      </c>
      <c r="G109" s="275">
        <v>7136</v>
      </c>
      <c r="H109" s="275">
        <v>9285</v>
      </c>
      <c r="I109" s="275">
        <v>12451</v>
      </c>
      <c r="J109" s="275">
        <v>14330</v>
      </c>
      <c r="K109" s="275">
        <v>16638</v>
      </c>
      <c r="L109" s="275"/>
      <c r="M109" s="275"/>
      <c r="N109" s="275"/>
      <c r="O109" s="275"/>
      <c r="P109" s="275">
        <v>19422</v>
      </c>
      <c r="Q109" s="275">
        <v>22027</v>
      </c>
      <c r="R109" s="275">
        <v>24500</v>
      </c>
      <c r="S109" s="275">
        <v>27396</v>
      </c>
      <c r="T109" s="275">
        <v>32239</v>
      </c>
      <c r="U109" s="275">
        <v>38273</v>
      </c>
      <c r="V109" s="275">
        <v>45206</v>
      </c>
      <c r="W109" s="275">
        <v>51805</v>
      </c>
      <c r="X109" s="275">
        <v>59013</v>
      </c>
      <c r="Y109" s="275">
        <v>68005</v>
      </c>
      <c r="Z109" s="275">
        <v>80096</v>
      </c>
      <c r="AA109" s="275">
        <v>93909</v>
      </c>
      <c r="AB109" s="275">
        <v>107385</v>
      </c>
      <c r="AC109" s="275">
        <v>117395</v>
      </c>
      <c r="AD109" s="275">
        <v>126238</v>
      </c>
      <c r="AE109" s="275">
        <v>133956</v>
      </c>
      <c r="AF109" s="275">
        <v>142011</v>
      </c>
      <c r="AG109" s="275">
        <v>153117</v>
      </c>
      <c r="AH109" s="275">
        <v>166299</v>
      </c>
      <c r="AI109" s="275">
        <v>185040</v>
      </c>
      <c r="AJ109" s="275">
        <v>206906</v>
      </c>
      <c r="AK109" s="275">
        <v>229771</v>
      </c>
      <c r="AL109" s="275">
        <v>251092</v>
      </c>
      <c r="AM109" s="275">
        <v>267528</v>
      </c>
      <c r="AN109" s="275">
        <v>280485</v>
      </c>
      <c r="AO109" s="275">
        <v>292427</v>
      </c>
      <c r="AP109" s="275">
        <v>302975</v>
      </c>
      <c r="AQ109" s="275">
        <v>312599</v>
      </c>
      <c r="AR109" s="275">
        <v>320575</v>
      </c>
      <c r="AS109" s="275">
        <v>337658</v>
      </c>
      <c r="AT109" s="275">
        <v>358203</v>
      </c>
      <c r="AU109" s="275">
        <v>390730</v>
      </c>
      <c r="AV109" s="275">
        <v>424415</v>
      </c>
      <c r="AW109" s="275">
        <v>456745</v>
      </c>
      <c r="AX109" s="275">
        <v>492662</v>
      </c>
      <c r="AY109" s="275">
        <v>531574</v>
      </c>
      <c r="AZ109" s="275">
        <v>566906</v>
      </c>
      <c r="BA109" s="275">
        <v>599908</v>
      </c>
      <c r="BB109" s="275">
        <v>636330</v>
      </c>
      <c r="BC109" s="275">
        <v>681770</v>
      </c>
      <c r="BD109" s="275">
        <v>714117</v>
      </c>
      <c r="BE109" s="275">
        <v>741505</v>
      </c>
      <c r="BF109" s="275">
        <v>780265</v>
      </c>
      <c r="BG109" s="275">
        <v>808555</v>
      </c>
      <c r="BH109" s="275">
        <v>851878</v>
      </c>
      <c r="BI109" s="275">
        <v>909099</v>
      </c>
    </row>
    <row r="110" spans="1:61" ht="18" customHeight="1" x14ac:dyDescent="0.2">
      <c r="A110" s="274" t="s">
        <v>1066</v>
      </c>
      <c r="B110" s="275">
        <v>3195</v>
      </c>
      <c r="C110" s="275">
        <v>3664</v>
      </c>
      <c r="D110" s="275">
        <v>4102</v>
      </c>
      <c r="E110" s="275">
        <v>4540</v>
      </c>
      <c r="F110" s="275">
        <v>5077</v>
      </c>
      <c r="G110" s="275">
        <v>5599</v>
      </c>
      <c r="H110" s="275">
        <v>5585</v>
      </c>
      <c r="I110" s="275">
        <v>5607</v>
      </c>
      <c r="J110" s="275">
        <v>6350</v>
      </c>
      <c r="K110" s="275">
        <v>7472</v>
      </c>
      <c r="L110" s="275"/>
      <c r="M110" s="275"/>
      <c r="N110" s="275"/>
      <c r="O110" s="275"/>
      <c r="P110" s="275">
        <v>8818</v>
      </c>
      <c r="Q110" s="275">
        <v>9857</v>
      </c>
      <c r="R110" s="275">
        <v>10885</v>
      </c>
      <c r="S110" s="275">
        <v>12021</v>
      </c>
      <c r="T110" s="275">
        <v>14372</v>
      </c>
      <c r="U110" s="275">
        <v>17015</v>
      </c>
      <c r="V110" s="275">
        <v>20158</v>
      </c>
      <c r="W110" s="275">
        <v>23373</v>
      </c>
      <c r="X110" s="275">
        <v>26903</v>
      </c>
      <c r="Y110" s="275">
        <v>31636</v>
      </c>
      <c r="Z110" s="275">
        <v>36786</v>
      </c>
      <c r="AA110" s="275">
        <v>42615</v>
      </c>
      <c r="AB110" s="275">
        <v>49297</v>
      </c>
      <c r="AC110" s="275">
        <v>53282</v>
      </c>
      <c r="AD110" s="275">
        <v>55775</v>
      </c>
      <c r="AE110" s="275">
        <v>58671</v>
      </c>
      <c r="AF110" s="275">
        <v>62371</v>
      </c>
      <c r="AG110" s="275">
        <v>68241</v>
      </c>
      <c r="AH110" s="275">
        <v>76106</v>
      </c>
      <c r="AI110" s="275">
        <v>85704</v>
      </c>
      <c r="AJ110" s="275">
        <v>96513</v>
      </c>
      <c r="AK110" s="275">
        <v>102106</v>
      </c>
      <c r="AL110" s="275">
        <v>105651</v>
      </c>
      <c r="AM110" s="275">
        <v>107012</v>
      </c>
      <c r="AN110" s="275">
        <v>106951</v>
      </c>
      <c r="AO110" s="275">
        <v>107197</v>
      </c>
      <c r="AP110" s="275">
        <v>109407</v>
      </c>
      <c r="AQ110" s="275">
        <v>113800</v>
      </c>
      <c r="AR110" s="275">
        <v>120420</v>
      </c>
      <c r="AS110" s="275">
        <v>128516</v>
      </c>
      <c r="AT110" s="275">
        <v>141064</v>
      </c>
      <c r="AU110" s="275">
        <v>153417</v>
      </c>
      <c r="AV110" s="275">
        <v>169238</v>
      </c>
      <c r="AW110" s="275">
        <v>184336</v>
      </c>
      <c r="AX110" s="275">
        <v>199583</v>
      </c>
      <c r="AY110" s="275">
        <v>215889</v>
      </c>
      <c r="AZ110" s="275">
        <v>235561</v>
      </c>
      <c r="BA110" s="275">
        <v>250497</v>
      </c>
      <c r="BB110" s="275">
        <v>264790</v>
      </c>
      <c r="BC110" s="275">
        <v>285663</v>
      </c>
      <c r="BD110" s="275">
        <v>301135</v>
      </c>
      <c r="BE110" s="275">
        <v>315736</v>
      </c>
      <c r="BF110" s="275">
        <v>337562</v>
      </c>
      <c r="BG110" s="275">
        <v>349964</v>
      </c>
      <c r="BH110" s="275">
        <v>369804</v>
      </c>
      <c r="BI110" s="275">
        <v>403622</v>
      </c>
    </row>
    <row r="111" spans="1:61" ht="18" customHeight="1" x14ac:dyDescent="0.2">
      <c r="A111" s="274" t="s">
        <v>1065</v>
      </c>
      <c r="B111" s="275">
        <v>0</v>
      </c>
      <c r="C111" s="275">
        <v>0</v>
      </c>
      <c r="D111" s="275">
        <v>0</v>
      </c>
      <c r="E111" s="275">
        <v>0</v>
      </c>
      <c r="F111" s="275">
        <v>0</v>
      </c>
      <c r="G111" s="275">
        <v>0</v>
      </c>
      <c r="H111" s="275">
        <v>1255</v>
      </c>
      <c r="I111" s="275">
        <v>3225</v>
      </c>
      <c r="J111" s="275">
        <v>4108</v>
      </c>
      <c r="K111" s="275">
        <v>4811</v>
      </c>
      <c r="L111" s="275"/>
      <c r="M111" s="275"/>
      <c r="N111" s="275"/>
      <c r="O111" s="275"/>
      <c r="P111" s="275">
        <v>5359</v>
      </c>
      <c r="Q111" s="275">
        <v>5920</v>
      </c>
      <c r="R111" s="275">
        <v>6537</v>
      </c>
      <c r="S111" s="275">
        <v>7537</v>
      </c>
      <c r="T111" s="275">
        <v>9388</v>
      </c>
      <c r="U111" s="275">
        <v>11502</v>
      </c>
      <c r="V111" s="275">
        <v>13902</v>
      </c>
      <c r="W111" s="275">
        <v>16187</v>
      </c>
      <c r="X111" s="275">
        <v>18639</v>
      </c>
      <c r="Y111" s="275">
        <v>21647</v>
      </c>
      <c r="Z111" s="275">
        <v>26278</v>
      </c>
      <c r="AA111" s="275">
        <v>31521</v>
      </c>
      <c r="AB111" s="275">
        <v>36662</v>
      </c>
      <c r="AC111" s="275">
        <v>40989</v>
      </c>
      <c r="AD111" s="275">
        <v>45415</v>
      </c>
      <c r="AE111" s="275">
        <v>48644</v>
      </c>
      <c r="AF111" s="275">
        <v>50822</v>
      </c>
      <c r="AG111" s="275">
        <v>53495</v>
      </c>
      <c r="AH111" s="275">
        <v>56337</v>
      </c>
      <c r="AI111" s="275">
        <v>62162</v>
      </c>
      <c r="AJ111" s="275">
        <v>67403</v>
      </c>
      <c r="AK111" s="275">
        <v>73322</v>
      </c>
      <c r="AL111" s="275">
        <v>83068</v>
      </c>
      <c r="AM111" s="275">
        <v>91524</v>
      </c>
      <c r="AN111" s="275">
        <v>99879</v>
      </c>
      <c r="AO111" s="275">
        <v>108286</v>
      </c>
      <c r="AP111" s="275">
        <v>114540</v>
      </c>
      <c r="AQ111" s="275">
        <v>119392</v>
      </c>
      <c r="AR111" s="275">
        <v>118145</v>
      </c>
      <c r="AS111" s="275">
        <v>121103</v>
      </c>
      <c r="AT111" s="275">
        <v>123371</v>
      </c>
      <c r="AU111" s="275">
        <v>135048</v>
      </c>
      <c r="AV111" s="275">
        <v>143531</v>
      </c>
      <c r="AW111" s="275">
        <v>150885</v>
      </c>
      <c r="AX111" s="275">
        <v>162721</v>
      </c>
      <c r="AY111" s="275">
        <v>176395</v>
      </c>
      <c r="AZ111" s="275">
        <v>184675</v>
      </c>
      <c r="BA111" s="275">
        <v>193081</v>
      </c>
      <c r="BB111" s="275">
        <v>205470</v>
      </c>
      <c r="BC111" s="275">
        <v>214435</v>
      </c>
      <c r="BD111" s="275">
        <v>219751</v>
      </c>
      <c r="BE111" s="275">
        <v>228379</v>
      </c>
      <c r="BF111" s="275">
        <v>238391</v>
      </c>
      <c r="BG111" s="275">
        <v>246233</v>
      </c>
      <c r="BH111" s="275">
        <v>252754</v>
      </c>
      <c r="BI111" s="275">
        <v>256998</v>
      </c>
    </row>
    <row r="112" spans="1:61" ht="18" customHeight="1" x14ac:dyDescent="0.2">
      <c r="A112" s="274" t="s">
        <v>1064</v>
      </c>
      <c r="B112" s="275">
        <v>0</v>
      </c>
      <c r="C112" s="275">
        <v>0</v>
      </c>
      <c r="D112" s="275">
        <v>0</v>
      </c>
      <c r="E112" s="275">
        <v>0</v>
      </c>
      <c r="F112" s="275">
        <v>0</v>
      </c>
      <c r="G112" s="275">
        <v>0</v>
      </c>
      <c r="H112" s="275">
        <v>726</v>
      </c>
      <c r="I112" s="275">
        <v>1624</v>
      </c>
      <c r="J112" s="275">
        <v>1703</v>
      </c>
      <c r="K112" s="275">
        <v>2031</v>
      </c>
      <c r="L112" s="275"/>
      <c r="M112" s="275"/>
      <c r="N112" s="275"/>
      <c r="O112" s="275"/>
      <c r="P112" s="275">
        <v>2647</v>
      </c>
      <c r="Q112" s="275">
        <v>3316</v>
      </c>
      <c r="R112" s="275">
        <v>3738</v>
      </c>
      <c r="S112" s="275">
        <v>3990</v>
      </c>
      <c r="T112" s="275">
        <v>4226</v>
      </c>
      <c r="U112" s="275">
        <v>5014</v>
      </c>
      <c r="V112" s="275">
        <v>5766</v>
      </c>
      <c r="W112" s="275">
        <v>6602</v>
      </c>
      <c r="X112" s="275">
        <v>7008</v>
      </c>
      <c r="Y112" s="275">
        <v>7774</v>
      </c>
      <c r="Z112" s="275">
        <v>9214</v>
      </c>
      <c r="AA112" s="275">
        <v>11062</v>
      </c>
      <c r="AB112" s="275">
        <v>11782</v>
      </c>
      <c r="AC112" s="275">
        <v>12947</v>
      </c>
      <c r="AD112" s="275">
        <v>13961</v>
      </c>
      <c r="AE112" s="275">
        <v>14624</v>
      </c>
      <c r="AF112" s="275">
        <v>15963</v>
      </c>
      <c r="AG112" s="275">
        <v>17773</v>
      </c>
      <c r="AH112" s="275">
        <v>19712</v>
      </c>
      <c r="AI112" s="275">
        <v>22269</v>
      </c>
      <c r="AJ112" s="275">
        <v>26663</v>
      </c>
      <c r="AK112" s="275">
        <v>36545</v>
      </c>
      <c r="AL112" s="275">
        <v>43940</v>
      </c>
      <c r="AM112" s="275">
        <v>49458</v>
      </c>
      <c r="AN112" s="275">
        <v>53671</v>
      </c>
      <c r="AO112" s="275">
        <v>56800</v>
      </c>
      <c r="AP112" s="275">
        <v>58871</v>
      </c>
      <c r="AQ112" s="275">
        <v>59597</v>
      </c>
      <c r="AR112" s="275">
        <v>61674</v>
      </c>
      <c r="AS112" s="275">
        <v>66778</v>
      </c>
      <c r="AT112" s="275">
        <v>70906</v>
      </c>
      <c r="AU112" s="275">
        <v>77323</v>
      </c>
      <c r="AV112" s="275">
        <v>84376</v>
      </c>
      <c r="AW112" s="275">
        <v>90225</v>
      </c>
      <c r="AX112" s="275">
        <v>96750</v>
      </c>
      <c r="AY112" s="275">
        <v>103754</v>
      </c>
      <c r="AZ112" s="275">
        <v>108828</v>
      </c>
      <c r="BA112" s="275">
        <v>117188</v>
      </c>
      <c r="BB112" s="275">
        <v>122673</v>
      </c>
      <c r="BC112" s="275">
        <v>133437</v>
      </c>
      <c r="BD112" s="275">
        <v>141756</v>
      </c>
      <c r="BE112" s="275">
        <v>143861</v>
      </c>
      <c r="BF112" s="275">
        <v>149807</v>
      </c>
      <c r="BG112" s="275">
        <v>155712</v>
      </c>
      <c r="BH112" s="275">
        <v>169103</v>
      </c>
      <c r="BI112" s="275">
        <v>185135</v>
      </c>
    </row>
    <row r="113" spans="1:61" ht="18" customHeight="1" x14ac:dyDescent="0.2">
      <c r="A113" s="274" t="s">
        <v>1052</v>
      </c>
      <c r="B113" s="275">
        <v>0</v>
      </c>
      <c r="C113" s="275">
        <v>0</v>
      </c>
      <c r="D113" s="275">
        <v>0</v>
      </c>
      <c r="E113" s="275">
        <v>0</v>
      </c>
      <c r="F113" s="275">
        <v>0</v>
      </c>
      <c r="G113" s="275">
        <v>0</v>
      </c>
      <c r="H113" s="275">
        <v>351</v>
      </c>
      <c r="I113" s="275">
        <v>786</v>
      </c>
      <c r="J113" s="275">
        <v>882</v>
      </c>
      <c r="K113" s="275">
        <v>1120</v>
      </c>
      <c r="L113" s="275"/>
      <c r="M113" s="275"/>
      <c r="N113" s="275"/>
      <c r="O113" s="275"/>
      <c r="P113" s="275">
        <v>1423</v>
      </c>
      <c r="Q113" s="275">
        <v>1882</v>
      </c>
      <c r="R113" s="275">
        <v>2063</v>
      </c>
      <c r="S113" s="275">
        <v>2065</v>
      </c>
      <c r="T113" s="275">
        <v>2404</v>
      </c>
      <c r="U113" s="275">
        <v>2747</v>
      </c>
      <c r="V113" s="275">
        <v>3568</v>
      </c>
      <c r="W113" s="275">
        <v>3708</v>
      </c>
      <c r="X113" s="275">
        <v>3875</v>
      </c>
      <c r="Y113" s="275">
        <v>4347</v>
      </c>
      <c r="Z113" s="275">
        <v>5018</v>
      </c>
      <c r="AA113" s="275">
        <v>6028</v>
      </c>
      <c r="AB113" s="275">
        <v>6423</v>
      </c>
      <c r="AC113" s="275">
        <v>7075</v>
      </c>
      <c r="AD113" s="275">
        <v>7578</v>
      </c>
      <c r="AE113" s="275">
        <v>7931</v>
      </c>
      <c r="AF113" s="275">
        <v>8723</v>
      </c>
      <c r="AG113" s="275">
        <v>9707</v>
      </c>
      <c r="AH113" s="275">
        <v>10975</v>
      </c>
      <c r="AI113" s="275">
        <v>12505</v>
      </c>
      <c r="AJ113" s="275">
        <v>15861</v>
      </c>
      <c r="AK113" s="275">
        <v>24955</v>
      </c>
      <c r="AL113" s="275">
        <v>31651</v>
      </c>
      <c r="AM113" s="275">
        <v>34615</v>
      </c>
      <c r="AN113" s="275">
        <v>35592</v>
      </c>
      <c r="AO113" s="275">
        <v>36732</v>
      </c>
      <c r="AP113" s="275">
        <v>37868</v>
      </c>
      <c r="AQ113" s="275">
        <v>37753</v>
      </c>
      <c r="AR113" s="275">
        <v>38027</v>
      </c>
      <c r="AS113" s="275">
        <v>40901</v>
      </c>
      <c r="AT113" s="275">
        <v>42661</v>
      </c>
      <c r="AU113" s="275">
        <v>46965</v>
      </c>
      <c r="AV113" s="275">
        <v>50714</v>
      </c>
      <c r="AW113" s="275">
        <v>55247</v>
      </c>
      <c r="AX113" s="275">
        <v>59084</v>
      </c>
      <c r="AY113" s="275">
        <v>60407</v>
      </c>
      <c r="AZ113" s="275">
        <v>62180</v>
      </c>
      <c r="BA113" s="275">
        <v>67214</v>
      </c>
      <c r="BB113" s="275">
        <v>72589</v>
      </c>
      <c r="BC113" s="275">
        <v>88029</v>
      </c>
      <c r="BD113" s="275">
        <v>95210</v>
      </c>
      <c r="BE113" s="275">
        <v>88163</v>
      </c>
      <c r="BF113" s="275">
        <v>86914</v>
      </c>
      <c r="BG113" s="275">
        <v>89769</v>
      </c>
      <c r="BH113" s="275">
        <v>104957</v>
      </c>
      <c r="BI113" s="275">
        <v>119450</v>
      </c>
    </row>
    <row r="114" spans="1:61" ht="18" customHeight="1" x14ac:dyDescent="0.2">
      <c r="A114" s="274" t="s">
        <v>1051</v>
      </c>
      <c r="B114" s="275">
        <v>0</v>
      </c>
      <c r="C114" s="275">
        <v>0</v>
      </c>
      <c r="D114" s="275">
        <v>0</v>
      </c>
      <c r="E114" s="275">
        <v>0</v>
      </c>
      <c r="F114" s="275">
        <v>0</v>
      </c>
      <c r="G114" s="275">
        <v>0</v>
      </c>
      <c r="H114" s="275">
        <v>375</v>
      </c>
      <c r="I114" s="275">
        <v>838</v>
      </c>
      <c r="J114" s="275">
        <v>821</v>
      </c>
      <c r="K114" s="275">
        <v>912</v>
      </c>
      <c r="L114" s="275"/>
      <c r="M114" s="275"/>
      <c r="N114" s="275"/>
      <c r="O114" s="275"/>
      <c r="P114" s="275">
        <v>1224</v>
      </c>
      <c r="Q114" s="275">
        <v>1434</v>
      </c>
      <c r="R114" s="275">
        <v>1675</v>
      </c>
      <c r="S114" s="275">
        <v>1926</v>
      </c>
      <c r="T114" s="275">
        <v>1822</v>
      </c>
      <c r="U114" s="275">
        <v>2267</v>
      </c>
      <c r="V114" s="275">
        <v>2198</v>
      </c>
      <c r="W114" s="275">
        <v>2893</v>
      </c>
      <c r="X114" s="275">
        <v>3133</v>
      </c>
      <c r="Y114" s="275">
        <v>3427</v>
      </c>
      <c r="Z114" s="275">
        <v>4196</v>
      </c>
      <c r="AA114" s="275">
        <v>5034</v>
      </c>
      <c r="AB114" s="275">
        <v>5360</v>
      </c>
      <c r="AC114" s="275">
        <v>5872</v>
      </c>
      <c r="AD114" s="275">
        <v>6383</v>
      </c>
      <c r="AE114" s="275">
        <v>6693</v>
      </c>
      <c r="AF114" s="275">
        <v>7240</v>
      </c>
      <c r="AG114" s="275">
        <v>8066</v>
      </c>
      <c r="AH114" s="275">
        <v>8737</v>
      </c>
      <c r="AI114" s="275">
        <v>9764</v>
      </c>
      <c r="AJ114" s="275">
        <v>10801</v>
      </c>
      <c r="AK114" s="275">
        <v>11590</v>
      </c>
      <c r="AL114" s="275">
        <v>12290</v>
      </c>
      <c r="AM114" s="275">
        <v>14843</v>
      </c>
      <c r="AN114" s="275">
        <v>18079</v>
      </c>
      <c r="AO114" s="275">
        <v>20068</v>
      </c>
      <c r="AP114" s="275">
        <v>21003</v>
      </c>
      <c r="AQ114" s="275">
        <v>21843</v>
      </c>
      <c r="AR114" s="275">
        <v>23647</v>
      </c>
      <c r="AS114" s="275">
        <v>25877</v>
      </c>
      <c r="AT114" s="275">
        <v>28244</v>
      </c>
      <c r="AU114" s="275">
        <v>30358</v>
      </c>
      <c r="AV114" s="275">
        <v>33662</v>
      </c>
      <c r="AW114" s="275">
        <v>34978</v>
      </c>
      <c r="AX114" s="275">
        <v>37666</v>
      </c>
      <c r="AY114" s="275">
        <v>43348</v>
      </c>
      <c r="AZ114" s="275">
        <v>46648</v>
      </c>
      <c r="BA114" s="275">
        <v>49975</v>
      </c>
      <c r="BB114" s="275">
        <v>50085</v>
      </c>
      <c r="BC114" s="275">
        <v>45407</v>
      </c>
      <c r="BD114" s="275">
        <v>46547</v>
      </c>
      <c r="BE114" s="275">
        <v>55699</v>
      </c>
      <c r="BF114" s="275">
        <v>62893</v>
      </c>
      <c r="BG114" s="275">
        <v>65943</v>
      </c>
      <c r="BH114" s="275">
        <v>64145</v>
      </c>
      <c r="BI114" s="275">
        <v>65686</v>
      </c>
    </row>
    <row r="115" spans="1:61" ht="18" customHeight="1" x14ac:dyDescent="0.2">
      <c r="A115" s="274" t="s">
        <v>1063</v>
      </c>
      <c r="B115" s="275">
        <v>0</v>
      </c>
      <c r="C115" s="275">
        <v>0</v>
      </c>
      <c r="D115" s="275">
        <v>0</v>
      </c>
      <c r="E115" s="275">
        <v>0</v>
      </c>
      <c r="F115" s="275">
        <v>0</v>
      </c>
      <c r="G115" s="275">
        <v>0</v>
      </c>
      <c r="H115" s="275">
        <v>0</v>
      </c>
      <c r="I115" s="275">
        <v>0</v>
      </c>
      <c r="J115" s="275">
        <v>0</v>
      </c>
      <c r="K115" s="275">
        <v>0</v>
      </c>
      <c r="L115" s="275"/>
      <c r="M115" s="275"/>
      <c r="N115" s="275"/>
      <c r="O115" s="275"/>
      <c r="P115" s="275">
        <v>0</v>
      </c>
      <c r="Q115" s="275">
        <v>0</v>
      </c>
      <c r="R115" s="275">
        <v>0</v>
      </c>
      <c r="S115" s="275">
        <v>0</v>
      </c>
      <c r="T115" s="275">
        <v>0</v>
      </c>
      <c r="U115" s="275">
        <v>0</v>
      </c>
      <c r="V115" s="275">
        <v>0</v>
      </c>
      <c r="W115" s="275">
        <v>0</v>
      </c>
      <c r="X115" s="275">
        <v>0</v>
      </c>
      <c r="Y115" s="275">
        <v>0</v>
      </c>
      <c r="Z115" s="275">
        <v>0</v>
      </c>
      <c r="AA115" s="275">
        <v>0</v>
      </c>
      <c r="AB115" s="275">
        <v>0</v>
      </c>
      <c r="AC115" s="275">
        <v>0</v>
      </c>
      <c r="AD115" s="275">
        <v>0</v>
      </c>
      <c r="AE115" s="275">
        <v>0</v>
      </c>
      <c r="AF115" s="275">
        <v>0</v>
      </c>
      <c r="AG115" s="275">
        <v>0</v>
      </c>
      <c r="AH115" s="275">
        <v>0</v>
      </c>
      <c r="AI115" s="275">
        <v>0</v>
      </c>
      <c r="AJ115" s="275">
        <v>0</v>
      </c>
      <c r="AK115" s="275">
        <v>0</v>
      </c>
      <c r="AL115" s="275">
        <v>0</v>
      </c>
      <c r="AM115" s="275">
        <v>0</v>
      </c>
      <c r="AN115" s="275">
        <v>0</v>
      </c>
      <c r="AO115" s="275">
        <v>0</v>
      </c>
      <c r="AP115" s="275">
        <v>0</v>
      </c>
      <c r="AQ115" s="275">
        <v>0</v>
      </c>
      <c r="AR115" s="275">
        <v>149</v>
      </c>
      <c r="AS115" s="275">
        <v>465</v>
      </c>
      <c r="AT115" s="275">
        <v>932</v>
      </c>
      <c r="AU115" s="275">
        <v>1389</v>
      </c>
      <c r="AV115" s="275">
        <v>1813</v>
      </c>
      <c r="AW115" s="275">
        <v>2053</v>
      </c>
      <c r="AX115" s="275">
        <v>2606</v>
      </c>
      <c r="AY115" s="275">
        <v>2657</v>
      </c>
      <c r="AZ115" s="275">
        <v>2350</v>
      </c>
      <c r="BA115" s="275">
        <v>2634</v>
      </c>
      <c r="BB115" s="275">
        <v>3136</v>
      </c>
      <c r="BC115" s="275">
        <v>3214</v>
      </c>
      <c r="BD115" s="275">
        <v>3169</v>
      </c>
      <c r="BE115" s="275">
        <v>3318</v>
      </c>
      <c r="BF115" s="275">
        <v>3415</v>
      </c>
      <c r="BG115" s="275">
        <v>3481</v>
      </c>
      <c r="BH115" s="275">
        <v>3370</v>
      </c>
      <c r="BI115" s="275">
        <v>3714</v>
      </c>
    </row>
    <row r="116" spans="1:61" ht="18" customHeight="1" x14ac:dyDescent="0.2">
      <c r="A116" s="274" t="s">
        <v>1052</v>
      </c>
      <c r="B116" s="275">
        <v>0</v>
      </c>
      <c r="C116" s="275">
        <v>0</v>
      </c>
      <c r="D116" s="275">
        <v>0</v>
      </c>
      <c r="E116" s="275">
        <v>0</v>
      </c>
      <c r="F116" s="275">
        <v>0</v>
      </c>
      <c r="G116" s="275">
        <v>0</v>
      </c>
      <c r="H116" s="275">
        <v>0</v>
      </c>
      <c r="I116" s="275">
        <v>0</v>
      </c>
      <c r="J116" s="275">
        <v>0</v>
      </c>
      <c r="K116" s="275">
        <v>0</v>
      </c>
      <c r="L116" s="275"/>
      <c r="M116" s="275"/>
      <c r="N116" s="275"/>
      <c r="O116" s="275"/>
      <c r="P116" s="275">
        <v>0</v>
      </c>
      <c r="Q116" s="275">
        <v>0</v>
      </c>
      <c r="R116" s="275">
        <v>0</v>
      </c>
      <c r="S116" s="275">
        <v>0</v>
      </c>
      <c r="T116" s="275">
        <v>0</v>
      </c>
      <c r="U116" s="275">
        <v>0</v>
      </c>
      <c r="V116" s="275">
        <v>0</v>
      </c>
      <c r="W116" s="275">
        <v>0</v>
      </c>
      <c r="X116" s="275">
        <v>0</v>
      </c>
      <c r="Y116" s="275">
        <v>0</v>
      </c>
      <c r="Z116" s="275">
        <v>0</v>
      </c>
      <c r="AA116" s="275">
        <v>0</v>
      </c>
      <c r="AB116" s="275">
        <v>0</v>
      </c>
      <c r="AC116" s="275">
        <v>0</v>
      </c>
      <c r="AD116" s="275">
        <v>0</v>
      </c>
      <c r="AE116" s="275">
        <v>0</v>
      </c>
      <c r="AF116" s="275">
        <v>0</v>
      </c>
      <c r="AG116" s="275">
        <v>0</v>
      </c>
      <c r="AH116" s="275">
        <v>0</v>
      </c>
      <c r="AI116" s="275">
        <v>0</v>
      </c>
      <c r="AJ116" s="275">
        <v>0</v>
      </c>
      <c r="AK116" s="275">
        <v>0</v>
      </c>
      <c r="AL116" s="275">
        <v>0</v>
      </c>
      <c r="AM116" s="275">
        <v>0</v>
      </c>
      <c r="AN116" s="275">
        <v>0</v>
      </c>
      <c r="AO116" s="275">
        <v>0</v>
      </c>
      <c r="AP116" s="275">
        <v>0</v>
      </c>
      <c r="AQ116" s="275">
        <v>0</v>
      </c>
      <c r="AR116" s="275">
        <v>103</v>
      </c>
      <c r="AS116" s="275">
        <v>324</v>
      </c>
      <c r="AT116" s="275">
        <v>645</v>
      </c>
      <c r="AU116" s="275">
        <v>958</v>
      </c>
      <c r="AV116" s="275">
        <v>1246</v>
      </c>
      <c r="AW116" s="275">
        <v>1411</v>
      </c>
      <c r="AX116" s="275">
        <v>1779</v>
      </c>
      <c r="AY116" s="275">
        <v>1809</v>
      </c>
      <c r="AZ116" s="275">
        <v>1600</v>
      </c>
      <c r="BA116" s="275">
        <v>1800</v>
      </c>
      <c r="BB116" s="275">
        <v>2152</v>
      </c>
      <c r="BC116" s="275">
        <v>2223</v>
      </c>
      <c r="BD116" s="275">
        <v>2182</v>
      </c>
      <c r="BE116" s="275">
        <v>2289</v>
      </c>
      <c r="BF116" s="275">
        <v>2355</v>
      </c>
      <c r="BG116" s="275">
        <v>2400</v>
      </c>
      <c r="BH116" s="275">
        <v>2353</v>
      </c>
      <c r="BI116" s="275">
        <v>2785</v>
      </c>
    </row>
    <row r="117" spans="1:61" ht="18" customHeight="1" x14ac:dyDescent="0.2">
      <c r="A117" s="274" t="s">
        <v>1051</v>
      </c>
      <c r="B117" s="275">
        <v>0</v>
      </c>
      <c r="C117" s="275">
        <v>0</v>
      </c>
      <c r="D117" s="275">
        <v>0</v>
      </c>
      <c r="E117" s="275">
        <v>0</v>
      </c>
      <c r="F117" s="275">
        <v>0</v>
      </c>
      <c r="G117" s="275">
        <v>0</v>
      </c>
      <c r="H117" s="275">
        <v>0</v>
      </c>
      <c r="I117" s="275">
        <v>0</v>
      </c>
      <c r="J117" s="275">
        <v>0</v>
      </c>
      <c r="K117" s="275">
        <v>0</v>
      </c>
      <c r="L117" s="275"/>
      <c r="M117" s="275"/>
      <c r="N117" s="275"/>
      <c r="O117" s="275"/>
      <c r="P117" s="275">
        <v>0</v>
      </c>
      <c r="Q117" s="275">
        <v>0</v>
      </c>
      <c r="R117" s="275">
        <v>0</v>
      </c>
      <c r="S117" s="275">
        <v>0</v>
      </c>
      <c r="T117" s="275">
        <v>0</v>
      </c>
      <c r="U117" s="275">
        <v>0</v>
      </c>
      <c r="V117" s="275">
        <v>0</v>
      </c>
      <c r="W117" s="275">
        <v>0</v>
      </c>
      <c r="X117" s="275">
        <v>0</v>
      </c>
      <c r="Y117" s="275">
        <v>0</v>
      </c>
      <c r="Z117" s="275">
        <v>0</v>
      </c>
      <c r="AA117" s="275">
        <v>0</v>
      </c>
      <c r="AB117" s="275">
        <v>0</v>
      </c>
      <c r="AC117" s="275">
        <v>0</v>
      </c>
      <c r="AD117" s="275">
        <v>0</v>
      </c>
      <c r="AE117" s="275">
        <v>0</v>
      </c>
      <c r="AF117" s="275">
        <v>0</v>
      </c>
      <c r="AG117" s="275">
        <v>0</v>
      </c>
      <c r="AH117" s="275">
        <v>0</v>
      </c>
      <c r="AI117" s="275">
        <v>0</v>
      </c>
      <c r="AJ117" s="275">
        <v>0</v>
      </c>
      <c r="AK117" s="275">
        <v>0</v>
      </c>
      <c r="AL117" s="275">
        <v>0</v>
      </c>
      <c r="AM117" s="275">
        <v>0</v>
      </c>
      <c r="AN117" s="275">
        <v>0</v>
      </c>
      <c r="AO117" s="275">
        <v>0</v>
      </c>
      <c r="AP117" s="275">
        <v>0</v>
      </c>
      <c r="AQ117" s="275">
        <v>0</v>
      </c>
      <c r="AR117" s="275">
        <v>47</v>
      </c>
      <c r="AS117" s="275">
        <v>141</v>
      </c>
      <c r="AT117" s="275">
        <v>287</v>
      </c>
      <c r="AU117" s="275">
        <v>432</v>
      </c>
      <c r="AV117" s="275">
        <v>568</v>
      </c>
      <c r="AW117" s="275">
        <v>641</v>
      </c>
      <c r="AX117" s="275">
        <v>827</v>
      </c>
      <c r="AY117" s="275">
        <v>848</v>
      </c>
      <c r="AZ117" s="275">
        <v>750</v>
      </c>
      <c r="BA117" s="275">
        <v>834</v>
      </c>
      <c r="BB117" s="275">
        <v>984</v>
      </c>
      <c r="BC117" s="275">
        <v>991</v>
      </c>
      <c r="BD117" s="275">
        <v>986</v>
      </c>
      <c r="BE117" s="275">
        <v>1029</v>
      </c>
      <c r="BF117" s="275">
        <v>1060</v>
      </c>
      <c r="BG117" s="275">
        <v>1081</v>
      </c>
      <c r="BH117" s="275">
        <v>1017</v>
      </c>
      <c r="BI117" s="275">
        <v>929</v>
      </c>
    </row>
    <row r="118" spans="1:61" ht="18" customHeight="1" x14ac:dyDescent="0.2">
      <c r="A118" s="274" t="s">
        <v>1062</v>
      </c>
      <c r="B118" s="275">
        <v>543</v>
      </c>
      <c r="C118" s="275">
        <v>559</v>
      </c>
      <c r="D118" s="275">
        <v>533</v>
      </c>
      <c r="E118" s="275">
        <v>542</v>
      </c>
      <c r="F118" s="275">
        <v>508</v>
      </c>
      <c r="G118" s="275">
        <v>519</v>
      </c>
      <c r="H118" s="275">
        <v>684</v>
      </c>
      <c r="I118" s="275">
        <v>869</v>
      </c>
      <c r="J118" s="275">
        <v>988</v>
      </c>
      <c r="K118" s="275">
        <v>1020</v>
      </c>
      <c r="L118" s="275"/>
      <c r="M118" s="275"/>
      <c r="N118" s="275"/>
      <c r="O118" s="275"/>
      <c r="P118" s="275">
        <v>1067</v>
      </c>
      <c r="Q118" s="275">
        <v>1182</v>
      </c>
      <c r="R118" s="275">
        <v>1325</v>
      </c>
      <c r="S118" s="275">
        <v>1519</v>
      </c>
      <c r="T118" s="275">
        <v>1708</v>
      </c>
      <c r="U118" s="275">
        <v>1797</v>
      </c>
      <c r="V118" s="275">
        <v>1852</v>
      </c>
      <c r="W118" s="275">
        <v>2000</v>
      </c>
      <c r="X118" s="275">
        <v>2220</v>
      </c>
      <c r="Y118" s="275">
        <v>2517</v>
      </c>
      <c r="Z118" s="275">
        <v>2819</v>
      </c>
      <c r="AA118" s="275">
        <v>3275</v>
      </c>
      <c r="AB118" s="275">
        <v>3694</v>
      </c>
      <c r="AC118" s="275">
        <v>3887</v>
      </c>
      <c r="AD118" s="275">
        <v>4200</v>
      </c>
      <c r="AE118" s="275">
        <v>4917</v>
      </c>
      <c r="AF118" s="275">
        <v>5441</v>
      </c>
      <c r="AG118" s="275">
        <v>5828</v>
      </c>
      <c r="AH118" s="275">
        <v>6034</v>
      </c>
      <c r="AI118" s="275">
        <v>6310</v>
      </c>
      <c r="AJ118" s="275">
        <v>7053</v>
      </c>
      <c r="AK118" s="275">
        <v>7815</v>
      </c>
      <c r="AL118" s="275">
        <v>7847</v>
      </c>
      <c r="AM118" s="275">
        <v>8173</v>
      </c>
      <c r="AN118" s="275">
        <v>7855</v>
      </c>
      <c r="AO118" s="275">
        <v>7963</v>
      </c>
      <c r="AP118" s="275">
        <v>7629</v>
      </c>
      <c r="AQ118" s="275">
        <v>7616</v>
      </c>
      <c r="AR118" s="275">
        <v>7578</v>
      </c>
      <c r="AS118" s="275">
        <v>7434</v>
      </c>
      <c r="AT118" s="275">
        <v>7640</v>
      </c>
      <c r="AU118" s="275">
        <v>8046</v>
      </c>
      <c r="AV118" s="275">
        <v>8995</v>
      </c>
      <c r="AW118" s="275">
        <v>10418</v>
      </c>
      <c r="AX118" s="275">
        <v>11440</v>
      </c>
      <c r="AY118" s="275">
        <v>12051</v>
      </c>
      <c r="AZ118" s="275">
        <v>12922</v>
      </c>
      <c r="BA118" s="275">
        <v>13800</v>
      </c>
      <c r="BB118" s="275">
        <v>14313</v>
      </c>
      <c r="BC118" s="275">
        <v>15730</v>
      </c>
      <c r="BD118" s="275">
        <v>16645</v>
      </c>
      <c r="BE118" s="275">
        <v>17178</v>
      </c>
      <c r="BF118" s="275">
        <v>16811</v>
      </c>
      <c r="BG118" s="275">
        <v>16296</v>
      </c>
      <c r="BH118" s="275">
        <v>16130</v>
      </c>
      <c r="BI118" s="275">
        <v>15154</v>
      </c>
    </row>
    <row r="119" spans="1:61" ht="18" customHeight="1" x14ac:dyDescent="0.2">
      <c r="A119" s="274" t="s">
        <v>1061</v>
      </c>
      <c r="B119" s="275">
        <v>821</v>
      </c>
      <c r="C119" s="275">
        <v>853</v>
      </c>
      <c r="D119" s="275">
        <v>879</v>
      </c>
      <c r="E119" s="275">
        <v>930</v>
      </c>
      <c r="F119" s="275">
        <v>969</v>
      </c>
      <c r="G119" s="275">
        <v>1018</v>
      </c>
      <c r="H119" s="275">
        <v>1035</v>
      </c>
      <c r="I119" s="275">
        <v>1125</v>
      </c>
      <c r="J119" s="275">
        <v>1181</v>
      </c>
      <c r="K119" s="275">
        <v>1304</v>
      </c>
      <c r="L119" s="275"/>
      <c r="M119" s="275"/>
      <c r="N119" s="275"/>
      <c r="O119" s="275"/>
      <c r="P119" s="275">
        <v>1532</v>
      </c>
      <c r="Q119" s="275">
        <v>1752</v>
      </c>
      <c r="R119" s="275">
        <v>2015</v>
      </c>
      <c r="S119" s="275">
        <v>2328</v>
      </c>
      <c r="T119" s="275">
        <v>2544</v>
      </c>
      <c r="U119" s="275">
        <v>2947</v>
      </c>
      <c r="V119" s="275">
        <v>3528</v>
      </c>
      <c r="W119" s="275">
        <v>3643</v>
      </c>
      <c r="X119" s="275">
        <v>4243</v>
      </c>
      <c r="Y119" s="275">
        <v>4431</v>
      </c>
      <c r="Z119" s="275">
        <v>4997</v>
      </c>
      <c r="AA119" s="275">
        <v>5436</v>
      </c>
      <c r="AB119" s="275">
        <v>5951</v>
      </c>
      <c r="AC119" s="275">
        <v>6290</v>
      </c>
      <c r="AD119" s="275">
        <v>6886</v>
      </c>
      <c r="AE119" s="275">
        <v>7100</v>
      </c>
      <c r="AF119" s="275">
        <v>7414</v>
      </c>
      <c r="AG119" s="275">
        <v>7780</v>
      </c>
      <c r="AH119" s="275">
        <v>8109</v>
      </c>
      <c r="AI119" s="275">
        <v>8595</v>
      </c>
      <c r="AJ119" s="275">
        <v>9274</v>
      </c>
      <c r="AK119" s="275">
        <v>9983</v>
      </c>
      <c r="AL119" s="275">
        <v>10586</v>
      </c>
      <c r="AM119" s="275">
        <v>11361</v>
      </c>
      <c r="AN119" s="275">
        <v>12129</v>
      </c>
      <c r="AO119" s="275">
        <v>12181</v>
      </c>
      <c r="AP119" s="275">
        <v>12528</v>
      </c>
      <c r="AQ119" s="275">
        <v>12194</v>
      </c>
      <c r="AR119" s="275">
        <v>12608</v>
      </c>
      <c r="AS119" s="275">
        <v>13361</v>
      </c>
      <c r="AT119" s="275">
        <v>14289</v>
      </c>
      <c r="AU119" s="275">
        <v>15507</v>
      </c>
      <c r="AV119" s="275">
        <v>16462</v>
      </c>
      <c r="AW119" s="275">
        <v>18829</v>
      </c>
      <c r="AX119" s="275">
        <v>19563</v>
      </c>
      <c r="AY119" s="275">
        <v>20828</v>
      </c>
      <c r="AZ119" s="275">
        <v>22571</v>
      </c>
      <c r="BA119" s="275">
        <v>22707</v>
      </c>
      <c r="BB119" s="275">
        <v>25947</v>
      </c>
      <c r="BC119" s="275">
        <v>29291</v>
      </c>
      <c r="BD119" s="275">
        <v>31661</v>
      </c>
      <c r="BE119" s="275">
        <v>33032</v>
      </c>
      <c r="BF119" s="275">
        <v>34279</v>
      </c>
      <c r="BG119" s="275">
        <v>36869</v>
      </c>
      <c r="BH119" s="275">
        <v>40717</v>
      </c>
      <c r="BI119" s="275">
        <v>44476</v>
      </c>
    </row>
    <row r="120" spans="1:61" ht="18" customHeight="1" x14ac:dyDescent="0.2">
      <c r="A120" s="274" t="s">
        <v>1060</v>
      </c>
      <c r="B120" s="275">
        <v>2574</v>
      </c>
      <c r="C120" s="275">
        <v>2807</v>
      </c>
      <c r="D120" s="275">
        <v>2967</v>
      </c>
      <c r="E120" s="275">
        <v>3290</v>
      </c>
      <c r="F120" s="275">
        <v>3445</v>
      </c>
      <c r="G120" s="275">
        <v>3725</v>
      </c>
      <c r="H120" s="275">
        <v>3710</v>
      </c>
      <c r="I120" s="275">
        <v>3538</v>
      </c>
      <c r="J120" s="275">
        <v>4050</v>
      </c>
      <c r="K120" s="275">
        <v>4576</v>
      </c>
      <c r="L120" s="275"/>
      <c r="M120" s="275"/>
      <c r="N120" s="275"/>
      <c r="O120" s="275"/>
      <c r="P120" s="275">
        <v>5299</v>
      </c>
      <c r="Q120" s="275">
        <v>5743</v>
      </c>
      <c r="R120" s="275">
        <v>6376</v>
      </c>
      <c r="S120" s="275">
        <v>6934</v>
      </c>
      <c r="T120" s="275">
        <v>7904</v>
      </c>
      <c r="U120" s="275">
        <v>8652</v>
      </c>
      <c r="V120" s="275">
        <v>9674</v>
      </c>
      <c r="W120" s="275">
        <v>10366</v>
      </c>
      <c r="X120" s="275">
        <v>11599</v>
      </c>
      <c r="Y120" s="275">
        <v>12970</v>
      </c>
      <c r="Z120" s="275">
        <v>15041</v>
      </c>
      <c r="AA120" s="275">
        <v>17300</v>
      </c>
      <c r="AB120" s="275">
        <v>19052</v>
      </c>
      <c r="AC120" s="275">
        <v>19725</v>
      </c>
      <c r="AD120" s="275">
        <v>20035</v>
      </c>
      <c r="AE120" s="275">
        <v>21850</v>
      </c>
      <c r="AF120" s="275">
        <v>25147</v>
      </c>
      <c r="AG120" s="275">
        <v>27455</v>
      </c>
      <c r="AH120" s="275">
        <v>30379</v>
      </c>
      <c r="AI120" s="275">
        <v>30629</v>
      </c>
      <c r="AJ120" s="275">
        <v>32370</v>
      </c>
      <c r="AK120" s="275">
        <v>34128</v>
      </c>
      <c r="AL120" s="275">
        <v>35080</v>
      </c>
      <c r="AM120" s="275">
        <v>36101</v>
      </c>
      <c r="AN120" s="275">
        <v>37228</v>
      </c>
      <c r="AO120" s="275">
        <v>36784</v>
      </c>
      <c r="AP120" s="275">
        <v>37572</v>
      </c>
      <c r="AQ120" s="275">
        <v>39787</v>
      </c>
      <c r="AR120" s="275">
        <v>42381</v>
      </c>
      <c r="AS120" s="275">
        <v>43254</v>
      </c>
      <c r="AT120" s="275">
        <v>43883</v>
      </c>
      <c r="AU120" s="275">
        <v>44839</v>
      </c>
      <c r="AV120" s="275">
        <v>46749</v>
      </c>
      <c r="AW120" s="275">
        <v>52138</v>
      </c>
      <c r="AX120" s="275">
        <v>54400</v>
      </c>
      <c r="AY120" s="275">
        <v>57277</v>
      </c>
      <c r="AZ120" s="275">
        <v>63226</v>
      </c>
      <c r="BA120" s="275">
        <v>69282</v>
      </c>
      <c r="BB120" s="275">
        <v>65768</v>
      </c>
      <c r="BC120" s="275">
        <v>72240</v>
      </c>
      <c r="BD120" s="275">
        <v>80464</v>
      </c>
      <c r="BE120" s="275">
        <v>81304</v>
      </c>
      <c r="BF120" s="275">
        <v>90591</v>
      </c>
      <c r="BG120" s="275">
        <v>95393</v>
      </c>
      <c r="BH120" s="275">
        <v>96010</v>
      </c>
      <c r="BI120" s="275">
        <v>94883</v>
      </c>
    </row>
    <row r="121" spans="1:61" ht="18" customHeight="1" x14ac:dyDescent="0.2">
      <c r="A121" s="274" t="s">
        <v>1059</v>
      </c>
      <c r="B121" s="275">
        <v>0</v>
      </c>
      <c r="C121" s="275">
        <v>0</v>
      </c>
      <c r="D121" s="275">
        <v>0</v>
      </c>
      <c r="E121" s="275">
        <v>0</v>
      </c>
      <c r="F121" s="275">
        <v>0</v>
      </c>
      <c r="G121" s="275">
        <v>0</v>
      </c>
      <c r="H121" s="275">
        <v>0</v>
      </c>
      <c r="I121" s="275">
        <v>0</v>
      </c>
      <c r="J121" s="275">
        <v>0</v>
      </c>
      <c r="K121" s="275">
        <v>0</v>
      </c>
      <c r="L121" s="275"/>
      <c r="M121" s="275"/>
      <c r="N121" s="275"/>
      <c r="O121" s="275"/>
      <c r="P121" s="275">
        <v>0</v>
      </c>
      <c r="Q121" s="275">
        <v>0</v>
      </c>
      <c r="R121" s="275">
        <v>0</v>
      </c>
      <c r="S121" s="275">
        <v>0</v>
      </c>
      <c r="T121" s="275">
        <v>0</v>
      </c>
      <c r="U121" s="275">
        <v>0</v>
      </c>
      <c r="V121" s="275">
        <v>0</v>
      </c>
      <c r="W121" s="275">
        <v>0</v>
      </c>
      <c r="X121" s="275">
        <v>0</v>
      </c>
      <c r="Y121" s="275">
        <v>0</v>
      </c>
      <c r="Z121" s="275">
        <v>0</v>
      </c>
      <c r="AA121" s="275">
        <v>0</v>
      </c>
      <c r="AB121" s="275">
        <v>0</v>
      </c>
      <c r="AC121" s="275">
        <v>0</v>
      </c>
      <c r="AD121" s="275">
        <v>0</v>
      </c>
      <c r="AE121" s="275">
        <v>0</v>
      </c>
      <c r="AF121" s="275">
        <v>0</v>
      </c>
      <c r="AG121" s="275">
        <v>0</v>
      </c>
      <c r="AH121" s="275">
        <v>0</v>
      </c>
      <c r="AI121" s="275">
        <v>0</v>
      </c>
      <c r="AJ121" s="275">
        <v>0</v>
      </c>
      <c r="AK121" s="275">
        <v>0</v>
      </c>
      <c r="AL121" s="275">
        <v>0</v>
      </c>
      <c r="AM121" s="275">
        <v>0</v>
      </c>
      <c r="AN121" s="275">
        <v>0</v>
      </c>
      <c r="AO121" s="275">
        <v>0</v>
      </c>
      <c r="AP121" s="275">
        <v>0</v>
      </c>
      <c r="AQ121" s="275">
        <v>0</v>
      </c>
      <c r="AR121" s="275">
        <v>0</v>
      </c>
      <c r="AS121" s="275">
        <v>0</v>
      </c>
      <c r="AT121" s="275">
        <v>0</v>
      </c>
      <c r="AU121" s="275">
        <v>0</v>
      </c>
      <c r="AV121" s="275">
        <v>0</v>
      </c>
      <c r="AW121" s="275">
        <v>0</v>
      </c>
      <c r="AX121" s="275">
        <v>0</v>
      </c>
      <c r="AY121" s="275">
        <v>0</v>
      </c>
      <c r="AZ121" s="275">
        <v>0</v>
      </c>
      <c r="BA121" s="275">
        <v>0</v>
      </c>
      <c r="BB121" s="275">
        <v>0</v>
      </c>
      <c r="BC121" s="275">
        <v>0</v>
      </c>
      <c r="BD121" s="275">
        <v>0</v>
      </c>
      <c r="BE121" s="275">
        <v>0</v>
      </c>
      <c r="BF121" s="275">
        <v>0</v>
      </c>
      <c r="BG121" s="275">
        <v>0</v>
      </c>
      <c r="BH121" s="275">
        <v>0</v>
      </c>
      <c r="BI121" s="275">
        <v>0</v>
      </c>
    </row>
    <row r="122" spans="1:61" ht="18" customHeight="1" x14ac:dyDescent="0.2">
      <c r="A122" s="274" t="s">
        <v>1058</v>
      </c>
      <c r="B122" s="275">
        <v>110</v>
      </c>
      <c r="C122" s="275">
        <v>134</v>
      </c>
      <c r="D122" s="275">
        <v>157</v>
      </c>
      <c r="E122" s="275">
        <v>189</v>
      </c>
      <c r="F122" s="275">
        <v>224</v>
      </c>
      <c r="G122" s="275">
        <v>261</v>
      </c>
      <c r="H122" s="275">
        <v>314</v>
      </c>
      <c r="I122" s="275">
        <v>392</v>
      </c>
      <c r="J122" s="275">
        <v>509</v>
      </c>
      <c r="K122" s="275">
        <v>639</v>
      </c>
      <c r="L122" s="275"/>
      <c r="M122" s="275"/>
      <c r="N122" s="275"/>
      <c r="O122" s="275"/>
      <c r="P122" s="275">
        <v>880</v>
      </c>
      <c r="Q122" s="275">
        <v>1013</v>
      </c>
      <c r="R122" s="275">
        <v>1176</v>
      </c>
      <c r="S122" s="275">
        <v>1149</v>
      </c>
      <c r="T122" s="275">
        <v>1299</v>
      </c>
      <c r="U122" s="275">
        <v>1421</v>
      </c>
      <c r="V122" s="275">
        <v>2307</v>
      </c>
      <c r="W122" s="275">
        <v>2443</v>
      </c>
      <c r="X122" s="275">
        <v>2942</v>
      </c>
      <c r="Y122" s="275">
        <v>3369</v>
      </c>
      <c r="Z122" s="275">
        <v>5054</v>
      </c>
      <c r="AA122" s="275">
        <v>6052</v>
      </c>
      <c r="AB122" s="275">
        <v>6929</v>
      </c>
      <c r="AC122" s="275">
        <v>7255</v>
      </c>
      <c r="AD122" s="275">
        <v>7299</v>
      </c>
      <c r="AE122" s="275">
        <v>8231</v>
      </c>
      <c r="AF122" s="275">
        <v>8991</v>
      </c>
      <c r="AG122" s="275">
        <v>9598</v>
      </c>
      <c r="AH122" s="275">
        <v>11210</v>
      </c>
      <c r="AI122" s="275">
        <v>10551</v>
      </c>
      <c r="AJ122" s="275">
        <v>10283</v>
      </c>
      <c r="AK122" s="275">
        <v>11025</v>
      </c>
      <c r="AL122" s="275">
        <v>11483</v>
      </c>
      <c r="AM122" s="275">
        <v>12033</v>
      </c>
      <c r="AN122" s="275">
        <v>12758</v>
      </c>
      <c r="AO122" s="275">
        <v>14103</v>
      </c>
      <c r="AP122" s="275">
        <v>15484</v>
      </c>
      <c r="AQ122" s="275">
        <v>17859</v>
      </c>
      <c r="AR122" s="275">
        <v>19811</v>
      </c>
      <c r="AS122" s="275">
        <v>20952</v>
      </c>
      <c r="AT122" s="275">
        <v>21569</v>
      </c>
      <c r="AU122" s="275">
        <v>20206</v>
      </c>
      <c r="AV122" s="275">
        <v>20910</v>
      </c>
      <c r="AW122" s="275">
        <v>24235</v>
      </c>
      <c r="AX122" s="275">
        <v>25064</v>
      </c>
      <c r="AY122" s="275">
        <v>26787</v>
      </c>
      <c r="AZ122" s="275">
        <v>31548</v>
      </c>
      <c r="BA122" s="275">
        <v>36051</v>
      </c>
      <c r="BB122" s="275">
        <v>30697</v>
      </c>
      <c r="BC122" s="275">
        <v>36647</v>
      </c>
      <c r="BD122" s="275">
        <v>42901</v>
      </c>
      <c r="BE122" s="275">
        <v>43552</v>
      </c>
      <c r="BF122" s="275">
        <v>52355</v>
      </c>
      <c r="BG122" s="275">
        <v>56405</v>
      </c>
      <c r="BH122" s="275">
        <v>57964</v>
      </c>
      <c r="BI122" s="275">
        <v>55799</v>
      </c>
    </row>
    <row r="123" spans="1:61" ht="18" customHeight="1" x14ac:dyDescent="0.2">
      <c r="A123" s="274" t="s">
        <v>1057</v>
      </c>
      <c r="B123" s="275">
        <v>0</v>
      </c>
      <c r="C123" s="275">
        <v>0</v>
      </c>
      <c r="D123" s="275">
        <v>0</v>
      </c>
      <c r="E123" s="275">
        <v>0</v>
      </c>
      <c r="F123" s="275">
        <v>0</v>
      </c>
      <c r="G123" s="275">
        <v>0</v>
      </c>
      <c r="H123" s="275">
        <v>0</v>
      </c>
      <c r="I123" s="275">
        <v>0</v>
      </c>
      <c r="J123" s="275">
        <v>0</v>
      </c>
      <c r="K123" s="275">
        <v>0</v>
      </c>
      <c r="L123" s="275"/>
      <c r="M123" s="275"/>
      <c r="N123" s="275"/>
      <c r="O123" s="275"/>
      <c r="P123" s="275">
        <v>0</v>
      </c>
      <c r="Q123" s="275">
        <v>0</v>
      </c>
      <c r="R123" s="275">
        <v>0</v>
      </c>
      <c r="S123" s="275">
        <v>0</v>
      </c>
      <c r="T123" s="275">
        <v>0</v>
      </c>
      <c r="U123" s="275">
        <v>125</v>
      </c>
      <c r="V123" s="275">
        <v>162</v>
      </c>
      <c r="W123" s="275">
        <v>193</v>
      </c>
      <c r="X123" s="275">
        <v>229</v>
      </c>
      <c r="Y123" s="275">
        <v>241</v>
      </c>
      <c r="Z123" s="275">
        <v>237</v>
      </c>
      <c r="AA123" s="275">
        <v>273</v>
      </c>
      <c r="AB123" s="275">
        <v>273</v>
      </c>
      <c r="AC123" s="275">
        <v>318</v>
      </c>
      <c r="AD123" s="275">
        <v>364</v>
      </c>
      <c r="AE123" s="275">
        <v>404</v>
      </c>
      <c r="AF123" s="275">
        <v>399</v>
      </c>
      <c r="AG123" s="275">
        <v>421</v>
      </c>
      <c r="AH123" s="275">
        <v>445</v>
      </c>
      <c r="AI123" s="275">
        <v>432</v>
      </c>
      <c r="AJ123" s="275">
        <v>527</v>
      </c>
      <c r="AK123" s="275">
        <v>631</v>
      </c>
      <c r="AL123" s="275">
        <v>750</v>
      </c>
      <c r="AM123" s="275">
        <v>764</v>
      </c>
      <c r="AN123" s="275">
        <v>765</v>
      </c>
      <c r="AO123" s="275">
        <v>842</v>
      </c>
      <c r="AP123" s="275">
        <v>828</v>
      </c>
      <c r="AQ123" s="275">
        <v>877</v>
      </c>
      <c r="AR123" s="275">
        <v>854</v>
      </c>
      <c r="AS123" s="275">
        <v>878</v>
      </c>
      <c r="AT123" s="275">
        <v>945</v>
      </c>
      <c r="AU123" s="275">
        <v>1038</v>
      </c>
      <c r="AV123" s="275">
        <v>1046</v>
      </c>
      <c r="AW123" s="275">
        <v>1139</v>
      </c>
      <c r="AX123" s="275">
        <v>1206</v>
      </c>
      <c r="AY123" s="275">
        <v>1221</v>
      </c>
      <c r="AZ123" s="275">
        <v>1274</v>
      </c>
      <c r="BA123" s="275">
        <v>1290</v>
      </c>
      <c r="BB123" s="275">
        <v>1363</v>
      </c>
      <c r="BC123" s="275">
        <v>1565</v>
      </c>
      <c r="BD123" s="275">
        <v>1762</v>
      </c>
      <c r="BE123" s="275">
        <v>1789</v>
      </c>
      <c r="BF123" s="275">
        <v>1866</v>
      </c>
      <c r="BG123" s="275">
        <v>1828</v>
      </c>
      <c r="BH123" s="275">
        <v>1875</v>
      </c>
      <c r="BI123" s="275">
        <v>1910</v>
      </c>
    </row>
    <row r="124" spans="1:61" ht="18" customHeight="1" x14ac:dyDescent="0.2">
      <c r="A124" s="274" t="s">
        <v>1056</v>
      </c>
      <c r="B124" s="275">
        <v>152</v>
      </c>
      <c r="C124" s="275">
        <v>161</v>
      </c>
      <c r="D124" s="275">
        <v>173</v>
      </c>
      <c r="E124" s="275">
        <v>184</v>
      </c>
      <c r="F124" s="275">
        <v>198</v>
      </c>
      <c r="G124" s="275">
        <v>210</v>
      </c>
      <c r="H124" s="275">
        <v>240</v>
      </c>
      <c r="I124" s="275">
        <v>255</v>
      </c>
      <c r="J124" s="275">
        <v>348</v>
      </c>
      <c r="K124" s="275">
        <v>486</v>
      </c>
      <c r="L124" s="275"/>
      <c r="M124" s="275"/>
      <c r="N124" s="275"/>
      <c r="O124" s="275"/>
      <c r="P124" s="275">
        <v>525</v>
      </c>
      <c r="Q124" s="275">
        <v>565</v>
      </c>
      <c r="R124" s="275">
        <v>634</v>
      </c>
      <c r="S124" s="275">
        <v>743</v>
      </c>
      <c r="T124" s="275">
        <v>897</v>
      </c>
      <c r="U124" s="275">
        <v>1048</v>
      </c>
      <c r="V124" s="275">
        <v>1238</v>
      </c>
      <c r="W124" s="275">
        <v>1386</v>
      </c>
      <c r="X124" s="275">
        <v>1566</v>
      </c>
      <c r="Y124" s="275">
        <v>1842</v>
      </c>
      <c r="Z124" s="275">
        <v>2068</v>
      </c>
      <c r="AA124" s="275">
        <v>2325</v>
      </c>
      <c r="AB124" s="275">
        <v>2692</v>
      </c>
      <c r="AC124" s="275">
        <v>2945</v>
      </c>
      <c r="AD124" s="275">
        <v>3241</v>
      </c>
      <c r="AE124" s="275">
        <v>3637</v>
      </c>
      <c r="AF124" s="275">
        <v>4092</v>
      </c>
      <c r="AG124" s="275">
        <v>4605</v>
      </c>
      <c r="AH124" s="275">
        <v>5225</v>
      </c>
      <c r="AI124" s="275">
        <v>6096</v>
      </c>
      <c r="AJ124" s="275">
        <v>6870</v>
      </c>
      <c r="AK124" s="275">
        <v>7608</v>
      </c>
      <c r="AL124" s="275">
        <v>8244</v>
      </c>
      <c r="AM124" s="275">
        <v>8340</v>
      </c>
      <c r="AN124" s="275">
        <v>7717</v>
      </c>
      <c r="AO124" s="275">
        <v>7431</v>
      </c>
      <c r="AP124" s="275">
        <v>7368</v>
      </c>
      <c r="AQ124" s="275">
        <v>7547</v>
      </c>
      <c r="AR124" s="275">
        <v>7896</v>
      </c>
      <c r="AS124" s="275">
        <v>8486</v>
      </c>
      <c r="AT124" s="275">
        <v>8803</v>
      </c>
      <c r="AU124" s="275">
        <v>9685</v>
      </c>
      <c r="AV124" s="275">
        <v>10214</v>
      </c>
      <c r="AW124" s="275">
        <v>10900</v>
      </c>
      <c r="AX124" s="275">
        <v>11122</v>
      </c>
      <c r="AY124" s="275">
        <v>11399</v>
      </c>
      <c r="AZ124" s="275">
        <v>11605</v>
      </c>
      <c r="BA124" s="275">
        <v>11957</v>
      </c>
      <c r="BB124" s="275">
        <v>13237</v>
      </c>
      <c r="BC124" s="275">
        <v>13262</v>
      </c>
      <c r="BD124" s="275">
        <v>13888</v>
      </c>
      <c r="BE124" s="275">
        <v>14641</v>
      </c>
      <c r="BF124" s="275">
        <v>15422</v>
      </c>
      <c r="BG124" s="275">
        <v>15607</v>
      </c>
      <c r="BH124" s="275">
        <v>15762</v>
      </c>
      <c r="BI124" s="275">
        <v>16035</v>
      </c>
    </row>
    <row r="125" spans="1:61" ht="18" customHeight="1" x14ac:dyDescent="0.2">
      <c r="A125" s="274" t="s">
        <v>1055</v>
      </c>
      <c r="B125" s="275">
        <v>81</v>
      </c>
      <c r="C125" s="275">
        <v>88</v>
      </c>
      <c r="D125" s="275">
        <v>82</v>
      </c>
      <c r="E125" s="275">
        <v>83</v>
      </c>
      <c r="F125" s="275">
        <v>91</v>
      </c>
      <c r="G125" s="275">
        <v>100</v>
      </c>
      <c r="H125" s="275">
        <v>142</v>
      </c>
      <c r="I125" s="275">
        <v>180</v>
      </c>
      <c r="J125" s="275">
        <v>211</v>
      </c>
      <c r="K125" s="275">
        <v>254</v>
      </c>
      <c r="L125" s="275"/>
      <c r="M125" s="275"/>
      <c r="N125" s="275"/>
      <c r="O125" s="275"/>
      <c r="P125" s="275">
        <v>296</v>
      </c>
      <c r="Q125" s="275">
        <v>339</v>
      </c>
      <c r="R125" s="275">
        <v>414</v>
      </c>
      <c r="S125" s="275">
        <v>491</v>
      </c>
      <c r="T125" s="275">
        <v>589</v>
      </c>
      <c r="U125" s="275">
        <v>727</v>
      </c>
      <c r="V125" s="275">
        <v>817</v>
      </c>
      <c r="W125" s="275">
        <v>926</v>
      </c>
      <c r="X125" s="275">
        <v>974</v>
      </c>
      <c r="Y125" s="275">
        <v>1093</v>
      </c>
      <c r="Z125" s="275">
        <v>1301</v>
      </c>
      <c r="AA125" s="275">
        <v>1536</v>
      </c>
      <c r="AB125" s="275">
        <v>1704</v>
      </c>
      <c r="AC125" s="275">
        <v>1833</v>
      </c>
      <c r="AD125" s="275">
        <v>1945</v>
      </c>
      <c r="AE125" s="275">
        <v>2104</v>
      </c>
      <c r="AF125" s="275">
        <v>2140</v>
      </c>
      <c r="AG125" s="275">
        <v>2141</v>
      </c>
      <c r="AH125" s="275">
        <v>2171</v>
      </c>
      <c r="AI125" s="275">
        <v>2487</v>
      </c>
      <c r="AJ125" s="275">
        <v>3171</v>
      </c>
      <c r="AK125" s="275">
        <v>3367</v>
      </c>
      <c r="AL125" s="275">
        <v>3596</v>
      </c>
      <c r="AM125" s="275">
        <v>3100</v>
      </c>
      <c r="AN125" s="275">
        <v>3308</v>
      </c>
      <c r="AO125" s="275">
        <v>3091</v>
      </c>
      <c r="AP125" s="275">
        <v>3061</v>
      </c>
      <c r="AQ125" s="275">
        <v>2836</v>
      </c>
      <c r="AR125" s="275">
        <v>2616</v>
      </c>
      <c r="AS125" s="275">
        <v>1641</v>
      </c>
      <c r="AT125" s="275">
        <v>1481</v>
      </c>
      <c r="AU125" s="275">
        <v>1928</v>
      </c>
      <c r="AV125" s="275">
        <v>1875</v>
      </c>
      <c r="AW125" s="275">
        <v>1730</v>
      </c>
      <c r="AX125" s="275">
        <v>1819</v>
      </c>
      <c r="AY125" s="275">
        <v>1730</v>
      </c>
      <c r="AZ125" s="275">
        <v>1936</v>
      </c>
      <c r="BA125" s="275">
        <v>2160</v>
      </c>
      <c r="BB125" s="275">
        <v>2371</v>
      </c>
      <c r="BC125" s="275">
        <v>2124</v>
      </c>
      <c r="BD125" s="275">
        <v>2244</v>
      </c>
      <c r="BE125" s="275">
        <v>2433</v>
      </c>
      <c r="BF125" s="275">
        <v>2591</v>
      </c>
      <c r="BG125" s="275">
        <v>3033</v>
      </c>
      <c r="BH125" s="275">
        <v>3211</v>
      </c>
      <c r="BI125" s="275">
        <v>3242</v>
      </c>
    </row>
    <row r="126" spans="1:61" ht="18" customHeight="1" x14ac:dyDescent="0.2">
      <c r="A126" s="274" t="s">
        <v>1054</v>
      </c>
      <c r="B126" s="275">
        <v>19</v>
      </c>
      <c r="C126" s="275">
        <v>29</v>
      </c>
      <c r="D126" s="275">
        <v>29</v>
      </c>
      <c r="E126" s="275">
        <v>30</v>
      </c>
      <c r="F126" s="275">
        <v>30</v>
      </c>
      <c r="G126" s="275">
        <v>34</v>
      </c>
      <c r="H126" s="275">
        <v>42</v>
      </c>
      <c r="I126" s="275">
        <v>45</v>
      </c>
      <c r="J126" s="275">
        <v>53</v>
      </c>
      <c r="K126" s="275">
        <v>63</v>
      </c>
      <c r="L126" s="275"/>
      <c r="M126" s="275"/>
      <c r="N126" s="275"/>
      <c r="O126" s="275"/>
      <c r="P126" s="275">
        <v>59</v>
      </c>
      <c r="Q126" s="275">
        <v>65</v>
      </c>
      <c r="R126" s="275">
        <v>69</v>
      </c>
      <c r="S126" s="275">
        <v>67</v>
      </c>
      <c r="T126" s="275">
        <v>76</v>
      </c>
      <c r="U126" s="275">
        <v>82</v>
      </c>
      <c r="V126" s="275">
        <v>89</v>
      </c>
      <c r="W126" s="275">
        <v>94</v>
      </c>
      <c r="X126" s="275">
        <v>100</v>
      </c>
      <c r="Y126" s="275">
        <v>111</v>
      </c>
      <c r="Z126" s="275">
        <v>124</v>
      </c>
      <c r="AA126" s="275">
        <v>127</v>
      </c>
      <c r="AB126" s="275">
        <v>135</v>
      </c>
      <c r="AC126" s="275">
        <v>139</v>
      </c>
      <c r="AD126" s="275">
        <v>135</v>
      </c>
      <c r="AE126" s="275">
        <v>151</v>
      </c>
      <c r="AF126" s="275">
        <v>160</v>
      </c>
      <c r="AG126" s="275">
        <v>169</v>
      </c>
      <c r="AH126" s="275">
        <v>169</v>
      </c>
      <c r="AI126" s="275">
        <v>173</v>
      </c>
      <c r="AJ126" s="275">
        <v>176</v>
      </c>
      <c r="AK126" s="275">
        <v>201</v>
      </c>
      <c r="AL126" s="275">
        <v>222</v>
      </c>
      <c r="AM126" s="275">
        <v>228</v>
      </c>
      <c r="AN126" s="275">
        <v>235</v>
      </c>
      <c r="AO126" s="275">
        <v>232</v>
      </c>
      <c r="AP126" s="275">
        <v>233</v>
      </c>
      <c r="AQ126" s="275">
        <v>243</v>
      </c>
      <c r="AR126" s="275">
        <v>238</v>
      </c>
      <c r="AS126" s="275">
        <v>246</v>
      </c>
      <c r="AT126" s="275">
        <v>256</v>
      </c>
      <c r="AU126" s="275">
        <v>265</v>
      </c>
      <c r="AV126" s="275">
        <v>274</v>
      </c>
      <c r="AW126" s="275">
        <v>282</v>
      </c>
      <c r="AX126" s="275">
        <v>283</v>
      </c>
      <c r="AY126" s="275">
        <v>285</v>
      </c>
      <c r="AZ126" s="275">
        <v>283</v>
      </c>
      <c r="BA126" s="275">
        <v>320</v>
      </c>
      <c r="BB126" s="275">
        <v>355</v>
      </c>
      <c r="BC126" s="275">
        <v>338</v>
      </c>
      <c r="BD126" s="275">
        <v>336</v>
      </c>
      <c r="BE126" s="275">
        <v>319</v>
      </c>
      <c r="BF126" s="275">
        <v>304</v>
      </c>
      <c r="BG126" s="275">
        <v>320</v>
      </c>
      <c r="BH126" s="275">
        <v>323</v>
      </c>
      <c r="BI126" s="275">
        <v>321</v>
      </c>
    </row>
    <row r="127" spans="1:61" ht="18" customHeight="1" x14ac:dyDescent="0.2">
      <c r="A127" s="274" t="s">
        <v>1052</v>
      </c>
      <c r="B127" s="275">
        <v>5</v>
      </c>
      <c r="C127" s="275">
        <v>9</v>
      </c>
      <c r="D127" s="275">
        <v>9</v>
      </c>
      <c r="E127" s="275">
        <v>9</v>
      </c>
      <c r="F127" s="275">
        <v>10</v>
      </c>
      <c r="G127" s="275">
        <v>14</v>
      </c>
      <c r="H127" s="275">
        <v>19</v>
      </c>
      <c r="I127" s="275">
        <v>23</v>
      </c>
      <c r="J127" s="275">
        <v>26</v>
      </c>
      <c r="K127" s="275">
        <v>30</v>
      </c>
      <c r="L127" s="275"/>
      <c r="M127" s="275"/>
      <c r="N127" s="275"/>
      <c r="O127" s="275"/>
      <c r="P127" s="275">
        <v>23</v>
      </c>
      <c r="Q127" s="275">
        <v>29</v>
      </c>
      <c r="R127" s="275">
        <v>36</v>
      </c>
      <c r="S127" s="275">
        <v>31</v>
      </c>
      <c r="T127" s="275">
        <v>38</v>
      </c>
      <c r="U127" s="275">
        <v>43</v>
      </c>
      <c r="V127" s="275">
        <v>46</v>
      </c>
      <c r="W127" s="275">
        <v>48</v>
      </c>
      <c r="X127" s="275">
        <v>51</v>
      </c>
      <c r="Y127" s="275">
        <v>52</v>
      </c>
      <c r="Z127" s="275">
        <v>53</v>
      </c>
      <c r="AA127" s="275">
        <v>53</v>
      </c>
      <c r="AB127" s="275">
        <v>54</v>
      </c>
      <c r="AC127" s="275">
        <v>57</v>
      </c>
      <c r="AD127" s="275">
        <v>47</v>
      </c>
      <c r="AE127" s="275">
        <v>53</v>
      </c>
      <c r="AF127" s="275">
        <v>50</v>
      </c>
      <c r="AG127" s="275">
        <v>52</v>
      </c>
      <c r="AH127" s="275">
        <v>53</v>
      </c>
      <c r="AI127" s="275">
        <v>54</v>
      </c>
      <c r="AJ127" s="275">
        <v>53</v>
      </c>
      <c r="AK127" s="275">
        <v>58</v>
      </c>
      <c r="AL127" s="275">
        <v>63</v>
      </c>
      <c r="AM127" s="275">
        <v>62</v>
      </c>
      <c r="AN127" s="275">
        <v>62</v>
      </c>
      <c r="AO127" s="275">
        <v>59</v>
      </c>
      <c r="AP127" s="275">
        <v>56</v>
      </c>
      <c r="AQ127" s="275">
        <v>54</v>
      </c>
      <c r="AR127" s="275">
        <v>53</v>
      </c>
      <c r="AS127" s="275">
        <v>54</v>
      </c>
      <c r="AT127" s="275">
        <v>54</v>
      </c>
      <c r="AU127" s="275">
        <v>54</v>
      </c>
      <c r="AV127" s="275">
        <v>56</v>
      </c>
      <c r="AW127" s="275">
        <v>56</v>
      </c>
      <c r="AX127" s="275">
        <v>56</v>
      </c>
      <c r="AY127" s="275">
        <v>56</v>
      </c>
      <c r="AZ127" s="275">
        <v>55</v>
      </c>
      <c r="BA127" s="275">
        <v>55</v>
      </c>
      <c r="BB127" s="275">
        <v>55</v>
      </c>
      <c r="BC127" s="275">
        <v>55</v>
      </c>
      <c r="BD127" s="275">
        <v>55</v>
      </c>
      <c r="BE127" s="275">
        <v>55</v>
      </c>
      <c r="BF127" s="275">
        <v>54</v>
      </c>
      <c r="BG127" s="275">
        <v>52</v>
      </c>
      <c r="BH127" s="275">
        <v>53</v>
      </c>
      <c r="BI127" s="275">
        <v>53</v>
      </c>
    </row>
    <row r="128" spans="1:61" ht="18" customHeight="1" x14ac:dyDescent="0.2">
      <c r="A128" s="274" t="s">
        <v>1051</v>
      </c>
      <c r="B128" s="275">
        <v>14</v>
      </c>
      <c r="C128" s="275">
        <v>20</v>
      </c>
      <c r="D128" s="275">
        <v>20</v>
      </c>
      <c r="E128" s="275">
        <v>21</v>
      </c>
      <c r="F128" s="275">
        <v>20</v>
      </c>
      <c r="G128" s="275">
        <v>20</v>
      </c>
      <c r="H128" s="275">
        <v>23</v>
      </c>
      <c r="I128" s="275">
        <v>22</v>
      </c>
      <c r="J128" s="275">
        <v>27</v>
      </c>
      <c r="K128" s="275">
        <v>33</v>
      </c>
      <c r="L128" s="275"/>
      <c r="M128" s="275"/>
      <c r="N128" s="275"/>
      <c r="O128" s="275"/>
      <c r="P128" s="275">
        <v>36</v>
      </c>
      <c r="Q128" s="275">
        <v>36</v>
      </c>
      <c r="R128" s="275">
        <v>33</v>
      </c>
      <c r="S128" s="275">
        <v>35</v>
      </c>
      <c r="T128" s="275">
        <v>38</v>
      </c>
      <c r="U128" s="275">
        <v>40</v>
      </c>
      <c r="V128" s="275">
        <v>43</v>
      </c>
      <c r="W128" s="275">
        <v>46</v>
      </c>
      <c r="X128" s="275">
        <v>49</v>
      </c>
      <c r="Y128" s="275">
        <v>58</v>
      </c>
      <c r="Z128" s="275">
        <v>71</v>
      </c>
      <c r="AA128" s="275">
        <v>74</v>
      </c>
      <c r="AB128" s="275">
        <v>81</v>
      </c>
      <c r="AC128" s="275">
        <v>82</v>
      </c>
      <c r="AD128" s="275">
        <v>88</v>
      </c>
      <c r="AE128" s="275">
        <v>99</v>
      </c>
      <c r="AF128" s="275">
        <v>111</v>
      </c>
      <c r="AG128" s="275">
        <v>117</v>
      </c>
      <c r="AH128" s="275">
        <v>117</v>
      </c>
      <c r="AI128" s="275">
        <v>119</v>
      </c>
      <c r="AJ128" s="275">
        <v>123</v>
      </c>
      <c r="AK128" s="275">
        <v>143</v>
      </c>
      <c r="AL128" s="275">
        <v>160</v>
      </c>
      <c r="AM128" s="275">
        <v>166</v>
      </c>
      <c r="AN128" s="275">
        <v>173</v>
      </c>
      <c r="AO128" s="275">
        <v>173</v>
      </c>
      <c r="AP128" s="275">
        <v>178</v>
      </c>
      <c r="AQ128" s="275">
        <v>188</v>
      </c>
      <c r="AR128" s="275">
        <v>185</v>
      </c>
      <c r="AS128" s="275">
        <v>193</v>
      </c>
      <c r="AT128" s="275">
        <v>202</v>
      </c>
      <c r="AU128" s="275">
        <v>211</v>
      </c>
      <c r="AV128" s="275">
        <v>218</v>
      </c>
      <c r="AW128" s="275">
        <v>226</v>
      </c>
      <c r="AX128" s="275">
        <v>227</v>
      </c>
      <c r="AY128" s="275">
        <v>229</v>
      </c>
      <c r="AZ128" s="275">
        <v>228</v>
      </c>
      <c r="BA128" s="275">
        <v>265</v>
      </c>
      <c r="BB128" s="275">
        <v>300</v>
      </c>
      <c r="BC128" s="275">
        <v>283</v>
      </c>
      <c r="BD128" s="275">
        <v>281</v>
      </c>
      <c r="BE128" s="275">
        <v>265</v>
      </c>
      <c r="BF128" s="275">
        <v>250</v>
      </c>
      <c r="BG128" s="275">
        <v>268</v>
      </c>
      <c r="BH128" s="275">
        <v>269</v>
      </c>
      <c r="BI128" s="275">
        <v>268</v>
      </c>
    </row>
    <row r="129" spans="1:61" ht="18" customHeight="1" x14ac:dyDescent="0.2">
      <c r="A129" s="274" t="s">
        <v>1053</v>
      </c>
      <c r="B129" s="275">
        <v>7</v>
      </c>
      <c r="C129" s="275">
        <v>8</v>
      </c>
      <c r="D129" s="275">
        <v>10</v>
      </c>
      <c r="E129" s="275">
        <v>13</v>
      </c>
      <c r="F129" s="275">
        <v>15</v>
      </c>
      <c r="G129" s="275">
        <v>19</v>
      </c>
      <c r="H129" s="275">
        <v>26</v>
      </c>
      <c r="I129" s="275">
        <v>46</v>
      </c>
      <c r="J129" s="275">
        <v>64</v>
      </c>
      <c r="K129" s="275">
        <v>72</v>
      </c>
      <c r="L129" s="275"/>
      <c r="M129" s="275"/>
      <c r="N129" s="275"/>
      <c r="O129" s="275"/>
      <c r="P129" s="275">
        <v>82</v>
      </c>
      <c r="Q129" s="275">
        <v>94</v>
      </c>
      <c r="R129" s="275">
        <v>97</v>
      </c>
      <c r="S129" s="275">
        <v>103</v>
      </c>
      <c r="T129" s="275">
        <v>100</v>
      </c>
      <c r="U129" s="275">
        <v>99</v>
      </c>
      <c r="V129" s="275">
        <v>92</v>
      </c>
      <c r="W129" s="275">
        <v>96</v>
      </c>
      <c r="X129" s="275">
        <v>92</v>
      </c>
      <c r="Y129" s="275">
        <v>91</v>
      </c>
      <c r="Z129" s="275">
        <v>89</v>
      </c>
      <c r="AA129" s="275">
        <v>96</v>
      </c>
      <c r="AB129" s="275">
        <v>96</v>
      </c>
      <c r="AC129" s="275">
        <v>93</v>
      </c>
      <c r="AD129" s="275">
        <v>90</v>
      </c>
      <c r="AE129" s="275">
        <v>86</v>
      </c>
      <c r="AF129" s="275">
        <v>84</v>
      </c>
      <c r="AG129" s="275">
        <v>83</v>
      </c>
      <c r="AH129" s="275">
        <v>82</v>
      </c>
      <c r="AI129" s="275">
        <v>83</v>
      </c>
      <c r="AJ129" s="275">
        <v>90</v>
      </c>
      <c r="AK129" s="275">
        <v>90</v>
      </c>
      <c r="AL129" s="275">
        <v>83</v>
      </c>
      <c r="AM129" s="275">
        <v>74</v>
      </c>
      <c r="AN129" s="275">
        <v>86</v>
      </c>
      <c r="AO129" s="275">
        <v>82</v>
      </c>
      <c r="AP129" s="275">
        <v>73</v>
      </c>
      <c r="AQ129" s="275">
        <v>70</v>
      </c>
      <c r="AR129" s="275">
        <v>72</v>
      </c>
      <c r="AS129" s="275">
        <v>82</v>
      </c>
      <c r="AT129" s="275">
        <v>107</v>
      </c>
      <c r="AU129" s="275">
        <v>120</v>
      </c>
      <c r="AV129" s="275">
        <v>122</v>
      </c>
      <c r="AW129" s="275">
        <v>124</v>
      </c>
      <c r="AX129" s="275">
        <v>120</v>
      </c>
      <c r="AY129" s="275">
        <v>116</v>
      </c>
      <c r="AZ129" s="275">
        <v>131</v>
      </c>
      <c r="BA129" s="275">
        <v>118</v>
      </c>
      <c r="BB129" s="275">
        <v>108</v>
      </c>
      <c r="BC129" s="275">
        <v>118</v>
      </c>
      <c r="BD129" s="275">
        <v>133</v>
      </c>
      <c r="BE129" s="275">
        <v>130</v>
      </c>
      <c r="BF129" s="275">
        <v>118</v>
      </c>
      <c r="BG129" s="275">
        <v>113</v>
      </c>
      <c r="BH129" s="275">
        <v>106</v>
      </c>
      <c r="BI129" s="275">
        <v>113</v>
      </c>
    </row>
    <row r="130" spans="1:61" ht="18" customHeight="1" x14ac:dyDescent="0.2">
      <c r="A130" s="274" t="s">
        <v>1052</v>
      </c>
      <c r="B130" s="275">
        <v>4</v>
      </c>
      <c r="C130" s="275">
        <v>5</v>
      </c>
      <c r="D130" s="275">
        <v>6</v>
      </c>
      <c r="E130" s="275">
        <v>8</v>
      </c>
      <c r="F130" s="275">
        <v>9</v>
      </c>
      <c r="G130" s="275">
        <v>13</v>
      </c>
      <c r="H130" s="275">
        <v>19</v>
      </c>
      <c r="I130" s="275">
        <v>34</v>
      </c>
      <c r="J130" s="275">
        <v>48</v>
      </c>
      <c r="K130" s="275">
        <v>55</v>
      </c>
      <c r="L130" s="275"/>
      <c r="M130" s="275"/>
      <c r="N130" s="275"/>
      <c r="O130" s="275"/>
      <c r="P130" s="275">
        <v>64</v>
      </c>
      <c r="Q130" s="275">
        <v>73</v>
      </c>
      <c r="R130" s="275">
        <v>76</v>
      </c>
      <c r="S130" s="275">
        <v>80</v>
      </c>
      <c r="T130" s="275">
        <v>78</v>
      </c>
      <c r="U130" s="275">
        <v>77</v>
      </c>
      <c r="V130" s="275">
        <v>71</v>
      </c>
      <c r="W130" s="275">
        <v>75</v>
      </c>
      <c r="X130" s="275">
        <v>71</v>
      </c>
      <c r="Y130" s="275">
        <v>70</v>
      </c>
      <c r="Z130" s="275">
        <v>68</v>
      </c>
      <c r="AA130" s="275">
        <v>73</v>
      </c>
      <c r="AB130" s="275">
        <v>72</v>
      </c>
      <c r="AC130" s="275">
        <v>70</v>
      </c>
      <c r="AD130" s="275">
        <v>69</v>
      </c>
      <c r="AE130" s="275">
        <v>66</v>
      </c>
      <c r="AF130" s="275">
        <v>65</v>
      </c>
      <c r="AG130" s="275">
        <v>65</v>
      </c>
      <c r="AH130" s="275">
        <v>64</v>
      </c>
      <c r="AI130" s="275">
        <v>64</v>
      </c>
      <c r="AJ130" s="275">
        <v>70</v>
      </c>
      <c r="AK130" s="275">
        <v>70</v>
      </c>
      <c r="AL130" s="275">
        <v>66</v>
      </c>
      <c r="AM130" s="275">
        <v>56</v>
      </c>
      <c r="AN130" s="275">
        <v>65</v>
      </c>
      <c r="AO130" s="275">
        <v>63</v>
      </c>
      <c r="AP130" s="275">
        <v>55</v>
      </c>
      <c r="AQ130" s="275">
        <v>52</v>
      </c>
      <c r="AR130" s="275">
        <v>55</v>
      </c>
      <c r="AS130" s="275">
        <v>61</v>
      </c>
      <c r="AT130" s="275">
        <v>80</v>
      </c>
      <c r="AU130" s="275">
        <v>92</v>
      </c>
      <c r="AV130" s="275">
        <v>94</v>
      </c>
      <c r="AW130" s="275">
        <v>95</v>
      </c>
      <c r="AX130" s="275">
        <v>93</v>
      </c>
      <c r="AY130" s="275">
        <v>89</v>
      </c>
      <c r="AZ130" s="275">
        <v>99</v>
      </c>
      <c r="BA130" s="275">
        <v>89</v>
      </c>
      <c r="BB130" s="275">
        <v>82</v>
      </c>
      <c r="BC130" s="275">
        <v>90</v>
      </c>
      <c r="BD130" s="275">
        <v>104</v>
      </c>
      <c r="BE130" s="275">
        <v>103</v>
      </c>
      <c r="BF130" s="275">
        <v>91</v>
      </c>
      <c r="BG130" s="275">
        <v>88</v>
      </c>
      <c r="BH130" s="275">
        <v>81</v>
      </c>
      <c r="BI130" s="275">
        <v>87</v>
      </c>
    </row>
    <row r="131" spans="1:61" ht="18" customHeight="1" x14ac:dyDescent="0.2">
      <c r="A131" s="274" t="s">
        <v>1051</v>
      </c>
      <c r="B131" s="275">
        <v>3</v>
      </c>
      <c r="C131" s="275">
        <v>3</v>
      </c>
      <c r="D131" s="275">
        <v>4</v>
      </c>
      <c r="E131" s="275">
        <v>5</v>
      </c>
      <c r="F131" s="275">
        <v>6</v>
      </c>
      <c r="G131" s="275">
        <v>7</v>
      </c>
      <c r="H131" s="275">
        <v>7</v>
      </c>
      <c r="I131" s="275">
        <v>12</v>
      </c>
      <c r="J131" s="275">
        <v>16</v>
      </c>
      <c r="K131" s="275">
        <v>17</v>
      </c>
      <c r="L131" s="275"/>
      <c r="M131" s="275"/>
      <c r="N131" s="275"/>
      <c r="O131" s="275"/>
      <c r="P131" s="275">
        <v>18</v>
      </c>
      <c r="Q131" s="275">
        <v>21</v>
      </c>
      <c r="R131" s="275">
        <v>21</v>
      </c>
      <c r="S131" s="275">
        <v>22</v>
      </c>
      <c r="T131" s="275">
        <v>22</v>
      </c>
      <c r="U131" s="275">
        <v>22</v>
      </c>
      <c r="V131" s="275">
        <v>22</v>
      </c>
      <c r="W131" s="275">
        <v>21</v>
      </c>
      <c r="X131" s="275">
        <v>21</v>
      </c>
      <c r="Y131" s="275">
        <v>21</v>
      </c>
      <c r="Z131" s="275">
        <v>21</v>
      </c>
      <c r="AA131" s="275">
        <v>24</v>
      </c>
      <c r="AB131" s="275">
        <v>24</v>
      </c>
      <c r="AC131" s="275">
        <v>23</v>
      </c>
      <c r="AD131" s="275">
        <v>21</v>
      </c>
      <c r="AE131" s="275">
        <v>20</v>
      </c>
      <c r="AF131" s="275">
        <v>19</v>
      </c>
      <c r="AG131" s="275">
        <v>18</v>
      </c>
      <c r="AH131" s="275">
        <v>18</v>
      </c>
      <c r="AI131" s="275">
        <v>19</v>
      </c>
      <c r="AJ131" s="275">
        <v>20</v>
      </c>
      <c r="AK131" s="275">
        <v>20</v>
      </c>
      <c r="AL131" s="275">
        <v>17</v>
      </c>
      <c r="AM131" s="275">
        <v>18</v>
      </c>
      <c r="AN131" s="275">
        <v>20</v>
      </c>
      <c r="AO131" s="275">
        <v>19</v>
      </c>
      <c r="AP131" s="275">
        <v>18</v>
      </c>
      <c r="AQ131" s="275">
        <v>17</v>
      </c>
      <c r="AR131" s="275">
        <v>17</v>
      </c>
      <c r="AS131" s="275">
        <v>21</v>
      </c>
      <c r="AT131" s="275">
        <v>27</v>
      </c>
      <c r="AU131" s="275">
        <v>29</v>
      </c>
      <c r="AV131" s="275">
        <v>28</v>
      </c>
      <c r="AW131" s="275">
        <v>29</v>
      </c>
      <c r="AX131" s="275">
        <v>27</v>
      </c>
      <c r="AY131" s="275">
        <v>27</v>
      </c>
      <c r="AZ131" s="275">
        <v>31</v>
      </c>
      <c r="BA131" s="275">
        <v>29</v>
      </c>
      <c r="BB131" s="275">
        <v>25</v>
      </c>
      <c r="BC131" s="275">
        <v>28</v>
      </c>
      <c r="BD131" s="275">
        <v>29</v>
      </c>
      <c r="BE131" s="275">
        <v>28</v>
      </c>
      <c r="BF131" s="275">
        <v>26</v>
      </c>
      <c r="BG131" s="275">
        <v>25</v>
      </c>
      <c r="BH131" s="275">
        <v>24</v>
      </c>
      <c r="BI131" s="275">
        <v>26</v>
      </c>
    </row>
    <row r="132" spans="1:61" ht="18" customHeight="1" x14ac:dyDescent="0.2">
      <c r="A132" s="274" t="s">
        <v>1050</v>
      </c>
      <c r="B132" s="275">
        <v>178</v>
      </c>
      <c r="C132" s="275">
        <v>225</v>
      </c>
      <c r="D132" s="275">
        <v>295</v>
      </c>
      <c r="E132" s="275">
        <v>342</v>
      </c>
      <c r="F132" s="275">
        <v>351</v>
      </c>
      <c r="G132" s="275">
        <v>370</v>
      </c>
      <c r="H132" s="275">
        <v>263</v>
      </c>
      <c r="I132" s="275">
        <v>192</v>
      </c>
      <c r="J132" s="275">
        <v>199</v>
      </c>
      <c r="K132" s="275">
        <v>221</v>
      </c>
      <c r="L132" s="275"/>
      <c r="M132" s="275"/>
      <c r="N132" s="275"/>
      <c r="O132" s="275"/>
      <c r="P132" s="275">
        <v>322</v>
      </c>
      <c r="Q132" s="275">
        <v>426</v>
      </c>
      <c r="R132" s="275">
        <v>430</v>
      </c>
      <c r="S132" s="275">
        <v>428</v>
      </c>
      <c r="T132" s="275">
        <v>439</v>
      </c>
      <c r="U132" s="275">
        <v>283</v>
      </c>
      <c r="V132" s="275">
        <v>341</v>
      </c>
      <c r="W132" s="275">
        <v>359</v>
      </c>
      <c r="X132" s="275">
        <v>389</v>
      </c>
      <c r="Y132" s="275">
        <v>418</v>
      </c>
      <c r="Z132" s="275">
        <v>412</v>
      </c>
      <c r="AA132" s="275">
        <v>398</v>
      </c>
      <c r="AB132" s="275">
        <v>348</v>
      </c>
      <c r="AC132" s="275">
        <v>146</v>
      </c>
      <c r="AD132" s="275">
        <v>172</v>
      </c>
      <c r="AE132" s="275">
        <v>177</v>
      </c>
      <c r="AF132" s="275">
        <v>182</v>
      </c>
      <c r="AG132" s="275">
        <v>195</v>
      </c>
      <c r="AH132" s="275">
        <v>203</v>
      </c>
      <c r="AI132" s="275">
        <v>221</v>
      </c>
      <c r="AJ132" s="275">
        <v>244</v>
      </c>
      <c r="AK132" s="275">
        <v>276</v>
      </c>
      <c r="AL132" s="275">
        <v>299</v>
      </c>
      <c r="AM132" s="275">
        <v>315</v>
      </c>
      <c r="AN132" s="275">
        <v>303</v>
      </c>
      <c r="AO132" s="275">
        <v>303</v>
      </c>
      <c r="AP132" s="275">
        <v>337</v>
      </c>
      <c r="AQ132" s="275">
        <v>337</v>
      </c>
      <c r="AR132" s="275">
        <v>377</v>
      </c>
      <c r="AS132" s="275">
        <v>451</v>
      </c>
      <c r="AT132" s="275">
        <v>637</v>
      </c>
      <c r="AU132" s="275">
        <v>1012</v>
      </c>
      <c r="AV132" s="275">
        <v>1117</v>
      </c>
      <c r="AW132" s="275">
        <v>1156</v>
      </c>
      <c r="AX132" s="275">
        <v>1209</v>
      </c>
      <c r="AY132" s="275">
        <v>1220</v>
      </c>
      <c r="AZ132" s="275">
        <v>1281</v>
      </c>
      <c r="BA132" s="275">
        <v>1282</v>
      </c>
      <c r="BB132" s="275">
        <v>1277</v>
      </c>
      <c r="BC132" s="275">
        <v>1342</v>
      </c>
      <c r="BD132" s="275">
        <v>1331</v>
      </c>
      <c r="BE132" s="275">
        <v>1719</v>
      </c>
      <c r="BF132" s="275">
        <v>2385</v>
      </c>
      <c r="BG132" s="275">
        <v>2312</v>
      </c>
      <c r="BH132" s="275">
        <v>1514</v>
      </c>
      <c r="BI132" s="275">
        <v>1423</v>
      </c>
    </row>
    <row r="133" spans="1:61" ht="18" customHeight="1" x14ac:dyDescent="0.2">
      <c r="A133" s="274" t="s">
        <v>1049</v>
      </c>
      <c r="B133" s="275">
        <v>0</v>
      </c>
      <c r="C133" s="275">
        <v>0</v>
      </c>
      <c r="D133" s="275">
        <v>0</v>
      </c>
      <c r="E133" s="275">
        <v>0</v>
      </c>
      <c r="F133" s="275">
        <v>0</v>
      </c>
      <c r="G133" s="275">
        <v>0</v>
      </c>
      <c r="H133" s="275">
        <v>0</v>
      </c>
      <c r="I133" s="275">
        <v>0</v>
      </c>
      <c r="J133" s="275">
        <v>0</v>
      </c>
      <c r="K133" s="275">
        <v>0</v>
      </c>
      <c r="L133" s="275"/>
      <c r="M133" s="275"/>
      <c r="N133" s="275"/>
      <c r="O133" s="275"/>
      <c r="P133" s="275">
        <v>0</v>
      </c>
      <c r="Q133" s="275">
        <v>0</v>
      </c>
      <c r="R133" s="275">
        <v>0</v>
      </c>
      <c r="S133" s="275">
        <v>0</v>
      </c>
      <c r="T133" s="275">
        <v>0</v>
      </c>
      <c r="U133" s="275">
        <v>82</v>
      </c>
      <c r="V133" s="275">
        <v>74</v>
      </c>
      <c r="W133" s="275">
        <v>76</v>
      </c>
      <c r="X133" s="275">
        <v>85</v>
      </c>
      <c r="Y133" s="275">
        <v>78</v>
      </c>
      <c r="Z133" s="275">
        <v>91</v>
      </c>
      <c r="AA133" s="275">
        <v>83</v>
      </c>
      <c r="AB133" s="275">
        <v>62</v>
      </c>
      <c r="AC133" s="275">
        <v>54</v>
      </c>
      <c r="AD133" s="275">
        <v>51</v>
      </c>
      <c r="AE133" s="275">
        <v>40</v>
      </c>
      <c r="AF133" s="275">
        <v>38</v>
      </c>
      <c r="AG133" s="275">
        <v>43</v>
      </c>
      <c r="AH133" s="275">
        <v>56</v>
      </c>
      <c r="AI133" s="275">
        <v>43</v>
      </c>
      <c r="AJ133" s="275">
        <v>81</v>
      </c>
      <c r="AK133" s="275">
        <v>165</v>
      </c>
      <c r="AL133" s="275">
        <v>126</v>
      </c>
      <c r="AM133" s="275">
        <v>86</v>
      </c>
      <c r="AN133" s="275">
        <v>86</v>
      </c>
      <c r="AO133" s="275">
        <v>86</v>
      </c>
      <c r="AP133" s="275">
        <v>121</v>
      </c>
      <c r="AQ133" s="275">
        <v>129</v>
      </c>
      <c r="AR133" s="275">
        <v>165</v>
      </c>
      <c r="AS133" s="275">
        <v>186</v>
      </c>
      <c r="AT133" s="275">
        <v>174</v>
      </c>
      <c r="AU133" s="275">
        <v>182</v>
      </c>
      <c r="AV133" s="275">
        <v>185</v>
      </c>
      <c r="AW133" s="275">
        <v>178</v>
      </c>
      <c r="AX133" s="275">
        <v>172</v>
      </c>
      <c r="AY133" s="275">
        <v>163</v>
      </c>
      <c r="AZ133" s="275">
        <v>162</v>
      </c>
      <c r="BA133" s="275">
        <v>162</v>
      </c>
      <c r="BB133" s="275">
        <v>162</v>
      </c>
      <c r="BC133" s="275">
        <v>167</v>
      </c>
      <c r="BD133" s="275">
        <v>158</v>
      </c>
      <c r="BE133" s="275">
        <v>145</v>
      </c>
      <c r="BF133" s="275">
        <v>175</v>
      </c>
      <c r="BG133" s="275">
        <v>166</v>
      </c>
      <c r="BH133" s="275">
        <v>176</v>
      </c>
      <c r="BI133" s="275">
        <v>175</v>
      </c>
    </row>
    <row r="134" spans="1:61" ht="18" customHeight="1" x14ac:dyDescent="0.2">
      <c r="A134" s="274" t="s">
        <v>1048</v>
      </c>
      <c r="B134" s="275">
        <v>2027</v>
      </c>
      <c r="C134" s="275">
        <v>2162</v>
      </c>
      <c r="D134" s="275">
        <v>2220</v>
      </c>
      <c r="E134" s="275">
        <v>2448</v>
      </c>
      <c r="F134" s="275">
        <v>2537</v>
      </c>
      <c r="G134" s="275">
        <v>2731</v>
      </c>
      <c r="H134" s="275">
        <v>2683</v>
      </c>
      <c r="I134" s="275">
        <v>2429</v>
      </c>
      <c r="J134" s="275">
        <v>2665</v>
      </c>
      <c r="K134" s="275">
        <v>2841</v>
      </c>
      <c r="L134" s="275"/>
      <c r="M134" s="275"/>
      <c r="N134" s="275"/>
      <c r="O134" s="275"/>
      <c r="P134" s="275">
        <v>3135</v>
      </c>
      <c r="Q134" s="275">
        <v>3242</v>
      </c>
      <c r="R134" s="275">
        <v>3556</v>
      </c>
      <c r="S134" s="275">
        <v>3953</v>
      </c>
      <c r="T134" s="275">
        <v>4504</v>
      </c>
      <c r="U134" s="275">
        <v>4785</v>
      </c>
      <c r="V134" s="275">
        <v>4553</v>
      </c>
      <c r="W134" s="275">
        <v>4793</v>
      </c>
      <c r="X134" s="275">
        <v>5220</v>
      </c>
      <c r="Y134" s="275">
        <v>5728</v>
      </c>
      <c r="Z134" s="275">
        <v>5664</v>
      </c>
      <c r="AA134" s="275">
        <v>6410</v>
      </c>
      <c r="AB134" s="275">
        <v>6813</v>
      </c>
      <c r="AC134" s="275">
        <v>6942</v>
      </c>
      <c r="AD134" s="275">
        <v>6738</v>
      </c>
      <c r="AE134" s="275">
        <v>7020</v>
      </c>
      <c r="AF134" s="275">
        <v>9061</v>
      </c>
      <c r="AG134" s="275">
        <v>10199</v>
      </c>
      <c r="AH134" s="275">
        <v>10817</v>
      </c>
      <c r="AI134" s="275">
        <v>10543</v>
      </c>
      <c r="AJ134" s="275">
        <v>10928</v>
      </c>
      <c r="AK134" s="275">
        <v>10767</v>
      </c>
      <c r="AL134" s="275">
        <v>10277</v>
      </c>
      <c r="AM134" s="275">
        <v>11159</v>
      </c>
      <c r="AN134" s="275">
        <v>11970</v>
      </c>
      <c r="AO134" s="275">
        <v>10615</v>
      </c>
      <c r="AP134" s="275">
        <v>10067</v>
      </c>
      <c r="AQ134" s="275">
        <v>9890</v>
      </c>
      <c r="AR134" s="275">
        <v>10352</v>
      </c>
      <c r="AS134" s="275">
        <v>10331</v>
      </c>
      <c r="AT134" s="275">
        <v>9910</v>
      </c>
      <c r="AU134" s="275">
        <v>10401</v>
      </c>
      <c r="AV134" s="275">
        <v>11006</v>
      </c>
      <c r="AW134" s="275">
        <v>12393</v>
      </c>
      <c r="AX134" s="275">
        <v>13405</v>
      </c>
      <c r="AY134" s="275">
        <v>14356</v>
      </c>
      <c r="AZ134" s="275">
        <v>15008</v>
      </c>
      <c r="BA134" s="275">
        <v>15941</v>
      </c>
      <c r="BB134" s="275">
        <v>16200</v>
      </c>
      <c r="BC134" s="275">
        <v>16678</v>
      </c>
      <c r="BD134" s="275">
        <v>17710</v>
      </c>
      <c r="BE134" s="275">
        <v>16576</v>
      </c>
      <c r="BF134" s="275">
        <v>15375</v>
      </c>
      <c r="BG134" s="275">
        <v>15609</v>
      </c>
      <c r="BH134" s="275">
        <v>15080</v>
      </c>
      <c r="BI134" s="275">
        <v>15866</v>
      </c>
    </row>
    <row r="135" spans="1:61" ht="18" customHeight="1" x14ac:dyDescent="0.2">
      <c r="A135" s="274" t="s">
        <v>1047</v>
      </c>
      <c r="B135" s="275">
        <v>0</v>
      </c>
      <c r="C135" s="275">
        <v>0</v>
      </c>
      <c r="D135" s="275">
        <v>0</v>
      </c>
      <c r="E135" s="275">
        <v>0</v>
      </c>
      <c r="F135" s="275">
        <v>0</v>
      </c>
      <c r="G135" s="275">
        <v>0</v>
      </c>
      <c r="H135" s="275">
        <v>0</v>
      </c>
      <c r="I135" s="275">
        <v>0</v>
      </c>
      <c r="J135" s="275">
        <v>0</v>
      </c>
      <c r="K135" s="275">
        <v>0</v>
      </c>
      <c r="L135" s="275"/>
      <c r="M135" s="275"/>
      <c r="N135" s="275"/>
      <c r="O135" s="275"/>
      <c r="P135" s="275">
        <v>0</v>
      </c>
      <c r="Q135" s="275">
        <v>0</v>
      </c>
      <c r="R135" s="275">
        <v>0</v>
      </c>
      <c r="S135" s="275">
        <v>0</v>
      </c>
      <c r="T135" s="275">
        <v>0</v>
      </c>
      <c r="U135" s="275">
        <v>0</v>
      </c>
      <c r="V135" s="275">
        <v>0</v>
      </c>
      <c r="W135" s="275">
        <v>0</v>
      </c>
      <c r="X135" s="275">
        <v>0</v>
      </c>
      <c r="Y135" s="275">
        <v>0</v>
      </c>
      <c r="Z135" s="275">
        <v>0</v>
      </c>
      <c r="AA135" s="275">
        <v>0</v>
      </c>
      <c r="AB135" s="275">
        <v>0</v>
      </c>
      <c r="AC135" s="275">
        <v>0</v>
      </c>
      <c r="AD135" s="275">
        <v>0</v>
      </c>
      <c r="AE135" s="275">
        <v>0</v>
      </c>
      <c r="AF135" s="275">
        <v>0</v>
      </c>
      <c r="AG135" s="275">
        <v>0</v>
      </c>
      <c r="AH135" s="275">
        <v>0</v>
      </c>
      <c r="AI135" s="275">
        <v>0</v>
      </c>
      <c r="AJ135" s="275">
        <v>0</v>
      </c>
      <c r="AK135" s="275">
        <v>0</v>
      </c>
      <c r="AL135" s="275">
        <v>0</v>
      </c>
      <c r="AM135" s="275">
        <v>0</v>
      </c>
      <c r="AN135" s="275">
        <v>0</v>
      </c>
      <c r="AO135" s="275">
        <v>0</v>
      </c>
      <c r="AP135" s="275">
        <v>0</v>
      </c>
      <c r="AQ135" s="275">
        <v>0</v>
      </c>
      <c r="AR135" s="275">
        <v>0</v>
      </c>
      <c r="AS135" s="275">
        <v>0</v>
      </c>
      <c r="AT135" s="275">
        <v>0</v>
      </c>
      <c r="AU135" s="275">
        <v>0</v>
      </c>
      <c r="AV135" s="275">
        <v>0</v>
      </c>
      <c r="AW135" s="275">
        <v>0</v>
      </c>
      <c r="AX135" s="275">
        <v>0</v>
      </c>
      <c r="AY135" s="275">
        <v>0</v>
      </c>
      <c r="AZ135" s="275">
        <v>0</v>
      </c>
      <c r="BA135" s="275">
        <v>0</v>
      </c>
      <c r="BB135" s="275">
        <v>0</v>
      </c>
      <c r="BC135" s="275">
        <v>0</v>
      </c>
      <c r="BD135" s="275">
        <v>0</v>
      </c>
      <c r="BE135" s="275">
        <v>0</v>
      </c>
      <c r="BF135" s="275">
        <v>0</v>
      </c>
      <c r="BG135" s="275">
        <v>0</v>
      </c>
      <c r="BH135" s="275">
        <v>0</v>
      </c>
      <c r="BI135" s="275">
        <v>0</v>
      </c>
    </row>
    <row r="136" spans="1:61" ht="18" customHeight="1" x14ac:dyDescent="0.2">
      <c r="A136" s="274" t="s">
        <v>1046</v>
      </c>
      <c r="B136" s="275">
        <v>0</v>
      </c>
      <c r="C136" s="275">
        <v>0</v>
      </c>
      <c r="D136" s="275">
        <v>0</v>
      </c>
      <c r="E136" s="275">
        <v>0</v>
      </c>
      <c r="F136" s="275">
        <v>0</v>
      </c>
      <c r="G136" s="275">
        <v>0</v>
      </c>
      <c r="H136" s="275">
        <v>1981</v>
      </c>
      <c r="I136" s="275">
        <v>4849</v>
      </c>
      <c r="J136" s="275">
        <v>5811</v>
      </c>
      <c r="K136" s="275">
        <v>6842</v>
      </c>
      <c r="L136" s="275"/>
      <c r="M136" s="275"/>
      <c r="N136" s="275"/>
      <c r="O136" s="275"/>
      <c r="P136" s="275">
        <v>8006</v>
      </c>
      <c r="Q136" s="275">
        <v>9236</v>
      </c>
      <c r="R136" s="275">
        <v>10275</v>
      </c>
      <c r="S136" s="275">
        <v>11527</v>
      </c>
      <c r="T136" s="275">
        <v>13614</v>
      </c>
      <c r="U136" s="275">
        <v>16516</v>
      </c>
      <c r="V136" s="275">
        <v>19668</v>
      </c>
      <c r="W136" s="275">
        <v>22789</v>
      </c>
      <c r="X136" s="275">
        <v>25647</v>
      </c>
      <c r="Y136" s="275">
        <v>29421</v>
      </c>
      <c r="Z136" s="275">
        <v>35492</v>
      </c>
      <c r="AA136" s="275">
        <v>42583</v>
      </c>
      <c r="AB136" s="275">
        <v>48444</v>
      </c>
      <c r="AC136" s="275">
        <v>53936</v>
      </c>
      <c r="AD136" s="275">
        <v>59376</v>
      </c>
      <c r="AE136" s="275">
        <v>63268</v>
      </c>
      <c r="AF136" s="275">
        <v>66785</v>
      </c>
      <c r="AG136" s="275">
        <v>71268</v>
      </c>
      <c r="AH136" s="275">
        <v>76049</v>
      </c>
      <c r="AI136" s="275">
        <v>84431</v>
      </c>
      <c r="AJ136" s="275">
        <v>94066</v>
      </c>
      <c r="AK136" s="275">
        <v>109867</v>
      </c>
      <c r="AL136" s="275">
        <v>127008</v>
      </c>
      <c r="AM136" s="275">
        <v>140982</v>
      </c>
      <c r="AN136" s="275">
        <v>153550</v>
      </c>
      <c r="AO136" s="275">
        <v>165086</v>
      </c>
      <c r="AP136" s="275">
        <v>173411</v>
      </c>
      <c r="AQ136" s="275">
        <v>178989</v>
      </c>
      <c r="AR136" s="275">
        <v>179968</v>
      </c>
      <c r="AS136" s="275">
        <v>188346</v>
      </c>
      <c r="AT136" s="275">
        <v>195209</v>
      </c>
      <c r="AU136" s="275">
        <v>213760</v>
      </c>
      <c r="AV136" s="275">
        <v>229720</v>
      </c>
      <c r="AW136" s="275">
        <v>243163</v>
      </c>
      <c r="AX136" s="275">
        <v>262077</v>
      </c>
      <c r="AY136" s="275">
        <v>282806</v>
      </c>
      <c r="AZ136" s="275">
        <v>295853</v>
      </c>
      <c r="BA136" s="275">
        <v>312903</v>
      </c>
      <c r="BB136" s="275">
        <v>331279</v>
      </c>
      <c r="BC136" s="275">
        <v>351086</v>
      </c>
      <c r="BD136" s="275">
        <v>364676</v>
      </c>
      <c r="BE136" s="275">
        <v>375558</v>
      </c>
      <c r="BF136" s="275">
        <v>391613</v>
      </c>
      <c r="BG136" s="275">
        <v>405426</v>
      </c>
      <c r="BH136" s="275">
        <v>425227</v>
      </c>
      <c r="BI136" s="275">
        <v>445847</v>
      </c>
    </row>
    <row r="137" spans="1:61" ht="18" customHeight="1" x14ac:dyDescent="0.2">
      <c r="A137" s="289" t="s">
        <v>1081</v>
      </c>
      <c r="B137" s="275">
        <v>5551</v>
      </c>
      <c r="C137" s="275">
        <v>5814</v>
      </c>
      <c r="D137" s="275">
        <v>6261</v>
      </c>
      <c r="E137" s="275">
        <v>7074</v>
      </c>
      <c r="F137" s="275">
        <v>8109</v>
      </c>
      <c r="G137" s="275">
        <v>8587</v>
      </c>
      <c r="H137" s="275">
        <v>9309</v>
      </c>
      <c r="I137" s="275">
        <v>10448</v>
      </c>
      <c r="J137" s="275">
        <v>11344</v>
      </c>
      <c r="K137" s="275">
        <v>12716</v>
      </c>
      <c r="L137" s="275"/>
      <c r="M137" s="275"/>
      <c r="N137" s="275"/>
      <c r="O137" s="275"/>
      <c r="P137" s="275">
        <v>14331</v>
      </c>
      <c r="Q137" s="275">
        <v>15917</v>
      </c>
      <c r="R137" s="275">
        <v>17706</v>
      </c>
      <c r="S137" s="275">
        <v>19559</v>
      </c>
      <c r="T137" s="275">
        <v>22215</v>
      </c>
      <c r="U137" s="275">
        <v>25309</v>
      </c>
      <c r="V137" s="275">
        <v>28672</v>
      </c>
      <c r="W137" s="275">
        <v>33112</v>
      </c>
      <c r="X137" s="275">
        <v>35833</v>
      </c>
      <c r="Y137" s="275">
        <v>41192</v>
      </c>
      <c r="Z137" s="275">
        <v>47717</v>
      </c>
      <c r="AA137" s="275">
        <v>55619</v>
      </c>
      <c r="AB137" s="275">
        <v>61635</v>
      </c>
      <c r="AC137" s="275">
        <v>68643</v>
      </c>
      <c r="AD137" s="275">
        <v>77413</v>
      </c>
      <c r="AE137" s="275">
        <v>90856</v>
      </c>
      <c r="AF137" s="275">
        <v>100667</v>
      </c>
      <c r="AG137" s="275">
        <v>112800</v>
      </c>
      <c r="AH137" s="275">
        <v>128416</v>
      </c>
      <c r="AI137" s="275">
        <v>142937</v>
      </c>
      <c r="AJ137" s="275">
        <v>158392</v>
      </c>
      <c r="AK137" s="275">
        <v>175750</v>
      </c>
      <c r="AL137" s="275">
        <v>190156</v>
      </c>
      <c r="AM137" s="275">
        <v>201417</v>
      </c>
      <c r="AN137" s="275">
        <v>210479</v>
      </c>
      <c r="AO137" s="275">
        <v>220303</v>
      </c>
      <c r="AP137" s="275">
        <v>228423</v>
      </c>
      <c r="AQ137" s="275">
        <v>239143</v>
      </c>
      <c r="AR137" s="275">
        <v>256929</v>
      </c>
      <c r="AS137" s="275">
        <v>270034</v>
      </c>
      <c r="AT137" s="275">
        <v>288745</v>
      </c>
      <c r="AU137" s="275">
        <v>313323</v>
      </c>
      <c r="AV137" s="275">
        <v>338353</v>
      </c>
      <c r="AW137" s="275">
        <v>365102</v>
      </c>
      <c r="AX137" s="275">
        <v>390299</v>
      </c>
      <c r="AY137" s="275">
        <v>414050</v>
      </c>
      <c r="AZ137" s="275">
        <v>435759</v>
      </c>
      <c r="BA137" s="275">
        <v>458562</v>
      </c>
      <c r="BB137" s="275">
        <v>482925</v>
      </c>
      <c r="BC137" s="275">
        <v>498724</v>
      </c>
      <c r="BD137" s="275">
        <v>513144</v>
      </c>
      <c r="BE137" s="275">
        <v>536395</v>
      </c>
      <c r="BF137" s="275">
        <v>558024</v>
      </c>
      <c r="BG137" s="275">
        <v>569542</v>
      </c>
      <c r="BH137" s="275">
        <v>597137</v>
      </c>
      <c r="BI137" s="275">
        <v>634919</v>
      </c>
    </row>
    <row r="138" spans="1:61" ht="18" customHeight="1" x14ac:dyDescent="0.2">
      <c r="A138" s="274" t="s">
        <v>1068</v>
      </c>
      <c r="B138" s="275">
        <v>3305</v>
      </c>
      <c r="C138" s="275">
        <v>3395</v>
      </c>
      <c r="D138" s="275">
        <v>3594</v>
      </c>
      <c r="E138" s="275">
        <v>4027</v>
      </c>
      <c r="F138" s="275">
        <v>4637</v>
      </c>
      <c r="G138" s="275">
        <v>4879</v>
      </c>
      <c r="H138" s="275">
        <v>4843</v>
      </c>
      <c r="I138" s="275">
        <v>4831</v>
      </c>
      <c r="J138" s="275">
        <v>5131</v>
      </c>
      <c r="K138" s="275">
        <v>5775</v>
      </c>
      <c r="L138" s="275"/>
      <c r="M138" s="275"/>
      <c r="N138" s="275"/>
      <c r="O138" s="275"/>
      <c r="P138" s="275">
        <v>6462</v>
      </c>
      <c r="Q138" s="275">
        <v>6883</v>
      </c>
      <c r="R138" s="275">
        <v>7376</v>
      </c>
      <c r="S138" s="275">
        <v>7805</v>
      </c>
      <c r="T138" s="275">
        <v>8458</v>
      </c>
      <c r="U138" s="275">
        <v>9092</v>
      </c>
      <c r="V138" s="275">
        <v>10102</v>
      </c>
      <c r="W138" s="275">
        <v>11387</v>
      </c>
      <c r="X138" s="275">
        <v>11644</v>
      </c>
      <c r="Y138" s="275">
        <v>12913</v>
      </c>
      <c r="Z138" s="275">
        <v>14220</v>
      </c>
      <c r="AA138" s="275">
        <v>16159</v>
      </c>
      <c r="AB138" s="275">
        <v>17366</v>
      </c>
      <c r="AC138" s="275">
        <v>18642</v>
      </c>
      <c r="AD138" s="275">
        <v>20724</v>
      </c>
      <c r="AE138" s="275">
        <v>24268</v>
      </c>
      <c r="AF138" s="275">
        <v>26981</v>
      </c>
      <c r="AG138" s="275">
        <v>27953</v>
      </c>
      <c r="AH138" s="275">
        <v>29459</v>
      </c>
      <c r="AI138" s="275">
        <v>29753</v>
      </c>
      <c r="AJ138" s="275">
        <v>29915</v>
      </c>
      <c r="AK138" s="275">
        <v>30517</v>
      </c>
      <c r="AL138" s="275">
        <v>30027</v>
      </c>
      <c r="AM138" s="275">
        <v>28999</v>
      </c>
      <c r="AN138" s="275">
        <v>27274</v>
      </c>
      <c r="AO138" s="275">
        <v>25654</v>
      </c>
      <c r="AP138" s="275">
        <v>26236</v>
      </c>
      <c r="AQ138" s="275">
        <v>27545</v>
      </c>
      <c r="AR138" s="275">
        <v>29407</v>
      </c>
      <c r="AS138" s="275">
        <v>30322</v>
      </c>
      <c r="AT138" s="275">
        <v>32008</v>
      </c>
      <c r="AU138" s="275">
        <v>33502</v>
      </c>
      <c r="AV138" s="275">
        <v>35164</v>
      </c>
      <c r="AW138" s="275">
        <v>37317</v>
      </c>
      <c r="AX138" s="275">
        <v>39039</v>
      </c>
      <c r="AY138" s="275">
        <v>41827</v>
      </c>
      <c r="AZ138" s="275">
        <v>43491</v>
      </c>
      <c r="BA138" s="275">
        <v>45554</v>
      </c>
      <c r="BB138" s="275">
        <v>46946</v>
      </c>
      <c r="BC138" s="275">
        <v>45456</v>
      </c>
      <c r="BD138" s="275">
        <v>48556</v>
      </c>
      <c r="BE138" s="275">
        <v>51345</v>
      </c>
      <c r="BF138" s="275">
        <v>51735</v>
      </c>
      <c r="BG138" s="275">
        <v>53318</v>
      </c>
      <c r="BH138" s="275">
        <v>54038</v>
      </c>
      <c r="BI138" s="275">
        <v>56618</v>
      </c>
    </row>
    <row r="139" spans="1:61" ht="18" customHeight="1" x14ac:dyDescent="0.2">
      <c r="A139" s="274" t="s">
        <v>1067</v>
      </c>
      <c r="B139" s="275">
        <v>1837</v>
      </c>
      <c r="C139" s="275">
        <v>1966</v>
      </c>
      <c r="D139" s="275">
        <v>2174</v>
      </c>
      <c r="E139" s="275">
        <v>2518</v>
      </c>
      <c r="F139" s="275">
        <v>2892</v>
      </c>
      <c r="G139" s="275">
        <v>3068</v>
      </c>
      <c r="H139" s="275">
        <v>3791</v>
      </c>
      <c r="I139" s="275">
        <v>4907</v>
      </c>
      <c r="J139" s="275">
        <v>5484</v>
      </c>
      <c r="K139" s="275">
        <v>6207</v>
      </c>
      <c r="L139" s="275"/>
      <c r="M139" s="275"/>
      <c r="N139" s="275"/>
      <c r="O139" s="275"/>
      <c r="P139" s="275">
        <v>6991</v>
      </c>
      <c r="Q139" s="275">
        <v>8026</v>
      </c>
      <c r="R139" s="275">
        <v>9183</v>
      </c>
      <c r="S139" s="275">
        <v>10399</v>
      </c>
      <c r="T139" s="275">
        <v>12126</v>
      </c>
      <c r="U139" s="275">
        <v>13976</v>
      </c>
      <c r="V139" s="275">
        <v>16090</v>
      </c>
      <c r="W139" s="275">
        <v>18853</v>
      </c>
      <c r="X139" s="275">
        <v>20779</v>
      </c>
      <c r="Y139" s="275">
        <v>24191</v>
      </c>
      <c r="Z139" s="275">
        <v>28516</v>
      </c>
      <c r="AA139" s="275">
        <v>33526</v>
      </c>
      <c r="AB139" s="275">
        <v>37695</v>
      </c>
      <c r="AC139" s="275">
        <v>42483</v>
      </c>
      <c r="AD139" s="275">
        <v>47804</v>
      </c>
      <c r="AE139" s="275">
        <v>55755</v>
      </c>
      <c r="AF139" s="275">
        <v>61065</v>
      </c>
      <c r="AG139" s="275">
        <v>70113</v>
      </c>
      <c r="AH139" s="275">
        <v>81887</v>
      </c>
      <c r="AI139" s="275">
        <v>94140</v>
      </c>
      <c r="AJ139" s="275">
        <v>107415</v>
      </c>
      <c r="AK139" s="275">
        <v>122118</v>
      </c>
      <c r="AL139" s="275">
        <v>134709</v>
      </c>
      <c r="AM139" s="275">
        <v>145663</v>
      </c>
      <c r="AN139" s="275">
        <v>155688</v>
      </c>
      <c r="AO139" s="275">
        <v>165764</v>
      </c>
      <c r="AP139" s="275">
        <v>172296</v>
      </c>
      <c r="AQ139" s="275">
        <v>180126</v>
      </c>
      <c r="AR139" s="275">
        <v>191095</v>
      </c>
      <c r="AS139" s="275">
        <v>202459</v>
      </c>
      <c r="AT139" s="275">
        <v>220608</v>
      </c>
      <c r="AU139" s="275">
        <v>241934</v>
      </c>
      <c r="AV139" s="275">
        <v>264404</v>
      </c>
      <c r="AW139" s="275">
        <v>286356</v>
      </c>
      <c r="AX139" s="275">
        <v>306789</v>
      </c>
      <c r="AY139" s="275">
        <v>326416</v>
      </c>
      <c r="AZ139" s="275">
        <v>344265</v>
      </c>
      <c r="BA139" s="275">
        <v>362074</v>
      </c>
      <c r="BB139" s="275">
        <v>383010</v>
      </c>
      <c r="BC139" s="275">
        <v>401241</v>
      </c>
      <c r="BD139" s="275">
        <v>410416</v>
      </c>
      <c r="BE139" s="275">
        <v>430272</v>
      </c>
      <c r="BF139" s="275">
        <v>446689</v>
      </c>
      <c r="BG139" s="275">
        <v>457821</v>
      </c>
      <c r="BH139" s="275">
        <v>483369</v>
      </c>
      <c r="BI139" s="275">
        <v>514733</v>
      </c>
    </row>
    <row r="140" spans="1:61" ht="18" customHeight="1" x14ac:dyDescent="0.2">
      <c r="A140" s="274" t="s">
        <v>1066</v>
      </c>
      <c r="B140" s="275">
        <v>1593</v>
      </c>
      <c r="C140" s="275">
        <v>1691</v>
      </c>
      <c r="D140" s="275">
        <v>1849</v>
      </c>
      <c r="E140" s="275">
        <v>2138</v>
      </c>
      <c r="F140" s="275">
        <v>2539</v>
      </c>
      <c r="G140" s="275">
        <v>2754</v>
      </c>
      <c r="H140" s="275">
        <v>2816</v>
      </c>
      <c r="I140" s="275">
        <v>2892</v>
      </c>
      <c r="J140" s="275">
        <v>3161</v>
      </c>
      <c r="K140" s="275">
        <v>3659</v>
      </c>
      <c r="L140" s="275"/>
      <c r="M140" s="275"/>
      <c r="N140" s="275"/>
      <c r="O140" s="275"/>
      <c r="P140" s="275">
        <v>4209</v>
      </c>
      <c r="Q140" s="275">
        <v>4775</v>
      </c>
      <c r="R140" s="275">
        <v>5436</v>
      </c>
      <c r="S140" s="275">
        <v>6099</v>
      </c>
      <c r="T140" s="275">
        <v>6995</v>
      </c>
      <c r="U140" s="275">
        <v>7944</v>
      </c>
      <c r="V140" s="275">
        <v>9311</v>
      </c>
      <c r="W140" s="275">
        <v>11055</v>
      </c>
      <c r="X140" s="275">
        <v>12050</v>
      </c>
      <c r="Y140" s="275">
        <v>14216</v>
      </c>
      <c r="Z140" s="275">
        <v>16625</v>
      </c>
      <c r="AA140" s="275">
        <v>19523</v>
      </c>
      <c r="AB140" s="275">
        <v>21671</v>
      </c>
      <c r="AC140" s="275">
        <v>24019</v>
      </c>
      <c r="AD140" s="275">
        <v>27556</v>
      </c>
      <c r="AE140" s="275">
        <v>33285</v>
      </c>
      <c r="AF140" s="275">
        <v>35387</v>
      </c>
      <c r="AG140" s="275">
        <v>40749</v>
      </c>
      <c r="AH140" s="275">
        <v>49822</v>
      </c>
      <c r="AI140" s="275">
        <v>57926</v>
      </c>
      <c r="AJ140" s="275">
        <v>66617</v>
      </c>
      <c r="AK140" s="275">
        <v>77312</v>
      </c>
      <c r="AL140" s="275">
        <v>86150</v>
      </c>
      <c r="AM140" s="275">
        <v>93857</v>
      </c>
      <c r="AN140" s="275">
        <v>99250</v>
      </c>
      <c r="AO140" s="275">
        <v>104659</v>
      </c>
      <c r="AP140" s="275">
        <v>108044</v>
      </c>
      <c r="AQ140" s="275">
        <v>111691</v>
      </c>
      <c r="AR140" s="275">
        <v>119359</v>
      </c>
      <c r="AS140" s="275">
        <v>125472</v>
      </c>
      <c r="AT140" s="275">
        <v>135877</v>
      </c>
      <c r="AU140" s="275">
        <v>148842</v>
      </c>
      <c r="AV140" s="275">
        <v>162704</v>
      </c>
      <c r="AW140" s="275">
        <v>176738</v>
      </c>
      <c r="AX140" s="275">
        <v>186414</v>
      </c>
      <c r="AY140" s="275">
        <v>198550</v>
      </c>
      <c r="AZ140" s="275">
        <v>206721</v>
      </c>
      <c r="BA140" s="275">
        <v>216343</v>
      </c>
      <c r="BB140" s="275">
        <v>224854</v>
      </c>
      <c r="BC140" s="275">
        <v>228772</v>
      </c>
      <c r="BD140" s="275">
        <v>230247</v>
      </c>
      <c r="BE140" s="275">
        <v>240257</v>
      </c>
      <c r="BF140" s="275">
        <v>248043</v>
      </c>
      <c r="BG140" s="275">
        <v>249165</v>
      </c>
      <c r="BH140" s="275">
        <v>255581</v>
      </c>
      <c r="BI140" s="275">
        <v>272269</v>
      </c>
    </row>
    <row r="141" spans="1:61" ht="18" customHeight="1" x14ac:dyDescent="0.2">
      <c r="A141" s="274" t="s">
        <v>1065</v>
      </c>
      <c r="B141" s="275">
        <v>0</v>
      </c>
      <c r="C141" s="275">
        <v>0</v>
      </c>
      <c r="D141" s="275">
        <v>0</v>
      </c>
      <c r="E141" s="275">
        <v>0</v>
      </c>
      <c r="F141" s="275">
        <v>0</v>
      </c>
      <c r="G141" s="275">
        <v>0</v>
      </c>
      <c r="H141" s="275">
        <v>443</v>
      </c>
      <c r="I141" s="275">
        <v>1226</v>
      </c>
      <c r="J141" s="275">
        <v>1457</v>
      </c>
      <c r="K141" s="275">
        <v>1570</v>
      </c>
      <c r="L141" s="275"/>
      <c r="M141" s="275"/>
      <c r="N141" s="275"/>
      <c r="O141" s="275"/>
      <c r="P141" s="275">
        <v>1643</v>
      </c>
      <c r="Q141" s="275">
        <v>1855</v>
      </c>
      <c r="R141" s="275">
        <v>2027</v>
      </c>
      <c r="S141" s="275">
        <v>2271</v>
      </c>
      <c r="T141" s="275">
        <v>2854</v>
      </c>
      <c r="U141" s="275">
        <v>3467</v>
      </c>
      <c r="V141" s="275">
        <v>4100</v>
      </c>
      <c r="W141" s="275">
        <v>4980</v>
      </c>
      <c r="X141" s="275">
        <v>5872</v>
      </c>
      <c r="Y141" s="275">
        <v>6871</v>
      </c>
      <c r="Z141" s="275">
        <v>8315</v>
      </c>
      <c r="AA141" s="275">
        <v>9838</v>
      </c>
      <c r="AB141" s="275">
        <v>11757</v>
      </c>
      <c r="AC141" s="275">
        <v>13860</v>
      </c>
      <c r="AD141" s="275">
        <v>15401</v>
      </c>
      <c r="AE141" s="275">
        <v>17010</v>
      </c>
      <c r="AF141" s="275">
        <v>19460</v>
      </c>
      <c r="AG141" s="275">
        <v>22514</v>
      </c>
      <c r="AH141" s="275">
        <v>24426</v>
      </c>
      <c r="AI141" s="275">
        <v>27703</v>
      </c>
      <c r="AJ141" s="275">
        <v>30460</v>
      </c>
      <c r="AK141" s="275">
        <v>32021</v>
      </c>
      <c r="AL141" s="275">
        <v>33700</v>
      </c>
      <c r="AM141" s="275">
        <v>35320</v>
      </c>
      <c r="AN141" s="275">
        <v>38798</v>
      </c>
      <c r="AO141" s="275">
        <v>42262</v>
      </c>
      <c r="AP141" s="275">
        <v>44649</v>
      </c>
      <c r="AQ141" s="275">
        <v>47663</v>
      </c>
      <c r="AR141" s="275">
        <v>50240</v>
      </c>
      <c r="AS141" s="275">
        <v>53823</v>
      </c>
      <c r="AT141" s="275">
        <v>58729</v>
      </c>
      <c r="AU141" s="275">
        <v>63727</v>
      </c>
      <c r="AV141" s="275">
        <v>68041</v>
      </c>
      <c r="AW141" s="275">
        <v>73536</v>
      </c>
      <c r="AX141" s="275">
        <v>80551</v>
      </c>
      <c r="AY141" s="275">
        <v>85587</v>
      </c>
      <c r="AZ141" s="275">
        <v>91356</v>
      </c>
      <c r="BA141" s="275">
        <v>95963</v>
      </c>
      <c r="BB141" s="275">
        <v>103803</v>
      </c>
      <c r="BC141" s="275">
        <v>112008</v>
      </c>
      <c r="BD141" s="275">
        <v>115758</v>
      </c>
      <c r="BE141" s="275">
        <v>122204</v>
      </c>
      <c r="BF141" s="275">
        <v>128104</v>
      </c>
      <c r="BG141" s="275">
        <v>132064</v>
      </c>
      <c r="BH141" s="275">
        <v>137923</v>
      </c>
      <c r="BI141" s="275">
        <v>144310</v>
      </c>
    </row>
    <row r="142" spans="1:61" ht="18" customHeight="1" x14ac:dyDescent="0.2">
      <c r="A142" s="274" t="s">
        <v>1064</v>
      </c>
      <c r="B142" s="275">
        <v>0</v>
      </c>
      <c r="C142" s="275">
        <v>0</v>
      </c>
      <c r="D142" s="275">
        <v>0</v>
      </c>
      <c r="E142" s="275">
        <v>0</v>
      </c>
      <c r="F142" s="275">
        <v>0</v>
      </c>
      <c r="G142" s="275">
        <v>0</v>
      </c>
      <c r="H142" s="275">
        <v>141</v>
      </c>
      <c r="I142" s="275">
        <v>348</v>
      </c>
      <c r="J142" s="275">
        <v>429</v>
      </c>
      <c r="K142" s="275">
        <v>519</v>
      </c>
      <c r="L142" s="275"/>
      <c r="M142" s="275"/>
      <c r="N142" s="275"/>
      <c r="O142" s="275"/>
      <c r="P142" s="275">
        <v>649</v>
      </c>
      <c r="Q142" s="275">
        <v>846</v>
      </c>
      <c r="R142" s="275">
        <v>1093</v>
      </c>
      <c r="S142" s="275">
        <v>1353</v>
      </c>
      <c r="T142" s="275">
        <v>1539</v>
      </c>
      <c r="U142" s="275">
        <v>1783</v>
      </c>
      <c r="V142" s="275">
        <v>1822</v>
      </c>
      <c r="W142" s="275">
        <v>1897</v>
      </c>
      <c r="X142" s="275">
        <v>1991</v>
      </c>
      <c r="Y142" s="275">
        <v>2153</v>
      </c>
      <c r="Z142" s="275">
        <v>2432</v>
      </c>
      <c r="AA142" s="275">
        <v>2839</v>
      </c>
      <c r="AB142" s="275">
        <v>2793</v>
      </c>
      <c r="AC142" s="275">
        <v>3092</v>
      </c>
      <c r="AD142" s="275">
        <v>3190</v>
      </c>
      <c r="AE142" s="275">
        <v>3521</v>
      </c>
      <c r="AF142" s="275">
        <v>4028</v>
      </c>
      <c r="AG142" s="275">
        <v>4477</v>
      </c>
      <c r="AH142" s="275">
        <v>4913</v>
      </c>
      <c r="AI142" s="275">
        <v>5600</v>
      </c>
      <c r="AJ142" s="275">
        <v>7026</v>
      </c>
      <c r="AK142" s="275">
        <v>9113</v>
      </c>
      <c r="AL142" s="275">
        <v>11152</v>
      </c>
      <c r="AM142" s="275">
        <v>12683</v>
      </c>
      <c r="AN142" s="275">
        <v>13695</v>
      </c>
      <c r="AO142" s="275">
        <v>14788</v>
      </c>
      <c r="AP142" s="275">
        <v>15241</v>
      </c>
      <c r="AQ142" s="275">
        <v>16309</v>
      </c>
      <c r="AR142" s="275">
        <v>16766</v>
      </c>
      <c r="AS142" s="275">
        <v>17477</v>
      </c>
      <c r="AT142" s="275">
        <v>19294</v>
      </c>
      <c r="AU142" s="275">
        <v>21431</v>
      </c>
      <c r="AV142" s="275">
        <v>24022</v>
      </c>
      <c r="AW142" s="275">
        <v>25185</v>
      </c>
      <c r="AX142" s="275">
        <v>27986</v>
      </c>
      <c r="AY142" s="275">
        <v>30072</v>
      </c>
      <c r="AZ142" s="275">
        <v>31778</v>
      </c>
      <c r="BA142" s="275">
        <v>33524</v>
      </c>
      <c r="BB142" s="275">
        <v>35912</v>
      </c>
      <c r="BC142" s="275">
        <v>40164</v>
      </c>
      <c r="BD142" s="275">
        <v>43258</v>
      </c>
      <c r="BE142" s="275">
        <v>45184</v>
      </c>
      <c r="BF142" s="275">
        <v>46972</v>
      </c>
      <c r="BG142" s="275">
        <v>52012</v>
      </c>
      <c r="BH142" s="275">
        <v>63600</v>
      </c>
      <c r="BI142" s="275">
        <v>69697</v>
      </c>
    </row>
    <row r="143" spans="1:61" ht="18" customHeight="1" x14ac:dyDescent="0.2">
      <c r="A143" s="274" t="s">
        <v>1052</v>
      </c>
      <c r="B143" s="275">
        <v>0</v>
      </c>
      <c r="C143" s="275">
        <v>0</v>
      </c>
      <c r="D143" s="275">
        <v>0</v>
      </c>
      <c r="E143" s="275">
        <v>0</v>
      </c>
      <c r="F143" s="275">
        <v>0</v>
      </c>
      <c r="G143" s="275">
        <v>0</v>
      </c>
      <c r="H143" s="275">
        <v>68</v>
      </c>
      <c r="I143" s="275">
        <v>169</v>
      </c>
      <c r="J143" s="275">
        <v>223</v>
      </c>
      <c r="K143" s="275">
        <v>286</v>
      </c>
      <c r="L143" s="275"/>
      <c r="M143" s="275"/>
      <c r="N143" s="275"/>
      <c r="O143" s="275"/>
      <c r="P143" s="275">
        <v>349</v>
      </c>
      <c r="Q143" s="275">
        <v>481</v>
      </c>
      <c r="R143" s="275">
        <v>594</v>
      </c>
      <c r="S143" s="275">
        <v>706</v>
      </c>
      <c r="T143" s="275">
        <v>873</v>
      </c>
      <c r="U143" s="275">
        <v>976</v>
      </c>
      <c r="V143" s="275">
        <v>1041</v>
      </c>
      <c r="W143" s="275">
        <v>1075</v>
      </c>
      <c r="X143" s="275">
        <v>1103</v>
      </c>
      <c r="Y143" s="275">
        <v>1215</v>
      </c>
      <c r="Z143" s="275">
        <v>1366</v>
      </c>
      <c r="AA143" s="275">
        <v>1603</v>
      </c>
      <c r="AB143" s="275">
        <v>1582</v>
      </c>
      <c r="AC143" s="275">
        <v>1761</v>
      </c>
      <c r="AD143" s="275">
        <v>1798</v>
      </c>
      <c r="AE143" s="275">
        <v>1977</v>
      </c>
      <c r="AF143" s="275">
        <v>2280</v>
      </c>
      <c r="AG143" s="275">
        <v>2540</v>
      </c>
      <c r="AH143" s="275">
        <v>2847</v>
      </c>
      <c r="AI143" s="275">
        <v>3272</v>
      </c>
      <c r="AJ143" s="275">
        <v>4119</v>
      </c>
      <c r="AK143" s="275">
        <v>5305</v>
      </c>
      <c r="AL143" s="275">
        <v>6678</v>
      </c>
      <c r="AM143" s="275">
        <v>7658</v>
      </c>
      <c r="AN143" s="275">
        <v>8073</v>
      </c>
      <c r="AO143" s="275">
        <v>8628</v>
      </c>
      <c r="AP143" s="275">
        <v>8954</v>
      </c>
      <c r="AQ143" s="275">
        <v>9489</v>
      </c>
      <c r="AR143" s="275">
        <v>9814</v>
      </c>
      <c r="AS143" s="275">
        <v>10229</v>
      </c>
      <c r="AT143" s="275">
        <v>11377</v>
      </c>
      <c r="AU143" s="275">
        <v>12680</v>
      </c>
      <c r="AV143" s="275">
        <v>14193</v>
      </c>
      <c r="AW143" s="275">
        <v>15560</v>
      </c>
      <c r="AX143" s="275">
        <v>17147</v>
      </c>
      <c r="AY143" s="275">
        <v>17977</v>
      </c>
      <c r="AZ143" s="275">
        <v>18911</v>
      </c>
      <c r="BA143" s="275">
        <v>19793</v>
      </c>
      <c r="BB143" s="275">
        <v>22155</v>
      </c>
      <c r="BC143" s="275">
        <v>27753</v>
      </c>
      <c r="BD143" s="275">
        <v>30146</v>
      </c>
      <c r="BE143" s="275">
        <v>28632</v>
      </c>
      <c r="BF143" s="275">
        <v>28626</v>
      </c>
      <c r="BG143" s="275">
        <v>32390</v>
      </c>
      <c r="BH143" s="275">
        <v>44012</v>
      </c>
      <c r="BI143" s="275">
        <v>48858</v>
      </c>
    </row>
    <row r="144" spans="1:61" ht="18" customHeight="1" x14ac:dyDescent="0.2">
      <c r="A144" s="274" t="s">
        <v>1051</v>
      </c>
      <c r="B144" s="275">
        <v>0</v>
      </c>
      <c r="C144" s="275">
        <v>0</v>
      </c>
      <c r="D144" s="275">
        <v>0</v>
      </c>
      <c r="E144" s="275">
        <v>0</v>
      </c>
      <c r="F144" s="275">
        <v>0</v>
      </c>
      <c r="G144" s="275">
        <v>0</v>
      </c>
      <c r="H144" s="275">
        <v>73</v>
      </c>
      <c r="I144" s="275">
        <v>180</v>
      </c>
      <c r="J144" s="275">
        <v>207</v>
      </c>
      <c r="K144" s="275">
        <v>233</v>
      </c>
      <c r="L144" s="275"/>
      <c r="M144" s="275"/>
      <c r="N144" s="275"/>
      <c r="O144" s="275"/>
      <c r="P144" s="275">
        <v>300</v>
      </c>
      <c r="Q144" s="275">
        <v>365</v>
      </c>
      <c r="R144" s="275">
        <v>499</v>
      </c>
      <c r="S144" s="275">
        <v>647</v>
      </c>
      <c r="T144" s="275">
        <v>666</v>
      </c>
      <c r="U144" s="275">
        <v>807</v>
      </c>
      <c r="V144" s="275">
        <v>780</v>
      </c>
      <c r="W144" s="275">
        <v>822</v>
      </c>
      <c r="X144" s="275">
        <v>888</v>
      </c>
      <c r="Y144" s="275">
        <v>937</v>
      </c>
      <c r="Z144" s="275">
        <v>1066</v>
      </c>
      <c r="AA144" s="275">
        <v>1235</v>
      </c>
      <c r="AB144" s="275">
        <v>1211</v>
      </c>
      <c r="AC144" s="275">
        <v>1331</v>
      </c>
      <c r="AD144" s="275">
        <v>1392</v>
      </c>
      <c r="AE144" s="275">
        <v>1544</v>
      </c>
      <c r="AF144" s="275">
        <v>1748</v>
      </c>
      <c r="AG144" s="275">
        <v>1937</v>
      </c>
      <c r="AH144" s="275">
        <v>2065</v>
      </c>
      <c r="AI144" s="275">
        <v>2327</v>
      </c>
      <c r="AJ144" s="275">
        <v>2907</v>
      </c>
      <c r="AK144" s="275">
        <v>3808</v>
      </c>
      <c r="AL144" s="275">
        <v>4474</v>
      </c>
      <c r="AM144" s="275">
        <v>5025</v>
      </c>
      <c r="AN144" s="275">
        <v>5622</v>
      </c>
      <c r="AO144" s="275">
        <v>6160</v>
      </c>
      <c r="AP144" s="275">
        <v>6287</v>
      </c>
      <c r="AQ144" s="275">
        <v>6820</v>
      </c>
      <c r="AR144" s="275">
        <v>6951</v>
      </c>
      <c r="AS144" s="275">
        <v>7248</v>
      </c>
      <c r="AT144" s="275">
        <v>7917</v>
      </c>
      <c r="AU144" s="275">
        <v>8751</v>
      </c>
      <c r="AV144" s="275">
        <v>9829</v>
      </c>
      <c r="AW144" s="275">
        <v>9626</v>
      </c>
      <c r="AX144" s="275">
        <v>10839</v>
      </c>
      <c r="AY144" s="275">
        <v>12095</v>
      </c>
      <c r="AZ144" s="275">
        <v>12867</v>
      </c>
      <c r="BA144" s="275">
        <v>13731</v>
      </c>
      <c r="BB144" s="275">
        <v>13757</v>
      </c>
      <c r="BC144" s="275">
        <v>12411</v>
      </c>
      <c r="BD144" s="275">
        <v>13113</v>
      </c>
      <c r="BE144" s="275">
        <v>16553</v>
      </c>
      <c r="BF144" s="275">
        <v>18346</v>
      </c>
      <c r="BG144" s="275">
        <v>19622</v>
      </c>
      <c r="BH144" s="275">
        <v>19587</v>
      </c>
      <c r="BI144" s="275">
        <v>20839</v>
      </c>
    </row>
    <row r="145" spans="1:61" ht="18" customHeight="1" x14ac:dyDescent="0.2">
      <c r="A145" s="274" t="s">
        <v>1063</v>
      </c>
      <c r="B145" s="275">
        <v>0</v>
      </c>
      <c r="C145" s="275">
        <v>0</v>
      </c>
      <c r="D145" s="275">
        <v>0</v>
      </c>
      <c r="E145" s="275">
        <v>0</v>
      </c>
      <c r="F145" s="275">
        <v>0</v>
      </c>
      <c r="G145" s="275">
        <v>0</v>
      </c>
      <c r="H145" s="275">
        <v>0</v>
      </c>
      <c r="I145" s="275">
        <v>0</v>
      </c>
      <c r="J145" s="275">
        <v>0</v>
      </c>
      <c r="K145" s="275">
        <v>0</v>
      </c>
      <c r="L145" s="275"/>
      <c r="M145" s="275"/>
      <c r="N145" s="275"/>
      <c r="O145" s="275"/>
      <c r="P145" s="275">
        <v>0</v>
      </c>
      <c r="Q145" s="275">
        <v>0</v>
      </c>
      <c r="R145" s="275">
        <v>0</v>
      </c>
      <c r="S145" s="275">
        <v>0</v>
      </c>
      <c r="T145" s="275">
        <v>0</v>
      </c>
      <c r="U145" s="275">
        <v>0</v>
      </c>
      <c r="V145" s="275">
        <v>0</v>
      </c>
      <c r="W145" s="275">
        <v>0</v>
      </c>
      <c r="X145" s="275">
        <v>0</v>
      </c>
      <c r="Y145" s="275">
        <v>0</v>
      </c>
      <c r="Z145" s="275">
        <v>0</v>
      </c>
      <c r="AA145" s="275">
        <v>0</v>
      </c>
      <c r="AB145" s="275">
        <v>0</v>
      </c>
      <c r="AC145" s="275">
        <v>0</v>
      </c>
      <c r="AD145" s="275">
        <v>0</v>
      </c>
      <c r="AE145" s="275">
        <v>0</v>
      </c>
      <c r="AF145" s="275">
        <v>0</v>
      </c>
      <c r="AG145" s="275">
        <v>0</v>
      </c>
      <c r="AH145" s="275">
        <v>0</v>
      </c>
      <c r="AI145" s="275">
        <v>0</v>
      </c>
      <c r="AJ145" s="275">
        <v>0</v>
      </c>
      <c r="AK145" s="275">
        <v>0</v>
      </c>
      <c r="AL145" s="275">
        <v>0</v>
      </c>
      <c r="AM145" s="275">
        <v>0</v>
      </c>
      <c r="AN145" s="275">
        <v>0</v>
      </c>
      <c r="AO145" s="275">
        <v>0</v>
      </c>
      <c r="AP145" s="275">
        <v>0</v>
      </c>
      <c r="AQ145" s="275">
        <v>0</v>
      </c>
      <c r="AR145" s="275">
        <v>56</v>
      </c>
      <c r="AS145" s="275">
        <v>494</v>
      </c>
      <c r="AT145" s="275">
        <v>731</v>
      </c>
      <c r="AU145" s="275">
        <v>1001</v>
      </c>
      <c r="AV145" s="275">
        <v>1192</v>
      </c>
      <c r="AW145" s="275">
        <v>1435</v>
      </c>
      <c r="AX145" s="275">
        <v>1604</v>
      </c>
      <c r="AY145" s="275">
        <v>1653</v>
      </c>
      <c r="AZ145" s="275">
        <v>2518</v>
      </c>
      <c r="BA145" s="275">
        <v>2638</v>
      </c>
      <c r="BB145" s="275">
        <v>2746</v>
      </c>
      <c r="BC145" s="275">
        <v>2973</v>
      </c>
      <c r="BD145" s="275">
        <v>3064</v>
      </c>
      <c r="BE145" s="275">
        <v>3046</v>
      </c>
      <c r="BF145" s="275">
        <v>3202</v>
      </c>
      <c r="BG145" s="275">
        <v>3534</v>
      </c>
      <c r="BH145" s="275">
        <v>3186</v>
      </c>
      <c r="BI145" s="275">
        <v>3402</v>
      </c>
    </row>
    <row r="146" spans="1:61" ht="18" customHeight="1" x14ac:dyDescent="0.2">
      <c r="A146" s="274" t="s">
        <v>1052</v>
      </c>
      <c r="B146" s="275">
        <v>0</v>
      </c>
      <c r="C146" s="275">
        <v>0</v>
      </c>
      <c r="D146" s="275">
        <v>0</v>
      </c>
      <c r="E146" s="275">
        <v>0</v>
      </c>
      <c r="F146" s="275">
        <v>0</v>
      </c>
      <c r="G146" s="275">
        <v>0</v>
      </c>
      <c r="H146" s="275">
        <v>0</v>
      </c>
      <c r="I146" s="275">
        <v>0</v>
      </c>
      <c r="J146" s="275">
        <v>0</v>
      </c>
      <c r="K146" s="275">
        <v>0</v>
      </c>
      <c r="L146" s="275"/>
      <c r="M146" s="275"/>
      <c r="N146" s="275"/>
      <c r="O146" s="275"/>
      <c r="P146" s="275">
        <v>0</v>
      </c>
      <c r="Q146" s="275">
        <v>0</v>
      </c>
      <c r="R146" s="275">
        <v>0</v>
      </c>
      <c r="S146" s="275">
        <v>0</v>
      </c>
      <c r="T146" s="275">
        <v>0</v>
      </c>
      <c r="U146" s="275">
        <v>0</v>
      </c>
      <c r="V146" s="275">
        <v>0</v>
      </c>
      <c r="W146" s="275">
        <v>0</v>
      </c>
      <c r="X146" s="275">
        <v>0</v>
      </c>
      <c r="Y146" s="275">
        <v>0</v>
      </c>
      <c r="Z146" s="275">
        <v>0</v>
      </c>
      <c r="AA146" s="275">
        <v>0</v>
      </c>
      <c r="AB146" s="275">
        <v>0</v>
      </c>
      <c r="AC146" s="275">
        <v>0</v>
      </c>
      <c r="AD146" s="275">
        <v>0</v>
      </c>
      <c r="AE146" s="275">
        <v>0</v>
      </c>
      <c r="AF146" s="275">
        <v>0</v>
      </c>
      <c r="AG146" s="275">
        <v>0</v>
      </c>
      <c r="AH146" s="275">
        <v>0</v>
      </c>
      <c r="AI146" s="275">
        <v>0</v>
      </c>
      <c r="AJ146" s="275">
        <v>0</v>
      </c>
      <c r="AK146" s="275">
        <v>0</v>
      </c>
      <c r="AL146" s="275">
        <v>0</v>
      </c>
      <c r="AM146" s="275">
        <v>0</v>
      </c>
      <c r="AN146" s="275">
        <v>0</v>
      </c>
      <c r="AO146" s="275">
        <v>0</v>
      </c>
      <c r="AP146" s="275">
        <v>0</v>
      </c>
      <c r="AQ146" s="275">
        <v>0</v>
      </c>
      <c r="AR146" s="275">
        <v>39</v>
      </c>
      <c r="AS146" s="275">
        <v>338</v>
      </c>
      <c r="AT146" s="275">
        <v>506</v>
      </c>
      <c r="AU146" s="275">
        <v>702</v>
      </c>
      <c r="AV146" s="275">
        <v>840</v>
      </c>
      <c r="AW146" s="275">
        <v>1015</v>
      </c>
      <c r="AX146" s="275">
        <v>1125</v>
      </c>
      <c r="AY146" s="275">
        <v>1158</v>
      </c>
      <c r="AZ146" s="275">
        <v>1717</v>
      </c>
      <c r="BA146" s="275">
        <v>1823</v>
      </c>
      <c r="BB146" s="275">
        <v>1906</v>
      </c>
      <c r="BC146" s="275">
        <v>2070</v>
      </c>
      <c r="BD146" s="275">
        <v>2121</v>
      </c>
      <c r="BE146" s="275">
        <v>2117</v>
      </c>
      <c r="BF146" s="275">
        <v>2224</v>
      </c>
      <c r="BG146" s="275">
        <v>2459</v>
      </c>
      <c r="BH146" s="275">
        <v>2226</v>
      </c>
      <c r="BI146" s="275">
        <v>2572</v>
      </c>
    </row>
    <row r="147" spans="1:61" ht="18" customHeight="1" x14ac:dyDescent="0.2">
      <c r="A147" s="274" t="s">
        <v>1051</v>
      </c>
      <c r="B147" s="275">
        <v>0</v>
      </c>
      <c r="C147" s="275">
        <v>0</v>
      </c>
      <c r="D147" s="275">
        <v>0</v>
      </c>
      <c r="E147" s="275">
        <v>0</v>
      </c>
      <c r="F147" s="275">
        <v>0</v>
      </c>
      <c r="G147" s="275">
        <v>0</v>
      </c>
      <c r="H147" s="275">
        <v>0</v>
      </c>
      <c r="I147" s="275">
        <v>0</v>
      </c>
      <c r="J147" s="275">
        <v>0</v>
      </c>
      <c r="K147" s="275">
        <v>0</v>
      </c>
      <c r="L147" s="275"/>
      <c r="M147" s="275"/>
      <c r="N147" s="275"/>
      <c r="O147" s="275"/>
      <c r="P147" s="275">
        <v>0</v>
      </c>
      <c r="Q147" s="275">
        <v>0</v>
      </c>
      <c r="R147" s="275">
        <v>0</v>
      </c>
      <c r="S147" s="275">
        <v>0</v>
      </c>
      <c r="T147" s="275">
        <v>0</v>
      </c>
      <c r="U147" s="275">
        <v>0</v>
      </c>
      <c r="V147" s="275">
        <v>0</v>
      </c>
      <c r="W147" s="275">
        <v>0</v>
      </c>
      <c r="X147" s="275">
        <v>0</v>
      </c>
      <c r="Y147" s="275">
        <v>0</v>
      </c>
      <c r="Z147" s="275">
        <v>0</v>
      </c>
      <c r="AA147" s="275">
        <v>0</v>
      </c>
      <c r="AB147" s="275">
        <v>0</v>
      </c>
      <c r="AC147" s="275">
        <v>0</v>
      </c>
      <c r="AD147" s="275">
        <v>0</v>
      </c>
      <c r="AE147" s="275">
        <v>0</v>
      </c>
      <c r="AF147" s="275">
        <v>0</v>
      </c>
      <c r="AG147" s="275">
        <v>0</v>
      </c>
      <c r="AH147" s="275">
        <v>0</v>
      </c>
      <c r="AI147" s="275">
        <v>0</v>
      </c>
      <c r="AJ147" s="275">
        <v>0</v>
      </c>
      <c r="AK147" s="275">
        <v>0</v>
      </c>
      <c r="AL147" s="275">
        <v>0</v>
      </c>
      <c r="AM147" s="275">
        <v>0</v>
      </c>
      <c r="AN147" s="275">
        <v>0</v>
      </c>
      <c r="AO147" s="275">
        <v>0</v>
      </c>
      <c r="AP147" s="275">
        <v>0</v>
      </c>
      <c r="AQ147" s="275">
        <v>0</v>
      </c>
      <c r="AR147" s="275">
        <v>17</v>
      </c>
      <c r="AS147" s="275">
        <v>155</v>
      </c>
      <c r="AT147" s="275">
        <v>225</v>
      </c>
      <c r="AU147" s="275">
        <v>299</v>
      </c>
      <c r="AV147" s="275">
        <v>351</v>
      </c>
      <c r="AW147" s="275">
        <v>421</v>
      </c>
      <c r="AX147" s="275">
        <v>479</v>
      </c>
      <c r="AY147" s="275">
        <v>494</v>
      </c>
      <c r="AZ147" s="275">
        <v>801</v>
      </c>
      <c r="BA147" s="275">
        <v>815</v>
      </c>
      <c r="BB147" s="275">
        <v>840</v>
      </c>
      <c r="BC147" s="275">
        <v>903</v>
      </c>
      <c r="BD147" s="275">
        <v>943</v>
      </c>
      <c r="BE147" s="275">
        <v>929</v>
      </c>
      <c r="BF147" s="275">
        <v>979</v>
      </c>
      <c r="BG147" s="275">
        <v>1076</v>
      </c>
      <c r="BH147" s="275">
        <v>959</v>
      </c>
      <c r="BI147" s="275">
        <v>830</v>
      </c>
    </row>
    <row r="148" spans="1:61" ht="18" customHeight="1" x14ac:dyDescent="0.2">
      <c r="A148" s="274" t="s">
        <v>1062</v>
      </c>
      <c r="B148" s="275">
        <v>218</v>
      </c>
      <c r="C148" s="275">
        <v>248</v>
      </c>
      <c r="D148" s="275">
        <v>298</v>
      </c>
      <c r="E148" s="275">
        <v>352</v>
      </c>
      <c r="F148" s="275">
        <v>324</v>
      </c>
      <c r="G148" s="275">
        <v>284</v>
      </c>
      <c r="H148" s="275">
        <v>359</v>
      </c>
      <c r="I148" s="275">
        <v>408</v>
      </c>
      <c r="J148" s="275">
        <v>403</v>
      </c>
      <c r="K148" s="275">
        <v>420</v>
      </c>
      <c r="L148" s="275"/>
      <c r="M148" s="275"/>
      <c r="N148" s="275"/>
      <c r="O148" s="275"/>
      <c r="P148" s="275">
        <v>448</v>
      </c>
      <c r="Q148" s="275">
        <v>502</v>
      </c>
      <c r="R148" s="275">
        <v>568</v>
      </c>
      <c r="S148" s="275">
        <v>605</v>
      </c>
      <c r="T148" s="275">
        <v>659</v>
      </c>
      <c r="U148" s="275">
        <v>681</v>
      </c>
      <c r="V148" s="275">
        <v>728</v>
      </c>
      <c r="W148" s="275">
        <v>798</v>
      </c>
      <c r="X148" s="275">
        <v>717</v>
      </c>
      <c r="Y148" s="275">
        <v>797</v>
      </c>
      <c r="Z148" s="275">
        <v>971</v>
      </c>
      <c r="AA148" s="275">
        <v>1131</v>
      </c>
      <c r="AB148" s="275">
        <v>1250</v>
      </c>
      <c r="AC148" s="275">
        <v>1264</v>
      </c>
      <c r="AD148" s="275">
        <v>1389</v>
      </c>
      <c r="AE148" s="275">
        <v>1662</v>
      </c>
      <c r="AF148" s="275">
        <v>1872</v>
      </c>
      <c r="AG148" s="275">
        <v>2019</v>
      </c>
      <c r="AH148" s="275">
        <v>2351</v>
      </c>
      <c r="AI148" s="275">
        <v>2530</v>
      </c>
      <c r="AJ148" s="275">
        <v>2893</v>
      </c>
      <c r="AK148" s="275">
        <v>3201</v>
      </c>
      <c r="AL148" s="275">
        <v>3198</v>
      </c>
      <c r="AM148" s="275">
        <v>3229</v>
      </c>
      <c r="AN148" s="275">
        <v>3303</v>
      </c>
      <c r="AO148" s="275">
        <v>3357</v>
      </c>
      <c r="AP148" s="275">
        <v>3552</v>
      </c>
      <c r="AQ148" s="275">
        <v>3582</v>
      </c>
      <c r="AR148" s="275">
        <v>3687</v>
      </c>
      <c r="AS148" s="275">
        <v>4102</v>
      </c>
      <c r="AT148" s="275">
        <v>4671</v>
      </c>
      <c r="AU148" s="275">
        <v>5400</v>
      </c>
      <c r="AV148" s="275">
        <v>6689</v>
      </c>
      <c r="AW148" s="275">
        <v>7283</v>
      </c>
      <c r="AX148" s="275">
        <v>7848</v>
      </c>
      <c r="AY148" s="275">
        <v>8052</v>
      </c>
      <c r="AZ148" s="275">
        <v>9191</v>
      </c>
      <c r="BA148" s="275">
        <v>10222</v>
      </c>
      <c r="BB148" s="275">
        <v>11390</v>
      </c>
      <c r="BC148" s="275">
        <v>12023</v>
      </c>
      <c r="BD148" s="275">
        <v>12310</v>
      </c>
      <c r="BE148" s="275">
        <v>13211</v>
      </c>
      <c r="BF148" s="275">
        <v>13801</v>
      </c>
      <c r="BG148" s="275">
        <v>13830</v>
      </c>
      <c r="BH148" s="275">
        <v>15155</v>
      </c>
      <c r="BI148" s="275">
        <v>15117</v>
      </c>
    </row>
    <row r="149" spans="1:61" ht="18" customHeight="1" x14ac:dyDescent="0.2">
      <c r="A149" s="274" t="s">
        <v>1061</v>
      </c>
      <c r="B149" s="275">
        <v>25</v>
      </c>
      <c r="C149" s="275">
        <v>27</v>
      </c>
      <c r="D149" s="275">
        <v>27</v>
      </c>
      <c r="E149" s="275">
        <v>28</v>
      </c>
      <c r="F149" s="275">
        <v>29</v>
      </c>
      <c r="G149" s="275">
        <v>30</v>
      </c>
      <c r="H149" s="275">
        <v>31</v>
      </c>
      <c r="I149" s="275">
        <v>32</v>
      </c>
      <c r="J149" s="275">
        <v>34</v>
      </c>
      <c r="K149" s="275">
        <v>39</v>
      </c>
      <c r="L149" s="275"/>
      <c r="M149" s="275"/>
      <c r="N149" s="275"/>
      <c r="O149" s="275"/>
      <c r="P149" s="275">
        <v>41</v>
      </c>
      <c r="Q149" s="275">
        <v>48</v>
      </c>
      <c r="R149" s="275">
        <v>59</v>
      </c>
      <c r="S149" s="275">
        <v>70</v>
      </c>
      <c r="T149" s="275">
        <v>80</v>
      </c>
      <c r="U149" s="275">
        <v>100</v>
      </c>
      <c r="V149" s="275">
        <v>129</v>
      </c>
      <c r="W149" s="275">
        <v>123</v>
      </c>
      <c r="X149" s="275">
        <v>148</v>
      </c>
      <c r="Y149" s="275">
        <v>154</v>
      </c>
      <c r="Z149" s="275">
        <v>173</v>
      </c>
      <c r="AA149" s="275">
        <v>195</v>
      </c>
      <c r="AB149" s="275">
        <v>224</v>
      </c>
      <c r="AC149" s="275">
        <v>248</v>
      </c>
      <c r="AD149" s="275">
        <v>268</v>
      </c>
      <c r="AE149" s="275">
        <v>277</v>
      </c>
      <c r="AF149" s="275">
        <v>318</v>
      </c>
      <c r="AG149" s="275">
        <v>354</v>
      </c>
      <c r="AH149" s="275">
        <v>376</v>
      </c>
      <c r="AI149" s="275">
        <v>382</v>
      </c>
      <c r="AJ149" s="275">
        <v>419</v>
      </c>
      <c r="AK149" s="275">
        <v>471</v>
      </c>
      <c r="AL149" s="275">
        <v>510</v>
      </c>
      <c r="AM149" s="275">
        <v>574</v>
      </c>
      <c r="AN149" s="275">
        <v>642</v>
      </c>
      <c r="AO149" s="275">
        <v>698</v>
      </c>
      <c r="AP149" s="275">
        <v>810</v>
      </c>
      <c r="AQ149" s="275">
        <v>881</v>
      </c>
      <c r="AR149" s="275">
        <v>988</v>
      </c>
      <c r="AS149" s="275">
        <v>1092</v>
      </c>
      <c r="AT149" s="275">
        <v>1307</v>
      </c>
      <c r="AU149" s="275">
        <v>1534</v>
      </c>
      <c r="AV149" s="275">
        <v>1757</v>
      </c>
      <c r="AW149" s="275">
        <v>2179</v>
      </c>
      <c r="AX149" s="275">
        <v>2386</v>
      </c>
      <c r="AY149" s="275">
        <v>2503</v>
      </c>
      <c r="AZ149" s="275">
        <v>2700</v>
      </c>
      <c r="BA149" s="275">
        <v>3383</v>
      </c>
      <c r="BB149" s="275">
        <v>4305</v>
      </c>
      <c r="BC149" s="275">
        <v>5302</v>
      </c>
      <c r="BD149" s="275">
        <v>5779</v>
      </c>
      <c r="BE149" s="275">
        <v>6369</v>
      </c>
      <c r="BF149" s="275">
        <v>6567</v>
      </c>
      <c r="BG149" s="275">
        <v>7217</v>
      </c>
      <c r="BH149" s="275">
        <v>7924</v>
      </c>
      <c r="BI149" s="275">
        <v>9938</v>
      </c>
    </row>
    <row r="150" spans="1:61" ht="18" customHeight="1" x14ac:dyDescent="0.2">
      <c r="A150" s="274" t="s">
        <v>1060</v>
      </c>
      <c r="B150" s="275">
        <v>409</v>
      </c>
      <c r="C150" s="275">
        <v>452</v>
      </c>
      <c r="D150" s="275">
        <v>493</v>
      </c>
      <c r="E150" s="275">
        <v>529</v>
      </c>
      <c r="F150" s="275">
        <v>579</v>
      </c>
      <c r="G150" s="275">
        <v>641</v>
      </c>
      <c r="H150" s="275">
        <v>675</v>
      </c>
      <c r="I150" s="275">
        <v>709</v>
      </c>
      <c r="J150" s="275">
        <v>730</v>
      </c>
      <c r="K150" s="275">
        <v>733</v>
      </c>
      <c r="L150" s="275"/>
      <c r="M150" s="275"/>
      <c r="N150" s="275"/>
      <c r="O150" s="275"/>
      <c r="P150" s="275">
        <v>878</v>
      </c>
      <c r="Q150" s="275">
        <v>1008</v>
      </c>
      <c r="R150" s="275">
        <v>1147</v>
      </c>
      <c r="S150" s="275">
        <v>1355</v>
      </c>
      <c r="T150" s="275">
        <v>1631</v>
      </c>
      <c r="U150" s="275">
        <v>2241</v>
      </c>
      <c r="V150" s="275">
        <v>2480</v>
      </c>
      <c r="W150" s="275">
        <v>2872</v>
      </c>
      <c r="X150" s="275">
        <v>3409</v>
      </c>
      <c r="Y150" s="275">
        <v>4088</v>
      </c>
      <c r="Z150" s="275">
        <v>4981</v>
      </c>
      <c r="AA150" s="275">
        <v>5935</v>
      </c>
      <c r="AB150" s="275">
        <v>6574</v>
      </c>
      <c r="AC150" s="275">
        <v>7518</v>
      </c>
      <c r="AD150" s="275">
        <v>8884</v>
      </c>
      <c r="AE150" s="275">
        <v>10834</v>
      </c>
      <c r="AF150" s="275">
        <v>12620</v>
      </c>
      <c r="AG150" s="275">
        <v>14734</v>
      </c>
      <c r="AH150" s="275">
        <v>17070</v>
      </c>
      <c r="AI150" s="275">
        <v>19044</v>
      </c>
      <c r="AJ150" s="275">
        <v>21062</v>
      </c>
      <c r="AK150" s="275">
        <v>23114</v>
      </c>
      <c r="AL150" s="275">
        <v>25420</v>
      </c>
      <c r="AM150" s="275">
        <v>26755</v>
      </c>
      <c r="AN150" s="275">
        <v>27517</v>
      </c>
      <c r="AO150" s="275">
        <v>28885</v>
      </c>
      <c r="AP150" s="275">
        <v>29891</v>
      </c>
      <c r="AQ150" s="275">
        <v>31472</v>
      </c>
      <c r="AR150" s="275">
        <v>36426</v>
      </c>
      <c r="AS150" s="275">
        <v>37253</v>
      </c>
      <c r="AT150" s="275">
        <v>36129</v>
      </c>
      <c r="AU150" s="275">
        <v>37887</v>
      </c>
      <c r="AV150" s="275">
        <v>38785</v>
      </c>
      <c r="AW150" s="275">
        <v>41429</v>
      </c>
      <c r="AX150" s="275">
        <v>44471</v>
      </c>
      <c r="AY150" s="275">
        <v>45806</v>
      </c>
      <c r="AZ150" s="275">
        <v>48004</v>
      </c>
      <c r="BA150" s="275">
        <v>50933</v>
      </c>
      <c r="BB150" s="275">
        <v>52969</v>
      </c>
      <c r="BC150" s="275">
        <v>52026</v>
      </c>
      <c r="BD150" s="275">
        <v>54173</v>
      </c>
      <c r="BE150" s="275">
        <v>54778</v>
      </c>
      <c r="BF150" s="275">
        <v>59599</v>
      </c>
      <c r="BG150" s="275">
        <v>58403</v>
      </c>
      <c r="BH150" s="275">
        <v>59731</v>
      </c>
      <c r="BI150" s="275">
        <v>63567</v>
      </c>
    </row>
    <row r="151" spans="1:61" ht="18" customHeight="1" x14ac:dyDescent="0.2">
      <c r="A151" s="274" t="s">
        <v>1059</v>
      </c>
      <c r="B151" s="275">
        <v>0</v>
      </c>
      <c r="C151" s="275">
        <v>0</v>
      </c>
      <c r="D151" s="275">
        <v>0</v>
      </c>
      <c r="E151" s="275">
        <v>0</v>
      </c>
      <c r="F151" s="275">
        <v>0</v>
      </c>
      <c r="G151" s="275">
        <v>0</v>
      </c>
      <c r="H151" s="275">
        <v>0</v>
      </c>
      <c r="I151" s="275">
        <v>0</v>
      </c>
      <c r="J151" s="275">
        <v>0</v>
      </c>
      <c r="K151" s="275">
        <v>0</v>
      </c>
      <c r="L151" s="275"/>
      <c r="M151" s="275"/>
      <c r="N151" s="275"/>
      <c r="O151" s="275"/>
      <c r="P151" s="275">
        <v>0</v>
      </c>
      <c r="Q151" s="275">
        <v>0</v>
      </c>
      <c r="R151" s="275">
        <v>0</v>
      </c>
      <c r="S151" s="275">
        <v>0</v>
      </c>
      <c r="T151" s="275">
        <v>0</v>
      </c>
      <c r="U151" s="275">
        <v>0</v>
      </c>
      <c r="V151" s="275">
        <v>0</v>
      </c>
      <c r="W151" s="275">
        <v>0</v>
      </c>
      <c r="X151" s="275">
        <v>0</v>
      </c>
      <c r="Y151" s="275">
        <v>0</v>
      </c>
      <c r="Z151" s="275">
        <v>0</v>
      </c>
      <c r="AA151" s="275">
        <v>0</v>
      </c>
      <c r="AB151" s="275">
        <v>0</v>
      </c>
      <c r="AC151" s="275">
        <v>0</v>
      </c>
      <c r="AD151" s="275">
        <v>0</v>
      </c>
      <c r="AE151" s="275">
        <v>0</v>
      </c>
      <c r="AF151" s="275">
        <v>0</v>
      </c>
      <c r="AG151" s="275">
        <v>0</v>
      </c>
      <c r="AH151" s="275">
        <v>0</v>
      </c>
      <c r="AI151" s="275">
        <v>0</v>
      </c>
      <c r="AJ151" s="275">
        <v>0</v>
      </c>
      <c r="AK151" s="275">
        <v>0</v>
      </c>
      <c r="AL151" s="275">
        <v>0</v>
      </c>
      <c r="AM151" s="275">
        <v>0</v>
      </c>
      <c r="AN151" s="275">
        <v>0</v>
      </c>
      <c r="AO151" s="275">
        <v>0</v>
      </c>
      <c r="AP151" s="275">
        <v>0</v>
      </c>
      <c r="AQ151" s="275">
        <v>0</v>
      </c>
      <c r="AR151" s="275">
        <v>0</v>
      </c>
      <c r="AS151" s="275">
        <v>0</v>
      </c>
      <c r="AT151" s="275">
        <v>0</v>
      </c>
      <c r="AU151" s="275">
        <v>0</v>
      </c>
      <c r="AV151" s="275">
        <v>0</v>
      </c>
      <c r="AW151" s="275">
        <v>0</v>
      </c>
      <c r="AX151" s="275">
        <v>0</v>
      </c>
      <c r="AY151" s="275">
        <v>0</v>
      </c>
      <c r="AZ151" s="275">
        <v>0</v>
      </c>
      <c r="BA151" s="275">
        <v>0</v>
      </c>
      <c r="BB151" s="275">
        <v>0</v>
      </c>
      <c r="BC151" s="275">
        <v>0</v>
      </c>
      <c r="BD151" s="275">
        <v>0</v>
      </c>
      <c r="BE151" s="275">
        <v>0</v>
      </c>
      <c r="BF151" s="275">
        <v>0</v>
      </c>
      <c r="BG151" s="275">
        <v>0</v>
      </c>
      <c r="BH151" s="275">
        <v>0</v>
      </c>
      <c r="BI151" s="275">
        <v>0</v>
      </c>
    </row>
    <row r="152" spans="1:61" ht="18" customHeight="1" x14ac:dyDescent="0.2">
      <c r="A152" s="274" t="s">
        <v>1058</v>
      </c>
      <c r="B152" s="275">
        <v>73</v>
      </c>
      <c r="C152" s="275">
        <v>78</v>
      </c>
      <c r="D152" s="275">
        <v>84</v>
      </c>
      <c r="E152" s="275">
        <v>93</v>
      </c>
      <c r="F152" s="275">
        <v>106</v>
      </c>
      <c r="G152" s="275">
        <v>128</v>
      </c>
      <c r="H152" s="275">
        <v>150</v>
      </c>
      <c r="I152" s="275">
        <v>156</v>
      </c>
      <c r="J152" s="275">
        <v>176</v>
      </c>
      <c r="K152" s="275">
        <v>199</v>
      </c>
      <c r="L152" s="275"/>
      <c r="M152" s="275"/>
      <c r="N152" s="275"/>
      <c r="O152" s="275"/>
      <c r="P152" s="275">
        <v>225</v>
      </c>
      <c r="Q152" s="275">
        <v>255</v>
      </c>
      <c r="R152" s="275">
        <v>302</v>
      </c>
      <c r="S152" s="275">
        <v>359</v>
      </c>
      <c r="T152" s="275">
        <v>428</v>
      </c>
      <c r="U152" s="275">
        <v>514</v>
      </c>
      <c r="V152" s="275">
        <v>626</v>
      </c>
      <c r="W152" s="275">
        <v>786</v>
      </c>
      <c r="X152" s="275">
        <v>1061</v>
      </c>
      <c r="Y152" s="275">
        <v>1434</v>
      </c>
      <c r="Z152" s="275">
        <v>1848</v>
      </c>
      <c r="AA152" s="275">
        <v>2487</v>
      </c>
      <c r="AB152" s="275">
        <v>3009</v>
      </c>
      <c r="AC152" s="275">
        <v>3594</v>
      </c>
      <c r="AD152" s="275">
        <v>4534</v>
      </c>
      <c r="AE152" s="275">
        <v>5781</v>
      </c>
      <c r="AF152" s="275">
        <v>6880</v>
      </c>
      <c r="AG152" s="275">
        <v>8144</v>
      </c>
      <c r="AH152" s="275">
        <v>9409</v>
      </c>
      <c r="AI152" s="275">
        <v>10586</v>
      </c>
      <c r="AJ152" s="275">
        <v>11306</v>
      </c>
      <c r="AK152" s="275">
        <v>12411</v>
      </c>
      <c r="AL152" s="275">
        <v>13781</v>
      </c>
      <c r="AM152" s="275">
        <v>14895</v>
      </c>
      <c r="AN152" s="275">
        <v>16174</v>
      </c>
      <c r="AO152" s="275">
        <v>17574</v>
      </c>
      <c r="AP152" s="275">
        <v>18822</v>
      </c>
      <c r="AQ152" s="275">
        <v>20089</v>
      </c>
      <c r="AR152" s="275">
        <v>24345</v>
      </c>
      <c r="AS152" s="275">
        <v>24366</v>
      </c>
      <c r="AT152" s="275">
        <v>22466</v>
      </c>
      <c r="AU152" s="275">
        <v>22695</v>
      </c>
      <c r="AV152" s="275">
        <v>22973</v>
      </c>
      <c r="AW152" s="275">
        <v>24540</v>
      </c>
      <c r="AX152" s="275">
        <v>27362</v>
      </c>
      <c r="AY152" s="275">
        <v>28487</v>
      </c>
      <c r="AZ152" s="275">
        <v>30896</v>
      </c>
      <c r="BA152" s="275">
        <v>33202</v>
      </c>
      <c r="BB152" s="275">
        <v>34286</v>
      </c>
      <c r="BC152" s="275">
        <v>33709</v>
      </c>
      <c r="BD152" s="275">
        <v>35548</v>
      </c>
      <c r="BE152" s="275">
        <v>34930</v>
      </c>
      <c r="BF152" s="275">
        <v>38954</v>
      </c>
      <c r="BG152" s="275">
        <v>37851</v>
      </c>
      <c r="BH152" s="275">
        <v>38734</v>
      </c>
      <c r="BI152" s="275">
        <v>41615</v>
      </c>
    </row>
    <row r="153" spans="1:61" ht="18" customHeight="1" x14ac:dyDescent="0.2">
      <c r="A153" s="274" t="s">
        <v>1057</v>
      </c>
      <c r="B153" s="275">
        <v>0</v>
      </c>
      <c r="C153" s="275">
        <v>0</v>
      </c>
      <c r="D153" s="275">
        <v>0</v>
      </c>
      <c r="E153" s="275">
        <v>0</v>
      </c>
      <c r="F153" s="275">
        <v>0</v>
      </c>
      <c r="G153" s="275">
        <v>0</v>
      </c>
      <c r="H153" s="275">
        <v>0</v>
      </c>
      <c r="I153" s="275">
        <v>0</v>
      </c>
      <c r="J153" s="275">
        <v>0</v>
      </c>
      <c r="K153" s="275">
        <v>0</v>
      </c>
      <c r="L153" s="275"/>
      <c r="M153" s="275"/>
      <c r="N153" s="275"/>
      <c r="O153" s="275"/>
      <c r="P153" s="275">
        <v>0</v>
      </c>
      <c r="Q153" s="275">
        <v>0</v>
      </c>
      <c r="R153" s="275">
        <v>0</v>
      </c>
      <c r="S153" s="275">
        <v>0</v>
      </c>
      <c r="T153" s="275">
        <v>0</v>
      </c>
      <c r="U153" s="275">
        <v>41</v>
      </c>
      <c r="V153" s="275">
        <v>56</v>
      </c>
      <c r="W153" s="275">
        <v>65</v>
      </c>
      <c r="X153" s="275">
        <v>79</v>
      </c>
      <c r="Y153" s="275">
        <v>99</v>
      </c>
      <c r="Z153" s="275">
        <v>130</v>
      </c>
      <c r="AA153" s="275">
        <v>149</v>
      </c>
      <c r="AB153" s="275">
        <v>143</v>
      </c>
      <c r="AC153" s="275">
        <v>144</v>
      </c>
      <c r="AD153" s="275">
        <v>168</v>
      </c>
      <c r="AE153" s="275">
        <v>191</v>
      </c>
      <c r="AF153" s="275">
        <v>195</v>
      </c>
      <c r="AG153" s="275">
        <v>214</v>
      </c>
      <c r="AH153" s="275">
        <v>232</v>
      </c>
      <c r="AI153" s="275">
        <v>227</v>
      </c>
      <c r="AJ153" s="275">
        <v>277</v>
      </c>
      <c r="AK153" s="275">
        <v>334</v>
      </c>
      <c r="AL153" s="275">
        <v>398</v>
      </c>
      <c r="AM153" s="275">
        <v>409</v>
      </c>
      <c r="AN153" s="275">
        <v>411</v>
      </c>
      <c r="AO153" s="275">
        <v>457</v>
      </c>
      <c r="AP153" s="275">
        <v>450</v>
      </c>
      <c r="AQ153" s="275">
        <v>484</v>
      </c>
      <c r="AR153" s="275">
        <v>481</v>
      </c>
      <c r="AS153" s="275">
        <v>495</v>
      </c>
      <c r="AT153" s="275">
        <v>537</v>
      </c>
      <c r="AU153" s="275">
        <v>591</v>
      </c>
      <c r="AV153" s="275">
        <v>595</v>
      </c>
      <c r="AW153" s="275">
        <v>645</v>
      </c>
      <c r="AX153" s="275">
        <v>679</v>
      </c>
      <c r="AY153" s="275">
        <v>680</v>
      </c>
      <c r="AZ153" s="275">
        <v>701</v>
      </c>
      <c r="BA153" s="275">
        <v>709</v>
      </c>
      <c r="BB153" s="275">
        <v>748</v>
      </c>
      <c r="BC153" s="275">
        <v>841</v>
      </c>
      <c r="BD153" s="275">
        <v>946</v>
      </c>
      <c r="BE153" s="275">
        <v>960</v>
      </c>
      <c r="BF153" s="275">
        <v>992</v>
      </c>
      <c r="BG153" s="275">
        <v>968</v>
      </c>
      <c r="BH153" s="275">
        <v>1001</v>
      </c>
      <c r="BI153" s="275">
        <v>1022</v>
      </c>
    </row>
    <row r="154" spans="1:61" ht="18" customHeight="1" x14ac:dyDescent="0.2">
      <c r="A154" s="274" t="s">
        <v>1056</v>
      </c>
      <c r="B154" s="275">
        <v>252</v>
      </c>
      <c r="C154" s="275">
        <v>267</v>
      </c>
      <c r="D154" s="275">
        <v>288</v>
      </c>
      <c r="E154" s="275">
        <v>305</v>
      </c>
      <c r="F154" s="275">
        <v>328</v>
      </c>
      <c r="G154" s="275">
        <v>348</v>
      </c>
      <c r="H154" s="275">
        <v>393</v>
      </c>
      <c r="I154" s="275">
        <v>443</v>
      </c>
      <c r="J154" s="275">
        <v>424</v>
      </c>
      <c r="K154" s="275">
        <v>370</v>
      </c>
      <c r="L154" s="275"/>
      <c r="M154" s="275"/>
      <c r="N154" s="275"/>
      <c r="O154" s="275"/>
      <c r="P154" s="275">
        <v>454</v>
      </c>
      <c r="Q154" s="275">
        <v>486</v>
      </c>
      <c r="R154" s="275">
        <v>530</v>
      </c>
      <c r="S154" s="275">
        <v>634</v>
      </c>
      <c r="T154" s="275">
        <v>747</v>
      </c>
      <c r="U154" s="275">
        <v>853</v>
      </c>
      <c r="V154" s="275">
        <v>985</v>
      </c>
      <c r="W154" s="275">
        <v>1127</v>
      </c>
      <c r="X154" s="275">
        <v>1222</v>
      </c>
      <c r="Y154" s="275">
        <v>1448</v>
      </c>
      <c r="Z154" s="275">
        <v>1612</v>
      </c>
      <c r="AA154" s="275">
        <v>1806</v>
      </c>
      <c r="AB154" s="275">
        <v>2032</v>
      </c>
      <c r="AC154" s="275">
        <v>2274</v>
      </c>
      <c r="AD154" s="275">
        <v>2652</v>
      </c>
      <c r="AE154" s="275">
        <v>3289</v>
      </c>
      <c r="AF154" s="275">
        <v>3853</v>
      </c>
      <c r="AG154" s="275">
        <v>4504</v>
      </c>
      <c r="AH154" s="275">
        <v>5346</v>
      </c>
      <c r="AI154" s="275">
        <v>6355</v>
      </c>
      <c r="AJ154" s="275">
        <v>7175</v>
      </c>
      <c r="AK154" s="275">
        <v>8011</v>
      </c>
      <c r="AL154" s="275">
        <v>8689</v>
      </c>
      <c r="AM154" s="275">
        <v>8803</v>
      </c>
      <c r="AN154" s="275">
        <v>8183</v>
      </c>
      <c r="AO154" s="275">
        <v>7994</v>
      </c>
      <c r="AP154" s="275">
        <v>7980</v>
      </c>
      <c r="AQ154" s="275">
        <v>8292</v>
      </c>
      <c r="AR154" s="275">
        <v>8966</v>
      </c>
      <c r="AS154" s="275">
        <v>9652</v>
      </c>
      <c r="AT154" s="275">
        <v>10132</v>
      </c>
      <c r="AU154" s="275">
        <v>11196</v>
      </c>
      <c r="AV154" s="275">
        <v>11621</v>
      </c>
      <c r="AW154" s="275">
        <v>12367</v>
      </c>
      <c r="AX154" s="275">
        <v>12425</v>
      </c>
      <c r="AY154" s="275">
        <v>12546</v>
      </c>
      <c r="AZ154" s="275">
        <v>12265</v>
      </c>
      <c r="BA154" s="275">
        <v>12561</v>
      </c>
      <c r="BB154" s="275">
        <v>13232</v>
      </c>
      <c r="BC154" s="275">
        <v>12608</v>
      </c>
      <c r="BD154" s="275">
        <v>12689</v>
      </c>
      <c r="BE154" s="275">
        <v>13166</v>
      </c>
      <c r="BF154" s="275">
        <v>13380</v>
      </c>
      <c r="BG154" s="275">
        <v>13145</v>
      </c>
      <c r="BH154" s="275">
        <v>12970</v>
      </c>
      <c r="BI154" s="275">
        <v>13345</v>
      </c>
    </row>
    <row r="155" spans="1:61" ht="18" customHeight="1" x14ac:dyDescent="0.2">
      <c r="A155" s="274" t="s">
        <v>1055</v>
      </c>
      <c r="B155" s="275">
        <v>9</v>
      </c>
      <c r="C155" s="275">
        <v>10</v>
      </c>
      <c r="D155" s="275">
        <v>9</v>
      </c>
      <c r="E155" s="275">
        <v>9</v>
      </c>
      <c r="F155" s="275">
        <v>9</v>
      </c>
      <c r="G155" s="275">
        <v>9</v>
      </c>
      <c r="H155" s="275">
        <v>19</v>
      </c>
      <c r="I155" s="275">
        <v>24</v>
      </c>
      <c r="J155" s="275">
        <v>32</v>
      </c>
      <c r="K155" s="275">
        <v>41</v>
      </c>
      <c r="L155" s="275"/>
      <c r="M155" s="275"/>
      <c r="N155" s="275"/>
      <c r="O155" s="275"/>
      <c r="P155" s="275">
        <v>51</v>
      </c>
      <c r="Q155" s="275">
        <v>62</v>
      </c>
      <c r="R155" s="275">
        <v>79</v>
      </c>
      <c r="S155" s="275">
        <v>99</v>
      </c>
      <c r="T155" s="275">
        <v>123</v>
      </c>
      <c r="U155" s="275">
        <v>152</v>
      </c>
      <c r="V155" s="275">
        <v>176</v>
      </c>
      <c r="W155" s="275">
        <v>202</v>
      </c>
      <c r="X155" s="275">
        <v>224</v>
      </c>
      <c r="Y155" s="275">
        <v>245</v>
      </c>
      <c r="Z155" s="275">
        <v>313</v>
      </c>
      <c r="AA155" s="275">
        <v>354</v>
      </c>
      <c r="AB155" s="275">
        <v>380</v>
      </c>
      <c r="AC155" s="275">
        <v>422</v>
      </c>
      <c r="AD155" s="275">
        <v>473</v>
      </c>
      <c r="AE155" s="275">
        <v>524</v>
      </c>
      <c r="AF155" s="275">
        <v>604</v>
      </c>
      <c r="AG155" s="275">
        <v>665</v>
      </c>
      <c r="AH155" s="275">
        <v>712</v>
      </c>
      <c r="AI155" s="275">
        <v>610</v>
      </c>
      <c r="AJ155" s="275">
        <v>625</v>
      </c>
      <c r="AK155" s="275">
        <v>576</v>
      </c>
      <c r="AL155" s="275">
        <v>645</v>
      </c>
      <c r="AM155" s="275">
        <v>656</v>
      </c>
      <c r="AN155" s="275">
        <v>613</v>
      </c>
      <c r="AO155" s="275">
        <v>633</v>
      </c>
      <c r="AP155" s="275">
        <v>625</v>
      </c>
      <c r="AQ155" s="275">
        <v>638</v>
      </c>
      <c r="AR155" s="275">
        <v>625</v>
      </c>
      <c r="AS155" s="275">
        <v>464</v>
      </c>
      <c r="AT155" s="275">
        <v>469</v>
      </c>
      <c r="AU155" s="275">
        <v>504</v>
      </c>
      <c r="AV155" s="275">
        <v>498</v>
      </c>
      <c r="AW155" s="275">
        <v>607</v>
      </c>
      <c r="AX155" s="275">
        <v>623</v>
      </c>
      <c r="AY155" s="275">
        <v>638</v>
      </c>
      <c r="AZ155" s="275">
        <v>696</v>
      </c>
      <c r="BA155" s="275">
        <v>790</v>
      </c>
      <c r="BB155" s="275">
        <v>917</v>
      </c>
      <c r="BC155" s="275">
        <v>993</v>
      </c>
      <c r="BD155" s="275">
        <v>979</v>
      </c>
      <c r="BE155" s="275">
        <v>984</v>
      </c>
      <c r="BF155" s="275">
        <v>977</v>
      </c>
      <c r="BG155" s="275">
        <v>871</v>
      </c>
      <c r="BH155" s="275">
        <v>954</v>
      </c>
      <c r="BI155" s="275">
        <v>803</v>
      </c>
    </row>
    <row r="156" spans="1:61" ht="18" customHeight="1" x14ac:dyDescent="0.2">
      <c r="A156" s="274" t="s">
        <v>1054</v>
      </c>
      <c r="B156" s="275">
        <v>4</v>
      </c>
      <c r="C156" s="275">
        <v>7</v>
      </c>
      <c r="D156" s="275">
        <v>8</v>
      </c>
      <c r="E156" s="275">
        <v>10</v>
      </c>
      <c r="F156" s="275">
        <v>11</v>
      </c>
      <c r="G156" s="275">
        <v>14</v>
      </c>
      <c r="H156" s="275">
        <v>20</v>
      </c>
      <c r="I156" s="275">
        <v>25</v>
      </c>
      <c r="J156" s="275">
        <v>31</v>
      </c>
      <c r="K156" s="275">
        <v>38</v>
      </c>
      <c r="L156" s="275"/>
      <c r="M156" s="275"/>
      <c r="N156" s="275"/>
      <c r="O156" s="275"/>
      <c r="P156" s="275">
        <v>33</v>
      </c>
      <c r="Q156" s="275">
        <v>38</v>
      </c>
      <c r="R156" s="275">
        <v>43</v>
      </c>
      <c r="S156" s="275">
        <v>40</v>
      </c>
      <c r="T156" s="275">
        <v>46</v>
      </c>
      <c r="U156" s="275">
        <v>51</v>
      </c>
      <c r="V156" s="275">
        <v>55</v>
      </c>
      <c r="W156" s="275">
        <v>58</v>
      </c>
      <c r="X156" s="275">
        <v>62</v>
      </c>
      <c r="Y156" s="275">
        <v>66</v>
      </c>
      <c r="Z156" s="275">
        <v>72</v>
      </c>
      <c r="AA156" s="275">
        <v>72</v>
      </c>
      <c r="AB156" s="275">
        <v>74</v>
      </c>
      <c r="AC156" s="275">
        <v>79</v>
      </c>
      <c r="AD156" s="275">
        <v>76</v>
      </c>
      <c r="AE156" s="275">
        <v>94</v>
      </c>
      <c r="AF156" s="275">
        <v>100</v>
      </c>
      <c r="AG156" s="275">
        <v>109</v>
      </c>
      <c r="AH156" s="275">
        <v>114</v>
      </c>
      <c r="AI156" s="275">
        <v>120</v>
      </c>
      <c r="AJ156" s="275">
        <v>120</v>
      </c>
      <c r="AK156" s="275">
        <v>136</v>
      </c>
      <c r="AL156" s="275">
        <v>150</v>
      </c>
      <c r="AM156" s="275">
        <v>153</v>
      </c>
      <c r="AN156" s="275">
        <v>157</v>
      </c>
      <c r="AO156" s="275">
        <v>155</v>
      </c>
      <c r="AP156" s="275">
        <v>155</v>
      </c>
      <c r="AQ156" s="275">
        <v>161</v>
      </c>
      <c r="AR156" s="275">
        <v>162</v>
      </c>
      <c r="AS156" s="275">
        <v>168</v>
      </c>
      <c r="AT156" s="275">
        <v>175</v>
      </c>
      <c r="AU156" s="275">
        <v>181</v>
      </c>
      <c r="AV156" s="275">
        <v>185</v>
      </c>
      <c r="AW156" s="275">
        <v>190</v>
      </c>
      <c r="AX156" s="275">
        <v>189</v>
      </c>
      <c r="AY156" s="275">
        <v>187</v>
      </c>
      <c r="AZ156" s="275">
        <v>182</v>
      </c>
      <c r="BA156" s="275">
        <v>199</v>
      </c>
      <c r="BB156" s="275">
        <v>216</v>
      </c>
      <c r="BC156" s="275">
        <v>200</v>
      </c>
      <c r="BD156" s="275">
        <v>196</v>
      </c>
      <c r="BE156" s="275">
        <v>189</v>
      </c>
      <c r="BF156" s="275">
        <v>178</v>
      </c>
      <c r="BG156" s="275">
        <v>183</v>
      </c>
      <c r="BH156" s="275">
        <v>186</v>
      </c>
      <c r="BI156" s="275">
        <v>186</v>
      </c>
    </row>
    <row r="157" spans="1:61" ht="18" customHeight="1" x14ac:dyDescent="0.2">
      <c r="A157" s="274" t="s">
        <v>1052</v>
      </c>
      <c r="B157" s="275">
        <v>2</v>
      </c>
      <c r="C157" s="275">
        <v>3</v>
      </c>
      <c r="D157" s="275">
        <v>4</v>
      </c>
      <c r="E157" s="275">
        <v>4</v>
      </c>
      <c r="F157" s="275">
        <v>5</v>
      </c>
      <c r="G157" s="275">
        <v>8</v>
      </c>
      <c r="H157" s="275">
        <v>13</v>
      </c>
      <c r="I157" s="275">
        <v>18</v>
      </c>
      <c r="J157" s="275">
        <v>22</v>
      </c>
      <c r="K157" s="275">
        <v>26</v>
      </c>
      <c r="L157" s="275"/>
      <c r="M157" s="275"/>
      <c r="N157" s="275"/>
      <c r="O157" s="275"/>
      <c r="P157" s="275">
        <v>20</v>
      </c>
      <c r="Q157" s="275">
        <v>26</v>
      </c>
      <c r="R157" s="275">
        <v>32</v>
      </c>
      <c r="S157" s="275">
        <v>27</v>
      </c>
      <c r="T157" s="275">
        <v>33</v>
      </c>
      <c r="U157" s="275">
        <v>37</v>
      </c>
      <c r="V157" s="275">
        <v>40</v>
      </c>
      <c r="W157" s="275">
        <v>42</v>
      </c>
      <c r="X157" s="275">
        <v>45</v>
      </c>
      <c r="Y157" s="275">
        <v>46</v>
      </c>
      <c r="Z157" s="275">
        <v>47</v>
      </c>
      <c r="AA157" s="275">
        <v>46</v>
      </c>
      <c r="AB157" s="275">
        <v>46</v>
      </c>
      <c r="AC157" s="275">
        <v>50</v>
      </c>
      <c r="AD157" s="275">
        <v>43</v>
      </c>
      <c r="AE157" s="275">
        <v>53</v>
      </c>
      <c r="AF157" s="275">
        <v>52</v>
      </c>
      <c r="AG157" s="275">
        <v>57</v>
      </c>
      <c r="AH157" s="275">
        <v>60</v>
      </c>
      <c r="AI157" s="275">
        <v>63</v>
      </c>
      <c r="AJ157" s="275">
        <v>62</v>
      </c>
      <c r="AK157" s="275">
        <v>68</v>
      </c>
      <c r="AL157" s="275">
        <v>74</v>
      </c>
      <c r="AM157" s="275">
        <v>73</v>
      </c>
      <c r="AN157" s="275">
        <v>74</v>
      </c>
      <c r="AO157" s="275">
        <v>71</v>
      </c>
      <c r="AP157" s="275">
        <v>68</v>
      </c>
      <c r="AQ157" s="275">
        <v>67</v>
      </c>
      <c r="AR157" s="275">
        <v>67</v>
      </c>
      <c r="AS157" s="275">
        <v>69</v>
      </c>
      <c r="AT157" s="275">
        <v>69</v>
      </c>
      <c r="AU157" s="275">
        <v>70</v>
      </c>
      <c r="AV157" s="275">
        <v>72</v>
      </c>
      <c r="AW157" s="275">
        <v>72</v>
      </c>
      <c r="AX157" s="275">
        <v>72</v>
      </c>
      <c r="AY157" s="275">
        <v>70</v>
      </c>
      <c r="AZ157" s="275">
        <v>68</v>
      </c>
      <c r="BA157" s="275">
        <v>68</v>
      </c>
      <c r="BB157" s="275">
        <v>67</v>
      </c>
      <c r="BC157" s="275">
        <v>65</v>
      </c>
      <c r="BD157" s="275">
        <v>64</v>
      </c>
      <c r="BE157" s="275">
        <v>64</v>
      </c>
      <c r="BF157" s="275">
        <v>62</v>
      </c>
      <c r="BG157" s="275">
        <v>60</v>
      </c>
      <c r="BH157" s="275">
        <v>61</v>
      </c>
      <c r="BI157" s="275">
        <v>61</v>
      </c>
    </row>
    <row r="158" spans="1:61" ht="18" customHeight="1" x14ac:dyDescent="0.2">
      <c r="A158" s="274" t="s">
        <v>1051</v>
      </c>
      <c r="B158" s="275">
        <v>2</v>
      </c>
      <c r="C158" s="275">
        <v>3</v>
      </c>
      <c r="D158" s="275">
        <v>4</v>
      </c>
      <c r="E158" s="275">
        <v>5</v>
      </c>
      <c r="F158" s="275">
        <v>6</v>
      </c>
      <c r="G158" s="275">
        <v>6</v>
      </c>
      <c r="H158" s="275">
        <v>7</v>
      </c>
      <c r="I158" s="275">
        <v>7</v>
      </c>
      <c r="J158" s="275">
        <v>9</v>
      </c>
      <c r="K158" s="275">
        <v>12</v>
      </c>
      <c r="L158" s="275"/>
      <c r="M158" s="275"/>
      <c r="N158" s="275"/>
      <c r="O158" s="275"/>
      <c r="P158" s="275">
        <v>12</v>
      </c>
      <c r="Q158" s="275">
        <v>13</v>
      </c>
      <c r="R158" s="275">
        <v>12</v>
      </c>
      <c r="S158" s="275">
        <v>13</v>
      </c>
      <c r="T158" s="275">
        <v>13</v>
      </c>
      <c r="U158" s="275">
        <v>14</v>
      </c>
      <c r="V158" s="275">
        <v>15</v>
      </c>
      <c r="W158" s="275">
        <v>16</v>
      </c>
      <c r="X158" s="275">
        <v>17</v>
      </c>
      <c r="Y158" s="275">
        <v>21</v>
      </c>
      <c r="Z158" s="275">
        <v>25</v>
      </c>
      <c r="AA158" s="275">
        <v>26</v>
      </c>
      <c r="AB158" s="275">
        <v>28</v>
      </c>
      <c r="AC158" s="275">
        <v>29</v>
      </c>
      <c r="AD158" s="275">
        <v>33</v>
      </c>
      <c r="AE158" s="275">
        <v>41</v>
      </c>
      <c r="AF158" s="275">
        <v>47</v>
      </c>
      <c r="AG158" s="275">
        <v>52</v>
      </c>
      <c r="AH158" s="275">
        <v>54</v>
      </c>
      <c r="AI158" s="275">
        <v>56</v>
      </c>
      <c r="AJ158" s="275">
        <v>58</v>
      </c>
      <c r="AK158" s="275">
        <v>68</v>
      </c>
      <c r="AL158" s="275">
        <v>76</v>
      </c>
      <c r="AM158" s="275">
        <v>79</v>
      </c>
      <c r="AN158" s="275">
        <v>83</v>
      </c>
      <c r="AO158" s="275">
        <v>85</v>
      </c>
      <c r="AP158" s="275">
        <v>87</v>
      </c>
      <c r="AQ158" s="275">
        <v>94</v>
      </c>
      <c r="AR158" s="275">
        <v>95</v>
      </c>
      <c r="AS158" s="275">
        <v>99</v>
      </c>
      <c r="AT158" s="275">
        <v>106</v>
      </c>
      <c r="AU158" s="275">
        <v>110</v>
      </c>
      <c r="AV158" s="275">
        <v>114</v>
      </c>
      <c r="AW158" s="275">
        <v>118</v>
      </c>
      <c r="AX158" s="275">
        <v>117</v>
      </c>
      <c r="AY158" s="275">
        <v>117</v>
      </c>
      <c r="AZ158" s="275">
        <v>114</v>
      </c>
      <c r="BA158" s="275">
        <v>132</v>
      </c>
      <c r="BB158" s="275">
        <v>149</v>
      </c>
      <c r="BC158" s="275">
        <v>135</v>
      </c>
      <c r="BD158" s="275">
        <v>132</v>
      </c>
      <c r="BE158" s="275">
        <v>125</v>
      </c>
      <c r="BF158" s="275">
        <v>116</v>
      </c>
      <c r="BG158" s="275">
        <v>123</v>
      </c>
      <c r="BH158" s="275">
        <v>124</v>
      </c>
      <c r="BI158" s="275">
        <v>125</v>
      </c>
    </row>
    <row r="159" spans="1:61" ht="18" customHeight="1" x14ac:dyDescent="0.2">
      <c r="A159" s="274" t="s">
        <v>1053</v>
      </c>
      <c r="B159" s="275">
        <v>8</v>
      </c>
      <c r="C159" s="275">
        <v>9</v>
      </c>
      <c r="D159" s="275">
        <v>10</v>
      </c>
      <c r="E159" s="275">
        <v>11</v>
      </c>
      <c r="F159" s="275">
        <v>12</v>
      </c>
      <c r="G159" s="275">
        <v>15</v>
      </c>
      <c r="H159" s="275">
        <v>23</v>
      </c>
      <c r="I159" s="275">
        <v>30</v>
      </c>
      <c r="J159" s="275">
        <v>34</v>
      </c>
      <c r="K159" s="275">
        <v>39</v>
      </c>
      <c r="L159" s="275"/>
      <c r="M159" s="275"/>
      <c r="N159" s="275"/>
      <c r="O159" s="275"/>
      <c r="P159" s="275">
        <v>49</v>
      </c>
      <c r="Q159" s="275">
        <v>58</v>
      </c>
      <c r="R159" s="275">
        <v>59</v>
      </c>
      <c r="S159" s="275">
        <v>58</v>
      </c>
      <c r="T159" s="275">
        <v>67</v>
      </c>
      <c r="U159" s="275">
        <v>73</v>
      </c>
      <c r="V159" s="275">
        <v>81</v>
      </c>
      <c r="W159" s="275">
        <v>85</v>
      </c>
      <c r="X159" s="275">
        <v>86</v>
      </c>
      <c r="Y159" s="275">
        <v>88</v>
      </c>
      <c r="Z159" s="275">
        <v>87</v>
      </c>
      <c r="AA159" s="275">
        <v>85</v>
      </c>
      <c r="AB159" s="275">
        <v>88</v>
      </c>
      <c r="AC159" s="275">
        <v>101</v>
      </c>
      <c r="AD159" s="275">
        <v>111</v>
      </c>
      <c r="AE159" s="275">
        <v>118</v>
      </c>
      <c r="AF159" s="275">
        <v>125</v>
      </c>
      <c r="AG159" s="275">
        <v>138</v>
      </c>
      <c r="AH159" s="275">
        <v>148</v>
      </c>
      <c r="AI159" s="275">
        <v>151</v>
      </c>
      <c r="AJ159" s="275">
        <v>150</v>
      </c>
      <c r="AK159" s="275">
        <v>160</v>
      </c>
      <c r="AL159" s="275">
        <v>172</v>
      </c>
      <c r="AM159" s="275">
        <v>175</v>
      </c>
      <c r="AN159" s="275">
        <v>182</v>
      </c>
      <c r="AO159" s="275">
        <v>184</v>
      </c>
      <c r="AP159" s="275">
        <v>184</v>
      </c>
      <c r="AQ159" s="275">
        <v>196</v>
      </c>
      <c r="AR159" s="275">
        <v>200</v>
      </c>
      <c r="AS159" s="275">
        <v>199</v>
      </c>
      <c r="AT159" s="275">
        <v>201</v>
      </c>
      <c r="AU159" s="275">
        <v>210</v>
      </c>
      <c r="AV159" s="275">
        <v>219</v>
      </c>
      <c r="AW159" s="275">
        <v>221</v>
      </c>
      <c r="AX159" s="275">
        <v>222</v>
      </c>
      <c r="AY159" s="275">
        <v>220</v>
      </c>
      <c r="AZ159" s="275">
        <v>235</v>
      </c>
      <c r="BA159" s="275">
        <v>242</v>
      </c>
      <c r="BB159" s="275">
        <v>246</v>
      </c>
      <c r="BC159" s="275">
        <v>256</v>
      </c>
      <c r="BD159" s="275">
        <v>269</v>
      </c>
      <c r="BE159" s="275">
        <v>267</v>
      </c>
      <c r="BF159" s="275">
        <v>264</v>
      </c>
      <c r="BG159" s="275">
        <v>263</v>
      </c>
      <c r="BH159" s="275">
        <v>273</v>
      </c>
      <c r="BI159" s="275">
        <v>272</v>
      </c>
    </row>
    <row r="160" spans="1:61" ht="18" customHeight="1" x14ac:dyDescent="0.2">
      <c r="A160" s="274" t="s">
        <v>1052</v>
      </c>
      <c r="B160" s="275">
        <v>5</v>
      </c>
      <c r="C160" s="275">
        <v>6</v>
      </c>
      <c r="D160" s="275">
        <v>6</v>
      </c>
      <c r="E160" s="275">
        <v>7</v>
      </c>
      <c r="F160" s="275">
        <v>7</v>
      </c>
      <c r="G160" s="275">
        <v>10</v>
      </c>
      <c r="H160" s="275">
        <v>16</v>
      </c>
      <c r="I160" s="275">
        <v>22</v>
      </c>
      <c r="J160" s="275">
        <v>26</v>
      </c>
      <c r="K160" s="275">
        <v>30</v>
      </c>
      <c r="L160" s="275"/>
      <c r="M160" s="275"/>
      <c r="N160" s="275"/>
      <c r="O160" s="275"/>
      <c r="P160" s="275">
        <v>38</v>
      </c>
      <c r="Q160" s="275">
        <v>45</v>
      </c>
      <c r="R160" s="275">
        <v>46</v>
      </c>
      <c r="S160" s="275">
        <v>46</v>
      </c>
      <c r="T160" s="275">
        <v>52</v>
      </c>
      <c r="U160" s="275">
        <v>57</v>
      </c>
      <c r="V160" s="275">
        <v>64</v>
      </c>
      <c r="W160" s="275">
        <v>66</v>
      </c>
      <c r="X160" s="275">
        <v>66</v>
      </c>
      <c r="Y160" s="275">
        <v>67</v>
      </c>
      <c r="Z160" s="275">
        <v>67</v>
      </c>
      <c r="AA160" s="275">
        <v>64</v>
      </c>
      <c r="AB160" s="275">
        <v>65</v>
      </c>
      <c r="AC160" s="275">
        <v>74</v>
      </c>
      <c r="AD160" s="275">
        <v>84</v>
      </c>
      <c r="AE160" s="275">
        <v>90</v>
      </c>
      <c r="AF160" s="275">
        <v>95</v>
      </c>
      <c r="AG160" s="275">
        <v>106</v>
      </c>
      <c r="AH160" s="275">
        <v>114</v>
      </c>
      <c r="AI160" s="275">
        <v>117</v>
      </c>
      <c r="AJ160" s="275">
        <v>115</v>
      </c>
      <c r="AK160" s="275">
        <v>123</v>
      </c>
      <c r="AL160" s="275">
        <v>131</v>
      </c>
      <c r="AM160" s="275">
        <v>131</v>
      </c>
      <c r="AN160" s="275">
        <v>136</v>
      </c>
      <c r="AO160" s="275">
        <v>138</v>
      </c>
      <c r="AP160" s="275">
        <v>137</v>
      </c>
      <c r="AQ160" s="275">
        <v>148</v>
      </c>
      <c r="AR160" s="275">
        <v>151</v>
      </c>
      <c r="AS160" s="275">
        <v>151</v>
      </c>
      <c r="AT160" s="275">
        <v>152</v>
      </c>
      <c r="AU160" s="275">
        <v>160</v>
      </c>
      <c r="AV160" s="275">
        <v>168</v>
      </c>
      <c r="AW160" s="275">
        <v>170</v>
      </c>
      <c r="AX160" s="275">
        <v>171</v>
      </c>
      <c r="AY160" s="275">
        <v>170</v>
      </c>
      <c r="AZ160" s="275">
        <v>178</v>
      </c>
      <c r="BA160" s="275">
        <v>181</v>
      </c>
      <c r="BB160" s="275">
        <v>188</v>
      </c>
      <c r="BC160" s="275">
        <v>197</v>
      </c>
      <c r="BD160" s="275">
        <v>210</v>
      </c>
      <c r="BE160" s="275">
        <v>209</v>
      </c>
      <c r="BF160" s="275">
        <v>205</v>
      </c>
      <c r="BG160" s="275">
        <v>203</v>
      </c>
      <c r="BH160" s="275">
        <v>211</v>
      </c>
      <c r="BI160" s="275">
        <v>210</v>
      </c>
    </row>
    <row r="161" spans="1:61" ht="18" customHeight="1" x14ac:dyDescent="0.2">
      <c r="A161" s="274" t="s">
        <v>1051</v>
      </c>
      <c r="B161" s="275">
        <v>3</v>
      </c>
      <c r="C161" s="275">
        <v>4</v>
      </c>
      <c r="D161" s="275">
        <v>4</v>
      </c>
      <c r="E161" s="275">
        <v>4</v>
      </c>
      <c r="F161" s="275">
        <v>5</v>
      </c>
      <c r="G161" s="275">
        <v>5</v>
      </c>
      <c r="H161" s="275">
        <v>6</v>
      </c>
      <c r="I161" s="275">
        <v>8</v>
      </c>
      <c r="J161" s="275">
        <v>9</v>
      </c>
      <c r="K161" s="275">
        <v>9</v>
      </c>
      <c r="L161" s="275"/>
      <c r="M161" s="275"/>
      <c r="N161" s="275"/>
      <c r="O161" s="275"/>
      <c r="P161" s="275">
        <v>11</v>
      </c>
      <c r="Q161" s="275">
        <v>13</v>
      </c>
      <c r="R161" s="275">
        <v>13</v>
      </c>
      <c r="S161" s="275">
        <v>13</v>
      </c>
      <c r="T161" s="275">
        <v>15</v>
      </c>
      <c r="U161" s="275">
        <v>16</v>
      </c>
      <c r="V161" s="275">
        <v>18</v>
      </c>
      <c r="W161" s="275">
        <v>19</v>
      </c>
      <c r="X161" s="275">
        <v>20</v>
      </c>
      <c r="Y161" s="275">
        <v>21</v>
      </c>
      <c r="Z161" s="275">
        <v>21</v>
      </c>
      <c r="AA161" s="275">
        <v>21</v>
      </c>
      <c r="AB161" s="275">
        <v>24</v>
      </c>
      <c r="AC161" s="275">
        <v>26</v>
      </c>
      <c r="AD161" s="275">
        <v>28</v>
      </c>
      <c r="AE161" s="275">
        <v>29</v>
      </c>
      <c r="AF161" s="275">
        <v>30</v>
      </c>
      <c r="AG161" s="275">
        <v>32</v>
      </c>
      <c r="AH161" s="275">
        <v>34</v>
      </c>
      <c r="AI161" s="275">
        <v>34</v>
      </c>
      <c r="AJ161" s="275">
        <v>35</v>
      </c>
      <c r="AK161" s="275">
        <v>37</v>
      </c>
      <c r="AL161" s="275">
        <v>41</v>
      </c>
      <c r="AM161" s="275">
        <v>44</v>
      </c>
      <c r="AN161" s="275">
        <v>46</v>
      </c>
      <c r="AO161" s="275">
        <v>46</v>
      </c>
      <c r="AP161" s="275">
        <v>47</v>
      </c>
      <c r="AQ161" s="275">
        <v>48</v>
      </c>
      <c r="AR161" s="275">
        <v>49</v>
      </c>
      <c r="AS161" s="275">
        <v>48</v>
      </c>
      <c r="AT161" s="275">
        <v>49</v>
      </c>
      <c r="AU161" s="275">
        <v>50</v>
      </c>
      <c r="AV161" s="275">
        <v>51</v>
      </c>
      <c r="AW161" s="275">
        <v>52</v>
      </c>
      <c r="AX161" s="275">
        <v>51</v>
      </c>
      <c r="AY161" s="275">
        <v>50</v>
      </c>
      <c r="AZ161" s="275">
        <v>57</v>
      </c>
      <c r="BA161" s="275">
        <v>61</v>
      </c>
      <c r="BB161" s="275">
        <v>58</v>
      </c>
      <c r="BC161" s="275">
        <v>59</v>
      </c>
      <c r="BD161" s="275">
        <v>59</v>
      </c>
      <c r="BE161" s="275">
        <v>58</v>
      </c>
      <c r="BF161" s="275">
        <v>59</v>
      </c>
      <c r="BG161" s="275">
        <v>60</v>
      </c>
      <c r="BH161" s="275">
        <v>62</v>
      </c>
      <c r="BI161" s="275">
        <v>62</v>
      </c>
    </row>
    <row r="162" spans="1:61" ht="18" customHeight="1" x14ac:dyDescent="0.2">
      <c r="A162" s="274" t="s">
        <v>1050</v>
      </c>
      <c r="B162" s="275">
        <v>29</v>
      </c>
      <c r="C162" s="275">
        <v>39</v>
      </c>
      <c r="D162" s="275">
        <v>49</v>
      </c>
      <c r="E162" s="275">
        <v>54</v>
      </c>
      <c r="F162" s="275">
        <v>52</v>
      </c>
      <c r="G162" s="275">
        <v>52</v>
      </c>
      <c r="H162" s="275">
        <v>31</v>
      </c>
      <c r="I162" s="275">
        <v>14</v>
      </c>
      <c r="J162" s="275">
        <v>18</v>
      </c>
      <c r="K162" s="275">
        <v>29</v>
      </c>
      <c r="L162" s="275"/>
      <c r="M162" s="275"/>
      <c r="N162" s="275"/>
      <c r="O162" s="275"/>
      <c r="P162" s="275">
        <v>53</v>
      </c>
      <c r="Q162" s="275">
        <v>93</v>
      </c>
      <c r="R162" s="275">
        <v>119</v>
      </c>
      <c r="S162" s="275">
        <v>149</v>
      </c>
      <c r="T162" s="275">
        <v>204</v>
      </c>
      <c r="U162" s="275">
        <v>184</v>
      </c>
      <c r="V162" s="275">
        <v>155</v>
      </c>
      <c r="W162" s="275">
        <v>179</v>
      </c>
      <c r="X162" s="275">
        <v>242</v>
      </c>
      <c r="Y162" s="275">
        <v>299</v>
      </c>
      <c r="Z162" s="275">
        <v>419</v>
      </c>
      <c r="AA162" s="275">
        <v>504</v>
      </c>
      <c r="AB162" s="275">
        <v>469</v>
      </c>
      <c r="AC162" s="275">
        <v>550</v>
      </c>
      <c r="AD162" s="275">
        <v>515</v>
      </c>
      <c r="AE162" s="275">
        <v>540</v>
      </c>
      <c r="AF162" s="275">
        <v>558</v>
      </c>
      <c r="AG162" s="275">
        <v>577</v>
      </c>
      <c r="AH162" s="275">
        <v>595</v>
      </c>
      <c r="AI162" s="275">
        <v>590</v>
      </c>
      <c r="AJ162" s="275">
        <v>660</v>
      </c>
      <c r="AK162" s="275">
        <v>715</v>
      </c>
      <c r="AL162" s="275">
        <v>782</v>
      </c>
      <c r="AM162" s="275">
        <v>809</v>
      </c>
      <c r="AN162" s="275">
        <v>858</v>
      </c>
      <c r="AO162" s="275">
        <v>874</v>
      </c>
      <c r="AP162" s="275">
        <v>898</v>
      </c>
      <c r="AQ162" s="275">
        <v>931</v>
      </c>
      <c r="AR162" s="275">
        <v>979</v>
      </c>
      <c r="AS162" s="275">
        <v>1094</v>
      </c>
      <c r="AT162" s="275">
        <v>1256</v>
      </c>
      <c r="AU162" s="275">
        <v>1529</v>
      </c>
      <c r="AV162" s="275">
        <v>1673</v>
      </c>
      <c r="AW162" s="275">
        <v>1821</v>
      </c>
      <c r="AX162" s="275">
        <v>1913</v>
      </c>
      <c r="AY162" s="275">
        <v>1990</v>
      </c>
      <c r="AZ162" s="275">
        <v>1982</v>
      </c>
      <c r="BA162" s="275">
        <v>2188</v>
      </c>
      <c r="BB162" s="275">
        <v>2288</v>
      </c>
      <c r="BC162" s="275">
        <v>2367</v>
      </c>
      <c r="BD162" s="275">
        <v>2533</v>
      </c>
      <c r="BE162" s="275">
        <v>3304</v>
      </c>
      <c r="BF162" s="275">
        <v>3728</v>
      </c>
      <c r="BG162" s="275">
        <v>4040</v>
      </c>
      <c r="BH162" s="275">
        <v>4459</v>
      </c>
      <c r="BI162" s="275">
        <v>5172</v>
      </c>
    </row>
    <row r="163" spans="1:61" ht="18" customHeight="1" x14ac:dyDescent="0.2">
      <c r="A163" s="274" t="s">
        <v>1049</v>
      </c>
      <c r="B163" s="275">
        <v>0</v>
      </c>
      <c r="C163" s="275">
        <v>0</v>
      </c>
      <c r="D163" s="275">
        <v>0</v>
      </c>
      <c r="E163" s="275">
        <v>0</v>
      </c>
      <c r="F163" s="275">
        <v>0</v>
      </c>
      <c r="G163" s="275">
        <v>0</v>
      </c>
      <c r="H163" s="275">
        <v>0</v>
      </c>
      <c r="I163" s="275">
        <v>0</v>
      </c>
      <c r="J163" s="275">
        <v>0</v>
      </c>
      <c r="K163" s="275">
        <v>0</v>
      </c>
      <c r="L163" s="275"/>
      <c r="M163" s="275"/>
      <c r="N163" s="275"/>
      <c r="O163" s="275"/>
      <c r="P163" s="275">
        <v>0</v>
      </c>
      <c r="Q163" s="275">
        <v>0</v>
      </c>
      <c r="R163" s="275">
        <v>0</v>
      </c>
      <c r="S163" s="275">
        <v>0</v>
      </c>
      <c r="T163" s="275">
        <v>0</v>
      </c>
      <c r="U163" s="275">
        <v>355</v>
      </c>
      <c r="V163" s="275">
        <v>328</v>
      </c>
      <c r="W163" s="275">
        <v>351</v>
      </c>
      <c r="X163" s="275">
        <v>410</v>
      </c>
      <c r="Y163" s="275">
        <v>388</v>
      </c>
      <c r="Z163" s="275">
        <v>476</v>
      </c>
      <c r="AA163" s="275">
        <v>454</v>
      </c>
      <c r="AB163" s="275">
        <v>356</v>
      </c>
      <c r="AC163" s="275">
        <v>330</v>
      </c>
      <c r="AD163" s="275">
        <v>330</v>
      </c>
      <c r="AE163" s="275">
        <v>274</v>
      </c>
      <c r="AF163" s="275">
        <v>281</v>
      </c>
      <c r="AG163" s="275">
        <v>355</v>
      </c>
      <c r="AH163" s="275">
        <v>484</v>
      </c>
      <c r="AI163" s="275">
        <v>373</v>
      </c>
      <c r="AJ163" s="275">
        <v>717</v>
      </c>
      <c r="AK163" s="275">
        <v>740</v>
      </c>
      <c r="AL163" s="275">
        <v>769</v>
      </c>
      <c r="AM163" s="275">
        <v>829</v>
      </c>
      <c r="AN163" s="275">
        <v>914</v>
      </c>
      <c r="AO163" s="275">
        <v>982</v>
      </c>
      <c r="AP163" s="275">
        <v>743</v>
      </c>
      <c r="AQ163" s="275">
        <v>644</v>
      </c>
      <c r="AR163" s="275">
        <v>635</v>
      </c>
      <c r="AS163" s="275">
        <v>785</v>
      </c>
      <c r="AT163" s="275">
        <v>864</v>
      </c>
      <c r="AU163" s="275">
        <v>942</v>
      </c>
      <c r="AV163" s="275">
        <v>969</v>
      </c>
      <c r="AW163" s="275">
        <v>985</v>
      </c>
      <c r="AX163" s="275">
        <v>1003</v>
      </c>
      <c r="AY163" s="275">
        <v>1002</v>
      </c>
      <c r="AZ163" s="275">
        <v>988</v>
      </c>
      <c r="BA163" s="275">
        <v>983</v>
      </c>
      <c r="BB163" s="275">
        <v>975</v>
      </c>
      <c r="BC163" s="275">
        <v>990</v>
      </c>
      <c r="BD163" s="275">
        <v>951</v>
      </c>
      <c r="BE163" s="275">
        <v>912</v>
      </c>
      <c r="BF163" s="275">
        <v>1062</v>
      </c>
      <c r="BG163" s="275">
        <v>1013</v>
      </c>
      <c r="BH163" s="275">
        <v>1084</v>
      </c>
      <c r="BI163" s="275">
        <v>1079</v>
      </c>
    </row>
    <row r="164" spans="1:61" ht="18" customHeight="1" x14ac:dyDescent="0.2">
      <c r="A164" s="274" t="s">
        <v>1048</v>
      </c>
      <c r="B164" s="275">
        <v>34</v>
      </c>
      <c r="C164" s="275">
        <v>41</v>
      </c>
      <c r="D164" s="275">
        <v>46</v>
      </c>
      <c r="E164" s="275">
        <v>47</v>
      </c>
      <c r="F164" s="275">
        <v>61</v>
      </c>
      <c r="G164" s="275">
        <v>74</v>
      </c>
      <c r="H164" s="275">
        <v>41</v>
      </c>
      <c r="I164" s="275">
        <v>17</v>
      </c>
      <c r="J164" s="275">
        <v>15</v>
      </c>
      <c r="K164" s="275">
        <v>16</v>
      </c>
      <c r="L164" s="275"/>
      <c r="M164" s="275"/>
      <c r="N164" s="275"/>
      <c r="O164" s="275"/>
      <c r="P164" s="275">
        <v>13</v>
      </c>
      <c r="Q164" s="275">
        <v>16</v>
      </c>
      <c r="R164" s="275">
        <v>15</v>
      </c>
      <c r="S164" s="275">
        <v>16</v>
      </c>
      <c r="T164" s="275">
        <v>16</v>
      </c>
      <c r="U164" s="275">
        <v>18</v>
      </c>
      <c r="V164" s="275">
        <v>18</v>
      </c>
      <c r="W164" s="275">
        <v>19</v>
      </c>
      <c r="X164" s="275">
        <v>23</v>
      </c>
      <c r="Y164" s="275">
        <v>21</v>
      </c>
      <c r="Z164" s="275">
        <v>22</v>
      </c>
      <c r="AA164" s="275">
        <v>23</v>
      </c>
      <c r="AB164" s="275">
        <v>24</v>
      </c>
      <c r="AC164" s="275">
        <v>25</v>
      </c>
      <c r="AD164" s="275">
        <v>24</v>
      </c>
      <c r="AE164" s="275">
        <v>24</v>
      </c>
      <c r="AF164" s="275">
        <v>26</v>
      </c>
      <c r="AG164" s="275">
        <v>27</v>
      </c>
      <c r="AH164" s="275">
        <v>30</v>
      </c>
      <c r="AI164" s="275">
        <v>31</v>
      </c>
      <c r="AJ164" s="275">
        <v>30</v>
      </c>
      <c r="AK164" s="275">
        <v>32</v>
      </c>
      <c r="AL164" s="275">
        <v>34</v>
      </c>
      <c r="AM164" s="275">
        <v>26</v>
      </c>
      <c r="AN164" s="275">
        <v>25</v>
      </c>
      <c r="AO164" s="275">
        <v>32</v>
      </c>
      <c r="AP164" s="275">
        <v>34</v>
      </c>
      <c r="AQ164" s="275">
        <v>36</v>
      </c>
      <c r="AR164" s="275">
        <v>34</v>
      </c>
      <c r="AS164" s="275">
        <v>31</v>
      </c>
      <c r="AT164" s="275">
        <v>30</v>
      </c>
      <c r="AU164" s="275">
        <v>39</v>
      </c>
      <c r="AV164" s="275">
        <v>52</v>
      </c>
      <c r="AW164" s="275">
        <v>53</v>
      </c>
      <c r="AX164" s="275">
        <v>55</v>
      </c>
      <c r="AY164" s="275">
        <v>56</v>
      </c>
      <c r="AZ164" s="275">
        <v>58</v>
      </c>
      <c r="BA164" s="275">
        <v>59</v>
      </c>
      <c r="BB164" s="275">
        <v>61</v>
      </c>
      <c r="BC164" s="275">
        <v>61</v>
      </c>
      <c r="BD164" s="275">
        <v>62</v>
      </c>
      <c r="BE164" s="275">
        <v>64</v>
      </c>
      <c r="BF164" s="275">
        <v>66</v>
      </c>
      <c r="BG164" s="275">
        <v>69</v>
      </c>
      <c r="BH164" s="275">
        <v>70</v>
      </c>
      <c r="BI164" s="275">
        <v>73</v>
      </c>
    </row>
    <row r="165" spans="1:61" ht="18" customHeight="1" x14ac:dyDescent="0.2">
      <c r="A165" s="274" t="s">
        <v>1047</v>
      </c>
      <c r="B165" s="275">
        <v>0</v>
      </c>
      <c r="C165" s="275">
        <v>0</v>
      </c>
      <c r="D165" s="275">
        <v>0</v>
      </c>
      <c r="E165" s="275">
        <v>0</v>
      </c>
      <c r="F165" s="275">
        <v>0</v>
      </c>
      <c r="G165" s="275">
        <v>0</v>
      </c>
      <c r="H165" s="275">
        <v>0</v>
      </c>
      <c r="I165" s="275">
        <v>0</v>
      </c>
      <c r="J165" s="275">
        <v>0</v>
      </c>
      <c r="K165" s="275">
        <v>0</v>
      </c>
      <c r="L165" s="275"/>
      <c r="M165" s="275"/>
      <c r="N165" s="275"/>
      <c r="O165" s="275"/>
      <c r="P165" s="275">
        <v>0</v>
      </c>
      <c r="Q165" s="275">
        <v>0</v>
      </c>
      <c r="R165" s="275">
        <v>0</v>
      </c>
      <c r="S165" s="275">
        <v>0</v>
      </c>
      <c r="T165" s="275">
        <v>0</v>
      </c>
      <c r="U165" s="275">
        <v>0</v>
      </c>
      <c r="V165" s="275">
        <v>0</v>
      </c>
      <c r="W165" s="275">
        <v>0</v>
      </c>
      <c r="X165" s="275">
        <v>0</v>
      </c>
      <c r="Y165" s="275">
        <v>0</v>
      </c>
      <c r="Z165" s="275">
        <v>0</v>
      </c>
      <c r="AA165" s="275">
        <v>0</v>
      </c>
      <c r="AB165" s="275">
        <v>0</v>
      </c>
      <c r="AC165" s="275">
        <v>0</v>
      </c>
      <c r="AD165" s="275">
        <v>0</v>
      </c>
      <c r="AE165" s="275">
        <v>0</v>
      </c>
      <c r="AF165" s="275">
        <v>0</v>
      </c>
      <c r="AG165" s="275">
        <v>0</v>
      </c>
      <c r="AH165" s="275">
        <v>0</v>
      </c>
      <c r="AI165" s="275">
        <v>0</v>
      </c>
      <c r="AJ165" s="275">
        <v>0</v>
      </c>
      <c r="AK165" s="275">
        <v>0</v>
      </c>
      <c r="AL165" s="275">
        <v>0</v>
      </c>
      <c r="AM165" s="275">
        <v>0</v>
      </c>
      <c r="AN165" s="275">
        <v>0</v>
      </c>
      <c r="AO165" s="275">
        <v>0</v>
      </c>
      <c r="AP165" s="275">
        <v>0</v>
      </c>
      <c r="AQ165" s="275">
        <v>0</v>
      </c>
      <c r="AR165" s="275">
        <v>0</v>
      </c>
      <c r="AS165" s="275">
        <v>0</v>
      </c>
      <c r="AT165" s="275">
        <v>0</v>
      </c>
      <c r="AU165" s="275">
        <v>0</v>
      </c>
      <c r="AV165" s="275">
        <v>0</v>
      </c>
      <c r="AW165" s="275">
        <v>0</v>
      </c>
      <c r="AX165" s="275">
        <v>0</v>
      </c>
      <c r="AY165" s="275">
        <v>0</v>
      </c>
      <c r="AZ165" s="275">
        <v>0</v>
      </c>
      <c r="BA165" s="275">
        <v>0</v>
      </c>
      <c r="BB165" s="275">
        <v>0</v>
      </c>
      <c r="BC165" s="275">
        <v>0</v>
      </c>
      <c r="BD165" s="275">
        <v>0</v>
      </c>
      <c r="BE165" s="275">
        <v>0</v>
      </c>
      <c r="BF165" s="275">
        <v>0</v>
      </c>
      <c r="BG165" s="275">
        <v>0</v>
      </c>
      <c r="BH165" s="275">
        <v>0</v>
      </c>
      <c r="BI165" s="275">
        <v>0</v>
      </c>
    </row>
    <row r="166" spans="1:61" ht="18" customHeight="1" x14ac:dyDescent="0.2">
      <c r="A166" s="274" t="s">
        <v>1046</v>
      </c>
      <c r="B166" s="275">
        <v>0</v>
      </c>
      <c r="C166" s="275">
        <v>0</v>
      </c>
      <c r="D166" s="275">
        <v>0</v>
      </c>
      <c r="E166" s="275">
        <v>0</v>
      </c>
      <c r="F166" s="275">
        <v>0</v>
      </c>
      <c r="G166" s="275">
        <v>0</v>
      </c>
      <c r="H166" s="275">
        <v>584</v>
      </c>
      <c r="I166" s="275">
        <v>1574</v>
      </c>
      <c r="J166" s="275">
        <v>1886</v>
      </c>
      <c r="K166" s="275">
        <v>2089</v>
      </c>
      <c r="L166" s="275"/>
      <c r="M166" s="275"/>
      <c r="N166" s="275"/>
      <c r="O166" s="275"/>
      <c r="P166" s="275">
        <v>2292</v>
      </c>
      <c r="Q166" s="275">
        <v>2701</v>
      </c>
      <c r="R166" s="275">
        <v>3120</v>
      </c>
      <c r="S166" s="275">
        <v>3624</v>
      </c>
      <c r="T166" s="275">
        <v>4393</v>
      </c>
      <c r="U166" s="275">
        <v>5250</v>
      </c>
      <c r="V166" s="275">
        <v>5922</v>
      </c>
      <c r="W166" s="275">
        <v>6877</v>
      </c>
      <c r="X166" s="275">
        <v>7863</v>
      </c>
      <c r="Y166" s="275">
        <v>9024</v>
      </c>
      <c r="Z166" s="275">
        <v>10747</v>
      </c>
      <c r="AA166" s="275">
        <v>12677</v>
      </c>
      <c r="AB166" s="275">
        <v>14550</v>
      </c>
      <c r="AC166" s="275">
        <v>16952</v>
      </c>
      <c r="AD166" s="275">
        <v>18591</v>
      </c>
      <c r="AE166" s="275">
        <v>20531</v>
      </c>
      <c r="AF166" s="275">
        <v>23488</v>
      </c>
      <c r="AG166" s="275">
        <v>26991</v>
      </c>
      <c r="AH166" s="275">
        <v>29339</v>
      </c>
      <c r="AI166" s="275">
        <v>33303</v>
      </c>
      <c r="AJ166" s="275">
        <v>37486</v>
      </c>
      <c r="AK166" s="275">
        <v>41134</v>
      </c>
      <c r="AL166" s="275">
        <v>44852</v>
      </c>
      <c r="AM166" s="275">
        <v>48003</v>
      </c>
      <c r="AN166" s="275">
        <v>52493</v>
      </c>
      <c r="AO166" s="275">
        <v>57050</v>
      </c>
      <c r="AP166" s="275">
        <v>59890</v>
      </c>
      <c r="AQ166" s="275">
        <v>63972</v>
      </c>
      <c r="AR166" s="275">
        <v>67062</v>
      </c>
      <c r="AS166" s="275">
        <v>71794</v>
      </c>
      <c r="AT166" s="275">
        <v>78754</v>
      </c>
      <c r="AU166" s="275">
        <v>86159</v>
      </c>
      <c r="AV166" s="275">
        <v>93255</v>
      </c>
      <c r="AW166" s="275">
        <v>100156</v>
      </c>
      <c r="AX166" s="275">
        <v>110141</v>
      </c>
      <c r="AY166" s="275">
        <v>117312</v>
      </c>
      <c r="AZ166" s="275">
        <v>125652</v>
      </c>
      <c r="BA166" s="275">
        <v>132125</v>
      </c>
      <c r="BB166" s="275">
        <v>142461</v>
      </c>
      <c r="BC166" s="275">
        <v>155145</v>
      </c>
      <c r="BD166" s="275">
        <v>162080</v>
      </c>
      <c r="BE166" s="275">
        <v>170434</v>
      </c>
      <c r="BF166" s="275">
        <v>178278</v>
      </c>
      <c r="BG166" s="275">
        <v>187610</v>
      </c>
      <c r="BH166" s="275">
        <v>204709</v>
      </c>
      <c r="BI166" s="275">
        <v>217409</v>
      </c>
    </row>
    <row r="167" spans="1:61" ht="18" customHeight="1" x14ac:dyDescent="0.2">
      <c r="A167" s="289" t="s">
        <v>1080</v>
      </c>
      <c r="B167" s="275">
        <v>1987</v>
      </c>
      <c r="C167" s="275">
        <v>2103</v>
      </c>
      <c r="D167" s="275">
        <v>2224</v>
      </c>
      <c r="E167" s="275">
        <v>2371</v>
      </c>
      <c r="F167" s="275">
        <v>2616</v>
      </c>
      <c r="G167" s="275">
        <v>2818</v>
      </c>
      <c r="H167" s="275">
        <v>2992</v>
      </c>
      <c r="I167" s="275">
        <v>3446</v>
      </c>
      <c r="J167" s="275">
        <v>3704</v>
      </c>
      <c r="K167" s="275">
        <v>4216</v>
      </c>
      <c r="L167" s="275"/>
      <c r="M167" s="275"/>
      <c r="N167" s="275"/>
      <c r="O167" s="275"/>
      <c r="P167" s="275">
        <v>4711</v>
      </c>
      <c r="Q167" s="275">
        <v>5226</v>
      </c>
      <c r="R167" s="275">
        <v>5566</v>
      </c>
      <c r="S167" s="275">
        <v>6379</v>
      </c>
      <c r="T167" s="275">
        <v>7139</v>
      </c>
      <c r="U167" s="275">
        <v>8023</v>
      </c>
      <c r="V167" s="275">
        <v>9042</v>
      </c>
      <c r="W167" s="275">
        <v>10129</v>
      </c>
      <c r="X167" s="275">
        <v>11039</v>
      </c>
      <c r="Y167" s="275">
        <v>11984</v>
      </c>
      <c r="Z167" s="275">
        <v>13320</v>
      </c>
      <c r="AA167" s="275">
        <v>15706</v>
      </c>
      <c r="AB167" s="275">
        <v>16971</v>
      </c>
      <c r="AC167" s="275">
        <v>18290</v>
      </c>
      <c r="AD167" s="275">
        <v>19859</v>
      </c>
      <c r="AE167" s="275">
        <v>21694</v>
      </c>
      <c r="AF167" s="275">
        <v>23164</v>
      </c>
      <c r="AG167" s="275">
        <v>25322</v>
      </c>
      <c r="AH167" s="275">
        <v>27394</v>
      </c>
      <c r="AI167" s="275">
        <v>29377</v>
      </c>
      <c r="AJ167" s="275">
        <v>31598</v>
      </c>
      <c r="AK167" s="275">
        <v>33397</v>
      </c>
      <c r="AL167" s="275">
        <v>37133</v>
      </c>
      <c r="AM167" s="275">
        <v>39006</v>
      </c>
      <c r="AN167" s="275">
        <v>41558</v>
      </c>
      <c r="AO167" s="275">
        <v>44615</v>
      </c>
      <c r="AP167" s="275">
        <v>46943</v>
      </c>
      <c r="AQ167" s="275">
        <v>50292</v>
      </c>
      <c r="AR167" s="275">
        <v>53600</v>
      </c>
      <c r="AS167" s="275">
        <v>57255</v>
      </c>
      <c r="AT167" s="275">
        <v>62066</v>
      </c>
      <c r="AU167" s="275">
        <v>67601</v>
      </c>
      <c r="AV167" s="275">
        <v>73444</v>
      </c>
      <c r="AW167" s="275">
        <v>76005</v>
      </c>
      <c r="AX167" s="275">
        <v>81749</v>
      </c>
      <c r="AY167" s="275">
        <v>86691</v>
      </c>
      <c r="AZ167" s="275">
        <v>91146</v>
      </c>
      <c r="BA167" s="275">
        <v>97029</v>
      </c>
      <c r="BB167" s="275">
        <v>101939</v>
      </c>
      <c r="BC167" s="275">
        <v>102307</v>
      </c>
      <c r="BD167" s="275">
        <v>105032</v>
      </c>
      <c r="BE167" s="275">
        <v>107106</v>
      </c>
      <c r="BF167" s="275">
        <v>108771</v>
      </c>
      <c r="BG167" s="275">
        <v>110141</v>
      </c>
      <c r="BH167" s="275">
        <v>112832</v>
      </c>
      <c r="BI167" s="275">
        <v>117522</v>
      </c>
    </row>
    <row r="168" spans="1:61" ht="18" customHeight="1" x14ac:dyDescent="0.2">
      <c r="A168" s="274" t="s">
        <v>1068</v>
      </c>
      <c r="B168" s="275">
        <v>1907</v>
      </c>
      <c r="C168" s="275">
        <v>2018</v>
      </c>
      <c r="D168" s="275">
        <v>2135</v>
      </c>
      <c r="E168" s="275">
        <v>2275</v>
      </c>
      <c r="F168" s="275">
        <v>2516</v>
      </c>
      <c r="G168" s="275">
        <v>2704</v>
      </c>
      <c r="H168" s="275">
        <v>2827</v>
      </c>
      <c r="I168" s="275">
        <v>3150</v>
      </c>
      <c r="J168" s="275">
        <v>3322</v>
      </c>
      <c r="K168" s="275">
        <v>3789</v>
      </c>
      <c r="L168" s="275"/>
      <c r="M168" s="275"/>
      <c r="N168" s="275"/>
      <c r="O168" s="275"/>
      <c r="P168" s="275">
        <v>4241</v>
      </c>
      <c r="Q168" s="275">
        <v>4671</v>
      </c>
      <c r="R168" s="275">
        <v>4933</v>
      </c>
      <c r="S168" s="275">
        <v>5605</v>
      </c>
      <c r="T168" s="275">
        <v>6129</v>
      </c>
      <c r="U168" s="275">
        <v>6532</v>
      </c>
      <c r="V168" s="275">
        <v>6963</v>
      </c>
      <c r="W168" s="275">
        <v>7584</v>
      </c>
      <c r="X168" s="275">
        <v>7918</v>
      </c>
      <c r="Y168" s="275">
        <v>8237</v>
      </c>
      <c r="Z168" s="275">
        <v>8764</v>
      </c>
      <c r="AA168" s="275">
        <v>10019</v>
      </c>
      <c r="AB168" s="275">
        <v>10496</v>
      </c>
      <c r="AC168" s="275">
        <v>10967</v>
      </c>
      <c r="AD168" s="275">
        <v>11545</v>
      </c>
      <c r="AE168" s="275">
        <v>12227</v>
      </c>
      <c r="AF168" s="275">
        <v>12658</v>
      </c>
      <c r="AG168" s="275">
        <v>13118</v>
      </c>
      <c r="AH168" s="275">
        <v>13845</v>
      </c>
      <c r="AI168" s="275">
        <v>14485</v>
      </c>
      <c r="AJ168" s="275">
        <v>15255</v>
      </c>
      <c r="AK168" s="275">
        <v>15736</v>
      </c>
      <c r="AL168" s="275">
        <v>17117</v>
      </c>
      <c r="AM168" s="275">
        <v>17448</v>
      </c>
      <c r="AN168" s="275">
        <v>18276</v>
      </c>
      <c r="AO168" s="275">
        <v>19294</v>
      </c>
      <c r="AP168" s="275">
        <v>20062</v>
      </c>
      <c r="AQ168" s="275">
        <v>22059</v>
      </c>
      <c r="AR168" s="275">
        <v>23677</v>
      </c>
      <c r="AS168" s="275">
        <v>25022</v>
      </c>
      <c r="AT168" s="275">
        <v>27407</v>
      </c>
      <c r="AU168" s="275">
        <v>29067</v>
      </c>
      <c r="AV168" s="275">
        <v>31957</v>
      </c>
      <c r="AW168" s="275">
        <v>33347</v>
      </c>
      <c r="AX168" s="275">
        <v>35609</v>
      </c>
      <c r="AY168" s="275">
        <v>37775</v>
      </c>
      <c r="AZ168" s="275">
        <v>39640</v>
      </c>
      <c r="BA168" s="275">
        <v>42326</v>
      </c>
      <c r="BB168" s="275">
        <v>44681</v>
      </c>
      <c r="BC168" s="275">
        <v>42561</v>
      </c>
      <c r="BD168" s="275">
        <v>43401</v>
      </c>
      <c r="BE168" s="275">
        <v>44788</v>
      </c>
      <c r="BF168" s="275">
        <v>45415</v>
      </c>
      <c r="BG168" s="275">
        <v>45653</v>
      </c>
      <c r="BH168" s="275">
        <v>46029</v>
      </c>
      <c r="BI168" s="275">
        <v>46875</v>
      </c>
    </row>
    <row r="169" spans="1:61" ht="18" customHeight="1" x14ac:dyDescent="0.2">
      <c r="A169" s="274" t="s">
        <v>1067</v>
      </c>
      <c r="B169" s="275">
        <v>64</v>
      </c>
      <c r="C169" s="275">
        <v>64</v>
      </c>
      <c r="D169" s="275">
        <v>66</v>
      </c>
      <c r="E169" s="275">
        <v>71</v>
      </c>
      <c r="F169" s="275">
        <v>71</v>
      </c>
      <c r="G169" s="275">
        <v>81</v>
      </c>
      <c r="H169" s="275">
        <v>146</v>
      </c>
      <c r="I169" s="275">
        <v>284</v>
      </c>
      <c r="J169" s="275">
        <v>362</v>
      </c>
      <c r="K169" s="275">
        <v>403</v>
      </c>
      <c r="L169" s="275"/>
      <c r="M169" s="275"/>
      <c r="N169" s="275"/>
      <c r="O169" s="275"/>
      <c r="P169" s="275">
        <v>449</v>
      </c>
      <c r="Q169" s="275">
        <v>530</v>
      </c>
      <c r="R169" s="275">
        <v>604</v>
      </c>
      <c r="S169" s="275">
        <v>739</v>
      </c>
      <c r="T169" s="275">
        <v>965</v>
      </c>
      <c r="U169" s="275">
        <v>1433</v>
      </c>
      <c r="V169" s="275">
        <v>2009</v>
      </c>
      <c r="W169" s="275">
        <v>2459</v>
      </c>
      <c r="X169" s="275">
        <v>3026</v>
      </c>
      <c r="Y169" s="275">
        <v>3647</v>
      </c>
      <c r="Z169" s="275">
        <v>4443</v>
      </c>
      <c r="AA169" s="275">
        <v>5545</v>
      </c>
      <c r="AB169" s="275">
        <v>6327</v>
      </c>
      <c r="AC169" s="275">
        <v>7170</v>
      </c>
      <c r="AD169" s="275">
        <v>8153</v>
      </c>
      <c r="AE169" s="275">
        <v>9280</v>
      </c>
      <c r="AF169" s="275">
        <v>10317</v>
      </c>
      <c r="AG169" s="275">
        <v>12015</v>
      </c>
      <c r="AH169" s="275">
        <v>13364</v>
      </c>
      <c r="AI169" s="275">
        <v>14700</v>
      </c>
      <c r="AJ169" s="275">
        <v>16163</v>
      </c>
      <c r="AK169" s="275">
        <v>17460</v>
      </c>
      <c r="AL169" s="275">
        <v>19792</v>
      </c>
      <c r="AM169" s="275">
        <v>21320</v>
      </c>
      <c r="AN169" s="275">
        <v>23026</v>
      </c>
      <c r="AO169" s="275">
        <v>25056</v>
      </c>
      <c r="AP169" s="275">
        <v>26591</v>
      </c>
      <c r="AQ169" s="275">
        <v>27921</v>
      </c>
      <c r="AR169" s="275">
        <v>29616</v>
      </c>
      <c r="AS169" s="275">
        <v>31927</v>
      </c>
      <c r="AT169" s="275">
        <v>34312</v>
      </c>
      <c r="AU169" s="275">
        <v>38201</v>
      </c>
      <c r="AV169" s="275">
        <v>41171</v>
      </c>
      <c r="AW169" s="275">
        <v>42372</v>
      </c>
      <c r="AX169" s="275">
        <v>45826</v>
      </c>
      <c r="AY169" s="275">
        <v>48587</v>
      </c>
      <c r="AZ169" s="275">
        <v>51155</v>
      </c>
      <c r="BA169" s="275">
        <v>54320</v>
      </c>
      <c r="BB169" s="275">
        <v>56835</v>
      </c>
      <c r="BC169" s="275">
        <v>59258</v>
      </c>
      <c r="BD169" s="275">
        <v>61094</v>
      </c>
      <c r="BE169" s="275">
        <v>61810</v>
      </c>
      <c r="BF169" s="275">
        <v>62831</v>
      </c>
      <c r="BG169" s="275">
        <v>64005</v>
      </c>
      <c r="BH169" s="275">
        <v>66334</v>
      </c>
      <c r="BI169" s="275">
        <v>70200</v>
      </c>
    </row>
    <row r="170" spans="1:61" ht="18" customHeight="1" x14ac:dyDescent="0.2">
      <c r="A170" s="274" t="s">
        <v>1066</v>
      </c>
      <c r="B170" s="275">
        <v>38</v>
      </c>
      <c r="C170" s="275">
        <v>37</v>
      </c>
      <c r="D170" s="275">
        <v>38</v>
      </c>
      <c r="E170" s="275">
        <v>41</v>
      </c>
      <c r="F170" s="275">
        <v>43</v>
      </c>
      <c r="G170" s="275">
        <v>55</v>
      </c>
      <c r="H170" s="275">
        <v>68</v>
      </c>
      <c r="I170" s="275">
        <v>104</v>
      </c>
      <c r="J170" s="275">
        <v>113</v>
      </c>
      <c r="K170" s="275">
        <v>180</v>
      </c>
      <c r="L170" s="275"/>
      <c r="M170" s="275"/>
      <c r="N170" s="275"/>
      <c r="O170" s="275"/>
      <c r="P170" s="275">
        <v>212</v>
      </c>
      <c r="Q170" s="275">
        <v>248</v>
      </c>
      <c r="R170" s="275">
        <v>292</v>
      </c>
      <c r="S170" s="275">
        <v>378</v>
      </c>
      <c r="T170" s="275">
        <v>550</v>
      </c>
      <c r="U170" s="275">
        <v>939</v>
      </c>
      <c r="V170" s="275">
        <v>1486</v>
      </c>
      <c r="W170" s="275">
        <v>1909</v>
      </c>
      <c r="X170" s="275">
        <v>2502</v>
      </c>
      <c r="Y170" s="275">
        <v>3070</v>
      </c>
      <c r="Z170" s="275">
        <v>3781</v>
      </c>
      <c r="AA170" s="275">
        <v>4792</v>
      </c>
      <c r="AB170" s="275">
        <v>5670</v>
      </c>
      <c r="AC170" s="275">
        <v>6505</v>
      </c>
      <c r="AD170" s="275">
        <v>7526</v>
      </c>
      <c r="AE170" s="275">
        <v>8573</v>
      </c>
      <c r="AF170" s="275">
        <v>9551</v>
      </c>
      <c r="AG170" s="275">
        <v>11199</v>
      </c>
      <c r="AH170" s="275">
        <v>12511</v>
      </c>
      <c r="AI170" s="275">
        <v>13813</v>
      </c>
      <c r="AJ170" s="275">
        <v>15134</v>
      </c>
      <c r="AK170" s="275">
        <v>16197</v>
      </c>
      <c r="AL170" s="275">
        <v>18271</v>
      </c>
      <c r="AM170" s="275">
        <v>19295</v>
      </c>
      <c r="AN170" s="275">
        <v>20931</v>
      </c>
      <c r="AO170" s="275">
        <v>22875</v>
      </c>
      <c r="AP170" s="275">
        <v>24329</v>
      </c>
      <c r="AQ170" s="275">
        <v>25536</v>
      </c>
      <c r="AR170" s="275">
        <v>27025</v>
      </c>
      <c r="AS170" s="275">
        <v>29189</v>
      </c>
      <c r="AT170" s="275">
        <v>31241</v>
      </c>
      <c r="AU170" s="275">
        <v>34283</v>
      </c>
      <c r="AV170" s="275">
        <v>36428</v>
      </c>
      <c r="AW170" s="275">
        <v>37246</v>
      </c>
      <c r="AX170" s="275">
        <v>40333</v>
      </c>
      <c r="AY170" s="275">
        <v>42672</v>
      </c>
      <c r="AZ170" s="275">
        <v>44871</v>
      </c>
      <c r="BA170" s="275">
        <v>47276</v>
      </c>
      <c r="BB170" s="275">
        <v>48629</v>
      </c>
      <c r="BC170" s="275">
        <v>49386</v>
      </c>
      <c r="BD170" s="275">
        <v>50173</v>
      </c>
      <c r="BE170" s="275">
        <v>50608</v>
      </c>
      <c r="BF170" s="275">
        <v>51302</v>
      </c>
      <c r="BG170" s="275">
        <v>52017</v>
      </c>
      <c r="BH170" s="275">
        <v>53123</v>
      </c>
      <c r="BI170" s="275">
        <v>54692</v>
      </c>
    </row>
    <row r="171" spans="1:61" ht="18" customHeight="1" x14ac:dyDescent="0.2">
      <c r="A171" s="274" t="s">
        <v>1065</v>
      </c>
      <c r="B171" s="275">
        <v>0</v>
      </c>
      <c r="C171" s="275">
        <v>0</v>
      </c>
      <c r="D171" s="275">
        <v>0</v>
      </c>
      <c r="E171" s="275">
        <v>0</v>
      </c>
      <c r="F171" s="275">
        <v>0</v>
      </c>
      <c r="G171" s="275">
        <v>0</v>
      </c>
      <c r="H171" s="275">
        <v>0</v>
      </c>
      <c r="I171" s="275">
        <v>0</v>
      </c>
      <c r="J171" s="275">
        <v>0</v>
      </c>
      <c r="K171" s="275">
        <v>0</v>
      </c>
      <c r="L171" s="275"/>
      <c r="M171" s="275"/>
      <c r="N171" s="275"/>
      <c r="O171" s="275"/>
      <c r="P171" s="275">
        <v>0</v>
      </c>
      <c r="Q171" s="275">
        <v>0</v>
      </c>
      <c r="R171" s="275">
        <v>0</v>
      </c>
      <c r="S171" s="275">
        <v>0</v>
      </c>
      <c r="T171" s="275">
        <v>0</v>
      </c>
      <c r="U171" s="275">
        <v>0</v>
      </c>
      <c r="V171" s="275">
        <v>0</v>
      </c>
      <c r="W171" s="275">
        <v>0</v>
      </c>
      <c r="X171" s="275">
        <v>0</v>
      </c>
      <c r="Y171" s="275">
        <v>0</v>
      </c>
      <c r="Z171" s="275">
        <v>0</v>
      </c>
      <c r="AA171" s="275">
        <v>0</v>
      </c>
      <c r="AB171" s="275">
        <v>0</v>
      </c>
      <c r="AC171" s="275">
        <v>0</v>
      </c>
      <c r="AD171" s="275">
        <v>0</v>
      </c>
      <c r="AE171" s="275">
        <v>1</v>
      </c>
      <c r="AF171" s="275">
        <v>1</v>
      </c>
      <c r="AG171" s="275">
        <v>1</v>
      </c>
      <c r="AH171" s="275">
        <v>1</v>
      </c>
      <c r="AI171" s="275">
        <v>2</v>
      </c>
      <c r="AJ171" s="275">
        <v>2</v>
      </c>
      <c r="AK171" s="275">
        <v>16</v>
      </c>
      <c r="AL171" s="275">
        <v>17</v>
      </c>
      <c r="AM171" s="275">
        <v>34</v>
      </c>
      <c r="AN171" s="275">
        <v>40</v>
      </c>
      <c r="AO171" s="275">
        <v>54</v>
      </c>
      <c r="AP171" s="275">
        <v>74</v>
      </c>
      <c r="AQ171" s="275">
        <v>89</v>
      </c>
      <c r="AR171" s="275">
        <v>99</v>
      </c>
      <c r="AS171" s="275">
        <v>78</v>
      </c>
      <c r="AT171" s="275">
        <v>81</v>
      </c>
      <c r="AU171" s="275">
        <v>86</v>
      </c>
      <c r="AV171" s="275">
        <v>79</v>
      </c>
      <c r="AW171" s="275">
        <v>70</v>
      </c>
      <c r="AX171" s="275">
        <v>71</v>
      </c>
      <c r="AY171" s="275">
        <v>86</v>
      </c>
      <c r="AZ171" s="275">
        <v>103</v>
      </c>
      <c r="BA171" s="275">
        <v>164</v>
      </c>
      <c r="BB171" s="275">
        <v>221</v>
      </c>
      <c r="BC171" s="275">
        <v>296</v>
      </c>
      <c r="BD171" s="275">
        <v>242</v>
      </c>
      <c r="BE171" s="275">
        <v>294</v>
      </c>
      <c r="BF171" s="275">
        <v>368</v>
      </c>
      <c r="BG171" s="275">
        <v>478</v>
      </c>
      <c r="BH171" s="275">
        <v>408</v>
      </c>
      <c r="BI171" s="275">
        <v>454</v>
      </c>
    </row>
    <row r="172" spans="1:61" ht="18" customHeight="1" x14ac:dyDescent="0.2">
      <c r="A172" s="274" t="s">
        <v>1064</v>
      </c>
      <c r="B172" s="275">
        <v>0</v>
      </c>
      <c r="C172" s="275">
        <v>0</v>
      </c>
      <c r="D172" s="275">
        <v>0</v>
      </c>
      <c r="E172" s="275">
        <v>0</v>
      </c>
      <c r="F172" s="275">
        <v>0</v>
      </c>
      <c r="G172" s="275">
        <v>0</v>
      </c>
      <c r="H172" s="275">
        <v>43</v>
      </c>
      <c r="I172" s="275">
        <v>138</v>
      </c>
      <c r="J172" s="275">
        <v>201</v>
      </c>
      <c r="K172" s="275">
        <v>168</v>
      </c>
      <c r="L172" s="275"/>
      <c r="M172" s="275"/>
      <c r="N172" s="275"/>
      <c r="O172" s="275"/>
      <c r="P172" s="275">
        <v>162</v>
      </c>
      <c r="Q172" s="275">
        <v>179</v>
      </c>
      <c r="R172" s="275">
        <v>183</v>
      </c>
      <c r="S172" s="275">
        <v>228</v>
      </c>
      <c r="T172" s="275">
        <v>295</v>
      </c>
      <c r="U172" s="275">
        <v>364</v>
      </c>
      <c r="V172" s="275">
        <v>390</v>
      </c>
      <c r="W172" s="275">
        <v>424</v>
      </c>
      <c r="X172" s="275">
        <v>392</v>
      </c>
      <c r="Y172" s="275">
        <v>440</v>
      </c>
      <c r="Z172" s="275">
        <v>503</v>
      </c>
      <c r="AA172" s="275">
        <v>581</v>
      </c>
      <c r="AB172" s="275">
        <v>485</v>
      </c>
      <c r="AC172" s="275">
        <v>501</v>
      </c>
      <c r="AD172" s="275">
        <v>456</v>
      </c>
      <c r="AE172" s="275">
        <v>510</v>
      </c>
      <c r="AF172" s="275">
        <v>554</v>
      </c>
      <c r="AG172" s="275">
        <v>591</v>
      </c>
      <c r="AH172" s="275">
        <v>617</v>
      </c>
      <c r="AI172" s="275">
        <v>638</v>
      </c>
      <c r="AJ172" s="275">
        <v>756</v>
      </c>
      <c r="AK172" s="275">
        <v>945</v>
      </c>
      <c r="AL172" s="275">
        <v>1196</v>
      </c>
      <c r="AM172" s="275">
        <v>1675</v>
      </c>
      <c r="AN172" s="275">
        <v>1741</v>
      </c>
      <c r="AO172" s="275">
        <v>1807</v>
      </c>
      <c r="AP172" s="275">
        <v>1872</v>
      </c>
      <c r="AQ172" s="275">
        <v>1974</v>
      </c>
      <c r="AR172" s="275">
        <v>2129</v>
      </c>
      <c r="AS172" s="275">
        <v>2180</v>
      </c>
      <c r="AT172" s="275">
        <v>2400</v>
      </c>
      <c r="AU172" s="275">
        <v>3090</v>
      </c>
      <c r="AV172" s="275">
        <v>3709</v>
      </c>
      <c r="AW172" s="275">
        <v>4035</v>
      </c>
      <c r="AX172" s="275">
        <v>4264</v>
      </c>
      <c r="AY172" s="275">
        <v>4572</v>
      </c>
      <c r="AZ172" s="275">
        <v>4782</v>
      </c>
      <c r="BA172" s="275">
        <v>5211</v>
      </c>
      <c r="BB172" s="275">
        <v>6227</v>
      </c>
      <c r="BC172" s="275">
        <v>7638</v>
      </c>
      <c r="BD172" s="275">
        <v>8401</v>
      </c>
      <c r="BE172" s="275">
        <v>8459</v>
      </c>
      <c r="BF172" s="275">
        <v>8581</v>
      </c>
      <c r="BG172" s="275">
        <v>8817</v>
      </c>
      <c r="BH172" s="275">
        <v>9929</v>
      </c>
      <c r="BI172" s="275">
        <v>11509</v>
      </c>
    </row>
    <row r="173" spans="1:61" ht="18" customHeight="1" x14ac:dyDescent="0.2">
      <c r="A173" s="274" t="s">
        <v>1052</v>
      </c>
      <c r="B173" s="275">
        <v>0</v>
      </c>
      <c r="C173" s="275">
        <v>0</v>
      </c>
      <c r="D173" s="275">
        <v>0</v>
      </c>
      <c r="E173" s="275">
        <v>0</v>
      </c>
      <c r="F173" s="275">
        <v>0</v>
      </c>
      <c r="G173" s="275">
        <v>0</v>
      </c>
      <c r="H173" s="275">
        <v>21</v>
      </c>
      <c r="I173" s="275">
        <v>67</v>
      </c>
      <c r="J173" s="275">
        <v>104</v>
      </c>
      <c r="K173" s="275">
        <v>93</v>
      </c>
      <c r="L173" s="275"/>
      <c r="M173" s="275"/>
      <c r="N173" s="275"/>
      <c r="O173" s="275"/>
      <c r="P173" s="275">
        <v>87</v>
      </c>
      <c r="Q173" s="275">
        <v>101</v>
      </c>
      <c r="R173" s="275">
        <v>100</v>
      </c>
      <c r="S173" s="275">
        <v>120</v>
      </c>
      <c r="T173" s="275">
        <v>166</v>
      </c>
      <c r="U173" s="275">
        <v>200</v>
      </c>
      <c r="V173" s="275">
        <v>233</v>
      </c>
      <c r="W173" s="275">
        <v>241</v>
      </c>
      <c r="X173" s="275">
        <v>217</v>
      </c>
      <c r="Y173" s="275">
        <v>247</v>
      </c>
      <c r="Z173" s="275">
        <v>275</v>
      </c>
      <c r="AA173" s="275">
        <v>317</v>
      </c>
      <c r="AB173" s="275">
        <v>264</v>
      </c>
      <c r="AC173" s="275">
        <v>273</v>
      </c>
      <c r="AD173" s="275">
        <v>249</v>
      </c>
      <c r="AE173" s="275">
        <v>277</v>
      </c>
      <c r="AF173" s="275">
        <v>304</v>
      </c>
      <c r="AG173" s="275">
        <v>324</v>
      </c>
      <c r="AH173" s="275">
        <v>345</v>
      </c>
      <c r="AI173" s="275">
        <v>359</v>
      </c>
      <c r="AJ173" s="275">
        <v>425</v>
      </c>
      <c r="AK173" s="275">
        <v>529</v>
      </c>
      <c r="AL173" s="275">
        <v>684</v>
      </c>
      <c r="AM173" s="275">
        <v>950</v>
      </c>
      <c r="AN173" s="275">
        <v>960</v>
      </c>
      <c r="AO173" s="275">
        <v>994</v>
      </c>
      <c r="AP173" s="275">
        <v>1042</v>
      </c>
      <c r="AQ173" s="275">
        <v>1101</v>
      </c>
      <c r="AR173" s="275">
        <v>1189</v>
      </c>
      <c r="AS173" s="275">
        <v>1226</v>
      </c>
      <c r="AT173" s="275">
        <v>1360</v>
      </c>
      <c r="AU173" s="275">
        <v>1743</v>
      </c>
      <c r="AV173" s="275">
        <v>2087</v>
      </c>
      <c r="AW173" s="275">
        <v>2380</v>
      </c>
      <c r="AX173" s="275">
        <v>2502</v>
      </c>
      <c r="AY173" s="275">
        <v>2624</v>
      </c>
      <c r="AZ173" s="275">
        <v>2738</v>
      </c>
      <c r="BA173" s="275">
        <v>2997</v>
      </c>
      <c r="BB173" s="275">
        <v>3742</v>
      </c>
      <c r="BC173" s="275">
        <v>5179</v>
      </c>
      <c r="BD173" s="275">
        <v>5789</v>
      </c>
      <c r="BE173" s="275">
        <v>5204</v>
      </c>
      <c r="BF173" s="275">
        <v>4986</v>
      </c>
      <c r="BG173" s="275">
        <v>5109</v>
      </c>
      <c r="BH173" s="275">
        <v>6185</v>
      </c>
      <c r="BI173" s="275">
        <v>7607</v>
      </c>
    </row>
    <row r="174" spans="1:61" ht="18" customHeight="1" x14ac:dyDescent="0.2">
      <c r="A174" s="274" t="s">
        <v>1051</v>
      </c>
      <c r="B174" s="275">
        <v>0</v>
      </c>
      <c r="C174" s="275">
        <v>0</v>
      </c>
      <c r="D174" s="275">
        <v>0</v>
      </c>
      <c r="E174" s="275">
        <v>0</v>
      </c>
      <c r="F174" s="275">
        <v>0</v>
      </c>
      <c r="G174" s="275">
        <v>0</v>
      </c>
      <c r="H174" s="275">
        <v>22</v>
      </c>
      <c r="I174" s="275">
        <v>71</v>
      </c>
      <c r="J174" s="275">
        <v>98</v>
      </c>
      <c r="K174" s="275">
        <v>75</v>
      </c>
      <c r="L174" s="275"/>
      <c r="M174" s="275"/>
      <c r="N174" s="275"/>
      <c r="O174" s="275"/>
      <c r="P174" s="275">
        <v>75</v>
      </c>
      <c r="Q174" s="275">
        <v>77</v>
      </c>
      <c r="R174" s="275">
        <v>83</v>
      </c>
      <c r="S174" s="275">
        <v>109</v>
      </c>
      <c r="T174" s="275">
        <v>128</v>
      </c>
      <c r="U174" s="275">
        <v>164</v>
      </c>
      <c r="V174" s="275">
        <v>158</v>
      </c>
      <c r="W174" s="275">
        <v>184</v>
      </c>
      <c r="X174" s="275">
        <v>175</v>
      </c>
      <c r="Y174" s="275">
        <v>192</v>
      </c>
      <c r="Z174" s="275">
        <v>227</v>
      </c>
      <c r="AA174" s="275">
        <v>264</v>
      </c>
      <c r="AB174" s="275">
        <v>221</v>
      </c>
      <c r="AC174" s="275">
        <v>228</v>
      </c>
      <c r="AD174" s="275">
        <v>207</v>
      </c>
      <c r="AE174" s="275">
        <v>233</v>
      </c>
      <c r="AF174" s="275">
        <v>250</v>
      </c>
      <c r="AG174" s="275">
        <v>267</v>
      </c>
      <c r="AH174" s="275">
        <v>272</v>
      </c>
      <c r="AI174" s="275">
        <v>279</v>
      </c>
      <c r="AJ174" s="275">
        <v>331</v>
      </c>
      <c r="AK174" s="275">
        <v>417</v>
      </c>
      <c r="AL174" s="275">
        <v>512</v>
      </c>
      <c r="AM174" s="275">
        <v>724</v>
      </c>
      <c r="AN174" s="275">
        <v>782</v>
      </c>
      <c r="AO174" s="275">
        <v>813</v>
      </c>
      <c r="AP174" s="275">
        <v>830</v>
      </c>
      <c r="AQ174" s="275">
        <v>874</v>
      </c>
      <c r="AR174" s="275">
        <v>940</v>
      </c>
      <c r="AS174" s="275">
        <v>954</v>
      </c>
      <c r="AT174" s="275">
        <v>1040</v>
      </c>
      <c r="AU174" s="275">
        <v>1347</v>
      </c>
      <c r="AV174" s="275">
        <v>1622</v>
      </c>
      <c r="AW174" s="275">
        <v>1655</v>
      </c>
      <c r="AX174" s="275">
        <v>1762</v>
      </c>
      <c r="AY174" s="275">
        <v>1948</v>
      </c>
      <c r="AZ174" s="275">
        <v>2044</v>
      </c>
      <c r="BA174" s="275">
        <v>2214</v>
      </c>
      <c r="BB174" s="275">
        <v>2485</v>
      </c>
      <c r="BC174" s="275">
        <v>2459</v>
      </c>
      <c r="BD174" s="275">
        <v>2612</v>
      </c>
      <c r="BE174" s="275">
        <v>3255</v>
      </c>
      <c r="BF174" s="275">
        <v>3595</v>
      </c>
      <c r="BG174" s="275">
        <v>3708</v>
      </c>
      <c r="BH174" s="275">
        <v>3744</v>
      </c>
      <c r="BI174" s="275">
        <v>3902</v>
      </c>
    </row>
    <row r="175" spans="1:61" ht="18" customHeight="1" x14ac:dyDescent="0.2">
      <c r="A175" s="274" t="s">
        <v>1063</v>
      </c>
      <c r="B175" s="275">
        <v>0</v>
      </c>
      <c r="C175" s="275">
        <v>0</v>
      </c>
      <c r="D175" s="275">
        <v>0</v>
      </c>
      <c r="E175" s="275">
        <v>0</v>
      </c>
      <c r="F175" s="275">
        <v>0</v>
      </c>
      <c r="G175" s="275">
        <v>0</v>
      </c>
      <c r="H175" s="275">
        <v>0</v>
      </c>
      <c r="I175" s="275">
        <v>0</v>
      </c>
      <c r="J175" s="275">
        <v>0</v>
      </c>
      <c r="K175" s="275">
        <v>0</v>
      </c>
      <c r="L175" s="275"/>
      <c r="M175" s="275"/>
      <c r="N175" s="275"/>
      <c r="O175" s="275"/>
      <c r="P175" s="275">
        <v>0</v>
      </c>
      <c r="Q175" s="275">
        <v>0</v>
      </c>
      <c r="R175" s="275">
        <v>0</v>
      </c>
      <c r="S175" s="275">
        <v>0</v>
      </c>
      <c r="T175" s="275">
        <v>0</v>
      </c>
      <c r="U175" s="275">
        <v>0</v>
      </c>
      <c r="V175" s="275">
        <v>0</v>
      </c>
      <c r="W175" s="275">
        <v>0</v>
      </c>
      <c r="X175" s="275">
        <v>0</v>
      </c>
      <c r="Y175" s="275">
        <v>0</v>
      </c>
      <c r="Z175" s="275">
        <v>0</v>
      </c>
      <c r="AA175" s="275">
        <v>0</v>
      </c>
      <c r="AB175" s="275">
        <v>0</v>
      </c>
      <c r="AC175" s="275">
        <v>0</v>
      </c>
      <c r="AD175" s="275">
        <v>0</v>
      </c>
      <c r="AE175" s="275">
        <v>0</v>
      </c>
      <c r="AF175" s="275">
        <v>0</v>
      </c>
      <c r="AG175" s="275">
        <v>0</v>
      </c>
      <c r="AH175" s="275">
        <v>0</v>
      </c>
      <c r="AI175" s="275">
        <v>0</v>
      </c>
      <c r="AJ175" s="275">
        <v>0</v>
      </c>
      <c r="AK175" s="275">
        <v>0</v>
      </c>
      <c r="AL175" s="275">
        <v>0</v>
      </c>
      <c r="AM175" s="275">
        <v>0</v>
      </c>
      <c r="AN175" s="275">
        <v>0</v>
      </c>
      <c r="AO175" s="275">
        <v>0</v>
      </c>
      <c r="AP175" s="275">
        <v>0</v>
      </c>
      <c r="AQ175" s="275">
        <v>0</v>
      </c>
      <c r="AR175" s="275">
        <v>32</v>
      </c>
      <c r="AS175" s="275">
        <v>146</v>
      </c>
      <c r="AT175" s="275">
        <v>233</v>
      </c>
      <c r="AU175" s="275">
        <v>328</v>
      </c>
      <c r="AV175" s="275">
        <v>452</v>
      </c>
      <c r="AW175" s="275">
        <v>391</v>
      </c>
      <c r="AX175" s="275">
        <v>401</v>
      </c>
      <c r="AY175" s="275">
        <v>463</v>
      </c>
      <c r="AZ175" s="275">
        <v>488</v>
      </c>
      <c r="BA175" s="275">
        <v>661</v>
      </c>
      <c r="BB175" s="275">
        <v>702</v>
      </c>
      <c r="BC175" s="275">
        <v>764</v>
      </c>
      <c r="BD175" s="275">
        <v>1039</v>
      </c>
      <c r="BE175" s="275">
        <v>1139</v>
      </c>
      <c r="BF175" s="275">
        <v>1319</v>
      </c>
      <c r="BG175" s="275">
        <v>1503</v>
      </c>
      <c r="BH175" s="275">
        <v>1460</v>
      </c>
      <c r="BI175" s="275">
        <v>1632</v>
      </c>
    </row>
    <row r="176" spans="1:61" ht="18" customHeight="1" x14ac:dyDescent="0.2">
      <c r="A176" s="274" t="s">
        <v>1052</v>
      </c>
      <c r="B176" s="275">
        <v>0</v>
      </c>
      <c r="C176" s="275">
        <v>0</v>
      </c>
      <c r="D176" s="275">
        <v>0</v>
      </c>
      <c r="E176" s="275">
        <v>0</v>
      </c>
      <c r="F176" s="275">
        <v>0</v>
      </c>
      <c r="G176" s="275">
        <v>0</v>
      </c>
      <c r="H176" s="275">
        <v>0</v>
      </c>
      <c r="I176" s="275">
        <v>0</v>
      </c>
      <c r="J176" s="275">
        <v>0</v>
      </c>
      <c r="K176" s="275">
        <v>0</v>
      </c>
      <c r="L176" s="275"/>
      <c r="M176" s="275"/>
      <c r="N176" s="275"/>
      <c r="O176" s="275"/>
      <c r="P176" s="275">
        <v>0</v>
      </c>
      <c r="Q176" s="275">
        <v>0</v>
      </c>
      <c r="R176" s="275">
        <v>0</v>
      </c>
      <c r="S176" s="275">
        <v>0</v>
      </c>
      <c r="T176" s="275">
        <v>0</v>
      </c>
      <c r="U176" s="275">
        <v>0</v>
      </c>
      <c r="V176" s="275">
        <v>0</v>
      </c>
      <c r="W176" s="275">
        <v>0</v>
      </c>
      <c r="X176" s="275">
        <v>0</v>
      </c>
      <c r="Y176" s="275">
        <v>0</v>
      </c>
      <c r="Z176" s="275">
        <v>0</v>
      </c>
      <c r="AA176" s="275">
        <v>0</v>
      </c>
      <c r="AB176" s="275">
        <v>0</v>
      </c>
      <c r="AC176" s="275">
        <v>0</v>
      </c>
      <c r="AD176" s="275">
        <v>0</v>
      </c>
      <c r="AE176" s="275">
        <v>0</v>
      </c>
      <c r="AF176" s="275">
        <v>0</v>
      </c>
      <c r="AG176" s="275">
        <v>0</v>
      </c>
      <c r="AH176" s="275">
        <v>0</v>
      </c>
      <c r="AI176" s="275">
        <v>0</v>
      </c>
      <c r="AJ176" s="275">
        <v>0</v>
      </c>
      <c r="AK176" s="275">
        <v>0</v>
      </c>
      <c r="AL176" s="275">
        <v>0</v>
      </c>
      <c r="AM176" s="275">
        <v>0</v>
      </c>
      <c r="AN176" s="275">
        <v>0</v>
      </c>
      <c r="AO176" s="275">
        <v>0</v>
      </c>
      <c r="AP176" s="275">
        <v>0</v>
      </c>
      <c r="AQ176" s="275">
        <v>0</v>
      </c>
      <c r="AR176" s="275">
        <v>22</v>
      </c>
      <c r="AS176" s="275">
        <v>103</v>
      </c>
      <c r="AT176" s="275">
        <v>165</v>
      </c>
      <c r="AU176" s="275">
        <v>234</v>
      </c>
      <c r="AV176" s="275">
        <v>324</v>
      </c>
      <c r="AW176" s="275">
        <v>283</v>
      </c>
      <c r="AX176" s="275">
        <v>288</v>
      </c>
      <c r="AY176" s="275">
        <v>331</v>
      </c>
      <c r="AZ176" s="275">
        <v>348</v>
      </c>
      <c r="BA176" s="275">
        <v>471</v>
      </c>
      <c r="BB176" s="275">
        <v>502</v>
      </c>
      <c r="BC176" s="275">
        <v>544</v>
      </c>
      <c r="BD176" s="275">
        <v>726</v>
      </c>
      <c r="BE176" s="275">
        <v>796</v>
      </c>
      <c r="BF176" s="275">
        <v>921</v>
      </c>
      <c r="BG176" s="275">
        <v>1034</v>
      </c>
      <c r="BH176" s="275">
        <v>1013</v>
      </c>
      <c r="BI176" s="275">
        <v>1226</v>
      </c>
    </row>
    <row r="177" spans="1:61" ht="18" customHeight="1" x14ac:dyDescent="0.2">
      <c r="A177" s="274" t="s">
        <v>1051</v>
      </c>
      <c r="B177" s="275">
        <v>0</v>
      </c>
      <c r="C177" s="275">
        <v>0</v>
      </c>
      <c r="D177" s="275">
        <v>0</v>
      </c>
      <c r="E177" s="275">
        <v>0</v>
      </c>
      <c r="F177" s="275">
        <v>0</v>
      </c>
      <c r="G177" s="275">
        <v>0</v>
      </c>
      <c r="H177" s="275">
        <v>0</v>
      </c>
      <c r="I177" s="275">
        <v>0</v>
      </c>
      <c r="J177" s="275">
        <v>0</v>
      </c>
      <c r="K177" s="275">
        <v>0</v>
      </c>
      <c r="L177" s="275"/>
      <c r="M177" s="275"/>
      <c r="N177" s="275"/>
      <c r="O177" s="275"/>
      <c r="P177" s="275">
        <v>0</v>
      </c>
      <c r="Q177" s="275">
        <v>0</v>
      </c>
      <c r="R177" s="275">
        <v>0</v>
      </c>
      <c r="S177" s="275">
        <v>0</v>
      </c>
      <c r="T177" s="275">
        <v>0</v>
      </c>
      <c r="U177" s="275">
        <v>0</v>
      </c>
      <c r="V177" s="275">
        <v>0</v>
      </c>
      <c r="W177" s="275">
        <v>0</v>
      </c>
      <c r="X177" s="275">
        <v>0</v>
      </c>
      <c r="Y177" s="275">
        <v>0</v>
      </c>
      <c r="Z177" s="275">
        <v>0</v>
      </c>
      <c r="AA177" s="275">
        <v>0</v>
      </c>
      <c r="AB177" s="275">
        <v>0</v>
      </c>
      <c r="AC177" s="275">
        <v>0</v>
      </c>
      <c r="AD177" s="275">
        <v>0</v>
      </c>
      <c r="AE177" s="275">
        <v>0</v>
      </c>
      <c r="AF177" s="275">
        <v>0</v>
      </c>
      <c r="AG177" s="275">
        <v>0</v>
      </c>
      <c r="AH177" s="275">
        <v>0</v>
      </c>
      <c r="AI177" s="275">
        <v>0</v>
      </c>
      <c r="AJ177" s="275">
        <v>0</v>
      </c>
      <c r="AK177" s="275">
        <v>0</v>
      </c>
      <c r="AL177" s="275">
        <v>0</v>
      </c>
      <c r="AM177" s="275">
        <v>0</v>
      </c>
      <c r="AN177" s="275">
        <v>0</v>
      </c>
      <c r="AO177" s="275">
        <v>0</v>
      </c>
      <c r="AP177" s="275">
        <v>0</v>
      </c>
      <c r="AQ177" s="275">
        <v>0</v>
      </c>
      <c r="AR177" s="275">
        <v>10</v>
      </c>
      <c r="AS177" s="275">
        <v>44</v>
      </c>
      <c r="AT177" s="275">
        <v>68</v>
      </c>
      <c r="AU177" s="275">
        <v>94</v>
      </c>
      <c r="AV177" s="275">
        <v>128</v>
      </c>
      <c r="AW177" s="275">
        <v>108</v>
      </c>
      <c r="AX177" s="275">
        <v>113</v>
      </c>
      <c r="AY177" s="275">
        <v>132</v>
      </c>
      <c r="AZ177" s="275">
        <v>141</v>
      </c>
      <c r="BA177" s="275">
        <v>190</v>
      </c>
      <c r="BB177" s="275">
        <v>200</v>
      </c>
      <c r="BC177" s="275">
        <v>220</v>
      </c>
      <c r="BD177" s="275">
        <v>313</v>
      </c>
      <c r="BE177" s="275">
        <v>343</v>
      </c>
      <c r="BF177" s="275">
        <v>398</v>
      </c>
      <c r="BG177" s="275">
        <v>469</v>
      </c>
      <c r="BH177" s="275">
        <v>448</v>
      </c>
      <c r="BI177" s="275">
        <v>406</v>
      </c>
    </row>
    <row r="178" spans="1:61" ht="18" customHeight="1" x14ac:dyDescent="0.2">
      <c r="A178" s="274" t="s">
        <v>1062</v>
      </c>
      <c r="B178" s="275">
        <v>25</v>
      </c>
      <c r="C178" s="275">
        <v>26</v>
      </c>
      <c r="D178" s="275">
        <v>27</v>
      </c>
      <c r="E178" s="275">
        <v>29</v>
      </c>
      <c r="F178" s="275">
        <v>27</v>
      </c>
      <c r="G178" s="275">
        <v>26</v>
      </c>
      <c r="H178" s="275">
        <v>34</v>
      </c>
      <c r="I178" s="275">
        <v>41</v>
      </c>
      <c r="J178" s="275">
        <v>44</v>
      </c>
      <c r="K178" s="275">
        <v>46</v>
      </c>
      <c r="L178" s="275"/>
      <c r="M178" s="275"/>
      <c r="N178" s="275"/>
      <c r="O178" s="275"/>
      <c r="P178" s="275">
        <v>50</v>
      </c>
      <c r="Q178" s="275">
        <v>60</v>
      </c>
      <c r="R178" s="275">
        <v>78</v>
      </c>
      <c r="S178" s="275">
        <v>80</v>
      </c>
      <c r="T178" s="275">
        <v>76</v>
      </c>
      <c r="U178" s="275">
        <v>77</v>
      </c>
      <c r="V178" s="275">
        <v>77</v>
      </c>
      <c r="W178" s="275">
        <v>81</v>
      </c>
      <c r="X178" s="275">
        <v>87</v>
      </c>
      <c r="Y178" s="275">
        <v>97</v>
      </c>
      <c r="Z178" s="275">
        <v>111</v>
      </c>
      <c r="AA178" s="275">
        <v>127</v>
      </c>
      <c r="AB178" s="275">
        <v>142</v>
      </c>
      <c r="AC178" s="275">
        <v>146</v>
      </c>
      <c r="AD178" s="275">
        <v>157</v>
      </c>
      <c r="AE178" s="275">
        <v>183</v>
      </c>
      <c r="AF178" s="275">
        <v>200</v>
      </c>
      <c r="AG178" s="275">
        <v>213</v>
      </c>
      <c r="AH178" s="275">
        <v>225</v>
      </c>
      <c r="AI178" s="275">
        <v>239</v>
      </c>
      <c r="AJ178" s="275">
        <v>263</v>
      </c>
      <c r="AK178" s="275">
        <v>292</v>
      </c>
      <c r="AL178" s="275">
        <v>294</v>
      </c>
      <c r="AM178" s="275">
        <v>305</v>
      </c>
      <c r="AN178" s="275">
        <v>303</v>
      </c>
      <c r="AO178" s="275">
        <v>309</v>
      </c>
      <c r="AP178" s="275">
        <v>305</v>
      </c>
      <c r="AQ178" s="275">
        <v>309</v>
      </c>
      <c r="AR178" s="275">
        <v>321</v>
      </c>
      <c r="AS178" s="275">
        <v>323</v>
      </c>
      <c r="AT178" s="275">
        <v>346</v>
      </c>
      <c r="AU178" s="275">
        <v>403</v>
      </c>
      <c r="AV178" s="275">
        <v>491</v>
      </c>
      <c r="AW178" s="275">
        <v>614</v>
      </c>
      <c r="AX178" s="275">
        <v>733</v>
      </c>
      <c r="AY178" s="275">
        <v>750</v>
      </c>
      <c r="AZ178" s="275">
        <v>843</v>
      </c>
      <c r="BA178" s="275">
        <v>945</v>
      </c>
      <c r="BB178" s="275">
        <v>990</v>
      </c>
      <c r="BC178" s="275">
        <v>1097</v>
      </c>
      <c r="BD178" s="275">
        <v>1167</v>
      </c>
      <c r="BE178" s="275">
        <v>1230</v>
      </c>
      <c r="BF178" s="275">
        <v>1186</v>
      </c>
      <c r="BG178" s="275">
        <v>1091</v>
      </c>
      <c r="BH178" s="275">
        <v>1293</v>
      </c>
      <c r="BI178" s="275">
        <v>1722</v>
      </c>
    </row>
    <row r="179" spans="1:61" ht="18" customHeight="1" x14ac:dyDescent="0.2">
      <c r="A179" s="274" t="s">
        <v>1061</v>
      </c>
      <c r="B179" s="275">
        <v>1</v>
      </c>
      <c r="C179" s="275">
        <v>1</v>
      </c>
      <c r="D179" s="275">
        <v>1</v>
      </c>
      <c r="E179" s="275">
        <v>1</v>
      </c>
      <c r="F179" s="275">
        <v>1</v>
      </c>
      <c r="G179" s="275">
        <v>1</v>
      </c>
      <c r="H179" s="275">
        <v>1</v>
      </c>
      <c r="I179" s="275">
        <v>2</v>
      </c>
      <c r="J179" s="275">
        <v>3</v>
      </c>
      <c r="K179" s="275">
        <v>9</v>
      </c>
      <c r="L179" s="275"/>
      <c r="M179" s="275"/>
      <c r="N179" s="275"/>
      <c r="O179" s="275"/>
      <c r="P179" s="275">
        <v>26</v>
      </c>
      <c r="Q179" s="275">
        <v>43</v>
      </c>
      <c r="R179" s="275">
        <v>51</v>
      </c>
      <c r="S179" s="275">
        <v>52</v>
      </c>
      <c r="T179" s="275">
        <v>44</v>
      </c>
      <c r="U179" s="275">
        <v>53</v>
      </c>
      <c r="V179" s="275">
        <v>56</v>
      </c>
      <c r="W179" s="275">
        <v>44</v>
      </c>
      <c r="X179" s="275">
        <v>45</v>
      </c>
      <c r="Y179" s="275">
        <v>40</v>
      </c>
      <c r="Z179" s="275">
        <v>49</v>
      </c>
      <c r="AA179" s="275">
        <v>45</v>
      </c>
      <c r="AB179" s="275">
        <v>30</v>
      </c>
      <c r="AC179" s="275">
        <v>18</v>
      </c>
      <c r="AD179" s="275">
        <v>13</v>
      </c>
      <c r="AE179" s="275">
        <v>12</v>
      </c>
      <c r="AF179" s="275">
        <v>11</v>
      </c>
      <c r="AG179" s="275">
        <v>10</v>
      </c>
      <c r="AH179" s="275">
        <v>10</v>
      </c>
      <c r="AI179" s="275">
        <v>8</v>
      </c>
      <c r="AJ179" s="275">
        <v>8</v>
      </c>
      <c r="AK179" s="275">
        <v>10</v>
      </c>
      <c r="AL179" s="275">
        <v>14</v>
      </c>
      <c r="AM179" s="275">
        <v>12</v>
      </c>
      <c r="AN179" s="275">
        <v>11</v>
      </c>
      <c r="AO179" s="275">
        <v>12</v>
      </c>
      <c r="AP179" s="275">
        <v>12</v>
      </c>
      <c r="AQ179" s="275">
        <v>12</v>
      </c>
      <c r="AR179" s="275">
        <v>11</v>
      </c>
      <c r="AS179" s="275">
        <v>10</v>
      </c>
      <c r="AT179" s="275">
        <v>11</v>
      </c>
      <c r="AU179" s="275">
        <v>12</v>
      </c>
      <c r="AV179" s="275">
        <v>13</v>
      </c>
      <c r="AW179" s="275">
        <v>17</v>
      </c>
      <c r="AX179" s="275">
        <v>26</v>
      </c>
      <c r="AY179" s="275">
        <v>44</v>
      </c>
      <c r="AZ179" s="275">
        <v>68</v>
      </c>
      <c r="BA179" s="275">
        <v>62</v>
      </c>
      <c r="BB179" s="275">
        <v>65</v>
      </c>
      <c r="BC179" s="275">
        <v>77</v>
      </c>
      <c r="BD179" s="275">
        <v>73</v>
      </c>
      <c r="BE179" s="275">
        <v>80</v>
      </c>
      <c r="BF179" s="275">
        <v>75</v>
      </c>
      <c r="BG179" s="275">
        <v>99</v>
      </c>
      <c r="BH179" s="275">
        <v>121</v>
      </c>
      <c r="BI179" s="275">
        <v>191</v>
      </c>
    </row>
    <row r="180" spans="1:61" ht="18" customHeight="1" x14ac:dyDescent="0.2">
      <c r="A180" s="274" t="s">
        <v>1060</v>
      </c>
      <c r="B180" s="275">
        <v>16</v>
      </c>
      <c r="C180" s="275">
        <v>21</v>
      </c>
      <c r="D180" s="275">
        <v>23</v>
      </c>
      <c r="E180" s="275">
        <v>25</v>
      </c>
      <c r="F180" s="275">
        <v>30</v>
      </c>
      <c r="G180" s="275">
        <v>32</v>
      </c>
      <c r="H180" s="275">
        <v>19</v>
      </c>
      <c r="I180" s="275">
        <v>12</v>
      </c>
      <c r="J180" s="275">
        <v>20</v>
      </c>
      <c r="K180" s="275">
        <v>23</v>
      </c>
      <c r="L180" s="275"/>
      <c r="M180" s="275"/>
      <c r="N180" s="275"/>
      <c r="O180" s="275"/>
      <c r="P180" s="275">
        <v>21</v>
      </c>
      <c r="Q180" s="275">
        <v>24</v>
      </c>
      <c r="R180" s="275">
        <v>29</v>
      </c>
      <c r="S180" s="275">
        <v>35</v>
      </c>
      <c r="T180" s="275">
        <v>45</v>
      </c>
      <c r="U180" s="275">
        <v>58</v>
      </c>
      <c r="V180" s="275">
        <v>70</v>
      </c>
      <c r="W180" s="275">
        <v>86</v>
      </c>
      <c r="X180" s="275">
        <v>94</v>
      </c>
      <c r="Y180" s="275">
        <v>101</v>
      </c>
      <c r="Z180" s="275">
        <v>113</v>
      </c>
      <c r="AA180" s="275">
        <v>142</v>
      </c>
      <c r="AB180" s="275">
        <v>148</v>
      </c>
      <c r="AC180" s="275">
        <v>153</v>
      </c>
      <c r="AD180" s="275">
        <v>161</v>
      </c>
      <c r="AE180" s="275">
        <v>187</v>
      </c>
      <c r="AF180" s="275">
        <v>188</v>
      </c>
      <c r="AG180" s="275">
        <v>189</v>
      </c>
      <c r="AH180" s="275">
        <v>185</v>
      </c>
      <c r="AI180" s="275">
        <v>192</v>
      </c>
      <c r="AJ180" s="275">
        <v>180</v>
      </c>
      <c r="AK180" s="275">
        <v>201</v>
      </c>
      <c r="AL180" s="275">
        <v>224</v>
      </c>
      <c r="AM180" s="275">
        <v>238</v>
      </c>
      <c r="AN180" s="275">
        <v>256</v>
      </c>
      <c r="AO180" s="275">
        <v>264</v>
      </c>
      <c r="AP180" s="275">
        <v>290</v>
      </c>
      <c r="AQ180" s="275">
        <v>312</v>
      </c>
      <c r="AR180" s="275">
        <v>307</v>
      </c>
      <c r="AS180" s="275">
        <v>307</v>
      </c>
      <c r="AT180" s="275">
        <v>346</v>
      </c>
      <c r="AU180" s="275">
        <v>333</v>
      </c>
      <c r="AV180" s="275">
        <v>317</v>
      </c>
      <c r="AW180" s="275">
        <v>285</v>
      </c>
      <c r="AX180" s="275">
        <v>314</v>
      </c>
      <c r="AY180" s="275">
        <v>329</v>
      </c>
      <c r="AZ180" s="275">
        <v>351</v>
      </c>
      <c r="BA180" s="275">
        <v>382</v>
      </c>
      <c r="BB180" s="275">
        <v>422</v>
      </c>
      <c r="BC180" s="275">
        <v>488</v>
      </c>
      <c r="BD180" s="275">
        <v>536</v>
      </c>
      <c r="BE180" s="275">
        <v>509</v>
      </c>
      <c r="BF180" s="275">
        <v>525</v>
      </c>
      <c r="BG180" s="275">
        <v>483</v>
      </c>
      <c r="BH180" s="275">
        <v>468</v>
      </c>
      <c r="BI180" s="275">
        <v>447</v>
      </c>
    </row>
    <row r="181" spans="1:61" ht="18" customHeight="1" x14ac:dyDescent="0.2">
      <c r="A181" s="274" t="s">
        <v>1059</v>
      </c>
      <c r="B181" s="275">
        <v>0</v>
      </c>
      <c r="C181" s="275">
        <v>0</v>
      </c>
      <c r="D181" s="275">
        <v>0</v>
      </c>
      <c r="E181" s="275">
        <v>0</v>
      </c>
      <c r="F181" s="275">
        <v>0</v>
      </c>
      <c r="G181" s="275">
        <v>0</v>
      </c>
      <c r="H181" s="275">
        <v>0</v>
      </c>
      <c r="I181" s="275">
        <v>0</v>
      </c>
      <c r="J181" s="275">
        <v>0</v>
      </c>
      <c r="K181" s="275">
        <v>0</v>
      </c>
      <c r="L181" s="275"/>
      <c r="M181" s="275"/>
      <c r="N181" s="275"/>
      <c r="O181" s="275"/>
      <c r="P181" s="275">
        <v>0</v>
      </c>
      <c r="Q181" s="275">
        <v>0</v>
      </c>
      <c r="R181" s="275">
        <v>0</v>
      </c>
      <c r="S181" s="275">
        <v>0</v>
      </c>
      <c r="T181" s="275">
        <v>0</v>
      </c>
      <c r="U181" s="275">
        <v>0</v>
      </c>
      <c r="V181" s="275">
        <v>0</v>
      </c>
      <c r="W181" s="275">
        <v>0</v>
      </c>
      <c r="X181" s="275">
        <v>0</v>
      </c>
      <c r="Y181" s="275">
        <v>0</v>
      </c>
      <c r="Z181" s="275">
        <v>0</v>
      </c>
      <c r="AA181" s="275">
        <v>0</v>
      </c>
      <c r="AB181" s="275">
        <v>0</v>
      </c>
      <c r="AC181" s="275">
        <v>0</v>
      </c>
      <c r="AD181" s="275">
        <v>0</v>
      </c>
      <c r="AE181" s="275">
        <v>0</v>
      </c>
      <c r="AF181" s="275">
        <v>0</v>
      </c>
      <c r="AG181" s="275">
        <v>0</v>
      </c>
      <c r="AH181" s="275">
        <v>0</v>
      </c>
      <c r="AI181" s="275">
        <v>0</v>
      </c>
      <c r="AJ181" s="275">
        <v>0</v>
      </c>
      <c r="AK181" s="275">
        <v>0</v>
      </c>
      <c r="AL181" s="275">
        <v>0</v>
      </c>
      <c r="AM181" s="275">
        <v>0</v>
      </c>
      <c r="AN181" s="275">
        <v>0</v>
      </c>
      <c r="AO181" s="275">
        <v>0</v>
      </c>
      <c r="AP181" s="275">
        <v>0</v>
      </c>
      <c r="AQ181" s="275">
        <v>0</v>
      </c>
      <c r="AR181" s="275">
        <v>0</v>
      </c>
      <c r="AS181" s="275">
        <v>0</v>
      </c>
      <c r="AT181" s="275">
        <v>0</v>
      </c>
      <c r="AU181" s="275">
        <v>0</v>
      </c>
      <c r="AV181" s="275">
        <v>0</v>
      </c>
      <c r="AW181" s="275">
        <v>0</v>
      </c>
      <c r="AX181" s="275">
        <v>0</v>
      </c>
      <c r="AY181" s="275">
        <v>0</v>
      </c>
      <c r="AZ181" s="275">
        <v>0</v>
      </c>
      <c r="BA181" s="275">
        <v>0</v>
      </c>
      <c r="BB181" s="275">
        <v>0</v>
      </c>
      <c r="BC181" s="275">
        <v>0</v>
      </c>
      <c r="BD181" s="275">
        <v>0</v>
      </c>
      <c r="BE181" s="275">
        <v>0</v>
      </c>
      <c r="BF181" s="275">
        <v>0</v>
      </c>
      <c r="BG181" s="275">
        <v>0</v>
      </c>
      <c r="BH181" s="275">
        <v>0</v>
      </c>
      <c r="BI181" s="275">
        <v>0</v>
      </c>
    </row>
    <row r="182" spans="1:61" ht="18" customHeight="1" x14ac:dyDescent="0.2">
      <c r="A182" s="274" t="s">
        <v>1058</v>
      </c>
      <c r="B182" s="275">
        <v>0</v>
      </c>
      <c r="C182" s="275">
        <v>0</v>
      </c>
      <c r="D182" s="275">
        <v>0</v>
      </c>
      <c r="E182" s="275">
        <v>0</v>
      </c>
      <c r="F182" s="275">
        <v>0</v>
      </c>
      <c r="G182" s="275">
        <v>0</v>
      </c>
      <c r="H182" s="275">
        <v>0</v>
      </c>
      <c r="I182" s="275">
        <v>0</v>
      </c>
      <c r="J182" s="275">
        <v>0</v>
      </c>
      <c r="K182" s="275">
        <v>0</v>
      </c>
      <c r="L182" s="275"/>
      <c r="M182" s="275"/>
      <c r="N182" s="275"/>
      <c r="O182" s="275"/>
      <c r="P182" s="275">
        <v>0</v>
      </c>
      <c r="Q182" s="275">
        <v>0</v>
      </c>
      <c r="R182" s="275">
        <v>0</v>
      </c>
      <c r="S182" s="275">
        <v>4</v>
      </c>
      <c r="T182" s="275">
        <v>7</v>
      </c>
      <c r="U182" s="275">
        <v>11</v>
      </c>
      <c r="V182" s="275">
        <v>15</v>
      </c>
      <c r="W182" s="275">
        <v>19</v>
      </c>
      <c r="X182" s="275">
        <v>22</v>
      </c>
      <c r="Y182" s="275">
        <v>27</v>
      </c>
      <c r="Z182" s="275">
        <v>27</v>
      </c>
      <c r="AA182" s="275">
        <v>39</v>
      </c>
      <c r="AB182" s="275">
        <v>43</v>
      </c>
      <c r="AC182" s="275">
        <v>44</v>
      </c>
      <c r="AD182" s="275">
        <v>51</v>
      </c>
      <c r="AE182" s="275">
        <v>73</v>
      </c>
      <c r="AF182" s="275">
        <v>81</v>
      </c>
      <c r="AG182" s="275">
        <v>86</v>
      </c>
      <c r="AH182" s="275">
        <v>80</v>
      </c>
      <c r="AI182" s="275">
        <v>84</v>
      </c>
      <c r="AJ182" s="275">
        <v>61</v>
      </c>
      <c r="AK182" s="275">
        <v>65</v>
      </c>
      <c r="AL182" s="275">
        <v>68</v>
      </c>
      <c r="AM182" s="275">
        <v>74</v>
      </c>
      <c r="AN182" s="275">
        <v>80</v>
      </c>
      <c r="AO182" s="275">
        <v>82</v>
      </c>
      <c r="AP182" s="275">
        <v>120</v>
      </c>
      <c r="AQ182" s="275">
        <v>130</v>
      </c>
      <c r="AR182" s="275">
        <v>134</v>
      </c>
      <c r="AS182" s="275">
        <v>142</v>
      </c>
      <c r="AT182" s="275">
        <v>173</v>
      </c>
      <c r="AU182" s="275">
        <v>141</v>
      </c>
      <c r="AV182" s="275">
        <v>70</v>
      </c>
      <c r="AW182" s="275">
        <v>43</v>
      </c>
      <c r="AX182" s="275">
        <v>49</v>
      </c>
      <c r="AY182" s="275">
        <v>56</v>
      </c>
      <c r="AZ182" s="275">
        <v>61</v>
      </c>
      <c r="BA182" s="275">
        <v>64</v>
      </c>
      <c r="BB182" s="275">
        <v>71</v>
      </c>
      <c r="BC182" s="275">
        <v>78</v>
      </c>
      <c r="BD182" s="275">
        <v>78</v>
      </c>
      <c r="BE182" s="275">
        <v>78</v>
      </c>
      <c r="BF182" s="275">
        <v>93</v>
      </c>
      <c r="BG182" s="275">
        <v>77</v>
      </c>
      <c r="BH182" s="275">
        <v>73</v>
      </c>
      <c r="BI182" s="275">
        <v>59</v>
      </c>
    </row>
    <row r="183" spans="1:61" ht="18" customHeight="1" x14ac:dyDescent="0.2">
      <c r="A183" s="274" t="s">
        <v>1057</v>
      </c>
      <c r="B183" s="275">
        <v>0</v>
      </c>
      <c r="C183" s="275">
        <v>0</v>
      </c>
      <c r="D183" s="275">
        <v>0</v>
      </c>
      <c r="E183" s="275">
        <v>0</v>
      </c>
      <c r="F183" s="275">
        <v>0</v>
      </c>
      <c r="G183" s="275">
        <v>0</v>
      </c>
      <c r="H183" s="275">
        <v>0</v>
      </c>
      <c r="I183" s="275">
        <v>0</v>
      </c>
      <c r="J183" s="275">
        <v>0</v>
      </c>
      <c r="K183" s="275">
        <v>0</v>
      </c>
      <c r="L183" s="275"/>
      <c r="M183" s="275"/>
      <c r="N183" s="275"/>
      <c r="O183" s="275"/>
      <c r="P183" s="275">
        <v>0</v>
      </c>
      <c r="Q183" s="275">
        <v>0</v>
      </c>
      <c r="R183" s="275">
        <v>0</v>
      </c>
      <c r="S183" s="275">
        <v>0</v>
      </c>
      <c r="T183" s="275">
        <v>0</v>
      </c>
      <c r="U183" s="275">
        <v>11</v>
      </c>
      <c r="V183" s="275">
        <v>14</v>
      </c>
      <c r="W183" s="275">
        <v>16</v>
      </c>
      <c r="X183" s="275">
        <v>19</v>
      </c>
      <c r="Y183" s="275">
        <v>21</v>
      </c>
      <c r="Z183" s="275">
        <v>22</v>
      </c>
      <c r="AA183" s="275">
        <v>25</v>
      </c>
      <c r="AB183" s="275">
        <v>25</v>
      </c>
      <c r="AC183" s="275">
        <v>27</v>
      </c>
      <c r="AD183" s="275">
        <v>32</v>
      </c>
      <c r="AE183" s="275">
        <v>35</v>
      </c>
      <c r="AF183" s="275">
        <v>33</v>
      </c>
      <c r="AG183" s="275">
        <v>34</v>
      </c>
      <c r="AH183" s="275">
        <v>37</v>
      </c>
      <c r="AI183" s="275">
        <v>34</v>
      </c>
      <c r="AJ183" s="275">
        <v>40</v>
      </c>
      <c r="AK183" s="275">
        <v>54</v>
      </c>
      <c r="AL183" s="275">
        <v>66</v>
      </c>
      <c r="AM183" s="275">
        <v>67</v>
      </c>
      <c r="AN183" s="275">
        <v>69</v>
      </c>
      <c r="AO183" s="275">
        <v>78</v>
      </c>
      <c r="AP183" s="275">
        <v>76</v>
      </c>
      <c r="AQ183" s="275">
        <v>82</v>
      </c>
      <c r="AR183" s="275">
        <v>82</v>
      </c>
      <c r="AS183" s="275">
        <v>87</v>
      </c>
      <c r="AT183" s="275">
        <v>99</v>
      </c>
      <c r="AU183" s="275">
        <v>112</v>
      </c>
      <c r="AV183" s="275">
        <v>110</v>
      </c>
      <c r="AW183" s="275">
        <v>120</v>
      </c>
      <c r="AX183" s="275">
        <v>129</v>
      </c>
      <c r="AY183" s="275">
        <v>133</v>
      </c>
      <c r="AZ183" s="275">
        <v>143</v>
      </c>
      <c r="BA183" s="275">
        <v>146</v>
      </c>
      <c r="BB183" s="275">
        <v>157</v>
      </c>
      <c r="BC183" s="275">
        <v>174</v>
      </c>
      <c r="BD183" s="275">
        <v>189</v>
      </c>
      <c r="BE183" s="275">
        <v>192</v>
      </c>
      <c r="BF183" s="275">
        <v>200</v>
      </c>
      <c r="BG183" s="275">
        <v>198</v>
      </c>
      <c r="BH183" s="275">
        <v>203</v>
      </c>
      <c r="BI183" s="275">
        <v>210</v>
      </c>
    </row>
    <row r="184" spans="1:61" ht="18" customHeight="1" x14ac:dyDescent="0.2">
      <c r="A184" s="274" t="s">
        <v>1056</v>
      </c>
      <c r="B184" s="275">
        <v>0</v>
      </c>
      <c r="C184" s="275">
        <v>0</v>
      </c>
      <c r="D184" s="275">
        <v>0</v>
      </c>
      <c r="E184" s="275">
        <v>0</v>
      </c>
      <c r="F184" s="275">
        <v>0</v>
      </c>
      <c r="G184" s="275">
        <v>0</v>
      </c>
      <c r="H184" s="275">
        <v>0</v>
      </c>
      <c r="I184" s="275">
        <v>0</v>
      </c>
      <c r="J184" s="275">
        <v>0</v>
      </c>
      <c r="K184" s="275">
        <v>0</v>
      </c>
      <c r="L184" s="275"/>
      <c r="M184" s="275"/>
      <c r="N184" s="275"/>
      <c r="O184" s="275"/>
      <c r="P184" s="275">
        <v>0</v>
      </c>
      <c r="Q184" s="275">
        <v>0</v>
      </c>
      <c r="R184" s="275">
        <v>0</v>
      </c>
      <c r="S184" s="275">
        <v>0</v>
      </c>
      <c r="T184" s="275">
        <v>0</v>
      </c>
      <c r="U184" s="275">
        <v>0</v>
      </c>
      <c r="V184" s="275">
        <v>0</v>
      </c>
      <c r="W184" s="275">
        <v>0</v>
      </c>
      <c r="X184" s="275">
        <v>0</v>
      </c>
      <c r="Y184" s="275">
        <v>0</v>
      </c>
      <c r="Z184" s="275">
        <v>0</v>
      </c>
      <c r="AA184" s="275">
        <v>0</v>
      </c>
      <c r="AB184" s="275">
        <v>0</v>
      </c>
      <c r="AC184" s="275">
        <v>0</v>
      </c>
      <c r="AD184" s="275">
        <v>0</v>
      </c>
      <c r="AE184" s="275">
        <v>0</v>
      </c>
      <c r="AF184" s="275">
        <v>0</v>
      </c>
      <c r="AG184" s="275">
        <v>0</v>
      </c>
      <c r="AH184" s="275">
        <v>0</v>
      </c>
      <c r="AI184" s="275">
        <v>0</v>
      </c>
      <c r="AJ184" s="275">
        <v>0</v>
      </c>
      <c r="AK184" s="275">
        <v>0</v>
      </c>
      <c r="AL184" s="275">
        <v>0</v>
      </c>
      <c r="AM184" s="275">
        <v>0</v>
      </c>
      <c r="AN184" s="275">
        <v>0</v>
      </c>
      <c r="AO184" s="275">
        <v>0</v>
      </c>
      <c r="AP184" s="275">
        <v>0</v>
      </c>
      <c r="AQ184" s="275">
        <v>0</v>
      </c>
      <c r="AR184" s="275">
        <v>0</v>
      </c>
      <c r="AS184" s="275">
        <v>0</v>
      </c>
      <c r="AT184" s="275">
        <v>0</v>
      </c>
      <c r="AU184" s="275">
        <v>0</v>
      </c>
      <c r="AV184" s="275">
        <v>0</v>
      </c>
      <c r="AW184" s="275">
        <v>0</v>
      </c>
      <c r="AX184" s="275">
        <v>0</v>
      </c>
      <c r="AY184" s="275">
        <v>0</v>
      </c>
      <c r="AZ184" s="275">
        <v>0</v>
      </c>
      <c r="BA184" s="275">
        <v>0</v>
      </c>
      <c r="BB184" s="275">
        <v>0</v>
      </c>
      <c r="BC184" s="275">
        <v>0</v>
      </c>
      <c r="BD184" s="275">
        <v>0</v>
      </c>
      <c r="BE184" s="275">
        <v>0</v>
      </c>
      <c r="BF184" s="275">
        <v>0</v>
      </c>
      <c r="BG184" s="275">
        <v>0</v>
      </c>
      <c r="BH184" s="275">
        <v>0</v>
      </c>
      <c r="BI184" s="275">
        <v>0</v>
      </c>
    </row>
    <row r="185" spans="1:61" ht="18" customHeight="1" x14ac:dyDescent="0.2">
      <c r="A185" s="274" t="s">
        <v>1055</v>
      </c>
      <c r="B185" s="275">
        <v>1</v>
      </c>
      <c r="C185" s="275">
        <v>1</v>
      </c>
      <c r="D185" s="275">
        <v>1</v>
      </c>
      <c r="E185" s="275">
        <v>1</v>
      </c>
      <c r="F185" s="275">
        <v>1</v>
      </c>
      <c r="G185" s="275">
        <v>1</v>
      </c>
      <c r="H185" s="275">
        <v>1</v>
      </c>
      <c r="I185" s="275">
        <v>3</v>
      </c>
      <c r="J185" s="275">
        <v>8</v>
      </c>
      <c r="K185" s="275">
        <v>9</v>
      </c>
      <c r="L185" s="275"/>
      <c r="M185" s="275"/>
      <c r="N185" s="275"/>
      <c r="O185" s="275"/>
      <c r="P185" s="275">
        <v>11</v>
      </c>
      <c r="Q185" s="275">
        <v>13</v>
      </c>
      <c r="R185" s="275">
        <v>16</v>
      </c>
      <c r="S185" s="275">
        <v>19</v>
      </c>
      <c r="T185" s="275">
        <v>23</v>
      </c>
      <c r="U185" s="275">
        <v>24</v>
      </c>
      <c r="V185" s="275">
        <v>28</v>
      </c>
      <c r="W185" s="275">
        <v>37</v>
      </c>
      <c r="X185" s="275">
        <v>37</v>
      </c>
      <c r="Y185" s="275">
        <v>37</v>
      </c>
      <c r="Z185" s="275">
        <v>47</v>
      </c>
      <c r="AA185" s="275">
        <v>60</v>
      </c>
      <c r="AB185" s="275">
        <v>62</v>
      </c>
      <c r="AC185" s="275">
        <v>64</v>
      </c>
      <c r="AD185" s="275">
        <v>62</v>
      </c>
      <c r="AE185" s="275">
        <v>60</v>
      </c>
      <c r="AF185" s="275">
        <v>55</v>
      </c>
      <c r="AG185" s="275">
        <v>47</v>
      </c>
      <c r="AH185" s="275">
        <v>46</v>
      </c>
      <c r="AI185" s="275">
        <v>52</v>
      </c>
      <c r="AJ185" s="275">
        <v>58</v>
      </c>
      <c r="AK185" s="275">
        <v>60</v>
      </c>
      <c r="AL185" s="275">
        <v>64</v>
      </c>
      <c r="AM185" s="275">
        <v>70</v>
      </c>
      <c r="AN185" s="275">
        <v>79</v>
      </c>
      <c r="AO185" s="275">
        <v>76</v>
      </c>
      <c r="AP185" s="275">
        <v>65</v>
      </c>
      <c r="AQ185" s="275">
        <v>70</v>
      </c>
      <c r="AR185" s="275">
        <v>61</v>
      </c>
      <c r="AS185" s="275">
        <v>46</v>
      </c>
      <c r="AT185" s="275">
        <v>41</v>
      </c>
      <c r="AU185" s="275">
        <v>45</v>
      </c>
      <c r="AV185" s="275">
        <v>100</v>
      </c>
      <c r="AW185" s="275">
        <v>86</v>
      </c>
      <c r="AX185" s="275">
        <v>100</v>
      </c>
      <c r="AY185" s="275">
        <v>105</v>
      </c>
      <c r="AZ185" s="275">
        <v>113</v>
      </c>
      <c r="BA185" s="275">
        <v>134</v>
      </c>
      <c r="BB185" s="275">
        <v>154</v>
      </c>
      <c r="BC185" s="275">
        <v>198</v>
      </c>
      <c r="BD185" s="275">
        <v>233</v>
      </c>
      <c r="BE185" s="275">
        <v>197</v>
      </c>
      <c r="BF185" s="275">
        <v>182</v>
      </c>
      <c r="BG185" s="275">
        <v>157</v>
      </c>
      <c r="BH185" s="275">
        <v>158</v>
      </c>
      <c r="BI185" s="275">
        <v>147</v>
      </c>
    </row>
    <row r="186" spans="1:61" ht="18" customHeight="1" x14ac:dyDescent="0.2">
      <c r="A186" s="274" t="s">
        <v>1054</v>
      </c>
      <c r="B186" s="275">
        <v>2</v>
      </c>
      <c r="C186" s="275">
        <v>3</v>
      </c>
      <c r="D186" s="275">
        <v>3</v>
      </c>
      <c r="E186" s="275">
        <v>3</v>
      </c>
      <c r="F186" s="275">
        <v>2</v>
      </c>
      <c r="G186" s="275">
        <v>2</v>
      </c>
      <c r="H186" s="275">
        <v>3</v>
      </c>
      <c r="I186" s="275">
        <v>6</v>
      </c>
      <c r="J186" s="275">
        <v>8</v>
      </c>
      <c r="K186" s="275">
        <v>9</v>
      </c>
      <c r="L186" s="275"/>
      <c r="M186" s="275"/>
      <c r="N186" s="275"/>
      <c r="O186" s="275"/>
      <c r="P186" s="275">
        <v>8</v>
      </c>
      <c r="Q186" s="275">
        <v>10</v>
      </c>
      <c r="R186" s="275">
        <v>11</v>
      </c>
      <c r="S186" s="275">
        <v>10</v>
      </c>
      <c r="T186" s="275">
        <v>11</v>
      </c>
      <c r="U186" s="275">
        <v>12</v>
      </c>
      <c r="V186" s="275">
        <v>13</v>
      </c>
      <c r="W186" s="275">
        <v>14</v>
      </c>
      <c r="X186" s="275">
        <v>15</v>
      </c>
      <c r="Y186" s="275">
        <v>16</v>
      </c>
      <c r="Z186" s="275">
        <v>18</v>
      </c>
      <c r="AA186" s="275">
        <v>18</v>
      </c>
      <c r="AB186" s="275">
        <v>18</v>
      </c>
      <c r="AC186" s="275">
        <v>18</v>
      </c>
      <c r="AD186" s="275">
        <v>17</v>
      </c>
      <c r="AE186" s="275">
        <v>20</v>
      </c>
      <c r="AF186" s="275">
        <v>20</v>
      </c>
      <c r="AG186" s="275">
        <v>22</v>
      </c>
      <c r="AH186" s="275">
        <v>22</v>
      </c>
      <c r="AI186" s="275">
        <v>22</v>
      </c>
      <c r="AJ186" s="275">
        <v>21</v>
      </c>
      <c r="AK186" s="275">
        <v>23</v>
      </c>
      <c r="AL186" s="275">
        <v>26</v>
      </c>
      <c r="AM186" s="275">
        <v>26</v>
      </c>
      <c r="AN186" s="275">
        <v>27</v>
      </c>
      <c r="AO186" s="275">
        <v>28</v>
      </c>
      <c r="AP186" s="275">
        <v>28</v>
      </c>
      <c r="AQ186" s="275">
        <v>30</v>
      </c>
      <c r="AR186" s="275">
        <v>30</v>
      </c>
      <c r="AS186" s="275">
        <v>32</v>
      </c>
      <c r="AT186" s="275">
        <v>34</v>
      </c>
      <c r="AU186" s="275">
        <v>35</v>
      </c>
      <c r="AV186" s="275">
        <v>36</v>
      </c>
      <c r="AW186" s="275">
        <v>35</v>
      </c>
      <c r="AX186" s="275">
        <v>35</v>
      </c>
      <c r="AY186" s="275">
        <v>35</v>
      </c>
      <c r="AZ186" s="275">
        <v>34</v>
      </c>
      <c r="BA186" s="275">
        <v>38</v>
      </c>
      <c r="BB186" s="275">
        <v>41</v>
      </c>
      <c r="BC186" s="275">
        <v>37</v>
      </c>
      <c r="BD186" s="275">
        <v>36</v>
      </c>
      <c r="BE186" s="275">
        <v>34</v>
      </c>
      <c r="BF186" s="275">
        <v>31</v>
      </c>
      <c r="BG186" s="275">
        <v>32</v>
      </c>
      <c r="BH186" s="275">
        <v>32</v>
      </c>
      <c r="BI186" s="275">
        <v>32</v>
      </c>
    </row>
    <row r="187" spans="1:61" ht="18" customHeight="1" x14ac:dyDescent="0.2">
      <c r="A187" s="274" t="s">
        <v>1052</v>
      </c>
      <c r="B187" s="275">
        <v>1</v>
      </c>
      <c r="C187" s="275">
        <v>1</v>
      </c>
      <c r="D187" s="275">
        <v>1</v>
      </c>
      <c r="E187" s="275">
        <v>1</v>
      </c>
      <c r="F187" s="275">
        <v>1</v>
      </c>
      <c r="G187" s="275">
        <v>1</v>
      </c>
      <c r="H187" s="275">
        <v>2</v>
      </c>
      <c r="I187" s="275">
        <v>4</v>
      </c>
      <c r="J187" s="275">
        <v>5</v>
      </c>
      <c r="K187" s="275">
        <v>6</v>
      </c>
      <c r="L187" s="275"/>
      <c r="M187" s="275"/>
      <c r="N187" s="275"/>
      <c r="O187" s="275"/>
      <c r="P187" s="275">
        <v>5</v>
      </c>
      <c r="Q187" s="275">
        <v>6</v>
      </c>
      <c r="R187" s="275">
        <v>8</v>
      </c>
      <c r="S187" s="275">
        <v>6</v>
      </c>
      <c r="T187" s="275">
        <v>8</v>
      </c>
      <c r="U187" s="275">
        <v>9</v>
      </c>
      <c r="V187" s="275">
        <v>9</v>
      </c>
      <c r="W187" s="275">
        <v>10</v>
      </c>
      <c r="X187" s="275">
        <v>10</v>
      </c>
      <c r="Y187" s="275">
        <v>11</v>
      </c>
      <c r="Z187" s="275">
        <v>11</v>
      </c>
      <c r="AA187" s="275">
        <v>11</v>
      </c>
      <c r="AB187" s="275">
        <v>11</v>
      </c>
      <c r="AC187" s="275">
        <v>11</v>
      </c>
      <c r="AD187" s="275">
        <v>9</v>
      </c>
      <c r="AE187" s="275">
        <v>11</v>
      </c>
      <c r="AF187" s="275">
        <v>10</v>
      </c>
      <c r="AG187" s="275">
        <v>11</v>
      </c>
      <c r="AH187" s="275">
        <v>11</v>
      </c>
      <c r="AI187" s="275">
        <v>11</v>
      </c>
      <c r="AJ187" s="275">
        <v>10</v>
      </c>
      <c r="AK187" s="275">
        <v>11</v>
      </c>
      <c r="AL187" s="275">
        <v>12</v>
      </c>
      <c r="AM187" s="275">
        <v>12</v>
      </c>
      <c r="AN187" s="275">
        <v>12</v>
      </c>
      <c r="AO187" s="275">
        <v>12</v>
      </c>
      <c r="AP187" s="275">
        <v>11</v>
      </c>
      <c r="AQ187" s="275">
        <v>12</v>
      </c>
      <c r="AR187" s="275">
        <v>12</v>
      </c>
      <c r="AS187" s="275">
        <v>12</v>
      </c>
      <c r="AT187" s="275">
        <v>12</v>
      </c>
      <c r="AU187" s="275">
        <v>13</v>
      </c>
      <c r="AV187" s="275">
        <v>13</v>
      </c>
      <c r="AW187" s="275">
        <v>12</v>
      </c>
      <c r="AX187" s="275">
        <v>12</v>
      </c>
      <c r="AY187" s="275">
        <v>12</v>
      </c>
      <c r="AZ187" s="275">
        <v>12</v>
      </c>
      <c r="BA187" s="275">
        <v>12</v>
      </c>
      <c r="BB187" s="275">
        <v>12</v>
      </c>
      <c r="BC187" s="275">
        <v>11</v>
      </c>
      <c r="BD187" s="275">
        <v>11</v>
      </c>
      <c r="BE187" s="275">
        <v>11</v>
      </c>
      <c r="BF187" s="275">
        <v>10</v>
      </c>
      <c r="BG187" s="275">
        <v>10</v>
      </c>
      <c r="BH187" s="275">
        <v>10</v>
      </c>
      <c r="BI187" s="275">
        <v>10</v>
      </c>
    </row>
    <row r="188" spans="1:61" ht="18" customHeight="1" x14ac:dyDescent="0.2">
      <c r="A188" s="274" t="s">
        <v>1051</v>
      </c>
      <c r="B188" s="275">
        <v>1</v>
      </c>
      <c r="C188" s="275">
        <v>2</v>
      </c>
      <c r="D188" s="275">
        <v>2</v>
      </c>
      <c r="E188" s="275">
        <v>2</v>
      </c>
      <c r="F188" s="275">
        <v>1</v>
      </c>
      <c r="G188" s="275">
        <v>1</v>
      </c>
      <c r="H188" s="275">
        <v>1</v>
      </c>
      <c r="I188" s="275">
        <v>2</v>
      </c>
      <c r="J188" s="275">
        <v>3</v>
      </c>
      <c r="K188" s="275">
        <v>3</v>
      </c>
      <c r="L188" s="275"/>
      <c r="M188" s="275"/>
      <c r="N188" s="275"/>
      <c r="O188" s="275"/>
      <c r="P188" s="275">
        <v>3</v>
      </c>
      <c r="Q188" s="275">
        <v>3</v>
      </c>
      <c r="R188" s="275">
        <v>3</v>
      </c>
      <c r="S188" s="275">
        <v>3</v>
      </c>
      <c r="T188" s="275">
        <v>4</v>
      </c>
      <c r="U188" s="275">
        <v>4</v>
      </c>
      <c r="V188" s="275">
        <v>4</v>
      </c>
      <c r="W188" s="275">
        <v>4</v>
      </c>
      <c r="X188" s="275">
        <v>5</v>
      </c>
      <c r="Y188" s="275">
        <v>5</v>
      </c>
      <c r="Z188" s="275">
        <v>7</v>
      </c>
      <c r="AA188" s="275">
        <v>7</v>
      </c>
      <c r="AB188" s="275">
        <v>7</v>
      </c>
      <c r="AC188" s="275">
        <v>7</v>
      </c>
      <c r="AD188" s="275">
        <v>8</v>
      </c>
      <c r="AE188" s="275">
        <v>9</v>
      </c>
      <c r="AF188" s="275">
        <v>10</v>
      </c>
      <c r="AG188" s="275">
        <v>11</v>
      </c>
      <c r="AH188" s="275">
        <v>11</v>
      </c>
      <c r="AI188" s="275">
        <v>11</v>
      </c>
      <c r="AJ188" s="275">
        <v>11</v>
      </c>
      <c r="AK188" s="275">
        <v>12</v>
      </c>
      <c r="AL188" s="275">
        <v>14</v>
      </c>
      <c r="AM188" s="275">
        <v>14</v>
      </c>
      <c r="AN188" s="275">
        <v>15</v>
      </c>
      <c r="AO188" s="275">
        <v>16</v>
      </c>
      <c r="AP188" s="275">
        <v>17</v>
      </c>
      <c r="AQ188" s="275">
        <v>18</v>
      </c>
      <c r="AR188" s="275">
        <v>19</v>
      </c>
      <c r="AS188" s="275">
        <v>20</v>
      </c>
      <c r="AT188" s="275">
        <v>21</v>
      </c>
      <c r="AU188" s="275">
        <v>22</v>
      </c>
      <c r="AV188" s="275">
        <v>23</v>
      </c>
      <c r="AW188" s="275">
        <v>23</v>
      </c>
      <c r="AX188" s="275">
        <v>23</v>
      </c>
      <c r="AY188" s="275">
        <v>23</v>
      </c>
      <c r="AZ188" s="275">
        <v>22</v>
      </c>
      <c r="BA188" s="275">
        <v>26</v>
      </c>
      <c r="BB188" s="275">
        <v>29</v>
      </c>
      <c r="BC188" s="275">
        <v>26</v>
      </c>
      <c r="BD188" s="275">
        <v>25</v>
      </c>
      <c r="BE188" s="275">
        <v>23</v>
      </c>
      <c r="BF188" s="275">
        <v>21</v>
      </c>
      <c r="BG188" s="275">
        <v>22</v>
      </c>
      <c r="BH188" s="275">
        <v>22</v>
      </c>
      <c r="BI188" s="275">
        <v>22</v>
      </c>
    </row>
    <row r="189" spans="1:61" ht="18" customHeight="1" x14ac:dyDescent="0.2">
      <c r="A189" s="274" t="s">
        <v>1053</v>
      </c>
      <c r="B189" s="275">
        <v>0</v>
      </c>
      <c r="C189" s="275">
        <v>0</v>
      </c>
      <c r="D189" s="275">
        <v>0</v>
      </c>
      <c r="E189" s="275">
        <v>0</v>
      </c>
      <c r="F189" s="275">
        <v>0</v>
      </c>
      <c r="G189" s="275">
        <v>0</v>
      </c>
      <c r="H189" s="275">
        <v>0</v>
      </c>
      <c r="I189" s="275">
        <v>0</v>
      </c>
      <c r="J189" s="275">
        <v>0</v>
      </c>
      <c r="K189" s="275">
        <v>0</v>
      </c>
      <c r="L189" s="275"/>
      <c r="M189" s="275"/>
      <c r="N189" s="275"/>
      <c r="O189" s="275"/>
      <c r="P189" s="275">
        <v>0</v>
      </c>
      <c r="Q189" s="275">
        <v>0</v>
      </c>
      <c r="R189" s="275">
        <v>0</v>
      </c>
      <c r="S189" s="275">
        <v>0</v>
      </c>
      <c r="T189" s="275">
        <v>0</v>
      </c>
      <c r="U189" s="275">
        <v>0</v>
      </c>
      <c r="V189" s="275">
        <v>0</v>
      </c>
      <c r="W189" s="275">
        <v>0</v>
      </c>
      <c r="X189" s="275">
        <v>0</v>
      </c>
      <c r="Y189" s="275">
        <v>0</v>
      </c>
      <c r="Z189" s="275">
        <v>0</v>
      </c>
      <c r="AA189" s="275">
        <v>0</v>
      </c>
      <c r="AB189" s="275">
        <v>0</v>
      </c>
      <c r="AC189" s="275">
        <v>0</v>
      </c>
      <c r="AD189" s="275">
        <v>0</v>
      </c>
      <c r="AE189" s="275">
        <v>0</v>
      </c>
      <c r="AF189" s="275">
        <v>0</v>
      </c>
      <c r="AG189" s="275">
        <v>0</v>
      </c>
      <c r="AH189" s="275">
        <v>0</v>
      </c>
      <c r="AI189" s="275">
        <v>0</v>
      </c>
      <c r="AJ189" s="275">
        <v>0</v>
      </c>
      <c r="AK189" s="275">
        <v>0</v>
      </c>
      <c r="AL189" s="275">
        <v>0</v>
      </c>
      <c r="AM189" s="275">
        <v>0</v>
      </c>
      <c r="AN189" s="275">
        <v>0</v>
      </c>
      <c r="AO189" s="275">
        <v>0</v>
      </c>
      <c r="AP189" s="275">
        <v>0</v>
      </c>
      <c r="AQ189" s="275">
        <v>0</v>
      </c>
      <c r="AR189" s="275">
        <v>0</v>
      </c>
      <c r="AS189" s="275">
        <v>0</v>
      </c>
      <c r="AT189" s="275">
        <v>0</v>
      </c>
      <c r="AU189" s="275">
        <v>0</v>
      </c>
      <c r="AV189" s="275">
        <v>0</v>
      </c>
      <c r="AW189" s="275">
        <v>0</v>
      </c>
      <c r="AX189" s="275">
        <v>0</v>
      </c>
      <c r="AY189" s="275">
        <v>0</v>
      </c>
      <c r="AZ189" s="275">
        <v>0</v>
      </c>
      <c r="BA189" s="275">
        <v>0</v>
      </c>
      <c r="BB189" s="275">
        <v>0</v>
      </c>
      <c r="BC189" s="275">
        <v>0</v>
      </c>
      <c r="BD189" s="275">
        <v>0</v>
      </c>
      <c r="BE189" s="275">
        <v>0</v>
      </c>
      <c r="BF189" s="275">
        <v>0</v>
      </c>
      <c r="BG189" s="275">
        <v>0</v>
      </c>
      <c r="BH189" s="275">
        <v>0</v>
      </c>
      <c r="BI189" s="275">
        <v>0</v>
      </c>
    </row>
    <row r="190" spans="1:61" ht="18" customHeight="1" x14ac:dyDescent="0.2">
      <c r="A190" s="274" t="s">
        <v>1052</v>
      </c>
      <c r="B190" s="275">
        <v>0</v>
      </c>
      <c r="C190" s="275">
        <v>0</v>
      </c>
      <c r="D190" s="275">
        <v>0</v>
      </c>
      <c r="E190" s="275">
        <v>0</v>
      </c>
      <c r="F190" s="275">
        <v>0</v>
      </c>
      <c r="G190" s="275">
        <v>0</v>
      </c>
      <c r="H190" s="275">
        <v>0</v>
      </c>
      <c r="I190" s="275">
        <v>0</v>
      </c>
      <c r="J190" s="275">
        <v>0</v>
      </c>
      <c r="K190" s="275">
        <v>0</v>
      </c>
      <c r="L190" s="275"/>
      <c r="M190" s="275"/>
      <c r="N190" s="275"/>
      <c r="O190" s="275"/>
      <c r="P190" s="275">
        <v>0</v>
      </c>
      <c r="Q190" s="275">
        <v>0</v>
      </c>
      <c r="R190" s="275">
        <v>0</v>
      </c>
      <c r="S190" s="275">
        <v>0</v>
      </c>
      <c r="T190" s="275">
        <v>0</v>
      </c>
      <c r="U190" s="275">
        <v>0</v>
      </c>
      <c r="V190" s="275">
        <v>0</v>
      </c>
      <c r="W190" s="275">
        <v>0</v>
      </c>
      <c r="X190" s="275">
        <v>0</v>
      </c>
      <c r="Y190" s="275">
        <v>0</v>
      </c>
      <c r="Z190" s="275">
        <v>0</v>
      </c>
      <c r="AA190" s="275">
        <v>0</v>
      </c>
      <c r="AB190" s="275">
        <v>0</v>
      </c>
      <c r="AC190" s="275">
        <v>0</v>
      </c>
      <c r="AD190" s="275">
        <v>0</v>
      </c>
      <c r="AE190" s="275">
        <v>0</v>
      </c>
      <c r="AF190" s="275">
        <v>0</v>
      </c>
      <c r="AG190" s="275">
        <v>0</v>
      </c>
      <c r="AH190" s="275">
        <v>0</v>
      </c>
      <c r="AI190" s="275">
        <v>0</v>
      </c>
      <c r="AJ190" s="275">
        <v>0</v>
      </c>
      <c r="AK190" s="275">
        <v>0</v>
      </c>
      <c r="AL190" s="275">
        <v>0</v>
      </c>
      <c r="AM190" s="275">
        <v>0</v>
      </c>
      <c r="AN190" s="275">
        <v>0</v>
      </c>
      <c r="AO190" s="275">
        <v>0</v>
      </c>
      <c r="AP190" s="275">
        <v>0</v>
      </c>
      <c r="AQ190" s="275">
        <v>0</v>
      </c>
      <c r="AR190" s="275">
        <v>0</v>
      </c>
      <c r="AS190" s="275">
        <v>0</v>
      </c>
      <c r="AT190" s="275">
        <v>0</v>
      </c>
      <c r="AU190" s="275">
        <v>0</v>
      </c>
      <c r="AV190" s="275">
        <v>0</v>
      </c>
      <c r="AW190" s="275">
        <v>0</v>
      </c>
      <c r="AX190" s="275">
        <v>0</v>
      </c>
      <c r="AY190" s="275">
        <v>0</v>
      </c>
      <c r="AZ190" s="275">
        <v>0</v>
      </c>
      <c r="BA190" s="275">
        <v>0</v>
      </c>
      <c r="BB190" s="275">
        <v>0</v>
      </c>
      <c r="BC190" s="275">
        <v>0</v>
      </c>
      <c r="BD190" s="275">
        <v>0</v>
      </c>
      <c r="BE190" s="275">
        <v>0</v>
      </c>
      <c r="BF190" s="275">
        <v>0</v>
      </c>
      <c r="BG190" s="275">
        <v>0</v>
      </c>
      <c r="BH190" s="275">
        <v>0</v>
      </c>
      <c r="BI190" s="275">
        <v>0</v>
      </c>
    </row>
    <row r="191" spans="1:61" ht="18" customHeight="1" x14ac:dyDescent="0.2">
      <c r="A191" s="274" t="s">
        <v>1051</v>
      </c>
      <c r="B191" s="275">
        <v>0</v>
      </c>
      <c r="C191" s="275">
        <v>0</v>
      </c>
      <c r="D191" s="275">
        <v>0</v>
      </c>
      <c r="E191" s="275">
        <v>0</v>
      </c>
      <c r="F191" s="275">
        <v>0</v>
      </c>
      <c r="G191" s="275">
        <v>0</v>
      </c>
      <c r="H191" s="275">
        <v>0</v>
      </c>
      <c r="I191" s="275">
        <v>0</v>
      </c>
      <c r="J191" s="275">
        <v>0</v>
      </c>
      <c r="K191" s="275">
        <v>0</v>
      </c>
      <c r="L191" s="275"/>
      <c r="M191" s="275"/>
      <c r="N191" s="275"/>
      <c r="O191" s="275"/>
      <c r="P191" s="275">
        <v>0</v>
      </c>
      <c r="Q191" s="275">
        <v>0</v>
      </c>
      <c r="R191" s="275">
        <v>0</v>
      </c>
      <c r="S191" s="275">
        <v>0</v>
      </c>
      <c r="T191" s="275">
        <v>0</v>
      </c>
      <c r="U191" s="275">
        <v>0</v>
      </c>
      <c r="V191" s="275">
        <v>0</v>
      </c>
      <c r="W191" s="275">
        <v>0</v>
      </c>
      <c r="X191" s="275">
        <v>0</v>
      </c>
      <c r="Y191" s="275">
        <v>0</v>
      </c>
      <c r="Z191" s="275">
        <v>0</v>
      </c>
      <c r="AA191" s="275">
        <v>0</v>
      </c>
      <c r="AB191" s="275">
        <v>0</v>
      </c>
      <c r="AC191" s="275">
        <v>0</v>
      </c>
      <c r="AD191" s="275">
        <v>0</v>
      </c>
      <c r="AE191" s="275">
        <v>0</v>
      </c>
      <c r="AF191" s="275">
        <v>0</v>
      </c>
      <c r="AG191" s="275">
        <v>0</v>
      </c>
      <c r="AH191" s="275">
        <v>0</v>
      </c>
      <c r="AI191" s="275">
        <v>0</v>
      </c>
      <c r="AJ191" s="275">
        <v>0</v>
      </c>
      <c r="AK191" s="275">
        <v>0</v>
      </c>
      <c r="AL191" s="275">
        <v>0</v>
      </c>
      <c r="AM191" s="275">
        <v>0</v>
      </c>
      <c r="AN191" s="275">
        <v>0</v>
      </c>
      <c r="AO191" s="275">
        <v>0</v>
      </c>
      <c r="AP191" s="275">
        <v>0</v>
      </c>
      <c r="AQ191" s="275">
        <v>0</v>
      </c>
      <c r="AR191" s="275">
        <v>0</v>
      </c>
      <c r="AS191" s="275">
        <v>0</v>
      </c>
      <c r="AT191" s="275">
        <v>0</v>
      </c>
      <c r="AU191" s="275">
        <v>0</v>
      </c>
      <c r="AV191" s="275">
        <v>0</v>
      </c>
      <c r="AW191" s="275">
        <v>0</v>
      </c>
      <c r="AX191" s="275">
        <v>0</v>
      </c>
      <c r="AY191" s="275">
        <v>0</v>
      </c>
      <c r="AZ191" s="275">
        <v>0</v>
      </c>
      <c r="BA191" s="275">
        <v>0</v>
      </c>
      <c r="BB191" s="275">
        <v>0</v>
      </c>
      <c r="BC191" s="275">
        <v>0</v>
      </c>
      <c r="BD191" s="275">
        <v>0</v>
      </c>
      <c r="BE191" s="275">
        <v>0</v>
      </c>
      <c r="BF191" s="275">
        <v>0</v>
      </c>
      <c r="BG191" s="275">
        <v>0</v>
      </c>
      <c r="BH191" s="275">
        <v>0</v>
      </c>
      <c r="BI191" s="275">
        <v>0</v>
      </c>
    </row>
    <row r="192" spans="1:61" ht="18" customHeight="1" x14ac:dyDescent="0.2">
      <c r="A192" s="274" t="s">
        <v>1050</v>
      </c>
      <c r="B192" s="275">
        <v>7</v>
      </c>
      <c r="C192" s="275">
        <v>10</v>
      </c>
      <c r="D192" s="275">
        <v>11</v>
      </c>
      <c r="E192" s="275">
        <v>13</v>
      </c>
      <c r="F192" s="275">
        <v>14</v>
      </c>
      <c r="G192" s="275">
        <v>13</v>
      </c>
      <c r="H192" s="275">
        <v>7</v>
      </c>
      <c r="I192" s="275">
        <v>3</v>
      </c>
      <c r="J192" s="275">
        <v>3</v>
      </c>
      <c r="K192" s="275">
        <v>3</v>
      </c>
      <c r="L192" s="275"/>
      <c r="M192" s="275"/>
      <c r="N192" s="275"/>
      <c r="O192" s="275"/>
      <c r="P192" s="275">
        <v>1</v>
      </c>
      <c r="Q192" s="275">
        <v>2</v>
      </c>
      <c r="R192" s="275">
        <v>2</v>
      </c>
      <c r="S192" s="275">
        <v>3</v>
      </c>
      <c r="T192" s="275">
        <v>3</v>
      </c>
      <c r="U192" s="275">
        <v>0</v>
      </c>
      <c r="V192" s="275">
        <v>0</v>
      </c>
      <c r="W192" s="275">
        <v>0</v>
      </c>
      <c r="X192" s="275">
        <v>0</v>
      </c>
      <c r="Y192" s="275">
        <v>0</v>
      </c>
      <c r="Z192" s="275">
        <v>0</v>
      </c>
      <c r="AA192" s="275">
        <v>0</v>
      </c>
      <c r="AB192" s="275">
        <v>0</v>
      </c>
      <c r="AC192" s="275">
        <v>0</v>
      </c>
      <c r="AD192" s="275">
        <v>0</v>
      </c>
      <c r="AE192" s="275">
        <v>0</v>
      </c>
      <c r="AF192" s="275">
        <v>0</v>
      </c>
      <c r="AG192" s="275">
        <v>0</v>
      </c>
      <c r="AH192" s="275">
        <v>0</v>
      </c>
      <c r="AI192" s="275">
        <v>0</v>
      </c>
      <c r="AJ192" s="275">
        <v>0</v>
      </c>
      <c r="AK192" s="275">
        <v>0</v>
      </c>
      <c r="AL192" s="275">
        <v>0</v>
      </c>
      <c r="AM192" s="275">
        <v>0</v>
      </c>
      <c r="AN192" s="275">
        <v>0</v>
      </c>
      <c r="AO192" s="275">
        <v>0</v>
      </c>
      <c r="AP192" s="275">
        <v>0</v>
      </c>
      <c r="AQ192" s="275">
        <v>0</v>
      </c>
      <c r="AR192" s="275">
        <v>0</v>
      </c>
      <c r="AS192" s="275">
        <v>0</v>
      </c>
      <c r="AT192" s="275">
        <v>0</v>
      </c>
      <c r="AU192" s="275">
        <v>0</v>
      </c>
      <c r="AV192" s="275">
        <v>0</v>
      </c>
      <c r="AW192" s="275">
        <v>0</v>
      </c>
      <c r="AX192" s="275">
        <v>0</v>
      </c>
      <c r="AY192" s="275">
        <v>0</v>
      </c>
      <c r="AZ192" s="275">
        <v>0</v>
      </c>
      <c r="BA192" s="275">
        <v>0</v>
      </c>
      <c r="BB192" s="275">
        <v>0</v>
      </c>
      <c r="BC192" s="275">
        <v>0</v>
      </c>
      <c r="BD192" s="275">
        <v>0</v>
      </c>
      <c r="BE192" s="275">
        <v>8</v>
      </c>
      <c r="BF192" s="275">
        <v>20</v>
      </c>
      <c r="BG192" s="275">
        <v>19</v>
      </c>
      <c r="BH192" s="275">
        <v>2</v>
      </c>
      <c r="BI192" s="275">
        <v>0</v>
      </c>
    </row>
    <row r="193" spans="1:61" ht="18" customHeight="1" x14ac:dyDescent="0.2">
      <c r="A193" s="274" t="s">
        <v>1049</v>
      </c>
      <c r="B193" s="275">
        <v>0</v>
      </c>
      <c r="C193" s="275">
        <v>0</v>
      </c>
      <c r="D193" s="275">
        <v>0</v>
      </c>
      <c r="E193" s="275">
        <v>0</v>
      </c>
      <c r="F193" s="275">
        <v>0</v>
      </c>
      <c r="G193" s="275">
        <v>0</v>
      </c>
      <c r="H193" s="275">
        <v>0</v>
      </c>
      <c r="I193" s="275">
        <v>0</v>
      </c>
      <c r="J193" s="275">
        <v>0</v>
      </c>
      <c r="K193" s="275">
        <v>0</v>
      </c>
      <c r="L193" s="275"/>
      <c r="M193" s="275"/>
      <c r="N193" s="275"/>
      <c r="O193" s="275"/>
      <c r="P193" s="275">
        <v>0</v>
      </c>
      <c r="Q193" s="275">
        <v>0</v>
      </c>
      <c r="R193" s="275">
        <v>0</v>
      </c>
      <c r="S193" s="275">
        <v>0</v>
      </c>
      <c r="T193" s="275">
        <v>0</v>
      </c>
      <c r="U193" s="275">
        <v>0</v>
      </c>
      <c r="V193" s="275">
        <v>0</v>
      </c>
      <c r="W193" s="275">
        <v>0</v>
      </c>
      <c r="X193" s="275">
        <v>0</v>
      </c>
      <c r="Y193" s="275">
        <v>0</v>
      </c>
      <c r="Z193" s="275">
        <v>0</v>
      </c>
      <c r="AA193" s="275">
        <v>0</v>
      </c>
      <c r="AB193" s="275">
        <v>0</v>
      </c>
      <c r="AC193" s="275">
        <v>0</v>
      </c>
      <c r="AD193" s="275">
        <v>0</v>
      </c>
      <c r="AE193" s="275">
        <v>0</v>
      </c>
      <c r="AF193" s="275">
        <v>0</v>
      </c>
      <c r="AG193" s="275">
        <v>0</v>
      </c>
      <c r="AH193" s="275">
        <v>0</v>
      </c>
      <c r="AI193" s="275">
        <v>0</v>
      </c>
      <c r="AJ193" s="275">
        <v>0</v>
      </c>
      <c r="AK193" s="275">
        <v>0</v>
      </c>
      <c r="AL193" s="275">
        <v>0</v>
      </c>
      <c r="AM193" s="275">
        <v>0</v>
      </c>
      <c r="AN193" s="275">
        <v>0</v>
      </c>
      <c r="AO193" s="275">
        <v>0</v>
      </c>
      <c r="AP193" s="275">
        <v>0</v>
      </c>
      <c r="AQ193" s="275">
        <v>0</v>
      </c>
      <c r="AR193" s="275">
        <v>0</v>
      </c>
      <c r="AS193" s="275">
        <v>0</v>
      </c>
      <c r="AT193" s="275">
        <v>0</v>
      </c>
      <c r="AU193" s="275">
        <v>0</v>
      </c>
      <c r="AV193" s="275">
        <v>0</v>
      </c>
      <c r="AW193" s="275">
        <v>0</v>
      </c>
      <c r="AX193" s="275">
        <v>0</v>
      </c>
      <c r="AY193" s="275">
        <v>0</v>
      </c>
      <c r="AZ193" s="275">
        <v>0</v>
      </c>
      <c r="BA193" s="275">
        <v>0</v>
      </c>
      <c r="BB193" s="275">
        <v>0</v>
      </c>
      <c r="BC193" s="275">
        <v>0</v>
      </c>
      <c r="BD193" s="275">
        <v>0</v>
      </c>
      <c r="BE193" s="275">
        <v>0</v>
      </c>
      <c r="BF193" s="275">
        <v>0</v>
      </c>
      <c r="BG193" s="275">
        <v>0</v>
      </c>
      <c r="BH193" s="275">
        <v>0</v>
      </c>
      <c r="BI193" s="275">
        <v>0</v>
      </c>
    </row>
    <row r="194" spans="1:61" ht="18" customHeight="1" x14ac:dyDescent="0.2">
      <c r="A194" s="274" t="s">
        <v>1048</v>
      </c>
      <c r="B194" s="275">
        <v>6</v>
      </c>
      <c r="C194" s="275">
        <v>8</v>
      </c>
      <c r="D194" s="275">
        <v>8</v>
      </c>
      <c r="E194" s="275">
        <v>9</v>
      </c>
      <c r="F194" s="275">
        <v>13</v>
      </c>
      <c r="G194" s="275">
        <v>16</v>
      </c>
      <c r="H194" s="275">
        <v>7</v>
      </c>
      <c r="I194" s="275">
        <v>1</v>
      </c>
      <c r="J194" s="275">
        <v>2</v>
      </c>
      <c r="K194" s="275">
        <v>2</v>
      </c>
      <c r="L194" s="275"/>
      <c r="M194" s="275"/>
      <c r="N194" s="275"/>
      <c r="O194" s="275"/>
      <c r="P194" s="275">
        <v>0</v>
      </c>
      <c r="Q194" s="275">
        <v>0</v>
      </c>
      <c r="R194" s="275">
        <v>0</v>
      </c>
      <c r="S194" s="275">
        <v>0</v>
      </c>
      <c r="T194" s="275">
        <v>0</v>
      </c>
      <c r="U194" s="275">
        <v>0</v>
      </c>
      <c r="V194" s="275">
        <v>0</v>
      </c>
      <c r="W194" s="275">
        <v>0</v>
      </c>
      <c r="X194" s="275">
        <v>0</v>
      </c>
      <c r="Y194" s="275">
        <v>0</v>
      </c>
      <c r="Z194" s="275">
        <v>0</v>
      </c>
      <c r="AA194" s="275">
        <v>0</v>
      </c>
      <c r="AB194" s="275">
        <v>0</v>
      </c>
      <c r="AC194" s="275">
        <v>0</v>
      </c>
      <c r="AD194" s="275">
        <v>0</v>
      </c>
      <c r="AE194" s="275">
        <v>0</v>
      </c>
      <c r="AF194" s="275">
        <v>0</v>
      </c>
      <c r="AG194" s="275">
        <v>0</v>
      </c>
      <c r="AH194" s="275">
        <v>0</v>
      </c>
      <c r="AI194" s="275">
        <v>0</v>
      </c>
      <c r="AJ194" s="275">
        <v>0</v>
      </c>
      <c r="AK194" s="275">
        <v>0</v>
      </c>
      <c r="AL194" s="275">
        <v>0</v>
      </c>
      <c r="AM194" s="275">
        <v>0</v>
      </c>
      <c r="AN194" s="275">
        <v>0</v>
      </c>
      <c r="AO194" s="275">
        <v>0</v>
      </c>
      <c r="AP194" s="275">
        <v>0</v>
      </c>
      <c r="AQ194" s="275">
        <v>0</v>
      </c>
      <c r="AR194" s="275">
        <v>0</v>
      </c>
      <c r="AS194" s="275">
        <v>0</v>
      </c>
      <c r="AT194" s="275">
        <v>0</v>
      </c>
      <c r="AU194" s="275">
        <v>0</v>
      </c>
      <c r="AV194" s="275">
        <v>0</v>
      </c>
      <c r="AW194" s="275">
        <v>0</v>
      </c>
      <c r="AX194" s="275">
        <v>0</v>
      </c>
      <c r="AY194" s="275">
        <v>0</v>
      </c>
      <c r="AZ194" s="275">
        <v>0</v>
      </c>
      <c r="BA194" s="275">
        <v>0</v>
      </c>
      <c r="BB194" s="275">
        <v>0</v>
      </c>
      <c r="BC194" s="275">
        <v>0</v>
      </c>
      <c r="BD194" s="275">
        <v>0</v>
      </c>
      <c r="BE194" s="275">
        <v>0</v>
      </c>
      <c r="BF194" s="275">
        <v>0</v>
      </c>
      <c r="BG194" s="275">
        <v>0</v>
      </c>
      <c r="BH194" s="275">
        <v>0</v>
      </c>
      <c r="BI194" s="275">
        <v>0</v>
      </c>
    </row>
    <row r="195" spans="1:61" ht="18" customHeight="1" x14ac:dyDescent="0.2">
      <c r="A195" s="274" t="s">
        <v>1047</v>
      </c>
      <c r="B195" s="275">
        <v>0</v>
      </c>
      <c r="C195" s="275">
        <v>0</v>
      </c>
      <c r="D195" s="275">
        <v>0</v>
      </c>
      <c r="E195" s="275">
        <v>0</v>
      </c>
      <c r="F195" s="275">
        <v>0</v>
      </c>
      <c r="G195" s="275">
        <v>0</v>
      </c>
      <c r="H195" s="275">
        <v>0</v>
      </c>
      <c r="I195" s="275">
        <v>0</v>
      </c>
      <c r="J195" s="275">
        <v>0</v>
      </c>
      <c r="K195" s="275">
        <v>0</v>
      </c>
      <c r="L195" s="275"/>
      <c r="M195" s="275"/>
      <c r="N195" s="275"/>
      <c r="O195" s="275"/>
      <c r="P195" s="275">
        <v>0</v>
      </c>
      <c r="Q195" s="275">
        <v>0</v>
      </c>
      <c r="R195" s="275">
        <v>0</v>
      </c>
      <c r="S195" s="275">
        <v>0</v>
      </c>
      <c r="T195" s="275">
        <v>0</v>
      </c>
      <c r="U195" s="275">
        <v>0</v>
      </c>
      <c r="V195" s="275">
        <v>0</v>
      </c>
      <c r="W195" s="275">
        <v>0</v>
      </c>
      <c r="X195" s="275">
        <v>0</v>
      </c>
      <c r="Y195" s="275">
        <v>0</v>
      </c>
      <c r="Z195" s="275">
        <v>0</v>
      </c>
      <c r="AA195" s="275">
        <v>0</v>
      </c>
      <c r="AB195" s="275">
        <v>0</v>
      </c>
      <c r="AC195" s="275">
        <v>0</v>
      </c>
      <c r="AD195" s="275">
        <v>0</v>
      </c>
      <c r="AE195" s="275">
        <v>0</v>
      </c>
      <c r="AF195" s="275">
        <v>0</v>
      </c>
      <c r="AG195" s="275">
        <v>0</v>
      </c>
      <c r="AH195" s="275">
        <v>0</v>
      </c>
      <c r="AI195" s="275">
        <v>0</v>
      </c>
      <c r="AJ195" s="275">
        <v>0</v>
      </c>
      <c r="AK195" s="275">
        <v>0</v>
      </c>
      <c r="AL195" s="275">
        <v>0</v>
      </c>
      <c r="AM195" s="275">
        <v>0</v>
      </c>
      <c r="AN195" s="275">
        <v>0</v>
      </c>
      <c r="AO195" s="275">
        <v>0</v>
      </c>
      <c r="AP195" s="275">
        <v>0</v>
      </c>
      <c r="AQ195" s="275">
        <v>0</v>
      </c>
      <c r="AR195" s="275">
        <v>0</v>
      </c>
      <c r="AS195" s="275">
        <v>0</v>
      </c>
      <c r="AT195" s="275">
        <v>0</v>
      </c>
      <c r="AU195" s="275">
        <v>0</v>
      </c>
      <c r="AV195" s="275">
        <v>0</v>
      </c>
      <c r="AW195" s="275">
        <v>0</v>
      </c>
      <c r="AX195" s="275">
        <v>0</v>
      </c>
      <c r="AY195" s="275">
        <v>0</v>
      </c>
      <c r="AZ195" s="275">
        <v>0</v>
      </c>
      <c r="BA195" s="275">
        <v>0</v>
      </c>
      <c r="BB195" s="275">
        <v>0</v>
      </c>
      <c r="BC195" s="275">
        <v>0</v>
      </c>
      <c r="BD195" s="275">
        <v>0</v>
      </c>
      <c r="BE195" s="275">
        <v>0</v>
      </c>
      <c r="BF195" s="275">
        <v>0</v>
      </c>
      <c r="BG195" s="275">
        <v>0</v>
      </c>
      <c r="BH195" s="275">
        <v>0</v>
      </c>
      <c r="BI195" s="275">
        <v>0</v>
      </c>
    </row>
    <row r="196" spans="1:61" ht="18" customHeight="1" x14ac:dyDescent="0.2">
      <c r="A196" s="274" t="s">
        <v>1046</v>
      </c>
      <c r="B196" s="275">
        <v>0</v>
      </c>
      <c r="C196" s="275">
        <v>0</v>
      </c>
      <c r="D196" s="275">
        <v>0</v>
      </c>
      <c r="E196" s="275">
        <v>0</v>
      </c>
      <c r="F196" s="275">
        <v>0</v>
      </c>
      <c r="G196" s="275">
        <v>0</v>
      </c>
      <c r="H196" s="275">
        <v>43</v>
      </c>
      <c r="I196" s="275">
        <v>138</v>
      </c>
      <c r="J196" s="275">
        <v>201</v>
      </c>
      <c r="K196" s="275">
        <v>168</v>
      </c>
      <c r="L196" s="275"/>
      <c r="M196" s="275"/>
      <c r="N196" s="275"/>
      <c r="O196" s="275"/>
      <c r="P196" s="275">
        <v>162</v>
      </c>
      <c r="Q196" s="275">
        <v>179</v>
      </c>
      <c r="R196" s="275">
        <v>183</v>
      </c>
      <c r="S196" s="275">
        <v>228</v>
      </c>
      <c r="T196" s="275">
        <v>295</v>
      </c>
      <c r="U196" s="275">
        <v>364</v>
      </c>
      <c r="V196" s="275">
        <v>390</v>
      </c>
      <c r="W196" s="275">
        <v>424</v>
      </c>
      <c r="X196" s="275">
        <v>392</v>
      </c>
      <c r="Y196" s="275">
        <v>440</v>
      </c>
      <c r="Z196" s="275">
        <v>503</v>
      </c>
      <c r="AA196" s="275">
        <v>581</v>
      </c>
      <c r="AB196" s="275">
        <v>485</v>
      </c>
      <c r="AC196" s="275">
        <v>501</v>
      </c>
      <c r="AD196" s="275">
        <v>456</v>
      </c>
      <c r="AE196" s="275">
        <v>511</v>
      </c>
      <c r="AF196" s="275">
        <v>555</v>
      </c>
      <c r="AG196" s="275">
        <v>592</v>
      </c>
      <c r="AH196" s="275">
        <v>618</v>
      </c>
      <c r="AI196" s="275">
        <v>640</v>
      </c>
      <c r="AJ196" s="275">
        <v>758</v>
      </c>
      <c r="AK196" s="275">
        <v>961</v>
      </c>
      <c r="AL196" s="275">
        <v>1213</v>
      </c>
      <c r="AM196" s="275">
        <v>1709</v>
      </c>
      <c r="AN196" s="275">
        <v>1781</v>
      </c>
      <c r="AO196" s="275">
        <v>1861</v>
      </c>
      <c r="AP196" s="275">
        <v>1946</v>
      </c>
      <c r="AQ196" s="275">
        <v>2063</v>
      </c>
      <c r="AR196" s="275">
        <v>2260</v>
      </c>
      <c r="AS196" s="275">
        <v>2404</v>
      </c>
      <c r="AT196" s="275">
        <v>2714</v>
      </c>
      <c r="AU196" s="275">
        <v>3504</v>
      </c>
      <c r="AV196" s="275">
        <v>4240</v>
      </c>
      <c r="AW196" s="275">
        <v>4496</v>
      </c>
      <c r="AX196" s="275">
        <v>4736</v>
      </c>
      <c r="AY196" s="275">
        <v>5121</v>
      </c>
      <c r="AZ196" s="275">
        <v>5373</v>
      </c>
      <c r="BA196" s="275">
        <v>6036</v>
      </c>
      <c r="BB196" s="275">
        <v>7150</v>
      </c>
      <c r="BC196" s="275">
        <v>8698</v>
      </c>
      <c r="BD196" s="275">
        <v>9682</v>
      </c>
      <c r="BE196" s="275">
        <v>9892</v>
      </c>
      <c r="BF196" s="275">
        <v>10268</v>
      </c>
      <c r="BG196" s="275">
        <v>10798</v>
      </c>
      <c r="BH196" s="275">
        <v>11797</v>
      </c>
      <c r="BI196" s="275">
        <v>13595</v>
      </c>
    </row>
    <row r="197" spans="1:61" ht="18" customHeight="1" x14ac:dyDescent="0.2">
      <c r="A197" s="289" t="s">
        <v>1079</v>
      </c>
      <c r="B197" s="275">
        <v>392</v>
      </c>
      <c r="C197" s="275">
        <v>409</v>
      </c>
      <c r="D197" s="275">
        <v>429</v>
      </c>
      <c r="E197" s="275">
        <v>451</v>
      </c>
      <c r="F197" s="275">
        <v>486</v>
      </c>
      <c r="G197" s="275">
        <v>533</v>
      </c>
      <c r="H197" s="275">
        <v>572</v>
      </c>
      <c r="I197" s="275">
        <v>608</v>
      </c>
      <c r="J197" s="275">
        <v>644</v>
      </c>
      <c r="K197" s="275">
        <v>678</v>
      </c>
      <c r="L197" s="275"/>
      <c r="M197" s="275"/>
      <c r="N197" s="275"/>
      <c r="O197" s="275"/>
      <c r="P197" s="275">
        <v>726</v>
      </c>
      <c r="Q197" s="275">
        <v>793</v>
      </c>
      <c r="R197" s="275">
        <v>893</v>
      </c>
      <c r="S197" s="275">
        <v>1022</v>
      </c>
      <c r="T197" s="275">
        <v>1163</v>
      </c>
      <c r="U197" s="275">
        <v>1337</v>
      </c>
      <c r="V197" s="275">
        <v>1564</v>
      </c>
      <c r="W197" s="275">
        <v>2058</v>
      </c>
      <c r="X197" s="275">
        <v>2403</v>
      </c>
      <c r="Y197" s="275">
        <v>2847</v>
      </c>
      <c r="Z197" s="275">
        <v>3478</v>
      </c>
      <c r="AA197" s="275">
        <v>4273</v>
      </c>
      <c r="AB197" s="275">
        <v>4917</v>
      </c>
      <c r="AC197" s="275">
        <v>5651</v>
      </c>
      <c r="AD197" s="275">
        <v>7328</v>
      </c>
      <c r="AE197" s="275">
        <v>8113</v>
      </c>
      <c r="AF197" s="275">
        <v>9284</v>
      </c>
      <c r="AG197" s="275">
        <v>11329</v>
      </c>
      <c r="AH197" s="275">
        <v>13722</v>
      </c>
      <c r="AI197" s="275">
        <v>14499</v>
      </c>
      <c r="AJ197" s="275">
        <v>17278</v>
      </c>
      <c r="AK197" s="275">
        <v>18559</v>
      </c>
      <c r="AL197" s="275">
        <v>20860</v>
      </c>
      <c r="AM197" s="275">
        <v>22956</v>
      </c>
      <c r="AN197" s="275">
        <v>23974</v>
      </c>
      <c r="AO197" s="275">
        <v>26671</v>
      </c>
      <c r="AP197" s="275">
        <v>28857</v>
      </c>
      <c r="AQ197" s="275">
        <v>31275</v>
      </c>
      <c r="AR197" s="275">
        <v>33424</v>
      </c>
      <c r="AS197" s="275">
        <v>34614</v>
      </c>
      <c r="AT197" s="275">
        <v>36647</v>
      </c>
      <c r="AU197" s="275">
        <v>40266</v>
      </c>
      <c r="AV197" s="275">
        <v>43338</v>
      </c>
      <c r="AW197" s="275">
        <v>46523</v>
      </c>
      <c r="AX197" s="275">
        <v>50211</v>
      </c>
      <c r="AY197" s="275">
        <v>52795</v>
      </c>
      <c r="AZ197" s="275">
        <v>55264</v>
      </c>
      <c r="BA197" s="275">
        <v>60055</v>
      </c>
      <c r="BB197" s="275">
        <v>64540</v>
      </c>
      <c r="BC197" s="275">
        <v>67152</v>
      </c>
      <c r="BD197" s="275">
        <v>69849</v>
      </c>
      <c r="BE197" s="275">
        <v>72748</v>
      </c>
      <c r="BF197" s="275">
        <v>76429</v>
      </c>
      <c r="BG197" s="275">
        <v>78796</v>
      </c>
      <c r="BH197" s="275">
        <v>82826</v>
      </c>
      <c r="BI197" s="275">
        <v>87715</v>
      </c>
    </row>
    <row r="198" spans="1:61" ht="18" customHeight="1" x14ac:dyDescent="0.2">
      <c r="A198" s="274" t="s">
        <v>1068</v>
      </c>
      <c r="B198" s="275">
        <v>341</v>
      </c>
      <c r="C198" s="275">
        <v>343</v>
      </c>
      <c r="D198" s="275">
        <v>351</v>
      </c>
      <c r="E198" s="275">
        <v>361</v>
      </c>
      <c r="F198" s="275">
        <v>383</v>
      </c>
      <c r="G198" s="275">
        <v>395</v>
      </c>
      <c r="H198" s="275">
        <v>389</v>
      </c>
      <c r="I198" s="275">
        <v>375</v>
      </c>
      <c r="J198" s="275">
        <v>364</v>
      </c>
      <c r="K198" s="275">
        <v>348</v>
      </c>
      <c r="L198" s="275"/>
      <c r="M198" s="275"/>
      <c r="N198" s="275"/>
      <c r="O198" s="275"/>
      <c r="P198" s="275">
        <v>324</v>
      </c>
      <c r="Q198" s="275">
        <v>287</v>
      </c>
      <c r="R198" s="275">
        <v>310</v>
      </c>
      <c r="S198" s="275">
        <v>393</v>
      </c>
      <c r="T198" s="275">
        <v>440</v>
      </c>
      <c r="U198" s="275">
        <v>643</v>
      </c>
      <c r="V198" s="275">
        <v>743</v>
      </c>
      <c r="W198" s="275">
        <v>1021</v>
      </c>
      <c r="X198" s="275">
        <v>1200</v>
      </c>
      <c r="Y198" s="275">
        <v>1394</v>
      </c>
      <c r="Z198" s="275">
        <v>1699</v>
      </c>
      <c r="AA198" s="275">
        <v>2017</v>
      </c>
      <c r="AB198" s="275">
        <v>2243</v>
      </c>
      <c r="AC198" s="275">
        <v>2470</v>
      </c>
      <c r="AD198" s="275">
        <v>3183</v>
      </c>
      <c r="AE198" s="275">
        <v>3301</v>
      </c>
      <c r="AF198" s="275">
        <v>3596</v>
      </c>
      <c r="AG198" s="275">
        <v>4274</v>
      </c>
      <c r="AH198" s="275">
        <v>5132</v>
      </c>
      <c r="AI198" s="275">
        <v>5199</v>
      </c>
      <c r="AJ198" s="275">
        <v>6136</v>
      </c>
      <c r="AK198" s="275">
        <v>6287</v>
      </c>
      <c r="AL198" s="275">
        <v>6867</v>
      </c>
      <c r="AM198" s="275">
        <v>7299</v>
      </c>
      <c r="AN198" s="275">
        <v>7291</v>
      </c>
      <c r="AO198" s="275">
        <v>7797</v>
      </c>
      <c r="AP198" s="275">
        <v>8090</v>
      </c>
      <c r="AQ198" s="275">
        <v>9098</v>
      </c>
      <c r="AR198" s="275">
        <v>9765</v>
      </c>
      <c r="AS198" s="275">
        <v>10446</v>
      </c>
      <c r="AT198" s="275">
        <v>10934</v>
      </c>
      <c r="AU198" s="275">
        <v>11637</v>
      </c>
      <c r="AV198" s="275">
        <v>12355</v>
      </c>
      <c r="AW198" s="275">
        <v>13063</v>
      </c>
      <c r="AX198" s="275">
        <v>13834</v>
      </c>
      <c r="AY198" s="275">
        <v>14190</v>
      </c>
      <c r="AZ198" s="275">
        <v>14820</v>
      </c>
      <c r="BA198" s="275">
        <v>16190</v>
      </c>
      <c r="BB198" s="275">
        <v>17216</v>
      </c>
      <c r="BC198" s="275">
        <v>17352</v>
      </c>
      <c r="BD198" s="275">
        <v>17982</v>
      </c>
      <c r="BE198" s="275">
        <v>18637</v>
      </c>
      <c r="BF198" s="275">
        <v>19430</v>
      </c>
      <c r="BG198" s="275">
        <v>19845</v>
      </c>
      <c r="BH198" s="275">
        <v>20651</v>
      </c>
      <c r="BI198" s="275">
        <v>21772</v>
      </c>
    </row>
    <row r="199" spans="1:61" ht="18" customHeight="1" x14ac:dyDescent="0.2">
      <c r="A199" s="274" t="s">
        <v>1067</v>
      </c>
      <c r="B199" s="275">
        <v>8</v>
      </c>
      <c r="C199" s="275">
        <v>12</v>
      </c>
      <c r="D199" s="275">
        <v>16</v>
      </c>
      <c r="E199" s="275">
        <v>20</v>
      </c>
      <c r="F199" s="275">
        <v>25</v>
      </c>
      <c r="G199" s="275">
        <v>30</v>
      </c>
      <c r="H199" s="275">
        <v>49</v>
      </c>
      <c r="I199" s="275">
        <v>75</v>
      </c>
      <c r="J199" s="275">
        <v>84</v>
      </c>
      <c r="K199" s="275">
        <v>86</v>
      </c>
      <c r="L199" s="275"/>
      <c r="M199" s="275"/>
      <c r="N199" s="275"/>
      <c r="O199" s="275"/>
      <c r="P199" s="275">
        <v>100</v>
      </c>
      <c r="Q199" s="275">
        <v>128</v>
      </c>
      <c r="R199" s="275">
        <v>161</v>
      </c>
      <c r="S199" s="275">
        <v>223</v>
      </c>
      <c r="T199" s="275">
        <v>286</v>
      </c>
      <c r="U199" s="275">
        <v>418</v>
      </c>
      <c r="V199" s="275">
        <v>513</v>
      </c>
      <c r="W199" s="275">
        <v>690</v>
      </c>
      <c r="X199" s="275">
        <v>801</v>
      </c>
      <c r="Y199" s="275">
        <v>972</v>
      </c>
      <c r="Z199" s="275">
        <v>1207</v>
      </c>
      <c r="AA199" s="275">
        <v>1559</v>
      </c>
      <c r="AB199" s="275">
        <v>1863</v>
      </c>
      <c r="AC199" s="275">
        <v>2241</v>
      </c>
      <c r="AD199" s="275">
        <v>2986</v>
      </c>
      <c r="AE199" s="275">
        <v>3389</v>
      </c>
      <c r="AF199" s="275">
        <v>4016</v>
      </c>
      <c r="AG199" s="275">
        <v>5065</v>
      </c>
      <c r="AH199" s="275">
        <v>6270</v>
      </c>
      <c r="AI199" s="275">
        <v>6730</v>
      </c>
      <c r="AJ199" s="275">
        <v>8339</v>
      </c>
      <c r="AK199" s="275">
        <v>9197</v>
      </c>
      <c r="AL199" s="275">
        <v>10561</v>
      </c>
      <c r="AM199" s="275">
        <v>11989</v>
      </c>
      <c r="AN199" s="275">
        <v>12852</v>
      </c>
      <c r="AO199" s="275">
        <v>14793</v>
      </c>
      <c r="AP199" s="275">
        <v>16458</v>
      </c>
      <c r="AQ199" s="275">
        <v>17581</v>
      </c>
      <c r="AR199" s="275">
        <v>19076</v>
      </c>
      <c r="AS199" s="275">
        <v>19583</v>
      </c>
      <c r="AT199" s="275">
        <v>21136</v>
      </c>
      <c r="AU199" s="275">
        <v>23885</v>
      </c>
      <c r="AV199" s="275">
        <v>26027</v>
      </c>
      <c r="AW199" s="275">
        <v>28535</v>
      </c>
      <c r="AX199" s="275">
        <v>31126</v>
      </c>
      <c r="AY199" s="275">
        <v>33175</v>
      </c>
      <c r="AZ199" s="275">
        <v>34883</v>
      </c>
      <c r="BA199" s="275">
        <v>37774</v>
      </c>
      <c r="BB199" s="275">
        <v>40916</v>
      </c>
      <c r="BC199" s="275">
        <v>43410</v>
      </c>
      <c r="BD199" s="275">
        <v>45241</v>
      </c>
      <c r="BE199" s="275">
        <v>47390</v>
      </c>
      <c r="BF199" s="275">
        <v>49952</v>
      </c>
      <c r="BG199" s="275">
        <v>51997</v>
      </c>
      <c r="BH199" s="275">
        <v>55165</v>
      </c>
      <c r="BI199" s="275">
        <v>58688</v>
      </c>
    </row>
    <row r="200" spans="1:61" ht="18" customHeight="1" x14ac:dyDescent="0.2">
      <c r="A200" s="274" t="s">
        <v>1066</v>
      </c>
      <c r="B200" s="275">
        <v>8</v>
      </c>
      <c r="C200" s="275">
        <v>12</v>
      </c>
      <c r="D200" s="275">
        <v>16</v>
      </c>
      <c r="E200" s="275">
        <v>20</v>
      </c>
      <c r="F200" s="275">
        <v>25</v>
      </c>
      <c r="G200" s="275">
        <v>30</v>
      </c>
      <c r="H200" s="275">
        <v>34</v>
      </c>
      <c r="I200" s="275">
        <v>37</v>
      </c>
      <c r="J200" s="275">
        <v>40</v>
      </c>
      <c r="K200" s="275">
        <v>42</v>
      </c>
      <c r="L200" s="275"/>
      <c r="M200" s="275"/>
      <c r="N200" s="275"/>
      <c r="O200" s="275"/>
      <c r="P200" s="275">
        <v>43</v>
      </c>
      <c r="Q200" s="275">
        <v>49</v>
      </c>
      <c r="R200" s="275">
        <v>65</v>
      </c>
      <c r="S200" s="275">
        <v>99</v>
      </c>
      <c r="T200" s="275">
        <v>130</v>
      </c>
      <c r="U200" s="275">
        <v>219</v>
      </c>
      <c r="V200" s="275">
        <v>288</v>
      </c>
      <c r="W200" s="275">
        <v>445</v>
      </c>
      <c r="X200" s="275">
        <v>550</v>
      </c>
      <c r="Y200" s="275">
        <v>672</v>
      </c>
      <c r="Z200" s="275">
        <v>859</v>
      </c>
      <c r="AA200" s="275">
        <v>1133</v>
      </c>
      <c r="AB200" s="275">
        <v>1391</v>
      </c>
      <c r="AC200" s="275">
        <v>1681</v>
      </c>
      <c r="AD200" s="275">
        <v>2366</v>
      </c>
      <c r="AE200" s="275">
        <v>2668</v>
      </c>
      <c r="AF200" s="275">
        <v>3150</v>
      </c>
      <c r="AG200" s="275">
        <v>4043</v>
      </c>
      <c r="AH200" s="275">
        <v>5115</v>
      </c>
      <c r="AI200" s="275">
        <v>5452</v>
      </c>
      <c r="AJ200" s="275">
        <v>6761</v>
      </c>
      <c r="AK200" s="275">
        <v>7272</v>
      </c>
      <c r="AL200" s="275">
        <v>8328</v>
      </c>
      <c r="AM200" s="275">
        <v>9273</v>
      </c>
      <c r="AN200" s="275">
        <v>9694</v>
      </c>
      <c r="AO200" s="275">
        <v>10840</v>
      </c>
      <c r="AP200" s="275">
        <v>11751</v>
      </c>
      <c r="AQ200" s="275">
        <v>12435</v>
      </c>
      <c r="AR200" s="275">
        <v>12741</v>
      </c>
      <c r="AS200" s="275">
        <v>13376</v>
      </c>
      <c r="AT200" s="275">
        <v>14089</v>
      </c>
      <c r="AU200" s="275">
        <v>15520</v>
      </c>
      <c r="AV200" s="275">
        <v>16896</v>
      </c>
      <c r="AW200" s="275">
        <v>18512</v>
      </c>
      <c r="AX200" s="275">
        <v>19797</v>
      </c>
      <c r="AY200" s="275">
        <v>20376</v>
      </c>
      <c r="AZ200" s="275">
        <v>21203</v>
      </c>
      <c r="BA200" s="275">
        <v>23140</v>
      </c>
      <c r="BB200" s="275">
        <v>24418</v>
      </c>
      <c r="BC200" s="275">
        <v>24597</v>
      </c>
      <c r="BD200" s="275">
        <v>25377</v>
      </c>
      <c r="BE200" s="275">
        <v>26514</v>
      </c>
      <c r="BF200" s="275">
        <v>27843</v>
      </c>
      <c r="BG200" s="275">
        <v>28168</v>
      </c>
      <c r="BH200" s="275">
        <v>29038</v>
      </c>
      <c r="BI200" s="275">
        <v>30196</v>
      </c>
    </row>
    <row r="201" spans="1:61" ht="18" customHeight="1" x14ac:dyDescent="0.2">
      <c r="A201" s="274" t="s">
        <v>1065</v>
      </c>
      <c r="B201" s="275">
        <v>0</v>
      </c>
      <c r="C201" s="275">
        <v>0</v>
      </c>
      <c r="D201" s="275">
        <v>0</v>
      </c>
      <c r="E201" s="275">
        <v>0</v>
      </c>
      <c r="F201" s="275">
        <v>0</v>
      </c>
      <c r="G201" s="275">
        <v>0</v>
      </c>
      <c r="H201" s="275">
        <v>3</v>
      </c>
      <c r="I201" s="275">
        <v>10</v>
      </c>
      <c r="J201" s="275">
        <v>13</v>
      </c>
      <c r="K201" s="275">
        <v>15</v>
      </c>
      <c r="L201" s="275"/>
      <c r="M201" s="275"/>
      <c r="N201" s="275"/>
      <c r="O201" s="275"/>
      <c r="P201" s="275">
        <v>18</v>
      </c>
      <c r="Q201" s="275">
        <v>22</v>
      </c>
      <c r="R201" s="275">
        <v>27</v>
      </c>
      <c r="S201" s="275">
        <v>34</v>
      </c>
      <c r="T201" s="275">
        <v>47</v>
      </c>
      <c r="U201" s="275">
        <v>63</v>
      </c>
      <c r="V201" s="275">
        <v>74</v>
      </c>
      <c r="W201" s="275">
        <v>87</v>
      </c>
      <c r="X201" s="275">
        <v>106</v>
      </c>
      <c r="Y201" s="275">
        <v>131</v>
      </c>
      <c r="Z201" s="275">
        <v>167</v>
      </c>
      <c r="AA201" s="275">
        <v>201</v>
      </c>
      <c r="AB201" s="275">
        <v>259</v>
      </c>
      <c r="AC201" s="275">
        <v>332</v>
      </c>
      <c r="AD201" s="275">
        <v>383</v>
      </c>
      <c r="AE201" s="275">
        <v>465</v>
      </c>
      <c r="AF201" s="275">
        <v>568</v>
      </c>
      <c r="AG201" s="275">
        <v>680</v>
      </c>
      <c r="AH201" s="275">
        <v>794</v>
      </c>
      <c r="AI201" s="275">
        <v>913</v>
      </c>
      <c r="AJ201" s="275">
        <v>1132</v>
      </c>
      <c r="AK201" s="275">
        <v>1376</v>
      </c>
      <c r="AL201" s="275">
        <v>1639</v>
      </c>
      <c r="AM201" s="275">
        <v>1882</v>
      </c>
      <c r="AN201" s="275">
        <v>2299</v>
      </c>
      <c r="AO201" s="275">
        <v>2937</v>
      </c>
      <c r="AP201" s="275">
        <v>3500</v>
      </c>
      <c r="AQ201" s="275">
        <v>3835</v>
      </c>
      <c r="AR201" s="275">
        <v>5004</v>
      </c>
      <c r="AS201" s="275">
        <v>4727</v>
      </c>
      <c r="AT201" s="275">
        <v>5406</v>
      </c>
      <c r="AU201" s="275">
        <v>6461</v>
      </c>
      <c r="AV201" s="275">
        <v>6743</v>
      </c>
      <c r="AW201" s="275">
        <v>7469</v>
      </c>
      <c r="AX201" s="275">
        <v>8288</v>
      </c>
      <c r="AY201" s="275">
        <v>9449</v>
      </c>
      <c r="AZ201" s="275">
        <v>10212</v>
      </c>
      <c r="BA201" s="275">
        <v>10957</v>
      </c>
      <c r="BB201" s="275">
        <v>12383</v>
      </c>
      <c r="BC201" s="275">
        <v>13764</v>
      </c>
      <c r="BD201" s="275">
        <v>14537</v>
      </c>
      <c r="BE201" s="275">
        <v>15677</v>
      </c>
      <c r="BF201" s="275">
        <v>16893</v>
      </c>
      <c r="BG201" s="275">
        <v>18216</v>
      </c>
      <c r="BH201" s="275">
        <v>19619</v>
      </c>
      <c r="BI201" s="275">
        <v>21230</v>
      </c>
    </row>
    <row r="202" spans="1:61" ht="18" customHeight="1" x14ac:dyDescent="0.2">
      <c r="A202" s="274" t="s">
        <v>1064</v>
      </c>
      <c r="B202" s="275">
        <v>0</v>
      </c>
      <c r="C202" s="275">
        <v>0</v>
      </c>
      <c r="D202" s="275">
        <v>0</v>
      </c>
      <c r="E202" s="275">
        <v>0</v>
      </c>
      <c r="F202" s="275">
        <v>0</v>
      </c>
      <c r="G202" s="275">
        <v>0</v>
      </c>
      <c r="H202" s="275">
        <v>11</v>
      </c>
      <c r="I202" s="275">
        <v>28</v>
      </c>
      <c r="J202" s="275">
        <v>31</v>
      </c>
      <c r="K202" s="275">
        <v>29</v>
      </c>
      <c r="L202" s="275"/>
      <c r="M202" s="275"/>
      <c r="N202" s="275"/>
      <c r="O202" s="275"/>
      <c r="P202" s="275">
        <v>40</v>
      </c>
      <c r="Q202" s="275">
        <v>56</v>
      </c>
      <c r="R202" s="275">
        <v>69</v>
      </c>
      <c r="S202" s="275">
        <v>90</v>
      </c>
      <c r="T202" s="275">
        <v>108</v>
      </c>
      <c r="U202" s="275">
        <v>136</v>
      </c>
      <c r="V202" s="275">
        <v>150</v>
      </c>
      <c r="W202" s="275">
        <v>158</v>
      </c>
      <c r="X202" s="275">
        <v>144</v>
      </c>
      <c r="Y202" s="275">
        <v>169</v>
      </c>
      <c r="Z202" s="275">
        <v>181</v>
      </c>
      <c r="AA202" s="275">
        <v>225</v>
      </c>
      <c r="AB202" s="275">
        <v>214</v>
      </c>
      <c r="AC202" s="275">
        <v>228</v>
      </c>
      <c r="AD202" s="275">
        <v>238</v>
      </c>
      <c r="AE202" s="275">
        <v>256</v>
      </c>
      <c r="AF202" s="275">
        <v>298</v>
      </c>
      <c r="AG202" s="275">
        <v>342</v>
      </c>
      <c r="AH202" s="275">
        <v>362</v>
      </c>
      <c r="AI202" s="275">
        <v>366</v>
      </c>
      <c r="AJ202" s="275">
        <v>445</v>
      </c>
      <c r="AK202" s="275">
        <v>549</v>
      </c>
      <c r="AL202" s="275">
        <v>594</v>
      </c>
      <c r="AM202" s="275">
        <v>834</v>
      </c>
      <c r="AN202" s="275">
        <v>859</v>
      </c>
      <c r="AO202" s="275">
        <v>1016</v>
      </c>
      <c r="AP202" s="275">
        <v>1207</v>
      </c>
      <c r="AQ202" s="275">
        <v>1311</v>
      </c>
      <c r="AR202" s="275">
        <v>1324</v>
      </c>
      <c r="AS202" s="275">
        <v>1438</v>
      </c>
      <c r="AT202" s="275">
        <v>1585</v>
      </c>
      <c r="AU202" s="275">
        <v>1829</v>
      </c>
      <c r="AV202" s="275">
        <v>2268</v>
      </c>
      <c r="AW202" s="275">
        <v>2442</v>
      </c>
      <c r="AX202" s="275">
        <v>2935</v>
      </c>
      <c r="AY202" s="275">
        <v>3229</v>
      </c>
      <c r="AZ202" s="275">
        <v>3295</v>
      </c>
      <c r="BA202" s="275">
        <v>3524</v>
      </c>
      <c r="BB202" s="275">
        <v>3951</v>
      </c>
      <c r="BC202" s="275">
        <v>4874</v>
      </c>
      <c r="BD202" s="275">
        <v>5160</v>
      </c>
      <c r="BE202" s="275">
        <v>4994</v>
      </c>
      <c r="BF202" s="275">
        <v>4989</v>
      </c>
      <c r="BG202" s="275">
        <v>5359</v>
      </c>
      <c r="BH202" s="275">
        <v>6258</v>
      </c>
      <c r="BI202" s="275">
        <v>6973</v>
      </c>
    </row>
    <row r="203" spans="1:61" ht="18" customHeight="1" x14ac:dyDescent="0.2">
      <c r="A203" s="274" t="s">
        <v>1052</v>
      </c>
      <c r="B203" s="275">
        <v>0</v>
      </c>
      <c r="C203" s="275">
        <v>0</v>
      </c>
      <c r="D203" s="275">
        <v>0</v>
      </c>
      <c r="E203" s="275">
        <v>0</v>
      </c>
      <c r="F203" s="275">
        <v>0</v>
      </c>
      <c r="G203" s="275">
        <v>0</v>
      </c>
      <c r="H203" s="275">
        <v>6</v>
      </c>
      <c r="I203" s="275">
        <v>14</v>
      </c>
      <c r="J203" s="275">
        <v>16</v>
      </c>
      <c r="K203" s="275">
        <v>16</v>
      </c>
      <c r="L203" s="275"/>
      <c r="M203" s="275"/>
      <c r="N203" s="275"/>
      <c r="O203" s="275"/>
      <c r="P203" s="275">
        <v>21</v>
      </c>
      <c r="Q203" s="275">
        <v>32</v>
      </c>
      <c r="R203" s="275">
        <v>37</v>
      </c>
      <c r="S203" s="275">
        <v>47</v>
      </c>
      <c r="T203" s="275">
        <v>61</v>
      </c>
      <c r="U203" s="275">
        <v>75</v>
      </c>
      <c r="V203" s="275">
        <v>86</v>
      </c>
      <c r="W203" s="275">
        <v>89</v>
      </c>
      <c r="X203" s="275">
        <v>80</v>
      </c>
      <c r="Y203" s="275">
        <v>95</v>
      </c>
      <c r="Z203" s="275">
        <v>98</v>
      </c>
      <c r="AA203" s="275">
        <v>121</v>
      </c>
      <c r="AB203" s="275">
        <v>115</v>
      </c>
      <c r="AC203" s="275">
        <v>123</v>
      </c>
      <c r="AD203" s="275">
        <v>128</v>
      </c>
      <c r="AE203" s="275">
        <v>138</v>
      </c>
      <c r="AF203" s="275">
        <v>162</v>
      </c>
      <c r="AG203" s="275">
        <v>187</v>
      </c>
      <c r="AH203" s="275">
        <v>202</v>
      </c>
      <c r="AI203" s="275">
        <v>204</v>
      </c>
      <c r="AJ203" s="275">
        <v>249</v>
      </c>
      <c r="AK203" s="275">
        <v>304</v>
      </c>
      <c r="AL203" s="275">
        <v>344</v>
      </c>
      <c r="AM203" s="275">
        <v>502</v>
      </c>
      <c r="AN203" s="275">
        <v>499</v>
      </c>
      <c r="AO203" s="275">
        <v>579</v>
      </c>
      <c r="AP203" s="275">
        <v>693</v>
      </c>
      <c r="AQ203" s="275">
        <v>748</v>
      </c>
      <c r="AR203" s="275">
        <v>761</v>
      </c>
      <c r="AS203" s="275">
        <v>831</v>
      </c>
      <c r="AT203" s="275">
        <v>912</v>
      </c>
      <c r="AU203" s="275">
        <v>1044</v>
      </c>
      <c r="AV203" s="275">
        <v>1286</v>
      </c>
      <c r="AW203" s="275">
        <v>1456</v>
      </c>
      <c r="AX203" s="275">
        <v>1716</v>
      </c>
      <c r="AY203" s="275">
        <v>1834</v>
      </c>
      <c r="AZ203" s="275">
        <v>1875</v>
      </c>
      <c r="BA203" s="275">
        <v>2024</v>
      </c>
      <c r="BB203" s="275">
        <v>2397</v>
      </c>
      <c r="BC203" s="275">
        <v>3293</v>
      </c>
      <c r="BD203" s="275">
        <v>3572</v>
      </c>
      <c r="BE203" s="275">
        <v>3098</v>
      </c>
      <c r="BF203" s="275">
        <v>2900</v>
      </c>
      <c r="BG203" s="275">
        <v>3089</v>
      </c>
      <c r="BH203" s="275">
        <v>3929</v>
      </c>
      <c r="BI203" s="275">
        <v>4518</v>
      </c>
    </row>
    <row r="204" spans="1:61" ht="18" customHeight="1" x14ac:dyDescent="0.2">
      <c r="A204" s="274" t="s">
        <v>1051</v>
      </c>
      <c r="B204" s="275">
        <v>0</v>
      </c>
      <c r="C204" s="275">
        <v>0</v>
      </c>
      <c r="D204" s="275">
        <v>0</v>
      </c>
      <c r="E204" s="275">
        <v>0</v>
      </c>
      <c r="F204" s="275">
        <v>0</v>
      </c>
      <c r="G204" s="275">
        <v>0</v>
      </c>
      <c r="H204" s="275">
        <v>6</v>
      </c>
      <c r="I204" s="275">
        <v>15</v>
      </c>
      <c r="J204" s="275">
        <v>15</v>
      </c>
      <c r="K204" s="275">
        <v>13</v>
      </c>
      <c r="L204" s="275"/>
      <c r="M204" s="275"/>
      <c r="N204" s="275"/>
      <c r="O204" s="275"/>
      <c r="P204" s="275">
        <v>18</v>
      </c>
      <c r="Q204" s="275">
        <v>24</v>
      </c>
      <c r="R204" s="275">
        <v>31</v>
      </c>
      <c r="S204" s="275">
        <v>43</v>
      </c>
      <c r="T204" s="275">
        <v>47</v>
      </c>
      <c r="U204" s="275">
        <v>61</v>
      </c>
      <c r="V204" s="275">
        <v>65</v>
      </c>
      <c r="W204" s="275">
        <v>68</v>
      </c>
      <c r="X204" s="275">
        <v>64</v>
      </c>
      <c r="Y204" s="275">
        <v>75</v>
      </c>
      <c r="Z204" s="275">
        <v>84</v>
      </c>
      <c r="AA204" s="275">
        <v>104</v>
      </c>
      <c r="AB204" s="275">
        <v>99</v>
      </c>
      <c r="AC204" s="275">
        <v>105</v>
      </c>
      <c r="AD204" s="275">
        <v>109</v>
      </c>
      <c r="AE204" s="275">
        <v>118</v>
      </c>
      <c r="AF204" s="275">
        <v>136</v>
      </c>
      <c r="AG204" s="275">
        <v>154</v>
      </c>
      <c r="AH204" s="275">
        <v>160</v>
      </c>
      <c r="AI204" s="275">
        <v>162</v>
      </c>
      <c r="AJ204" s="275">
        <v>197</v>
      </c>
      <c r="AK204" s="275">
        <v>245</v>
      </c>
      <c r="AL204" s="275">
        <v>250</v>
      </c>
      <c r="AM204" s="275">
        <v>332</v>
      </c>
      <c r="AN204" s="275">
        <v>361</v>
      </c>
      <c r="AO204" s="275">
        <v>437</v>
      </c>
      <c r="AP204" s="275">
        <v>515</v>
      </c>
      <c r="AQ204" s="275">
        <v>563</v>
      </c>
      <c r="AR204" s="275">
        <v>563</v>
      </c>
      <c r="AS204" s="275">
        <v>607</v>
      </c>
      <c r="AT204" s="275">
        <v>673</v>
      </c>
      <c r="AU204" s="275">
        <v>786</v>
      </c>
      <c r="AV204" s="275">
        <v>981</v>
      </c>
      <c r="AW204" s="275">
        <v>985</v>
      </c>
      <c r="AX204" s="275">
        <v>1219</v>
      </c>
      <c r="AY204" s="275">
        <v>1395</v>
      </c>
      <c r="AZ204" s="275">
        <v>1420</v>
      </c>
      <c r="BA204" s="275">
        <v>1500</v>
      </c>
      <c r="BB204" s="275">
        <v>1555</v>
      </c>
      <c r="BC204" s="275">
        <v>1581</v>
      </c>
      <c r="BD204" s="275">
        <v>1588</v>
      </c>
      <c r="BE204" s="275">
        <v>1896</v>
      </c>
      <c r="BF204" s="275">
        <v>2089</v>
      </c>
      <c r="BG204" s="275">
        <v>2270</v>
      </c>
      <c r="BH204" s="275">
        <v>2328</v>
      </c>
      <c r="BI204" s="275">
        <v>2455</v>
      </c>
    </row>
    <row r="205" spans="1:61" ht="18" customHeight="1" x14ac:dyDescent="0.2">
      <c r="A205" s="274" t="s">
        <v>1063</v>
      </c>
      <c r="B205" s="275">
        <v>0</v>
      </c>
      <c r="C205" s="275">
        <v>0</v>
      </c>
      <c r="D205" s="275">
        <v>0</v>
      </c>
      <c r="E205" s="275">
        <v>0</v>
      </c>
      <c r="F205" s="275">
        <v>0</v>
      </c>
      <c r="G205" s="275">
        <v>0</v>
      </c>
      <c r="H205" s="275">
        <v>0</v>
      </c>
      <c r="I205" s="275">
        <v>0</v>
      </c>
      <c r="J205" s="275">
        <v>0</v>
      </c>
      <c r="K205" s="275">
        <v>0</v>
      </c>
      <c r="L205" s="275"/>
      <c r="M205" s="275"/>
      <c r="N205" s="275"/>
      <c r="O205" s="275"/>
      <c r="P205" s="275">
        <v>0</v>
      </c>
      <c r="Q205" s="275">
        <v>0</v>
      </c>
      <c r="R205" s="275">
        <v>0</v>
      </c>
      <c r="S205" s="275">
        <v>0</v>
      </c>
      <c r="T205" s="275">
        <v>0</v>
      </c>
      <c r="U205" s="275">
        <v>0</v>
      </c>
      <c r="V205" s="275">
        <v>0</v>
      </c>
      <c r="W205" s="275">
        <v>0</v>
      </c>
      <c r="X205" s="275">
        <v>0</v>
      </c>
      <c r="Y205" s="275">
        <v>0</v>
      </c>
      <c r="Z205" s="275">
        <v>0</v>
      </c>
      <c r="AA205" s="275">
        <v>0</v>
      </c>
      <c r="AB205" s="275">
        <v>0</v>
      </c>
      <c r="AC205" s="275">
        <v>0</v>
      </c>
      <c r="AD205" s="275">
        <v>0</v>
      </c>
      <c r="AE205" s="275">
        <v>0</v>
      </c>
      <c r="AF205" s="275">
        <v>0</v>
      </c>
      <c r="AG205" s="275">
        <v>0</v>
      </c>
      <c r="AH205" s="275">
        <v>0</v>
      </c>
      <c r="AI205" s="275">
        <v>0</v>
      </c>
      <c r="AJ205" s="275">
        <v>0</v>
      </c>
      <c r="AK205" s="275">
        <v>0</v>
      </c>
      <c r="AL205" s="275">
        <v>0</v>
      </c>
      <c r="AM205" s="275">
        <v>0</v>
      </c>
      <c r="AN205" s="275">
        <v>0</v>
      </c>
      <c r="AO205" s="275">
        <v>0</v>
      </c>
      <c r="AP205" s="275">
        <v>0</v>
      </c>
      <c r="AQ205" s="275">
        <v>0</v>
      </c>
      <c r="AR205" s="275">
        <v>6</v>
      </c>
      <c r="AS205" s="275">
        <v>42</v>
      </c>
      <c r="AT205" s="275">
        <v>56</v>
      </c>
      <c r="AU205" s="275">
        <v>74</v>
      </c>
      <c r="AV205" s="275">
        <v>120</v>
      </c>
      <c r="AW205" s="275">
        <v>113</v>
      </c>
      <c r="AX205" s="275">
        <v>106</v>
      </c>
      <c r="AY205" s="275">
        <v>121</v>
      </c>
      <c r="AZ205" s="275">
        <v>173</v>
      </c>
      <c r="BA205" s="275">
        <v>153</v>
      </c>
      <c r="BB205" s="275">
        <v>163</v>
      </c>
      <c r="BC205" s="275">
        <v>175</v>
      </c>
      <c r="BD205" s="275">
        <v>168</v>
      </c>
      <c r="BE205" s="275">
        <v>205</v>
      </c>
      <c r="BF205" s="275">
        <v>227</v>
      </c>
      <c r="BG205" s="275">
        <v>253</v>
      </c>
      <c r="BH205" s="275">
        <v>250</v>
      </c>
      <c r="BI205" s="275">
        <v>289</v>
      </c>
    </row>
    <row r="206" spans="1:61" ht="18" customHeight="1" x14ac:dyDescent="0.2">
      <c r="A206" s="274" t="s">
        <v>1052</v>
      </c>
      <c r="B206" s="275">
        <v>0</v>
      </c>
      <c r="C206" s="275">
        <v>0</v>
      </c>
      <c r="D206" s="275">
        <v>0</v>
      </c>
      <c r="E206" s="275">
        <v>0</v>
      </c>
      <c r="F206" s="275">
        <v>0</v>
      </c>
      <c r="G206" s="275">
        <v>0</v>
      </c>
      <c r="H206" s="275">
        <v>0</v>
      </c>
      <c r="I206" s="275">
        <v>0</v>
      </c>
      <c r="J206" s="275">
        <v>0</v>
      </c>
      <c r="K206" s="275">
        <v>0</v>
      </c>
      <c r="L206" s="275"/>
      <c r="M206" s="275"/>
      <c r="N206" s="275"/>
      <c r="O206" s="275"/>
      <c r="P206" s="275">
        <v>0</v>
      </c>
      <c r="Q206" s="275">
        <v>0</v>
      </c>
      <c r="R206" s="275">
        <v>0</v>
      </c>
      <c r="S206" s="275">
        <v>0</v>
      </c>
      <c r="T206" s="275">
        <v>0</v>
      </c>
      <c r="U206" s="275">
        <v>0</v>
      </c>
      <c r="V206" s="275">
        <v>0</v>
      </c>
      <c r="W206" s="275">
        <v>0</v>
      </c>
      <c r="X206" s="275">
        <v>0</v>
      </c>
      <c r="Y206" s="275">
        <v>0</v>
      </c>
      <c r="Z206" s="275">
        <v>0</v>
      </c>
      <c r="AA206" s="275">
        <v>0</v>
      </c>
      <c r="AB206" s="275">
        <v>0</v>
      </c>
      <c r="AC206" s="275">
        <v>0</v>
      </c>
      <c r="AD206" s="275">
        <v>0</v>
      </c>
      <c r="AE206" s="275">
        <v>0</v>
      </c>
      <c r="AF206" s="275">
        <v>0</v>
      </c>
      <c r="AG206" s="275">
        <v>0</v>
      </c>
      <c r="AH206" s="275">
        <v>0</v>
      </c>
      <c r="AI206" s="275">
        <v>0</v>
      </c>
      <c r="AJ206" s="275">
        <v>0</v>
      </c>
      <c r="AK206" s="275">
        <v>0</v>
      </c>
      <c r="AL206" s="275">
        <v>0</v>
      </c>
      <c r="AM206" s="275">
        <v>0</v>
      </c>
      <c r="AN206" s="275">
        <v>0</v>
      </c>
      <c r="AO206" s="275">
        <v>0</v>
      </c>
      <c r="AP206" s="275">
        <v>0</v>
      </c>
      <c r="AQ206" s="275">
        <v>0</v>
      </c>
      <c r="AR206" s="275">
        <v>4</v>
      </c>
      <c r="AS206" s="275">
        <v>29</v>
      </c>
      <c r="AT206" s="275">
        <v>40</v>
      </c>
      <c r="AU206" s="275">
        <v>52</v>
      </c>
      <c r="AV206" s="275">
        <v>83</v>
      </c>
      <c r="AW206" s="275">
        <v>78</v>
      </c>
      <c r="AX206" s="275">
        <v>74</v>
      </c>
      <c r="AY206" s="275">
        <v>84</v>
      </c>
      <c r="AZ206" s="275">
        <v>118</v>
      </c>
      <c r="BA206" s="275">
        <v>106</v>
      </c>
      <c r="BB206" s="275">
        <v>115</v>
      </c>
      <c r="BC206" s="275">
        <v>123</v>
      </c>
      <c r="BD206" s="275">
        <v>119</v>
      </c>
      <c r="BE206" s="275">
        <v>144</v>
      </c>
      <c r="BF206" s="275">
        <v>159</v>
      </c>
      <c r="BG206" s="275">
        <v>175</v>
      </c>
      <c r="BH206" s="275">
        <v>185</v>
      </c>
      <c r="BI206" s="275">
        <v>230</v>
      </c>
    </row>
    <row r="207" spans="1:61" ht="18" customHeight="1" x14ac:dyDescent="0.2">
      <c r="A207" s="274" t="s">
        <v>1051</v>
      </c>
      <c r="B207" s="275">
        <v>0</v>
      </c>
      <c r="C207" s="275">
        <v>0</v>
      </c>
      <c r="D207" s="275">
        <v>0</v>
      </c>
      <c r="E207" s="275">
        <v>0</v>
      </c>
      <c r="F207" s="275">
        <v>0</v>
      </c>
      <c r="G207" s="275">
        <v>0</v>
      </c>
      <c r="H207" s="275">
        <v>0</v>
      </c>
      <c r="I207" s="275">
        <v>0</v>
      </c>
      <c r="J207" s="275">
        <v>0</v>
      </c>
      <c r="K207" s="275">
        <v>0</v>
      </c>
      <c r="L207" s="275"/>
      <c r="M207" s="275"/>
      <c r="N207" s="275"/>
      <c r="O207" s="275"/>
      <c r="P207" s="275">
        <v>0</v>
      </c>
      <c r="Q207" s="275">
        <v>0</v>
      </c>
      <c r="R207" s="275">
        <v>0</v>
      </c>
      <c r="S207" s="275">
        <v>0</v>
      </c>
      <c r="T207" s="275">
        <v>0</v>
      </c>
      <c r="U207" s="275">
        <v>0</v>
      </c>
      <c r="V207" s="275">
        <v>0</v>
      </c>
      <c r="W207" s="275">
        <v>0</v>
      </c>
      <c r="X207" s="275">
        <v>0</v>
      </c>
      <c r="Y207" s="275">
        <v>0</v>
      </c>
      <c r="Z207" s="275">
        <v>0</v>
      </c>
      <c r="AA207" s="275">
        <v>0</v>
      </c>
      <c r="AB207" s="275">
        <v>0</v>
      </c>
      <c r="AC207" s="275">
        <v>0</v>
      </c>
      <c r="AD207" s="275">
        <v>0</v>
      </c>
      <c r="AE207" s="275">
        <v>0</v>
      </c>
      <c r="AF207" s="275">
        <v>0</v>
      </c>
      <c r="AG207" s="275">
        <v>0</v>
      </c>
      <c r="AH207" s="275">
        <v>0</v>
      </c>
      <c r="AI207" s="275">
        <v>0</v>
      </c>
      <c r="AJ207" s="275">
        <v>0</v>
      </c>
      <c r="AK207" s="275">
        <v>0</v>
      </c>
      <c r="AL207" s="275">
        <v>0</v>
      </c>
      <c r="AM207" s="275">
        <v>0</v>
      </c>
      <c r="AN207" s="275">
        <v>0</v>
      </c>
      <c r="AO207" s="275">
        <v>0</v>
      </c>
      <c r="AP207" s="275">
        <v>0</v>
      </c>
      <c r="AQ207" s="275">
        <v>0</v>
      </c>
      <c r="AR207" s="275">
        <v>2</v>
      </c>
      <c r="AS207" s="275">
        <v>13</v>
      </c>
      <c r="AT207" s="275">
        <v>16</v>
      </c>
      <c r="AU207" s="275">
        <v>22</v>
      </c>
      <c r="AV207" s="275">
        <v>37</v>
      </c>
      <c r="AW207" s="275">
        <v>34</v>
      </c>
      <c r="AX207" s="275">
        <v>32</v>
      </c>
      <c r="AY207" s="275">
        <v>37</v>
      </c>
      <c r="AZ207" s="275">
        <v>55</v>
      </c>
      <c r="BA207" s="275">
        <v>47</v>
      </c>
      <c r="BB207" s="275">
        <v>49</v>
      </c>
      <c r="BC207" s="275">
        <v>52</v>
      </c>
      <c r="BD207" s="275">
        <v>49</v>
      </c>
      <c r="BE207" s="275">
        <v>61</v>
      </c>
      <c r="BF207" s="275">
        <v>68</v>
      </c>
      <c r="BG207" s="275">
        <v>78</v>
      </c>
      <c r="BH207" s="275">
        <v>66</v>
      </c>
      <c r="BI207" s="275">
        <v>59</v>
      </c>
    </row>
    <row r="208" spans="1:61" ht="18" customHeight="1" x14ac:dyDescent="0.2">
      <c r="A208" s="274" t="s">
        <v>1062</v>
      </c>
      <c r="B208" s="275">
        <v>0</v>
      </c>
      <c r="C208" s="275">
        <v>0</v>
      </c>
      <c r="D208" s="275">
        <v>0</v>
      </c>
      <c r="E208" s="275">
        <v>0</v>
      </c>
      <c r="F208" s="275">
        <v>0</v>
      </c>
      <c r="G208" s="275">
        <v>0</v>
      </c>
      <c r="H208" s="275">
        <v>0</v>
      </c>
      <c r="I208" s="275">
        <v>0</v>
      </c>
      <c r="J208" s="275">
        <v>0</v>
      </c>
      <c r="K208" s="275">
        <v>0</v>
      </c>
      <c r="L208" s="275"/>
      <c r="M208" s="275"/>
      <c r="N208" s="275"/>
      <c r="O208" s="275"/>
      <c r="P208" s="275">
        <v>0</v>
      </c>
      <c r="Q208" s="275">
        <v>0</v>
      </c>
      <c r="R208" s="275">
        <v>0</v>
      </c>
      <c r="S208" s="275">
        <v>0</v>
      </c>
      <c r="T208" s="275">
        <v>0</v>
      </c>
      <c r="U208" s="275">
        <v>0</v>
      </c>
      <c r="V208" s="275">
        <v>0</v>
      </c>
      <c r="W208" s="275">
        <v>0</v>
      </c>
      <c r="X208" s="275">
        <v>0</v>
      </c>
      <c r="Y208" s="275">
        <v>0</v>
      </c>
      <c r="Z208" s="275">
        <v>0</v>
      </c>
      <c r="AA208" s="275">
        <v>0</v>
      </c>
      <c r="AB208" s="275">
        <v>0</v>
      </c>
      <c r="AC208" s="275">
        <v>0</v>
      </c>
      <c r="AD208" s="275">
        <v>0</v>
      </c>
      <c r="AE208" s="275">
        <v>0</v>
      </c>
      <c r="AF208" s="275">
        <v>0</v>
      </c>
      <c r="AG208" s="275">
        <v>0</v>
      </c>
      <c r="AH208" s="275">
        <v>0</v>
      </c>
      <c r="AI208" s="275">
        <v>0</v>
      </c>
      <c r="AJ208" s="275">
        <v>0</v>
      </c>
      <c r="AK208" s="275">
        <v>0</v>
      </c>
      <c r="AL208" s="275">
        <v>0</v>
      </c>
      <c r="AM208" s="275">
        <v>0</v>
      </c>
      <c r="AN208" s="275">
        <v>0</v>
      </c>
      <c r="AO208" s="275">
        <v>0</v>
      </c>
      <c r="AP208" s="275">
        <v>0</v>
      </c>
      <c r="AQ208" s="275">
        <v>0</v>
      </c>
      <c r="AR208" s="275">
        <v>0</v>
      </c>
      <c r="AS208" s="275">
        <v>0</v>
      </c>
      <c r="AT208" s="275">
        <v>0</v>
      </c>
      <c r="AU208" s="275">
        <v>0</v>
      </c>
      <c r="AV208" s="275">
        <v>0</v>
      </c>
      <c r="AW208" s="275">
        <v>0</v>
      </c>
      <c r="AX208" s="275">
        <v>0</v>
      </c>
      <c r="AY208" s="275">
        <v>0</v>
      </c>
      <c r="AZ208" s="275">
        <v>0</v>
      </c>
      <c r="BA208" s="275">
        <v>0</v>
      </c>
      <c r="BB208" s="275">
        <v>0</v>
      </c>
      <c r="BC208" s="275">
        <v>0</v>
      </c>
      <c r="BD208" s="275">
        <v>0</v>
      </c>
      <c r="BE208" s="275">
        <v>0</v>
      </c>
      <c r="BF208" s="275">
        <v>0</v>
      </c>
      <c r="BG208" s="275">
        <v>0</v>
      </c>
      <c r="BH208" s="275">
        <v>0</v>
      </c>
      <c r="BI208" s="275">
        <v>0</v>
      </c>
    </row>
    <row r="209" spans="1:61" ht="18" customHeight="1" x14ac:dyDescent="0.2">
      <c r="A209" s="274" t="s">
        <v>1061</v>
      </c>
      <c r="B209" s="275">
        <v>0</v>
      </c>
      <c r="C209" s="275">
        <v>0</v>
      </c>
      <c r="D209" s="275">
        <v>0</v>
      </c>
      <c r="E209" s="275">
        <v>0</v>
      </c>
      <c r="F209" s="275">
        <v>0</v>
      </c>
      <c r="G209" s="275">
        <v>0</v>
      </c>
      <c r="H209" s="275">
        <v>0</v>
      </c>
      <c r="I209" s="275">
        <v>0</v>
      </c>
      <c r="J209" s="275">
        <v>0</v>
      </c>
      <c r="K209" s="275">
        <v>0</v>
      </c>
      <c r="L209" s="275"/>
      <c r="M209" s="275"/>
      <c r="N209" s="275"/>
      <c r="O209" s="275"/>
      <c r="P209" s="275">
        <v>0</v>
      </c>
      <c r="Q209" s="275">
        <v>0</v>
      </c>
      <c r="R209" s="275">
        <v>0</v>
      </c>
      <c r="S209" s="275">
        <v>0</v>
      </c>
      <c r="T209" s="275">
        <v>0</v>
      </c>
      <c r="U209" s="275">
        <v>0</v>
      </c>
      <c r="V209" s="275">
        <v>0</v>
      </c>
      <c r="W209" s="275">
        <v>0</v>
      </c>
      <c r="X209" s="275">
        <v>0</v>
      </c>
      <c r="Y209" s="275">
        <v>0</v>
      </c>
      <c r="Z209" s="275">
        <v>0</v>
      </c>
      <c r="AA209" s="275">
        <v>0</v>
      </c>
      <c r="AB209" s="275">
        <v>0</v>
      </c>
      <c r="AC209" s="275">
        <v>0</v>
      </c>
      <c r="AD209" s="275">
        <v>0</v>
      </c>
      <c r="AE209" s="275">
        <v>0</v>
      </c>
      <c r="AF209" s="275">
        <v>0</v>
      </c>
      <c r="AG209" s="275">
        <v>0</v>
      </c>
      <c r="AH209" s="275">
        <v>0</v>
      </c>
      <c r="AI209" s="275">
        <v>0</v>
      </c>
      <c r="AJ209" s="275">
        <v>0</v>
      </c>
      <c r="AK209" s="275">
        <v>0</v>
      </c>
      <c r="AL209" s="275">
        <v>0</v>
      </c>
      <c r="AM209" s="275">
        <v>0</v>
      </c>
      <c r="AN209" s="275">
        <v>0</v>
      </c>
      <c r="AO209" s="275">
        <v>0</v>
      </c>
      <c r="AP209" s="275">
        <v>0</v>
      </c>
      <c r="AQ209" s="275">
        <v>0</v>
      </c>
      <c r="AR209" s="275">
        <v>0</v>
      </c>
      <c r="AS209" s="275">
        <v>0</v>
      </c>
      <c r="AT209" s="275">
        <v>0</v>
      </c>
      <c r="AU209" s="275">
        <v>0</v>
      </c>
      <c r="AV209" s="275">
        <v>0</v>
      </c>
      <c r="AW209" s="275">
        <v>0</v>
      </c>
      <c r="AX209" s="275">
        <v>0</v>
      </c>
      <c r="AY209" s="275">
        <v>0</v>
      </c>
      <c r="AZ209" s="275">
        <v>0</v>
      </c>
      <c r="BA209" s="275">
        <v>0</v>
      </c>
      <c r="BB209" s="275">
        <v>0</v>
      </c>
      <c r="BC209" s="275">
        <v>0</v>
      </c>
      <c r="BD209" s="275">
        <v>0</v>
      </c>
      <c r="BE209" s="275">
        <v>0</v>
      </c>
      <c r="BF209" s="275">
        <v>0</v>
      </c>
      <c r="BG209" s="275">
        <v>0</v>
      </c>
      <c r="BH209" s="275">
        <v>0</v>
      </c>
      <c r="BI209" s="275">
        <v>0</v>
      </c>
    </row>
    <row r="210" spans="1:61" ht="18" customHeight="1" x14ac:dyDescent="0.2">
      <c r="A210" s="274" t="s">
        <v>1060</v>
      </c>
      <c r="B210" s="275">
        <v>43</v>
      </c>
      <c r="C210" s="275">
        <v>54</v>
      </c>
      <c r="D210" s="275">
        <v>62</v>
      </c>
      <c r="E210" s="275">
        <v>70</v>
      </c>
      <c r="F210" s="275">
        <v>78</v>
      </c>
      <c r="G210" s="275">
        <v>108</v>
      </c>
      <c r="H210" s="275">
        <v>134</v>
      </c>
      <c r="I210" s="275">
        <v>157</v>
      </c>
      <c r="J210" s="275">
        <v>195</v>
      </c>
      <c r="K210" s="275">
        <v>243</v>
      </c>
      <c r="L210" s="275"/>
      <c r="M210" s="275"/>
      <c r="N210" s="275"/>
      <c r="O210" s="275"/>
      <c r="P210" s="275">
        <v>301</v>
      </c>
      <c r="Q210" s="275">
        <v>378</v>
      </c>
      <c r="R210" s="275">
        <v>422</v>
      </c>
      <c r="S210" s="275">
        <v>406</v>
      </c>
      <c r="T210" s="275">
        <v>437</v>
      </c>
      <c r="U210" s="275">
        <v>276</v>
      </c>
      <c r="V210" s="275">
        <v>308</v>
      </c>
      <c r="W210" s="275">
        <v>347</v>
      </c>
      <c r="X210" s="275">
        <v>402</v>
      </c>
      <c r="Y210" s="275">
        <v>480</v>
      </c>
      <c r="Z210" s="275">
        <v>572</v>
      </c>
      <c r="AA210" s="275">
        <v>697</v>
      </c>
      <c r="AB210" s="275">
        <v>811</v>
      </c>
      <c r="AC210" s="275">
        <v>940</v>
      </c>
      <c r="AD210" s="275">
        <v>1158</v>
      </c>
      <c r="AE210" s="275">
        <v>1423</v>
      </c>
      <c r="AF210" s="275">
        <v>1672</v>
      </c>
      <c r="AG210" s="275">
        <v>1991</v>
      </c>
      <c r="AH210" s="275">
        <v>2319</v>
      </c>
      <c r="AI210" s="275">
        <v>2570</v>
      </c>
      <c r="AJ210" s="275">
        <v>2804</v>
      </c>
      <c r="AK210" s="275">
        <v>3075</v>
      </c>
      <c r="AL210" s="275">
        <v>3431</v>
      </c>
      <c r="AM210" s="275">
        <v>3668</v>
      </c>
      <c r="AN210" s="275">
        <v>3831</v>
      </c>
      <c r="AO210" s="275">
        <v>4080</v>
      </c>
      <c r="AP210" s="275">
        <v>4309</v>
      </c>
      <c r="AQ210" s="275">
        <v>4596</v>
      </c>
      <c r="AR210" s="275">
        <v>4583</v>
      </c>
      <c r="AS210" s="275">
        <v>4585</v>
      </c>
      <c r="AT210" s="275">
        <v>4577</v>
      </c>
      <c r="AU210" s="275">
        <v>4744</v>
      </c>
      <c r="AV210" s="275">
        <v>4956</v>
      </c>
      <c r="AW210" s="275">
        <v>4925</v>
      </c>
      <c r="AX210" s="275">
        <v>5251</v>
      </c>
      <c r="AY210" s="275">
        <v>5429</v>
      </c>
      <c r="AZ210" s="275">
        <v>5561</v>
      </c>
      <c r="BA210" s="275">
        <v>6091</v>
      </c>
      <c r="BB210" s="275">
        <v>6408</v>
      </c>
      <c r="BC210" s="275">
        <v>6390</v>
      </c>
      <c r="BD210" s="275">
        <v>6626</v>
      </c>
      <c r="BE210" s="275">
        <v>6721</v>
      </c>
      <c r="BF210" s="275">
        <v>7047</v>
      </c>
      <c r="BG210" s="275">
        <v>6954</v>
      </c>
      <c r="BH210" s="275">
        <v>7010</v>
      </c>
      <c r="BI210" s="275">
        <v>7255</v>
      </c>
    </row>
    <row r="211" spans="1:61" ht="18" customHeight="1" x14ac:dyDescent="0.2">
      <c r="A211" s="274" t="s">
        <v>1059</v>
      </c>
      <c r="B211" s="275">
        <v>0</v>
      </c>
      <c r="C211" s="275">
        <v>0</v>
      </c>
      <c r="D211" s="275">
        <v>0</v>
      </c>
      <c r="E211" s="275">
        <v>0</v>
      </c>
      <c r="F211" s="275">
        <v>0</v>
      </c>
      <c r="G211" s="275">
        <v>0</v>
      </c>
      <c r="H211" s="275">
        <v>0</v>
      </c>
      <c r="I211" s="275">
        <v>0</v>
      </c>
      <c r="J211" s="275">
        <v>0</v>
      </c>
      <c r="K211" s="275">
        <v>0</v>
      </c>
      <c r="L211" s="275"/>
      <c r="M211" s="275"/>
      <c r="N211" s="275"/>
      <c r="O211" s="275"/>
      <c r="P211" s="275">
        <v>0</v>
      </c>
      <c r="Q211" s="275">
        <v>0</v>
      </c>
      <c r="R211" s="275">
        <v>0</v>
      </c>
      <c r="S211" s="275">
        <v>0</v>
      </c>
      <c r="T211" s="275">
        <v>0</v>
      </c>
      <c r="U211" s="275">
        <v>0</v>
      </c>
      <c r="V211" s="275">
        <v>0</v>
      </c>
      <c r="W211" s="275">
        <v>0</v>
      </c>
      <c r="X211" s="275">
        <v>0</v>
      </c>
      <c r="Y211" s="275">
        <v>0</v>
      </c>
      <c r="Z211" s="275">
        <v>0</v>
      </c>
      <c r="AA211" s="275">
        <v>0</v>
      </c>
      <c r="AB211" s="275">
        <v>0</v>
      </c>
      <c r="AC211" s="275">
        <v>0</v>
      </c>
      <c r="AD211" s="275">
        <v>0</v>
      </c>
      <c r="AE211" s="275">
        <v>0</v>
      </c>
      <c r="AF211" s="275">
        <v>0</v>
      </c>
      <c r="AG211" s="275">
        <v>0</v>
      </c>
      <c r="AH211" s="275">
        <v>0</v>
      </c>
      <c r="AI211" s="275">
        <v>0</v>
      </c>
      <c r="AJ211" s="275">
        <v>0</v>
      </c>
      <c r="AK211" s="275">
        <v>0</v>
      </c>
      <c r="AL211" s="275">
        <v>0</v>
      </c>
      <c r="AM211" s="275">
        <v>0</v>
      </c>
      <c r="AN211" s="275">
        <v>0</v>
      </c>
      <c r="AO211" s="275">
        <v>0</v>
      </c>
      <c r="AP211" s="275">
        <v>0</v>
      </c>
      <c r="AQ211" s="275">
        <v>0</v>
      </c>
      <c r="AR211" s="275">
        <v>0</v>
      </c>
      <c r="AS211" s="275">
        <v>0</v>
      </c>
      <c r="AT211" s="275">
        <v>0</v>
      </c>
      <c r="AU211" s="275">
        <v>0</v>
      </c>
      <c r="AV211" s="275">
        <v>0</v>
      </c>
      <c r="AW211" s="275">
        <v>0</v>
      </c>
      <c r="AX211" s="275">
        <v>0</v>
      </c>
      <c r="AY211" s="275">
        <v>0</v>
      </c>
      <c r="AZ211" s="275">
        <v>0</v>
      </c>
      <c r="BA211" s="275">
        <v>0</v>
      </c>
      <c r="BB211" s="275">
        <v>0</v>
      </c>
      <c r="BC211" s="275">
        <v>0</v>
      </c>
      <c r="BD211" s="275">
        <v>0</v>
      </c>
      <c r="BE211" s="275">
        <v>0</v>
      </c>
      <c r="BF211" s="275">
        <v>0</v>
      </c>
      <c r="BG211" s="275">
        <v>0</v>
      </c>
      <c r="BH211" s="275">
        <v>0</v>
      </c>
      <c r="BI211" s="275">
        <v>0</v>
      </c>
    </row>
    <row r="212" spans="1:61" ht="18" customHeight="1" x14ac:dyDescent="0.2">
      <c r="A212" s="274" t="s">
        <v>1058</v>
      </c>
      <c r="B212" s="275">
        <v>11</v>
      </c>
      <c r="C212" s="275">
        <v>12</v>
      </c>
      <c r="D212" s="275">
        <v>13</v>
      </c>
      <c r="E212" s="275">
        <v>14</v>
      </c>
      <c r="F212" s="275">
        <v>16</v>
      </c>
      <c r="G212" s="275">
        <v>19</v>
      </c>
      <c r="H212" s="275">
        <v>22</v>
      </c>
      <c r="I212" s="275">
        <v>23</v>
      </c>
      <c r="J212" s="275">
        <v>26</v>
      </c>
      <c r="K212" s="275">
        <v>30</v>
      </c>
      <c r="L212" s="275"/>
      <c r="M212" s="275"/>
      <c r="N212" s="275"/>
      <c r="O212" s="275"/>
      <c r="P212" s="275">
        <v>34</v>
      </c>
      <c r="Q212" s="275">
        <v>38</v>
      </c>
      <c r="R212" s="275">
        <v>45</v>
      </c>
      <c r="S212" s="275">
        <v>54</v>
      </c>
      <c r="T212" s="275">
        <v>64</v>
      </c>
      <c r="U212" s="275">
        <v>77</v>
      </c>
      <c r="V212" s="275">
        <v>93</v>
      </c>
      <c r="W212" s="275">
        <v>117</v>
      </c>
      <c r="X212" s="275">
        <v>158</v>
      </c>
      <c r="Y212" s="275">
        <v>214</v>
      </c>
      <c r="Z212" s="275">
        <v>275</v>
      </c>
      <c r="AA212" s="275">
        <v>371</v>
      </c>
      <c r="AB212" s="275">
        <v>448</v>
      </c>
      <c r="AC212" s="275">
        <v>536</v>
      </c>
      <c r="AD212" s="275">
        <v>676</v>
      </c>
      <c r="AE212" s="275">
        <v>862</v>
      </c>
      <c r="AF212" s="275">
        <v>1025</v>
      </c>
      <c r="AG212" s="275">
        <v>1214</v>
      </c>
      <c r="AH212" s="275">
        <v>1402</v>
      </c>
      <c r="AI212" s="275">
        <v>1578</v>
      </c>
      <c r="AJ212" s="275">
        <v>1685</v>
      </c>
      <c r="AK212" s="275">
        <v>1850</v>
      </c>
      <c r="AL212" s="275">
        <v>2054</v>
      </c>
      <c r="AM212" s="275">
        <v>2220</v>
      </c>
      <c r="AN212" s="275">
        <v>2411</v>
      </c>
      <c r="AO212" s="275">
        <v>2619</v>
      </c>
      <c r="AP212" s="275">
        <v>2805</v>
      </c>
      <c r="AQ212" s="275">
        <v>2994</v>
      </c>
      <c r="AR212" s="275">
        <v>2912</v>
      </c>
      <c r="AS212" s="275">
        <v>2816</v>
      </c>
      <c r="AT212" s="275">
        <v>2741</v>
      </c>
      <c r="AU212" s="275">
        <v>2749</v>
      </c>
      <c r="AV212" s="275">
        <v>2895</v>
      </c>
      <c r="AW212" s="275">
        <v>2775</v>
      </c>
      <c r="AX212" s="275">
        <v>3071</v>
      </c>
      <c r="AY212" s="275">
        <v>3290</v>
      </c>
      <c r="AZ212" s="275">
        <v>3467</v>
      </c>
      <c r="BA212" s="275">
        <v>3798</v>
      </c>
      <c r="BB212" s="275">
        <v>3929</v>
      </c>
      <c r="BC212" s="275">
        <v>4025</v>
      </c>
      <c r="BD212" s="275">
        <v>4225</v>
      </c>
      <c r="BE212" s="275">
        <v>4288</v>
      </c>
      <c r="BF212" s="275">
        <v>4557</v>
      </c>
      <c r="BG212" s="275">
        <v>4389</v>
      </c>
      <c r="BH212" s="275">
        <v>4470</v>
      </c>
      <c r="BI212" s="275">
        <v>4683</v>
      </c>
    </row>
    <row r="213" spans="1:61" ht="18" customHeight="1" x14ac:dyDescent="0.2">
      <c r="A213" s="274" t="s">
        <v>1057</v>
      </c>
      <c r="B213" s="275">
        <v>0</v>
      </c>
      <c r="C213" s="275">
        <v>0</v>
      </c>
      <c r="D213" s="275">
        <v>0</v>
      </c>
      <c r="E213" s="275">
        <v>0</v>
      </c>
      <c r="F213" s="275">
        <v>0</v>
      </c>
      <c r="G213" s="275">
        <v>0</v>
      </c>
      <c r="H213" s="275">
        <v>0</v>
      </c>
      <c r="I213" s="275">
        <v>0</v>
      </c>
      <c r="J213" s="275">
        <v>0</v>
      </c>
      <c r="K213" s="275">
        <v>0</v>
      </c>
      <c r="L213" s="275"/>
      <c r="M213" s="275"/>
      <c r="N213" s="275"/>
      <c r="O213" s="275"/>
      <c r="P213" s="275">
        <v>0</v>
      </c>
      <c r="Q213" s="275">
        <v>0</v>
      </c>
      <c r="R213" s="275">
        <v>0</v>
      </c>
      <c r="S213" s="275">
        <v>0</v>
      </c>
      <c r="T213" s="275">
        <v>0</v>
      </c>
      <c r="U213" s="275">
        <v>0</v>
      </c>
      <c r="V213" s="275">
        <v>0</v>
      </c>
      <c r="W213" s="275">
        <v>0</v>
      </c>
      <c r="X213" s="275">
        <v>0</v>
      </c>
      <c r="Y213" s="275">
        <v>0</v>
      </c>
      <c r="Z213" s="275">
        <v>0</v>
      </c>
      <c r="AA213" s="275">
        <v>0</v>
      </c>
      <c r="AB213" s="275">
        <v>0</v>
      </c>
      <c r="AC213" s="275">
        <v>0</v>
      </c>
      <c r="AD213" s="275">
        <v>0</v>
      </c>
      <c r="AE213" s="275">
        <v>0</v>
      </c>
      <c r="AF213" s="275">
        <v>0</v>
      </c>
      <c r="AG213" s="275">
        <v>0</v>
      </c>
      <c r="AH213" s="275">
        <v>0</v>
      </c>
      <c r="AI213" s="275">
        <v>0</v>
      </c>
      <c r="AJ213" s="275">
        <v>0</v>
      </c>
      <c r="AK213" s="275">
        <v>0</v>
      </c>
      <c r="AL213" s="275">
        <v>0</v>
      </c>
      <c r="AM213" s="275">
        <v>0</v>
      </c>
      <c r="AN213" s="275">
        <v>0</v>
      </c>
      <c r="AO213" s="275">
        <v>0</v>
      </c>
      <c r="AP213" s="275">
        <v>0</v>
      </c>
      <c r="AQ213" s="275">
        <v>0</v>
      </c>
      <c r="AR213" s="275">
        <v>0</v>
      </c>
      <c r="AS213" s="275">
        <v>0</v>
      </c>
      <c r="AT213" s="275">
        <v>0</v>
      </c>
      <c r="AU213" s="275">
        <v>0</v>
      </c>
      <c r="AV213" s="275">
        <v>0</v>
      </c>
      <c r="AW213" s="275">
        <v>0</v>
      </c>
      <c r="AX213" s="275">
        <v>0</v>
      </c>
      <c r="AY213" s="275">
        <v>0</v>
      </c>
      <c r="AZ213" s="275">
        <v>0</v>
      </c>
      <c r="BA213" s="275">
        <v>0</v>
      </c>
      <c r="BB213" s="275">
        <v>0</v>
      </c>
      <c r="BC213" s="275">
        <v>0</v>
      </c>
      <c r="BD213" s="275">
        <v>0</v>
      </c>
      <c r="BE213" s="275">
        <v>0</v>
      </c>
      <c r="BF213" s="275">
        <v>0</v>
      </c>
      <c r="BG213" s="275">
        <v>0</v>
      </c>
      <c r="BH213" s="275">
        <v>0</v>
      </c>
      <c r="BI213" s="275">
        <v>0</v>
      </c>
    </row>
    <row r="214" spans="1:61" ht="18" customHeight="1" x14ac:dyDescent="0.2">
      <c r="A214" s="274" t="s">
        <v>1056</v>
      </c>
      <c r="B214" s="275">
        <v>13</v>
      </c>
      <c r="C214" s="275">
        <v>14</v>
      </c>
      <c r="D214" s="275">
        <v>15</v>
      </c>
      <c r="E214" s="275">
        <v>16</v>
      </c>
      <c r="F214" s="275">
        <v>17</v>
      </c>
      <c r="G214" s="275">
        <v>18</v>
      </c>
      <c r="H214" s="275">
        <v>20</v>
      </c>
      <c r="I214" s="275">
        <v>23</v>
      </c>
      <c r="J214" s="275">
        <v>25</v>
      </c>
      <c r="K214" s="275">
        <v>29</v>
      </c>
      <c r="L214" s="275"/>
      <c r="M214" s="275"/>
      <c r="N214" s="275"/>
      <c r="O214" s="275"/>
      <c r="P214" s="275">
        <v>32</v>
      </c>
      <c r="Q214" s="275">
        <v>35</v>
      </c>
      <c r="R214" s="275">
        <v>38</v>
      </c>
      <c r="S214" s="275">
        <v>46</v>
      </c>
      <c r="T214" s="275">
        <v>54</v>
      </c>
      <c r="U214" s="275">
        <v>62</v>
      </c>
      <c r="V214" s="275">
        <v>73</v>
      </c>
      <c r="W214" s="275">
        <v>86</v>
      </c>
      <c r="X214" s="275">
        <v>99</v>
      </c>
      <c r="Y214" s="275">
        <v>117</v>
      </c>
      <c r="Z214" s="275">
        <v>134</v>
      </c>
      <c r="AA214" s="275">
        <v>152</v>
      </c>
      <c r="AB214" s="275">
        <v>177</v>
      </c>
      <c r="AC214" s="275">
        <v>202</v>
      </c>
      <c r="AD214" s="275">
        <v>246</v>
      </c>
      <c r="AE214" s="275">
        <v>284</v>
      </c>
      <c r="AF214" s="275">
        <v>330</v>
      </c>
      <c r="AG214" s="275">
        <v>397</v>
      </c>
      <c r="AH214" s="275">
        <v>482</v>
      </c>
      <c r="AI214" s="275">
        <v>557</v>
      </c>
      <c r="AJ214" s="275">
        <v>655</v>
      </c>
      <c r="AK214" s="275">
        <v>713</v>
      </c>
      <c r="AL214" s="275">
        <v>790</v>
      </c>
      <c r="AM214" s="275">
        <v>822</v>
      </c>
      <c r="AN214" s="275">
        <v>769</v>
      </c>
      <c r="AO214" s="275">
        <v>779</v>
      </c>
      <c r="AP214" s="275">
        <v>799</v>
      </c>
      <c r="AQ214" s="275">
        <v>846</v>
      </c>
      <c r="AR214" s="275">
        <v>912</v>
      </c>
      <c r="AS214" s="275">
        <v>978</v>
      </c>
      <c r="AT214" s="275">
        <v>1022</v>
      </c>
      <c r="AU214" s="275">
        <v>1135</v>
      </c>
      <c r="AV214" s="275">
        <v>1181</v>
      </c>
      <c r="AW214" s="275">
        <v>1254</v>
      </c>
      <c r="AX214" s="275">
        <v>1259</v>
      </c>
      <c r="AY214" s="275">
        <v>1233</v>
      </c>
      <c r="AZ214" s="275">
        <v>1202</v>
      </c>
      <c r="BA214" s="275">
        <v>1271</v>
      </c>
      <c r="BB214" s="275">
        <v>1385</v>
      </c>
      <c r="BC214" s="275">
        <v>1330</v>
      </c>
      <c r="BD214" s="275">
        <v>1382</v>
      </c>
      <c r="BE214" s="275">
        <v>1442</v>
      </c>
      <c r="BF214" s="275">
        <v>1492</v>
      </c>
      <c r="BG214" s="275">
        <v>1494</v>
      </c>
      <c r="BH214" s="275">
        <v>1509</v>
      </c>
      <c r="BI214" s="275">
        <v>1563</v>
      </c>
    </row>
    <row r="215" spans="1:61" ht="18" customHeight="1" x14ac:dyDescent="0.2">
      <c r="A215" s="274" t="s">
        <v>1055</v>
      </c>
      <c r="B215" s="275">
        <v>0</v>
      </c>
      <c r="C215" s="275">
        <v>0</v>
      </c>
      <c r="D215" s="275">
        <v>0</v>
      </c>
      <c r="E215" s="275">
        <v>0</v>
      </c>
      <c r="F215" s="275">
        <v>0</v>
      </c>
      <c r="G215" s="275">
        <v>0</v>
      </c>
      <c r="H215" s="275">
        <v>0</v>
      </c>
      <c r="I215" s="275">
        <v>0</v>
      </c>
      <c r="J215" s="275">
        <v>0</v>
      </c>
      <c r="K215" s="275">
        <v>0</v>
      </c>
      <c r="L215" s="275"/>
      <c r="M215" s="275"/>
      <c r="N215" s="275"/>
      <c r="O215" s="275"/>
      <c r="P215" s="275">
        <v>0</v>
      </c>
      <c r="Q215" s="275">
        <v>1</v>
      </c>
      <c r="R215" s="275">
        <v>1</v>
      </c>
      <c r="S215" s="275">
        <v>2</v>
      </c>
      <c r="T215" s="275">
        <v>2</v>
      </c>
      <c r="U215" s="275">
        <v>3</v>
      </c>
      <c r="V215" s="275">
        <v>3</v>
      </c>
      <c r="W215" s="275">
        <v>4</v>
      </c>
      <c r="X215" s="275">
        <v>4</v>
      </c>
      <c r="Y215" s="275">
        <v>5</v>
      </c>
      <c r="Z215" s="275">
        <v>6</v>
      </c>
      <c r="AA215" s="275">
        <v>7</v>
      </c>
      <c r="AB215" s="275">
        <v>7</v>
      </c>
      <c r="AC215" s="275">
        <v>7</v>
      </c>
      <c r="AD215" s="275">
        <v>10</v>
      </c>
      <c r="AE215" s="275">
        <v>14</v>
      </c>
      <c r="AF215" s="275">
        <v>21</v>
      </c>
      <c r="AG215" s="275">
        <v>26</v>
      </c>
      <c r="AH215" s="275">
        <v>41</v>
      </c>
      <c r="AI215" s="275">
        <v>45</v>
      </c>
      <c r="AJ215" s="275">
        <v>39</v>
      </c>
      <c r="AK215" s="275">
        <v>42</v>
      </c>
      <c r="AL215" s="275">
        <v>48</v>
      </c>
      <c r="AM215" s="275">
        <v>51</v>
      </c>
      <c r="AN215" s="275">
        <v>59</v>
      </c>
      <c r="AO215" s="275">
        <v>54</v>
      </c>
      <c r="AP215" s="275">
        <v>46</v>
      </c>
      <c r="AQ215" s="275">
        <v>41</v>
      </c>
      <c r="AR215" s="275">
        <v>36</v>
      </c>
      <c r="AS215" s="275">
        <v>54</v>
      </c>
      <c r="AT215" s="275">
        <v>49</v>
      </c>
      <c r="AU215" s="275">
        <v>57</v>
      </c>
      <c r="AV215" s="275">
        <v>56</v>
      </c>
      <c r="AW215" s="275">
        <v>58</v>
      </c>
      <c r="AX215" s="275">
        <v>79</v>
      </c>
      <c r="AY215" s="275">
        <v>82</v>
      </c>
      <c r="AZ215" s="275">
        <v>92</v>
      </c>
      <c r="BA215" s="275">
        <v>109</v>
      </c>
      <c r="BB215" s="275">
        <v>67</v>
      </c>
      <c r="BC215" s="275">
        <v>77</v>
      </c>
      <c r="BD215" s="275">
        <v>66</v>
      </c>
      <c r="BE215" s="275">
        <v>44</v>
      </c>
      <c r="BF215" s="275">
        <v>40</v>
      </c>
      <c r="BG215" s="275">
        <v>72</v>
      </c>
      <c r="BH215" s="275">
        <v>90</v>
      </c>
      <c r="BI215" s="275">
        <v>76</v>
      </c>
    </row>
    <row r="216" spans="1:61" ht="18" customHeight="1" x14ac:dyDescent="0.2">
      <c r="A216" s="274" t="s">
        <v>1054</v>
      </c>
      <c r="B216" s="275">
        <v>16</v>
      </c>
      <c r="C216" s="275">
        <v>26</v>
      </c>
      <c r="D216" s="275">
        <v>29</v>
      </c>
      <c r="E216" s="275">
        <v>33</v>
      </c>
      <c r="F216" s="275">
        <v>38</v>
      </c>
      <c r="G216" s="275">
        <v>46</v>
      </c>
      <c r="H216" s="275">
        <v>60</v>
      </c>
      <c r="I216" s="275">
        <v>77</v>
      </c>
      <c r="J216" s="275">
        <v>92</v>
      </c>
      <c r="K216" s="275">
        <v>102</v>
      </c>
      <c r="L216" s="275"/>
      <c r="M216" s="275"/>
      <c r="N216" s="275"/>
      <c r="O216" s="275"/>
      <c r="P216" s="275">
        <v>102</v>
      </c>
      <c r="Q216" s="275">
        <v>116</v>
      </c>
      <c r="R216" s="275">
        <v>126</v>
      </c>
      <c r="S216" s="275">
        <v>120</v>
      </c>
      <c r="T216" s="275">
        <v>127</v>
      </c>
      <c r="U216" s="275">
        <v>134</v>
      </c>
      <c r="V216" s="275">
        <v>137</v>
      </c>
      <c r="W216" s="275">
        <v>138</v>
      </c>
      <c r="X216" s="275">
        <v>139</v>
      </c>
      <c r="Y216" s="275">
        <v>143</v>
      </c>
      <c r="Z216" s="275">
        <v>156</v>
      </c>
      <c r="AA216" s="275">
        <v>165</v>
      </c>
      <c r="AB216" s="275">
        <v>177</v>
      </c>
      <c r="AC216" s="275">
        <v>193</v>
      </c>
      <c r="AD216" s="275">
        <v>224</v>
      </c>
      <c r="AE216" s="275">
        <v>262</v>
      </c>
      <c r="AF216" s="275">
        <v>293</v>
      </c>
      <c r="AG216" s="275">
        <v>351</v>
      </c>
      <c r="AH216" s="275">
        <v>391</v>
      </c>
      <c r="AI216" s="275">
        <v>386</v>
      </c>
      <c r="AJ216" s="275">
        <v>422</v>
      </c>
      <c r="AK216" s="275">
        <v>467</v>
      </c>
      <c r="AL216" s="275">
        <v>536</v>
      </c>
      <c r="AM216" s="275">
        <v>571</v>
      </c>
      <c r="AN216" s="275">
        <v>589</v>
      </c>
      <c r="AO216" s="275">
        <v>624</v>
      </c>
      <c r="AP216" s="275">
        <v>655</v>
      </c>
      <c r="AQ216" s="275">
        <v>710</v>
      </c>
      <c r="AR216" s="275">
        <v>719</v>
      </c>
      <c r="AS216" s="275">
        <v>733</v>
      </c>
      <c r="AT216" s="275">
        <v>762</v>
      </c>
      <c r="AU216" s="275">
        <v>799</v>
      </c>
      <c r="AV216" s="275">
        <v>818</v>
      </c>
      <c r="AW216" s="275">
        <v>832</v>
      </c>
      <c r="AX216" s="275">
        <v>836</v>
      </c>
      <c r="AY216" s="275">
        <v>818</v>
      </c>
      <c r="AZ216" s="275">
        <v>792</v>
      </c>
      <c r="BA216" s="275">
        <v>907</v>
      </c>
      <c r="BB216" s="275">
        <v>1019</v>
      </c>
      <c r="BC216" s="275">
        <v>950</v>
      </c>
      <c r="BD216" s="275">
        <v>944</v>
      </c>
      <c r="BE216" s="275">
        <v>903</v>
      </c>
      <c r="BF216" s="275">
        <v>862</v>
      </c>
      <c r="BG216" s="275">
        <v>904</v>
      </c>
      <c r="BH216" s="275">
        <v>921</v>
      </c>
      <c r="BI216" s="275">
        <v>924</v>
      </c>
    </row>
    <row r="217" spans="1:61" ht="18" customHeight="1" x14ac:dyDescent="0.2">
      <c r="A217" s="274" t="s">
        <v>1052</v>
      </c>
      <c r="B217" s="275">
        <v>4</v>
      </c>
      <c r="C217" s="275">
        <v>7</v>
      </c>
      <c r="D217" s="275">
        <v>8</v>
      </c>
      <c r="E217" s="275">
        <v>9</v>
      </c>
      <c r="F217" s="275">
        <v>11</v>
      </c>
      <c r="G217" s="275">
        <v>16</v>
      </c>
      <c r="H217" s="275">
        <v>27</v>
      </c>
      <c r="I217" s="275">
        <v>39</v>
      </c>
      <c r="J217" s="275">
        <v>50</v>
      </c>
      <c r="K217" s="275">
        <v>53</v>
      </c>
      <c r="L217" s="275"/>
      <c r="M217" s="275"/>
      <c r="N217" s="275"/>
      <c r="O217" s="275"/>
      <c r="P217" s="275">
        <v>46</v>
      </c>
      <c r="Q217" s="275">
        <v>59</v>
      </c>
      <c r="R217" s="275">
        <v>70</v>
      </c>
      <c r="S217" s="275">
        <v>63</v>
      </c>
      <c r="T217" s="275">
        <v>70</v>
      </c>
      <c r="U217" s="275">
        <v>77</v>
      </c>
      <c r="V217" s="275">
        <v>79</v>
      </c>
      <c r="W217" s="275">
        <v>79</v>
      </c>
      <c r="X217" s="275">
        <v>80</v>
      </c>
      <c r="Y217" s="275">
        <v>79</v>
      </c>
      <c r="Z217" s="275">
        <v>79</v>
      </c>
      <c r="AA217" s="275">
        <v>81</v>
      </c>
      <c r="AB217" s="275">
        <v>84</v>
      </c>
      <c r="AC217" s="275">
        <v>94</v>
      </c>
      <c r="AD217" s="275">
        <v>94</v>
      </c>
      <c r="AE217" s="275">
        <v>110</v>
      </c>
      <c r="AF217" s="275">
        <v>112</v>
      </c>
      <c r="AG217" s="275">
        <v>133</v>
      </c>
      <c r="AH217" s="275">
        <v>149</v>
      </c>
      <c r="AI217" s="275">
        <v>149</v>
      </c>
      <c r="AJ217" s="275">
        <v>157</v>
      </c>
      <c r="AK217" s="275">
        <v>166</v>
      </c>
      <c r="AL217" s="275">
        <v>188</v>
      </c>
      <c r="AM217" s="275">
        <v>193</v>
      </c>
      <c r="AN217" s="275">
        <v>194</v>
      </c>
      <c r="AO217" s="275">
        <v>197</v>
      </c>
      <c r="AP217" s="275">
        <v>197</v>
      </c>
      <c r="AQ217" s="275">
        <v>201</v>
      </c>
      <c r="AR217" s="275">
        <v>201</v>
      </c>
      <c r="AS217" s="275">
        <v>203</v>
      </c>
      <c r="AT217" s="275">
        <v>203</v>
      </c>
      <c r="AU217" s="275">
        <v>208</v>
      </c>
      <c r="AV217" s="275">
        <v>212</v>
      </c>
      <c r="AW217" s="275">
        <v>210</v>
      </c>
      <c r="AX217" s="275">
        <v>211</v>
      </c>
      <c r="AY217" s="275">
        <v>205</v>
      </c>
      <c r="AZ217" s="275">
        <v>196</v>
      </c>
      <c r="BA217" s="275">
        <v>201</v>
      </c>
      <c r="BB217" s="275">
        <v>203</v>
      </c>
      <c r="BC217" s="275">
        <v>199</v>
      </c>
      <c r="BD217" s="275">
        <v>199</v>
      </c>
      <c r="BE217" s="275">
        <v>199</v>
      </c>
      <c r="BF217" s="275">
        <v>196</v>
      </c>
      <c r="BG217" s="275">
        <v>191</v>
      </c>
      <c r="BH217" s="275">
        <v>197</v>
      </c>
      <c r="BI217" s="275">
        <v>198</v>
      </c>
    </row>
    <row r="218" spans="1:61" ht="18" customHeight="1" x14ac:dyDescent="0.2">
      <c r="A218" s="274" t="s">
        <v>1051</v>
      </c>
      <c r="B218" s="275">
        <v>12</v>
      </c>
      <c r="C218" s="275">
        <v>19</v>
      </c>
      <c r="D218" s="275">
        <v>21</v>
      </c>
      <c r="E218" s="275">
        <v>25</v>
      </c>
      <c r="F218" s="275">
        <v>28</v>
      </c>
      <c r="G218" s="275">
        <v>30</v>
      </c>
      <c r="H218" s="275">
        <v>33</v>
      </c>
      <c r="I218" s="275">
        <v>37</v>
      </c>
      <c r="J218" s="275">
        <v>43</v>
      </c>
      <c r="K218" s="275">
        <v>49</v>
      </c>
      <c r="L218" s="275"/>
      <c r="M218" s="275"/>
      <c r="N218" s="275"/>
      <c r="O218" s="275"/>
      <c r="P218" s="275">
        <v>56</v>
      </c>
      <c r="Q218" s="275">
        <v>57</v>
      </c>
      <c r="R218" s="275">
        <v>56</v>
      </c>
      <c r="S218" s="275">
        <v>57</v>
      </c>
      <c r="T218" s="275">
        <v>57</v>
      </c>
      <c r="U218" s="275">
        <v>57</v>
      </c>
      <c r="V218" s="275">
        <v>58</v>
      </c>
      <c r="W218" s="275">
        <v>59</v>
      </c>
      <c r="X218" s="275">
        <v>59</v>
      </c>
      <c r="Y218" s="275">
        <v>64</v>
      </c>
      <c r="Z218" s="275">
        <v>77</v>
      </c>
      <c r="AA218" s="275">
        <v>83</v>
      </c>
      <c r="AB218" s="275">
        <v>93</v>
      </c>
      <c r="AC218" s="275">
        <v>99</v>
      </c>
      <c r="AD218" s="275">
        <v>130</v>
      </c>
      <c r="AE218" s="275">
        <v>152</v>
      </c>
      <c r="AF218" s="275">
        <v>182</v>
      </c>
      <c r="AG218" s="275">
        <v>218</v>
      </c>
      <c r="AH218" s="275">
        <v>242</v>
      </c>
      <c r="AI218" s="275">
        <v>238</v>
      </c>
      <c r="AJ218" s="275">
        <v>265</v>
      </c>
      <c r="AK218" s="275">
        <v>300</v>
      </c>
      <c r="AL218" s="275">
        <v>349</v>
      </c>
      <c r="AM218" s="275">
        <v>378</v>
      </c>
      <c r="AN218" s="275">
        <v>395</v>
      </c>
      <c r="AO218" s="275">
        <v>427</v>
      </c>
      <c r="AP218" s="275">
        <v>458</v>
      </c>
      <c r="AQ218" s="275">
        <v>508</v>
      </c>
      <c r="AR218" s="275">
        <v>518</v>
      </c>
      <c r="AS218" s="275">
        <v>531</v>
      </c>
      <c r="AT218" s="275">
        <v>559</v>
      </c>
      <c r="AU218" s="275">
        <v>591</v>
      </c>
      <c r="AV218" s="275">
        <v>606</v>
      </c>
      <c r="AW218" s="275">
        <v>623</v>
      </c>
      <c r="AX218" s="275">
        <v>625</v>
      </c>
      <c r="AY218" s="275">
        <v>613</v>
      </c>
      <c r="AZ218" s="275">
        <v>596</v>
      </c>
      <c r="BA218" s="275">
        <v>706</v>
      </c>
      <c r="BB218" s="275">
        <v>816</v>
      </c>
      <c r="BC218" s="275">
        <v>751</v>
      </c>
      <c r="BD218" s="275">
        <v>744</v>
      </c>
      <c r="BE218" s="275">
        <v>704</v>
      </c>
      <c r="BF218" s="275">
        <v>666</v>
      </c>
      <c r="BG218" s="275">
        <v>713</v>
      </c>
      <c r="BH218" s="275">
        <v>725</v>
      </c>
      <c r="BI218" s="275">
        <v>726</v>
      </c>
    </row>
    <row r="219" spans="1:61" ht="18" customHeight="1" x14ac:dyDescent="0.2">
      <c r="A219" s="274" t="s">
        <v>1053</v>
      </c>
      <c r="B219" s="275">
        <v>0</v>
      </c>
      <c r="C219" s="275">
        <v>0</v>
      </c>
      <c r="D219" s="275">
        <v>0</v>
      </c>
      <c r="E219" s="275">
        <v>0</v>
      </c>
      <c r="F219" s="275">
        <v>0</v>
      </c>
      <c r="G219" s="275">
        <v>0</v>
      </c>
      <c r="H219" s="275">
        <v>0</v>
      </c>
      <c r="I219" s="275">
        <v>0</v>
      </c>
      <c r="J219" s="275">
        <v>0</v>
      </c>
      <c r="K219" s="275">
        <v>0</v>
      </c>
      <c r="L219" s="275"/>
      <c r="M219" s="275"/>
      <c r="N219" s="275"/>
      <c r="O219" s="275"/>
      <c r="P219" s="275">
        <v>0</v>
      </c>
      <c r="Q219" s="275">
        <v>0</v>
      </c>
      <c r="R219" s="275">
        <v>0</v>
      </c>
      <c r="S219" s="275">
        <v>0</v>
      </c>
      <c r="T219" s="275">
        <v>0</v>
      </c>
      <c r="U219" s="275">
        <v>0</v>
      </c>
      <c r="V219" s="275">
        <v>0</v>
      </c>
      <c r="W219" s="275">
        <v>0</v>
      </c>
      <c r="X219" s="275">
        <v>0</v>
      </c>
      <c r="Y219" s="275">
        <v>0</v>
      </c>
      <c r="Z219" s="275">
        <v>0</v>
      </c>
      <c r="AA219" s="275">
        <v>0</v>
      </c>
      <c r="AB219" s="275">
        <v>0</v>
      </c>
      <c r="AC219" s="275">
        <v>0</v>
      </c>
      <c r="AD219" s="275">
        <v>0</v>
      </c>
      <c r="AE219" s="275">
        <v>0</v>
      </c>
      <c r="AF219" s="275">
        <v>0</v>
      </c>
      <c r="AG219" s="275">
        <v>0</v>
      </c>
      <c r="AH219" s="275">
        <v>0</v>
      </c>
      <c r="AI219" s="275">
        <v>0</v>
      </c>
      <c r="AJ219" s="275">
        <v>0</v>
      </c>
      <c r="AK219" s="275">
        <v>0</v>
      </c>
      <c r="AL219" s="275">
        <v>0</v>
      </c>
      <c r="AM219" s="275">
        <v>0</v>
      </c>
      <c r="AN219" s="275">
        <v>0</v>
      </c>
      <c r="AO219" s="275">
        <v>0</v>
      </c>
      <c r="AP219" s="275">
        <v>0</v>
      </c>
      <c r="AQ219" s="275">
        <v>0</v>
      </c>
      <c r="AR219" s="275">
        <v>0</v>
      </c>
      <c r="AS219" s="275">
        <v>0</v>
      </c>
      <c r="AT219" s="275">
        <v>0</v>
      </c>
      <c r="AU219" s="275">
        <v>0</v>
      </c>
      <c r="AV219" s="275">
        <v>0</v>
      </c>
      <c r="AW219" s="275">
        <v>0</v>
      </c>
      <c r="AX219" s="275">
        <v>0</v>
      </c>
      <c r="AY219" s="275">
        <v>0</v>
      </c>
      <c r="AZ219" s="275">
        <v>0</v>
      </c>
      <c r="BA219" s="275">
        <v>0</v>
      </c>
      <c r="BB219" s="275">
        <v>0</v>
      </c>
      <c r="BC219" s="275">
        <v>0</v>
      </c>
      <c r="BD219" s="275">
        <v>0</v>
      </c>
      <c r="BE219" s="275">
        <v>0</v>
      </c>
      <c r="BF219" s="275">
        <v>0</v>
      </c>
      <c r="BG219" s="275">
        <v>0</v>
      </c>
      <c r="BH219" s="275">
        <v>0</v>
      </c>
      <c r="BI219" s="275">
        <v>0</v>
      </c>
    </row>
    <row r="220" spans="1:61" ht="18" customHeight="1" x14ac:dyDescent="0.2">
      <c r="A220" s="274" t="s">
        <v>1052</v>
      </c>
      <c r="B220" s="275">
        <v>0</v>
      </c>
      <c r="C220" s="275">
        <v>0</v>
      </c>
      <c r="D220" s="275">
        <v>0</v>
      </c>
      <c r="E220" s="275">
        <v>0</v>
      </c>
      <c r="F220" s="275">
        <v>0</v>
      </c>
      <c r="G220" s="275">
        <v>0</v>
      </c>
      <c r="H220" s="275">
        <v>0</v>
      </c>
      <c r="I220" s="275">
        <v>0</v>
      </c>
      <c r="J220" s="275">
        <v>0</v>
      </c>
      <c r="K220" s="275">
        <v>0</v>
      </c>
      <c r="L220" s="275"/>
      <c r="M220" s="275"/>
      <c r="N220" s="275"/>
      <c r="O220" s="275"/>
      <c r="P220" s="275">
        <v>0</v>
      </c>
      <c r="Q220" s="275">
        <v>0</v>
      </c>
      <c r="R220" s="275">
        <v>0</v>
      </c>
      <c r="S220" s="275">
        <v>0</v>
      </c>
      <c r="T220" s="275">
        <v>0</v>
      </c>
      <c r="U220" s="275">
        <v>0</v>
      </c>
      <c r="V220" s="275">
        <v>0</v>
      </c>
      <c r="W220" s="275">
        <v>0</v>
      </c>
      <c r="X220" s="275">
        <v>0</v>
      </c>
      <c r="Y220" s="275">
        <v>0</v>
      </c>
      <c r="Z220" s="275">
        <v>0</v>
      </c>
      <c r="AA220" s="275">
        <v>0</v>
      </c>
      <c r="AB220" s="275">
        <v>0</v>
      </c>
      <c r="AC220" s="275">
        <v>0</v>
      </c>
      <c r="AD220" s="275">
        <v>0</v>
      </c>
      <c r="AE220" s="275">
        <v>0</v>
      </c>
      <c r="AF220" s="275">
        <v>0</v>
      </c>
      <c r="AG220" s="275">
        <v>0</v>
      </c>
      <c r="AH220" s="275">
        <v>0</v>
      </c>
      <c r="AI220" s="275">
        <v>0</v>
      </c>
      <c r="AJ220" s="275">
        <v>0</v>
      </c>
      <c r="AK220" s="275">
        <v>0</v>
      </c>
      <c r="AL220" s="275">
        <v>0</v>
      </c>
      <c r="AM220" s="275">
        <v>0</v>
      </c>
      <c r="AN220" s="275">
        <v>0</v>
      </c>
      <c r="AO220" s="275">
        <v>0</v>
      </c>
      <c r="AP220" s="275">
        <v>0</v>
      </c>
      <c r="AQ220" s="275">
        <v>0</v>
      </c>
      <c r="AR220" s="275">
        <v>0</v>
      </c>
      <c r="AS220" s="275">
        <v>0</v>
      </c>
      <c r="AT220" s="275">
        <v>0</v>
      </c>
      <c r="AU220" s="275">
        <v>0</v>
      </c>
      <c r="AV220" s="275">
        <v>0</v>
      </c>
      <c r="AW220" s="275">
        <v>0</v>
      </c>
      <c r="AX220" s="275">
        <v>0</v>
      </c>
      <c r="AY220" s="275">
        <v>0</v>
      </c>
      <c r="AZ220" s="275">
        <v>0</v>
      </c>
      <c r="BA220" s="275">
        <v>0</v>
      </c>
      <c r="BB220" s="275">
        <v>0</v>
      </c>
      <c r="BC220" s="275">
        <v>0</v>
      </c>
      <c r="BD220" s="275">
        <v>0</v>
      </c>
      <c r="BE220" s="275">
        <v>0</v>
      </c>
      <c r="BF220" s="275">
        <v>0</v>
      </c>
      <c r="BG220" s="275">
        <v>0</v>
      </c>
      <c r="BH220" s="275">
        <v>0</v>
      </c>
      <c r="BI220" s="275">
        <v>0</v>
      </c>
    </row>
    <row r="221" spans="1:61" ht="18" customHeight="1" x14ac:dyDescent="0.2">
      <c r="A221" s="274" t="s">
        <v>1051</v>
      </c>
      <c r="B221" s="275">
        <v>0</v>
      </c>
      <c r="C221" s="275">
        <v>0</v>
      </c>
      <c r="D221" s="275">
        <v>0</v>
      </c>
      <c r="E221" s="275">
        <v>0</v>
      </c>
      <c r="F221" s="275">
        <v>0</v>
      </c>
      <c r="G221" s="275">
        <v>0</v>
      </c>
      <c r="H221" s="275">
        <v>0</v>
      </c>
      <c r="I221" s="275">
        <v>0</v>
      </c>
      <c r="J221" s="275">
        <v>0</v>
      </c>
      <c r="K221" s="275">
        <v>0</v>
      </c>
      <c r="L221" s="275"/>
      <c r="M221" s="275"/>
      <c r="N221" s="275"/>
      <c r="O221" s="275"/>
      <c r="P221" s="275">
        <v>0</v>
      </c>
      <c r="Q221" s="275">
        <v>0</v>
      </c>
      <c r="R221" s="275">
        <v>0</v>
      </c>
      <c r="S221" s="275">
        <v>0</v>
      </c>
      <c r="T221" s="275">
        <v>0</v>
      </c>
      <c r="U221" s="275">
        <v>0</v>
      </c>
      <c r="V221" s="275">
        <v>0</v>
      </c>
      <c r="W221" s="275">
        <v>0</v>
      </c>
      <c r="X221" s="275">
        <v>0</v>
      </c>
      <c r="Y221" s="275">
        <v>0</v>
      </c>
      <c r="Z221" s="275">
        <v>0</v>
      </c>
      <c r="AA221" s="275">
        <v>0</v>
      </c>
      <c r="AB221" s="275">
        <v>0</v>
      </c>
      <c r="AC221" s="275">
        <v>0</v>
      </c>
      <c r="AD221" s="275">
        <v>0</v>
      </c>
      <c r="AE221" s="275">
        <v>0</v>
      </c>
      <c r="AF221" s="275">
        <v>0</v>
      </c>
      <c r="AG221" s="275">
        <v>0</v>
      </c>
      <c r="AH221" s="275">
        <v>0</v>
      </c>
      <c r="AI221" s="275">
        <v>0</v>
      </c>
      <c r="AJ221" s="275">
        <v>0</v>
      </c>
      <c r="AK221" s="275">
        <v>0</v>
      </c>
      <c r="AL221" s="275">
        <v>0</v>
      </c>
      <c r="AM221" s="275">
        <v>0</v>
      </c>
      <c r="AN221" s="275">
        <v>0</v>
      </c>
      <c r="AO221" s="275">
        <v>0</v>
      </c>
      <c r="AP221" s="275">
        <v>0</v>
      </c>
      <c r="AQ221" s="275">
        <v>0</v>
      </c>
      <c r="AR221" s="275">
        <v>0</v>
      </c>
      <c r="AS221" s="275">
        <v>0</v>
      </c>
      <c r="AT221" s="275">
        <v>0</v>
      </c>
      <c r="AU221" s="275">
        <v>0</v>
      </c>
      <c r="AV221" s="275">
        <v>0</v>
      </c>
      <c r="AW221" s="275">
        <v>0</v>
      </c>
      <c r="AX221" s="275">
        <v>0</v>
      </c>
      <c r="AY221" s="275">
        <v>0</v>
      </c>
      <c r="AZ221" s="275">
        <v>0</v>
      </c>
      <c r="BA221" s="275">
        <v>0</v>
      </c>
      <c r="BB221" s="275">
        <v>0</v>
      </c>
      <c r="BC221" s="275">
        <v>0</v>
      </c>
      <c r="BD221" s="275">
        <v>0</v>
      </c>
      <c r="BE221" s="275">
        <v>0</v>
      </c>
      <c r="BF221" s="275">
        <v>0</v>
      </c>
      <c r="BG221" s="275">
        <v>0</v>
      </c>
      <c r="BH221" s="275">
        <v>0</v>
      </c>
      <c r="BI221" s="275">
        <v>0</v>
      </c>
    </row>
    <row r="222" spans="1:61" ht="18" customHeight="1" x14ac:dyDescent="0.2">
      <c r="A222" s="274" t="s">
        <v>1050</v>
      </c>
      <c r="B222" s="275">
        <v>1</v>
      </c>
      <c r="C222" s="275">
        <v>1</v>
      </c>
      <c r="D222" s="275">
        <v>3</v>
      </c>
      <c r="E222" s="275">
        <v>4</v>
      </c>
      <c r="F222" s="275">
        <v>3</v>
      </c>
      <c r="G222" s="275">
        <v>19</v>
      </c>
      <c r="H222" s="275">
        <v>28</v>
      </c>
      <c r="I222" s="275">
        <v>33</v>
      </c>
      <c r="J222" s="275">
        <v>50</v>
      </c>
      <c r="K222" s="275">
        <v>82</v>
      </c>
      <c r="L222" s="275"/>
      <c r="M222" s="275"/>
      <c r="N222" s="275"/>
      <c r="O222" s="275"/>
      <c r="P222" s="275">
        <v>133</v>
      </c>
      <c r="Q222" s="275">
        <v>187</v>
      </c>
      <c r="R222" s="275">
        <v>210</v>
      </c>
      <c r="S222" s="275">
        <v>184</v>
      </c>
      <c r="T222" s="275">
        <v>190</v>
      </c>
      <c r="U222" s="275">
        <v>0</v>
      </c>
      <c r="V222" s="275">
        <v>0</v>
      </c>
      <c r="W222" s="275">
        <v>0</v>
      </c>
      <c r="X222" s="275">
        <v>0</v>
      </c>
      <c r="Y222" s="275">
        <v>0</v>
      </c>
      <c r="Z222" s="275">
        <v>0</v>
      </c>
      <c r="AA222" s="275">
        <v>0</v>
      </c>
      <c r="AB222" s="275">
        <v>0</v>
      </c>
      <c r="AC222" s="275">
        <v>0</v>
      </c>
      <c r="AD222" s="275">
        <v>0</v>
      </c>
      <c r="AE222" s="275">
        <v>0</v>
      </c>
      <c r="AF222" s="275">
        <v>0</v>
      </c>
      <c r="AG222" s="275">
        <v>0</v>
      </c>
      <c r="AH222" s="275">
        <v>0</v>
      </c>
      <c r="AI222" s="275">
        <v>0</v>
      </c>
      <c r="AJ222" s="275">
        <v>0</v>
      </c>
      <c r="AK222" s="275">
        <v>0</v>
      </c>
      <c r="AL222" s="275">
        <v>0</v>
      </c>
      <c r="AM222" s="275">
        <v>0</v>
      </c>
      <c r="AN222" s="275">
        <v>0</v>
      </c>
      <c r="AO222" s="275">
        <v>0</v>
      </c>
      <c r="AP222" s="275">
        <v>0</v>
      </c>
      <c r="AQ222" s="275">
        <v>0</v>
      </c>
      <c r="AR222" s="275">
        <v>0</v>
      </c>
      <c r="AS222" s="275">
        <v>0</v>
      </c>
      <c r="AT222" s="275">
        <v>0</v>
      </c>
      <c r="AU222" s="275">
        <v>0</v>
      </c>
      <c r="AV222" s="275">
        <v>0</v>
      </c>
      <c r="AW222" s="275">
        <v>0</v>
      </c>
      <c r="AX222" s="275">
        <v>0</v>
      </c>
      <c r="AY222" s="275">
        <v>0</v>
      </c>
      <c r="AZ222" s="275">
        <v>0</v>
      </c>
      <c r="BA222" s="275">
        <v>0</v>
      </c>
      <c r="BB222" s="275">
        <v>0</v>
      </c>
      <c r="BC222" s="275">
        <v>0</v>
      </c>
      <c r="BD222" s="275">
        <v>1</v>
      </c>
      <c r="BE222" s="275">
        <v>36</v>
      </c>
      <c r="BF222" s="275">
        <v>88</v>
      </c>
      <c r="BG222" s="275">
        <v>85</v>
      </c>
      <c r="BH222" s="275">
        <v>11</v>
      </c>
      <c r="BI222" s="275">
        <v>0</v>
      </c>
    </row>
    <row r="223" spans="1:61" ht="18" customHeight="1" x14ac:dyDescent="0.2">
      <c r="A223" s="274" t="s">
        <v>1049</v>
      </c>
      <c r="B223" s="275">
        <v>0</v>
      </c>
      <c r="C223" s="275">
        <v>0</v>
      </c>
      <c r="D223" s="275">
        <v>0</v>
      </c>
      <c r="E223" s="275">
        <v>0</v>
      </c>
      <c r="F223" s="275">
        <v>0</v>
      </c>
      <c r="G223" s="275">
        <v>0</v>
      </c>
      <c r="H223" s="275">
        <v>0</v>
      </c>
      <c r="I223" s="275">
        <v>0</v>
      </c>
      <c r="J223" s="275">
        <v>0</v>
      </c>
      <c r="K223" s="275">
        <v>0</v>
      </c>
      <c r="L223" s="275"/>
      <c r="M223" s="275"/>
      <c r="N223" s="275"/>
      <c r="O223" s="275"/>
      <c r="P223" s="275">
        <v>0</v>
      </c>
      <c r="Q223" s="275">
        <v>0</v>
      </c>
      <c r="R223" s="275">
        <v>0</v>
      </c>
      <c r="S223" s="275">
        <v>0</v>
      </c>
      <c r="T223" s="275">
        <v>0</v>
      </c>
      <c r="U223" s="275">
        <v>0</v>
      </c>
      <c r="V223" s="275">
        <v>0</v>
      </c>
      <c r="W223" s="275">
        <v>0</v>
      </c>
      <c r="X223" s="275">
        <v>0</v>
      </c>
      <c r="Y223" s="275">
        <v>0</v>
      </c>
      <c r="Z223" s="275">
        <v>0</v>
      </c>
      <c r="AA223" s="275">
        <v>0</v>
      </c>
      <c r="AB223" s="275">
        <v>0</v>
      </c>
      <c r="AC223" s="275">
        <v>0</v>
      </c>
      <c r="AD223" s="275">
        <v>0</v>
      </c>
      <c r="AE223" s="275">
        <v>0</v>
      </c>
      <c r="AF223" s="275">
        <v>0</v>
      </c>
      <c r="AG223" s="275">
        <v>0</v>
      </c>
      <c r="AH223" s="275">
        <v>0</v>
      </c>
      <c r="AI223" s="275">
        <v>0</v>
      </c>
      <c r="AJ223" s="275">
        <v>0</v>
      </c>
      <c r="AK223" s="275">
        <v>0</v>
      </c>
      <c r="AL223" s="275">
        <v>0</v>
      </c>
      <c r="AM223" s="275">
        <v>0</v>
      </c>
      <c r="AN223" s="275">
        <v>0</v>
      </c>
      <c r="AO223" s="275">
        <v>0</v>
      </c>
      <c r="AP223" s="275">
        <v>0</v>
      </c>
      <c r="AQ223" s="275">
        <v>0</v>
      </c>
      <c r="AR223" s="275">
        <v>0</v>
      </c>
      <c r="AS223" s="275">
        <v>0</v>
      </c>
      <c r="AT223" s="275">
        <v>0</v>
      </c>
      <c r="AU223" s="275">
        <v>0</v>
      </c>
      <c r="AV223" s="275">
        <v>0</v>
      </c>
      <c r="AW223" s="275">
        <v>0</v>
      </c>
      <c r="AX223" s="275">
        <v>0</v>
      </c>
      <c r="AY223" s="275">
        <v>0</v>
      </c>
      <c r="AZ223" s="275">
        <v>0</v>
      </c>
      <c r="BA223" s="275">
        <v>0</v>
      </c>
      <c r="BB223" s="275">
        <v>0</v>
      </c>
      <c r="BC223" s="275">
        <v>0</v>
      </c>
      <c r="BD223" s="275">
        <v>0</v>
      </c>
      <c r="BE223" s="275">
        <v>0</v>
      </c>
      <c r="BF223" s="275">
        <v>0</v>
      </c>
      <c r="BG223" s="275">
        <v>0</v>
      </c>
      <c r="BH223" s="275">
        <v>0</v>
      </c>
      <c r="BI223" s="275">
        <v>0</v>
      </c>
    </row>
    <row r="224" spans="1:61" ht="18" customHeight="1" x14ac:dyDescent="0.2">
      <c r="A224" s="274" t="s">
        <v>1048</v>
      </c>
      <c r="B224" s="275">
        <v>2</v>
      </c>
      <c r="C224" s="275">
        <v>2</v>
      </c>
      <c r="D224" s="275">
        <v>3</v>
      </c>
      <c r="E224" s="275">
        <v>3</v>
      </c>
      <c r="F224" s="275">
        <v>4</v>
      </c>
      <c r="G224" s="275">
        <v>5</v>
      </c>
      <c r="H224" s="275">
        <v>3</v>
      </c>
      <c r="I224" s="275">
        <v>1</v>
      </c>
      <c r="J224" s="275">
        <v>1</v>
      </c>
      <c r="K224" s="275">
        <v>1</v>
      </c>
      <c r="L224" s="275"/>
      <c r="M224" s="275"/>
      <c r="N224" s="275"/>
      <c r="O224" s="275"/>
      <c r="P224" s="275">
        <v>1</v>
      </c>
      <c r="Q224" s="275">
        <v>1</v>
      </c>
      <c r="R224" s="275">
        <v>1</v>
      </c>
      <c r="S224" s="275">
        <v>1</v>
      </c>
      <c r="T224" s="275">
        <v>1</v>
      </c>
      <c r="U224" s="275">
        <v>1</v>
      </c>
      <c r="V224" s="275">
        <v>1</v>
      </c>
      <c r="W224" s="275">
        <v>1</v>
      </c>
      <c r="X224" s="275">
        <v>2</v>
      </c>
      <c r="Y224" s="275">
        <v>1</v>
      </c>
      <c r="Z224" s="275">
        <v>2</v>
      </c>
      <c r="AA224" s="275">
        <v>2</v>
      </c>
      <c r="AB224" s="275">
        <v>2</v>
      </c>
      <c r="AC224" s="275">
        <v>2</v>
      </c>
      <c r="AD224" s="275">
        <v>2</v>
      </c>
      <c r="AE224" s="275">
        <v>2</v>
      </c>
      <c r="AF224" s="275">
        <v>2</v>
      </c>
      <c r="AG224" s="275">
        <v>3</v>
      </c>
      <c r="AH224" s="275">
        <v>3</v>
      </c>
      <c r="AI224" s="275">
        <v>3</v>
      </c>
      <c r="AJ224" s="275">
        <v>3</v>
      </c>
      <c r="AK224" s="275">
        <v>3</v>
      </c>
      <c r="AL224" s="275">
        <v>4</v>
      </c>
      <c r="AM224" s="275">
        <v>3</v>
      </c>
      <c r="AN224" s="275">
        <v>3</v>
      </c>
      <c r="AO224" s="275">
        <v>4</v>
      </c>
      <c r="AP224" s="275">
        <v>4</v>
      </c>
      <c r="AQ224" s="275">
        <v>4</v>
      </c>
      <c r="AR224" s="275">
        <v>4</v>
      </c>
      <c r="AS224" s="275">
        <v>4</v>
      </c>
      <c r="AT224" s="275">
        <v>4</v>
      </c>
      <c r="AU224" s="275">
        <v>5</v>
      </c>
      <c r="AV224" s="275">
        <v>6</v>
      </c>
      <c r="AW224" s="275">
        <v>6</v>
      </c>
      <c r="AX224" s="275">
        <v>7</v>
      </c>
      <c r="AY224" s="275">
        <v>7</v>
      </c>
      <c r="AZ224" s="275">
        <v>7</v>
      </c>
      <c r="BA224" s="275">
        <v>7</v>
      </c>
      <c r="BB224" s="275">
        <v>8</v>
      </c>
      <c r="BC224" s="275">
        <v>8</v>
      </c>
      <c r="BD224" s="275">
        <v>8</v>
      </c>
      <c r="BE224" s="275">
        <v>8</v>
      </c>
      <c r="BF224" s="275">
        <v>9</v>
      </c>
      <c r="BG224" s="275">
        <v>9</v>
      </c>
      <c r="BH224" s="275">
        <v>9</v>
      </c>
      <c r="BI224" s="275">
        <v>10</v>
      </c>
    </row>
    <row r="225" spans="1:61" ht="18" customHeight="1" x14ac:dyDescent="0.2">
      <c r="A225" s="274" t="s">
        <v>1047</v>
      </c>
      <c r="B225" s="275">
        <v>0</v>
      </c>
      <c r="C225" s="275">
        <v>0</v>
      </c>
      <c r="D225" s="275">
        <v>0</v>
      </c>
      <c r="E225" s="275">
        <v>0</v>
      </c>
      <c r="F225" s="275">
        <v>0</v>
      </c>
      <c r="G225" s="275">
        <v>0</v>
      </c>
      <c r="H225" s="275">
        <v>0</v>
      </c>
      <c r="I225" s="275">
        <v>0</v>
      </c>
      <c r="J225" s="275">
        <v>0</v>
      </c>
      <c r="K225" s="275">
        <v>0</v>
      </c>
      <c r="L225" s="275"/>
      <c r="M225" s="275"/>
      <c r="N225" s="275"/>
      <c r="O225" s="275"/>
      <c r="P225" s="275">
        <v>0</v>
      </c>
      <c r="Q225" s="275">
        <v>0</v>
      </c>
      <c r="R225" s="275">
        <v>0</v>
      </c>
      <c r="S225" s="275">
        <v>0</v>
      </c>
      <c r="T225" s="275">
        <v>0</v>
      </c>
      <c r="U225" s="275">
        <v>0</v>
      </c>
      <c r="V225" s="275">
        <v>0</v>
      </c>
      <c r="W225" s="275">
        <v>0</v>
      </c>
      <c r="X225" s="275">
        <v>0</v>
      </c>
      <c r="Y225" s="275">
        <v>0</v>
      </c>
      <c r="Z225" s="275">
        <v>0</v>
      </c>
      <c r="AA225" s="275">
        <v>0</v>
      </c>
      <c r="AB225" s="275">
        <v>0</v>
      </c>
      <c r="AC225" s="275">
        <v>0</v>
      </c>
      <c r="AD225" s="275">
        <v>0</v>
      </c>
      <c r="AE225" s="275">
        <v>0</v>
      </c>
      <c r="AF225" s="275">
        <v>0</v>
      </c>
      <c r="AG225" s="275">
        <v>0</v>
      </c>
      <c r="AH225" s="275">
        <v>0</v>
      </c>
      <c r="AI225" s="275">
        <v>0</v>
      </c>
      <c r="AJ225" s="275">
        <v>0</v>
      </c>
      <c r="AK225" s="275">
        <v>0</v>
      </c>
      <c r="AL225" s="275">
        <v>0</v>
      </c>
      <c r="AM225" s="275">
        <v>0</v>
      </c>
      <c r="AN225" s="275">
        <v>0</v>
      </c>
      <c r="AO225" s="275">
        <v>0</v>
      </c>
      <c r="AP225" s="275">
        <v>0</v>
      </c>
      <c r="AQ225" s="275">
        <v>0</v>
      </c>
      <c r="AR225" s="275">
        <v>0</v>
      </c>
      <c r="AS225" s="275">
        <v>0</v>
      </c>
      <c r="AT225" s="275">
        <v>0</v>
      </c>
      <c r="AU225" s="275">
        <v>0</v>
      </c>
      <c r="AV225" s="275">
        <v>0</v>
      </c>
      <c r="AW225" s="275">
        <v>0</v>
      </c>
      <c r="AX225" s="275">
        <v>0</v>
      </c>
      <c r="AY225" s="275">
        <v>0</v>
      </c>
      <c r="AZ225" s="275">
        <v>0</v>
      </c>
      <c r="BA225" s="275">
        <v>0</v>
      </c>
      <c r="BB225" s="275">
        <v>0</v>
      </c>
      <c r="BC225" s="275">
        <v>0</v>
      </c>
      <c r="BD225" s="275">
        <v>0</v>
      </c>
      <c r="BE225" s="275">
        <v>0</v>
      </c>
      <c r="BF225" s="275">
        <v>0</v>
      </c>
      <c r="BG225" s="275">
        <v>0</v>
      </c>
      <c r="BH225" s="275">
        <v>0</v>
      </c>
      <c r="BI225" s="275">
        <v>0</v>
      </c>
    </row>
    <row r="226" spans="1:61" ht="18" customHeight="1" x14ac:dyDescent="0.2">
      <c r="A226" s="274" t="s">
        <v>1046</v>
      </c>
      <c r="B226" s="275">
        <v>0</v>
      </c>
      <c r="C226" s="275">
        <v>0</v>
      </c>
      <c r="D226" s="275">
        <v>0</v>
      </c>
      <c r="E226" s="275">
        <v>0</v>
      </c>
      <c r="F226" s="275">
        <v>0</v>
      </c>
      <c r="G226" s="275">
        <v>0</v>
      </c>
      <c r="H226" s="275">
        <v>14</v>
      </c>
      <c r="I226" s="275">
        <v>38</v>
      </c>
      <c r="J226" s="275">
        <v>44</v>
      </c>
      <c r="K226" s="275">
        <v>44</v>
      </c>
      <c r="L226" s="275"/>
      <c r="M226" s="275"/>
      <c r="N226" s="275"/>
      <c r="O226" s="275"/>
      <c r="P226" s="275">
        <v>58</v>
      </c>
      <c r="Q226" s="275">
        <v>78</v>
      </c>
      <c r="R226" s="275">
        <v>96</v>
      </c>
      <c r="S226" s="275">
        <v>124</v>
      </c>
      <c r="T226" s="275">
        <v>155</v>
      </c>
      <c r="U226" s="275">
        <v>199</v>
      </c>
      <c r="V226" s="275">
        <v>224</v>
      </c>
      <c r="W226" s="275">
        <v>245</v>
      </c>
      <c r="X226" s="275">
        <v>250</v>
      </c>
      <c r="Y226" s="275">
        <v>300</v>
      </c>
      <c r="Z226" s="275">
        <v>348</v>
      </c>
      <c r="AA226" s="275">
        <v>426</v>
      </c>
      <c r="AB226" s="275">
        <v>473</v>
      </c>
      <c r="AC226" s="275">
        <v>560</v>
      </c>
      <c r="AD226" s="275">
        <v>621</v>
      </c>
      <c r="AE226" s="275">
        <v>721</v>
      </c>
      <c r="AF226" s="275">
        <v>866</v>
      </c>
      <c r="AG226" s="275">
        <v>1022</v>
      </c>
      <c r="AH226" s="275">
        <v>1156</v>
      </c>
      <c r="AI226" s="275">
        <v>1279</v>
      </c>
      <c r="AJ226" s="275">
        <v>1577</v>
      </c>
      <c r="AK226" s="275">
        <v>1925</v>
      </c>
      <c r="AL226" s="275">
        <v>2233</v>
      </c>
      <c r="AM226" s="275">
        <v>2716</v>
      </c>
      <c r="AN226" s="275">
        <v>3158</v>
      </c>
      <c r="AO226" s="275">
        <v>3953</v>
      </c>
      <c r="AP226" s="275">
        <v>4707</v>
      </c>
      <c r="AQ226" s="275">
        <v>5146</v>
      </c>
      <c r="AR226" s="275">
        <v>6334</v>
      </c>
      <c r="AS226" s="275">
        <v>6207</v>
      </c>
      <c r="AT226" s="275">
        <v>7047</v>
      </c>
      <c r="AU226" s="275">
        <v>8364</v>
      </c>
      <c r="AV226" s="275">
        <v>9131</v>
      </c>
      <c r="AW226" s="275">
        <v>10024</v>
      </c>
      <c r="AX226" s="275">
        <v>11329</v>
      </c>
      <c r="AY226" s="275">
        <v>12799</v>
      </c>
      <c r="AZ226" s="275">
        <v>13680</v>
      </c>
      <c r="BA226" s="275">
        <v>14634</v>
      </c>
      <c r="BB226" s="275">
        <v>16497</v>
      </c>
      <c r="BC226" s="275">
        <v>18813</v>
      </c>
      <c r="BD226" s="275">
        <v>19865</v>
      </c>
      <c r="BE226" s="275">
        <v>20876</v>
      </c>
      <c r="BF226" s="275">
        <v>22109</v>
      </c>
      <c r="BG226" s="275">
        <v>23828</v>
      </c>
      <c r="BH226" s="275">
        <v>26127</v>
      </c>
      <c r="BI226" s="275">
        <v>28492</v>
      </c>
    </row>
    <row r="227" spans="1:61" ht="18" customHeight="1" x14ac:dyDescent="0.2">
      <c r="A227" s="289" t="s">
        <v>1078</v>
      </c>
      <c r="B227" s="275">
        <v>57</v>
      </c>
      <c r="C227" s="275">
        <v>61</v>
      </c>
      <c r="D227" s="275">
        <v>65</v>
      </c>
      <c r="E227" s="275">
        <v>69</v>
      </c>
      <c r="F227" s="275">
        <v>75</v>
      </c>
      <c r="G227" s="275">
        <v>89</v>
      </c>
      <c r="H227" s="275">
        <v>108</v>
      </c>
      <c r="I227" s="275">
        <v>164</v>
      </c>
      <c r="J227" s="275">
        <v>238</v>
      </c>
      <c r="K227" s="275">
        <v>272</v>
      </c>
      <c r="L227" s="275"/>
      <c r="M227" s="275"/>
      <c r="N227" s="275"/>
      <c r="O227" s="275"/>
      <c r="P227" s="275">
        <v>220</v>
      </c>
      <c r="Q227" s="275">
        <v>194</v>
      </c>
      <c r="R227" s="275">
        <v>220</v>
      </c>
      <c r="S227" s="275">
        <v>276</v>
      </c>
      <c r="T227" s="275">
        <v>423</v>
      </c>
      <c r="U227" s="275">
        <v>623</v>
      </c>
      <c r="V227" s="275">
        <v>896</v>
      </c>
      <c r="W227" s="275">
        <v>1147</v>
      </c>
      <c r="X227" s="275">
        <v>1556</v>
      </c>
      <c r="Y227" s="275">
        <v>1899</v>
      </c>
      <c r="Z227" s="275">
        <v>2378</v>
      </c>
      <c r="AA227" s="275">
        <v>2938</v>
      </c>
      <c r="AB227" s="275">
        <v>3482</v>
      </c>
      <c r="AC227" s="275">
        <v>4237</v>
      </c>
      <c r="AD227" s="275">
        <v>5129</v>
      </c>
      <c r="AE227" s="275">
        <v>5633</v>
      </c>
      <c r="AF227" s="275">
        <v>6368</v>
      </c>
      <c r="AG227" s="275">
        <v>6636</v>
      </c>
      <c r="AH227" s="275">
        <v>8406</v>
      </c>
      <c r="AI227" s="275">
        <v>10213</v>
      </c>
      <c r="AJ227" s="275">
        <v>12534</v>
      </c>
      <c r="AK227" s="275">
        <v>15135</v>
      </c>
      <c r="AL227" s="275">
        <v>18690</v>
      </c>
      <c r="AM227" s="275">
        <v>22748</v>
      </c>
      <c r="AN227" s="275">
        <v>27307</v>
      </c>
      <c r="AO227" s="275">
        <v>32270</v>
      </c>
      <c r="AP227" s="275">
        <v>35716</v>
      </c>
      <c r="AQ227" s="275">
        <v>36885</v>
      </c>
      <c r="AR227" s="275">
        <v>34072</v>
      </c>
      <c r="AS227" s="275">
        <v>32756</v>
      </c>
      <c r="AT227" s="275">
        <v>32294</v>
      </c>
      <c r="AU227" s="275">
        <v>34271</v>
      </c>
      <c r="AV227" s="275">
        <v>36464</v>
      </c>
      <c r="AW227" s="275">
        <v>40179</v>
      </c>
      <c r="AX227" s="275">
        <v>44641</v>
      </c>
      <c r="AY227" s="275">
        <v>49343</v>
      </c>
      <c r="AZ227" s="275">
        <v>52052</v>
      </c>
      <c r="BA227" s="275">
        <v>57475</v>
      </c>
      <c r="BB227" s="275">
        <v>62165</v>
      </c>
      <c r="BC227" s="275">
        <v>67296</v>
      </c>
      <c r="BD227" s="275">
        <v>70995</v>
      </c>
      <c r="BE227" s="275">
        <v>73839</v>
      </c>
      <c r="BF227" s="275">
        <v>77076</v>
      </c>
      <c r="BG227" s="275">
        <v>79965</v>
      </c>
      <c r="BH227" s="275">
        <v>83566</v>
      </c>
      <c r="BI227" s="275">
        <v>88803</v>
      </c>
    </row>
    <row r="228" spans="1:61" ht="18" customHeight="1" x14ac:dyDescent="0.2">
      <c r="A228" s="274" t="s">
        <v>1068</v>
      </c>
      <c r="B228" s="275">
        <v>7</v>
      </c>
      <c r="C228" s="275">
        <v>8</v>
      </c>
      <c r="D228" s="275">
        <v>8</v>
      </c>
      <c r="E228" s="275">
        <v>8</v>
      </c>
      <c r="F228" s="275">
        <v>9</v>
      </c>
      <c r="G228" s="275">
        <v>11</v>
      </c>
      <c r="H228" s="275">
        <v>13</v>
      </c>
      <c r="I228" s="275">
        <v>14</v>
      </c>
      <c r="J228" s="275">
        <v>21</v>
      </c>
      <c r="K228" s="275">
        <v>24</v>
      </c>
      <c r="L228" s="275"/>
      <c r="M228" s="275"/>
      <c r="N228" s="275"/>
      <c r="O228" s="275"/>
      <c r="P228" s="275">
        <v>21</v>
      </c>
      <c r="Q228" s="275">
        <v>19</v>
      </c>
      <c r="R228" s="275">
        <v>23</v>
      </c>
      <c r="S228" s="275">
        <v>29</v>
      </c>
      <c r="T228" s="275">
        <v>47</v>
      </c>
      <c r="U228" s="275">
        <v>79</v>
      </c>
      <c r="V228" s="275">
        <v>119</v>
      </c>
      <c r="W228" s="275">
        <v>152</v>
      </c>
      <c r="X228" s="275">
        <v>229</v>
      </c>
      <c r="Y228" s="275">
        <v>283</v>
      </c>
      <c r="Z228" s="275">
        <v>363</v>
      </c>
      <c r="AA228" s="275">
        <v>437</v>
      </c>
      <c r="AB228" s="275">
        <v>513</v>
      </c>
      <c r="AC228" s="275">
        <v>625</v>
      </c>
      <c r="AD228" s="275">
        <v>769</v>
      </c>
      <c r="AE228" s="275">
        <v>885</v>
      </c>
      <c r="AF228" s="275">
        <v>1095</v>
      </c>
      <c r="AG228" s="275">
        <v>1140</v>
      </c>
      <c r="AH228" s="275">
        <v>1641</v>
      </c>
      <c r="AI228" s="275">
        <v>1954</v>
      </c>
      <c r="AJ228" s="275">
        <v>2236</v>
      </c>
      <c r="AK228" s="275">
        <v>2537</v>
      </c>
      <c r="AL228" s="275">
        <v>3004</v>
      </c>
      <c r="AM228" s="275">
        <v>3632</v>
      </c>
      <c r="AN228" s="275">
        <v>4137</v>
      </c>
      <c r="AO228" s="275">
        <v>5151</v>
      </c>
      <c r="AP228" s="275">
        <v>5955</v>
      </c>
      <c r="AQ228" s="275">
        <v>6339</v>
      </c>
      <c r="AR228" s="275">
        <v>6986</v>
      </c>
      <c r="AS228" s="275">
        <v>6778</v>
      </c>
      <c r="AT228" s="275">
        <v>6201</v>
      </c>
      <c r="AU228" s="275">
        <v>6310</v>
      </c>
      <c r="AV228" s="275">
        <v>6003</v>
      </c>
      <c r="AW228" s="275">
        <v>5962</v>
      </c>
      <c r="AX228" s="275">
        <v>6138</v>
      </c>
      <c r="AY228" s="275">
        <v>6475</v>
      </c>
      <c r="AZ228" s="275">
        <v>5806</v>
      </c>
      <c r="BA228" s="275">
        <v>5640</v>
      </c>
      <c r="BB228" s="275">
        <v>5729</v>
      </c>
      <c r="BC228" s="275">
        <v>5583</v>
      </c>
      <c r="BD228" s="275">
        <v>5739</v>
      </c>
      <c r="BE228" s="275">
        <v>6399</v>
      </c>
      <c r="BF228" s="275">
        <v>7096</v>
      </c>
      <c r="BG228" s="275">
        <v>7433</v>
      </c>
      <c r="BH228" s="275">
        <v>7856</v>
      </c>
      <c r="BI228" s="275">
        <v>8804</v>
      </c>
    </row>
    <row r="229" spans="1:61" ht="18" customHeight="1" x14ac:dyDescent="0.2">
      <c r="A229" s="274" t="s">
        <v>1067</v>
      </c>
      <c r="B229" s="275">
        <v>3</v>
      </c>
      <c r="C229" s="275">
        <v>3</v>
      </c>
      <c r="D229" s="275">
        <v>3</v>
      </c>
      <c r="E229" s="275">
        <v>4</v>
      </c>
      <c r="F229" s="275">
        <v>4</v>
      </c>
      <c r="G229" s="275">
        <v>4</v>
      </c>
      <c r="H229" s="275">
        <v>15</v>
      </c>
      <c r="I229" s="275">
        <v>57</v>
      </c>
      <c r="J229" s="275">
        <v>80</v>
      </c>
      <c r="K229" s="275">
        <v>94</v>
      </c>
      <c r="L229" s="275"/>
      <c r="M229" s="275"/>
      <c r="N229" s="275"/>
      <c r="O229" s="275"/>
      <c r="P229" s="275">
        <v>83</v>
      </c>
      <c r="Q229" s="275">
        <v>82</v>
      </c>
      <c r="R229" s="275">
        <v>96</v>
      </c>
      <c r="S229" s="275">
        <v>120</v>
      </c>
      <c r="T229" s="275">
        <v>197</v>
      </c>
      <c r="U229" s="275">
        <v>330</v>
      </c>
      <c r="V229" s="275">
        <v>498</v>
      </c>
      <c r="W229" s="275">
        <v>643</v>
      </c>
      <c r="X229" s="275">
        <v>824</v>
      </c>
      <c r="Y229" s="275">
        <v>1043</v>
      </c>
      <c r="Z229" s="275">
        <v>1277</v>
      </c>
      <c r="AA229" s="275">
        <v>1700</v>
      </c>
      <c r="AB229" s="275">
        <v>2125</v>
      </c>
      <c r="AC229" s="275">
        <v>2642</v>
      </c>
      <c r="AD229" s="275">
        <v>3230</v>
      </c>
      <c r="AE229" s="275">
        <v>3547</v>
      </c>
      <c r="AF229" s="275">
        <v>3934</v>
      </c>
      <c r="AG229" s="275">
        <v>4199</v>
      </c>
      <c r="AH229" s="275">
        <v>5162</v>
      </c>
      <c r="AI229" s="275">
        <v>6445</v>
      </c>
      <c r="AJ229" s="275">
        <v>8299</v>
      </c>
      <c r="AK229" s="275">
        <v>10442</v>
      </c>
      <c r="AL229" s="275">
        <v>13316</v>
      </c>
      <c r="AM229" s="275">
        <v>16526</v>
      </c>
      <c r="AN229" s="275">
        <v>20360</v>
      </c>
      <c r="AO229" s="275">
        <v>24037</v>
      </c>
      <c r="AP229" s="275">
        <v>26507</v>
      </c>
      <c r="AQ229" s="275">
        <v>27313</v>
      </c>
      <c r="AR229" s="275">
        <v>23915</v>
      </c>
      <c r="AS229" s="275">
        <v>22611</v>
      </c>
      <c r="AT229" s="275">
        <v>23178</v>
      </c>
      <c r="AU229" s="275">
        <v>25073</v>
      </c>
      <c r="AV229" s="275">
        <v>27704</v>
      </c>
      <c r="AW229" s="275">
        <v>31469</v>
      </c>
      <c r="AX229" s="275">
        <v>35687</v>
      </c>
      <c r="AY229" s="275">
        <v>40014</v>
      </c>
      <c r="AZ229" s="275">
        <v>43770</v>
      </c>
      <c r="BA229" s="275">
        <v>49347</v>
      </c>
      <c r="BB229" s="275">
        <v>54062</v>
      </c>
      <c r="BC229" s="275">
        <v>59500</v>
      </c>
      <c r="BD229" s="275">
        <v>63063</v>
      </c>
      <c r="BE229" s="275">
        <v>65145</v>
      </c>
      <c r="BF229" s="275">
        <v>67517</v>
      </c>
      <c r="BG229" s="275">
        <v>69891</v>
      </c>
      <c r="BH229" s="275">
        <v>73073</v>
      </c>
      <c r="BI229" s="275">
        <v>77268</v>
      </c>
    </row>
    <row r="230" spans="1:61" ht="18" customHeight="1" x14ac:dyDescent="0.2">
      <c r="A230" s="274" t="s">
        <v>1066</v>
      </c>
      <c r="B230" s="275">
        <v>1</v>
      </c>
      <c r="C230" s="275">
        <v>2</v>
      </c>
      <c r="D230" s="275">
        <v>2</v>
      </c>
      <c r="E230" s="275">
        <v>2</v>
      </c>
      <c r="F230" s="275">
        <v>2</v>
      </c>
      <c r="G230" s="275">
        <v>2</v>
      </c>
      <c r="H230" s="275">
        <v>2</v>
      </c>
      <c r="I230" s="275">
        <v>3</v>
      </c>
      <c r="J230" s="275">
        <v>5</v>
      </c>
      <c r="K230" s="275">
        <v>7</v>
      </c>
      <c r="L230" s="275"/>
      <c r="M230" s="275"/>
      <c r="N230" s="275"/>
      <c r="O230" s="275"/>
      <c r="P230" s="275">
        <v>7</v>
      </c>
      <c r="Q230" s="275">
        <v>7</v>
      </c>
      <c r="R230" s="275">
        <v>9</v>
      </c>
      <c r="S230" s="275">
        <v>14</v>
      </c>
      <c r="T230" s="275">
        <v>25</v>
      </c>
      <c r="U230" s="275">
        <v>48</v>
      </c>
      <c r="V230" s="275">
        <v>83</v>
      </c>
      <c r="W230" s="275">
        <v>121</v>
      </c>
      <c r="X230" s="275">
        <v>190</v>
      </c>
      <c r="Y230" s="275">
        <v>255</v>
      </c>
      <c r="Z230" s="275">
        <v>349</v>
      </c>
      <c r="AA230" s="275">
        <v>445</v>
      </c>
      <c r="AB230" s="275">
        <v>549</v>
      </c>
      <c r="AC230" s="275">
        <v>696</v>
      </c>
      <c r="AD230" s="275">
        <v>884</v>
      </c>
      <c r="AE230" s="275">
        <v>1046</v>
      </c>
      <c r="AF230" s="275">
        <v>1324</v>
      </c>
      <c r="AG230" s="275">
        <v>1405</v>
      </c>
      <c r="AH230" s="275">
        <v>2054</v>
      </c>
      <c r="AI230" s="275">
        <v>2476</v>
      </c>
      <c r="AJ230" s="275">
        <v>2860</v>
      </c>
      <c r="AK230" s="275">
        <v>3270</v>
      </c>
      <c r="AL230" s="275">
        <v>3892</v>
      </c>
      <c r="AM230" s="275">
        <v>4721</v>
      </c>
      <c r="AN230" s="275">
        <v>5386</v>
      </c>
      <c r="AO230" s="275">
        <v>6706</v>
      </c>
      <c r="AP230" s="275">
        <v>7740</v>
      </c>
      <c r="AQ230" s="275">
        <v>8217</v>
      </c>
      <c r="AR230" s="275">
        <v>8848</v>
      </c>
      <c r="AS230" s="275">
        <v>8406</v>
      </c>
      <c r="AT230" s="275">
        <v>7766</v>
      </c>
      <c r="AU230" s="275">
        <v>6771</v>
      </c>
      <c r="AV230" s="275">
        <v>6531</v>
      </c>
      <c r="AW230" s="275">
        <v>6659</v>
      </c>
      <c r="AX230" s="275">
        <v>6500</v>
      </c>
      <c r="AY230" s="275">
        <v>6639</v>
      </c>
      <c r="AZ230" s="275">
        <v>5530</v>
      </c>
      <c r="BA230" s="275">
        <v>5263</v>
      </c>
      <c r="BB230" s="275">
        <v>5080</v>
      </c>
      <c r="BC230" s="275">
        <v>4925</v>
      </c>
      <c r="BD230" s="275">
        <v>5048</v>
      </c>
      <c r="BE230" s="275">
        <v>5472</v>
      </c>
      <c r="BF230" s="275">
        <v>5993</v>
      </c>
      <c r="BG230" s="275">
        <v>7112</v>
      </c>
      <c r="BH230" s="275">
        <v>8166</v>
      </c>
      <c r="BI230" s="275">
        <v>9436</v>
      </c>
    </row>
    <row r="231" spans="1:61" ht="18" customHeight="1" x14ac:dyDescent="0.2">
      <c r="A231" s="274" t="s">
        <v>1065</v>
      </c>
      <c r="B231" s="275">
        <v>0</v>
      </c>
      <c r="C231" s="275">
        <v>0</v>
      </c>
      <c r="D231" s="275">
        <v>0</v>
      </c>
      <c r="E231" s="275">
        <v>0</v>
      </c>
      <c r="F231" s="275">
        <v>0</v>
      </c>
      <c r="G231" s="275">
        <v>0</v>
      </c>
      <c r="H231" s="275">
        <v>9</v>
      </c>
      <c r="I231" s="275">
        <v>48</v>
      </c>
      <c r="J231" s="275">
        <v>67</v>
      </c>
      <c r="K231" s="275">
        <v>75</v>
      </c>
      <c r="L231" s="275"/>
      <c r="M231" s="275"/>
      <c r="N231" s="275"/>
      <c r="O231" s="275"/>
      <c r="P231" s="275">
        <v>59</v>
      </c>
      <c r="Q231" s="275">
        <v>52</v>
      </c>
      <c r="R231" s="275">
        <v>61</v>
      </c>
      <c r="S231" s="275">
        <v>79</v>
      </c>
      <c r="T231" s="275">
        <v>128</v>
      </c>
      <c r="U231" s="275">
        <v>189</v>
      </c>
      <c r="V231" s="275">
        <v>272</v>
      </c>
      <c r="W231" s="275">
        <v>352</v>
      </c>
      <c r="X231" s="275">
        <v>434</v>
      </c>
      <c r="Y231" s="275">
        <v>538</v>
      </c>
      <c r="Z231" s="275">
        <v>638</v>
      </c>
      <c r="AA231" s="275">
        <v>830</v>
      </c>
      <c r="AB231" s="275">
        <v>1074</v>
      </c>
      <c r="AC231" s="275">
        <v>1316</v>
      </c>
      <c r="AD231" s="275">
        <v>1554</v>
      </c>
      <c r="AE231" s="275">
        <v>1597</v>
      </c>
      <c r="AF231" s="275">
        <v>1570</v>
      </c>
      <c r="AG231" s="275">
        <v>1558</v>
      </c>
      <c r="AH231" s="275">
        <v>1725</v>
      </c>
      <c r="AI231" s="275">
        <v>2188</v>
      </c>
      <c r="AJ231" s="275">
        <v>3263</v>
      </c>
      <c r="AK231" s="275">
        <v>4641</v>
      </c>
      <c r="AL231" s="275">
        <v>6446</v>
      </c>
      <c r="AM231" s="275">
        <v>8305</v>
      </c>
      <c r="AN231" s="275">
        <v>11084</v>
      </c>
      <c r="AO231" s="275">
        <v>12964</v>
      </c>
      <c r="AP231" s="275">
        <v>14025</v>
      </c>
      <c r="AQ231" s="275">
        <v>13850</v>
      </c>
      <c r="AR231" s="275">
        <v>9422</v>
      </c>
      <c r="AS231" s="275">
        <v>8191</v>
      </c>
      <c r="AT231" s="275">
        <v>8546</v>
      </c>
      <c r="AU231" s="275">
        <v>9900</v>
      </c>
      <c r="AV231" s="275">
        <v>11338</v>
      </c>
      <c r="AW231" s="275">
        <v>13235</v>
      </c>
      <c r="AX231" s="275">
        <v>15536</v>
      </c>
      <c r="AY231" s="275">
        <v>18208</v>
      </c>
      <c r="AZ231" s="275">
        <v>21060</v>
      </c>
      <c r="BA231" s="275">
        <v>24264</v>
      </c>
      <c r="BB231" s="275">
        <v>27052</v>
      </c>
      <c r="BC231" s="275">
        <v>30281</v>
      </c>
      <c r="BD231" s="275">
        <v>31721</v>
      </c>
      <c r="BE231" s="275">
        <v>32205</v>
      </c>
      <c r="BF231" s="275">
        <v>33388</v>
      </c>
      <c r="BG231" s="275">
        <v>33689</v>
      </c>
      <c r="BH231" s="275">
        <v>34246</v>
      </c>
      <c r="BI231" s="275">
        <v>35131</v>
      </c>
    </row>
    <row r="232" spans="1:61" ht="18" customHeight="1" x14ac:dyDescent="0.2">
      <c r="A232" s="274" t="s">
        <v>1064</v>
      </c>
      <c r="B232" s="275">
        <v>0</v>
      </c>
      <c r="C232" s="275">
        <v>0</v>
      </c>
      <c r="D232" s="275">
        <v>0</v>
      </c>
      <c r="E232" s="275">
        <v>0</v>
      </c>
      <c r="F232" s="275">
        <v>0</v>
      </c>
      <c r="G232" s="275">
        <v>0</v>
      </c>
      <c r="H232" s="275">
        <v>2</v>
      </c>
      <c r="I232" s="275">
        <v>3</v>
      </c>
      <c r="J232" s="275">
        <v>5</v>
      </c>
      <c r="K232" s="275">
        <v>9</v>
      </c>
      <c r="L232" s="275"/>
      <c r="M232" s="275"/>
      <c r="N232" s="275"/>
      <c r="O232" s="275"/>
      <c r="P232" s="275">
        <v>15</v>
      </c>
      <c r="Q232" s="275">
        <v>20</v>
      </c>
      <c r="R232" s="275">
        <v>22</v>
      </c>
      <c r="S232" s="275">
        <v>22</v>
      </c>
      <c r="T232" s="275">
        <v>38</v>
      </c>
      <c r="U232" s="275">
        <v>86</v>
      </c>
      <c r="V232" s="275">
        <v>134</v>
      </c>
      <c r="W232" s="275">
        <v>162</v>
      </c>
      <c r="X232" s="275">
        <v>191</v>
      </c>
      <c r="Y232" s="275">
        <v>240</v>
      </c>
      <c r="Z232" s="275">
        <v>277</v>
      </c>
      <c r="AA232" s="275">
        <v>412</v>
      </c>
      <c r="AB232" s="275">
        <v>488</v>
      </c>
      <c r="AC232" s="275">
        <v>615</v>
      </c>
      <c r="AD232" s="275">
        <v>774</v>
      </c>
      <c r="AE232" s="275">
        <v>886</v>
      </c>
      <c r="AF232" s="275">
        <v>1019</v>
      </c>
      <c r="AG232" s="275">
        <v>1213</v>
      </c>
      <c r="AH232" s="275">
        <v>1358</v>
      </c>
      <c r="AI232" s="275">
        <v>1754</v>
      </c>
      <c r="AJ232" s="275">
        <v>2144</v>
      </c>
      <c r="AK232" s="275">
        <v>2495</v>
      </c>
      <c r="AL232" s="275">
        <v>2939</v>
      </c>
      <c r="AM232" s="275">
        <v>3456</v>
      </c>
      <c r="AN232" s="275">
        <v>3841</v>
      </c>
      <c r="AO232" s="275">
        <v>4313</v>
      </c>
      <c r="AP232" s="275">
        <v>4676</v>
      </c>
      <c r="AQ232" s="275">
        <v>5169</v>
      </c>
      <c r="AR232" s="275">
        <v>5558</v>
      </c>
      <c r="AS232" s="275">
        <v>5913</v>
      </c>
      <c r="AT232" s="275">
        <v>6756</v>
      </c>
      <c r="AU232" s="275">
        <v>8281</v>
      </c>
      <c r="AV232" s="275">
        <v>9702</v>
      </c>
      <c r="AW232" s="275">
        <v>11404</v>
      </c>
      <c r="AX232" s="275">
        <v>13471</v>
      </c>
      <c r="AY232" s="275">
        <v>14907</v>
      </c>
      <c r="AZ232" s="275">
        <v>16905</v>
      </c>
      <c r="BA232" s="275">
        <v>19590</v>
      </c>
      <c r="BB232" s="275">
        <v>21646</v>
      </c>
      <c r="BC232" s="275">
        <v>23979</v>
      </c>
      <c r="BD232" s="275">
        <v>25936</v>
      </c>
      <c r="BE232" s="275">
        <v>27079</v>
      </c>
      <c r="BF232" s="275">
        <v>27735</v>
      </c>
      <c r="BG232" s="275">
        <v>28661</v>
      </c>
      <c r="BH232" s="275">
        <v>30194</v>
      </c>
      <c r="BI232" s="275">
        <v>32021</v>
      </c>
    </row>
    <row r="233" spans="1:61" ht="18" customHeight="1" x14ac:dyDescent="0.2">
      <c r="A233" s="274" t="s">
        <v>1052</v>
      </c>
      <c r="B233" s="275">
        <v>0</v>
      </c>
      <c r="C233" s="275">
        <v>0</v>
      </c>
      <c r="D233" s="275">
        <v>0</v>
      </c>
      <c r="E233" s="275">
        <v>0</v>
      </c>
      <c r="F233" s="275">
        <v>0</v>
      </c>
      <c r="G233" s="275">
        <v>0</v>
      </c>
      <c r="H233" s="275">
        <v>1</v>
      </c>
      <c r="I233" s="275">
        <v>2</v>
      </c>
      <c r="J233" s="275">
        <v>3</v>
      </c>
      <c r="K233" s="275">
        <v>5</v>
      </c>
      <c r="L233" s="275"/>
      <c r="M233" s="275"/>
      <c r="N233" s="275"/>
      <c r="O233" s="275"/>
      <c r="P233" s="275">
        <v>7</v>
      </c>
      <c r="Q233" s="275">
        <v>11</v>
      </c>
      <c r="R233" s="275">
        <v>12</v>
      </c>
      <c r="S233" s="275">
        <v>12</v>
      </c>
      <c r="T233" s="275">
        <v>21</v>
      </c>
      <c r="U233" s="275">
        <v>48</v>
      </c>
      <c r="V233" s="275">
        <v>79</v>
      </c>
      <c r="W233" s="275">
        <v>92</v>
      </c>
      <c r="X233" s="275">
        <v>106</v>
      </c>
      <c r="Y233" s="275">
        <v>134</v>
      </c>
      <c r="Z233" s="275">
        <v>148</v>
      </c>
      <c r="AA233" s="275">
        <v>220</v>
      </c>
      <c r="AB233" s="275">
        <v>259</v>
      </c>
      <c r="AC233" s="275">
        <v>327</v>
      </c>
      <c r="AD233" s="275">
        <v>407</v>
      </c>
      <c r="AE233" s="275">
        <v>465</v>
      </c>
      <c r="AF233" s="275">
        <v>542</v>
      </c>
      <c r="AG233" s="275">
        <v>646</v>
      </c>
      <c r="AH233" s="275">
        <v>735</v>
      </c>
      <c r="AI233" s="275">
        <v>940</v>
      </c>
      <c r="AJ233" s="275">
        <v>1147</v>
      </c>
      <c r="AK233" s="275">
        <v>1310</v>
      </c>
      <c r="AL233" s="275">
        <v>1585</v>
      </c>
      <c r="AM233" s="275">
        <v>1889</v>
      </c>
      <c r="AN233" s="275">
        <v>2051</v>
      </c>
      <c r="AO233" s="275">
        <v>2302</v>
      </c>
      <c r="AP233" s="275">
        <v>2534</v>
      </c>
      <c r="AQ233" s="275">
        <v>2776</v>
      </c>
      <c r="AR233" s="275">
        <v>3000</v>
      </c>
      <c r="AS233" s="275">
        <v>3200</v>
      </c>
      <c r="AT233" s="275">
        <v>3651</v>
      </c>
      <c r="AU233" s="275">
        <v>4490</v>
      </c>
      <c r="AV233" s="275">
        <v>5256</v>
      </c>
      <c r="AW233" s="275">
        <v>6419</v>
      </c>
      <c r="AX233" s="275">
        <v>7468</v>
      </c>
      <c r="AY233" s="275">
        <v>8066</v>
      </c>
      <c r="AZ233" s="275">
        <v>9145</v>
      </c>
      <c r="BA233" s="275">
        <v>10606</v>
      </c>
      <c r="BB233" s="275">
        <v>12276</v>
      </c>
      <c r="BC233" s="275">
        <v>15644</v>
      </c>
      <c r="BD233" s="275">
        <v>17143</v>
      </c>
      <c r="BE233" s="275">
        <v>15896</v>
      </c>
      <c r="BF233" s="275">
        <v>15214</v>
      </c>
      <c r="BG233" s="275">
        <v>15796</v>
      </c>
      <c r="BH233" s="275">
        <v>17086</v>
      </c>
      <c r="BI233" s="275">
        <v>18337</v>
      </c>
    </row>
    <row r="234" spans="1:61" ht="18" customHeight="1" x14ac:dyDescent="0.2">
      <c r="A234" s="274" t="s">
        <v>1051</v>
      </c>
      <c r="B234" s="275">
        <v>0</v>
      </c>
      <c r="C234" s="275">
        <v>0</v>
      </c>
      <c r="D234" s="275">
        <v>0</v>
      </c>
      <c r="E234" s="275">
        <v>0</v>
      </c>
      <c r="F234" s="275">
        <v>0</v>
      </c>
      <c r="G234" s="275">
        <v>0</v>
      </c>
      <c r="H234" s="275">
        <v>1</v>
      </c>
      <c r="I234" s="275">
        <v>2</v>
      </c>
      <c r="J234" s="275">
        <v>2</v>
      </c>
      <c r="K234" s="275">
        <v>5</v>
      </c>
      <c r="L234" s="275"/>
      <c r="M234" s="275"/>
      <c r="N234" s="275"/>
      <c r="O234" s="275"/>
      <c r="P234" s="275">
        <v>7</v>
      </c>
      <c r="Q234" s="275">
        <v>8</v>
      </c>
      <c r="R234" s="275">
        <v>10</v>
      </c>
      <c r="S234" s="275">
        <v>10</v>
      </c>
      <c r="T234" s="275">
        <v>17</v>
      </c>
      <c r="U234" s="275">
        <v>38</v>
      </c>
      <c r="V234" s="275">
        <v>56</v>
      </c>
      <c r="W234" s="275">
        <v>70</v>
      </c>
      <c r="X234" s="275">
        <v>85</v>
      </c>
      <c r="Y234" s="275">
        <v>106</v>
      </c>
      <c r="Z234" s="275">
        <v>129</v>
      </c>
      <c r="AA234" s="275">
        <v>192</v>
      </c>
      <c r="AB234" s="275">
        <v>228</v>
      </c>
      <c r="AC234" s="275">
        <v>288</v>
      </c>
      <c r="AD234" s="275">
        <v>366</v>
      </c>
      <c r="AE234" s="275">
        <v>421</v>
      </c>
      <c r="AF234" s="275">
        <v>477</v>
      </c>
      <c r="AG234" s="275">
        <v>567</v>
      </c>
      <c r="AH234" s="275">
        <v>623</v>
      </c>
      <c r="AI234" s="275">
        <v>813</v>
      </c>
      <c r="AJ234" s="275">
        <v>997</v>
      </c>
      <c r="AK234" s="275">
        <v>1185</v>
      </c>
      <c r="AL234" s="275">
        <v>1354</v>
      </c>
      <c r="AM234" s="275">
        <v>1567</v>
      </c>
      <c r="AN234" s="275">
        <v>1791</v>
      </c>
      <c r="AO234" s="275">
        <v>2011</v>
      </c>
      <c r="AP234" s="275">
        <v>2142</v>
      </c>
      <c r="AQ234" s="275">
        <v>2393</v>
      </c>
      <c r="AR234" s="275">
        <v>2558</v>
      </c>
      <c r="AS234" s="275">
        <v>2713</v>
      </c>
      <c r="AT234" s="275">
        <v>3105</v>
      </c>
      <c r="AU234" s="275">
        <v>3792</v>
      </c>
      <c r="AV234" s="275">
        <v>4446</v>
      </c>
      <c r="AW234" s="275">
        <v>4985</v>
      </c>
      <c r="AX234" s="275">
        <v>6002</v>
      </c>
      <c r="AY234" s="275">
        <v>6841</v>
      </c>
      <c r="AZ234" s="275">
        <v>7760</v>
      </c>
      <c r="BA234" s="275">
        <v>8984</v>
      </c>
      <c r="BB234" s="275">
        <v>9370</v>
      </c>
      <c r="BC234" s="275">
        <v>8335</v>
      </c>
      <c r="BD234" s="275">
        <v>8793</v>
      </c>
      <c r="BE234" s="275">
        <v>11182</v>
      </c>
      <c r="BF234" s="275">
        <v>12520</v>
      </c>
      <c r="BG234" s="275">
        <v>12864</v>
      </c>
      <c r="BH234" s="275">
        <v>13108</v>
      </c>
      <c r="BI234" s="275">
        <v>13684</v>
      </c>
    </row>
    <row r="235" spans="1:61" ht="18" customHeight="1" x14ac:dyDescent="0.2">
      <c r="A235" s="274" t="s">
        <v>1063</v>
      </c>
      <c r="B235" s="275">
        <v>0</v>
      </c>
      <c r="C235" s="275">
        <v>0</v>
      </c>
      <c r="D235" s="275">
        <v>0</v>
      </c>
      <c r="E235" s="275">
        <v>0</v>
      </c>
      <c r="F235" s="275">
        <v>0</v>
      </c>
      <c r="G235" s="275">
        <v>0</v>
      </c>
      <c r="H235" s="275">
        <v>0</v>
      </c>
      <c r="I235" s="275">
        <v>0</v>
      </c>
      <c r="J235" s="275">
        <v>0</v>
      </c>
      <c r="K235" s="275">
        <v>0</v>
      </c>
      <c r="L235" s="275"/>
      <c r="M235" s="275"/>
      <c r="N235" s="275"/>
      <c r="O235" s="275"/>
      <c r="P235" s="275">
        <v>0</v>
      </c>
      <c r="Q235" s="275">
        <v>0</v>
      </c>
      <c r="R235" s="275">
        <v>0</v>
      </c>
      <c r="S235" s="275">
        <v>0</v>
      </c>
      <c r="T235" s="275">
        <v>0</v>
      </c>
      <c r="U235" s="275">
        <v>0</v>
      </c>
      <c r="V235" s="275">
        <v>0</v>
      </c>
      <c r="W235" s="275">
        <v>0</v>
      </c>
      <c r="X235" s="275">
        <v>0</v>
      </c>
      <c r="Y235" s="275">
        <v>0</v>
      </c>
      <c r="Z235" s="275">
        <v>0</v>
      </c>
      <c r="AA235" s="275">
        <v>0</v>
      </c>
      <c r="AB235" s="275">
        <v>0</v>
      </c>
      <c r="AC235" s="275">
        <v>0</v>
      </c>
      <c r="AD235" s="275">
        <v>0</v>
      </c>
      <c r="AE235" s="275">
        <v>0</v>
      </c>
      <c r="AF235" s="275">
        <v>0</v>
      </c>
      <c r="AG235" s="275">
        <v>0</v>
      </c>
      <c r="AH235" s="275">
        <v>0</v>
      </c>
      <c r="AI235" s="275">
        <v>0</v>
      </c>
      <c r="AJ235" s="275">
        <v>0</v>
      </c>
      <c r="AK235" s="275">
        <v>0</v>
      </c>
      <c r="AL235" s="275">
        <v>0</v>
      </c>
      <c r="AM235" s="275">
        <v>0</v>
      </c>
      <c r="AN235" s="275">
        <v>0</v>
      </c>
      <c r="AO235" s="275">
        <v>0</v>
      </c>
      <c r="AP235" s="275">
        <v>0</v>
      </c>
      <c r="AQ235" s="275">
        <v>0</v>
      </c>
      <c r="AR235" s="275">
        <v>1</v>
      </c>
      <c r="AS235" s="275">
        <v>5</v>
      </c>
      <c r="AT235" s="275">
        <v>6</v>
      </c>
      <c r="AU235" s="275">
        <v>7</v>
      </c>
      <c r="AV235" s="275">
        <v>10</v>
      </c>
      <c r="AW235" s="275">
        <v>14</v>
      </c>
      <c r="AX235" s="275">
        <v>13</v>
      </c>
      <c r="AY235" s="275">
        <v>14</v>
      </c>
      <c r="AZ235" s="275">
        <v>13</v>
      </c>
      <c r="BA235" s="275">
        <v>15</v>
      </c>
      <c r="BB235" s="275">
        <v>15</v>
      </c>
      <c r="BC235" s="275">
        <v>15</v>
      </c>
      <c r="BD235" s="275">
        <v>19</v>
      </c>
      <c r="BE235" s="275">
        <v>24</v>
      </c>
      <c r="BF235" s="275">
        <v>26</v>
      </c>
      <c r="BG235" s="275">
        <v>33</v>
      </c>
      <c r="BH235" s="275">
        <v>37</v>
      </c>
      <c r="BI235" s="275">
        <v>49</v>
      </c>
    </row>
    <row r="236" spans="1:61" ht="18" customHeight="1" x14ac:dyDescent="0.2">
      <c r="A236" s="274" t="s">
        <v>1052</v>
      </c>
      <c r="B236" s="275">
        <v>0</v>
      </c>
      <c r="C236" s="275">
        <v>0</v>
      </c>
      <c r="D236" s="275">
        <v>0</v>
      </c>
      <c r="E236" s="275">
        <v>0</v>
      </c>
      <c r="F236" s="275">
        <v>0</v>
      </c>
      <c r="G236" s="275">
        <v>0</v>
      </c>
      <c r="H236" s="275">
        <v>0</v>
      </c>
      <c r="I236" s="275">
        <v>0</v>
      </c>
      <c r="J236" s="275">
        <v>0</v>
      </c>
      <c r="K236" s="275">
        <v>0</v>
      </c>
      <c r="L236" s="275"/>
      <c r="M236" s="275"/>
      <c r="N236" s="275"/>
      <c r="O236" s="275"/>
      <c r="P236" s="275">
        <v>0</v>
      </c>
      <c r="Q236" s="275">
        <v>0</v>
      </c>
      <c r="R236" s="275">
        <v>0</v>
      </c>
      <c r="S236" s="275">
        <v>0</v>
      </c>
      <c r="T236" s="275">
        <v>0</v>
      </c>
      <c r="U236" s="275">
        <v>0</v>
      </c>
      <c r="V236" s="275">
        <v>0</v>
      </c>
      <c r="W236" s="275">
        <v>0</v>
      </c>
      <c r="X236" s="275">
        <v>0</v>
      </c>
      <c r="Y236" s="275">
        <v>0</v>
      </c>
      <c r="Z236" s="275">
        <v>0</v>
      </c>
      <c r="AA236" s="275">
        <v>0</v>
      </c>
      <c r="AB236" s="275">
        <v>0</v>
      </c>
      <c r="AC236" s="275">
        <v>0</v>
      </c>
      <c r="AD236" s="275">
        <v>0</v>
      </c>
      <c r="AE236" s="275">
        <v>0</v>
      </c>
      <c r="AF236" s="275">
        <v>0</v>
      </c>
      <c r="AG236" s="275">
        <v>0</v>
      </c>
      <c r="AH236" s="275">
        <v>0</v>
      </c>
      <c r="AI236" s="275">
        <v>0</v>
      </c>
      <c r="AJ236" s="275">
        <v>0</v>
      </c>
      <c r="AK236" s="275">
        <v>0</v>
      </c>
      <c r="AL236" s="275">
        <v>0</v>
      </c>
      <c r="AM236" s="275">
        <v>0</v>
      </c>
      <c r="AN236" s="275">
        <v>0</v>
      </c>
      <c r="AO236" s="275">
        <v>0</v>
      </c>
      <c r="AP236" s="275">
        <v>0</v>
      </c>
      <c r="AQ236" s="275">
        <v>0</v>
      </c>
      <c r="AR236" s="275">
        <v>0</v>
      </c>
      <c r="AS236" s="275">
        <v>3</v>
      </c>
      <c r="AT236" s="275">
        <v>4</v>
      </c>
      <c r="AU236" s="275">
        <v>5</v>
      </c>
      <c r="AV236" s="275">
        <v>7</v>
      </c>
      <c r="AW236" s="275">
        <v>10</v>
      </c>
      <c r="AX236" s="275">
        <v>9</v>
      </c>
      <c r="AY236" s="275">
        <v>10</v>
      </c>
      <c r="AZ236" s="275">
        <v>9</v>
      </c>
      <c r="BA236" s="275">
        <v>11</v>
      </c>
      <c r="BB236" s="275">
        <v>11</v>
      </c>
      <c r="BC236" s="275">
        <v>11</v>
      </c>
      <c r="BD236" s="275">
        <v>13</v>
      </c>
      <c r="BE236" s="275">
        <v>17</v>
      </c>
      <c r="BF236" s="275">
        <v>19</v>
      </c>
      <c r="BG236" s="275">
        <v>23</v>
      </c>
      <c r="BH236" s="275">
        <v>26</v>
      </c>
      <c r="BI236" s="275">
        <v>38</v>
      </c>
    </row>
    <row r="237" spans="1:61" ht="18" customHeight="1" x14ac:dyDescent="0.2">
      <c r="A237" s="274" t="s">
        <v>1051</v>
      </c>
      <c r="B237" s="275">
        <v>0</v>
      </c>
      <c r="C237" s="275">
        <v>0</v>
      </c>
      <c r="D237" s="275">
        <v>0</v>
      </c>
      <c r="E237" s="275">
        <v>0</v>
      </c>
      <c r="F237" s="275">
        <v>0</v>
      </c>
      <c r="G237" s="275">
        <v>0</v>
      </c>
      <c r="H237" s="275">
        <v>0</v>
      </c>
      <c r="I237" s="275">
        <v>0</v>
      </c>
      <c r="J237" s="275">
        <v>0</v>
      </c>
      <c r="K237" s="275">
        <v>0</v>
      </c>
      <c r="L237" s="275"/>
      <c r="M237" s="275"/>
      <c r="N237" s="275"/>
      <c r="O237" s="275"/>
      <c r="P237" s="275">
        <v>0</v>
      </c>
      <c r="Q237" s="275">
        <v>0</v>
      </c>
      <c r="R237" s="275">
        <v>0</v>
      </c>
      <c r="S237" s="275">
        <v>0</v>
      </c>
      <c r="T237" s="275">
        <v>0</v>
      </c>
      <c r="U237" s="275">
        <v>0</v>
      </c>
      <c r="V237" s="275">
        <v>0</v>
      </c>
      <c r="W237" s="275">
        <v>0</v>
      </c>
      <c r="X237" s="275">
        <v>0</v>
      </c>
      <c r="Y237" s="275">
        <v>0</v>
      </c>
      <c r="Z237" s="275">
        <v>0</v>
      </c>
      <c r="AA237" s="275">
        <v>0</v>
      </c>
      <c r="AB237" s="275">
        <v>0</v>
      </c>
      <c r="AC237" s="275">
        <v>0</v>
      </c>
      <c r="AD237" s="275">
        <v>0</v>
      </c>
      <c r="AE237" s="275">
        <v>0</v>
      </c>
      <c r="AF237" s="275">
        <v>0</v>
      </c>
      <c r="AG237" s="275">
        <v>0</v>
      </c>
      <c r="AH237" s="275">
        <v>0</v>
      </c>
      <c r="AI237" s="275">
        <v>0</v>
      </c>
      <c r="AJ237" s="275">
        <v>0</v>
      </c>
      <c r="AK237" s="275">
        <v>0</v>
      </c>
      <c r="AL237" s="275">
        <v>0</v>
      </c>
      <c r="AM237" s="275">
        <v>0</v>
      </c>
      <c r="AN237" s="275">
        <v>0</v>
      </c>
      <c r="AO237" s="275">
        <v>0</v>
      </c>
      <c r="AP237" s="275">
        <v>0</v>
      </c>
      <c r="AQ237" s="275">
        <v>0</v>
      </c>
      <c r="AR237" s="275">
        <v>0</v>
      </c>
      <c r="AS237" s="275">
        <v>1</v>
      </c>
      <c r="AT237" s="275">
        <v>2</v>
      </c>
      <c r="AU237" s="275">
        <v>2</v>
      </c>
      <c r="AV237" s="275">
        <v>3</v>
      </c>
      <c r="AW237" s="275">
        <v>4</v>
      </c>
      <c r="AX237" s="275">
        <v>4</v>
      </c>
      <c r="AY237" s="275">
        <v>4</v>
      </c>
      <c r="AZ237" s="275">
        <v>4</v>
      </c>
      <c r="BA237" s="275">
        <v>5</v>
      </c>
      <c r="BB237" s="275">
        <v>5</v>
      </c>
      <c r="BC237" s="275">
        <v>4</v>
      </c>
      <c r="BD237" s="275">
        <v>5</v>
      </c>
      <c r="BE237" s="275">
        <v>7</v>
      </c>
      <c r="BF237" s="275">
        <v>8</v>
      </c>
      <c r="BG237" s="275">
        <v>10</v>
      </c>
      <c r="BH237" s="275">
        <v>12</v>
      </c>
      <c r="BI237" s="275">
        <v>11</v>
      </c>
    </row>
    <row r="238" spans="1:61" ht="18" customHeight="1" x14ac:dyDescent="0.2">
      <c r="A238" s="274" t="s">
        <v>1062</v>
      </c>
      <c r="B238" s="275">
        <v>0</v>
      </c>
      <c r="C238" s="275">
        <v>0</v>
      </c>
      <c r="D238" s="275">
        <v>0</v>
      </c>
      <c r="E238" s="275">
        <v>0</v>
      </c>
      <c r="F238" s="275">
        <v>0</v>
      </c>
      <c r="G238" s="275">
        <v>0</v>
      </c>
      <c r="H238" s="275">
        <v>0</v>
      </c>
      <c r="I238" s="275">
        <v>0</v>
      </c>
      <c r="J238" s="275">
        <v>0</v>
      </c>
      <c r="K238" s="275">
        <v>0</v>
      </c>
      <c r="L238" s="275"/>
      <c r="M238" s="275"/>
      <c r="N238" s="275"/>
      <c r="O238" s="275"/>
      <c r="P238" s="275">
        <v>0</v>
      </c>
      <c r="Q238" s="275">
        <v>0</v>
      </c>
      <c r="R238" s="275">
        <v>0</v>
      </c>
      <c r="S238" s="275">
        <v>0</v>
      </c>
      <c r="T238" s="275">
        <v>0</v>
      </c>
      <c r="U238" s="275">
        <v>0</v>
      </c>
      <c r="V238" s="275">
        <v>0</v>
      </c>
      <c r="W238" s="275">
        <v>0</v>
      </c>
      <c r="X238" s="275">
        <v>0</v>
      </c>
      <c r="Y238" s="275">
        <v>0</v>
      </c>
      <c r="Z238" s="275">
        <v>0</v>
      </c>
      <c r="AA238" s="275">
        <v>0</v>
      </c>
      <c r="AB238" s="275">
        <v>0</v>
      </c>
      <c r="AC238" s="275">
        <v>0</v>
      </c>
      <c r="AD238" s="275">
        <v>0</v>
      </c>
      <c r="AE238" s="275">
        <v>0</v>
      </c>
      <c r="AF238" s="275">
        <v>0</v>
      </c>
      <c r="AG238" s="275">
        <v>0</v>
      </c>
      <c r="AH238" s="275">
        <v>0</v>
      </c>
      <c r="AI238" s="275">
        <v>0</v>
      </c>
      <c r="AJ238" s="275">
        <v>0</v>
      </c>
      <c r="AK238" s="275">
        <v>0</v>
      </c>
      <c r="AL238" s="275">
        <v>0</v>
      </c>
      <c r="AM238" s="275">
        <v>0</v>
      </c>
      <c r="AN238" s="275">
        <v>0</v>
      </c>
      <c r="AO238" s="275">
        <v>0</v>
      </c>
      <c r="AP238" s="275">
        <v>0</v>
      </c>
      <c r="AQ238" s="275">
        <v>0</v>
      </c>
      <c r="AR238" s="275">
        <v>0</v>
      </c>
      <c r="AS238" s="275">
        <v>0</v>
      </c>
      <c r="AT238" s="275">
        <v>0</v>
      </c>
      <c r="AU238" s="275">
        <v>0</v>
      </c>
      <c r="AV238" s="275">
        <v>0</v>
      </c>
      <c r="AW238" s="275">
        <v>0</v>
      </c>
      <c r="AX238" s="275">
        <v>0</v>
      </c>
      <c r="AY238" s="275">
        <v>0</v>
      </c>
      <c r="AZ238" s="275">
        <v>0</v>
      </c>
      <c r="BA238" s="275">
        <v>0</v>
      </c>
      <c r="BB238" s="275">
        <v>0</v>
      </c>
      <c r="BC238" s="275">
        <v>0</v>
      </c>
      <c r="BD238" s="275">
        <v>0</v>
      </c>
      <c r="BE238" s="275">
        <v>0</v>
      </c>
      <c r="BF238" s="275">
        <v>0</v>
      </c>
      <c r="BG238" s="275">
        <v>0</v>
      </c>
      <c r="BH238" s="275">
        <v>0</v>
      </c>
      <c r="BI238" s="275">
        <v>0</v>
      </c>
    </row>
    <row r="239" spans="1:61" ht="18" customHeight="1" x14ac:dyDescent="0.2">
      <c r="A239" s="274" t="s">
        <v>1061</v>
      </c>
      <c r="B239" s="275">
        <v>2</v>
      </c>
      <c r="C239" s="275">
        <v>2</v>
      </c>
      <c r="D239" s="275">
        <v>2</v>
      </c>
      <c r="E239" s="275">
        <v>2</v>
      </c>
      <c r="F239" s="275">
        <v>2</v>
      </c>
      <c r="G239" s="275">
        <v>2</v>
      </c>
      <c r="H239" s="275">
        <v>2</v>
      </c>
      <c r="I239" s="275">
        <v>2</v>
      </c>
      <c r="J239" s="275">
        <v>3</v>
      </c>
      <c r="K239" s="275">
        <v>3</v>
      </c>
      <c r="L239" s="275"/>
      <c r="M239" s="275"/>
      <c r="N239" s="275"/>
      <c r="O239" s="275"/>
      <c r="P239" s="275">
        <v>3</v>
      </c>
      <c r="Q239" s="275">
        <v>3</v>
      </c>
      <c r="R239" s="275">
        <v>4</v>
      </c>
      <c r="S239" s="275">
        <v>5</v>
      </c>
      <c r="T239" s="275">
        <v>6</v>
      </c>
      <c r="U239" s="275">
        <v>7</v>
      </c>
      <c r="V239" s="275">
        <v>8</v>
      </c>
      <c r="W239" s="275">
        <v>9</v>
      </c>
      <c r="X239" s="275">
        <v>10</v>
      </c>
      <c r="Y239" s="275">
        <v>11</v>
      </c>
      <c r="Z239" s="275">
        <v>12</v>
      </c>
      <c r="AA239" s="275">
        <v>13</v>
      </c>
      <c r="AB239" s="275">
        <v>15</v>
      </c>
      <c r="AC239" s="275">
        <v>16</v>
      </c>
      <c r="AD239" s="275">
        <v>17</v>
      </c>
      <c r="AE239" s="275">
        <v>18</v>
      </c>
      <c r="AF239" s="275">
        <v>21</v>
      </c>
      <c r="AG239" s="275">
        <v>23</v>
      </c>
      <c r="AH239" s="275">
        <v>25</v>
      </c>
      <c r="AI239" s="275">
        <v>28</v>
      </c>
      <c r="AJ239" s="275">
        <v>32</v>
      </c>
      <c r="AK239" s="275">
        <v>35</v>
      </c>
      <c r="AL239" s="275">
        <v>39</v>
      </c>
      <c r="AM239" s="275">
        <v>44</v>
      </c>
      <c r="AN239" s="275">
        <v>48</v>
      </c>
      <c r="AO239" s="275">
        <v>53</v>
      </c>
      <c r="AP239" s="275">
        <v>66</v>
      </c>
      <c r="AQ239" s="275">
        <v>77</v>
      </c>
      <c r="AR239" s="275">
        <v>87</v>
      </c>
      <c r="AS239" s="275">
        <v>96</v>
      </c>
      <c r="AT239" s="275">
        <v>105</v>
      </c>
      <c r="AU239" s="275">
        <v>114</v>
      </c>
      <c r="AV239" s="275">
        <v>122</v>
      </c>
      <c r="AW239" s="275">
        <v>158</v>
      </c>
      <c r="AX239" s="275">
        <v>168</v>
      </c>
      <c r="AY239" s="275">
        <v>245</v>
      </c>
      <c r="AZ239" s="275">
        <v>262</v>
      </c>
      <c r="BA239" s="275">
        <v>215</v>
      </c>
      <c r="BB239" s="275">
        <v>268</v>
      </c>
      <c r="BC239" s="275">
        <v>300</v>
      </c>
      <c r="BD239" s="275">
        <v>339</v>
      </c>
      <c r="BE239" s="275">
        <v>366</v>
      </c>
      <c r="BF239" s="275">
        <v>375</v>
      </c>
      <c r="BG239" s="275">
        <v>396</v>
      </c>
      <c r="BH239" s="275">
        <v>429</v>
      </c>
      <c r="BI239" s="275">
        <v>631</v>
      </c>
    </row>
    <row r="240" spans="1:61" ht="18" customHeight="1" x14ac:dyDescent="0.2">
      <c r="A240" s="274" t="s">
        <v>1060</v>
      </c>
      <c r="B240" s="275">
        <v>46</v>
      </c>
      <c r="C240" s="275">
        <v>50</v>
      </c>
      <c r="D240" s="275">
        <v>53</v>
      </c>
      <c r="E240" s="275">
        <v>57</v>
      </c>
      <c r="F240" s="275">
        <v>62</v>
      </c>
      <c r="G240" s="275">
        <v>74</v>
      </c>
      <c r="H240" s="275">
        <v>79</v>
      </c>
      <c r="I240" s="275">
        <v>93</v>
      </c>
      <c r="J240" s="275">
        <v>137</v>
      </c>
      <c r="K240" s="275">
        <v>153</v>
      </c>
      <c r="L240" s="275"/>
      <c r="M240" s="275"/>
      <c r="N240" s="275"/>
      <c r="O240" s="275"/>
      <c r="P240" s="275">
        <v>116</v>
      </c>
      <c r="Q240" s="275">
        <v>92</v>
      </c>
      <c r="R240" s="275">
        <v>101</v>
      </c>
      <c r="S240" s="275">
        <v>128</v>
      </c>
      <c r="T240" s="275">
        <v>180</v>
      </c>
      <c r="U240" s="275">
        <v>214</v>
      </c>
      <c r="V240" s="275">
        <v>279</v>
      </c>
      <c r="W240" s="275">
        <v>352</v>
      </c>
      <c r="X240" s="275">
        <v>503</v>
      </c>
      <c r="Y240" s="275">
        <v>574</v>
      </c>
      <c r="Z240" s="275">
        <v>739</v>
      </c>
      <c r="AA240" s="275">
        <v>801</v>
      </c>
      <c r="AB240" s="275">
        <v>844</v>
      </c>
      <c r="AC240" s="275">
        <v>970</v>
      </c>
      <c r="AD240" s="275">
        <v>1130</v>
      </c>
      <c r="AE240" s="275">
        <v>1201</v>
      </c>
      <c r="AF240" s="275">
        <v>1340</v>
      </c>
      <c r="AG240" s="275">
        <v>1297</v>
      </c>
      <c r="AH240" s="275">
        <v>1603</v>
      </c>
      <c r="AI240" s="275">
        <v>1814</v>
      </c>
      <c r="AJ240" s="275">
        <v>2000</v>
      </c>
      <c r="AK240" s="275">
        <v>2156</v>
      </c>
      <c r="AL240" s="275">
        <v>2370</v>
      </c>
      <c r="AM240" s="275">
        <v>2590</v>
      </c>
      <c r="AN240" s="275">
        <v>2809</v>
      </c>
      <c r="AO240" s="275">
        <v>3081</v>
      </c>
      <c r="AP240" s="275">
        <v>3255</v>
      </c>
      <c r="AQ240" s="275">
        <v>3233</v>
      </c>
      <c r="AR240" s="275">
        <v>3170</v>
      </c>
      <c r="AS240" s="275">
        <v>3368</v>
      </c>
      <c r="AT240" s="275">
        <v>2915</v>
      </c>
      <c r="AU240" s="275">
        <v>2888</v>
      </c>
      <c r="AV240" s="275">
        <v>2757</v>
      </c>
      <c r="AW240" s="275">
        <v>2747</v>
      </c>
      <c r="AX240" s="275">
        <v>2816</v>
      </c>
      <c r="AY240" s="275">
        <v>2855</v>
      </c>
      <c r="AZ240" s="275">
        <v>2477</v>
      </c>
      <c r="BA240" s="275">
        <v>2487</v>
      </c>
      <c r="BB240" s="275">
        <v>2374</v>
      </c>
      <c r="BC240" s="275">
        <v>2214</v>
      </c>
      <c r="BD240" s="275">
        <v>2193</v>
      </c>
      <c r="BE240" s="275">
        <v>2295</v>
      </c>
      <c r="BF240" s="275">
        <v>2463</v>
      </c>
      <c r="BG240" s="275">
        <v>2641</v>
      </c>
      <c r="BH240" s="275">
        <v>2637</v>
      </c>
      <c r="BI240" s="275">
        <v>2732</v>
      </c>
    </row>
    <row r="241" spans="1:61" ht="18" customHeight="1" x14ac:dyDescent="0.2">
      <c r="A241" s="274" t="s">
        <v>1059</v>
      </c>
      <c r="B241" s="275">
        <v>0</v>
      </c>
      <c r="C241" s="275">
        <v>0</v>
      </c>
      <c r="D241" s="275">
        <v>0</v>
      </c>
      <c r="E241" s="275">
        <v>0</v>
      </c>
      <c r="F241" s="275">
        <v>0</v>
      </c>
      <c r="G241" s="275">
        <v>0</v>
      </c>
      <c r="H241" s="275">
        <v>0</v>
      </c>
      <c r="I241" s="275">
        <v>0</v>
      </c>
      <c r="J241" s="275">
        <v>0</v>
      </c>
      <c r="K241" s="275">
        <v>0</v>
      </c>
      <c r="L241" s="275"/>
      <c r="M241" s="275"/>
      <c r="N241" s="275"/>
      <c r="O241" s="275"/>
      <c r="P241" s="275">
        <v>0</v>
      </c>
      <c r="Q241" s="275">
        <v>0</v>
      </c>
      <c r="R241" s="275">
        <v>0</v>
      </c>
      <c r="S241" s="275">
        <v>0</v>
      </c>
      <c r="T241" s="275">
        <v>0</v>
      </c>
      <c r="U241" s="275">
        <v>0</v>
      </c>
      <c r="V241" s="275">
        <v>0</v>
      </c>
      <c r="W241" s="275">
        <v>0</v>
      </c>
      <c r="X241" s="275">
        <v>0</v>
      </c>
      <c r="Y241" s="275">
        <v>0</v>
      </c>
      <c r="Z241" s="275">
        <v>0</v>
      </c>
      <c r="AA241" s="275">
        <v>0</v>
      </c>
      <c r="AB241" s="275">
        <v>0</v>
      </c>
      <c r="AC241" s="275">
        <v>0</v>
      </c>
      <c r="AD241" s="275">
        <v>0</v>
      </c>
      <c r="AE241" s="275">
        <v>0</v>
      </c>
      <c r="AF241" s="275">
        <v>0</v>
      </c>
      <c r="AG241" s="275">
        <v>0</v>
      </c>
      <c r="AH241" s="275">
        <v>0</v>
      </c>
      <c r="AI241" s="275">
        <v>0</v>
      </c>
      <c r="AJ241" s="275">
        <v>0</v>
      </c>
      <c r="AK241" s="275">
        <v>0</v>
      </c>
      <c r="AL241" s="275">
        <v>0</v>
      </c>
      <c r="AM241" s="275">
        <v>0</v>
      </c>
      <c r="AN241" s="275">
        <v>0</v>
      </c>
      <c r="AO241" s="275">
        <v>0</v>
      </c>
      <c r="AP241" s="275">
        <v>0</v>
      </c>
      <c r="AQ241" s="275">
        <v>0</v>
      </c>
      <c r="AR241" s="275">
        <v>0</v>
      </c>
      <c r="AS241" s="275">
        <v>0</v>
      </c>
      <c r="AT241" s="275">
        <v>0</v>
      </c>
      <c r="AU241" s="275">
        <v>0</v>
      </c>
      <c r="AV241" s="275">
        <v>0</v>
      </c>
      <c r="AW241" s="275">
        <v>0</v>
      </c>
      <c r="AX241" s="275">
        <v>0</v>
      </c>
      <c r="AY241" s="275">
        <v>0</v>
      </c>
      <c r="AZ241" s="275">
        <v>0</v>
      </c>
      <c r="BA241" s="275">
        <v>0</v>
      </c>
      <c r="BB241" s="275">
        <v>0</v>
      </c>
      <c r="BC241" s="275">
        <v>0</v>
      </c>
      <c r="BD241" s="275">
        <v>0</v>
      </c>
      <c r="BE241" s="275">
        <v>0</v>
      </c>
      <c r="BF241" s="275">
        <v>0</v>
      </c>
      <c r="BG241" s="275">
        <v>0</v>
      </c>
      <c r="BH241" s="275">
        <v>0</v>
      </c>
      <c r="BI241" s="275">
        <v>0</v>
      </c>
    </row>
    <row r="242" spans="1:61" ht="18" customHeight="1" x14ac:dyDescent="0.2">
      <c r="A242" s="274" t="s">
        <v>1058</v>
      </c>
      <c r="B242" s="275">
        <v>38</v>
      </c>
      <c r="C242" s="275">
        <v>41</v>
      </c>
      <c r="D242" s="275">
        <v>44</v>
      </c>
      <c r="E242" s="275">
        <v>48</v>
      </c>
      <c r="F242" s="275">
        <v>52</v>
      </c>
      <c r="G242" s="275">
        <v>62</v>
      </c>
      <c r="H242" s="275">
        <v>64</v>
      </c>
      <c r="I242" s="275">
        <v>70</v>
      </c>
      <c r="J242" s="275">
        <v>104</v>
      </c>
      <c r="K242" s="275">
        <v>115</v>
      </c>
      <c r="L242" s="275"/>
      <c r="M242" s="275"/>
      <c r="N242" s="275"/>
      <c r="O242" s="275"/>
      <c r="P242" s="275">
        <v>85</v>
      </c>
      <c r="Q242" s="275">
        <v>65</v>
      </c>
      <c r="R242" s="275">
        <v>70</v>
      </c>
      <c r="S242" s="275">
        <v>89</v>
      </c>
      <c r="T242" s="275">
        <v>119</v>
      </c>
      <c r="U242" s="275">
        <v>127</v>
      </c>
      <c r="V242" s="275">
        <v>154</v>
      </c>
      <c r="W242" s="275">
        <v>193</v>
      </c>
      <c r="X242" s="275">
        <v>278</v>
      </c>
      <c r="Y242" s="275">
        <v>315</v>
      </c>
      <c r="Z242" s="275">
        <v>370</v>
      </c>
      <c r="AA242" s="275">
        <v>409</v>
      </c>
      <c r="AB242" s="275">
        <v>441</v>
      </c>
      <c r="AC242" s="275">
        <v>492</v>
      </c>
      <c r="AD242" s="275">
        <v>555</v>
      </c>
      <c r="AE242" s="275">
        <v>586</v>
      </c>
      <c r="AF242" s="275">
        <v>664</v>
      </c>
      <c r="AG242" s="275">
        <v>634</v>
      </c>
      <c r="AH242" s="275">
        <v>837</v>
      </c>
      <c r="AI242" s="275">
        <v>914</v>
      </c>
      <c r="AJ242" s="275">
        <v>959</v>
      </c>
      <c r="AK242" s="275">
        <v>998</v>
      </c>
      <c r="AL242" s="275">
        <v>1083</v>
      </c>
      <c r="AM242" s="275">
        <v>1200</v>
      </c>
      <c r="AN242" s="275">
        <v>1254</v>
      </c>
      <c r="AO242" s="275">
        <v>1431</v>
      </c>
      <c r="AP242" s="275">
        <v>1517</v>
      </c>
      <c r="AQ242" s="275">
        <v>1480</v>
      </c>
      <c r="AR242" s="275">
        <v>1558</v>
      </c>
      <c r="AS242" s="275">
        <v>1738</v>
      </c>
      <c r="AT242" s="275">
        <v>1379</v>
      </c>
      <c r="AU242" s="275">
        <v>1177</v>
      </c>
      <c r="AV242" s="275">
        <v>1061</v>
      </c>
      <c r="AW242" s="275">
        <v>1161</v>
      </c>
      <c r="AX242" s="275">
        <v>1186</v>
      </c>
      <c r="AY242" s="275">
        <v>1293</v>
      </c>
      <c r="AZ242" s="275">
        <v>1101</v>
      </c>
      <c r="BA242" s="275">
        <v>1070</v>
      </c>
      <c r="BB242" s="275">
        <v>1020</v>
      </c>
      <c r="BC242" s="275">
        <v>953</v>
      </c>
      <c r="BD242" s="275">
        <v>953</v>
      </c>
      <c r="BE242" s="275">
        <v>984</v>
      </c>
      <c r="BF242" s="275">
        <v>1017</v>
      </c>
      <c r="BG242" s="275">
        <v>1139</v>
      </c>
      <c r="BH242" s="275">
        <v>1146</v>
      </c>
      <c r="BI242" s="275">
        <v>1123</v>
      </c>
    </row>
    <row r="243" spans="1:61" ht="18" customHeight="1" x14ac:dyDescent="0.2">
      <c r="A243" s="274" t="s">
        <v>1057</v>
      </c>
      <c r="B243" s="275">
        <v>0</v>
      </c>
      <c r="C243" s="275">
        <v>0</v>
      </c>
      <c r="D243" s="275">
        <v>0</v>
      </c>
      <c r="E243" s="275">
        <v>0</v>
      </c>
      <c r="F243" s="275">
        <v>0</v>
      </c>
      <c r="G243" s="275">
        <v>0</v>
      </c>
      <c r="H243" s="275">
        <v>0</v>
      </c>
      <c r="I243" s="275">
        <v>0</v>
      </c>
      <c r="J243" s="275">
        <v>0</v>
      </c>
      <c r="K243" s="275">
        <v>0</v>
      </c>
      <c r="L243" s="275"/>
      <c r="M243" s="275"/>
      <c r="N243" s="275"/>
      <c r="O243" s="275"/>
      <c r="P243" s="275">
        <v>0</v>
      </c>
      <c r="Q243" s="275">
        <v>0</v>
      </c>
      <c r="R243" s="275">
        <v>0</v>
      </c>
      <c r="S243" s="275">
        <v>0</v>
      </c>
      <c r="T243" s="275">
        <v>0</v>
      </c>
      <c r="U243" s="275">
        <v>0</v>
      </c>
      <c r="V243" s="275">
        <v>0</v>
      </c>
      <c r="W243" s="275">
        <v>0</v>
      </c>
      <c r="X243" s="275">
        <v>0</v>
      </c>
      <c r="Y243" s="275">
        <v>0</v>
      </c>
      <c r="Z243" s="275">
        <v>0</v>
      </c>
      <c r="AA243" s="275">
        <v>0</v>
      </c>
      <c r="AB243" s="275">
        <v>0</v>
      </c>
      <c r="AC243" s="275">
        <v>0</v>
      </c>
      <c r="AD243" s="275">
        <v>0</v>
      </c>
      <c r="AE243" s="275">
        <v>0</v>
      </c>
      <c r="AF243" s="275">
        <v>0</v>
      </c>
      <c r="AG243" s="275">
        <v>0</v>
      </c>
      <c r="AH243" s="275">
        <v>0</v>
      </c>
      <c r="AI243" s="275">
        <v>0</v>
      </c>
      <c r="AJ243" s="275">
        <v>0</v>
      </c>
      <c r="AK243" s="275">
        <v>0</v>
      </c>
      <c r="AL243" s="275">
        <v>0</v>
      </c>
      <c r="AM243" s="275">
        <v>0</v>
      </c>
      <c r="AN243" s="275">
        <v>0</v>
      </c>
      <c r="AO243" s="275">
        <v>0</v>
      </c>
      <c r="AP243" s="275">
        <v>0</v>
      </c>
      <c r="AQ243" s="275">
        <v>0</v>
      </c>
      <c r="AR243" s="275">
        <v>0</v>
      </c>
      <c r="AS243" s="275">
        <v>0</v>
      </c>
      <c r="AT243" s="275">
        <v>0</v>
      </c>
      <c r="AU243" s="275">
        <v>0</v>
      </c>
      <c r="AV243" s="275">
        <v>0</v>
      </c>
      <c r="AW243" s="275">
        <v>0</v>
      </c>
      <c r="AX243" s="275">
        <v>0</v>
      </c>
      <c r="AY243" s="275">
        <v>0</v>
      </c>
      <c r="AZ243" s="275">
        <v>0</v>
      </c>
      <c r="BA243" s="275">
        <v>0</v>
      </c>
      <c r="BB243" s="275">
        <v>0</v>
      </c>
      <c r="BC243" s="275">
        <v>0</v>
      </c>
      <c r="BD243" s="275">
        <v>0</v>
      </c>
      <c r="BE243" s="275">
        <v>0</v>
      </c>
      <c r="BF243" s="275">
        <v>0</v>
      </c>
      <c r="BG243" s="275">
        <v>0</v>
      </c>
      <c r="BH243" s="275">
        <v>0</v>
      </c>
      <c r="BI243" s="275">
        <v>0</v>
      </c>
    </row>
    <row r="244" spans="1:61" ht="18" customHeight="1" x14ac:dyDescent="0.2">
      <c r="A244" s="274" t="s">
        <v>1056</v>
      </c>
      <c r="B244" s="275">
        <v>0</v>
      </c>
      <c r="C244" s="275">
        <v>0</v>
      </c>
      <c r="D244" s="275">
        <v>0</v>
      </c>
      <c r="E244" s="275">
        <v>0</v>
      </c>
      <c r="F244" s="275">
        <v>0</v>
      </c>
      <c r="G244" s="275">
        <v>0</v>
      </c>
      <c r="H244" s="275">
        <v>0</v>
      </c>
      <c r="I244" s="275">
        <v>0</v>
      </c>
      <c r="J244" s="275">
        <v>0</v>
      </c>
      <c r="K244" s="275">
        <v>0</v>
      </c>
      <c r="L244" s="275"/>
      <c r="M244" s="275"/>
      <c r="N244" s="275"/>
      <c r="O244" s="275"/>
      <c r="P244" s="275">
        <v>0</v>
      </c>
      <c r="Q244" s="275">
        <v>0</v>
      </c>
      <c r="R244" s="275">
        <v>0</v>
      </c>
      <c r="S244" s="275">
        <v>0</v>
      </c>
      <c r="T244" s="275">
        <v>0</v>
      </c>
      <c r="U244" s="275">
        <v>0</v>
      </c>
      <c r="V244" s="275">
        <v>0</v>
      </c>
      <c r="W244" s="275">
        <v>0</v>
      </c>
      <c r="X244" s="275">
        <v>0</v>
      </c>
      <c r="Y244" s="275">
        <v>0</v>
      </c>
      <c r="Z244" s="275">
        <v>0</v>
      </c>
      <c r="AA244" s="275">
        <v>0</v>
      </c>
      <c r="AB244" s="275">
        <v>0</v>
      </c>
      <c r="AC244" s="275">
        <v>0</v>
      </c>
      <c r="AD244" s="275">
        <v>0</v>
      </c>
      <c r="AE244" s="275">
        <v>0</v>
      </c>
      <c r="AF244" s="275">
        <v>0</v>
      </c>
      <c r="AG244" s="275">
        <v>0</v>
      </c>
      <c r="AH244" s="275">
        <v>0</v>
      </c>
      <c r="AI244" s="275">
        <v>0</v>
      </c>
      <c r="AJ244" s="275">
        <v>0</v>
      </c>
      <c r="AK244" s="275">
        <v>0</v>
      </c>
      <c r="AL244" s="275">
        <v>0</v>
      </c>
      <c r="AM244" s="275">
        <v>0</v>
      </c>
      <c r="AN244" s="275">
        <v>0</v>
      </c>
      <c r="AO244" s="275">
        <v>0</v>
      </c>
      <c r="AP244" s="275">
        <v>0</v>
      </c>
      <c r="AQ244" s="275">
        <v>0</v>
      </c>
      <c r="AR244" s="275">
        <v>0</v>
      </c>
      <c r="AS244" s="275">
        <v>0</v>
      </c>
      <c r="AT244" s="275">
        <v>0</v>
      </c>
      <c r="AU244" s="275">
        <v>0</v>
      </c>
      <c r="AV244" s="275">
        <v>0</v>
      </c>
      <c r="AW244" s="275">
        <v>0</v>
      </c>
      <c r="AX244" s="275">
        <v>0</v>
      </c>
      <c r="AY244" s="275">
        <v>0</v>
      </c>
      <c r="AZ244" s="275">
        <v>0</v>
      </c>
      <c r="BA244" s="275">
        <v>0</v>
      </c>
      <c r="BB244" s="275">
        <v>0</v>
      </c>
      <c r="BC244" s="275">
        <v>0</v>
      </c>
      <c r="BD244" s="275">
        <v>0</v>
      </c>
      <c r="BE244" s="275">
        <v>0</v>
      </c>
      <c r="BF244" s="275">
        <v>0</v>
      </c>
      <c r="BG244" s="275">
        <v>0</v>
      </c>
      <c r="BH244" s="275">
        <v>0</v>
      </c>
      <c r="BI244" s="275">
        <v>0</v>
      </c>
    </row>
    <row r="245" spans="1:61" ht="18" customHeight="1" x14ac:dyDescent="0.2">
      <c r="A245" s="274" t="s">
        <v>1055</v>
      </c>
      <c r="B245" s="275">
        <v>0</v>
      </c>
      <c r="C245" s="275">
        <v>0</v>
      </c>
      <c r="D245" s="275">
        <v>0</v>
      </c>
      <c r="E245" s="275">
        <v>0</v>
      </c>
      <c r="F245" s="275">
        <v>0</v>
      </c>
      <c r="G245" s="275">
        <v>0</v>
      </c>
      <c r="H245" s="275">
        <v>0</v>
      </c>
      <c r="I245" s="275">
        <v>0</v>
      </c>
      <c r="J245" s="275">
        <v>0</v>
      </c>
      <c r="K245" s="275">
        <v>1</v>
      </c>
      <c r="L245" s="275"/>
      <c r="M245" s="275"/>
      <c r="N245" s="275"/>
      <c r="O245" s="275"/>
      <c r="P245" s="275">
        <v>1</v>
      </c>
      <c r="Q245" s="275">
        <v>1</v>
      </c>
      <c r="R245" s="275">
        <v>1</v>
      </c>
      <c r="S245" s="275">
        <v>1</v>
      </c>
      <c r="T245" s="275">
        <v>3</v>
      </c>
      <c r="U245" s="275">
        <v>3</v>
      </c>
      <c r="V245" s="275">
        <v>3</v>
      </c>
      <c r="W245" s="275">
        <v>3</v>
      </c>
      <c r="X245" s="275">
        <v>3</v>
      </c>
      <c r="Y245" s="275">
        <v>4</v>
      </c>
      <c r="Z245" s="275">
        <v>3</v>
      </c>
      <c r="AA245" s="275">
        <v>4</v>
      </c>
      <c r="AB245" s="275">
        <v>5</v>
      </c>
      <c r="AC245" s="275">
        <v>7</v>
      </c>
      <c r="AD245" s="275">
        <v>8</v>
      </c>
      <c r="AE245" s="275">
        <v>8</v>
      </c>
      <c r="AF245" s="275">
        <v>9</v>
      </c>
      <c r="AG245" s="275">
        <v>19</v>
      </c>
      <c r="AH245" s="275">
        <v>16</v>
      </c>
      <c r="AI245" s="275">
        <v>16</v>
      </c>
      <c r="AJ245" s="275">
        <v>20</v>
      </c>
      <c r="AK245" s="275">
        <v>35</v>
      </c>
      <c r="AL245" s="275">
        <v>42</v>
      </c>
      <c r="AM245" s="275">
        <v>45</v>
      </c>
      <c r="AN245" s="275">
        <v>63</v>
      </c>
      <c r="AO245" s="275">
        <v>72</v>
      </c>
      <c r="AP245" s="275">
        <v>80</v>
      </c>
      <c r="AQ245" s="275">
        <v>74</v>
      </c>
      <c r="AR245" s="275">
        <v>68</v>
      </c>
      <c r="AS245" s="275">
        <v>55</v>
      </c>
      <c r="AT245" s="275">
        <v>24</v>
      </c>
      <c r="AU245" s="275">
        <v>32</v>
      </c>
      <c r="AV245" s="275">
        <v>32</v>
      </c>
      <c r="AW245" s="275">
        <v>53</v>
      </c>
      <c r="AX245" s="275">
        <v>67</v>
      </c>
      <c r="AY245" s="275">
        <v>91</v>
      </c>
      <c r="AZ245" s="275">
        <v>117</v>
      </c>
      <c r="BA245" s="275">
        <v>156</v>
      </c>
      <c r="BB245" s="275">
        <v>142</v>
      </c>
      <c r="BC245" s="275">
        <v>184</v>
      </c>
      <c r="BD245" s="275">
        <v>198</v>
      </c>
      <c r="BE245" s="275">
        <v>206</v>
      </c>
      <c r="BF245" s="275">
        <v>244</v>
      </c>
      <c r="BG245" s="275">
        <v>260</v>
      </c>
      <c r="BH245" s="275">
        <v>247</v>
      </c>
      <c r="BI245" s="275">
        <v>295</v>
      </c>
    </row>
    <row r="246" spans="1:61" ht="18" customHeight="1" x14ac:dyDescent="0.2">
      <c r="A246" s="274" t="s">
        <v>1054</v>
      </c>
      <c r="B246" s="275">
        <v>0</v>
      </c>
      <c r="C246" s="275">
        <v>0</v>
      </c>
      <c r="D246" s="275">
        <v>0</v>
      </c>
      <c r="E246" s="275">
        <v>0</v>
      </c>
      <c r="F246" s="275">
        <v>0</v>
      </c>
      <c r="G246" s="275">
        <v>0</v>
      </c>
      <c r="H246" s="275">
        <v>0</v>
      </c>
      <c r="I246" s="275">
        <v>0</v>
      </c>
      <c r="J246" s="275">
        <v>0</v>
      </c>
      <c r="K246" s="275">
        <v>0</v>
      </c>
      <c r="L246" s="275"/>
      <c r="M246" s="275"/>
      <c r="N246" s="275"/>
      <c r="O246" s="275"/>
      <c r="P246" s="275">
        <v>0</v>
      </c>
      <c r="Q246" s="275">
        <v>0</v>
      </c>
      <c r="R246" s="275">
        <v>0</v>
      </c>
      <c r="S246" s="275">
        <v>0</v>
      </c>
      <c r="T246" s="275">
        <v>0</v>
      </c>
      <c r="U246" s="275">
        <v>0</v>
      </c>
      <c r="V246" s="275">
        <v>0</v>
      </c>
      <c r="W246" s="275">
        <v>0</v>
      </c>
      <c r="X246" s="275">
        <v>0</v>
      </c>
      <c r="Y246" s="275">
        <v>0</v>
      </c>
      <c r="Z246" s="275">
        <v>0</v>
      </c>
      <c r="AA246" s="275">
        <v>0</v>
      </c>
      <c r="AB246" s="275">
        <v>0</v>
      </c>
      <c r="AC246" s="275">
        <v>0</v>
      </c>
      <c r="AD246" s="275">
        <v>0</v>
      </c>
      <c r="AE246" s="275">
        <v>0</v>
      </c>
      <c r="AF246" s="275">
        <v>0</v>
      </c>
      <c r="AG246" s="275">
        <v>0</v>
      </c>
      <c r="AH246" s="275">
        <v>0</v>
      </c>
      <c r="AI246" s="275">
        <v>0</v>
      </c>
      <c r="AJ246" s="275">
        <v>0</v>
      </c>
      <c r="AK246" s="275">
        <v>0</v>
      </c>
      <c r="AL246" s="275">
        <v>0</v>
      </c>
      <c r="AM246" s="275">
        <v>0</v>
      </c>
      <c r="AN246" s="275">
        <v>0</v>
      </c>
      <c r="AO246" s="275">
        <v>0</v>
      </c>
      <c r="AP246" s="275">
        <v>0</v>
      </c>
      <c r="AQ246" s="275">
        <v>0</v>
      </c>
      <c r="AR246" s="275">
        <v>0</v>
      </c>
      <c r="AS246" s="275">
        <v>0</v>
      </c>
      <c r="AT246" s="275">
        <v>0</v>
      </c>
      <c r="AU246" s="275">
        <v>0</v>
      </c>
      <c r="AV246" s="275">
        <v>0</v>
      </c>
      <c r="AW246" s="275">
        <v>0</v>
      </c>
      <c r="AX246" s="275">
        <v>0</v>
      </c>
      <c r="AY246" s="275">
        <v>0</v>
      </c>
      <c r="AZ246" s="275">
        <v>0</v>
      </c>
      <c r="BA246" s="275">
        <v>0</v>
      </c>
      <c r="BB246" s="275">
        <v>0</v>
      </c>
      <c r="BC246" s="275">
        <v>0</v>
      </c>
      <c r="BD246" s="275">
        <v>0</v>
      </c>
      <c r="BE246" s="275">
        <v>0</v>
      </c>
      <c r="BF246" s="275">
        <v>0</v>
      </c>
      <c r="BG246" s="275">
        <v>0</v>
      </c>
      <c r="BH246" s="275">
        <v>0</v>
      </c>
      <c r="BI246" s="275">
        <v>0</v>
      </c>
    </row>
    <row r="247" spans="1:61" ht="18" customHeight="1" x14ac:dyDescent="0.2">
      <c r="A247" s="274" t="s">
        <v>1052</v>
      </c>
      <c r="B247" s="275">
        <v>0</v>
      </c>
      <c r="C247" s="275">
        <v>0</v>
      </c>
      <c r="D247" s="275">
        <v>0</v>
      </c>
      <c r="E247" s="275">
        <v>0</v>
      </c>
      <c r="F247" s="275">
        <v>0</v>
      </c>
      <c r="G247" s="275">
        <v>0</v>
      </c>
      <c r="H247" s="275">
        <v>0</v>
      </c>
      <c r="I247" s="275">
        <v>0</v>
      </c>
      <c r="J247" s="275">
        <v>0</v>
      </c>
      <c r="K247" s="275">
        <v>0</v>
      </c>
      <c r="L247" s="275"/>
      <c r="M247" s="275"/>
      <c r="N247" s="275"/>
      <c r="O247" s="275"/>
      <c r="P247" s="275">
        <v>0</v>
      </c>
      <c r="Q247" s="275">
        <v>0</v>
      </c>
      <c r="R247" s="275">
        <v>0</v>
      </c>
      <c r="S247" s="275">
        <v>0</v>
      </c>
      <c r="T247" s="275">
        <v>0</v>
      </c>
      <c r="U247" s="275">
        <v>0</v>
      </c>
      <c r="V247" s="275">
        <v>0</v>
      </c>
      <c r="W247" s="275">
        <v>0</v>
      </c>
      <c r="X247" s="275">
        <v>0</v>
      </c>
      <c r="Y247" s="275">
        <v>0</v>
      </c>
      <c r="Z247" s="275">
        <v>0</v>
      </c>
      <c r="AA247" s="275">
        <v>0</v>
      </c>
      <c r="AB247" s="275">
        <v>0</v>
      </c>
      <c r="AC247" s="275">
        <v>0</v>
      </c>
      <c r="AD247" s="275">
        <v>0</v>
      </c>
      <c r="AE247" s="275">
        <v>0</v>
      </c>
      <c r="AF247" s="275">
        <v>0</v>
      </c>
      <c r="AG247" s="275">
        <v>0</v>
      </c>
      <c r="AH247" s="275">
        <v>0</v>
      </c>
      <c r="AI247" s="275">
        <v>0</v>
      </c>
      <c r="AJ247" s="275">
        <v>0</v>
      </c>
      <c r="AK247" s="275">
        <v>0</v>
      </c>
      <c r="AL247" s="275">
        <v>0</v>
      </c>
      <c r="AM247" s="275">
        <v>0</v>
      </c>
      <c r="AN247" s="275">
        <v>0</v>
      </c>
      <c r="AO247" s="275">
        <v>0</v>
      </c>
      <c r="AP247" s="275">
        <v>0</v>
      </c>
      <c r="AQ247" s="275">
        <v>0</v>
      </c>
      <c r="AR247" s="275">
        <v>0</v>
      </c>
      <c r="AS247" s="275">
        <v>0</v>
      </c>
      <c r="AT247" s="275">
        <v>0</v>
      </c>
      <c r="AU247" s="275">
        <v>0</v>
      </c>
      <c r="AV247" s="275">
        <v>0</v>
      </c>
      <c r="AW247" s="275">
        <v>0</v>
      </c>
      <c r="AX247" s="275">
        <v>0</v>
      </c>
      <c r="AY247" s="275">
        <v>0</v>
      </c>
      <c r="AZ247" s="275">
        <v>0</v>
      </c>
      <c r="BA247" s="275">
        <v>0</v>
      </c>
      <c r="BB247" s="275">
        <v>0</v>
      </c>
      <c r="BC247" s="275">
        <v>0</v>
      </c>
      <c r="BD247" s="275">
        <v>0</v>
      </c>
      <c r="BE247" s="275">
        <v>0</v>
      </c>
      <c r="BF247" s="275">
        <v>0</v>
      </c>
      <c r="BG247" s="275">
        <v>0</v>
      </c>
      <c r="BH247" s="275">
        <v>0</v>
      </c>
      <c r="BI247" s="275">
        <v>0</v>
      </c>
    </row>
    <row r="248" spans="1:61" ht="18" customHeight="1" x14ac:dyDescent="0.2">
      <c r="A248" s="274" t="s">
        <v>1051</v>
      </c>
      <c r="B248" s="275">
        <v>0</v>
      </c>
      <c r="C248" s="275">
        <v>0</v>
      </c>
      <c r="D248" s="275">
        <v>0</v>
      </c>
      <c r="E248" s="275">
        <v>0</v>
      </c>
      <c r="F248" s="275">
        <v>0</v>
      </c>
      <c r="G248" s="275">
        <v>0</v>
      </c>
      <c r="H248" s="275">
        <v>0</v>
      </c>
      <c r="I248" s="275">
        <v>0</v>
      </c>
      <c r="J248" s="275">
        <v>0</v>
      </c>
      <c r="K248" s="275">
        <v>0</v>
      </c>
      <c r="L248" s="275"/>
      <c r="M248" s="275"/>
      <c r="N248" s="275"/>
      <c r="O248" s="275"/>
      <c r="P248" s="275">
        <v>0</v>
      </c>
      <c r="Q248" s="275">
        <v>0</v>
      </c>
      <c r="R248" s="275">
        <v>0</v>
      </c>
      <c r="S248" s="275">
        <v>0</v>
      </c>
      <c r="T248" s="275">
        <v>0</v>
      </c>
      <c r="U248" s="275">
        <v>0</v>
      </c>
      <c r="V248" s="275">
        <v>0</v>
      </c>
      <c r="W248" s="275">
        <v>0</v>
      </c>
      <c r="X248" s="275">
        <v>0</v>
      </c>
      <c r="Y248" s="275">
        <v>0</v>
      </c>
      <c r="Z248" s="275">
        <v>0</v>
      </c>
      <c r="AA248" s="275">
        <v>0</v>
      </c>
      <c r="AB248" s="275">
        <v>0</v>
      </c>
      <c r="AC248" s="275">
        <v>0</v>
      </c>
      <c r="AD248" s="275">
        <v>0</v>
      </c>
      <c r="AE248" s="275">
        <v>0</v>
      </c>
      <c r="AF248" s="275">
        <v>0</v>
      </c>
      <c r="AG248" s="275">
        <v>0</v>
      </c>
      <c r="AH248" s="275">
        <v>0</v>
      </c>
      <c r="AI248" s="275">
        <v>0</v>
      </c>
      <c r="AJ248" s="275">
        <v>0</v>
      </c>
      <c r="AK248" s="275">
        <v>0</v>
      </c>
      <c r="AL248" s="275">
        <v>0</v>
      </c>
      <c r="AM248" s="275">
        <v>0</v>
      </c>
      <c r="AN248" s="275">
        <v>0</v>
      </c>
      <c r="AO248" s="275">
        <v>0</v>
      </c>
      <c r="AP248" s="275">
        <v>0</v>
      </c>
      <c r="AQ248" s="275">
        <v>0</v>
      </c>
      <c r="AR248" s="275">
        <v>0</v>
      </c>
      <c r="AS248" s="275">
        <v>0</v>
      </c>
      <c r="AT248" s="275">
        <v>0</v>
      </c>
      <c r="AU248" s="275">
        <v>0</v>
      </c>
      <c r="AV248" s="275">
        <v>0</v>
      </c>
      <c r="AW248" s="275">
        <v>0</v>
      </c>
      <c r="AX248" s="275">
        <v>0</v>
      </c>
      <c r="AY248" s="275">
        <v>0</v>
      </c>
      <c r="AZ248" s="275">
        <v>0</v>
      </c>
      <c r="BA248" s="275">
        <v>0</v>
      </c>
      <c r="BB248" s="275">
        <v>0</v>
      </c>
      <c r="BC248" s="275">
        <v>0</v>
      </c>
      <c r="BD248" s="275">
        <v>0</v>
      </c>
      <c r="BE248" s="275">
        <v>0</v>
      </c>
      <c r="BF248" s="275">
        <v>0</v>
      </c>
      <c r="BG248" s="275">
        <v>0</v>
      </c>
      <c r="BH248" s="275">
        <v>0</v>
      </c>
      <c r="BI248" s="275">
        <v>0</v>
      </c>
    </row>
    <row r="249" spans="1:61" ht="18" customHeight="1" x14ac:dyDescent="0.2">
      <c r="A249" s="274" t="s">
        <v>1053</v>
      </c>
      <c r="B249" s="275">
        <v>0</v>
      </c>
      <c r="C249" s="275">
        <v>0</v>
      </c>
      <c r="D249" s="275">
        <v>0</v>
      </c>
      <c r="E249" s="275">
        <v>0</v>
      </c>
      <c r="F249" s="275">
        <v>0</v>
      </c>
      <c r="G249" s="275">
        <v>0</v>
      </c>
      <c r="H249" s="275">
        <v>0</v>
      </c>
      <c r="I249" s="275">
        <v>0</v>
      </c>
      <c r="J249" s="275">
        <v>0</v>
      </c>
      <c r="K249" s="275">
        <v>0</v>
      </c>
      <c r="L249" s="275"/>
      <c r="M249" s="275"/>
      <c r="N249" s="275"/>
      <c r="O249" s="275"/>
      <c r="P249" s="275">
        <v>0</v>
      </c>
      <c r="Q249" s="275">
        <v>0</v>
      </c>
      <c r="R249" s="275">
        <v>0</v>
      </c>
      <c r="S249" s="275">
        <v>0</v>
      </c>
      <c r="T249" s="275">
        <v>0</v>
      </c>
      <c r="U249" s="275">
        <v>0</v>
      </c>
      <c r="V249" s="275">
        <v>0</v>
      </c>
      <c r="W249" s="275">
        <v>0</v>
      </c>
      <c r="X249" s="275">
        <v>0</v>
      </c>
      <c r="Y249" s="275">
        <v>0</v>
      </c>
      <c r="Z249" s="275">
        <v>0</v>
      </c>
      <c r="AA249" s="275">
        <v>0</v>
      </c>
      <c r="AB249" s="275">
        <v>0</v>
      </c>
      <c r="AC249" s="275">
        <v>0</v>
      </c>
      <c r="AD249" s="275">
        <v>0</v>
      </c>
      <c r="AE249" s="275">
        <v>0</v>
      </c>
      <c r="AF249" s="275">
        <v>0</v>
      </c>
      <c r="AG249" s="275">
        <v>0</v>
      </c>
      <c r="AH249" s="275">
        <v>0</v>
      </c>
      <c r="AI249" s="275">
        <v>0</v>
      </c>
      <c r="AJ249" s="275">
        <v>0</v>
      </c>
      <c r="AK249" s="275">
        <v>0</v>
      </c>
      <c r="AL249" s="275">
        <v>0</v>
      </c>
      <c r="AM249" s="275">
        <v>0</v>
      </c>
      <c r="AN249" s="275">
        <v>0</v>
      </c>
      <c r="AO249" s="275">
        <v>0</v>
      </c>
      <c r="AP249" s="275">
        <v>0</v>
      </c>
      <c r="AQ249" s="275">
        <v>0</v>
      </c>
      <c r="AR249" s="275">
        <v>0</v>
      </c>
      <c r="AS249" s="275">
        <v>0</v>
      </c>
      <c r="AT249" s="275">
        <v>0</v>
      </c>
      <c r="AU249" s="275">
        <v>0</v>
      </c>
      <c r="AV249" s="275">
        <v>0</v>
      </c>
      <c r="AW249" s="275">
        <v>0</v>
      </c>
      <c r="AX249" s="275">
        <v>0</v>
      </c>
      <c r="AY249" s="275">
        <v>0</v>
      </c>
      <c r="AZ249" s="275">
        <v>0</v>
      </c>
      <c r="BA249" s="275">
        <v>0</v>
      </c>
      <c r="BB249" s="275">
        <v>0</v>
      </c>
      <c r="BC249" s="275">
        <v>0</v>
      </c>
      <c r="BD249" s="275">
        <v>0</v>
      </c>
      <c r="BE249" s="275">
        <v>0</v>
      </c>
      <c r="BF249" s="275">
        <v>0</v>
      </c>
      <c r="BG249" s="275">
        <v>0</v>
      </c>
      <c r="BH249" s="275">
        <v>0</v>
      </c>
      <c r="BI249" s="275">
        <v>0</v>
      </c>
    </row>
    <row r="250" spans="1:61" ht="18" customHeight="1" x14ac:dyDescent="0.2">
      <c r="A250" s="274" t="s">
        <v>1052</v>
      </c>
      <c r="B250" s="275">
        <v>0</v>
      </c>
      <c r="C250" s="275">
        <v>0</v>
      </c>
      <c r="D250" s="275">
        <v>0</v>
      </c>
      <c r="E250" s="275">
        <v>0</v>
      </c>
      <c r="F250" s="275">
        <v>0</v>
      </c>
      <c r="G250" s="275">
        <v>0</v>
      </c>
      <c r="H250" s="275">
        <v>0</v>
      </c>
      <c r="I250" s="275">
        <v>0</v>
      </c>
      <c r="J250" s="275">
        <v>0</v>
      </c>
      <c r="K250" s="275">
        <v>0</v>
      </c>
      <c r="L250" s="275"/>
      <c r="M250" s="275"/>
      <c r="N250" s="275"/>
      <c r="O250" s="275"/>
      <c r="P250" s="275">
        <v>0</v>
      </c>
      <c r="Q250" s="275">
        <v>0</v>
      </c>
      <c r="R250" s="275">
        <v>0</v>
      </c>
      <c r="S250" s="275">
        <v>0</v>
      </c>
      <c r="T250" s="275">
        <v>0</v>
      </c>
      <c r="U250" s="275">
        <v>0</v>
      </c>
      <c r="V250" s="275">
        <v>0</v>
      </c>
      <c r="W250" s="275">
        <v>0</v>
      </c>
      <c r="X250" s="275">
        <v>0</v>
      </c>
      <c r="Y250" s="275">
        <v>0</v>
      </c>
      <c r="Z250" s="275">
        <v>0</v>
      </c>
      <c r="AA250" s="275">
        <v>0</v>
      </c>
      <c r="AB250" s="275">
        <v>0</v>
      </c>
      <c r="AC250" s="275">
        <v>0</v>
      </c>
      <c r="AD250" s="275">
        <v>0</v>
      </c>
      <c r="AE250" s="275">
        <v>0</v>
      </c>
      <c r="AF250" s="275">
        <v>0</v>
      </c>
      <c r="AG250" s="275">
        <v>0</v>
      </c>
      <c r="AH250" s="275">
        <v>0</v>
      </c>
      <c r="AI250" s="275">
        <v>0</v>
      </c>
      <c r="AJ250" s="275">
        <v>0</v>
      </c>
      <c r="AK250" s="275">
        <v>0</v>
      </c>
      <c r="AL250" s="275">
        <v>0</v>
      </c>
      <c r="AM250" s="275">
        <v>0</v>
      </c>
      <c r="AN250" s="275">
        <v>0</v>
      </c>
      <c r="AO250" s="275">
        <v>0</v>
      </c>
      <c r="AP250" s="275">
        <v>0</v>
      </c>
      <c r="AQ250" s="275">
        <v>0</v>
      </c>
      <c r="AR250" s="275">
        <v>0</v>
      </c>
      <c r="AS250" s="275">
        <v>0</v>
      </c>
      <c r="AT250" s="275">
        <v>0</v>
      </c>
      <c r="AU250" s="275">
        <v>0</v>
      </c>
      <c r="AV250" s="275">
        <v>0</v>
      </c>
      <c r="AW250" s="275">
        <v>0</v>
      </c>
      <c r="AX250" s="275">
        <v>0</v>
      </c>
      <c r="AY250" s="275">
        <v>0</v>
      </c>
      <c r="AZ250" s="275">
        <v>0</v>
      </c>
      <c r="BA250" s="275">
        <v>0</v>
      </c>
      <c r="BB250" s="275">
        <v>0</v>
      </c>
      <c r="BC250" s="275">
        <v>0</v>
      </c>
      <c r="BD250" s="275">
        <v>0</v>
      </c>
      <c r="BE250" s="275">
        <v>0</v>
      </c>
      <c r="BF250" s="275">
        <v>0</v>
      </c>
      <c r="BG250" s="275">
        <v>0</v>
      </c>
      <c r="BH250" s="275">
        <v>0</v>
      </c>
      <c r="BI250" s="275">
        <v>0</v>
      </c>
    </row>
    <row r="251" spans="1:61" ht="18" customHeight="1" x14ac:dyDescent="0.2">
      <c r="A251" s="274" t="s">
        <v>1051</v>
      </c>
      <c r="B251" s="275">
        <v>0</v>
      </c>
      <c r="C251" s="275">
        <v>0</v>
      </c>
      <c r="D251" s="275">
        <v>0</v>
      </c>
      <c r="E251" s="275">
        <v>0</v>
      </c>
      <c r="F251" s="275">
        <v>0</v>
      </c>
      <c r="G251" s="275">
        <v>0</v>
      </c>
      <c r="H251" s="275">
        <v>0</v>
      </c>
      <c r="I251" s="275">
        <v>0</v>
      </c>
      <c r="J251" s="275">
        <v>0</v>
      </c>
      <c r="K251" s="275">
        <v>0</v>
      </c>
      <c r="L251" s="275"/>
      <c r="M251" s="275"/>
      <c r="N251" s="275"/>
      <c r="O251" s="275"/>
      <c r="P251" s="275">
        <v>0</v>
      </c>
      <c r="Q251" s="275">
        <v>0</v>
      </c>
      <c r="R251" s="275">
        <v>0</v>
      </c>
      <c r="S251" s="275">
        <v>0</v>
      </c>
      <c r="T251" s="275">
        <v>0</v>
      </c>
      <c r="U251" s="275">
        <v>0</v>
      </c>
      <c r="V251" s="275">
        <v>0</v>
      </c>
      <c r="W251" s="275">
        <v>0</v>
      </c>
      <c r="X251" s="275">
        <v>0</v>
      </c>
      <c r="Y251" s="275">
        <v>0</v>
      </c>
      <c r="Z251" s="275">
        <v>0</v>
      </c>
      <c r="AA251" s="275">
        <v>0</v>
      </c>
      <c r="AB251" s="275">
        <v>0</v>
      </c>
      <c r="AC251" s="275">
        <v>0</v>
      </c>
      <c r="AD251" s="275">
        <v>0</v>
      </c>
      <c r="AE251" s="275">
        <v>0</v>
      </c>
      <c r="AF251" s="275">
        <v>0</v>
      </c>
      <c r="AG251" s="275">
        <v>0</v>
      </c>
      <c r="AH251" s="275">
        <v>0</v>
      </c>
      <c r="AI251" s="275">
        <v>0</v>
      </c>
      <c r="AJ251" s="275">
        <v>0</v>
      </c>
      <c r="AK251" s="275">
        <v>0</v>
      </c>
      <c r="AL251" s="275">
        <v>0</v>
      </c>
      <c r="AM251" s="275">
        <v>0</v>
      </c>
      <c r="AN251" s="275">
        <v>0</v>
      </c>
      <c r="AO251" s="275">
        <v>0</v>
      </c>
      <c r="AP251" s="275">
        <v>0</v>
      </c>
      <c r="AQ251" s="275">
        <v>0</v>
      </c>
      <c r="AR251" s="275">
        <v>0</v>
      </c>
      <c r="AS251" s="275">
        <v>0</v>
      </c>
      <c r="AT251" s="275">
        <v>0</v>
      </c>
      <c r="AU251" s="275">
        <v>0</v>
      </c>
      <c r="AV251" s="275">
        <v>0</v>
      </c>
      <c r="AW251" s="275">
        <v>0</v>
      </c>
      <c r="AX251" s="275">
        <v>0</v>
      </c>
      <c r="AY251" s="275">
        <v>0</v>
      </c>
      <c r="AZ251" s="275">
        <v>0</v>
      </c>
      <c r="BA251" s="275">
        <v>0</v>
      </c>
      <c r="BB251" s="275">
        <v>0</v>
      </c>
      <c r="BC251" s="275">
        <v>0</v>
      </c>
      <c r="BD251" s="275">
        <v>0</v>
      </c>
      <c r="BE251" s="275">
        <v>0</v>
      </c>
      <c r="BF251" s="275">
        <v>0</v>
      </c>
      <c r="BG251" s="275">
        <v>0</v>
      </c>
      <c r="BH251" s="275">
        <v>0</v>
      </c>
      <c r="BI251" s="275">
        <v>0</v>
      </c>
    </row>
    <row r="252" spans="1:61" ht="18" customHeight="1" x14ac:dyDescent="0.2">
      <c r="A252" s="274" t="s">
        <v>1050</v>
      </c>
      <c r="B252" s="275">
        <v>0</v>
      </c>
      <c r="C252" s="275">
        <v>0</v>
      </c>
      <c r="D252" s="275">
        <v>0</v>
      </c>
      <c r="E252" s="275">
        <v>0</v>
      </c>
      <c r="F252" s="275">
        <v>0</v>
      </c>
      <c r="G252" s="275">
        <v>0</v>
      </c>
      <c r="H252" s="275">
        <v>0</v>
      </c>
      <c r="I252" s="275">
        <v>0</v>
      </c>
      <c r="J252" s="275">
        <v>0</v>
      </c>
      <c r="K252" s="275">
        <v>0</v>
      </c>
      <c r="L252" s="275"/>
      <c r="M252" s="275"/>
      <c r="N252" s="275"/>
      <c r="O252" s="275"/>
      <c r="P252" s="275">
        <v>0</v>
      </c>
      <c r="Q252" s="275">
        <v>0</v>
      </c>
      <c r="R252" s="275">
        <v>0</v>
      </c>
      <c r="S252" s="275">
        <v>0</v>
      </c>
      <c r="T252" s="275">
        <v>0</v>
      </c>
      <c r="U252" s="275">
        <v>0</v>
      </c>
      <c r="V252" s="275">
        <v>0</v>
      </c>
      <c r="W252" s="275">
        <v>0</v>
      </c>
      <c r="X252" s="275">
        <v>0</v>
      </c>
      <c r="Y252" s="275">
        <v>0</v>
      </c>
      <c r="Z252" s="275">
        <v>0</v>
      </c>
      <c r="AA252" s="275">
        <v>0</v>
      </c>
      <c r="AB252" s="275">
        <v>0</v>
      </c>
      <c r="AC252" s="275">
        <v>0</v>
      </c>
      <c r="AD252" s="275">
        <v>0</v>
      </c>
      <c r="AE252" s="275">
        <v>0</v>
      </c>
      <c r="AF252" s="275">
        <v>0</v>
      </c>
      <c r="AG252" s="275">
        <v>0</v>
      </c>
      <c r="AH252" s="275">
        <v>0</v>
      </c>
      <c r="AI252" s="275">
        <v>0</v>
      </c>
      <c r="AJ252" s="275">
        <v>0</v>
      </c>
      <c r="AK252" s="275">
        <v>0</v>
      </c>
      <c r="AL252" s="275">
        <v>0</v>
      </c>
      <c r="AM252" s="275">
        <v>0</v>
      </c>
      <c r="AN252" s="275">
        <v>0</v>
      </c>
      <c r="AO252" s="275">
        <v>0</v>
      </c>
      <c r="AP252" s="275">
        <v>0</v>
      </c>
      <c r="AQ252" s="275">
        <v>0</v>
      </c>
      <c r="AR252" s="275">
        <v>0</v>
      </c>
      <c r="AS252" s="275">
        <v>0</v>
      </c>
      <c r="AT252" s="275">
        <v>0</v>
      </c>
      <c r="AU252" s="275">
        <v>0</v>
      </c>
      <c r="AV252" s="275">
        <v>0</v>
      </c>
      <c r="AW252" s="275">
        <v>0</v>
      </c>
      <c r="AX252" s="275">
        <v>0</v>
      </c>
      <c r="AY252" s="275">
        <v>0</v>
      </c>
      <c r="AZ252" s="275">
        <v>0</v>
      </c>
      <c r="BA252" s="275">
        <v>0</v>
      </c>
      <c r="BB252" s="275">
        <v>0</v>
      </c>
      <c r="BC252" s="275">
        <v>0</v>
      </c>
      <c r="BD252" s="275">
        <v>1</v>
      </c>
      <c r="BE252" s="275">
        <v>25</v>
      </c>
      <c r="BF252" s="275">
        <v>61</v>
      </c>
      <c r="BG252" s="275">
        <v>59</v>
      </c>
      <c r="BH252" s="275">
        <v>8</v>
      </c>
      <c r="BI252" s="275">
        <v>0</v>
      </c>
    </row>
    <row r="253" spans="1:61" ht="18" customHeight="1" x14ac:dyDescent="0.2">
      <c r="A253" s="274" t="s">
        <v>1049</v>
      </c>
      <c r="B253" s="275">
        <v>0</v>
      </c>
      <c r="C253" s="275">
        <v>0</v>
      </c>
      <c r="D253" s="275">
        <v>0</v>
      </c>
      <c r="E253" s="275">
        <v>0</v>
      </c>
      <c r="F253" s="275">
        <v>0</v>
      </c>
      <c r="G253" s="275">
        <v>0</v>
      </c>
      <c r="H253" s="275">
        <v>0</v>
      </c>
      <c r="I253" s="275">
        <v>0</v>
      </c>
      <c r="J253" s="275">
        <v>0</v>
      </c>
      <c r="K253" s="275">
        <v>0</v>
      </c>
      <c r="L253" s="275"/>
      <c r="M253" s="275"/>
      <c r="N253" s="275"/>
      <c r="O253" s="275"/>
      <c r="P253" s="275">
        <v>0</v>
      </c>
      <c r="Q253" s="275">
        <v>0</v>
      </c>
      <c r="R253" s="275">
        <v>0</v>
      </c>
      <c r="S253" s="275">
        <v>0</v>
      </c>
      <c r="T253" s="275">
        <v>0</v>
      </c>
      <c r="U253" s="275">
        <v>0</v>
      </c>
      <c r="V253" s="275">
        <v>0</v>
      </c>
      <c r="W253" s="275">
        <v>0</v>
      </c>
      <c r="X253" s="275">
        <v>0</v>
      </c>
      <c r="Y253" s="275">
        <v>0</v>
      </c>
      <c r="Z253" s="275">
        <v>0</v>
      </c>
      <c r="AA253" s="275">
        <v>0</v>
      </c>
      <c r="AB253" s="275">
        <v>0</v>
      </c>
      <c r="AC253" s="275">
        <v>0</v>
      </c>
      <c r="AD253" s="275">
        <v>0</v>
      </c>
      <c r="AE253" s="275">
        <v>0</v>
      </c>
      <c r="AF253" s="275">
        <v>0</v>
      </c>
      <c r="AG253" s="275">
        <v>0</v>
      </c>
      <c r="AH253" s="275">
        <v>0</v>
      </c>
      <c r="AI253" s="275">
        <v>0</v>
      </c>
      <c r="AJ253" s="275">
        <v>0</v>
      </c>
      <c r="AK253" s="275">
        <v>0</v>
      </c>
      <c r="AL253" s="275">
        <v>0</v>
      </c>
      <c r="AM253" s="275">
        <v>0</v>
      </c>
      <c r="AN253" s="275">
        <v>0</v>
      </c>
      <c r="AO253" s="275">
        <v>0</v>
      </c>
      <c r="AP253" s="275">
        <v>0</v>
      </c>
      <c r="AQ253" s="275">
        <v>0</v>
      </c>
      <c r="AR253" s="275">
        <v>0</v>
      </c>
      <c r="AS253" s="275">
        <v>0</v>
      </c>
      <c r="AT253" s="275">
        <v>0</v>
      </c>
      <c r="AU253" s="275">
        <v>0</v>
      </c>
      <c r="AV253" s="275">
        <v>0</v>
      </c>
      <c r="AW253" s="275">
        <v>0</v>
      </c>
      <c r="AX253" s="275">
        <v>0</v>
      </c>
      <c r="AY253" s="275">
        <v>0</v>
      </c>
      <c r="AZ253" s="275">
        <v>0</v>
      </c>
      <c r="BA253" s="275">
        <v>0</v>
      </c>
      <c r="BB253" s="275">
        <v>0</v>
      </c>
      <c r="BC253" s="275">
        <v>0</v>
      </c>
      <c r="BD253" s="275">
        <v>0</v>
      </c>
      <c r="BE253" s="275">
        <v>0</v>
      </c>
      <c r="BF253" s="275">
        <v>0</v>
      </c>
      <c r="BG253" s="275">
        <v>0</v>
      </c>
      <c r="BH253" s="275">
        <v>0</v>
      </c>
      <c r="BI253" s="275">
        <v>0</v>
      </c>
    </row>
    <row r="254" spans="1:61" ht="18" customHeight="1" x14ac:dyDescent="0.2">
      <c r="A254" s="274" t="s">
        <v>1048</v>
      </c>
      <c r="B254" s="275">
        <v>8</v>
      </c>
      <c r="C254" s="275">
        <v>8</v>
      </c>
      <c r="D254" s="275">
        <v>9</v>
      </c>
      <c r="E254" s="275">
        <v>9</v>
      </c>
      <c r="F254" s="275">
        <v>10</v>
      </c>
      <c r="G254" s="275">
        <v>12</v>
      </c>
      <c r="H254" s="275">
        <v>15</v>
      </c>
      <c r="I254" s="275">
        <v>22</v>
      </c>
      <c r="J254" s="275">
        <v>32</v>
      </c>
      <c r="K254" s="275">
        <v>37</v>
      </c>
      <c r="L254" s="275"/>
      <c r="M254" s="275"/>
      <c r="N254" s="275"/>
      <c r="O254" s="275"/>
      <c r="P254" s="275">
        <v>30</v>
      </c>
      <c r="Q254" s="275">
        <v>26</v>
      </c>
      <c r="R254" s="275">
        <v>30</v>
      </c>
      <c r="S254" s="275">
        <v>38</v>
      </c>
      <c r="T254" s="275">
        <v>58</v>
      </c>
      <c r="U254" s="275">
        <v>85</v>
      </c>
      <c r="V254" s="275">
        <v>122</v>
      </c>
      <c r="W254" s="275">
        <v>157</v>
      </c>
      <c r="X254" s="275">
        <v>222</v>
      </c>
      <c r="Y254" s="275">
        <v>255</v>
      </c>
      <c r="Z254" s="275">
        <v>365</v>
      </c>
      <c r="AA254" s="275">
        <v>388</v>
      </c>
      <c r="AB254" s="275">
        <v>397</v>
      </c>
      <c r="AC254" s="275">
        <v>471</v>
      </c>
      <c r="AD254" s="275">
        <v>567</v>
      </c>
      <c r="AE254" s="275">
        <v>607</v>
      </c>
      <c r="AF254" s="275">
        <v>666</v>
      </c>
      <c r="AG254" s="275">
        <v>644</v>
      </c>
      <c r="AH254" s="275">
        <v>749</v>
      </c>
      <c r="AI254" s="275">
        <v>884</v>
      </c>
      <c r="AJ254" s="275">
        <v>1021</v>
      </c>
      <c r="AK254" s="275">
        <v>1124</v>
      </c>
      <c r="AL254" s="275">
        <v>1245</v>
      </c>
      <c r="AM254" s="275">
        <v>1345</v>
      </c>
      <c r="AN254" s="275">
        <v>1493</v>
      </c>
      <c r="AO254" s="275">
        <v>1579</v>
      </c>
      <c r="AP254" s="275">
        <v>1657</v>
      </c>
      <c r="AQ254" s="275">
        <v>1679</v>
      </c>
      <c r="AR254" s="275">
        <v>1543</v>
      </c>
      <c r="AS254" s="275">
        <v>1575</v>
      </c>
      <c r="AT254" s="275">
        <v>1512</v>
      </c>
      <c r="AU254" s="275">
        <v>1679</v>
      </c>
      <c r="AV254" s="275">
        <v>1664</v>
      </c>
      <c r="AW254" s="275">
        <v>1534</v>
      </c>
      <c r="AX254" s="275">
        <v>1563</v>
      </c>
      <c r="AY254" s="275">
        <v>1470</v>
      </c>
      <c r="AZ254" s="275">
        <v>1259</v>
      </c>
      <c r="BA254" s="275">
        <v>1261</v>
      </c>
      <c r="BB254" s="275">
        <v>1212</v>
      </c>
      <c r="BC254" s="275">
        <v>1078</v>
      </c>
      <c r="BD254" s="275">
        <v>1042</v>
      </c>
      <c r="BE254" s="275">
        <v>1080</v>
      </c>
      <c r="BF254" s="275">
        <v>1141</v>
      </c>
      <c r="BG254" s="275">
        <v>1183</v>
      </c>
      <c r="BH254" s="275">
        <v>1237</v>
      </c>
      <c r="BI254" s="275">
        <v>1314</v>
      </c>
    </row>
    <row r="255" spans="1:61" ht="18" customHeight="1" x14ac:dyDescent="0.2">
      <c r="A255" s="274" t="s">
        <v>1047</v>
      </c>
      <c r="B255" s="275">
        <v>0</v>
      </c>
      <c r="C255" s="275">
        <v>0</v>
      </c>
      <c r="D255" s="275">
        <v>0</v>
      </c>
      <c r="E255" s="275">
        <v>0</v>
      </c>
      <c r="F255" s="275">
        <v>0</v>
      </c>
      <c r="G255" s="275">
        <v>0</v>
      </c>
      <c r="H255" s="275">
        <v>0</v>
      </c>
      <c r="I255" s="275">
        <v>0</v>
      </c>
      <c r="J255" s="275">
        <v>0</v>
      </c>
      <c r="K255" s="275">
        <v>0</v>
      </c>
      <c r="L255" s="275"/>
      <c r="M255" s="275"/>
      <c r="N255" s="275"/>
      <c r="O255" s="275"/>
      <c r="P255" s="275">
        <v>0</v>
      </c>
      <c r="Q255" s="275">
        <v>0</v>
      </c>
      <c r="R255" s="275">
        <v>0</v>
      </c>
      <c r="S255" s="275">
        <v>0</v>
      </c>
      <c r="T255" s="275">
        <v>0</v>
      </c>
      <c r="U255" s="275">
        <v>0</v>
      </c>
      <c r="V255" s="275">
        <v>0</v>
      </c>
      <c r="W255" s="275">
        <v>0</v>
      </c>
      <c r="X255" s="275">
        <v>0</v>
      </c>
      <c r="Y255" s="275">
        <v>0</v>
      </c>
      <c r="Z255" s="275">
        <v>0</v>
      </c>
      <c r="AA255" s="275">
        <v>0</v>
      </c>
      <c r="AB255" s="275">
        <v>0</v>
      </c>
      <c r="AC255" s="275">
        <v>0</v>
      </c>
      <c r="AD255" s="275">
        <v>0</v>
      </c>
      <c r="AE255" s="275">
        <v>0</v>
      </c>
      <c r="AF255" s="275">
        <v>0</v>
      </c>
      <c r="AG255" s="275">
        <v>0</v>
      </c>
      <c r="AH255" s="275">
        <v>0</v>
      </c>
      <c r="AI255" s="275">
        <v>0</v>
      </c>
      <c r="AJ255" s="275">
        <v>0</v>
      </c>
      <c r="AK255" s="275">
        <v>0</v>
      </c>
      <c r="AL255" s="275">
        <v>0</v>
      </c>
      <c r="AM255" s="275">
        <v>0</v>
      </c>
      <c r="AN255" s="275">
        <v>0</v>
      </c>
      <c r="AO255" s="275">
        <v>0</v>
      </c>
      <c r="AP255" s="275">
        <v>0</v>
      </c>
      <c r="AQ255" s="275">
        <v>0</v>
      </c>
      <c r="AR255" s="275">
        <v>0</v>
      </c>
      <c r="AS255" s="275">
        <v>0</v>
      </c>
      <c r="AT255" s="275">
        <v>0</v>
      </c>
      <c r="AU255" s="275">
        <v>0</v>
      </c>
      <c r="AV255" s="275">
        <v>0</v>
      </c>
      <c r="AW255" s="275">
        <v>0</v>
      </c>
      <c r="AX255" s="275">
        <v>0</v>
      </c>
      <c r="AY255" s="275">
        <v>0</v>
      </c>
      <c r="AZ255" s="275">
        <v>0</v>
      </c>
      <c r="BA255" s="275">
        <v>0</v>
      </c>
      <c r="BB255" s="275">
        <v>0</v>
      </c>
      <c r="BC255" s="275">
        <v>0</v>
      </c>
      <c r="BD255" s="275">
        <v>0</v>
      </c>
      <c r="BE255" s="275">
        <v>0</v>
      </c>
      <c r="BF255" s="275">
        <v>0</v>
      </c>
      <c r="BG255" s="275">
        <v>0</v>
      </c>
      <c r="BH255" s="275">
        <v>0</v>
      </c>
      <c r="BI255" s="275">
        <v>0</v>
      </c>
    </row>
    <row r="256" spans="1:61" ht="18" customHeight="1" x14ac:dyDescent="0.2">
      <c r="A256" s="274" t="s">
        <v>1046</v>
      </c>
      <c r="B256" s="275">
        <v>0</v>
      </c>
      <c r="C256" s="275">
        <v>0</v>
      </c>
      <c r="D256" s="275">
        <v>0</v>
      </c>
      <c r="E256" s="275">
        <v>0</v>
      </c>
      <c r="F256" s="275">
        <v>0</v>
      </c>
      <c r="G256" s="275">
        <v>0</v>
      </c>
      <c r="H256" s="275">
        <v>11</v>
      </c>
      <c r="I256" s="275">
        <v>51</v>
      </c>
      <c r="J256" s="275">
        <v>72</v>
      </c>
      <c r="K256" s="275">
        <v>84</v>
      </c>
      <c r="L256" s="275"/>
      <c r="M256" s="275"/>
      <c r="N256" s="275"/>
      <c r="O256" s="275"/>
      <c r="P256" s="275">
        <v>74</v>
      </c>
      <c r="Q256" s="275">
        <v>72</v>
      </c>
      <c r="R256" s="275">
        <v>83</v>
      </c>
      <c r="S256" s="275">
        <v>101</v>
      </c>
      <c r="T256" s="275">
        <v>166</v>
      </c>
      <c r="U256" s="275">
        <v>275</v>
      </c>
      <c r="V256" s="275">
        <v>406</v>
      </c>
      <c r="W256" s="275">
        <v>514</v>
      </c>
      <c r="X256" s="275">
        <v>625</v>
      </c>
      <c r="Y256" s="275">
        <v>778</v>
      </c>
      <c r="Z256" s="275">
        <v>915</v>
      </c>
      <c r="AA256" s="275">
        <v>1242</v>
      </c>
      <c r="AB256" s="275">
        <v>1562</v>
      </c>
      <c r="AC256" s="275">
        <v>1931</v>
      </c>
      <c r="AD256" s="275">
        <v>2328</v>
      </c>
      <c r="AE256" s="275">
        <v>2483</v>
      </c>
      <c r="AF256" s="275">
        <v>2589</v>
      </c>
      <c r="AG256" s="275">
        <v>2771</v>
      </c>
      <c r="AH256" s="275">
        <v>3083</v>
      </c>
      <c r="AI256" s="275">
        <v>3942</v>
      </c>
      <c r="AJ256" s="275">
        <v>5407</v>
      </c>
      <c r="AK256" s="275">
        <v>7136</v>
      </c>
      <c r="AL256" s="275">
        <v>9385</v>
      </c>
      <c r="AM256" s="275">
        <v>11761</v>
      </c>
      <c r="AN256" s="275">
        <v>14925</v>
      </c>
      <c r="AO256" s="275">
        <v>17277</v>
      </c>
      <c r="AP256" s="275">
        <v>18701</v>
      </c>
      <c r="AQ256" s="275">
        <v>19019</v>
      </c>
      <c r="AR256" s="275">
        <v>14981</v>
      </c>
      <c r="AS256" s="275">
        <v>14109</v>
      </c>
      <c r="AT256" s="275">
        <v>15308</v>
      </c>
      <c r="AU256" s="275">
        <v>18188</v>
      </c>
      <c r="AV256" s="275">
        <v>21050</v>
      </c>
      <c r="AW256" s="275">
        <v>24653</v>
      </c>
      <c r="AX256" s="275">
        <v>29020</v>
      </c>
      <c r="AY256" s="275">
        <v>33129</v>
      </c>
      <c r="AZ256" s="275">
        <v>37978</v>
      </c>
      <c r="BA256" s="275">
        <v>43869</v>
      </c>
      <c r="BB256" s="275">
        <v>48713</v>
      </c>
      <c r="BC256" s="275">
        <v>54275</v>
      </c>
      <c r="BD256" s="275">
        <v>57676</v>
      </c>
      <c r="BE256" s="275">
        <v>59308</v>
      </c>
      <c r="BF256" s="275">
        <v>61149</v>
      </c>
      <c r="BG256" s="275">
        <v>62383</v>
      </c>
      <c r="BH256" s="275">
        <v>64477</v>
      </c>
      <c r="BI256" s="275">
        <v>67201</v>
      </c>
    </row>
    <row r="257" spans="1:61" ht="18" customHeight="1" x14ac:dyDescent="0.2">
      <c r="A257" s="289" t="s">
        <v>1077</v>
      </c>
      <c r="B257" s="275">
        <v>1626</v>
      </c>
      <c r="C257" s="275">
        <v>1764</v>
      </c>
      <c r="D257" s="275">
        <v>1901</v>
      </c>
      <c r="E257" s="275">
        <v>1944</v>
      </c>
      <c r="F257" s="275">
        <v>2083</v>
      </c>
      <c r="G257" s="275">
        <v>2211</v>
      </c>
      <c r="H257" s="275">
        <v>2377</v>
      </c>
      <c r="I257" s="275">
        <v>2527</v>
      </c>
      <c r="J257" s="275">
        <v>2677</v>
      </c>
      <c r="K257" s="275">
        <v>2967</v>
      </c>
      <c r="L257" s="275"/>
      <c r="M257" s="275"/>
      <c r="N257" s="275"/>
      <c r="O257" s="275"/>
      <c r="P257" s="275">
        <v>3325</v>
      </c>
      <c r="Q257" s="275">
        <v>3470</v>
      </c>
      <c r="R257" s="275">
        <v>3672</v>
      </c>
      <c r="S257" s="275">
        <v>3983</v>
      </c>
      <c r="T257" s="275">
        <v>4491</v>
      </c>
      <c r="U257" s="275">
        <v>4949</v>
      </c>
      <c r="V257" s="275">
        <v>5433</v>
      </c>
      <c r="W257" s="275">
        <v>6083</v>
      </c>
      <c r="X257" s="275">
        <v>7137</v>
      </c>
      <c r="Y257" s="275">
        <v>8450</v>
      </c>
      <c r="Z257" s="275">
        <v>9801</v>
      </c>
      <c r="AA257" s="275">
        <v>11296</v>
      </c>
      <c r="AB257" s="275">
        <v>12581</v>
      </c>
      <c r="AC257" s="275">
        <v>13755</v>
      </c>
      <c r="AD257" s="275">
        <v>14976</v>
      </c>
      <c r="AE257" s="275">
        <v>15955</v>
      </c>
      <c r="AF257" s="275">
        <v>17063</v>
      </c>
      <c r="AG257" s="275">
        <v>18265</v>
      </c>
      <c r="AH257" s="275">
        <v>19376</v>
      </c>
      <c r="AI257" s="275">
        <v>20819</v>
      </c>
      <c r="AJ257" s="275">
        <v>22446</v>
      </c>
      <c r="AK257" s="275">
        <v>23247</v>
      </c>
      <c r="AL257" s="275">
        <v>23213</v>
      </c>
      <c r="AM257" s="275">
        <v>23742</v>
      </c>
      <c r="AN257" s="275">
        <v>24310</v>
      </c>
      <c r="AO257" s="275">
        <v>25100</v>
      </c>
      <c r="AP257" s="275">
        <v>26004</v>
      </c>
      <c r="AQ257" s="275">
        <v>27581</v>
      </c>
      <c r="AR257" s="275">
        <v>28574</v>
      </c>
      <c r="AS257" s="275">
        <v>30624</v>
      </c>
      <c r="AT257" s="275">
        <v>31568</v>
      </c>
      <c r="AU257" s="275">
        <v>32250</v>
      </c>
      <c r="AV257" s="275">
        <v>33292</v>
      </c>
      <c r="AW257" s="275">
        <v>36199</v>
      </c>
      <c r="AX257" s="275">
        <v>38088</v>
      </c>
      <c r="AY257" s="275">
        <v>40805</v>
      </c>
      <c r="AZ257" s="275">
        <v>43733</v>
      </c>
      <c r="BA257" s="275">
        <v>47752</v>
      </c>
      <c r="BB257" s="275">
        <v>49472</v>
      </c>
      <c r="BC257" s="275">
        <v>50328</v>
      </c>
      <c r="BD257" s="275">
        <v>51246</v>
      </c>
      <c r="BE257" s="275">
        <v>52825</v>
      </c>
      <c r="BF257" s="275">
        <v>53733</v>
      </c>
      <c r="BG257" s="275">
        <v>55672</v>
      </c>
      <c r="BH257" s="275">
        <v>56912</v>
      </c>
      <c r="BI257" s="275">
        <v>59030</v>
      </c>
    </row>
    <row r="258" spans="1:61" ht="18" customHeight="1" x14ac:dyDescent="0.2">
      <c r="A258" s="274" t="s">
        <v>1068</v>
      </c>
      <c r="B258" s="275">
        <v>1626</v>
      </c>
      <c r="C258" s="275">
        <v>1764</v>
      </c>
      <c r="D258" s="275">
        <v>1901</v>
      </c>
      <c r="E258" s="275">
        <v>1944</v>
      </c>
      <c r="F258" s="275">
        <v>2083</v>
      </c>
      <c r="G258" s="275">
        <v>2211</v>
      </c>
      <c r="H258" s="275">
        <v>2375</v>
      </c>
      <c r="I258" s="275">
        <v>2522</v>
      </c>
      <c r="J258" s="275">
        <v>2671</v>
      </c>
      <c r="K258" s="275">
        <v>2960</v>
      </c>
      <c r="L258" s="275"/>
      <c r="M258" s="275"/>
      <c r="N258" s="275"/>
      <c r="O258" s="275"/>
      <c r="P258" s="275">
        <v>3316</v>
      </c>
      <c r="Q258" s="275">
        <v>3460</v>
      </c>
      <c r="R258" s="275">
        <v>3659</v>
      </c>
      <c r="S258" s="275">
        <v>3968</v>
      </c>
      <c r="T258" s="275">
        <v>4470</v>
      </c>
      <c r="U258" s="275">
        <v>4921</v>
      </c>
      <c r="V258" s="275">
        <v>5399</v>
      </c>
      <c r="W258" s="275">
        <v>6039</v>
      </c>
      <c r="X258" s="275">
        <v>7078</v>
      </c>
      <c r="Y258" s="275">
        <v>8376</v>
      </c>
      <c r="Z258" s="275">
        <v>9703</v>
      </c>
      <c r="AA258" s="275">
        <v>11166</v>
      </c>
      <c r="AB258" s="275">
        <v>12413</v>
      </c>
      <c r="AC258" s="275">
        <v>13536</v>
      </c>
      <c r="AD258" s="275">
        <v>14722</v>
      </c>
      <c r="AE258" s="275">
        <v>15668</v>
      </c>
      <c r="AF258" s="275">
        <v>16734</v>
      </c>
      <c r="AG258" s="275">
        <v>17885</v>
      </c>
      <c r="AH258" s="275">
        <v>18958</v>
      </c>
      <c r="AI258" s="275">
        <v>20343</v>
      </c>
      <c r="AJ258" s="275">
        <v>21889</v>
      </c>
      <c r="AK258" s="275">
        <v>22505</v>
      </c>
      <c r="AL258" s="275">
        <v>22348</v>
      </c>
      <c r="AM258" s="275">
        <v>22783</v>
      </c>
      <c r="AN258" s="275">
        <v>23290</v>
      </c>
      <c r="AO258" s="275">
        <v>23893</v>
      </c>
      <c r="AP258" s="275">
        <v>24777</v>
      </c>
      <c r="AQ258" s="275">
        <v>26248</v>
      </c>
      <c r="AR258" s="275">
        <v>27224</v>
      </c>
      <c r="AS258" s="275">
        <v>29296</v>
      </c>
      <c r="AT258" s="275">
        <v>30134</v>
      </c>
      <c r="AU258" s="275">
        <v>30669</v>
      </c>
      <c r="AV258" s="275">
        <v>31614</v>
      </c>
      <c r="AW258" s="275">
        <v>34338</v>
      </c>
      <c r="AX258" s="275">
        <v>36063</v>
      </c>
      <c r="AY258" s="275">
        <v>38663</v>
      </c>
      <c r="AZ258" s="275">
        <v>41436</v>
      </c>
      <c r="BA258" s="275">
        <v>45212</v>
      </c>
      <c r="BB258" s="275">
        <v>46754</v>
      </c>
      <c r="BC258" s="275">
        <v>47532</v>
      </c>
      <c r="BD258" s="275">
        <v>48232</v>
      </c>
      <c r="BE258" s="275">
        <v>49689</v>
      </c>
      <c r="BF258" s="275">
        <v>50450</v>
      </c>
      <c r="BG258" s="275">
        <v>52946</v>
      </c>
      <c r="BH258" s="275">
        <v>54620</v>
      </c>
      <c r="BI258" s="275">
        <v>56778</v>
      </c>
    </row>
    <row r="259" spans="1:61" ht="18" customHeight="1" x14ac:dyDescent="0.2">
      <c r="A259" s="274" t="s">
        <v>1067</v>
      </c>
      <c r="B259" s="275">
        <v>0</v>
      </c>
      <c r="C259" s="275">
        <v>0</v>
      </c>
      <c r="D259" s="275">
        <v>0</v>
      </c>
      <c r="E259" s="275">
        <v>0</v>
      </c>
      <c r="F259" s="275">
        <v>0</v>
      </c>
      <c r="G259" s="275">
        <v>0</v>
      </c>
      <c r="H259" s="275">
        <v>2</v>
      </c>
      <c r="I259" s="275">
        <v>5</v>
      </c>
      <c r="J259" s="275">
        <v>6</v>
      </c>
      <c r="K259" s="275">
        <v>7</v>
      </c>
      <c r="L259" s="275"/>
      <c r="M259" s="275"/>
      <c r="N259" s="275"/>
      <c r="O259" s="275"/>
      <c r="P259" s="275">
        <v>9</v>
      </c>
      <c r="Q259" s="275">
        <v>10</v>
      </c>
      <c r="R259" s="275">
        <v>13</v>
      </c>
      <c r="S259" s="275">
        <v>15</v>
      </c>
      <c r="T259" s="275">
        <v>21</v>
      </c>
      <c r="U259" s="275">
        <v>28</v>
      </c>
      <c r="V259" s="275">
        <v>34</v>
      </c>
      <c r="W259" s="275">
        <v>44</v>
      </c>
      <c r="X259" s="275">
        <v>59</v>
      </c>
      <c r="Y259" s="275">
        <v>74</v>
      </c>
      <c r="Z259" s="275">
        <v>98</v>
      </c>
      <c r="AA259" s="275">
        <v>130</v>
      </c>
      <c r="AB259" s="275">
        <v>168</v>
      </c>
      <c r="AC259" s="275">
        <v>219</v>
      </c>
      <c r="AD259" s="275">
        <v>254</v>
      </c>
      <c r="AE259" s="275">
        <v>287</v>
      </c>
      <c r="AF259" s="275">
        <v>329</v>
      </c>
      <c r="AG259" s="275">
        <v>380</v>
      </c>
      <c r="AH259" s="275">
        <v>418</v>
      </c>
      <c r="AI259" s="275">
        <v>476</v>
      </c>
      <c r="AJ259" s="275">
        <v>557</v>
      </c>
      <c r="AK259" s="275">
        <v>742</v>
      </c>
      <c r="AL259" s="275">
        <v>865</v>
      </c>
      <c r="AM259" s="275">
        <v>959</v>
      </c>
      <c r="AN259" s="275">
        <v>1020</v>
      </c>
      <c r="AO259" s="275">
        <v>1207</v>
      </c>
      <c r="AP259" s="275">
        <v>1227</v>
      </c>
      <c r="AQ259" s="275">
        <v>1333</v>
      </c>
      <c r="AR259" s="275">
        <v>1350</v>
      </c>
      <c r="AS259" s="275">
        <v>1327</v>
      </c>
      <c r="AT259" s="275">
        <v>1434</v>
      </c>
      <c r="AU259" s="275">
        <v>1581</v>
      </c>
      <c r="AV259" s="275">
        <v>1678</v>
      </c>
      <c r="AW259" s="275">
        <v>1861</v>
      </c>
      <c r="AX259" s="275">
        <v>2025</v>
      </c>
      <c r="AY259" s="275">
        <v>2142</v>
      </c>
      <c r="AZ259" s="275">
        <v>2297</v>
      </c>
      <c r="BA259" s="275">
        <v>2540</v>
      </c>
      <c r="BB259" s="275">
        <v>2718</v>
      </c>
      <c r="BC259" s="275">
        <v>2796</v>
      </c>
      <c r="BD259" s="275">
        <v>3013</v>
      </c>
      <c r="BE259" s="275">
        <v>3135</v>
      </c>
      <c r="BF259" s="275">
        <v>3281</v>
      </c>
      <c r="BG259" s="275">
        <v>2724</v>
      </c>
      <c r="BH259" s="275">
        <v>2292</v>
      </c>
      <c r="BI259" s="275">
        <v>2253</v>
      </c>
    </row>
    <row r="260" spans="1:61" ht="18" customHeight="1" x14ac:dyDescent="0.2">
      <c r="A260" s="274" t="s">
        <v>1066</v>
      </c>
      <c r="B260" s="275">
        <v>0</v>
      </c>
      <c r="C260" s="275">
        <v>0</v>
      </c>
      <c r="D260" s="275">
        <v>0</v>
      </c>
      <c r="E260" s="275">
        <v>0</v>
      </c>
      <c r="F260" s="275">
        <v>0</v>
      </c>
      <c r="G260" s="275">
        <v>0</v>
      </c>
      <c r="H260" s="275">
        <v>0</v>
      </c>
      <c r="I260" s="275">
        <v>0</v>
      </c>
      <c r="J260" s="275">
        <v>0</v>
      </c>
      <c r="K260" s="275">
        <v>0</v>
      </c>
      <c r="L260" s="275"/>
      <c r="M260" s="275"/>
      <c r="N260" s="275"/>
      <c r="O260" s="275"/>
      <c r="P260" s="275">
        <v>0</v>
      </c>
      <c r="Q260" s="275">
        <v>0</v>
      </c>
      <c r="R260" s="275">
        <v>0</v>
      </c>
      <c r="S260" s="275">
        <v>0</v>
      </c>
      <c r="T260" s="275">
        <v>0</v>
      </c>
      <c r="U260" s="275">
        <v>0</v>
      </c>
      <c r="V260" s="275">
        <v>0</v>
      </c>
      <c r="W260" s="275">
        <v>0</v>
      </c>
      <c r="X260" s="275">
        <v>0</v>
      </c>
      <c r="Y260" s="275">
        <v>0</v>
      </c>
      <c r="Z260" s="275">
        <v>0</v>
      </c>
      <c r="AA260" s="275">
        <v>0</v>
      </c>
      <c r="AB260" s="275">
        <v>0</v>
      </c>
      <c r="AC260" s="275">
        <v>0</v>
      </c>
      <c r="AD260" s="275">
        <v>0</v>
      </c>
      <c r="AE260" s="275">
        <v>0</v>
      </c>
      <c r="AF260" s="275">
        <v>0</v>
      </c>
      <c r="AG260" s="275">
        <v>0</v>
      </c>
      <c r="AH260" s="275">
        <v>0</v>
      </c>
      <c r="AI260" s="275">
        <v>0</v>
      </c>
      <c r="AJ260" s="275">
        <v>0</v>
      </c>
      <c r="AK260" s="275">
        <v>0</v>
      </c>
      <c r="AL260" s="275">
        <v>0</v>
      </c>
      <c r="AM260" s="275">
        <v>0</v>
      </c>
      <c r="AN260" s="275">
        <v>0</v>
      </c>
      <c r="AO260" s="275">
        <v>0</v>
      </c>
      <c r="AP260" s="275">
        <v>0</v>
      </c>
      <c r="AQ260" s="275">
        <v>0</v>
      </c>
      <c r="AR260" s="275">
        <v>0</v>
      </c>
      <c r="AS260" s="275">
        <v>0</v>
      </c>
      <c r="AT260" s="275">
        <v>0</v>
      </c>
      <c r="AU260" s="275">
        <v>0</v>
      </c>
      <c r="AV260" s="275">
        <v>0</v>
      </c>
      <c r="AW260" s="275">
        <v>0</v>
      </c>
      <c r="AX260" s="275">
        <v>0</v>
      </c>
      <c r="AY260" s="275">
        <v>0</v>
      </c>
      <c r="AZ260" s="275">
        <v>0</v>
      </c>
      <c r="BA260" s="275">
        <v>0</v>
      </c>
      <c r="BB260" s="275">
        <v>0</v>
      </c>
      <c r="BC260" s="275">
        <v>0</v>
      </c>
      <c r="BD260" s="275">
        <v>0</v>
      </c>
      <c r="BE260" s="275">
        <v>0</v>
      </c>
      <c r="BF260" s="275">
        <v>0</v>
      </c>
      <c r="BG260" s="275">
        <v>0</v>
      </c>
      <c r="BH260" s="275">
        <v>0</v>
      </c>
      <c r="BI260" s="275">
        <v>0</v>
      </c>
    </row>
    <row r="261" spans="1:61" ht="18" customHeight="1" x14ac:dyDescent="0.2">
      <c r="A261" s="274" t="s">
        <v>1065</v>
      </c>
      <c r="B261" s="275">
        <v>0</v>
      </c>
      <c r="C261" s="275">
        <v>0</v>
      </c>
      <c r="D261" s="275">
        <v>0</v>
      </c>
      <c r="E261" s="275">
        <v>0</v>
      </c>
      <c r="F261" s="275">
        <v>0</v>
      </c>
      <c r="G261" s="275">
        <v>0</v>
      </c>
      <c r="H261" s="275">
        <v>2</v>
      </c>
      <c r="I261" s="275">
        <v>5</v>
      </c>
      <c r="J261" s="275">
        <v>6</v>
      </c>
      <c r="K261" s="275">
        <v>7</v>
      </c>
      <c r="L261" s="275"/>
      <c r="M261" s="275"/>
      <c r="N261" s="275"/>
      <c r="O261" s="275"/>
      <c r="P261" s="275">
        <v>9</v>
      </c>
      <c r="Q261" s="275">
        <v>10</v>
      </c>
      <c r="R261" s="275">
        <v>13</v>
      </c>
      <c r="S261" s="275">
        <v>15</v>
      </c>
      <c r="T261" s="275">
        <v>21</v>
      </c>
      <c r="U261" s="275">
        <v>28</v>
      </c>
      <c r="V261" s="275">
        <v>34</v>
      </c>
      <c r="W261" s="275">
        <v>44</v>
      </c>
      <c r="X261" s="275">
        <v>59</v>
      </c>
      <c r="Y261" s="275">
        <v>74</v>
      </c>
      <c r="Z261" s="275">
        <v>98</v>
      </c>
      <c r="AA261" s="275">
        <v>130</v>
      </c>
      <c r="AB261" s="275">
        <v>168</v>
      </c>
      <c r="AC261" s="275">
        <v>219</v>
      </c>
      <c r="AD261" s="275">
        <v>254</v>
      </c>
      <c r="AE261" s="275">
        <v>287</v>
      </c>
      <c r="AF261" s="275">
        <v>329</v>
      </c>
      <c r="AG261" s="275">
        <v>380</v>
      </c>
      <c r="AH261" s="275">
        <v>418</v>
      </c>
      <c r="AI261" s="275">
        <v>476</v>
      </c>
      <c r="AJ261" s="275">
        <v>557</v>
      </c>
      <c r="AK261" s="275">
        <v>742</v>
      </c>
      <c r="AL261" s="275">
        <v>865</v>
      </c>
      <c r="AM261" s="275">
        <v>959</v>
      </c>
      <c r="AN261" s="275">
        <v>1020</v>
      </c>
      <c r="AO261" s="275">
        <v>1207</v>
      </c>
      <c r="AP261" s="275">
        <v>1227</v>
      </c>
      <c r="AQ261" s="275">
        <v>1333</v>
      </c>
      <c r="AR261" s="275">
        <v>1350</v>
      </c>
      <c r="AS261" s="275">
        <v>1327</v>
      </c>
      <c r="AT261" s="275">
        <v>1434</v>
      </c>
      <c r="AU261" s="275">
        <v>1581</v>
      </c>
      <c r="AV261" s="275">
        <v>1678</v>
      </c>
      <c r="AW261" s="275">
        <v>1861</v>
      </c>
      <c r="AX261" s="275">
        <v>2025</v>
      </c>
      <c r="AY261" s="275">
        <v>2142</v>
      </c>
      <c r="AZ261" s="275">
        <v>2297</v>
      </c>
      <c r="BA261" s="275">
        <v>2540</v>
      </c>
      <c r="BB261" s="275">
        <v>2718</v>
      </c>
      <c r="BC261" s="275">
        <v>2796</v>
      </c>
      <c r="BD261" s="275">
        <v>3013</v>
      </c>
      <c r="BE261" s="275">
        <v>3135</v>
      </c>
      <c r="BF261" s="275">
        <v>3281</v>
      </c>
      <c r="BG261" s="275">
        <v>2724</v>
      </c>
      <c r="BH261" s="275">
        <v>2292</v>
      </c>
      <c r="BI261" s="275">
        <v>2253</v>
      </c>
    </row>
    <row r="262" spans="1:61" ht="18" customHeight="1" x14ac:dyDescent="0.2">
      <c r="A262" s="274" t="s">
        <v>1064</v>
      </c>
      <c r="B262" s="275">
        <v>0</v>
      </c>
      <c r="C262" s="275">
        <v>0</v>
      </c>
      <c r="D262" s="275">
        <v>0</v>
      </c>
      <c r="E262" s="275">
        <v>0</v>
      </c>
      <c r="F262" s="275">
        <v>0</v>
      </c>
      <c r="G262" s="275">
        <v>0</v>
      </c>
      <c r="H262" s="275">
        <v>0</v>
      </c>
      <c r="I262" s="275">
        <v>0</v>
      </c>
      <c r="J262" s="275">
        <v>0</v>
      </c>
      <c r="K262" s="275">
        <v>0</v>
      </c>
      <c r="L262" s="275"/>
      <c r="M262" s="275"/>
      <c r="N262" s="275"/>
      <c r="O262" s="275"/>
      <c r="P262" s="275">
        <v>0</v>
      </c>
      <c r="Q262" s="275">
        <v>0</v>
      </c>
      <c r="R262" s="275">
        <v>0</v>
      </c>
      <c r="S262" s="275">
        <v>0</v>
      </c>
      <c r="T262" s="275">
        <v>0</v>
      </c>
      <c r="U262" s="275">
        <v>0</v>
      </c>
      <c r="V262" s="275">
        <v>0</v>
      </c>
      <c r="W262" s="275">
        <v>0</v>
      </c>
      <c r="X262" s="275">
        <v>0</v>
      </c>
      <c r="Y262" s="275">
        <v>0</v>
      </c>
      <c r="Z262" s="275">
        <v>0</v>
      </c>
      <c r="AA262" s="275">
        <v>0</v>
      </c>
      <c r="AB262" s="275">
        <v>0</v>
      </c>
      <c r="AC262" s="275">
        <v>0</v>
      </c>
      <c r="AD262" s="275">
        <v>0</v>
      </c>
      <c r="AE262" s="275">
        <v>0</v>
      </c>
      <c r="AF262" s="275">
        <v>0</v>
      </c>
      <c r="AG262" s="275">
        <v>0</v>
      </c>
      <c r="AH262" s="275">
        <v>0</v>
      </c>
      <c r="AI262" s="275">
        <v>0</v>
      </c>
      <c r="AJ262" s="275">
        <v>0</v>
      </c>
      <c r="AK262" s="275">
        <v>0</v>
      </c>
      <c r="AL262" s="275">
        <v>0</v>
      </c>
      <c r="AM262" s="275">
        <v>0</v>
      </c>
      <c r="AN262" s="275">
        <v>0</v>
      </c>
      <c r="AO262" s="275">
        <v>0</v>
      </c>
      <c r="AP262" s="275">
        <v>0</v>
      </c>
      <c r="AQ262" s="275">
        <v>0</v>
      </c>
      <c r="AR262" s="275">
        <v>0</v>
      </c>
      <c r="AS262" s="275">
        <v>0</v>
      </c>
      <c r="AT262" s="275">
        <v>0</v>
      </c>
      <c r="AU262" s="275">
        <v>0</v>
      </c>
      <c r="AV262" s="275">
        <v>0</v>
      </c>
      <c r="AW262" s="275">
        <v>0</v>
      </c>
      <c r="AX262" s="275">
        <v>0</v>
      </c>
      <c r="AY262" s="275">
        <v>0</v>
      </c>
      <c r="AZ262" s="275">
        <v>0</v>
      </c>
      <c r="BA262" s="275">
        <v>0</v>
      </c>
      <c r="BB262" s="275">
        <v>0</v>
      </c>
      <c r="BC262" s="275">
        <v>0</v>
      </c>
      <c r="BD262" s="275">
        <v>0</v>
      </c>
      <c r="BE262" s="275">
        <v>0</v>
      </c>
      <c r="BF262" s="275">
        <v>0</v>
      </c>
      <c r="BG262" s="275">
        <v>0</v>
      </c>
      <c r="BH262" s="275">
        <v>0</v>
      </c>
      <c r="BI262" s="275">
        <v>0</v>
      </c>
    </row>
    <row r="263" spans="1:61" ht="18" customHeight="1" x14ac:dyDescent="0.2">
      <c r="A263" s="274" t="s">
        <v>1052</v>
      </c>
      <c r="B263" s="275">
        <v>0</v>
      </c>
      <c r="C263" s="275">
        <v>0</v>
      </c>
      <c r="D263" s="275">
        <v>0</v>
      </c>
      <c r="E263" s="275">
        <v>0</v>
      </c>
      <c r="F263" s="275">
        <v>0</v>
      </c>
      <c r="G263" s="275">
        <v>0</v>
      </c>
      <c r="H263" s="275">
        <v>0</v>
      </c>
      <c r="I263" s="275">
        <v>0</v>
      </c>
      <c r="J263" s="275">
        <v>0</v>
      </c>
      <c r="K263" s="275">
        <v>0</v>
      </c>
      <c r="L263" s="275"/>
      <c r="M263" s="275"/>
      <c r="N263" s="275"/>
      <c r="O263" s="275"/>
      <c r="P263" s="275">
        <v>0</v>
      </c>
      <c r="Q263" s="275">
        <v>0</v>
      </c>
      <c r="R263" s="275">
        <v>0</v>
      </c>
      <c r="S263" s="275">
        <v>0</v>
      </c>
      <c r="T263" s="275">
        <v>0</v>
      </c>
      <c r="U263" s="275">
        <v>0</v>
      </c>
      <c r="V263" s="275">
        <v>0</v>
      </c>
      <c r="W263" s="275">
        <v>0</v>
      </c>
      <c r="X263" s="275">
        <v>0</v>
      </c>
      <c r="Y263" s="275">
        <v>0</v>
      </c>
      <c r="Z263" s="275">
        <v>0</v>
      </c>
      <c r="AA263" s="275">
        <v>0</v>
      </c>
      <c r="AB263" s="275">
        <v>0</v>
      </c>
      <c r="AC263" s="275">
        <v>0</v>
      </c>
      <c r="AD263" s="275">
        <v>0</v>
      </c>
      <c r="AE263" s="275">
        <v>0</v>
      </c>
      <c r="AF263" s="275">
        <v>0</v>
      </c>
      <c r="AG263" s="275">
        <v>0</v>
      </c>
      <c r="AH263" s="275">
        <v>0</v>
      </c>
      <c r="AI263" s="275">
        <v>0</v>
      </c>
      <c r="AJ263" s="275">
        <v>0</v>
      </c>
      <c r="AK263" s="275">
        <v>0</v>
      </c>
      <c r="AL263" s="275">
        <v>0</v>
      </c>
      <c r="AM263" s="275">
        <v>0</v>
      </c>
      <c r="AN263" s="275">
        <v>0</v>
      </c>
      <c r="AO263" s="275">
        <v>0</v>
      </c>
      <c r="AP263" s="275">
        <v>0</v>
      </c>
      <c r="AQ263" s="275">
        <v>0</v>
      </c>
      <c r="AR263" s="275">
        <v>0</v>
      </c>
      <c r="AS263" s="275">
        <v>0</v>
      </c>
      <c r="AT263" s="275">
        <v>0</v>
      </c>
      <c r="AU263" s="275">
        <v>0</v>
      </c>
      <c r="AV263" s="275">
        <v>0</v>
      </c>
      <c r="AW263" s="275">
        <v>0</v>
      </c>
      <c r="AX263" s="275">
        <v>0</v>
      </c>
      <c r="AY263" s="275">
        <v>0</v>
      </c>
      <c r="AZ263" s="275">
        <v>0</v>
      </c>
      <c r="BA263" s="275">
        <v>0</v>
      </c>
      <c r="BB263" s="275">
        <v>0</v>
      </c>
      <c r="BC263" s="275">
        <v>0</v>
      </c>
      <c r="BD263" s="275">
        <v>0</v>
      </c>
      <c r="BE263" s="275">
        <v>0</v>
      </c>
      <c r="BF263" s="275">
        <v>0</v>
      </c>
      <c r="BG263" s="275">
        <v>0</v>
      </c>
      <c r="BH263" s="275">
        <v>0</v>
      </c>
      <c r="BI263" s="275">
        <v>0</v>
      </c>
    </row>
    <row r="264" spans="1:61" ht="18" customHeight="1" x14ac:dyDescent="0.2">
      <c r="A264" s="274" t="s">
        <v>1051</v>
      </c>
      <c r="B264" s="275">
        <v>0</v>
      </c>
      <c r="C264" s="275">
        <v>0</v>
      </c>
      <c r="D264" s="275">
        <v>0</v>
      </c>
      <c r="E264" s="275">
        <v>0</v>
      </c>
      <c r="F264" s="275">
        <v>0</v>
      </c>
      <c r="G264" s="275">
        <v>0</v>
      </c>
      <c r="H264" s="275">
        <v>0</v>
      </c>
      <c r="I264" s="275">
        <v>0</v>
      </c>
      <c r="J264" s="275">
        <v>0</v>
      </c>
      <c r="K264" s="275">
        <v>0</v>
      </c>
      <c r="L264" s="275"/>
      <c r="M264" s="275"/>
      <c r="N264" s="275"/>
      <c r="O264" s="275"/>
      <c r="P264" s="275">
        <v>0</v>
      </c>
      <c r="Q264" s="275">
        <v>0</v>
      </c>
      <c r="R264" s="275">
        <v>0</v>
      </c>
      <c r="S264" s="275">
        <v>0</v>
      </c>
      <c r="T264" s="275">
        <v>0</v>
      </c>
      <c r="U264" s="275">
        <v>0</v>
      </c>
      <c r="V264" s="275">
        <v>0</v>
      </c>
      <c r="W264" s="275">
        <v>0</v>
      </c>
      <c r="X264" s="275">
        <v>0</v>
      </c>
      <c r="Y264" s="275">
        <v>0</v>
      </c>
      <c r="Z264" s="275">
        <v>0</v>
      </c>
      <c r="AA264" s="275">
        <v>0</v>
      </c>
      <c r="AB264" s="275">
        <v>0</v>
      </c>
      <c r="AC264" s="275">
        <v>0</v>
      </c>
      <c r="AD264" s="275">
        <v>0</v>
      </c>
      <c r="AE264" s="275">
        <v>0</v>
      </c>
      <c r="AF264" s="275">
        <v>0</v>
      </c>
      <c r="AG264" s="275">
        <v>0</v>
      </c>
      <c r="AH264" s="275">
        <v>0</v>
      </c>
      <c r="AI264" s="275">
        <v>0</v>
      </c>
      <c r="AJ264" s="275">
        <v>0</v>
      </c>
      <c r="AK264" s="275">
        <v>0</v>
      </c>
      <c r="AL264" s="275">
        <v>0</v>
      </c>
      <c r="AM264" s="275">
        <v>0</v>
      </c>
      <c r="AN264" s="275">
        <v>0</v>
      </c>
      <c r="AO264" s="275">
        <v>0</v>
      </c>
      <c r="AP264" s="275">
        <v>0</v>
      </c>
      <c r="AQ264" s="275">
        <v>0</v>
      </c>
      <c r="AR264" s="275">
        <v>0</v>
      </c>
      <c r="AS264" s="275">
        <v>0</v>
      </c>
      <c r="AT264" s="275">
        <v>0</v>
      </c>
      <c r="AU264" s="275">
        <v>0</v>
      </c>
      <c r="AV264" s="275">
        <v>0</v>
      </c>
      <c r="AW264" s="275">
        <v>0</v>
      </c>
      <c r="AX264" s="275">
        <v>0</v>
      </c>
      <c r="AY264" s="275">
        <v>0</v>
      </c>
      <c r="AZ264" s="275">
        <v>0</v>
      </c>
      <c r="BA264" s="275">
        <v>0</v>
      </c>
      <c r="BB264" s="275">
        <v>0</v>
      </c>
      <c r="BC264" s="275">
        <v>0</v>
      </c>
      <c r="BD264" s="275">
        <v>0</v>
      </c>
      <c r="BE264" s="275">
        <v>0</v>
      </c>
      <c r="BF264" s="275">
        <v>0</v>
      </c>
      <c r="BG264" s="275">
        <v>0</v>
      </c>
      <c r="BH264" s="275">
        <v>0</v>
      </c>
      <c r="BI264" s="275">
        <v>0</v>
      </c>
    </row>
    <row r="265" spans="1:61" ht="18" customHeight="1" x14ac:dyDescent="0.2">
      <c r="A265" s="274" t="s">
        <v>1063</v>
      </c>
      <c r="B265" s="275">
        <v>0</v>
      </c>
      <c r="C265" s="275">
        <v>0</v>
      </c>
      <c r="D265" s="275">
        <v>0</v>
      </c>
      <c r="E265" s="275">
        <v>0</v>
      </c>
      <c r="F265" s="275">
        <v>0</v>
      </c>
      <c r="G265" s="275">
        <v>0</v>
      </c>
      <c r="H265" s="275">
        <v>0</v>
      </c>
      <c r="I265" s="275">
        <v>0</v>
      </c>
      <c r="J265" s="275">
        <v>0</v>
      </c>
      <c r="K265" s="275">
        <v>0</v>
      </c>
      <c r="L265" s="275"/>
      <c r="M265" s="275"/>
      <c r="N265" s="275"/>
      <c r="O265" s="275"/>
      <c r="P265" s="275">
        <v>0</v>
      </c>
      <c r="Q265" s="275">
        <v>0</v>
      </c>
      <c r="R265" s="275">
        <v>0</v>
      </c>
      <c r="S265" s="275">
        <v>0</v>
      </c>
      <c r="T265" s="275">
        <v>0</v>
      </c>
      <c r="U265" s="275">
        <v>0</v>
      </c>
      <c r="V265" s="275">
        <v>0</v>
      </c>
      <c r="W265" s="275">
        <v>0</v>
      </c>
      <c r="X265" s="275">
        <v>0</v>
      </c>
      <c r="Y265" s="275">
        <v>0</v>
      </c>
      <c r="Z265" s="275">
        <v>0</v>
      </c>
      <c r="AA265" s="275">
        <v>0</v>
      </c>
      <c r="AB265" s="275">
        <v>0</v>
      </c>
      <c r="AC265" s="275">
        <v>0</v>
      </c>
      <c r="AD265" s="275">
        <v>0</v>
      </c>
      <c r="AE265" s="275">
        <v>0</v>
      </c>
      <c r="AF265" s="275">
        <v>0</v>
      </c>
      <c r="AG265" s="275">
        <v>0</v>
      </c>
      <c r="AH265" s="275">
        <v>0</v>
      </c>
      <c r="AI265" s="275">
        <v>0</v>
      </c>
      <c r="AJ265" s="275">
        <v>0</v>
      </c>
      <c r="AK265" s="275">
        <v>0</v>
      </c>
      <c r="AL265" s="275">
        <v>0</v>
      </c>
      <c r="AM265" s="275">
        <v>0</v>
      </c>
      <c r="AN265" s="275">
        <v>0</v>
      </c>
      <c r="AO265" s="275">
        <v>0</v>
      </c>
      <c r="AP265" s="275">
        <v>0</v>
      </c>
      <c r="AQ265" s="275">
        <v>0</v>
      </c>
      <c r="AR265" s="275">
        <v>0</v>
      </c>
      <c r="AS265" s="275">
        <v>0</v>
      </c>
      <c r="AT265" s="275">
        <v>0</v>
      </c>
      <c r="AU265" s="275">
        <v>0</v>
      </c>
      <c r="AV265" s="275">
        <v>0</v>
      </c>
      <c r="AW265" s="275">
        <v>0</v>
      </c>
      <c r="AX265" s="275">
        <v>0</v>
      </c>
      <c r="AY265" s="275">
        <v>0</v>
      </c>
      <c r="AZ265" s="275">
        <v>0</v>
      </c>
      <c r="BA265" s="275">
        <v>0</v>
      </c>
      <c r="BB265" s="275">
        <v>0</v>
      </c>
      <c r="BC265" s="275">
        <v>0</v>
      </c>
      <c r="BD265" s="275">
        <v>0</v>
      </c>
      <c r="BE265" s="275">
        <v>0</v>
      </c>
      <c r="BF265" s="275">
        <v>0</v>
      </c>
      <c r="BG265" s="275">
        <v>0</v>
      </c>
      <c r="BH265" s="275">
        <v>0</v>
      </c>
      <c r="BI265" s="275">
        <v>0</v>
      </c>
    </row>
    <row r="266" spans="1:61" ht="18" customHeight="1" x14ac:dyDescent="0.2">
      <c r="A266" s="274" t="s">
        <v>1052</v>
      </c>
      <c r="B266" s="275">
        <v>0</v>
      </c>
      <c r="C266" s="275">
        <v>0</v>
      </c>
      <c r="D266" s="275">
        <v>0</v>
      </c>
      <c r="E266" s="275">
        <v>0</v>
      </c>
      <c r="F266" s="275">
        <v>0</v>
      </c>
      <c r="G266" s="275">
        <v>0</v>
      </c>
      <c r="H266" s="275">
        <v>0</v>
      </c>
      <c r="I266" s="275">
        <v>0</v>
      </c>
      <c r="J266" s="275">
        <v>0</v>
      </c>
      <c r="K266" s="275">
        <v>0</v>
      </c>
      <c r="L266" s="275"/>
      <c r="M266" s="275"/>
      <c r="N266" s="275"/>
      <c r="O266" s="275"/>
      <c r="P266" s="275">
        <v>0</v>
      </c>
      <c r="Q266" s="275">
        <v>0</v>
      </c>
      <c r="R266" s="275">
        <v>0</v>
      </c>
      <c r="S266" s="275">
        <v>0</v>
      </c>
      <c r="T266" s="275">
        <v>0</v>
      </c>
      <c r="U266" s="275">
        <v>0</v>
      </c>
      <c r="V266" s="275">
        <v>0</v>
      </c>
      <c r="W266" s="275">
        <v>0</v>
      </c>
      <c r="X266" s="275">
        <v>0</v>
      </c>
      <c r="Y266" s="275">
        <v>0</v>
      </c>
      <c r="Z266" s="275">
        <v>0</v>
      </c>
      <c r="AA266" s="275">
        <v>0</v>
      </c>
      <c r="AB266" s="275">
        <v>0</v>
      </c>
      <c r="AC266" s="275">
        <v>0</v>
      </c>
      <c r="AD266" s="275">
        <v>0</v>
      </c>
      <c r="AE266" s="275">
        <v>0</v>
      </c>
      <c r="AF266" s="275">
        <v>0</v>
      </c>
      <c r="AG266" s="275">
        <v>0</v>
      </c>
      <c r="AH266" s="275">
        <v>0</v>
      </c>
      <c r="AI266" s="275">
        <v>0</v>
      </c>
      <c r="AJ266" s="275">
        <v>0</v>
      </c>
      <c r="AK266" s="275">
        <v>0</v>
      </c>
      <c r="AL266" s="275">
        <v>0</v>
      </c>
      <c r="AM266" s="275">
        <v>0</v>
      </c>
      <c r="AN266" s="275">
        <v>0</v>
      </c>
      <c r="AO266" s="275">
        <v>0</v>
      </c>
      <c r="AP266" s="275">
        <v>0</v>
      </c>
      <c r="AQ266" s="275">
        <v>0</v>
      </c>
      <c r="AR266" s="275">
        <v>0</v>
      </c>
      <c r="AS266" s="275">
        <v>0</v>
      </c>
      <c r="AT266" s="275">
        <v>0</v>
      </c>
      <c r="AU266" s="275">
        <v>0</v>
      </c>
      <c r="AV266" s="275">
        <v>0</v>
      </c>
      <c r="AW266" s="275">
        <v>0</v>
      </c>
      <c r="AX266" s="275">
        <v>0</v>
      </c>
      <c r="AY266" s="275">
        <v>0</v>
      </c>
      <c r="AZ266" s="275">
        <v>0</v>
      </c>
      <c r="BA266" s="275">
        <v>0</v>
      </c>
      <c r="BB266" s="275">
        <v>0</v>
      </c>
      <c r="BC266" s="275">
        <v>0</v>
      </c>
      <c r="BD266" s="275">
        <v>0</v>
      </c>
      <c r="BE266" s="275">
        <v>0</v>
      </c>
      <c r="BF266" s="275">
        <v>0</v>
      </c>
      <c r="BG266" s="275">
        <v>0</v>
      </c>
      <c r="BH266" s="275">
        <v>0</v>
      </c>
      <c r="BI266" s="275">
        <v>0</v>
      </c>
    </row>
    <row r="267" spans="1:61" ht="18" customHeight="1" x14ac:dyDescent="0.2">
      <c r="A267" s="274" t="s">
        <v>1051</v>
      </c>
      <c r="B267" s="275">
        <v>0</v>
      </c>
      <c r="C267" s="275">
        <v>0</v>
      </c>
      <c r="D267" s="275">
        <v>0</v>
      </c>
      <c r="E267" s="275">
        <v>0</v>
      </c>
      <c r="F267" s="275">
        <v>0</v>
      </c>
      <c r="G267" s="275">
        <v>0</v>
      </c>
      <c r="H267" s="275">
        <v>0</v>
      </c>
      <c r="I267" s="275">
        <v>0</v>
      </c>
      <c r="J267" s="275">
        <v>0</v>
      </c>
      <c r="K267" s="275">
        <v>0</v>
      </c>
      <c r="L267" s="275"/>
      <c r="M267" s="275"/>
      <c r="N267" s="275"/>
      <c r="O267" s="275"/>
      <c r="P267" s="275">
        <v>0</v>
      </c>
      <c r="Q267" s="275">
        <v>0</v>
      </c>
      <c r="R267" s="275">
        <v>0</v>
      </c>
      <c r="S267" s="275">
        <v>0</v>
      </c>
      <c r="T267" s="275">
        <v>0</v>
      </c>
      <c r="U267" s="275">
        <v>0</v>
      </c>
      <c r="V267" s="275">
        <v>0</v>
      </c>
      <c r="W267" s="275">
        <v>0</v>
      </c>
      <c r="X267" s="275">
        <v>0</v>
      </c>
      <c r="Y267" s="275">
        <v>0</v>
      </c>
      <c r="Z267" s="275">
        <v>0</v>
      </c>
      <c r="AA267" s="275">
        <v>0</v>
      </c>
      <c r="AB267" s="275">
        <v>0</v>
      </c>
      <c r="AC267" s="275">
        <v>0</v>
      </c>
      <c r="AD267" s="275">
        <v>0</v>
      </c>
      <c r="AE267" s="275">
        <v>0</v>
      </c>
      <c r="AF267" s="275">
        <v>0</v>
      </c>
      <c r="AG267" s="275">
        <v>0</v>
      </c>
      <c r="AH267" s="275">
        <v>0</v>
      </c>
      <c r="AI267" s="275">
        <v>0</v>
      </c>
      <c r="AJ267" s="275">
        <v>0</v>
      </c>
      <c r="AK267" s="275">
        <v>0</v>
      </c>
      <c r="AL267" s="275">
        <v>0</v>
      </c>
      <c r="AM267" s="275">
        <v>0</v>
      </c>
      <c r="AN267" s="275">
        <v>0</v>
      </c>
      <c r="AO267" s="275">
        <v>0</v>
      </c>
      <c r="AP267" s="275">
        <v>0</v>
      </c>
      <c r="AQ267" s="275">
        <v>0</v>
      </c>
      <c r="AR267" s="275">
        <v>0</v>
      </c>
      <c r="AS267" s="275">
        <v>0</v>
      </c>
      <c r="AT267" s="275">
        <v>0</v>
      </c>
      <c r="AU267" s="275">
        <v>0</v>
      </c>
      <c r="AV267" s="275">
        <v>0</v>
      </c>
      <c r="AW267" s="275">
        <v>0</v>
      </c>
      <c r="AX267" s="275">
        <v>0</v>
      </c>
      <c r="AY267" s="275">
        <v>0</v>
      </c>
      <c r="AZ267" s="275">
        <v>0</v>
      </c>
      <c r="BA267" s="275">
        <v>0</v>
      </c>
      <c r="BB267" s="275">
        <v>0</v>
      </c>
      <c r="BC267" s="275">
        <v>0</v>
      </c>
      <c r="BD267" s="275">
        <v>0</v>
      </c>
      <c r="BE267" s="275">
        <v>0</v>
      </c>
      <c r="BF267" s="275">
        <v>0</v>
      </c>
      <c r="BG267" s="275">
        <v>0</v>
      </c>
      <c r="BH267" s="275">
        <v>0</v>
      </c>
      <c r="BI267" s="275">
        <v>0</v>
      </c>
    </row>
    <row r="268" spans="1:61" ht="18" customHeight="1" x14ac:dyDescent="0.2">
      <c r="A268" s="274" t="s">
        <v>1062</v>
      </c>
      <c r="B268" s="275">
        <v>0</v>
      </c>
      <c r="C268" s="275">
        <v>0</v>
      </c>
      <c r="D268" s="275">
        <v>0</v>
      </c>
      <c r="E268" s="275">
        <v>0</v>
      </c>
      <c r="F268" s="275">
        <v>0</v>
      </c>
      <c r="G268" s="275">
        <v>0</v>
      </c>
      <c r="H268" s="275">
        <v>0</v>
      </c>
      <c r="I268" s="275">
        <v>0</v>
      </c>
      <c r="J268" s="275">
        <v>0</v>
      </c>
      <c r="K268" s="275">
        <v>0</v>
      </c>
      <c r="L268" s="275"/>
      <c r="M268" s="275"/>
      <c r="N268" s="275"/>
      <c r="O268" s="275"/>
      <c r="P268" s="275">
        <v>0</v>
      </c>
      <c r="Q268" s="275">
        <v>0</v>
      </c>
      <c r="R268" s="275">
        <v>0</v>
      </c>
      <c r="S268" s="275">
        <v>0</v>
      </c>
      <c r="T268" s="275">
        <v>0</v>
      </c>
      <c r="U268" s="275">
        <v>0</v>
      </c>
      <c r="V268" s="275">
        <v>0</v>
      </c>
      <c r="W268" s="275">
        <v>0</v>
      </c>
      <c r="X268" s="275">
        <v>0</v>
      </c>
      <c r="Y268" s="275">
        <v>0</v>
      </c>
      <c r="Z268" s="275">
        <v>0</v>
      </c>
      <c r="AA268" s="275">
        <v>0</v>
      </c>
      <c r="AB268" s="275">
        <v>0</v>
      </c>
      <c r="AC268" s="275">
        <v>0</v>
      </c>
      <c r="AD268" s="275">
        <v>0</v>
      </c>
      <c r="AE268" s="275">
        <v>0</v>
      </c>
      <c r="AF268" s="275">
        <v>0</v>
      </c>
      <c r="AG268" s="275">
        <v>0</v>
      </c>
      <c r="AH268" s="275">
        <v>0</v>
      </c>
      <c r="AI268" s="275">
        <v>0</v>
      </c>
      <c r="AJ268" s="275">
        <v>0</v>
      </c>
      <c r="AK268" s="275">
        <v>0</v>
      </c>
      <c r="AL268" s="275">
        <v>0</v>
      </c>
      <c r="AM268" s="275">
        <v>0</v>
      </c>
      <c r="AN268" s="275">
        <v>0</v>
      </c>
      <c r="AO268" s="275">
        <v>0</v>
      </c>
      <c r="AP268" s="275">
        <v>0</v>
      </c>
      <c r="AQ268" s="275">
        <v>0</v>
      </c>
      <c r="AR268" s="275">
        <v>0</v>
      </c>
      <c r="AS268" s="275">
        <v>0</v>
      </c>
      <c r="AT268" s="275">
        <v>0</v>
      </c>
      <c r="AU268" s="275">
        <v>0</v>
      </c>
      <c r="AV268" s="275">
        <v>0</v>
      </c>
      <c r="AW268" s="275">
        <v>0</v>
      </c>
      <c r="AX268" s="275">
        <v>0</v>
      </c>
      <c r="AY268" s="275">
        <v>0</v>
      </c>
      <c r="AZ268" s="275">
        <v>0</v>
      </c>
      <c r="BA268" s="275">
        <v>0</v>
      </c>
      <c r="BB268" s="275">
        <v>0</v>
      </c>
      <c r="BC268" s="275">
        <v>0</v>
      </c>
      <c r="BD268" s="275">
        <v>0</v>
      </c>
      <c r="BE268" s="275">
        <v>0</v>
      </c>
      <c r="BF268" s="275">
        <v>0</v>
      </c>
      <c r="BG268" s="275">
        <v>0</v>
      </c>
      <c r="BH268" s="275">
        <v>0</v>
      </c>
      <c r="BI268" s="275">
        <v>0</v>
      </c>
    </row>
    <row r="269" spans="1:61" ht="18" customHeight="1" x14ac:dyDescent="0.2">
      <c r="A269" s="274" t="s">
        <v>1061</v>
      </c>
      <c r="B269" s="275">
        <v>0</v>
      </c>
      <c r="C269" s="275">
        <v>0</v>
      </c>
      <c r="D269" s="275">
        <v>0</v>
      </c>
      <c r="E269" s="275">
        <v>0</v>
      </c>
      <c r="F269" s="275">
        <v>0</v>
      </c>
      <c r="G269" s="275">
        <v>0</v>
      </c>
      <c r="H269" s="275">
        <v>0</v>
      </c>
      <c r="I269" s="275">
        <v>0</v>
      </c>
      <c r="J269" s="275">
        <v>0</v>
      </c>
      <c r="K269" s="275">
        <v>0</v>
      </c>
      <c r="L269" s="275"/>
      <c r="M269" s="275"/>
      <c r="N269" s="275"/>
      <c r="O269" s="275"/>
      <c r="P269" s="275">
        <v>0</v>
      </c>
      <c r="Q269" s="275">
        <v>0</v>
      </c>
      <c r="R269" s="275">
        <v>0</v>
      </c>
      <c r="S269" s="275">
        <v>0</v>
      </c>
      <c r="T269" s="275">
        <v>0</v>
      </c>
      <c r="U269" s="275">
        <v>0</v>
      </c>
      <c r="V269" s="275">
        <v>0</v>
      </c>
      <c r="W269" s="275">
        <v>0</v>
      </c>
      <c r="X269" s="275">
        <v>0</v>
      </c>
      <c r="Y269" s="275">
        <v>0</v>
      </c>
      <c r="Z269" s="275">
        <v>0</v>
      </c>
      <c r="AA269" s="275">
        <v>0</v>
      </c>
      <c r="AB269" s="275">
        <v>0</v>
      </c>
      <c r="AC269" s="275">
        <v>0</v>
      </c>
      <c r="AD269" s="275">
        <v>0</v>
      </c>
      <c r="AE269" s="275">
        <v>0</v>
      </c>
      <c r="AF269" s="275">
        <v>0</v>
      </c>
      <c r="AG269" s="275">
        <v>0</v>
      </c>
      <c r="AH269" s="275">
        <v>0</v>
      </c>
      <c r="AI269" s="275">
        <v>0</v>
      </c>
      <c r="AJ269" s="275">
        <v>0</v>
      </c>
      <c r="AK269" s="275">
        <v>0</v>
      </c>
      <c r="AL269" s="275">
        <v>0</v>
      </c>
      <c r="AM269" s="275">
        <v>0</v>
      </c>
      <c r="AN269" s="275">
        <v>0</v>
      </c>
      <c r="AO269" s="275">
        <v>0</v>
      </c>
      <c r="AP269" s="275">
        <v>0</v>
      </c>
      <c r="AQ269" s="275">
        <v>0</v>
      </c>
      <c r="AR269" s="275">
        <v>0</v>
      </c>
      <c r="AS269" s="275">
        <v>0</v>
      </c>
      <c r="AT269" s="275">
        <v>0</v>
      </c>
      <c r="AU269" s="275">
        <v>0</v>
      </c>
      <c r="AV269" s="275">
        <v>0</v>
      </c>
      <c r="AW269" s="275">
        <v>0</v>
      </c>
      <c r="AX269" s="275">
        <v>0</v>
      </c>
      <c r="AY269" s="275">
        <v>0</v>
      </c>
      <c r="AZ269" s="275">
        <v>0</v>
      </c>
      <c r="BA269" s="275">
        <v>0</v>
      </c>
      <c r="BB269" s="275">
        <v>0</v>
      </c>
      <c r="BC269" s="275">
        <v>0</v>
      </c>
      <c r="BD269" s="275">
        <v>0</v>
      </c>
      <c r="BE269" s="275">
        <v>0</v>
      </c>
      <c r="BF269" s="275">
        <v>0</v>
      </c>
      <c r="BG269" s="275">
        <v>0</v>
      </c>
      <c r="BH269" s="275">
        <v>0</v>
      </c>
      <c r="BI269" s="275">
        <v>0</v>
      </c>
    </row>
    <row r="270" spans="1:61" ht="18" customHeight="1" x14ac:dyDescent="0.2">
      <c r="A270" s="274" t="s">
        <v>1060</v>
      </c>
      <c r="B270" s="275"/>
      <c r="C270" s="275"/>
      <c r="D270" s="275"/>
      <c r="E270" s="275"/>
      <c r="F270" s="275"/>
      <c r="G270" s="275"/>
      <c r="H270" s="275"/>
      <c r="I270" s="275"/>
      <c r="J270" s="275"/>
      <c r="K270" s="275"/>
      <c r="L270" s="275"/>
      <c r="M270" s="275"/>
      <c r="N270" s="275"/>
      <c r="O270" s="275"/>
      <c r="P270" s="275">
        <v>0</v>
      </c>
      <c r="Q270" s="275">
        <v>0</v>
      </c>
      <c r="R270" s="275">
        <v>0</v>
      </c>
      <c r="S270" s="275">
        <v>0</v>
      </c>
      <c r="T270" s="275">
        <v>0</v>
      </c>
      <c r="U270" s="275">
        <v>0</v>
      </c>
      <c r="V270" s="275">
        <v>0</v>
      </c>
      <c r="W270" s="275">
        <v>0</v>
      </c>
      <c r="X270" s="275">
        <v>0</v>
      </c>
      <c r="Y270" s="275">
        <v>0</v>
      </c>
      <c r="Z270" s="275">
        <v>0</v>
      </c>
      <c r="AA270" s="275">
        <v>0</v>
      </c>
      <c r="AB270" s="275">
        <v>0</v>
      </c>
      <c r="AC270" s="275">
        <v>0</v>
      </c>
      <c r="AD270" s="275">
        <v>0</v>
      </c>
      <c r="AE270" s="275">
        <v>0</v>
      </c>
      <c r="AF270" s="275">
        <v>0</v>
      </c>
      <c r="AG270" s="275">
        <v>0</v>
      </c>
      <c r="AH270" s="275">
        <v>0</v>
      </c>
      <c r="AI270" s="275">
        <v>0</v>
      </c>
      <c r="AJ270" s="275">
        <v>0</v>
      </c>
      <c r="AK270" s="275">
        <v>0</v>
      </c>
      <c r="AL270" s="275">
        <v>0</v>
      </c>
      <c r="AM270" s="275">
        <v>0</v>
      </c>
      <c r="AN270" s="275">
        <v>0</v>
      </c>
      <c r="AO270" s="275">
        <v>0</v>
      </c>
      <c r="AP270" s="275">
        <v>0</v>
      </c>
      <c r="AQ270" s="275">
        <v>0</v>
      </c>
      <c r="AR270" s="275">
        <v>0</v>
      </c>
      <c r="AS270" s="275">
        <v>0</v>
      </c>
      <c r="AT270" s="275">
        <v>0</v>
      </c>
      <c r="AU270" s="275">
        <v>0</v>
      </c>
      <c r="AV270" s="275">
        <v>0</v>
      </c>
      <c r="AW270" s="275">
        <v>0</v>
      </c>
      <c r="AX270" s="275">
        <v>0</v>
      </c>
      <c r="AY270" s="275">
        <v>0</v>
      </c>
      <c r="AZ270" s="275">
        <v>0</v>
      </c>
      <c r="BA270" s="275">
        <v>0</v>
      </c>
      <c r="BB270" s="275">
        <v>0</v>
      </c>
      <c r="BC270" s="275">
        <v>0</v>
      </c>
      <c r="BD270" s="275">
        <v>0</v>
      </c>
      <c r="BE270" s="275">
        <v>1</v>
      </c>
      <c r="BF270" s="275">
        <v>2</v>
      </c>
      <c r="BG270" s="275">
        <v>2</v>
      </c>
      <c r="BH270" s="275">
        <v>0</v>
      </c>
      <c r="BI270" s="275">
        <v>0</v>
      </c>
    </row>
    <row r="271" spans="1:61" ht="18" customHeight="1" x14ac:dyDescent="0.2">
      <c r="A271" s="274" t="s">
        <v>1059</v>
      </c>
      <c r="B271" s="275">
        <v>0</v>
      </c>
      <c r="C271" s="275">
        <v>0</v>
      </c>
      <c r="D271" s="275">
        <v>0</v>
      </c>
      <c r="E271" s="275">
        <v>0</v>
      </c>
      <c r="F271" s="275">
        <v>0</v>
      </c>
      <c r="G271" s="275">
        <v>0</v>
      </c>
      <c r="H271" s="275">
        <v>0</v>
      </c>
      <c r="I271" s="275">
        <v>0</v>
      </c>
      <c r="J271" s="275">
        <v>0</v>
      </c>
      <c r="K271" s="275">
        <v>0</v>
      </c>
      <c r="L271" s="275"/>
      <c r="M271" s="275"/>
      <c r="N271" s="275"/>
      <c r="O271" s="275"/>
      <c r="P271" s="275">
        <v>0</v>
      </c>
      <c r="Q271" s="275">
        <v>0</v>
      </c>
      <c r="R271" s="275">
        <v>0</v>
      </c>
      <c r="S271" s="275">
        <v>0</v>
      </c>
      <c r="T271" s="275">
        <v>0</v>
      </c>
      <c r="U271" s="275">
        <v>0</v>
      </c>
      <c r="V271" s="275">
        <v>0</v>
      </c>
      <c r="W271" s="275">
        <v>0</v>
      </c>
      <c r="X271" s="275">
        <v>0</v>
      </c>
      <c r="Y271" s="275">
        <v>0</v>
      </c>
      <c r="Z271" s="275">
        <v>0</v>
      </c>
      <c r="AA271" s="275">
        <v>0</v>
      </c>
      <c r="AB271" s="275">
        <v>0</v>
      </c>
      <c r="AC271" s="275">
        <v>0</v>
      </c>
      <c r="AD271" s="275">
        <v>0</v>
      </c>
      <c r="AE271" s="275">
        <v>0</v>
      </c>
      <c r="AF271" s="275">
        <v>0</v>
      </c>
      <c r="AG271" s="275">
        <v>0</v>
      </c>
      <c r="AH271" s="275">
        <v>0</v>
      </c>
      <c r="AI271" s="275">
        <v>0</v>
      </c>
      <c r="AJ271" s="275">
        <v>0</v>
      </c>
      <c r="AK271" s="275">
        <v>0</v>
      </c>
      <c r="AL271" s="275">
        <v>0</v>
      </c>
      <c r="AM271" s="275">
        <v>0</v>
      </c>
      <c r="AN271" s="275">
        <v>0</v>
      </c>
      <c r="AO271" s="275">
        <v>0</v>
      </c>
      <c r="AP271" s="275">
        <v>0</v>
      </c>
      <c r="AQ271" s="275">
        <v>0</v>
      </c>
      <c r="AR271" s="275">
        <v>0</v>
      </c>
      <c r="AS271" s="275">
        <v>0</v>
      </c>
      <c r="AT271" s="275">
        <v>0</v>
      </c>
      <c r="AU271" s="275">
        <v>0</v>
      </c>
      <c r="AV271" s="275">
        <v>0</v>
      </c>
      <c r="AW271" s="275">
        <v>0</v>
      </c>
      <c r="AX271" s="275">
        <v>0</v>
      </c>
      <c r="AY271" s="275">
        <v>0</v>
      </c>
      <c r="AZ271" s="275">
        <v>0</v>
      </c>
      <c r="BA271" s="275">
        <v>0</v>
      </c>
      <c r="BB271" s="275">
        <v>0</v>
      </c>
      <c r="BC271" s="275">
        <v>0</v>
      </c>
      <c r="BD271" s="275">
        <v>0</v>
      </c>
      <c r="BE271" s="275">
        <v>0</v>
      </c>
      <c r="BF271" s="275">
        <v>0</v>
      </c>
      <c r="BG271" s="275">
        <v>0</v>
      </c>
      <c r="BH271" s="275">
        <v>0</v>
      </c>
      <c r="BI271" s="275">
        <v>0</v>
      </c>
    </row>
    <row r="272" spans="1:61" ht="18" customHeight="1" x14ac:dyDescent="0.2">
      <c r="A272" s="274" t="s">
        <v>1058</v>
      </c>
      <c r="B272" s="275">
        <v>0</v>
      </c>
      <c r="C272" s="275">
        <v>0</v>
      </c>
      <c r="D272" s="275">
        <v>0</v>
      </c>
      <c r="E272" s="275">
        <v>0</v>
      </c>
      <c r="F272" s="275">
        <v>0</v>
      </c>
      <c r="G272" s="275">
        <v>0</v>
      </c>
      <c r="H272" s="275">
        <v>0</v>
      </c>
      <c r="I272" s="275">
        <v>0</v>
      </c>
      <c r="J272" s="275">
        <v>0</v>
      </c>
      <c r="K272" s="275">
        <v>0</v>
      </c>
      <c r="L272" s="275"/>
      <c r="M272" s="275"/>
      <c r="N272" s="275"/>
      <c r="O272" s="275"/>
      <c r="P272" s="275">
        <v>0</v>
      </c>
      <c r="Q272" s="275">
        <v>0</v>
      </c>
      <c r="R272" s="275">
        <v>0</v>
      </c>
      <c r="S272" s="275">
        <v>0</v>
      </c>
      <c r="T272" s="275">
        <v>0</v>
      </c>
      <c r="U272" s="275">
        <v>0</v>
      </c>
      <c r="V272" s="275">
        <v>0</v>
      </c>
      <c r="W272" s="275">
        <v>0</v>
      </c>
      <c r="X272" s="275">
        <v>0</v>
      </c>
      <c r="Y272" s="275">
        <v>0</v>
      </c>
      <c r="Z272" s="275">
        <v>0</v>
      </c>
      <c r="AA272" s="275">
        <v>0</v>
      </c>
      <c r="AB272" s="275">
        <v>0</v>
      </c>
      <c r="AC272" s="275">
        <v>0</v>
      </c>
      <c r="AD272" s="275">
        <v>0</v>
      </c>
      <c r="AE272" s="275">
        <v>0</v>
      </c>
      <c r="AF272" s="275">
        <v>0</v>
      </c>
      <c r="AG272" s="275">
        <v>0</v>
      </c>
      <c r="AH272" s="275">
        <v>0</v>
      </c>
      <c r="AI272" s="275">
        <v>0</v>
      </c>
      <c r="AJ272" s="275">
        <v>0</v>
      </c>
      <c r="AK272" s="275">
        <v>0</v>
      </c>
      <c r="AL272" s="275">
        <v>0</v>
      </c>
      <c r="AM272" s="275">
        <v>0</v>
      </c>
      <c r="AN272" s="275">
        <v>0</v>
      </c>
      <c r="AO272" s="275">
        <v>0</v>
      </c>
      <c r="AP272" s="275">
        <v>0</v>
      </c>
      <c r="AQ272" s="275">
        <v>0</v>
      </c>
      <c r="AR272" s="275">
        <v>0</v>
      </c>
      <c r="AS272" s="275">
        <v>0</v>
      </c>
      <c r="AT272" s="275">
        <v>0</v>
      </c>
      <c r="AU272" s="275">
        <v>0</v>
      </c>
      <c r="AV272" s="275">
        <v>0</v>
      </c>
      <c r="AW272" s="275">
        <v>0</v>
      </c>
      <c r="AX272" s="275">
        <v>0</v>
      </c>
      <c r="AY272" s="275">
        <v>0</v>
      </c>
      <c r="AZ272" s="275">
        <v>0</v>
      </c>
      <c r="BA272" s="275">
        <v>0</v>
      </c>
      <c r="BB272" s="275">
        <v>0</v>
      </c>
      <c r="BC272" s="275">
        <v>0</v>
      </c>
      <c r="BD272" s="275">
        <v>0</v>
      </c>
      <c r="BE272" s="275">
        <v>0</v>
      </c>
      <c r="BF272" s="275">
        <v>0</v>
      </c>
      <c r="BG272" s="275">
        <v>0</v>
      </c>
      <c r="BH272" s="275">
        <v>0</v>
      </c>
      <c r="BI272" s="275">
        <v>0</v>
      </c>
    </row>
    <row r="273" spans="1:61" ht="18" customHeight="1" x14ac:dyDescent="0.2">
      <c r="A273" s="274" t="s">
        <v>1057</v>
      </c>
      <c r="B273" s="275">
        <v>0</v>
      </c>
      <c r="C273" s="275">
        <v>0</v>
      </c>
      <c r="D273" s="275">
        <v>0</v>
      </c>
      <c r="E273" s="275">
        <v>0</v>
      </c>
      <c r="F273" s="275">
        <v>0</v>
      </c>
      <c r="G273" s="275">
        <v>0</v>
      </c>
      <c r="H273" s="275">
        <v>0</v>
      </c>
      <c r="I273" s="275">
        <v>0</v>
      </c>
      <c r="J273" s="275">
        <v>0</v>
      </c>
      <c r="K273" s="275">
        <v>0</v>
      </c>
      <c r="L273" s="275"/>
      <c r="M273" s="275"/>
      <c r="N273" s="275"/>
      <c r="O273" s="275"/>
      <c r="P273" s="275">
        <v>0</v>
      </c>
      <c r="Q273" s="275">
        <v>0</v>
      </c>
      <c r="R273" s="275">
        <v>0</v>
      </c>
      <c r="S273" s="275">
        <v>0</v>
      </c>
      <c r="T273" s="275">
        <v>0</v>
      </c>
      <c r="U273" s="275">
        <v>0</v>
      </c>
      <c r="V273" s="275">
        <v>0</v>
      </c>
      <c r="W273" s="275">
        <v>0</v>
      </c>
      <c r="X273" s="275">
        <v>0</v>
      </c>
      <c r="Y273" s="275">
        <v>0</v>
      </c>
      <c r="Z273" s="275">
        <v>0</v>
      </c>
      <c r="AA273" s="275">
        <v>0</v>
      </c>
      <c r="AB273" s="275">
        <v>0</v>
      </c>
      <c r="AC273" s="275">
        <v>0</v>
      </c>
      <c r="AD273" s="275">
        <v>0</v>
      </c>
      <c r="AE273" s="275">
        <v>0</v>
      </c>
      <c r="AF273" s="275">
        <v>0</v>
      </c>
      <c r="AG273" s="275">
        <v>0</v>
      </c>
      <c r="AH273" s="275">
        <v>0</v>
      </c>
      <c r="AI273" s="275">
        <v>0</v>
      </c>
      <c r="AJ273" s="275">
        <v>0</v>
      </c>
      <c r="AK273" s="275">
        <v>0</v>
      </c>
      <c r="AL273" s="275">
        <v>0</v>
      </c>
      <c r="AM273" s="275">
        <v>0</v>
      </c>
      <c r="AN273" s="275">
        <v>0</v>
      </c>
      <c r="AO273" s="275">
        <v>0</v>
      </c>
      <c r="AP273" s="275">
        <v>0</v>
      </c>
      <c r="AQ273" s="275">
        <v>0</v>
      </c>
      <c r="AR273" s="275">
        <v>0</v>
      </c>
      <c r="AS273" s="275">
        <v>0</v>
      </c>
      <c r="AT273" s="275">
        <v>0</v>
      </c>
      <c r="AU273" s="275">
        <v>0</v>
      </c>
      <c r="AV273" s="275">
        <v>0</v>
      </c>
      <c r="AW273" s="275">
        <v>0</v>
      </c>
      <c r="AX273" s="275">
        <v>0</v>
      </c>
      <c r="AY273" s="275">
        <v>0</v>
      </c>
      <c r="AZ273" s="275">
        <v>0</v>
      </c>
      <c r="BA273" s="275">
        <v>0</v>
      </c>
      <c r="BB273" s="275">
        <v>0</v>
      </c>
      <c r="BC273" s="275">
        <v>0</v>
      </c>
      <c r="BD273" s="275">
        <v>0</v>
      </c>
      <c r="BE273" s="275">
        <v>0</v>
      </c>
      <c r="BF273" s="275">
        <v>0</v>
      </c>
      <c r="BG273" s="275">
        <v>0</v>
      </c>
      <c r="BH273" s="275">
        <v>0</v>
      </c>
      <c r="BI273" s="275">
        <v>0</v>
      </c>
    </row>
    <row r="274" spans="1:61" ht="18" customHeight="1" x14ac:dyDescent="0.2">
      <c r="A274" s="274" t="s">
        <v>1056</v>
      </c>
      <c r="B274" s="275">
        <v>0</v>
      </c>
      <c r="C274" s="275">
        <v>0</v>
      </c>
      <c r="D274" s="275">
        <v>0</v>
      </c>
      <c r="E274" s="275">
        <v>0</v>
      </c>
      <c r="F274" s="275">
        <v>0</v>
      </c>
      <c r="G274" s="275">
        <v>0</v>
      </c>
      <c r="H274" s="275">
        <v>0</v>
      </c>
      <c r="I274" s="275">
        <v>0</v>
      </c>
      <c r="J274" s="275">
        <v>0</v>
      </c>
      <c r="K274" s="275">
        <v>0</v>
      </c>
      <c r="L274" s="275"/>
      <c r="M274" s="275"/>
      <c r="N274" s="275"/>
      <c r="O274" s="275"/>
      <c r="P274" s="275">
        <v>0</v>
      </c>
      <c r="Q274" s="275">
        <v>0</v>
      </c>
      <c r="R274" s="275">
        <v>0</v>
      </c>
      <c r="S274" s="275">
        <v>0</v>
      </c>
      <c r="T274" s="275">
        <v>0</v>
      </c>
      <c r="U274" s="275">
        <v>0</v>
      </c>
      <c r="V274" s="275">
        <v>0</v>
      </c>
      <c r="W274" s="275">
        <v>0</v>
      </c>
      <c r="X274" s="275">
        <v>0</v>
      </c>
      <c r="Y274" s="275">
        <v>0</v>
      </c>
      <c r="Z274" s="275">
        <v>0</v>
      </c>
      <c r="AA274" s="275">
        <v>0</v>
      </c>
      <c r="AB274" s="275">
        <v>0</v>
      </c>
      <c r="AC274" s="275">
        <v>0</v>
      </c>
      <c r="AD274" s="275">
        <v>0</v>
      </c>
      <c r="AE274" s="275">
        <v>0</v>
      </c>
      <c r="AF274" s="275">
        <v>0</v>
      </c>
      <c r="AG274" s="275">
        <v>0</v>
      </c>
      <c r="AH274" s="275">
        <v>0</v>
      </c>
      <c r="AI274" s="275">
        <v>0</v>
      </c>
      <c r="AJ274" s="275">
        <v>0</v>
      </c>
      <c r="AK274" s="275">
        <v>0</v>
      </c>
      <c r="AL274" s="275">
        <v>0</v>
      </c>
      <c r="AM274" s="275">
        <v>0</v>
      </c>
      <c r="AN274" s="275">
        <v>0</v>
      </c>
      <c r="AO274" s="275">
        <v>0</v>
      </c>
      <c r="AP274" s="275">
        <v>0</v>
      </c>
      <c r="AQ274" s="275">
        <v>0</v>
      </c>
      <c r="AR274" s="275">
        <v>0</v>
      </c>
      <c r="AS274" s="275">
        <v>0</v>
      </c>
      <c r="AT274" s="275">
        <v>0</v>
      </c>
      <c r="AU274" s="275">
        <v>0</v>
      </c>
      <c r="AV274" s="275">
        <v>0</v>
      </c>
      <c r="AW274" s="275">
        <v>0</v>
      </c>
      <c r="AX274" s="275">
        <v>0</v>
      </c>
      <c r="AY274" s="275">
        <v>0</v>
      </c>
      <c r="AZ274" s="275">
        <v>0</v>
      </c>
      <c r="BA274" s="275">
        <v>0</v>
      </c>
      <c r="BB274" s="275">
        <v>0</v>
      </c>
      <c r="BC274" s="275">
        <v>0</v>
      </c>
      <c r="BD274" s="275">
        <v>0</v>
      </c>
      <c r="BE274" s="275">
        <v>0</v>
      </c>
      <c r="BF274" s="275">
        <v>0</v>
      </c>
      <c r="BG274" s="275">
        <v>0</v>
      </c>
      <c r="BH274" s="275">
        <v>0</v>
      </c>
      <c r="BI274" s="275">
        <v>0</v>
      </c>
    </row>
    <row r="275" spans="1:61" ht="18" customHeight="1" x14ac:dyDescent="0.2">
      <c r="A275" s="274" t="s">
        <v>1055</v>
      </c>
      <c r="B275" s="275">
        <v>0</v>
      </c>
      <c r="C275" s="275">
        <v>0</v>
      </c>
      <c r="D275" s="275">
        <v>0</v>
      </c>
      <c r="E275" s="275">
        <v>0</v>
      </c>
      <c r="F275" s="275">
        <v>0</v>
      </c>
      <c r="G275" s="275">
        <v>0</v>
      </c>
      <c r="H275" s="275">
        <v>0</v>
      </c>
      <c r="I275" s="275">
        <v>0</v>
      </c>
      <c r="J275" s="275">
        <v>0</v>
      </c>
      <c r="K275" s="275">
        <v>0</v>
      </c>
      <c r="L275" s="275"/>
      <c r="M275" s="275"/>
      <c r="N275" s="275"/>
      <c r="O275" s="275"/>
      <c r="P275" s="275">
        <v>0</v>
      </c>
      <c r="Q275" s="275">
        <v>0</v>
      </c>
      <c r="R275" s="275">
        <v>0</v>
      </c>
      <c r="S275" s="275">
        <v>0</v>
      </c>
      <c r="T275" s="275">
        <v>0</v>
      </c>
      <c r="U275" s="275">
        <v>0</v>
      </c>
      <c r="V275" s="275">
        <v>0</v>
      </c>
      <c r="W275" s="275">
        <v>0</v>
      </c>
      <c r="X275" s="275">
        <v>0</v>
      </c>
      <c r="Y275" s="275">
        <v>0</v>
      </c>
      <c r="Z275" s="275">
        <v>0</v>
      </c>
      <c r="AA275" s="275">
        <v>0</v>
      </c>
      <c r="AB275" s="275">
        <v>0</v>
      </c>
      <c r="AC275" s="275">
        <v>0</v>
      </c>
      <c r="AD275" s="275">
        <v>0</v>
      </c>
      <c r="AE275" s="275">
        <v>0</v>
      </c>
      <c r="AF275" s="275">
        <v>0</v>
      </c>
      <c r="AG275" s="275">
        <v>0</v>
      </c>
      <c r="AH275" s="275">
        <v>0</v>
      </c>
      <c r="AI275" s="275">
        <v>0</v>
      </c>
      <c r="AJ275" s="275">
        <v>0</v>
      </c>
      <c r="AK275" s="275">
        <v>0</v>
      </c>
      <c r="AL275" s="275">
        <v>0</v>
      </c>
      <c r="AM275" s="275">
        <v>0</v>
      </c>
      <c r="AN275" s="275">
        <v>0</v>
      </c>
      <c r="AO275" s="275">
        <v>0</v>
      </c>
      <c r="AP275" s="275">
        <v>0</v>
      </c>
      <c r="AQ275" s="275">
        <v>0</v>
      </c>
      <c r="AR275" s="275">
        <v>0</v>
      </c>
      <c r="AS275" s="275">
        <v>0</v>
      </c>
      <c r="AT275" s="275">
        <v>0</v>
      </c>
      <c r="AU275" s="275">
        <v>0</v>
      </c>
      <c r="AV275" s="275">
        <v>0</v>
      </c>
      <c r="AW275" s="275">
        <v>0</v>
      </c>
      <c r="AX275" s="275">
        <v>0</v>
      </c>
      <c r="AY275" s="275">
        <v>0</v>
      </c>
      <c r="AZ275" s="275">
        <v>0</v>
      </c>
      <c r="BA275" s="275">
        <v>0</v>
      </c>
      <c r="BB275" s="275">
        <v>0</v>
      </c>
      <c r="BC275" s="275">
        <v>0</v>
      </c>
      <c r="BD275" s="275">
        <v>0</v>
      </c>
      <c r="BE275" s="275">
        <v>0</v>
      </c>
      <c r="BF275" s="275">
        <v>0</v>
      </c>
      <c r="BG275" s="275">
        <v>0</v>
      </c>
      <c r="BH275" s="275">
        <v>0</v>
      </c>
      <c r="BI275" s="275">
        <v>0</v>
      </c>
    </row>
    <row r="276" spans="1:61" ht="18" customHeight="1" x14ac:dyDescent="0.2">
      <c r="A276" s="274" t="s">
        <v>1054</v>
      </c>
      <c r="B276" s="275">
        <v>0</v>
      </c>
      <c r="C276" s="275">
        <v>0</v>
      </c>
      <c r="D276" s="275">
        <v>0</v>
      </c>
      <c r="E276" s="275">
        <v>0</v>
      </c>
      <c r="F276" s="275">
        <v>0</v>
      </c>
      <c r="G276" s="275">
        <v>0</v>
      </c>
      <c r="H276" s="275">
        <v>0</v>
      </c>
      <c r="I276" s="275">
        <v>0</v>
      </c>
      <c r="J276" s="275">
        <v>0</v>
      </c>
      <c r="K276" s="275">
        <v>0</v>
      </c>
      <c r="L276" s="275"/>
      <c r="M276" s="275"/>
      <c r="N276" s="275"/>
      <c r="O276" s="275"/>
      <c r="P276" s="275">
        <v>0</v>
      </c>
      <c r="Q276" s="275">
        <v>0</v>
      </c>
      <c r="R276" s="275">
        <v>0</v>
      </c>
      <c r="S276" s="275">
        <v>0</v>
      </c>
      <c r="T276" s="275">
        <v>0</v>
      </c>
      <c r="U276" s="275">
        <v>0</v>
      </c>
      <c r="V276" s="275">
        <v>0</v>
      </c>
      <c r="W276" s="275">
        <v>0</v>
      </c>
      <c r="X276" s="275">
        <v>0</v>
      </c>
      <c r="Y276" s="275">
        <v>0</v>
      </c>
      <c r="Z276" s="275">
        <v>0</v>
      </c>
      <c r="AA276" s="275">
        <v>0</v>
      </c>
      <c r="AB276" s="275">
        <v>0</v>
      </c>
      <c r="AC276" s="275">
        <v>0</v>
      </c>
      <c r="AD276" s="275">
        <v>0</v>
      </c>
      <c r="AE276" s="275">
        <v>0</v>
      </c>
      <c r="AF276" s="275">
        <v>0</v>
      </c>
      <c r="AG276" s="275">
        <v>0</v>
      </c>
      <c r="AH276" s="275">
        <v>0</v>
      </c>
      <c r="AI276" s="275">
        <v>0</v>
      </c>
      <c r="AJ276" s="275">
        <v>0</v>
      </c>
      <c r="AK276" s="275">
        <v>0</v>
      </c>
      <c r="AL276" s="275">
        <v>0</v>
      </c>
      <c r="AM276" s="275">
        <v>0</v>
      </c>
      <c r="AN276" s="275">
        <v>0</v>
      </c>
      <c r="AO276" s="275">
        <v>0</v>
      </c>
      <c r="AP276" s="275">
        <v>0</v>
      </c>
      <c r="AQ276" s="275">
        <v>0</v>
      </c>
      <c r="AR276" s="275">
        <v>0</v>
      </c>
      <c r="AS276" s="275">
        <v>0</v>
      </c>
      <c r="AT276" s="275">
        <v>0</v>
      </c>
      <c r="AU276" s="275">
        <v>0</v>
      </c>
      <c r="AV276" s="275">
        <v>0</v>
      </c>
      <c r="AW276" s="275">
        <v>0</v>
      </c>
      <c r="AX276" s="275">
        <v>0</v>
      </c>
      <c r="AY276" s="275">
        <v>0</v>
      </c>
      <c r="AZ276" s="275">
        <v>0</v>
      </c>
      <c r="BA276" s="275">
        <v>0</v>
      </c>
      <c r="BB276" s="275">
        <v>0</v>
      </c>
      <c r="BC276" s="275">
        <v>0</v>
      </c>
      <c r="BD276" s="275">
        <v>0</v>
      </c>
      <c r="BE276" s="275">
        <v>0</v>
      </c>
      <c r="BF276" s="275">
        <v>0</v>
      </c>
      <c r="BG276" s="275">
        <v>0</v>
      </c>
      <c r="BH276" s="275">
        <v>0</v>
      </c>
      <c r="BI276" s="275">
        <v>0</v>
      </c>
    </row>
    <row r="277" spans="1:61" ht="18" customHeight="1" x14ac:dyDescent="0.2">
      <c r="A277" s="274" t="s">
        <v>1052</v>
      </c>
      <c r="B277" s="275">
        <v>0</v>
      </c>
      <c r="C277" s="275">
        <v>0</v>
      </c>
      <c r="D277" s="275">
        <v>0</v>
      </c>
      <c r="E277" s="275">
        <v>0</v>
      </c>
      <c r="F277" s="275">
        <v>0</v>
      </c>
      <c r="G277" s="275">
        <v>0</v>
      </c>
      <c r="H277" s="275">
        <v>0</v>
      </c>
      <c r="I277" s="275">
        <v>0</v>
      </c>
      <c r="J277" s="275">
        <v>0</v>
      </c>
      <c r="K277" s="275">
        <v>0</v>
      </c>
      <c r="L277" s="275"/>
      <c r="M277" s="275"/>
      <c r="N277" s="275"/>
      <c r="O277" s="275"/>
      <c r="P277" s="275">
        <v>0</v>
      </c>
      <c r="Q277" s="275">
        <v>0</v>
      </c>
      <c r="R277" s="275">
        <v>0</v>
      </c>
      <c r="S277" s="275">
        <v>0</v>
      </c>
      <c r="T277" s="275">
        <v>0</v>
      </c>
      <c r="U277" s="275">
        <v>0</v>
      </c>
      <c r="V277" s="275">
        <v>0</v>
      </c>
      <c r="W277" s="275">
        <v>0</v>
      </c>
      <c r="X277" s="275">
        <v>0</v>
      </c>
      <c r="Y277" s="275">
        <v>0</v>
      </c>
      <c r="Z277" s="275">
        <v>0</v>
      </c>
      <c r="AA277" s="275">
        <v>0</v>
      </c>
      <c r="AB277" s="275">
        <v>0</v>
      </c>
      <c r="AC277" s="275">
        <v>0</v>
      </c>
      <c r="AD277" s="275">
        <v>0</v>
      </c>
      <c r="AE277" s="275">
        <v>0</v>
      </c>
      <c r="AF277" s="275">
        <v>0</v>
      </c>
      <c r="AG277" s="275">
        <v>0</v>
      </c>
      <c r="AH277" s="275">
        <v>0</v>
      </c>
      <c r="AI277" s="275">
        <v>0</v>
      </c>
      <c r="AJ277" s="275">
        <v>0</v>
      </c>
      <c r="AK277" s="275">
        <v>0</v>
      </c>
      <c r="AL277" s="275">
        <v>0</v>
      </c>
      <c r="AM277" s="275">
        <v>0</v>
      </c>
      <c r="AN277" s="275">
        <v>0</v>
      </c>
      <c r="AO277" s="275">
        <v>0</v>
      </c>
      <c r="AP277" s="275">
        <v>0</v>
      </c>
      <c r="AQ277" s="275">
        <v>0</v>
      </c>
      <c r="AR277" s="275">
        <v>0</v>
      </c>
      <c r="AS277" s="275">
        <v>0</v>
      </c>
      <c r="AT277" s="275">
        <v>0</v>
      </c>
      <c r="AU277" s="275">
        <v>0</v>
      </c>
      <c r="AV277" s="275">
        <v>0</v>
      </c>
      <c r="AW277" s="275">
        <v>0</v>
      </c>
      <c r="AX277" s="275">
        <v>0</v>
      </c>
      <c r="AY277" s="275">
        <v>0</v>
      </c>
      <c r="AZ277" s="275">
        <v>0</v>
      </c>
      <c r="BA277" s="275">
        <v>0</v>
      </c>
      <c r="BB277" s="275">
        <v>0</v>
      </c>
      <c r="BC277" s="275">
        <v>0</v>
      </c>
      <c r="BD277" s="275">
        <v>0</v>
      </c>
      <c r="BE277" s="275">
        <v>0</v>
      </c>
      <c r="BF277" s="275">
        <v>0</v>
      </c>
      <c r="BG277" s="275">
        <v>0</v>
      </c>
      <c r="BH277" s="275">
        <v>0</v>
      </c>
      <c r="BI277" s="275">
        <v>0</v>
      </c>
    </row>
    <row r="278" spans="1:61" ht="18" customHeight="1" x14ac:dyDescent="0.2">
      <c r="A278" s="274" t="s">
        <v>1051</v>
      </c>
      <c r="B278" s="275">
        <v>0</v>
      </c>
      <c r="C278" s="275">
        <v>0</v>
      </c>
      <c r="D278" s="275">
        <v>0</v>
      </c>
      <c r="E278" s="275">
        <v>0</v>
      </c>
      <c r="F278" s="275">
        <v>0</v>
      </c>
      <c r="G278" s="275">
        <v>0</v>
      </c>
      <c r="H278" s="275">
        <v>0</v>
      </c>
      <c r="I278" s="275">
        <v>0</v>
      </c>
      <c r="J278" s="275">
        <v>0</v>
      </c>
      <c r="K278" s="275">
        <v>0</v>
      </c>
      <c r="L278" s="275"/>
      <c r="M278" s="275"/>
      <c r="N278" s="275"/>
      <c r="O278" s="275"/>
      <c r="P278" s="275">
        <v>0</v>
      </c>
      <c r="Q278" s="275">
        <v>0</v>
      </c>
      <c r="R278" s="275">
        <v>0</v>
      </c>
      <c r="S278" s="275">
        <v>0</v>
      </c>
      <c r="T278" s="275">
        <v>0</v>
      </c>
      <c r="U278" s="275">
        <v>0</v>
      </c>
      <c r="V278" s="275">
        <v>0</v>
      </c>
      <c r="W278" s="275">
        <v>0</v>
      </c>
      <c r="X278" s="275">
        <v>0</v>
      </c>
      <c r="Y278" s="275">
        <v>0</v>
      </c>
      <c r="Z278" s="275">
        <v>0</v>
      </c>
      <c r="AA278" s="275">
        <v>0</v>
      </c>
      <c r="AB278" s="275">
        <v>0</v>
      </c>
      <c r="AC278" s="275">
        <v>0</v>
      </c>
      <c r="AD278" s="275">
        <v>0</v>
      </c>
      <c r="AE278" s="275">
        <v>0</v>
      </c>
      <c r="AF278" s="275">
        <v>0</v>
      </c>
      <c r="AG278" s="275">
        <v>0</v>
      </c>
      <c r="AH278" s="275">
        <v>0</v>
      </c>
      <c r="AI278" s="275">
        <v>0</v>
      </c>
      <c r="AJ278" s="275">
        <v>0</v>
      </c>
      <c r="AK278" s="275">
        <v>0</v>
      </c>
      <c r="AL278" s="275">
        <v>0</v>
      </c>
      <c r="AM278" s="275">
        <v>0</v>
      </c>
      <c r="AN278" s="275">
        <v>0</v>
      </c>
      <c r="AO278" s="275">
        <v>0</v>
      </c>
      <c r="AP278" s="275">
        <v>0</v>
      </c>
      <c r="AQ278" s="275">
        <v>0</v>
      </c>
      <c r="AR278" s="275">
        <v>0</v>
      </c>
      <c r="AS278" s="275">
        <v>0</v>
      </c>
      <c r="AT278" s="275">
        <v>0</v>
      </c>
      <c r="AU278" s="275">
        <v>0</v>
      </c>
      <c r="AV278" s="275">
        <v>0</v>
      </c>
      <c r="AW278" s="275">
        <v>0</v>
      </c>
      <c r="AX278" s="275">
        <v>0</v>
      </c>
      <c r="AY278" s="275">
        <v>0</v>
      </c>
      <c r="AZ278" s="275">
        <v>0</v>
      </c>
      <c r="BA278" s="275">
        <v>0</v>
      </c>
      <c r="BB278" s="275">
        <v>0</v>
      </c>
      <c r="BC278" s="275">
        <v>0</v>
      </c>
      <c r="BD278" s="275">
        <v>0</v>
      </c>
      <c r="BE278" s="275">
        <v>0</v>
      </c>
      <c r="BF278" s="275">
        <v>0</v>
      </c>
      <c r="BG278" s="275">
        <v>0</v>
      </c>
      <c r="BH278" s="275">
        <v>0</v>
      </c>
      <c r="BI278" s="275">
        <v>0</v>
      </c>
    </row>
    <row r="279" spans="1:61" ht="18" customHeight="1" x14ac:dyDescent="0.2">
      <c r="A279" s="274" t="s">
        <v>1053</v>
      </c>
      <c r="B279" s="275">
        <v>0</v>
      </c>
      <c r="C279" s="275">
        <v>0</v>
      </c>
      <c r="D279" s="275">
        <v>0</v>
      </c>
      <c r="E279" s="275">
        <v>0</v>
      </c>
      <c r="F279" s="275">
        <v>0</v>
      </c>
      <c r="G279" s="275">
        <v>0</v>
      </c>
      <c r="H279" s="275">
        <v>0</v>
      </c>
      <c r="I279" s="275">
        <v>0</v>
      </c>
      <c r="J279" s="275">
        <v>0</v>
      </c>
      <c r="K279" s="275">
        <v>0</v>
      </c>
      <c r="L279" s="275"/>
      <c r="M279" s="275"/>
      <c r="N279" s="275"/>
      <c r="O279" s="275"/>
      <c r="P279" s="275">
        <v>0</v>
      </c>
      <c r="Q279" s="275">
        <v>0</v>
      </c>
      <c r="R279" s="275">
        <v>0</v>
      </c>
      <c r="S279" s="275">
        <v>0</v>
      </c>
      <c r="T279" s="275">
        <v>0</v>
      </c>
      <c r="U279" s="275">
        <v>0</v>
      </c>
      <c r="V279" s="275">
        <v>0</v>
      </c>
      <c r="W279" s="275">
        <v>0</v>
      </c>
      <c r="X279" s="275">
        <v>0</v>
      </c>
      <c r="Y279" s="275">
        <v>0</v>
      </c>
      <c r="Z279" s="275">
        <v>0</v>
      </c>
      <c r="AA279" s="275">
        <v>0</v>
      </c>
      <c r="AB279" s="275">
        <v>0</v>
      </c>
      <c r="AC279" s="275">
        <v>0</v>
      </c>
      <c r="AD279" s="275">
        <v>0</v>
      </c>
      <c r="AE279" s="275">
        <v>0</v>
      </c>
      <c r="AF279" s="275">
        <v>0</v>
      </c>
      <c r="AG279" s="275">
        <v>0</v>
      </c>
      <c r="AH279" s="275">
        <v>0</v>
      </c>
      <c r="AI279" s="275">
        <v>0</v>
      </c>
      <c r="AJ279" s="275">
        <v>0</v>
      </c>
      <c r="AK279" s="275">
        <v>0</v>
      </c>
      <c r="AL279" s="275">
        <v>0</v>
      </c>
      <c r="AM279" s="275">
        <v>0</v>
      </c>
      <c r="AN279" s="275">
        <v>0</v>
      </c>
      <c r="AO279" s="275">
        <v>0</v>
      </c>
      <c r="AP279" s="275">
        <v>0</v>
      </c>
      <c r="AQ279" s="275">
        <v>0</v>
      </c>
      <c r="AR279" s="275">
        <v>0</v>
      </c>
      <c r="AS279" s="275">
        <v>0</v>
      </c>
      <c r="AT279" s="275">
        <v>0</v>
      </c>
      <c r="AU279" s="275">
        <v>0</v>
      </c>
      <c r="AV279" s="275">
        <v>0</v>
      </c>
      <c r="AW279" s="275">
        <v>0</v>
      </c>
      <c r="AX279" s="275">
        <v>0</v>
      </c>
      <c r="AY279" s="275">
        <v>0</v>
      </c>
      <c r="AZ279" s="275">
        <v>0</v>
      </c>
      <c r="BA279" s="275">
        <v>0</v>
      </c>
      <c r="BB279" s="275">
        <v>0</v>
      </c>
      <c r="BC279" s="275">
        <v>0</v>
      </c>
      <c r="BD279" s="275">
        <v>0</v>
      </c>
      <c r="BE279" s="275">
        <v>0</v>
      </c>
      <c r="BF279" s="275">
        <v>0</v>
      </c>
      <c r="BG279" s="275">
        <v>0</v>
      </c>
      <c r="BH279" s="275">
        <v>0</v>
      </c>
      <c r="BI279" s="275">
        <v>0</v>
      </c>
    </row>
    <row r="280" spans="1:61" ht="18" customHeight="1" x14ac:dyDescent="0.2">
      <c r="A280" s="274" t="s">
        <v>1052</v>
      </c>
      <c r="B280" s="275">
        <v>0</v>
      </c>
      <c r="C280" s="275">
        <v>0</v>
      </c>
      <c r="D280" s="275">
        <v>0</v>
      </c>
      <c r="E280" s="275">
        <v>0</v>
      </c>
      <c r="F280" s="275">
        <v>0</v>
      </c>
      <c r="G280" s="275">
        <v>0</v>
      </c>
      <c r="H280" s="275">
        <v>0</v>
      </c>
      <c r="I280" s="275">
        <v>0</v>
      </c>
      <c r="J280" s="275">
        <v>0</v>
      </c>
      <c r="K280" s="275">
        <v>0</v>
      </c>
      <c r="L280" s="275"/>
      <c r="M280" s="275"/>
      <c r="N280" s="275"/>
      <c r="O280" s="275"/>
      <c r="P280" s="275">
        <v>0</v>
      </c>
      <c r="Q280" s="275">
        <v>0</v>
      </c>
      <c r="R280" s="275">
        <v>0</v>
      </c>
      <c r="S280" s="275">
        <v>0</v>
      </c>
      <c r="T280" s="275">
        <v>0</v>
      </c>
      <c r="U280" s="275">
        <v>0</v>
      </c>
      <c r="V280" s="275">
        <v>0</v>
      </c>
      <c r="W280" s="275">
        <v>0</v>
      </c>
      <c r="X280" s="275">
        <v>0</v>
      </c>
      <c r="Y280" s="275">
        <v>0</v>
      </c>
      <c r="Z280" s="275">
        <v>0</v>
      </c>
      <c r="AA280" s="275">
        <v>0</v>
      </c>
      <c r="AB280" s="275">
        <v>0</v>
      </c>
      <c r="AC280" s="275">
        <v>0</v>
      </c>
      <c r="AD280" s="275">
        <v>0</v>
      </c>
      <c r="AE280" s="275">
        <v>0</v>
      </c>
      <c r="AF280" s="275">
        <v>0</v>
      </c>
      <c r="AG280" s="275">
        <v>0</v>
      </c>
      <c r="AH280" s="275">
        <v>0</v>
      </c>
      <c r="AI280" s="275">
        <v>0</v>
      </c>
      <c r="AJ280" s="275">
        <v>0</v>
      </c>
      <c r="AK280" s="275">
        <v>0</v>
      </c>
      <c r="AL280" s="275">
        <v>0</v>
      </c>
      <c r="AM280" s="275">
        <v>0</v>
      </c>
      <c r="AN280" s="275">
        <v>0</v>
      </c>
      <c r="AO280" s="275">
        <v>0</v>
      </c>
      <c r="AP280" s="275">
        <v>0</v>
      </c>
      <c r="AQ280" s="275">
        <v>0</v>
      </c>
      <c r="AR280" s="275">
        <v>0</v>
      </c>
      <c r="AS280" s="275">
        <v>0</v>
      </c>
      <c r="AT280" s="275">
        <v>0</v>
      </c>
      <c r="AU280" s="275">
        <v>0</v>
      </c>
      <c r="AV280" s="275">
        <v>0</v>
      </c>
      <c r="AW280" s="275">
        <v>0</v>
      </c>
      <c r="AX280" s="275">
        <v>0</v>
      </c>
      <c r="AY280" s="275">
        <v>0</v>
      </c>
      <c r="AZ280" s="275">
        <v>0</v>
      </c>
      <c r="BA280" s="275">
        <v>0</v>
      </c>
      <c r="BB280" s="275">
        <v>0</v>
      </c>
      <c r="BC280" s="275">
        <v>0</v>
      </c>
      <c r="BD280" s="275">
        <v>0</v>
      </c>
      <c r="BE280" s="275">
        <v>0</v>
      </c>
      <c r="BF280" s="275">
        <v>0</v>
      </c>
      <c r="BG280" s="275">
        <v>0</v>
      </c>
      <c r="BH280" s="275">
        <v>0</v>
      </c>
      <c r="BI280" s="275">
        <v>0</v>
      </c>
    </row>
    <row r="281" spans="1:61" ht="18" customHeight="1" x14ac:dyDescent="0.2">
      <c r="A281" s="274" t="s">
        <v>1051</v>
      </c>
      <c r="B281" s="275">
        <v>0</v>
      </c>
      <c r="C281" s="275">
        <v>0</v>
      </c>
      <c r="D281" s="275">
        <v>0</v>
      </c>
      <c r="E281" s="275">
        <v>0</v>
      </c>
      <c r="F281" s="275">
        <v>0</v>
      </c>
      <c r="G281" s="275">
        <v>0</v>
      </c>
      <c r="H281" s="275">
        <v>0</v>
      </c>
      <c r="I281" s="275">
        <v>0</v>
      </c>
      <c r="J281" s="275">
        <v>0</v>
      </c>
      <c r="K281" s="275">
        <v>0</v>
      </c>
      <c r="L281" s="275"/>
      <c r="M281" s="275"/>
      <c r="N281" s="275"/>
      <c r="O281" s="275"/>
      <c r="P281" s="275">
        <v>0</v>
      </c>
      <c r="Q281" s="275">
        <v>0</v>
      </c>
      <c r="R281" s="275">
        <v>0</v>
      </c>
      <c r="S281" s="275">
        <v>0</v>
      </c>
      <c r="T281" s="275">
        <v>0</v>
      </c>
      <c r="U281" s="275">
        <v>0</v>
      </c>
      <c r="V281" s="275">
        <v>0</v>
      </c>
      <c r="W281" s="275">
        <v>0</v>
      </c>
      <c r="X281" s="275">
        <v>0</v>
      </c>
      <c r="Y281" s="275">
        <v>0</v>
      </c>
      <c r="Z281" s="275">
        <v>0</v>
      </c>
      <c r="AA281" s="275">
        <v>0</v>
      </c>
      <c r="AB281" s="275">
        <v>0</v>
      </c>
      <c r="AC281" s="275">
        <v>0</v>
      </c>
      <c r="AD281" s="275">
        <v>0</v>
      </c>
      <c r="AE281" s="275">
        <v>0</v>
      </c>
      <c r="AF281" s="275">
        <v>0</v>
      </c>
      <c r="AG281" s="275">
        <v>0</v>
      </c>
      <c r="AH281" s="275">
        <v>0</v>
      </c>
      <c r="AI281" s="275">
        <v>0</v>
      </c>
      <c r="AJ281" s="275">
        <v>0</v>
      </c>
      <c r="AK281" s="275">
        <v>0</v>
      </c>
      <c r="AL281" s="275">
        <v>0</v>
      </c>
      <c r="AM281" s="275">
        <v>0</v>
      </c>
      <c r="AN281" s="275">
        <v>0</v>
      </c>
      <c r="AO281" s="275">
        <v>0</v>
      </c>
      <c r="AP281" s="275">
        <v>0</v>
      </c>
      <c r="AQ281" s="275">
        <v>0</v>
      </c>
      <c r="AR281" s="275">
        <v>0</v>
      </c>
      <c r="AS281" s="275">
        <v>0</v>
      </c>
      <c r="AT281" s="275">
        <v>0</v>
      </c>
      <c r="AU281" s="275">
        <v>0</v>
      </c>
      <c r="AV281" s="275">
        <v>0</v>
      </c>
      <c r="AW281" s="275">
        <v>0</v>
      </c>
      <c r="AX281" s="275">
        <v>0</v>
      </c>
      <c r="AY281" s="275">
        <v>0</v>
      </c>
      <c r="AZ281" s="275">
        <v>0</v>
      </c>
      <c r="BA281" s="275">
        <v>0</v>
      </c>
      <c r="BB281" s="275">
        <v>0</v>
      </c>
      <c r="BC281" s="275">
        <v>0</v>
      </c>
      <c r="BD281" s="275">
        <v>0</v>
      </c>
      <c r="BE281" s="275">
        <v>0</v>
      </c>
      <c r="BF281" s="275">
        <v>0</v>
      </c>
      <c r="BG281" s="275">
        <v>0</v>
      </c>
      <c r="BH281" s="275">
        <v>0</v>
      </c>
      <c r="BI281" s="275">
        <v>0</v>
      </c>
    </row>
    <row r="282" spans="1:61" ht="18" customHeight="1" x14ac:dyDescent="0.2">
      <c r="A282" s="274" t="s">
        <v>1050</v>
      </c>
      <c r="B282" s="275"/>
      <c r="C282" s="275"/>
      <c r="D282" s="275"/>
      <c r="E282" s="275"/>
      <c r="F282" s="275"/>
      <c r="G282" s="275"/>
      <c r="H282" s="275"/>
      <c r="I282" s="275"/>
      <c r="J282" s="275"/>
      <c r="K282" s="275"/>
      <c r="L282" s="275"/>
      <c r="M282" s="275"/>
      <c r="N282" s="275"/>
      <c r="O282" s="275"/>
      <c r="P282" s="275">
        <v>0</v>
      </c>
      <c r="Q282" s="275">
        <v>0</v>
      </c>
      <c r="R282" s="275">
        <v>0</v>
      </c>
      <c r="S282" s="275">
        <v>0</v>
      </c>
      <c r="T282" s="275">
        <v>0</v>
      </c>
      <c r="U282" s="275">
        <v>0</v>
      </c>
      <c r="V282" s="275">
        <v>0</v>
      </c>
      <c r="W282" s="275">
        <v>0</v>
      </c>
      <c r="X282" s="275">
        <v>0</v>
      </c>
      <c r="Y282" s="275">
        <v>0</v>
      </c>
      <c r="Z282" s="275">
        <v>0</v>
      </c>
      <c r="AA282" s="275">
        <v>0</v>
      </c>
      <c r="AB282" s="275">
        <v>0</v>
      </c>
      <c r="AC282" s="275">
        <v>0</v>
      </c>
      <c r="AD282" s="275">
        <v>0</v>
      </c>
      <c r="AE282" s="275">
        <v>0</v>
      </c>
      <c r="AF282" s="275">
        <v>0</v>
      </c>
      <c r="AG282" s="275">
        <v>0</v>
      </c>
      <c r="AH282" s="275">
        <v>0</v>
      </c>
      <c r="AI282" s="275">
        <v>0</v>
      </c>
      <c r="AJ282" s="275">
        <v>0</v>
      </c>
      <c r="AK282" s="275">
        <v>0</v>
      </c>
      <c r="AL282" s="275">
        <v>0</v>
      </c>
      <c r="AM282" s="275">
        <v>0</v>
      </c>
      <c r="AN282" s="275">
        <v>0</v>
      </c>
      <c r="AO282" s="275">
        <v>0</v>
      </c>
      <c r="AP282" s="275">
        <v>0</v>
      </c>
      <c r="AQ282" s="275">
        <v>0</v>
      </c>
      <c r="AR282" s="275">
        <v>0</v>
      </c>
      <c r="AS282" s="275">
        <v>0</v>
      </c>
      <c r="AT282" s="275">
        <v>0</v>
      </c>
      <c r="AU282" s="275">
        <v>0</v>
      </c>
      <c r="AV282" s="275">
        <v>0</v>
      </c>
      <c r="AW282" s="275">
        <v>0</v>
      </c>
      <c r="AX282" s="275">
        <v>0</v>
      </c>
      <c r="AY282" s="275">
        <v>0</v>
      </c>
      <c r="AZ282" s="275">
        <v>0</v>
      </c>
      <c r="BA282" s="275">
        <v>0</v>
      </c>
      <c r="BB282" s="275">
        <v>0</v>
      </c>
      <c r="BC282" s="275">
        <v>0</v>
      </c>
      <c r="BD282" s="275">
        <v>0</v>
      </c>
      <c r="BE282" s="275">
        <v>1</v>
      </c>
      <c r="BF282" s="275">
        <v>2</v>
      </c>
      <c r="BG282" s="275">
        <v>2</v>
      </c>
      <c r="BH282" s="275">
        <v>0</v>
      </c>
      <c r="BI282" s="275">
        <v>0</v>
      </c>
    </row>
    <row r="283" spans="1:61" ht="18" customHeight="1" x14ac:dyDescent="0.2">
      <c r="A283" s="274" t="s">
        <v>1049</v>
      </c>
      <c r="B283" s="275">
        <v>0</v>
      </c>
      <c r="C283" s="275">
        <v>0</v>
      </c>
      <c r="D283" s="275">
        <v>0</v>
      </c>
      <c r="E283" s="275">
        <v>0</v>
      </c>
      <c r="F283" s="275">
        <v>0</v>
      </c>
      <c r="G283" s="275">
        <v>0</v>
      </c>
      <c r="H283" s="275">
        <v>0</v>
      </c>
      <c r="I283" s="275">
        <v>0</v>
      </c>
      <c r="J283" s="275">
        <v>0</v>
      </c>
      <c r="K283" s="275">
        <v>0</v>
      </c>
      <c r="L283" s="275"/>
      <c r="M283" s="275"/>
      <c r="N283" s="275"/>
      <c r="O283" s="275"/>
      <c r="P283" s="275">
        <v>0</v>
      </c>
      <c r="Q283" s="275">
        <v>0</v>
      </c>
      <c r="R283" s="275">
        <v>0</v>
      </c>
      <c r="S283" s="275">
        <v>0</v>
      </c>
      <c r="T283" s="275">
        <v>0</v>
      </c>
      <c r="U283" s="275">
        <v>0</v>
      </c>
      <c r="V283" s="275">
        <v>0</v>
      </c>
      <c r="W283" s="275">
        <v>0</v>
      </c>
      <c r="X283" s="275">
        <v>0</v>
      </c>
      <c r="Y283" s="275">
        <v>0</v>
      </c>
      <c r="Z283" s="275">
        <v>0</v>
      </c>
      <c r="AA283" s="275">
        <v>0</v>
      </c>
      <c r="AB283" s="275">
        <v>0</v>
      </c>
      <c r="AC283" s="275">
        <v>0</v>
      </c>
      <c r="AD283" s="275">
        <v>0</v>
      </c>
      <c r="AE283" s="275">
        <v>0</v>
      </c>
      <c r="AF283" s="275">
        <v>0</v>
      </c>
      <c r="AG283" s="275">
        <v>0</v>
      </c>
      <c r="AH283" s="275">
        <v>0</v>
      </c>
      <c r="AI283" s="275">
        <v>0</v>
      </c>
      <c r="AJ283" s="275">
        <v>0</v>
      </c>
      <c r="AK283" s="275">
        <v>0</v>
      </c>
      <c r="AL283" s="275">
        <v>0</v>
      </c>
      <c r="AM283" s="275">
        <v>0</v>
      </c>
      <c r="AN283" s="275">
        <v>0</v>
      </c>
      <c r="AO283" s="275">
        <v>0</v>
      </c>
      <c r="AP283" s="275">
        <v>0</v>
      </c>
      <c r="AQ283" s="275">
        <v>0</v>
      </c>
      <c r="AR283" s="275">
        <v>0</v>
      </c>
      <c r="AS283" s="275">
        <v>0</v>
      </c>
      <c r="AT283" s="275">
        <v>0</v>
      </c>
      <c r="AU283" s="275">
        <v>0</v>
      </c>
      <c r="AV283" s="275">
        <v>0</v>
      </c>
      <c r="AW283" s="275">
        <v>0</v>
      </c>
      <c r="AX283" s="275">
        <v>0</v>
      </c>
      <c r="AY283" s="275">
        <v>0</v>
      </c>
      <c r="AZ283" s="275">
        <v>0</v>
      </c>
      <c r="BA283" s="275">
        <v>0</v>
      </c>
      <c r="BB283" s="275">
        <v>0</v>
      </c>
      <c r="BC283" s="275">
        <v>0</v>
      </c>
      <c r="BD283" s="275">
        <v>0</v>
      </c>
      <c r="BE283" s="275">
        <v>0</v>
      </c>
      <c r="BF283" s="275">
        <v>0</v>
      </c>
      <c r="BG283" s="275">
        <v>0</v>
      </c>
      <c r="BH283" s="275">
        <v>0</v>
      </c>
      <c r="BI283" s="275">
        <v>0</v>
      </c>
    </row>
    <row r="284" spans="1:61" ht="18" customHeight="1" x14ac:dyDescent="0.2">
      <c r="A284" s="274" t="s">
        <v>1048</v>
      </c>
      <c r="B284" s="275">
        <v>0</v>
      </c>
      <c r="C284" s="275">
        <v>0</v>
      </c>
      <c r="D284" s="275">
        <v>0</v>
      </c>
      <c r="E284" s="275">
        <v>0</v>
      </c>
      <c r="F284" s="275">
        <v>0</v>
      </c>
      <c r="G284" s="275">
        <v>0</v>
      </c>
      <c r="H284" s="275">
        <v>0</v>
      </c>
      <c r="I284" s="275">
        <v>0</v>
      </c>
      <c r="J284" s="275">
        <v>0</v>
      </c>
      <c r="K284" s="275">
        <v>0</v>
      </c>
      <c r="L284" s="275"/>
      <c r="M284" s="275"/>
      <c r="N284" s="275"/>
      <c r="O284" s="275"/>
      <c r="P284" s="275">
        <v>0</v>
      </c>
      <c r="Q284" s="275">
        <v>0</v>
      </c>
      <c r="R284" s="275">
        <v>0</v>
      </c>
      <c r="S284" s="275">
        <v>0</v>
      </c>
      <c r="T284" s="275">
        <v>0</v>
      </c>
      <c r="U284" s="275">
        <v>0</v>
      </c>
      <c r="V284" s="275">
        <v>0</v>
      </c>
      <c r="W284" s="275">
        <v>0</v>
      </c>
      <c r="X284" s="275">
        <v>0</v>
      </c>
      <c r="Y284" s="275">
        <v>0</v>
      </c>
      <c r="Z284" s="275">
        <v>0</v>
      </c>
      <c r="AA284" s="275">
        <v>0</v>
      </c>
      <c r="AB284" s="275">
        <v>0</v>
      </c>
      <c r="AC284" s="275">
        <v>0</v>
      </c>
      <c r="AD284" s="275">
        <v>0</v>
      </c>
      <c r="AE284" s="275">
        <v>0</v>
      </c>
      <c r="AF284" s="275">
        <v>0</v>
      </c>
      <c r="AG284" s="275">
        <v>0</v>
      </c>
      <c r="AH284" s="275">
        <v>0</v>
      </c>
      <c r="AI284" s="275">
        <v>0</v>
      </c>
      <c r="AJ284" s="275">
        <v>0</v>
      </c>
      <c r="AK284" s="275">
        <v>0</v>
      </c>
      <c r="AL284" s="275">
        <v>0</v>
      </c>
      <c r="AM284" s="275">
        <v>0</v>
      </c>
      <c r="AN284" s="275">
        <v>0</v>
      </c>
      <c r="AO284" s="275">
        <v>0</v>
      </c>
      <c r="AP284" s="275">
        <v>0</v>
      </c>
      <c r="AQ284" s="275">
        <v>0</v>
      </c>
      <c r="AR284" s="275">
        <v>0</v>
      </c>
      <c r="AS284" s="275">
        <v>0</v>
      </c>
      <c r="AT284" s="275">
        <v>0</v>
      </c>
      <c r="AU284" s="275">
        <v>0</v>
      </c>
      <c r="AV284" s="275">
        <v>0</v>
      </c>
      <c r="AW284" s="275">
        <v>0</v>
      </c>
      <c r="AX284" s="275">
        <v>0</v>
      </c>
      <c r="AY284" s="275">
        <v>0</v>
      </c>
      <c r="AZ284" s="275">
        <v>0</v>
      </c>
      <c r="BA284" s="275">
        <v>0</v>
      </c>
      <c r="BB284" s="275">
        <v>0</v>
      </c>
      <c r="BC284" s="275">
        <v>0</v>
      </c>
      <c r="BD284" s="275">
        <v>0</v>
      </c>
      <c r="BE284" s="275">
        <v>0</v>
      </c>
      <c r="BF284" s="275">
        <v>0</v>
      </c>
      <c r="BG284" s="275">
        <v>0</v>
      </c>
      <c r="BH284" s="275">
        <v>0</v>
      </c>
      <c r="BI284" s="275">
        <v>0</v>
      </c>
    </row>
    <row r="285" spans="1:61" ht="18" customHeight="1" x14ac:dyDescent="0.2">
      <c r="A285" s="274" t="s">
        <v>1047</v>
      </c>
      <c r="B285" s="275">
        <v>0</v>
      </c>
      <c r="C285" s="275">
        <v>0</v>
      </c>
      <c r="D285" s="275">
        <v>0</v>
      </c>
      <c r="E285" s="275">
        <v>0</v>
      </c>
      <c r="F285" s="275">
        <v>0</v>
      </c>
      <c r="G285" s="275">
        <v>0</v>
      </c>
      <c r="H285" s="275">
        <v>0</v>
      </c>
      <c r="I285" s="275">
        <v>0</v>
      </c>
      <c r="J285" s="275">
        <v>0</v>
      </c>
      <c r="K285" s="275">
        <v>0</v>
      </c>
      <c r="L285" s="275"/>
      <c r="M285" s="275"/>
      <c r="N285" s="275"/>
      <c r="O285" s="275"/>
      <c r="P285" s="275">
        <v>0</v>
      </c>
      <c r="Q285" s="275">
        <v>0</v>
      </c>
      <c r="R285" s="275">
        <v>0</v>
      </c>
      <c r="S285" s="275">
        <v>0</v>
      </c>
      <c r="T285" s="275">
        <v>0</v>
      </c>
      <c r="U285" s="275">
        <v>0</v>
      </c>
      <c r="V285" s="275">
        <v>0</v>
      </c>
      <c r="W285" s="275">
        <v>0</v>
      </c>
      <c r="X285" s="275">
        <v>0</v>
      </c>
      <c r="Y285" s="275">
        <v>0</v>
      </c>
      <c r="Z285" s="275">
        <v>0</v>
      </c>
      <c r="AA285" s="275">
        <v>0</v>
      </c>
      <c r="AB285" s="275">
        <v>0</v>
      </c>
      <c r="AC285" s="275">
        <v>0</v>
      </c>
      <c r="AD285" s="275">
        <v>0</v>
      </c>
      <c r="AE285" s="275">
        <v>0</v>
      </c>
      <c r="AF285" s="275">
        <v>0</v>
      </c>
      <c r="AG285" s="275">
        <v>0</v>
      </c>
      <c r="AH285" s="275">
        <v>0</v>
      </c>
      <c r="AI285" s="275">
        <v>0</v>
      </c>
      <c r="AJ285" s="275">
        <v>0</v>
      </c>
      <c r="AK285" s="275">
        <v>0</v>
      </c>
      <c r="AL285" s="275">
        <v>0</v>
      </c>
      <c r="AM285" s="275">
        <v>0</v>
      </c>
      <c r="AN285" s="275">
        <v>0</v>
      </c>
      <c r="AO285" s="275">
        <v>0</v>
      </c>
      <c r="AP285" s="275">
        <v>0</v>
      </c>
      <c r="AQ285" s="275">
        <v>0</v>
      </c>
      <c r="AR285" s="275">
        <v>0</v>
      </c>
      <c r="AS285" s="275">
        <v>0</v>
      </c>
      <c r="AT285" s="275">
        <v>0</v>
      </c>
      <c r="AU285" s="275">
        <v>0</v>
      </c>
      <c r="AV285" s="275">
        <v>0</v>
      </c>
      <c r="AW285" s="275">
        <v>0</v>
      </c>
      <c r="AX285" s="275">
        <v>0</v>
      </c>
      <c r="AY285" s="275">
        <v>0</v>
      </c>
      <c r="AZ285" s="275">
        <v>0</v>
      </c>
      <c r="BA285" s="275">
        <v>0</v>
      </c>
      <c r="BB285" s="275">
        <v>0</v>
      </c>
      <c r="BC285" s="275">
        <v>0</v>
      </c>
      <c r="BD285" s="275">
        <v>0</v>
      </c>
      <c r="BE285" s="275">
        <v>0</v>
      </c>
      <c r="BF285" s="275">
        <v>0</v>
      </c>
      <c r="BG285" s="275">
        <v>0</v>
      </c>
      <c r="BH285" s="275">
        <v>0</v>
      </c>
      <c r="BI285" s="275">
        <v>0</v>
      </c>
    </row>
    <row r="286" spans="1:61" ht="18" customHeight="1" x14ac:dyDescent="0.2">
      <c r="A286" s="274" t="s">
        <v>1046</v>
      </c>
      <c r="B286" s="275">
        <v>0</v>
      </c>
      <c r="C286" s="275">
        <v>0</v>
      </c>
      <c r="D286" s="275">
        <v>0</v>
      </c>
      <c r="E286" s="275">
        <v>0</v>
      </c>
      <c r="F286" s="275">
        <v>0</v>
      </c>
      <c r="G286" s="275">
        <v>0</v>
      </c>
      <c r="H286" s="275">
        <v>2</v>
      </c>
      <c r="I286" s="275">
        <v>5</v>
      </c>
      <c r="J286" s="275">
        <v>6</v>
      </c>
      <c r="K286" s="275">
        <v>7</v>
      </c>
      <c r="L286" s="275"/>
      <c r="M286" s="275"/>
      <c r="N286" s="275"/>
      <c r="O286" s="275"/>
      <c r="P286" s="275">
        <v>9</v>
      </c>
      <c r="Q286" s="275">
        <v>10</v>
      </c>
      <c r="R286" s="275">
        <v>13</v>
      </c>
      <c r="S286" s="275">
        <v>15</v>
      </c>
      <c r="T286" s="275">
        <v>21</v>
      </c>
      <c r="U286" s="275">
        <v>28</v>
      </c>
      <c r="V286" s="275">
        <v>34</v>
      </c>
      <c r="W286" s="275">
        <v>44</v>
      </c>
      <c r="X286" s="275">
        <v>59</v>
      </c>
      <c r="Y286" s="275">
        <v>74</v>
      </c>
      <c r="Z286" s="275">
        <v>98</v>
      </c>
      <c r="AA286" s="275">
        <v>130</v>
      </c>
      <c r="AB286" s="275">
        <v>168</v>
      </c>
      <c r="AC286" s="275">
        <v>219</v>
      </c>
      <c r="AD286" s="275">
        <v>254</v>
      </c>
      <c r="AE286" s="275">
        <v>287</v>
      </c>
      <c r="AF286" s="275">
        <v>329</v>
      </c>
      <c r="AG286" s="275">
        <v>380</v>
      </c>
      <c r="AH286" s="275">
        <v>418</v>
      </c>
      <c r="AI286" s="275">
        <v>476</v>
      </c>
      <c r="AJ286" s="275">
        <v>557</v>
      </c>
      <c r="AK286" s="275">
        <v>742</v>
      </c>
      <c r="AL286" s="275">
        <v>865</v>
      </c>
      <c r="AM286" s="275">
        <v>959</v>
      </c>
      <c r="AN286" s="275">
        <v>1020</v>
      </c>
      <c r="AO286" s="275">
        <v>1207</v>
      </c>
      <c r="AP286" s="275">
        <v>1227</v>
      </c>
      <c r="AQ286" s="275">
        <v>1333</v>
      </c>
      <c r="AR286" s="275">
        <v>1350</v>
      </c>
      <c r="AS286" s="275">
        <v>1327</v>
      </c>
      <c r="AT286" s="275">
        <v>1434</v>
      </c>
      <c r="AU286" s="275">
        <v>1581</v>
      </c>
      <c r="AV286" s="275">
        <v>1678</v>
      </c>
      <c r="AW286" s="275">
        <v>1861</v>
      </c>
      <c r="AX286" s="275">
        <v>2025</v>
      </c>
      <c r="AY286" s="275">
        <v>2142</v>
      </c>
      <c r="AZ286" s="275">
        <v>2297</v>
      </c>
      <c r="BA286" s="275">
        <v>2540</v>
      </c>
      <c r="BB286" s="275">
        <v>2718</v>
      </c>
      <c r="BC286" s="275">
        <v>2796</v>
      </c>
      <c r="BD286" s="275">
        <v>3013</v>
      </c>
      <c r="BE286" s="275">
        <v>3135</v>
      </c>
      <c r="BF286" s="275">
        <v>3281</v>
      </c>
      <c r="BG286" s="275">
        <v>2724</v>
      </c>
      <c r="BH286" s="275">
        <v>2292</v>
      </c>
      <c r="BI286" s="275">
        <v>2253</v>
      </c>
    </row>
    <row r="287" spans="1:61" ht="18" customHeight="1" x14ac:dyDescent="0.2">
      <c r="A287" s="289" t="s">
        <v>1076</v>
      </c>
      <c r="B287" s="275">
        <v>2676</v>
      </c>
      <c r="C287" s="275">
        <v>2718</v>
      </c>
      <c r="D287" s="275">
        <v>3029</v>
      </c>
      <c r="E287" s="275">
        <v>3159</v>
      </c>
      <c r="F287" s="275">
        <v>3347</v>
      </c>
      <c r="G287" s="275">
        <v>3715</v>
      </c>
      <c r="H287" s="275">
        <v>3985</v>
      </c>
      <c r="I287" s="275">
        <v>4227</v>
      </c>
      <c r="J287" s="275">
        <v>4742</v>
      </c>
      <c r="K287" s="275">
        <v>5149</v>
      </c>
      <c r="L287" s="275"/>
      <c r="M287" s="275"/>
      <c r="N287" s="275"/>
      <c r="O287" s="275"/>
      <c r="P287" s="275">
        <v>5497</v>
      </c>
      <c r="Q287" s="275">
        <v>5877</v>
      </c>
      <c r="R287" s="275">
        <v>6324</v>
      </c>
      <c r="S287" s="275">
        <v>6817</v>
      </c>
      <c r="T287" s="275">
        <v>7422</v>
      </c>
      <c r="U287" s="275">
        <v>8052</v>
      </c>
      <c r="V287" s="275">
        <v>8722</v>
      </c>
      <c r="W287" s="275">
        <v>9196</v>
      </c>
      <c r="X287" s="275">
        <v>9891</v>
      </c>
      <c r="Y287" s="275">
        <v>10744</v>
      </c>
      <c r="Z287" s="275">
        <v>12049</v>
      </c>
      <c r="AA287" s="275">
        <v>13398</v>
      </c>
      <c r="AB287" s="275">
        <v>15029</v>
      </c>
      <c r="AC287" s="275">
        <v>17323</v>
      </c>
      <c r="AD287" s="275">
        <v>19617</v>
      </c>
      <c r="AE287" s="275">
        <v>21795</v>
      </c>
      <c r="AF287" s="275">
        <v>24290</v>
      </c>
      <c r="AG287" s="275">
        <v>26888</v>
      </c>
      <c r="AH287" s="275">
        <v>30646</v>
      </c>
      <c r="AI287" s="275">
        <v>34757</v>
      </c>
      <c r="AJ287" s="275">
        <v>40290</v>
      </c>
      <c r="AK287" s="275">
        <v>44381</v>
      </c>
      <c r="AL287" s="275">
        <v>46972</v>
      </c>
      <c r="AM287" s="275">
        <v>49551</v>
      </c>
      <c r="AN287" s="275">
        <v>53019</v>
      </c>
      <c r="AO287" s="275">
        <v>59766</v>
      </c>
      <c r="AP287" s="275">
        <v>68084</v>
      </c>
      <c r="AQ287" s="275">
        <v>77636</v>
      </c>
      <c r="AR287" s="275">
        <v>88496</v>
      </c>
      <c r="AS287" s="275">
        <v>104564</v>
      </c>
      <c r="AT287" s="275">
        <v>121028</v>
      </c>
      <c r="AU287" s="275">
        <v>139000</v>
      </c>
      <c r="AV287" s="275">
        <v>157915</v>
      </c>
      <c r="AW287" s="275">
        <v>176659</v>
      </c>
      <c r="AX287" s="275">
        <v>192827</v>
      </c>
      <c r="AY287" s="275">
        <v>205143</v>
      </c>
      <c r="AZ287" s="275">
        <v>224078</v>
      </c>
      <c r="BA287" s="275">
        <v>235630</v>
      </c>
      <c r="BB287" s="275">
        <v>241424</v>
      </c>
      <c r="BC287" s="275">
        <v>252665</v>
      </c>
      <c r="BD287" s="275">
        <v>252982</v>
      </c>
      <c r="BE287" s="275">
        <v>258676</v>
      </c>
      <c r="BF287" s="275">
        <v>259089</v>
      </c>
      <c r="BG287" s="275">
        <v>265089</v>
      </c>
      <c r="BH287" s="275">
        <v>297872</v>
      </c>
      <c r="BI287" s="275">
        <v>324551</v>
      </c>
    </row>
    <row r="288" spans="1:61" ht="18" customHeight="1" x14ac:dyDescent="0.2">
      <c r="A288" s="274" t="s">
        <v>1068</v>
      </c>
      <c r="B288" s="275">
        <v>2570</v>
      </c>
      <c r="C288" s="275">
        <v>2595</v>
      </c>
      <c r="D288" s="275">
        <v>2889</v>
      </c>
      <c r="E288" s="275">
        <v>3005</v>
      </c>
      <c r="F288" s="275">
        <v>3138</v>
      </c>
      <c r="G288" s="275">
        <v>3441</v>
      </c>
      <c r="H288" s="275">
        <v>3594</v>
      </c>
      <c r="I288" s="275">
        <v>3712</v>
      </c>
      <c r="J288" s="275">
        <v>4120</v>
      </c>
      <c r="K288" s="275">
        <v>4362</v>
      </c>
      <c r="L288" s="275"/>
      <c r="M288" s="275"/>
      <c r="N288" s="275"/>
      <c r="O288" s="275"/>
      <c r="P288" s="275">
        <v>4531</v>
      </c>
      <c r="Q288" s="275">
        <v>4752</v>
      </c>
      <c r="R288" s="275">
        <v>5035</v>
      </c>
      <c r="S288" s="275">
        <v>5341</v>
      </c>
      <c r="T288" s="275">
        <v>5724</v>
      </c>
      <c r="U288" s="275">
        <v>6093</v>
      </c>
      <c r="V288" s="275">
        <v>6519</v>
      </c>
      <c r="W288" s="275">
        <v>6813</v>
      </c>
      <c r="X288" s="275">
        <v>7200</v>
      </c>
      <c r="Y288" s="275">
        <v>7575</v>
      </c>
      <c r="Z288" s="275">
        <v>8592</v>
      </c>
      <c r="AA288" s="275">
        <v>8983</v>
      </c>
      <c r="AB288" s="275">
        <v>10440</v>
      </c>
      <c r="AC288" s="275">
        <v>11446</v>
      </c>
      <c r="AD288" s="275">
        <v>12731</v>
      </c>
      <c r="AE288" s="275">
        <v>13855</v>
      </c>
      <c r="AF288" s="275">
        <v>15744</v>
      </c>
      <c r="AG288" s="275">
        <v>16692</v>
      </c>
      <c r="AH288" s="275">
        <v>18694</v>
      </c>
      <c r="AI288" s="275">
        <v>20581</v>
      </c>
      <c r="AJ288" s="275">
        <v>22867</v>
      </c>
      <c r="AK288" s="275">
        <v>23553</v>
      </c>
      <c r="AL288" s="275">
        <v>23661</v>
      </c>
      <c r="AM288" s="275">
        <v>23835</v>
      </c>
      <c r="AN288" s="275">
        <v>23176</v>
      </c>
      <c r="AO288" s="275">
        <v>23201</v>
      </c>
      <c r="AP288" s="275">
        <v>24241</v>
      </c>
      <c r="AQ288" s="275">
        <v>25709</v>
      </c>
      <c r="AR288" s="275">
        <v>27519</v>
      </c>
      <c r="AS288" s="275">
        <v>30481</v>
      </c>
      <c r="AT288" s="275">
        <v>33648</v>
      </c>
      <c r="AU288" s="275">
        <v>36350</v>
      </c>
      <c r="AV288" s="275">
        <v>40807</v>
      </c>
      <c r="AW288" s="275">
        <v>45466</v>
      </c>
      <c r="AX288" s="275">
        <v>48144</v>
      </c>
      <c r="AY288" s="275">
        <v>51323</v>
      </c>
      <c r="AZ288" s="275">
        <v>51213</v>
      </c>
      <c r="BA288" s="275">
        <v>52158</v>
      </c>
      <c r="BB288" s="275">
        <v>49615</v>
      </c>
      <c r="BC288" s="275">
        <v>49068</v>
      </c>
      <c r="BD288" s="275">
        <v>45216</v>
      </c>
      <c r="BE288" s="275">
        <v>45246</v>
      </c>
      <c r="BF288" s="275">
        <v>45071</v>
      </c>
      <c r="BG288" s="275">
        <v>43602</v>
      </c>
      <c r="BH288" s="275">
        <v>44823</v>
      </c>
      <c r="BI288" s="275">
        <v>45540</v>
      </c>
    </row>
    <row r="289" spans="1:61" ht="18" customHeight="1" x14ac:dyDescent="0.2">
      <c r="A289" s="274" t="s">
        <v>1067</v>
      </c>
      <c r="B289" s="275">
        <v>39</v>
      </c>
      <c r="C289" s="275">
        <v>42</v>
      </c>
      <c r="D289" s="275">
        <v>46</v>
      </c>
      <c r="E289" s="275">
        <v>47</v>
      </c>
      <c r="F289" s="275">
        <v>85</v>
      </c>
      <c r="G289" s="275">
        <v>133</v>
      </c>
      <c r="H289" s="275">
        <v>288</v>
      </c>
      <c r="I289" s="275">
        <v>445</v>
      </c>
      <c r="J289" s="275">
        <v>540</v>
      </c>
      <c r="K289" s="275">
        <v>703</v>
      </c>
      <c r="L289" s="275"/>
      <c r="M289" s="275"/>
      <c r="N289" s="275"/>
      <c r="O289" s="275"/>
      <c r="P289" s="275">
        <v>907</v>
      </c>
      <c r="Q289" s="275">
        <v>1061</v>
      </c>
      <c r="R289" s="275">
        <v>1217</v>
      </c>
      <c r="S289" s="275">
        <v>1396</v>
      </c>
      <c r="T289" s="275">
        <v>1608</v>
      </c>
      <c r="U289" s="275">
        <v>1856</v>
      </c>
      <c r="V289" s="275">
        <v>2087</v>
      </c>
      <c r="W289" s="275">
        <v>2261</v>
      </c>
      <c r="X289" s="275">
        <v>2563</v>
      </c>
      <c r="Y289" s="275">
        <v>2991</v>
      </c>
      <c r="Z289" s="275">
        <v>3242</v>
      </c>
      <c r="AA289" s="275">
        <v>4170</v>
      </c>
      <c r="AB289" s="275">
        <v>4312</v>
      </c>
      <c r="AC289" s="275">
        <v>5556</v>
      </c>
      <c r="AD289" s="275">
        <v>6504</v>
      </c>
      <c r="AE289" s="275">
        <v>7443</v>
      </c>
      <c r="AF289" s="275">
        <v>7914</v>
      </c>
      <c r="AG289" s="275">
        <v>9482</v>
      </c>
      <c r="AH289" s="275">
        <v>11110</v>
      </c>
      <c r="AI289" s="275">
        <v>13159</v>
      </c>
      <c r="AJ289" s="275">
        <v>16217</v>
      </c>
      <c r="AK289" s="275">
        <v>19595</v>
      </c>
      <c r="AL289" s="275">
        <v>22056</v>
      </c>
      <c r="AM289" s="275">
        <v>24481</v>
      </c>
      <c r="AN289" s="275">
        <v>28539</v>
      </c>
      <c r="AO289" s="275">
        <v>35202</v>
      </c>
      <c r="AP289" s="275">
        <v>42431</v>
      </c>
      <c r="AQ289" s="275">
        <v>50408</v>
      </c>
      <c r="AR289" s="275">
        <v>59252</v>
      </c>
      <c r="AS289" s="275">
        <v>72150</v>
      </c>
      <c r="AT289" s="275">
        <v>85091</v>
      </c>
      <c r="AU289" s="275">
        <v>99920</v>
      </c>
      <c r="AV289" s="275">
        <v>113998</v>
      </c>
      <c r="AW289" s="275">
        <v>127614</v>
      </c>
      <c r="AX289" s="275">
        <v>141006</v>
      </c>
      <c r="AY289" s="275">
        <v>149956</v>
      </c>
      <c r="AZ289" s="275">
        <v>168863</v>
      </c>
      <c r="BA289" s="275">
        <v>179747</v>
      </c>
      <c r="BB289" s="275">
        <v>188210</v>
      </c>
      <c r="BC289" s="275">
        <v>200118</v>
      </c>
      <c r="BD289" s="275">
        <v>204402</v>
      </c>
      <c r="BE289" s="275">
        <v>210601</v>
      </c>
      <c r="BF289" s="275">
        <v>211449</v>
      </c>
      <c r="BG289" s="275">
        <v>219090</v>
      </c>
      <c r="BH289" s="275">
        <v>251028</v>
      </c>
      <c r="BI289" s="275">
        <v>277020</v>
      </c>
    </row>
    <row r="290" spans="1:61" ht="18" customHeight="1" x14ac:dyDescent="0.2">
      <c r="A290" s="274" t="s">
        <v>1066</v>
      </c>
      <c r="B290" s="275">
        <v>35</v>
      </c>
      <c r="C290" s="275">
        <v>38</v>
      </c>
      <c r="D290" s="275">
        <v>42</v>
      </c>
      <c r="E290" s="275">
        <v>43</v>
      </c>
      <c r="F290" s="275">
        <v>82</v>
      </c>
      <c r="G290" s="275">
        <v>130</v>
      </c>
      <c r="H290" s="275">
        <v>182</v>
      </c>
      <c r="I290" s="275">
        <v>238</v>
      </c>
      <c r="J290" s="275">
        <v>317</v>
      </c>
      <c r="K290" s="275">
        <v>399</v>
      </c>
      <c r="L290" s="275"/>
      <c r="M290" s="275"/>
      <c r="N290" s="275"/>
      <c r="O290" s="275"/>
      <c r="P290" s="275">
        <v>484</v>
      </c>
      <c r="Q290" s="275">
        <v>558</v>
      </c>
      <c r="R290" s="275">
        <v>643</v>
      </c>
      <c r="S290" s="275">
        <v>742</v>
      </c>
      <c r="T290" s="275">
        <v>855</v>
      </c>
      <c r="U290" s="275">
        <v>967</v>
      </c>
      <c r="V290" s="275">
        <v>1097</v>
      </c>
      <c r="W290" s="275">
        <v>1202</v>
      </c>
      <c r="X290" s="275">
        <v>1433</v>
      </c>
      <c r="Y290" s="275">
        <v>1731</v>
      </c>
      <c r="Z290" s="275">
        <v>1810</v>
      </c>
      <c r="AA290" s="275">
        <v>2534</v>
      </c>
      <c r="AB290" s="275">
        <v>2610</v>
      </c>
      <c r="AC290" s="275">
        <v>3614</v>
      </c>
      <c r="AD290" s="275">
        <v>4244</v>
      </c>
      <c r="AE290" s="275">
        <v>5047</v>
      </c>
      <c r="AF290" s="275">
        <v>4836</v>
      </c>
      <c r="AG290" s="275">
        <v>5957</v>
      </c>
      <c r="AH290" s="275">
        <v>7126</v>
      </c>
      <c r="AI290" s="275">
        <v>8862</v>
      </c>
      <c r="AJ290" s="275">
        <v>10860</v>
      </c>
      <c r="AK290" s="275">
        <v>13212</v>
      </c>
      <c r="AL290" s="275">
        <v>14755</v>
      </c>
      <c r="AM290" s="275">
        <v>16230</v>
      </c>
      <c r="AN290" s="275">
        <v>19209</v>
      </c>
      <c r="AO290" s="275">
        <v>24481</v>
      </c>
      <c r="AP290" s="275">
        <v>30114</v>
      </c>
      <c r="AQ290" s="275">
        <v>36210</v>
      </c>
      <c r="AR290" s="275">
        <v>42647</v>
      </c>
      <c r="AS290" s="275">
        <v>52074</v>
      </c>
      <c r="AT290" s="275">
        <v>61108</v>
      </c>
      <c r="AU290" s="275">
        <v>71157</v>
      </c>
      <c r="AV290" s="275">
        <v>79754</v>
      </c>
      <c r="AW290" s="275">
        <v>87009</v>
      </c>
      <c r="AX290" s="275">
        <v>95104</v>
      </c>
      <c r="AY290" s="275">
        <v>102109</v>
      </c>
      <c r="AZ290" s="275">
        <v>101960</v>
      </c>
      <c r="BA290" s="275">
        <v>106859</v>
      </c>
      <c r="BB290" s="275">
        <v>109684</v>
      </c>
      <c r="BC290" s="275">
        <v>116095</v>
      </c>
      <c r="BD290" s="275">
        <v>115955</v>
      </c>
      <c r="BE290" s="275">
        <v>116948</v>
      </c>
      <c r="BF290" s="275">
        <v>112839</v>
      </c>
      <c r="BG290" s="275">
        <v>113523</v>
      </c>
      <c r="BH290" s="275">
        <v>128198</v>
      </c>
      <c r="BI290" s="275">
        <v>139765</v>
      </c>
    </row>
    <row r="291" spans="1:61" ht="18" customHeight="1" x14ac:dyDescent="0.2">
      <c r="A291" s="274" t="s">
        <v>1065</v>
      </c>
      <c r="B291" s="275">
        <v>0</v>
      </c>
      <c r="C291" s="275">
        <v>0</v>
      </c>
      <c r="D291" s="275">
        <v>0</v>
      </c>
      <c r="E291" s="275">
        <v>0</v>
      </c>
      <c r="F291" s="275">
        <v>0</v>
      </c>
      <c r="G291" s="275">
        <v>0</v>
      </c>
      <c r="H291" s="275">
        <v>0</v>
      </c>
      <c r="I291" s="275">
        <v>0</v>
      </c>
      <c r="J291" s="275">
        <v>0</v>
      </c>
      <c r="K291" s="275">
        <v>0</v>
      </c>
      <c r="L291" s="275"/>
      <c r="M291" s="275"/>
      <c r="N291" s="275"/>
      <c r="O291" s="275"/>
      <c r="P291" s="275">
        <v>0</v>
      </c>
      <c r="Q291" s="275">
        <v>0</v>
      </c>
      <c r="R291" s="275">
        <v>0</v>
      </c>
      <c r="S291" s="275">
        <v>0</v>
      </c>
      <c r="T291" s="275">
        <v>0</v>
      </c>
      <c r="U291" s="275">
        <v>0</v>
      </c>
      <c r="V291" s="275">
        <v>0</v>
      </c>
      <c r="W291" s="275">
        <v>0</v>
      </c>
      <c r="X291" s="275">
        <v>0</v>
      </c>
      <c r="Y291" s="275">
        <v>0</v>
      </c>
      <c r="Z291" s="275">
        <v>0</v>
      </c>
      <c r="AA291" s="275">
        <v>0</v>
      </c>
      <c r="AB291" s="275">
        <v>0</v>
      </c>
      <c r="AC291" s="275">
        <v>0</v>
      </c>
      <c r="AD291" s="275">
        <v>2</v>
      </c>
      <c r="AE291" s="275">
        <v>21</v>
      </c>
      <c r="AF291" s="275">
        <v>44</v>
      </c>
      <c r="AG291" s="275">
        <v>75</v>
      </c>
      <c r="AH291" s="275">
        <v>102</v>
      </c>
      <c r="AI291" s="275">
        <v>139</v>
      </c>
      <c r="AJ291" s="275">
        <v>185</v>
      </c>
      <c r="AK291" s="275">
        <v>231</v>
      </c>
      <c r="AL291" s="275">
        <v>293</v>
      </c>
      <c r="AM291" s="275">
        <v>372</v>
      </c>
      <c r="AN291" s="275">
        <v>496</v>
      </c>
      <c r="AO291" s="275">
        <v>722</v>
      </c>
      <c r="AP291" s="275">
        <v>1011</v>
      </c>
      <c r="AQ291" s="275">
        <v>1259</v>
      </c>
      <c r="AR291" s="275">
        <v>1561</v>
      </c>
      <c r="AS291" s="275">
        <v>1919</v>
      </c>
      <c r="AT291" s="275">
        <v>2096</v>
      </c>
      <c r="AU291" s="275">
        <v>2448</v>
      </c>
      <c r="AV291" s="275">
        <v>2473</v>
      </c>
      <c r="AW291" s="275">
        <v>2470</v>
      </c>
      <c r="AX291" s="275">
        <v>3372</v>
      </c>
      <c r="AY291" s="275">
        <v>3931</v>
      </c>
      <c r="AZ291" s="275">
        <v>39638</v>
      </c>
      <c r="BA291" s="275">
        <v>45954</v>
      </c>
      <c r="BB291" s="275">
        <v>50644</v>
      </c>
      <c r="BC291" s="275">
        <v>54543</v>
      </c>
      <c r="BD291" s="275">
        <v>58946</v>
      </c>
      <c r="BE291" s="275">
        <v>63291</v>
      </c>
      <c r="BF291" s="275">
        <v>67529</v>
      </c>
      <c r="BG291" s="275">
        <v>74057</v>
      </c>
      <c r="BH291" s="275">
        <v>84769</v>
      </c>
      <c r="BI291" s="275">
        <v>94122</v>
      </c>
    </row>
    <row r="292" spans="1:61" ht="18" customHeight="1" x14ac:dyDescent="0.2">
      <c r="A292" s="274" t="s">
        <v>1064</v>
      </c>
      <c r="B292" s="275">
        <v>0</v>
      </c>
      <c r="C292" s="275">
        <v>0</v>
      </c>
      <c r="D292" s="275">
        <v>0</v>
      </c>
      <c r="E292" s="275">
        <v>0</v>
      </c>
      <c r="F292" s="275">
        <v>0</v>
      </c>
      <c r="G292" s="275">
        <v>0</v>
      </c>
      <c r="H292" s="275">
        <v>103</v>
      </c>
      <c r="I292" s="275">
        <v>205</v>
      </c>
      <c r="J292" s="275">
        <v>219</v>
      </c>
      <c r="K292" s="275">
        <v>300</v>
      </c>
      <c r="L292" s="275"/>
      <c r="M292" s="275"/>
      <c r="N292" s="275"/>
      <c r="O292" s="275"/>
      <c r="P292" s="275">
        <v>417</v>
      </c>
      <c r="Q292" s="275">
        <v>495</v>
      </c>
      <c r="R292" s="275">
        <v>563</v>
      </c>
      <c r="S292" s="275">
        <v>644</v>
      </c>
      <c r="T292" s="275">
        <v>739</v>
      </c>
      <c r="U292" s="275">
        <v>871</v>
      </c>
      <c r="V292" s="275">
        <v>969</v>
      </c>
      <c r="W292" s="275">
        <v>1036</v>
      </c>
      <c r="X292" s="275">
        <v>1107</v>
      </c>
      <c r="Y292" s="275">
        <v>1236</v>
      </c>
      <c r="Z292" s="275">
        <v>1408</v>
      </c>
      <c r="AA292" s="275">
        <v>1611</v>
      </c>
      <c r="AB292" s="275">
        <v>1669</v>
      </c>
      <c r="AC292" s="275">
        <v>1907</v>
      </c>
      <c r="AD292" s="275">
        <v>2219</v>
      </c>
      <c r="AE292" s="275">
        <v>2332</v>
      </c>
      <c r="AF292" s="275">
        <v>2986</v>
      </c>
      <c r="AG292" s="275">
        <v>3396</v>
      </c>
      <c r="AH292" s="275">
        <v>3814</v>
      </c>
      <c r="AI292" s="275">
        <v>4083</v>
      </c>
      <c r="AJ292" s="275">
        <v>5077</v>
      </c>
      <c r="AK292" s="275">
        <v>6043</v>
      </c>
      <c r="AL292" s="275">
        <v>6883</v>
      </c>
      <c r="AM292" s="275">
        <v>7721</v>
      </c>
      <c r="AN292" s="275">
        <v>8627</v>
      </c>
      <c r="AO292" s="275">
        <v>9700</v>
      </c>
      <c r="AP292" s="275">
        <v>10824</v>
      </c>
      <c r="AQ292" s="275">
        <v>12222</v>
      </c>
      <c r="AR292" s="275">
        <v>14031</v>
      </c>
      <c r="AS292" s="275">
        <v>16647</v>
      </c>
      <c r="AT292" s="275">
        <v>19771</v>
      </c>
      <c r="AU292" s="275">
        <v>23375</v>
      </c>
      <c r="AV292" s="275">
        <v>27520</v>
      </c>
      <c r="AW292" s="275">
        <v>32233</v>
      </c>
      <c r="AX292" s="275">
        <v>35844</v>
      </c>
      <c r="AY292" s="275">
        <v>36530</v>
      </c>
      <c r="AZ292" s="275">
        <v>19109</v>
      </c>
      <c r="BA292" s="275">
        <v>18334</v>
      </c>
      <c r="BB292" s="275">
        <v>19226</v>
      </c>
      <c r="BC292" s="275">
        <v>20340</v>
      </c>
      <c r="BD292" s="275">
        <v>20412</v>
      </c>
      <c r="BE292" s="275">
        <v>20953</v>
      </c>
      <c r="BF292" s="275">
        <v>21591</v>
      </c>
      <c r="BG292" s="275">
        <v>22434</v>
      </c>
      <c r="BH292" s="275">
        <v>27955</v>
      </c>
      <c r="BI292" s="275">
        <v>31764</v>
      </c>
    </row>
    <row r="293" spans="1:61" ht="18" customHeight="1" x14ac:dyDescent="0.2">
      <c r="A293" s="274" t="s">
        <v>1052</v>
      </c>
      <c r="B293" s="275">
        <v>0</v>
      </c>
      <c r="C293" s="275">
        <v>0</v>
      </c>
      <c r="D293" s="275">
        <v>0</v>
      </c>
      <c r="E293" s="275">
        <v>0</v>
      </c>
      <c r="F293" s="275">
        <v>0</v>
      </c>
      <c r="G293" s="275">
        <v>0</v>
      </c>
      <c r="H293" s="275">
        <v>50</v>
      </c>
      <c r="I293" s="275">
        <v>99</v>
      </c>
      <c r="J293" s="275">
        <v>114</v>
      </c>
      <c r="K293" s="275">
        <v>165</v>
      </c>
      <c r="L293" s="275"/>
      <c r="M293" s="275"/>
      <c r="N293" s="275"/>
      <c r="O293" s="275"/>
      <c r="P293" s="275">
        <v>224</v>
      </c>
      <c r="Q293" s="275">
        <v>281</v>
      </c>
      <c r="R293" s="275">
        <v>308</v>
      </c>
      <c r="S293" s="275">
        <v>336</v>
      </c>
      <c r="T293" s="275">
        <v>419</v>
      </c>
      <c r="U293" s="275">
        <v>478</v>
      </c>
      <c r="V293" s="275">
        <v>576</v>
      </c>
      <c r="W293" s="275">
        <v>587</v>
      </c>
      <c r="X293" s="275">
        <v>613</v>
      </c>
      <c r="Y293" s="275">
        <v>701</v>
      </c>
      <c r="Z293" s="275">
        <v>815</v>
      </c>
      <c r="AA293" s="275">
        <v>923</v>
      </c>
      <c r="AB293" s="275">
        <v>952</v>
      </c>
      <c r="AC293" s="275">
        <v>1092</v>
      </c>
      <c r="AD293" s="275">
        <v>1263</v>
      </c>
      <c r="AE293" s="275">
        <v>1319</v>
      </c>
      <c r="AF293" s="275">
        <v>1691</v>
      </c>
      <c r="AG293" s="275">
        <v>1916</v>
      </c>
      <c r="AH293" s="275">
        <v>2183</v>
      </c>
      <c r="AI293" s="275">
        <v>2342</v>
      </c>
      <c r="AJ293" s="275">
        <v>2919</v>
      </c>
      <c r="AK293" s="275">
        <v>3445</v>
      </c>
      <c r="AL293" s="275">
        <v>4029</v>
      </c>
      <c r="AM293" s="275">
        <v>4551</v>
      </c>
      <c r="AN293" s="275">
        <v>4974</v>
      </c>
      <c r="AO293" s="275">
        <v>5543</v>
      </c>
      <c r="AP293" s="275">
        <v>6238</v>
      </c>
      <c r="AQ293" s="275">
        <v>6998</v>
      </c>
      <c r="AR293" s="275">
        <v>8003</v>
      </c>
      <c r="AS293" s="275">
        <v>9525</v>
      </c>
      <c r="AT293" s="275">
        <v>11301</v>
      </c>
      <c r="AU293" s="275">
        <v>13391</v>
      </c>
      <c r="AV293" s="275">
        <v>15697</v>
      </c>
      <c r="AW293" s="275">
        <v>19239</v>
      </c>
      <c r="AX293" s="275">
        <v>21121</v>
      </c>
      <c r="AY293" s="275">
        <v>20966</v>
      </c>
      <c r="AZ293" s="275">
        <v>10953</v>
      </c>
      <c r="BA293" s="275">
        <v>10560</v>
      </c>
      <c r="BB293" s="275">
        <v>11481</v>
      </c>
      <c r="BC293" s="275">
        <v>13594</v>
      </c>
      <c r="BD293" s="275">
        <v>13789</v>
      </c>
      <c r="BE293" s="275">
        <v>12512</v>
      </c>
      <c r="BF293" s="275">
        <v>11801</v>
      </c>
      <c r="BG293" s="275">
        <v>12357</v>
      </c>
      <c r="BH293" s="275">
        <v>17989</v>
      </c>
      <c r="BI293" s="275">
        <v>21051</v>
      </c>
    </row>
    <row r="294" spans="1:61" ht="18" customHeight="1" x14ac:dyDescent="0.2">
      <c r="A294" s="274" t="s">
        <v>1051</v>
      </c>
      <c r="B294" s="275">
        <v>0</v>
      </c>
      <c r="C294" s="275">
        <v>0</v>
      </c>
      <c r="D294" s="275">
        <v>0</v>
      </c>
      <c r="E294" s="275">
        <v>0</v>
      </c>
      <c r="F294" s="275">
        <v>0</v>
      </c>
      <c r="G294" s="275">
        <v>0</v>
      </c>
      <c r="H294" s="275">
        <v>53</v>
      </c>
      <c r="I294" s="275">
        <v>106</v>
      </c>
      <c r="J294" s="275">
        <v>106</v>
      </c>
      <c r="K294" s="275">
        <v>135</v>
      </c>
      <c r="L294" s="275"/>
      <c r="M294" s="275"/>
      <c r="N294" s="275"/>
      <c r="O294" s="275"/>
      <c r="P294" s="275">
        <v>193</v>
      </c>
      <c r="Q294" s="275">
        <v>214</v>
      </c>
      <c r="R294" s="275">
        <v>255</v>
      </c>
      <c r="S294" s="275">
        <v>308</v>
      </c>
      <c r="T294" s="275">
        <v>321</v>
      </c>
      <c r="U294" s="275">
        <v>392</v>
      </c>
      <c r="V294" s="275">
        <v>394</v>
      </c>
      <c r="W294" s="275">
        <v>449</v>
      </c>
      <c r="X294" s="275">
        <v>493</v>
      </c>
      <c r="Y294" s="275">
        <v>536</v>
      </c>
      <c r="Z294" s="275">
        <v>593</v>
      </c>
      <c r="AA294" s="275">
        <v>688</v>
      </c>
      <c r="AB294" s="275">
        <v>717</v>
      </c>
      <c r="AC294" s="275">
        <v>815</v>
      </c>
      <c r="AD294" s="275">
        <v>956</v>
      </c>
      <c r="AE294" s="275">
        <v>1013</v>
      </c>
      <c r="AF294" s="275">
        <v>1295</v>
      </c>
      <c r="AG294" s="275">
        <v>1480</v>
      </c>
      <c r="AH294" s="275">
        <v>1631</v>
      </c>
      <c r="AI294" s="275">
        <v>1741</v>
      </c>
      <c r="AJ294" s="275">
        <v>2158</v>
      </c>
      <c r="AK294" s="275">
        <v>2598</v>
      </c>
      <c r="AL294" s="275">
        <v>2854</v>
      </c>
      <c r="AM294" s="275">
        <v>3169</v>
      </c>
      <c r="AN294" s="275">
        <v>3653</v>
      </c>
      <c r="AO294" s="275">
        <v>4157</v>
      </c>
      <c r="AP294" s="275">
        <v>4586</v>
      </c>
      <c r="AQ294" s="275">
        <v>5225</v>
      </c>
      <c r="AR294" s="275">
        <v>6029</v>
      </c>
      <c r="AS294" s="275">
        <v>7121</v>
      </c>
      <c r="AT294" s="275">
        <v>8469</v>
      </c>
      <c r="AU294" s="275">
        <v>9984</v>
      </c>
      <c r="AV294" s="275">
        <v>11822</v>
      </c>
      <c r="AW294" s="275">
        <v>12994</v>
      </c>
      <c r="AX294" s="275">
        <v>14723</v>
      </c>
      <c r="AY294" s="275">
        <v>15564</v>
      </c>
      <c r="AZ294" s="275">
        <v>8156</v>
      </c>
      <c r="BA294" s="275">
        <v>7775</v>
      </c>
      <c r="BB294" s="275">
        <v>7744</v>
      </c>
      <c r="BC294" s="275">
        <v>6747</v>
      </c>
      <c r="BD294" s="275">
        <v>6623</v>
      </c>
      <c r="BE294" s="275">
        <v>8440</v>
      </c>
      <c r="BF294" s="275">
        <v>9790</v>
      </c>
      <c r="BG294" s="275">
        <v>10078</v>
      </c>
      <c r="BH294" s="275">
        <v>9966</v>
      </c>
      <c r="BI294" s="275">
        <v>10713</v>
      </c>
    </row>
    <row r="295" spans="1:61" ht="18" customHeight="1" x14ac:dyDescent="0.2">
      <c r="A295" s="274" t="s">
        <v>1063</v>
      </c>
      <c r="B295" s="275">
        <v>0</v>
      </c>
      <c r="C295" s="275">
        <v>0</v>
      </c>
      <c r="D295" s="275">
        <v>0</v>
      </c>
      <c r="E295" s="275">
        <v>0</v>
      </c>
      <c r="F295" s="275">
        <v>0</v>
      </c>
      <c r="G295" s="275">
        <v>0</v>
      </c>
      <c r="H295" s="275">
        <v>0</v>
      </c>
      <c r="I295" s="275">
        <v>0</v>
      </c>
      <c r="J295" s="275">
        <v>0</v>
      </c>
      <c r="K295" s="275">
        <v>0</v>
      </c>
      <c r="L295" s="275"/>
      <c r="M295" s="275"/>
      <c r="N295" s="275"/>
      <c r="O295" s="275"/>
      <c r="P295" s="275">
        <v>0</v>
      </c>
      <c r="Q295" s="275">
        <v>0</v>
      </c>
      <c r="R295" s="275">
        <v>0</v>
      </c>
      <c r="S295" s="275">
        <v>0</v>
      </c>
      <c r="T295" s="275">
        <v>0</v>
      </c>
      <c r="U295" s="275">
        <v>0</v>
      </c>
      <c r="V295" s="275">
        <v>0</v>
      </c>
      <c r="W295" s="275">
        <v>0</v>
      </c>
      <c r="X295" s="275">
        <v>0</v>
      </c>
      <c r="Y295" s="275">
        <v>0</v>
      </c>
      <c r="Z295" s="275">
        <v>0</v>
      </c>
      <c r="AA295" s="275">
        <v>0</v>
      </c>
      <c r="AB295" s="275">
        <v>0</v>
      </c>
      <c r="AC295" s="275">
        <v>0</v>
      </c>
      <c r="AD295" s="275">
        <v>0</v>
      </c>
      <c r="AE295" s="275">
        <v>0</v>
      </c>
      <c r="AF295" s="275">
        <v>0</v>
      </c>
      <c r="AG295" s="275">
        <v>0</v>
      </c>
      <c r="AH295" s="275">
        <v>0</v>
      </c>
      <c r="AI295" s="275">
        <v>0</v>
      </c>
      <c r="AJ295" s="275">
        <v>0</v>
      </c>
      <c r="AK295" s="275">
        <v>0</v>
      </c>
      <c r="AL295" s="275">
        <v>0</v>
      </c>
      <c r="AM295" s="275">
        <v>0</v>
      </c>
      <c r="AN295" s="275">
        <v>0</v>
      </c>
      <c r="AO295" s="275">
        <v>0</v>
      </c>
      <c r="AP295" s="275">
        <v>0</v>
      </c>
      <c r="AQ295" s="275">
        <v>0</v>
      </c>
      <c r="AR295" s="275">
        <v>47</v>
      </c>
      <c r="AS295" s="275">
        <v>173</v>
      </c>
      <c r="AT295" s="275">
        <v>301</v>
      </c>
      <c r="AU295" s="275">
        <v>407</v>
      </c>
      <c r="AV295" s="275">
        <v>603</v>
      </c>
      <c r="AW295" s="275">
        <v>953</v>
      </c>
      <c r="AX295" s="275">
        <v>930</v>
      </c>
      <c r="AY295" s="275">
        <v>1053</v>
      </c>
      <c r="AZ295" s="275">
        <v>977</v>
      </c>
      <c r="BA295" s="275">
        <v>993</v>
      </c>
      <c r="BB295" s="275">
        <v>1162</v>
      </c>
      <c r="BC295" s="275">
        <v>1363</v>
      </c>
      <c r="BD295" s="275">
        <v>1407</v>
      </c>
      <c r="BE295" s="275">
        <v>1441</v>
      </c>
      <c r="BF295" s="275">
        <v>1524</v>
      </c>
      <c r="BG295" s="275">
        <v>1474</v>
      </c>
      <c r="BH295" s="275">
        <v>1387</v>
      </c>
      <c r="BI295" s="275">
        <v>1494</v>
      </c>
    </row>
    <row r="296" spans="1:61" ht="18" customHeight="1" x14ac:dyDescent="0.2">
      <c r="A296" s="274" t="s">
        <v>1052</v>
      </c>
      <c r="B296" s="275">
        <v>0</v>
      </c>
      <c r="C296" s="275">
        <v>0</v>
      </c>
      <c r="D296" s="275">
        <v>0</v>
      </c>
      <c r="E296" s="275">
        <v>0</v>
      </c>
      <c r="F296" s="275">
        <v>0</v>
      </c>
      <c r="G296" s="275">
        <v>0</v>
      </c>
      <c r="H296" s="275">
        <v>0</v>
      </c>
      <c r="I296" s="275">
        <v>0</v>
      </c>
      <c r="J296" s="275">
        <v>0</v>
      </c>
      <c r="K296" s="275">
        <v>0</v>
      </c>
      <c r="L296" s="275"/>
      <c r="M296" s="275"/>
      <c r="N296" s="275"/>
      <c r="O296" s="275"/>
      <c r="P296" s="275">
        <v>0</v>
      </c>
      <c r="Q296" s="275">
        <v>0</v>
      </c>
      <c r="R296" s="275">
        <v>0</v>
      </c>
      <c r="S296" s="275">
        <v>0</v>
      </c>
      <c r="T296" s="275">
        <v>0</v>
      </c>
      <c r="U296" s="275">
        <v>0</v>
      </c>
      <c r="V296" s="275">
        <v>0</v>
      </c>
      <c r="W296" s="275">
        <v>0</v>
      </c>
      <c r="X296" s="275">
        <v>0</v>
      </c>
      <c r="Y296" s="275">
        <v>0</v>
      </c>
      <c r="Z296" s="275">
        <v>0</v>
      </c>
      <c r="AA296" s="275">
        <v>0</v>
      </c>
      <c r="AB296" s="275">
        <v>0</v>
      </c>
      <c r="AC296" s="275">
        <v>0</v>
      </c>
      <c r="AD296" s="275">
        <v>0</v>
      </c>
      <c r="AE296" s="275">
        <v>0</v>
      </c>
      <c r="AF296" s="275">
        <v>0</v>
      </c>
      <c r="AG296" s="275">
        <v>0</v>
      </c>
      <c r="AH296" s="275">
        <v>0</v>
      </c>
      <c r="AI296" s="275">
        <v>0</v>
      </c>
      <c r="AJ296" s="275">
        <v>0</v>
      </c>
      <c r="AK296" s="275">
        <v>0</v>
      </c>
      <c r="AL296" s="275">
        <v>0</v>
      </c>
      <c r="AM296" s="275">
        <v>0</v>
      </c>
      <c r="AN296" s="275">
        <v>0</v>
      </c>
      <c r="AO296" s="275">
        <v>0</v>
      </c>
      <c r="AP296" s="275">
        <v>0</v>
      </c>
      <c r="AQ296" s="275">
        <v>0</v>
      </c>
      <c r="AR296" s="275">
        <v>33</v>
      </c>
      <c r="AS296" s="275">
        <v>122</v>
      </c>
      <c r="AT296" s="275">
        <v>213</v>
      </c>
      <c r="AU296" s="275">
        <v>289</v>
      </c>
      <c r="AV296" s="275">
        <v>427</v>
      </c>
      <c r="AW296" s="275">
        <v>676</v>
      </c>
      <c r="AX296" s="275">
        <v>661</v>
      </c>
      <c r="AY296" s="275">
        <v>747</v>
      </c>
      <c r="AZ296" s="275">
        <v>689</v>
      </c>
      <c r="BA296" s="275">
        <v>698</v>
      </c>
      <c r="BB296" s="275">
        <v>828</v>
      </c>
      <c r="BC296" s="275">
        <v>976</v>
      </c>
      <c r="BD296" s="275">
        <v>1004</v>
      </c>
      <c r="BE296" s="275">
        <v>1032</v>
      </c>
      <c r="BF296" s="275">
        <v>1065</v>
      </c>
      <c r="BG296" s="275">
        <v>1027</v>
      </c>
      <c r="BH296" s="275">
        <v>990</v>
      </c>
      <c r="BI296" s="275">
        <v>1090</v>
      </c>
    </row>
    <row r="297" spans="1:61" ht="18" customHeight="1" x14ac:dyDescent="0.2">
      <c r="A297" s="274" t="s">
        <v>1051</v>
      </c>
      <c r="B297" s="275">
        <v>0</v>
      </c>
      <c r="C297" s="275">
        <v>0</v>
      </c>
      <c r="D297" s="275">
        <v>0</v>
      </c>
      <c r="E297" s="275">
        <v>0</v>
      </c>
      <c r="F297" s="275">
        <v>0</v>
      </c>
      <c r="G297" s="275">
        <v>0</v>
      </c>
      <c r="H297" s="275">
        <v>0</v>
      </c>
      <c r="I297" s="275">
        <v>0</v>
      </c>
      <c r="J297" s="275">
        <v>0</v>
      </c>
      <c r="K297" s="275">
        <v>0</v>
      </c>
      <c r="L297" s="275"/>
      <c r="M297" s="275"/>
      <c r="N297" s="275"/>
      <c r="O297" s="275"/>
      <c r="P297" s="275">
        <v>0</v>
      </c>
      <c r="Q297" s="275">
        <v>0</v>
      </c>
      <c r="R297" s="275">
        <v>0</v>
      </c>
      <c r="S297" s="275">
        <v>0</v>
      </c>
      <c r="T297" s="275">
        <v>0</v>
      </c>
      <c r="U297" s="275">
        <v>0</v>
      </c>
      <c r="V297" s="275">
        <v>0</v>
      </c>
      <c r="W297" s="275">
        <v>0</v>
      </c>
      <c r="X297" s="275">
        <v>0</v>
      </c>
      <c r="Y297" s="275">
        <v>0</v>
      </c>
      <c r="Z297" s="275">
        <v>0</v>
      </c>
      <c r="AA297" s="275">
        <v>0</v>
      </c>
      <c r="AB297" s="275">
        <v>0</v>
      </c>
      <c r="AC297" s="275">
        <v>0</v>
      </c>
      <c r="AD297" s="275">
        <v>0</v>
      </c>
      <c r="AE297" s="275">
        <v>0</v>
      </c>
      <c r="AF297" s="275">
        <v>0</v>
      </c>
      <c r="AG297" s="275">
        <v>0</v>
      </c>
      <c r="AH297" s="275">
        <v>0</v>
      </c>
      <c r="AI297" s="275">
        <v>0</v>
      </c>
      <c r="AJ297" s="275">
        <v>0</v>
      </c>
      <c r="AK297" s="275">
        <v>0</v>
      </c>
      <c r="AL297" s="275">
        <v>0</v>
      </c>
      <c r="AM297" s="275">
        <v>0</v>
      </c>
      <c r="AN297" s="275">
        <v>0</v>
      </c>
      <c r="AO297" s="275">
        <v>0</v>
      </c>
      <c r="AP297" s="275">
        <v>0</v>
      </c>
      <c r="AQ297" s="275">
        <v>0</v>
      </c>
      <c r="AR297" s="275">
        <v>14</v>
      </c>
      <c r="AS297" s="275">
        <v>51</v>
      </c>
      <c r="AT297" s="275">
        <v>89</v>
      </c>
      <c r="AU297" s="275">
        <v>118</v>
      </c>
      <c r="AV297" s="275">
        <v>176</v>
      </c>
      <c r="AW297" s="275">
        <v>277</v>
      </c>
      <c r="AX297" s="275">
        <v>268</v>
      </c>
      <c r="AY297" s="275">
        <v>306</v>
      </c>
      <c r="AZ297" s="275">
        <v>288</v>
      </c>
      <c r="BA297" s="275">
        <v>295</v>
      </c>
      <c r="BB297" s="275">
        <v>334</v>
      </c>
      <c r="BC297" s="275">
        <v>386</v>
      </c>
      <c r="BD297" s="275">
        <v>403</v>
      </c>
      <c r="BE297" s="275">
        <v>409</v>
      </c>
      <c r="BF297" s="275">
        <v>459</v>
      </c>
      <c r="BG297" s="275">
        <v>447</v>
      </c>
      <c r="BH297" s="275">
        <v>398</v>
      </c>
      <c r="BI297" s="275">
        <v>404</v>
      </c>
    </row>
    <row r="298" spans="1:61" ht="18" customHeight="1" x14ac:dyDescent="0.2">
      <c r="A298" s="274" t="s">
        <v>1062</v>
      </c>
      <c r="B298" s="275">
        <v>0</v>
      </c>
      <c r="C298" s="275">
        <v>0</v>
      </c>
      <c r="D298" s="275">
        <v>0</v>
      </c>
      <c r="E298" s="275">
        <v>0</v>
      </c>
      <c r="F298" s="275">
        <v>0</v>
      </c>
      <c r="G298" s="275">
        <v>0</v>
      </c>
      <c r="H298" s="275">
        <v>0</v>
      </c>
      <c r="I298" s="275">
        <v>0</v>
      </c>
      <c r="J298" s="275">
        <v>1</v>
      </c>
      <c r="K298" s="275">
        <v>2</v>
      </c>
      <c r="L298" s="275"/>
      <c r="M298" s="275"/>
      <c r="N298" s="275"/>
      <c r="O298" s="275"/>
      <c r="P298" s="275">
        <v>3</v>
      </c>
      <c r="Q298" s="275">
        <v>5</v>
      </c>
      <c r="R298" s="275">
        <v>6</v>
      </c>
      <c r="S298" s="275">
        <v>5</v>
      </c>
      <c r="T298" s="275">
        <v>6</v>
      </c>
      <c r="U298" s="275">
        <v>9</v>
      </c>
      <c r="V298" s="275">
        <v>10</v>
      </c>
      <c r="W298" s="275">
        <v>11</v>
      </c>
      <c r="X298" s="275">
        <v>11</v>
      </c>
      <c r="Y298" s="275">
        <v>11</v>
      </c>
      <c r="Z298" s="275">
        <v>11</v>
      </c>
      <c r="AA298" s="275">
        <v>13</v>
      </c>
      <c r="AB298" s="275">
        <v>20</v>
      </c>
      <c r="AC298" s="275">
        <v>22</v>
      </c>
      <c r="AD298" s="275">
        <v>27</v>
      </c>
      <c r="AE298" s="275">
        <v>34</v>
      </c>
      <c r="AF298" s="275">
        <v>38</v>
      </c>
      <c r="AG298" s="275">
        <v>43</v>
      </c>
      <c r="AH298" s="275">
        <v>57</v>
      </c>
      <c r="AI298" s="275">
        <v>65</v>
      </c>
      <c r="AJ298" s="275">
        <v>84</v>
      </c>
      <c r="AK298" s="275">
        <v>98</v>
      </c>
      <c r="AL298" s="275">
        <v>114</v>
      </c>
      <c r="AM298" s="275">
        <v>145</v>
      </c>
      <c r="AN298" s="275">
        <v>179</v>
      </c>
      <c r="AO298" s="275">
        <v>213</v>
      </c>
      <c r="AP298" s="275">
        <v>259</v>
      </c>
      <c r="AQ298" s="275">
        <v>312</v>
      </c>
      <c r="AR298" s="275">
        <v>338</v>
      </c>
      <c r="AS298" s="275">
        <v>471</v>
      </c>
      <c r="AT298" s="275">
        <v>667</v>
      </c>
      <c r="AU298" s="275">
        <v>1039</v>
      </c>
      <c r="AV298" s="275">
        <v>1821</v>
      </c>
      <c r="AW298" s="275">
        <v>2717</v>
      </c>
      <c r="AX298" s="275">
        <v>3279</v>
      </c>
      <c r="AY298" s="275">
        <v>3629</v>
      </c>
      <c r="AZ298" s="275">
        <v>4427</v>
      </c>
      <c r="BA298" s="275">
        <v>4704</v>
      </c>
      <c r="BB298" s="275">
        <v>4733</v>
      </c>
      <c r="BC298" s="275">
        <v>4941</v>
      </c>
      <c r="BD298" s="275">
        <v>4720</v>
      </c>
      <c r="BE298" s="275">
        <v>4807</v>
      </c>
      <c r="BF298" s="275">
        <v>4846</v>
      </c>
      <c r="BG298" s="275">
        <v>4806</v>
      </c>
      <c r="BH298" s="275">
        <v>5695</v>
      </c>
      <c r="BI298" s="275">
        <v>6601</v>
      </c>
    </row>
    <row r="299" spans="1:61" ht="18" customHeight="1" x14ac:dyDescent="0.2">
      <c r="A299" s="274" t="s">
        <v>1061</v>
      </c>
      <c r="B299" s="275">
        <v>4</v>
      </c>
      <c r="C299" s="275">
        <v>4</v>
      </c>
      <c r="D299" s="275">
        <v>4</v>
      </c>
      <c r="E299" s="275">
        <v>4</v>
      </c>
      <c r="F299" s="275">
        <v>3</v>
      </c>
      <c r="G299" s="275">
        <v>3</v>
      </c>
      <c r="H299" s="275">
        <v>3</v>
      </c>
      <c r="I299" s="275">
        <v>3</v>
      </c>
      <c r="J299" s="275">
        <v>3</v>
      </c>
      <c r="K299" s="275">
        <v>3</v>
      </c>
      <c r="L299" s="275"/>
      <c r="M299" s="275"/>
      <c r="N299" s="275"/>
      <c r="O299" s="275"/>
      <c r="P299" s="275">
        <v>3</v>
      </c>
      <c r="Q299" s="275">
        <v>4</v>
      </c>
      <c r="R299" s="275">
        <v>5</v>
      </c>
      <c r="S299" s="275">
        <v>5</v>
      </c>
      <c r="T299" s="275">
        <v>7</v>
      </c>
      <c r="U299" s="275">
        <v>9</v>
      </c>
      <c r="V299" s="275">
        <v>12</v>
      </c>
      <c r="W299" s="275">
        <v>11</v>
      </c>
      <c r="X299" s="275">
        <v>12</v>
      </c>
      <c r="Y299" s="275">
        <v>12</v>
      </c>
      <c r="Z299" s="275">
        <v>13</v>
      </c>
      <c r="AA299" s="275">
        <v>13</v>
      </c>
      <c r="AB299" s="275">
        <v>13</v>
      </c>
      <c r="AC299" s="275">
        <v>12</v>
      </c>
      <c r="AD299" s="275">
        <v>11</v>
      </c>
      <c r="AE299" s="275">
        <v>10</v>
      </c>
      <c r="AF299" s="275">
        <v>10</v>
      </c>
      <c r="AG299" s="275">
        <v>10</v>
      </c>
      <c r="AH299" s="275">
        <v>11</v>
      </c>
      <c r="AI299" s="275">
        <v>9</v>
      </c>
      <c r="AJ299" s="275">
        <v>10</v>
      </c>
      <c r="AK299" s="275">
        <v>10</v>
      </c>
      <c r="AL299" s="275">
        <v>10</v>
      </c>
      <c r="AM299" s="275">
        <v>12</v>
      </c>
      <c r="AN299" s="275">
        <v>28</v>
      </c>
      <c r="AO299" s="275">
        <v>86</v>
      </c>
      <c r="AP299" s="275">
        <v>223</v>
      </c>
      <c r="AQ299" s="275">
        <v>405</v>
      </c>
      <c r="AR299" s="275">
        <v>628</v>
      </c>
      <c r="AS299" s="275">
        <v>866</v>
      </c>
      <c r="AT299" s="275">
        <v>1148</v>
      </c>
      <c r="AU299" s="275">
        <v>1495</v>
      </c>
      <c r="AV299" s="275">
        <v>1827</v>
      </c>
      <c r="AW299" s="275">
        <v>2231</v>
      </c>
      <c r="AX299" s="275">
        <v>2478</v>
      </c>
      <c r="AY299" s="275">
        <v>2704</v>
      </c>
      <c r="AZ299" s="275">
        <v>2753</v>
      </c>
      <c r="BA299" s="275">
        <v>2903</v>
      </c>
      <c r="BB299" s="275">
        <v>2762</v>
      </c>
      <c r="BC299" s="275">
        <v>2837</v>
      </c>
      <c r="BD299" s="275">
        <v>2963</v>
      </c>
      <c r="BE299" s="275">
        <v>3161</v>
      </c>
      <c r="BF299" s="275">
        <v>3119</v>
      </c>
      <c r="BG299" s="275">
        <v>2795</v>
      </c>
      <c r="BH299" s="275">
        <v>3024</v>
      </c>
      <c r="BI299" s="275">
        <v>3275</v>
      </c>
    </row>
    <row r="300" spans="1:61" ht="18" customHeight="1" x14ac:dyDescent="0.2">
      <c r="A300" s="274" t="s">
        <v>1060</v>
      </c>
      <c r="B300" s="275">
        <v>67</v>
      </c>
      <c r="C300" s="275">
        <v>81</v>
      </c>
      <c r="D300" s="275">
        <v>94</v>
      </c>
      <c r="E300" s="275">
        <v>107</v>
      </c>
      <c r="F300" s="275">
        <v>124</v>
      </c>
      <c r="G300" s="275">
        <v>140</v>
      </c>
      <c r="H300" s="275">
        <v>104</v>
      </c>
      <c r="I300" s="275">
        <v>69</v>
      </c>
      <c r="J300" s="275">
        <v>82</v>
      </c>
      <c r="K300" s="275">
        <v>83</v>
      </c>
      <c r="L300" s="275"/>
      <c r="M300" s="275"/>
      <c r="N300" s="275"/>
      <c r="O300" s="275"/>
      <c r="P300" s="275">
        <v>59</v>
      </c>
      <c r="Q300" s="275">
        <v>65</v>
      </c>
      <c r="R300" s="275">
        <v>73</v>
      </c>
      <c r="S300" s="275">
        <v>80</v>
      </c>
      <c r="T300" s="275">
        <v>90</v>
      </c>
      <c r="U300" s="275">
        <v>104</v>
      </c>
      <c r="V300" s="275">
        <v>115</v>
      </c>
      <c r="W300" s="275">
        <v>122</v>
      </c>
      <c r="X300" s="275">
        <v>128</v>
      </c>
      <c r="Y300" s="275">
        <v>179</v>
      </c>
      <c r="Z300" s="275">
        <v>215</v>
      </c>
      <c r="AA300" s="275">
        <v>245</v>
      </c>
      <c r="AB300" s="275">
        <v>277</v>
      </c>
      <c r="AC300" s="275">
        <v>321</v>
      </c>
      <c r="AD300" s="275">
        <v>382</v>
      </c>
      <c r="AE300" s="275">
        <v>497</v>
      </c>
      <c r="AF300" s="275">
        <v>633</v>
      </c>
      <c r="AG300" s="275">
        <v>715</v>
      </c>
      <c r="AH300" s="275">
        <v>842</v>
      </c>
      <c r="AI300" s="275">
        <v>1017</v>
      </c>
      <c r="AJ300" s="275">
        <v>1206</v>
      </c>
      <c r="AK300" s="275">
        <v>1233</v>
      </c>
      <c r="AL300" s="275">
        <v>1256</v>
      </c>
      <c r="AM300" s="275">
        <v>1235</v>
      </c>
      <c r="AN300" s="275">
        <v>1304</v>
      </c>
      <c r="AO300" s="275">
        <v>1364</v>
      </c>
      <c r="AP300" s="275">
        <v>1412</v>
      </c>
      <c r="AQ300" s="275">
        <v>1519</v>
      </c>
      <c r="AR300" s="275">
        <v>1725</v>
      </c>
      <c r="AS300" s="275">
        <v>1933</v>
      </c>
      <c r="AT300" s="275">
        <v>2288</v>
      </c>
      <c r="AU300" s="275">
        <v>2729</v>
      </c>
      <c r="AV300" s="275">
        <v>3111</v>
      </c>
      <c r="AW300" s="275">
        <v>3579</v>
      </c>
      <c r="AX300" s="275">
        <v>3678</v>
      </c>
      <c r="AY300" s="275">
        <v>3863</v>
      </c>
      <c r="AZ300" s="275">
        <v>4002</v>
      </c>
      <c r="BA300" s="275">
        <v>3724</v>
      </c>
      <c r="BB300" s="275">
        <v>3599</v>
      </c>
      <c r="BC300" s="275">
        <v>3478</v>
      </c>
      <c r="BD300" s="275">
        <v>3363</v>
      </c>
      <c r="BE300" s="275">
        <v>2829</v>
      </c>
      <c r="BF300" s="275">
        <v>2569</v>
      </c>
      <c r="BG300" s="275">
        <v>2398</v>
      </c>
      <c r="BH300" s="275">
        <v>2021</v>
      </c>
      <c r="BI300" s="275">
        <v>1992</v>
      </c>
    </row>
    <row r="301" spans="1:61" ht="18" customHeight="1" x14ac:dyDescent="0.2">
      <c r="A301" s="274" t="s">
        <v>1059</v>
      </c>
      <c r="B301" s="275">
        <v>0</v>
      </c>
      <c r="C301" s="275">
        <v>0</v>
      </c>
      <c r="D301" s="275">
        <v>0</v>
      </c>
      <c r="E301" s="275">
        <v>0</v>
      </c>
      <c r="F301" s="275">
        <v>0</v>
      </c>
      <c r="G301" s="275">
        <v>0</v>
      </c>
      <c r="H301" s="275">
        <v>0</v>
      </c>
      <c r="I301" s="275">
        <v>0</v>
      </c>
      <c r="J301" s="275">
        <v>0</v>
      </c>
      <c r="K301" s="275">
        <v>0</v>
      </c>
      <c r="L301" s="275"/>
      <c r="M301" s="275"/>
      <c r="N301" s="275"/>
      <c r="O301" s="275"/>
      <c r="P301" s="275">
        <v>0</v>
      </c>
      <c r="Q301" s="275">
        <v>0</v>
      </c>
      <c r="R301" s="275">
        <v>0</v>
      </c>
      <c r="S301" s="275">
        <v>0</v>
      </c>
      <c r="T301" s="275">
        <v>0</v>
      </c>
      <c r="U301" s="275">
        <v>0</v>
      </c>
      <c r="V301" s="275">
        <v>0</v>
      </c>
      <c r="W301" s="275">
        <v>0</v>
      </c>
      <c r="X301" s="275">
        <v>0</v>
      </c>
      <c r="Y301" s="275">
        <v>0</v>
      </c>
      <c r="Z301" s="275">
        <v>0</v>
      </c>
      <c r="AA301" s="275">
        <v>0</v>
      </c>
      <c r="AB301" s="275">
        <v>0</v>
      </c>
      <c r="AC301" s="275">
        <v>0</v>
      </c>
      <c r="AD301" s="275">
        <v>0</v>
      </c>
      <c r="AE301" s="275">
        <v>0</v>
      </c>
      <c r="AF301" s="275">
        <v>0</v>
      </c>
      <c r="AG301" s="275">
        <v>0</v>
      </c>
      <c r="AH301" s="275">
        <v>0</v>
      </c>
      <c r="AI301" s="275">
        <v>0</v>
      </c>
      <c r="AJ301" s="275">
        <v>0</v>
      </c>
      <c r="AK301" s="275">
        <v>0</v>
      </c>
      <c r="AL301" s="275">
        <v>0</v>
      </c>
      <c r="AM301" s="275">
        <v>0</v>
      </c>
      <c r="AN301" s="275">
        <v>0</v>
      </c>
      <c r="AO301" s="275">
        <v>0</v>
      </c>
      <c r="AP301" s="275">
        <v>0</v>
      </c>
      <c r="AQ301" s="275">
        <v>0</v>
      </c>
      <c r="AR301" s="275">
        <v>0</v>
      </c>
      <c r="AS301" s="275">
        <v>0</v>
      </c>
      <c r="AT301" s="275">
        <v>0</v>
      </c>
      <c r="AU301" s="275">
        <v>0</v>
      </c>
      <c r="AV301" s="275">
        <v>0</v>
      </c>
      <c r="AW301" s="275">
        <v>0</v>
      </c>
      <c r="AX301" s="275">
        <v>0</v>
      </c>
      <c r="AY301" s="275">
        <v>0</v>
      </c>
      <c r="AZ301" s="275">
        <v>0</v>
      </c>
      <c r="BA301" s="275">
        <v>0</v>
      </c>
      <c r="BB301" s="275">
        <v>0</v>
      </c>
      <c r="BC301" s="275">
        <v>0</v>
      </c>
      <c r="BD301" s="275">
        <v>0</v>
      </c>
      <c r="BE301" s="275">
        <v>0</v>
      </c>
      <c r="BF301" s="275">
        <v>0</v>
      </c>
      <c r="BG301" s="275">
        <v>0</v>
      </c>
      <c r="BH301" s="275">
        <v>0</v>
      </c>
      <c r="BI301" s="275">
        <v>0</v>
      </c>
    </row>
    <row r="302" spans="1:61" ht="18" customHeight="1" x14ac:dyDescent="0.2">
      <c r="A302" s="274" t="s">
        <v>1058</v>
      </c>
      <c r="B302" s="275">
        <v>0</v>
      </c>
      <c r="C302" s="275">
        <v>0</v>
      </c>
      <c r="D302" s="275">
        <v>0</v>
      </c>
      <c r="E302" s="275">
        <v>0</v>
      </c>
      <c r="F302" s="275">
        <v>0</v>
      </c>
      <c r="G302" s="275">
        <v>0</v>
      </c>
      <c r="H302" s="275">
        <v>0</v>
      </c>
      <c r="I302" s="275">
        <v>0</v>
      </c>
      <c r="J302" s="275">
        <v>0</v>
      </c>
      <c r="K302" s="275">
        <v>0</v>
      </c>
      <c r="L302" s="275"/>
      <c r="M302" s="275"/>
      <c r="N302" s="275"/>
      <c r="O302" s="275"/>
      <c r="P302" s="275">
        <v>0</v>
      </c>
      <c r="Q302" s="275">
        <v>0</v>
      </c>
      <c r="R302" s="275">
        <v>0</v>
      </c>
      <c r="S302" s="275">
        <v>0</v>
      </c>
      <c r="T302" s="275">
        <v>0</v>
      </c>
      <c r="U302" s="275">
        <v>0</v>
      </c>
      <c r="V302" s="275">
        <v>0</v>
      </c>
      <c r="W302" s="275">
        <v>0</v>
      </c>
      <c r="X302" s="275">
        <v>0</v>
      </c>
      <c r="Y302" s="275">
        <v>0</v>
      </c>
      <c r="Z302" s="275">
        <v>0</v>
      </c>
      <c r="AA302" s="275">
        <v>0</v>
      </c>
      <c r="AB302" s="275">
        <v>0</v>
      </c>
      <c r="AC302" s="275">
        <v>0</v>
      </c>
      <c r="AD302" s="275">
        <v>0</v>
      </c>
      <c r="AE302" s="275">
        <v>0</v>
      </c>
      <c r="AF302" s="275">
        <v>0</v>
      </c>
      <c r="AG302" s="275">
        <v>0</v>
      </c>
      <c r="AH302" s="275">
        <v>0</v>
      </c>
      <c r="AI302" s="275">
        <v>0</v>
      </c>
      <c r="AJ302" s="275">
        <v>0</v>
      </c>
      <c r="AK302" s="275">
        <v>0</v>
      </c>
      <c r="AL302" s="275">
        <v>0</v>
      </c>
      <c r="AM302" s="275">
        <v>0</v>
      </c>
      <c r="AN302" s="275">
        <v>0</v>
      </c>
      <c r="AO302" s="275">
        <v>0</v>
      </c>
      <c r="AP302" s="275">
        <v>0</v>
      </c>
      <c r="AQ302" s="275">
        <v>0</v>
      </c>
      <c r="AR302" s="275">
        <v>0</v>
      </c>
      <c r="AS302" s="275">
        <v>0</v>
      </c>
      <c r="AT302" s="275">
        <v>0</v>
      </c>
      <c r="AU302" s="275">
        <v>0</v>
      </c>
      <c r="AV302" s="275">
        <v>0</v>
      </c>
      <c r="AW302" s="275">
        <v>0</v>
      </c>
      <c r="AX302" s="275">
        <v>0</v>
      </c>
      <c r="AY302" s="275">
        <v>0</v>
      </c>
      <c r="AZ302" s="275">
        <v>0</v>
      </c>
      <c r="BA302" s="275">
        <v>0</v>
      </c>
      <c r="BB302" s="275">
        <v>0</v>
      </c>
      <c r="BC302" s="275">
        <v>0</v>
      </c>
      <c r="BD302" s="275">
        <v>0</v>
      </c>
      <c r="BE302" s="275">
        <v>0</v>
      </c>
      <c r="BF302" s="275">
        <v>0</v>
      </c>
      <c r="BG302" s="275">
        <v>0</v>
      </c>
      <c r="BH302" s="275">
        <v>0</v>
      </c>
      <c r="BI302" s="275">
        <v>0</v>
      </c>
    </row>
    <row r="303" spans="1:61" ht="18" customHeight="1" x14ac:dyDescent="0.2">
      <c r="A303" s="274" t="s">
        <v>1057</v>
      </c>
      <c r="B303" s="275">
        <v>0</v>
      </c>
      <c r="C303" s="275">
        <v>0</v>
      </c>
      <c r="D303" s="275">
        <v>0</v>
      </c>
      <c r="E303" s="275">
        <v>0</v>
      </c>
      <c r="F303" s="275">
        <v>0</v>
      </c>
      <c r="G303" s="275">
        <v>0</v>
      </c>
      <c r="H303" s="275">
        <v>0</v>
      </c>
      <c r="I303" s="275">
        <v>0</v>
      </c>
      <c r="J303" s="275">
        <v>0</v>
      </c>
      <c r="K303" s="275">
        <v>0</v>
      </c>
      <c r="L303" s="275"/>
      <c r="M303" s="275"/>
      <c r="N303" s="275"/>
      <c r="O303" s="275"/>
      <c r="P303" s="275">
        <v>0</v>
      </c>
      <c r="Q303" s="275">
        <v>0</v>
      </c>
      <c r="R303" s="275">
        <v>0</v>
      </c>
      <c r="S303" s="275">
        <v>0</v>
      </c>
      <c r="T303" s="275">
        <v>0</v>
      </c>
      <c r="U303" s="275">
        <v>1</v>
      </c>
      <c r="V303" s="275">
        <v>1</v>
      </c>
      <c r="W303" s="275">
        <v>2</v>
      </c>
      <c r="X303" s="275">
        <v>2</v>
      </c>
      <c r="Y303" s="275">
        <v>2</v>
      </c>
      <c r="Z303" s="275">
        <v>2</v>
      </c>
      <c r="AA303" s="275">
        <v>2</v>
      </c>
      <c r="AB303" s="275">
        <v>2</v>
      </c>
      <c r="AC303" s="275">
        <v>3</v>
      </c>
      <c r="AD303" s="275">
        <v>3</v>
      </c>
      <c r="AE303" s="275">
        <v>4</v>
      </c>
      <c r="AF303" s="275">
        <v>4</v>
      </c>
      <c r="AG303" s="275">
        <v>4</v>
      </c>
      <c r="AH303" s="275">
        <v>4</v>
      </c>
      <c r="AI303" s="275">
        <v>4</v>
      </c>
      <c r="AJ303" s="275">
        <v>5</v>
      </c>
      <c r="AK303" s="275">
        <v>6</v>
      </c>
      <c r="AL303" s="275">
        <v>8</v>
      </c>
      <c r="AM303" s="275">
        <v>8</v>
      </c>
      <c r="AN303" s="275">
        <v>8</v>
      </c>
      <c r="AO303" s="275">
        <v>9</v>
      </c>
      <c r="AP303" s="275">
        <v>9</v>
      </c>
      <c r="AQ303" s="275">
        <v>9</v>
      </c>
      <c r="AR303" s="275">
        <v>10</v>
      </c>
      <c r="AS303" s="275">
        <v>10</v>
      </c>
      <c r="AT303" s="275">
        <v>12</v>
      </c>
      <c r="AU303" s="275">
        <v>13</v>
      </c>
      <c r="AV303" s="275">
        <v>14</v>
      </c>
      <c r="AW303" s="275">
        <v>15</v>
      </c>
      <c r="AX303" s="275">
        <v>16</v>
      </c>
      <c r="AY303" s="275">
        <v>16</v>
      </c>
      <c r="AZ303" s="275">
        <v>17</v>
      </c>
      <c r="BA303" s="275">
        <v>18</v>
      </c>
      <c r="BB303" s="275">
        <v>19</v>
      </c>
      <c r="BC303" s="275">
        <v>22</v>
      </c>
      <c r="BD303" s="275">
        <v>26</v>
      </c>
      <c r="BE303" s="275">
        <v>26</v>
      </c>
      <c r="BF303" s="275">
        <v>27</v>
      </c>
      <c r="BG303" s="275">
        <v>27</v>
      </c>
      <c r="BH303" s="275">
        <v>29</v>
      </c>
      <c r="BI303" s="275">
        <v>29</v>
      </c>
    </row>
    <row r="304" spans="1:61" ht="18" customHeight="1" x14ac:dyDescent="0.2">
      <c r="A304" s="274" t="s">
        <v>1056</v>
      </c>
      <c r="B304" s="275">
        <v>9</v>
      </c>
      <c r="C304" s="275">
        <v>9</v>
      </c>
      <c r="D304" s="275">
        <v>10</v>
      </c>
      <c r="E304" s="275">
        <v>11</v>
      </c>
      <c r="F304" s="275">
        <v>11</v>
      </c>
      <c r="G304" s="275">
        <v>12</v>
      </c>
      <c r="H304" s="275">
        <v>14</v>
      </c>
      <c r="I304" s="275">
        <v>15</v>
      </c>
      <c r="J304" s="275">
        <v>17</v>
      </c>
      <c r="K304" s="275">
        <v>19</v>
      </c>
      <c r="L304" s="275"/>
      <c r="M304" s="275"/>
      <c r="N304" s="275"/>
      <c r="O304" s="275"/>
      <c r="P304" s="275">
        <v>21</v>
      </c>
      <c r="Q304" s="275">
        <v>23</v>
      </c>
      <c r="R304" s="275">
        <v>25</v>
      </c>
      <c r="S304" s="275">
        <v>30</v>
      </c>
      <c r="T304" s="275">
        <v>33</v>
      </c>
      <c r="U304" s="275">
        <v>36</v>
      </c>
      <c r="V304" s="275">
        <v>40</v>
      </c>
      <c r="W304" s="275">
        <v>42</v>
      </c>
      <c r="X304" s="275">
        <v>45</v>
      </c>
      <c r="Y304" s="275">
        <v>51</v>
      </c>
      <c r="Z304" s="275">
        <v>55</v>
      </c>
      <c r="AA304" s="275">
        <v>59</v>
      </c>
      <c r="AB304" s="275">
        <v>67</v>
      </c>
      <c r="AC304" s="275">
        <v>78</v>
      </c>
      <c r="AD304" s="275">
        <v>91</v>
      </c>
      <c r="AE304" s="275">
        <v>106</v>
      </c>
      <c r="AF304" s="275">
        <v>125</v>
      </c>
      <c r="AG304" s="275">
        <v>144</v>
      </c>
      <c r="AH304" s="275">
        <v>172</v>
      </c>
      <c r="AI304" s="275">
        <v>208</v>
      </c>
      <c r="AJ304" s="275">
        <v>245</v>
      </c>
      <c r="AK304" s="275">
        <v>271</v>
      </c>
      <c r="AL304" s="275">
        <v>287</v>
      </c>
      <c r="AM304" s="275">
        <v>290</v>
      </c>
      <c r="AN304" s="275">
        <v>276</v>
      </c>
      <c r="AO304" s="275">
        <v>290</v>
      </c>
      <c r="AP304" s="275">
        <v>317</v>
      </c>
      <c r="AQ304" s="275">
        <v>357</v>
      </c>
      <c r="AR304" s="275">
        <v>413</v>
      </c>
      <c r="AS304" s="275">
        <v>500</v>
      </c>
      <c r="AT304" s="275">
        <v>567</v>
      </c>
      <c r="AU304" s="275">
        <v>662</v>
      </c>
      <c r="AV304" s="275">
        <v>708</v>
      </c>
      <c r="AW304" s="275">
        <v>756</v>
      </c>
      <c r="AX304" s="275">
        <v>777</v>
      </c>
      <c r="AY304" s="275">
        <v>790</v>
      </c>
      <c r="AZ304" s="275">
        <v>737</v>
      </c>
      <c r="BA304" s="275">
        <v>758</v>
      </c>
      <c r="BB304" s="275">
        <v>805</v>
      </c>
      <c r="BC304" s="275">
        <v>797</v>
      </c>
      <c r="BD304" s="275">
        <v>794</v>
      </c>
      <c r="BE304" s="275">
        <v>793</v>
      </c>
      <c r="BF304" s="275">
        <v>754</v>
      </c>
      <c r="BG304" s="275">
        <v>750</v>
      </c>
      <c r="BH304" s="275">
        <v>813</v>
      </c>
      <c r="BI304" s="275">
        <v>820</v>
      </c>
    </row>
    <row r="305" spans="1:61" ht="18" customHeight="1" x14ac:dyDescent="0.2">
      <c r="A305" s="274" t="s">
        <v>1055</v>
      </c>
      <c r="B305" s="275">
        <v>4</v>
      </c>
      <c r="C305" s="275">
        <v>4</v>
      </c>
      <c r="D305" s="275">
        <v>3</v>
      </c>
      <c r="E305" s="275">
        <v>4</v>
      </c>
      <c r="F305" s="275">
        <v>4</v>
      </c>
      <c r="G305" s="275">
        <v>4</v>
      </c>
      <c r="H305" s="275">
        <v>8</v>
      </c>
      <c r="I305" s="275">
        <v>15</v>
      </c>
      <c r="J305" s="275">
        <v>27</v>
      </c>
      <c r="K305" s="275">
        <v>27</v>
      </c>
      <c r="L305" s="275"/>
      <c r="M305" s="275"/>
      <c r="N305" s="275"/>
      <c r="O305" s="275"/>
      <c r="P305" s="275">
        <v>29</v>
      </c>
      <c r="Q305" s="275">
        <v>31</v>
      </c>
      <c r="R305" s="275">
        <v>35</v>
      </c>
      <c r="S305" s="275">
        <v>39</v>
      </c>
      <c r="T305" s="275">
        <v>43</v>
      </c>
      <c r="U305" s="275">
        <v>53</v>
      </c>
      <c r="V305" s="275">
        <v>60</v>
      </c>
      <c r="W305" s="275">
        <v>63</v>
      </c>
      <c r="X305" s="275">
        <v>65</v>
      </c>
      <c r="Y305" s="275">
        <v>109</v>
      </c>
      <c r="Z305" s="275">
        <v>141</v>
      </c>
      <c r="AA305" s="275">
        <v>167</v>
      </c>
      <c r="AB305" s="275">
        <v>191</v>
      </c>
      <c r="AC305" s="275">
        <v>221</v>
      </c>
      <c r="AD305" s="275">
        <v>270</v>
      </c>
      <c r="AE305" s="275">
        <v>366</v>
      </c>
      <c r="AF305" s="275">
        <v>481</v>
      </c>
      <c r="AG305" s="275">
        <v>542</v>
      </c>
      <c r="AH305" s="275">
        <v>640</v>
      </c>
      <c r="AI305" s="275">
        <v>779</v>
      </c>
      <c r="AJ305" s="275">
        <v>929</v>
      </c>
      <c r="AK305" s="275">
        <v>924</v>
      </c>
      <c r="AL305" s="275">
        <v>927</v>
      </c>
      <c r="AM305" s="275">
        <v>904</v>
      </c>
      <c r="AN305" s="275">
        <v>985</v>
      </c>
      <c r="AO305" s="275">
        <v>1027</v>
      </c>
      <c r="AP305" s="275">
        <v>1045</v>
      </c>
      <c r="AQ305" s="275">
        <v>1107</v>
      </c>
      <c r="AR305" s="275">
        <v>1253</v>
      </c>
      <c r="AS305" s="275">
        <v>1365</v>
      </c>
      <c r="AT305" s="275">
        <v>1646</v>
      </c>
      <c r="AU305" s="275">
        <v>1983</v>
      </c>
      <c r="AV305" s="275">
        <v>2311</v>
      </c>
      <c r="AW305" s="275">
        <v>2726</v>
      </c>
      <c r="AX305" s="275">
        <v>2801</v>
      </c>
      <c r="AY305" s="275">
        <v>2974</v>
      </c>
      <c r="AZ305" s="275">
        <v>3163</v>
      </c>
      <c r="BA305" s="275">
        <v>2858</v>
      </c>
      <c r="BB305" s="275">
        <v>2680</v>
      </c>
      <c r="BC305" s="275">
        <v>2570</v>
      </c>
      <c r="BD305" s="275">
        <v>2454</v>
      </c>
      <c r="BE305" s="275">
        <v>1799</v>
      </c>
      <c r="BF305" s="275">
        <v>1398</v>
      </c>
      <c r="BG305" s="275">
        <v>1240</v>
      </c>
      <c r="BH305" s="275">
        <v>1057</v>
      </c>
      <c r="BI305" s="275">
        <v>1057</v>
      </c>
    </row>
    <row r="306" spans="1:61" ht="18" customHeight="1" x14ac:dyDescent="0.2">
      <c r="A306" s="274" t="s">
        <v>1054</v>
      </c>
      <c r="B306" s="275">
        <v>1</v>
      </c>
      <c r="C306" s="275">
        <v>1</v>
      </c>
      <c r="D306" s="275">
        <v>2</v>
      </c>
      <c r="E306" s="275">
        <v>2</v>
      </c>
      <c r="F306" s="275">
        <v>3</v>
      </c>
      <c r="G306" s="275">
        <v>3</v>
      </c>
      <c r="H306" s="275">
        <v>5</v>
      </c>
      <c r="I306" s="275">
        <v>6</v>
      </c>
      <c r="J306" s="275">
        <v>8</v>
      </c>
      <c r="K306" s="275">
        <v>9</v>
      </c>
      <c r="L306" s="275"/>
      <c r="M306" s="275"/>
      <c r="N306" s="275"/>
      <c r="O306" s="275"/>
      <c r="P306" s="275">
        <v>8</v>
      </c>
      <c r="Q306" s="275">
        <v>9</v>
      </c>
      <c r="R306" s="275">
        <v>10</v>
      </c>
      <c r="S306" s="275">
        <v>9</v>
      </c>
      <c r="T306" s="275">
        <v>11</v>
      </c>
      <c r="U306" s="275">
        <v>12</v>
      </c>
      <c r="V306" s="275">
        <v>13</v>
      </c>
      <c r="W306" s="275">
        <v>14</v>
      </c>
      <c r="X306" s="275">
        <v>15</v>
      </c>
      <c r="Y306" s="275">
        <v>16</v>
      </c>
      <c r="Z306" s="275">
        <v>16</v>
      </c>
      <c r="AA306" s="275">
        <v>16</v>
      </c>
      <c r="AB306" s="275">
        <v>16</v>
      </c>
      <c r="AC306" s="275">
        <v>18</v>
      </c>
      <c r="AD306" s="275">
        <v>17</v>
      </c>
      <c r="AE306" s="275">
        <v>20</v>
      </c>
      <c r="AF306" s="275">
        <v>21</v>
      </c>
      <c r="AG306" s="275">
        <v>23</v>
      </c>
      <c r="AH306" s="275">
        <v>24</v>
      </c>
      <c r="AI306" s="275">
        <v>26</v>
      </c>
      <c r="AJ306" s="275">
        <v>27</v>
      </c>
      <c r="AK306" s="275">
        <v>30</v>
      </c>
      <c r="AL306" s="275">
        <v>32</v>
      </c>
      <c r="AM306" s="275">
        <v>33</v>
      </c>
      <c r="AN306" s="275">
        <v>34</v>
      </c>
      <c r="AO306" s="275">
        <v>36</v>
      </c>
      <c r="AP306" s="275">
        <v>39</v>
      </c>
      <c r="AQ306" s="275">
        <v>44</v>
      </c>
      <c r="AR306" s="275">
        <v>47</v>
      </c>
      <c r="AS306" s="275">
        <v>55</v>
      </c>
      <c r="AT306" s="275">
        <v>62</v>
      </c>
      <c r="AU306" s="275">
        <v>68</v>
      </c>
      <c r="AV306" s="275">
        <v>73</v>
      </c>
      <c r="AW306" s="275">
        <v>77</v>
      </c>
      <c r="AX306" s="275">
        <v>79</v>
      </c>
      <c r="AY306" s="275">
        <v>78</v>
      </c>
      <c r="AZ306" s="275">
        <v>79</v>
      </c>
      <c r="BA306" s="275">
        <v>85</v>
      </c>
      <c r="BB306" s="275">
        <v>89</v>
      </c>
      <c r="BC306" s="275">
        <v>84</v>
      </c>
      <c r="BD306" s="275">
        <v>80</v>
      </c>
      <c r="BE306" s="275">
        <v>76</v>
      </c>
      <c r="BF306" s="275">
        <v>69</v>
      </c>
      <c r="BG306" s="275">
        <v>70</v>
      </c>
      <c r="BH306" s="275">
        <v>76</v>
      </c>
      <c r="BI306" s="275">
        <v>78</v>
      </c>
    </row>
    <row r="307" spans="1:61" ht="18" customHeight="1" x14ac:dyDescent="0.2">
      <c r="A307" s="274" t="s">
        <v>1052</v>
      </c>
      <c r="B307" s="275">
        <v>1</v>
      </c>
      <c r="C307" s="275">
        <v>1</v>
      </c>
      <c r="D307" s="275">
        <v>1</v>
      </c>
      <c r="E307" s="275">
        <v>1</v>
      </c>
      <c r="F307" s="275">
        <v>2</v>
      </c>
      <c r="G307" s="275">
        <v>2</v>
      </c>
      <c r="H307" s="275">
        <v>3</v>
      </c>
      <c r="I307" s="275">
        <v>5</v>
      </c>
      <c r="J307" s="275">
        <v>6</v>
      </c>
      <c r="K307" s="275">
        <v>7</v>
      </c>
      <c r="L307" s="275"/>
      <c r="M307" s="275"/>
      <c r="N307" s="275"/>
      <c r="O307" s="275"/>
      <c r="P307" s="275">
        <v>5</v>
      </c>
      <c r="Q307" s="275">
        <v>7</v>
      </c>
      <c r="R307" s="275">
        <v>8</v>
      </c>
      <c r="S307" s="275">
        <v>7</v>
      </c>
      <c r="T307" s="275">
        <v>8</v>
      </c>
      <c r="U307" s="275">
        <v>9</v>
      </c>
      <c r="V307" s="275">
        <v>10</v>
      </c>
      <c r="W307" s="275">
        <v>11</v>
      </c>
      <c r="X307" s="275">
        <v>11</v>
      </c>
      <c r="Y307" s="275">
        <v>12</v>
      </c>
      <c r="Z307" s="275">
        <v>12</v>
      </c>
      <c r="AA307" s="275">
        <v>11</v>
      </c>
      <c r="AB307" s="275">
        <v>11</v>
      </c>
      <c r="AC307" s="275">
        <v>13</v>
      </c>
      <c r="AD307" s="275">
        <v>11</v>
      </c>
      <c r="AE307" s="275">
        <v>13</v>
      </c>
      <c r="AF307" s="275">
        <v>13</v>
      </c>
      <c r="AG307" s="275">
        <v>14</v>
      </c>
      <c r="AH307" s="275">
        <v>14</v>
      </c>
      <c r="AI307" s="275">
        <v>15</v>
      </c>
      <c r="AJ307" s="275">
        <v>16</v>
      </c>
      <c r="AK307" s="275">
        <v>17</v>
      </c>
      <c r="AL307" s="275">
        <v>18</v>
      </c>
      <c r="AM307" s="275">
        <v>18</v>
      </c>
      <c r="AN307" s="275">
        <v>19</v>
      </c>
      <c r="AO307" s="275">
        <v>19</v>
      </c>
      <c r="AP307" s="275">
        <v>20</v>
      </c>
      <c r="AQ307" s="275">
        <v>22</v>
      </c>
      <c r="AR307" s="275">
        <v>23</v>
      </c>
      <c r="AS307" s="275">
        <v>27</v>
      </c>
      <c r="AT307" s="275">
        <v>29</v>
      </c>
      <c r="AU307" s="275">
        <v>31</v>
      </c>
      <c r="AV307" s="275">
        <v>34</v>
      </c>
      <c r="AW307" s="275">
        <v>35</v>
      </c>
      <c r="AX307" s="275">
        <v>35</v>
      </c>
      <c r="AY307" s="275">
        <v>35</v>
      </c>
      <c r="AZ307" s="275">
        <v>35</v>
      </c>
      <c r="BA307" s="275">
        <v>35</v>
      </c>
      <c r="BB307" s="275">
        <v>34</v>
      </c>
      <c r="BC307" s="275">
        <v>33</v>
      </c>
      <c r="BD307" s="275">
        <v>32</v>
      </c>
      <c r="BE307" s="275">
        <v>31</v>
      </c>
      <c r="BF307" s="275">
        <v>29</v>
      </c>
      <c r="BG307" s="275">
        <v>28</v>
      </c>
      <c r="BH307" s="275">
        <v>30</v>
      </c>
      <c r="BI307" s="275">
        <v>31</v>
      </c>
    </row>
    <row r="308" spans="1:61" ht="18" customHeight="1" x14ac:dyDescent="0.2">
      <c r="A308" s="274" t="s">
        <v>1051</v>
      </c>
      <c r="B308" s="275">
        <v>0</v>
      </c>
      <c r="C308" s="275">
        <v>0</v>
      </c>
      <c r="D308" s="275">
        <v>1</v>
      </c>
      <c r="E308" s="275">
        <v>1</v>
      </c>
      <c r="F308" s="275">
        <v>1</v>
      </c>
      <c r="G308" s="275">
        <v>1</v>
      </c>
      <c r="H308" s="275">
        <v>1</v>
      </c>
      <c r="I308" s="275">
        <v>1</v>
      </c>
      <c r="J308" s="275">
        <v>2</v>
      </c>
      <c r="K308" s="275">
        <v>2</v>
      </c>
      <c r="L308" s="275"/>
      <c r="M308" s="275"/>
      <c r="N308" s="275"/>
      <c r="O308" s="275"/>
      <c r="P308" s="275">
        <v>3</v>
      </c>
      <c r="Q308" s="275">
        <v>3</v>
      </c>
      <c r="R308" s="275">
        <v>2</v>
      </c>
      <c r="S308" s="275">
        <v>2</v>
      </c>
      <c r="T308" s="275">
        <v>3</v>
      </c>
      <c r="U308" s="275">
        <v>3</v>
      </c>
      <c r="V308" s="275">
        <v>3</v>
      </c>
      <c r="W308" s="275">
        <v>3</v>
      </c>
      <c r="X308" s="275">
        <v>3</v>
      </c>
      <c r="Y308" s="275">
        <v>4</v>
      </c>
      <c r="Z308" s="275">
        <v>4</v>
      </c>
      <c r="AA308" s="275">
        <v>5</v>
      </c>
      <c r="AB308" s="275">
        <v>5</v>
      </c>
      <c r="AC308" s="275">
        <v>5</v>
      </c>
      <c r="AD308" s="275">
        <v>6</v>
      </c>
      <c r="AE308" s="275">
        <v>7</v>
      </c>
      <c r="AF308" s="275">
        <v>9</v>
      </c>
      <c r="AG308" s="275">
        <v>9</v>
      </c>
      <c r="AH308" s="275">
        <v>10</v>
      </c>
      <c r="AI308" s="275">
        <v>10</v>
      </c>
      <c r="AJ308" s="275">
        <v>11</v>
      </c>
      <c r="AK308" s="275">
        <v>13</v>
      </c>
      <c r="AL308" s="275">
        <v>14</v>
      </c>
      <c r="AM308" s="275">
        <v>15</v>
      </c>
      <c r="AN308" s="275">
        <v>16</v>
      </c>
      <c r="AO308" s="275">
        <v>17</v>
      </c>
      <c r="AP308" s="275">
        <v>19</v>
      </c>
      <c r="AQ308" s="275">
        <v>22</v>
      </c>
      <c r="AR308" s="275">
        <v>24</v>
      </c>
      <c r="AS308" s="275">
        <v>29</v>
      </c>
      <c r="AT308" s="275">
        <v>33</v>
      </c>
      <c r="AU308" s="275">
        <v>36</v>
      </c>
      <c r="AV308" s="275">
        <v>39</v>
      </c>
      <c r="AW308" s="275">
        <v>42</v>
      </c>
      <c r="AX308" s="275">
        <v>43</v>
      </c>
      <c r="AY308" s="275">
        <v>43</v>
      </c>
      <c r="AZ308" s="275">
        <v>44</v>
      </c>
      <c r="BA308" s="275">
        <v>50</v>
      </c>
      <c r="BB308" s="275">
        <v>56</v>
      </c>
      <c r="BC308" s="275">
        <v>51</v>
      </c>
      <c r="BD308" s="275">
        <v>48</v>
      </c>
      <c r="BE308" s="275">
        <v>45</v>
      </c>
      <c r="BF308" s="275">
        <v>40</v>
      </c>
      <c r="BG308" s="275">
        <v>42</v>
      </c>
      <c r="BH308" s="275">
        <v>46</v>
      </c>
      <c r="BI308" s="275">
        <v>47</v>
      </c>
    </row>
    <row r="309" spans="1:61" ht="18" customHeight="1" x14ac:dyDescent="0.2">
      <c r="A309" s="274" t="s">
        <v>1053</v>
      </c>
      <c r="B309" s="275">
        <v>0</v>
      </c>
      <c r="C309" s="275">
        <v>0</v>
      </c>
      <c r="D309" s="275">
        <v>0</v>
      </c>
      <c r="E309" s="275">
        <v>0</v>
      </c>
      <c r="F309" s="275">
        <v>0</v>
      </c>
      <c r="G309" s="275">
        <v>0</v>
      </c>
      <c r="H309" s="275">
        <v>0</v>
      </c>
      <c r="I309" s="275">
        <v>0</v>
      </c>
      <c r="J309" s="275">
        <v>0</v>
      </c>
      <c r="K309" s="275">
        <v>0</v>
      </c>
      <c r="L309" s="275"/>
      <c r="M309" s="275"/>
      <c r="N309" s="275"/>
      <c r="O309" s="275"/>
      <c r="P309" s="275">
        <v>0</v>
      </c>
      <c r="Q309" s="275">
        <v>0</v>
      </c>
      <c r="R309" s="275">
        <v>0</v>
      </c>
      <c r="S309" s="275">
        <v>0</v>
      </c>
      <c r="T309" s="275">
        <v>0</v>
      </c>
      <c r="U309" s="275">
        <v>0</v>
      </c>
      <c r="V309" s="275">
        <v>0</v>
      </c>
      <c r="W309" s="275">
        <v>0</v>
      </c>
      <c r="X309" s="275">
        <v>0</v>
      </c>
      <c r="Y309" s="275">
        <v>0</v>
      </c>
      <c r="Z309" s="275">
        <v>0</v>
      </c>
      <c r="AA309" s="275">
        <v>0</v>
      </c>
      <c r="AB309" s="275">
        <v>0</v>
      </c>
      <c r="AC309" s="275">
        <v>0</v>
      </c>
      <c r="AD309" s="275">
        <v>0</v>
      </c>
      <c r="AE309" s="275">
        <v>0</v>
      </c>
      <c r="AF309" s="275">
        <v>0</v>
      </c>
      <c r="AG309" s="275">
        <v>0</v>
      </c>
      <c r="AH309" s="275">
        <v>0</v>
      </c>
      <c r="AI309" s="275">
        <v>0</v>
      </c>
      <c r="AJ309" s="275">
        <v>0</v>
      </c>
      <c r="AK309" s="275">
        <v>0</v>
      </c>
      <c r="AL309" s="275">
        <v>0</v>
      </c>
      <c r="AM309" s="275">
        <v>0</v>
      </c>
      <c r="AN309" s="275">
        <v>0</v>
      </c>
      <c r="AO309" s="275">
        <v>0</v>
      </c>
      <c r="AP309" s="275">
        <v>0</v>
      </c>
      <c r="AQ309" s="275">
        <v>0</v>
      </c>
      <c r="AR309" s="275">
        <v>0</v>
      </c>
      <c r="AS309" s="275">
        <v>0</v>
      </c>
      <c r="AT309" s="275">
        <v>0</v>
      </c>
      <c r="AU309" s="275">
        <v>0</v>
      </c>
      <c r="AV309" s="275">
        <v>0</v>
      </c>
      <c r="AW309" s="275">
        <v>0</v>
      </c>
      <c r="AX309" s="275">
        <v>0</v>
      </c>
      <c r="AY309" s="275">
        <v>0</v>
      </c>
      <c r="AZ309" s="275">
        <v>0</v>
      </c>
      <c r="BA309" s="275">
        <v>0</v>
      </c>
      <c r="BB309" s="275">
        <v>0</v>
      </c>
      <c r="BC309" s="275">
        <v>0</v>
      </c>
      <c r="BD309" s="275">
        <v>0</v>
      </c>
      <c r="BE309" s="275">
        <v>0</v>
      </c>
      <c r="BF309" s="275">
        <v>0</v>
      </c>
      <c r="BG309" s="275">
        <v>0</v>
      </c>
      <c r="BH309" s="275">
        <v>0</v>
      </c>
      <c r="BI309" s="275">
        <v>0</v>
      </c>
    </row>
    <row r="310" spans="1:61" ht="18" customHeight="1" x14ac:dyDescent="0.2">
      <c r="A310" s="274" t="s">
        <v>1052</v>
      </c>
      <c r="B310" s="275">
        <v>0</v>
      </c>
      <c r="C310" s="275">
        <v>0</v>
      </c>
      <c r="D310" s="275">
        <v>0</v>
      </c>
      <c r="E310" s="275">
        <v>0</v>
      </c>
      <c r="F310" s="275">
        <v>0</v>
      </c>
      <c r="G310" s="275">
        <v>0</v>
      </c>
      <c r="H310" s="275">
        <v>0</v>
      </c>
      <c r="I310" s="275">
        <v>0</v>
      </c>
      <c r="J310" s="275">
        <v>0</v>
      </c>
      <c r="K310" s="275">
        <v>0</v>
      </c>
      <c r="L310" s="275"/>
      <c r="M310" s="275"/>
      <c r="N310" s="275"/>
      <c r="O310" s="275"/>
      <c r="P310" s="275">
        <v>0</v>
      </c>
      <c r="Q310" s="275">
        <v>0</v>
      </c>
      <c r="R310" s="275">
        <v>0</v>
      </c>
      <c r="S310" s="275">
        <v>0</v>
      </c>
      <c r="T310" s="275">
        <v>0</v>
      </c>
      <c r="U310" s="275">
        <v>0</v>
      </c>
      <c r="V310" s="275">
        <v>0</v>
      </c>
      <c r="W310" s="275">
        <v>0</v>
      </c>
      <c r="X310" s="275">
        <v>0</v>
      </c>
      <c r="Y310" s="275">
        <v>0</v>
      </c>
      <c r="Z310" s="275">
        <v>0</v>
      </c>
      <c r="AA310" s="275">
        <v>0</v>
      </c>
      <c r="AB310" s="275">
        <v>0</v>
      </c>
      <c r="AC310" s="275">
        <v>0</v>
      </c>
      <c r="AD310" s="275">
        <v>0</v>
      </c>
      <c r="AE310" s="275">
        <v>0</v>
      </c>
      <c r="AF310" s="275">
        <v>0</v>
      </c>
      <c r="AG310" s="275">
        <v>0</v>
      </c>
      <c r="AH310" s="275">
        <v>0</v>
      </c>
      <c r="AI310" s="275">
        <v>0</v>
      </c>
      <c r="AJ310" s="275">
        <v>0</v>
      </c>
      <c r="AK310" s="275">
        <v>0</v>
      </c>
      <c r="AL310" s="275">
        <v>0</v>
      </c>
      <c r="AM310" s="275">
        <v>0</v>
      </c>
      <c r="AN310" s="275">
        <v>0</v>
      </c>
      <c r="AO310" s="275">
        <v>0</v>
      </c>
      <c r="AP310" s="275">
        <v>0</v>
      </c>
      <c r="AQ310" s="275">
        <v>0</v>
      </c>
      <c r="AR310" s="275">
        <v>0</v>
      </c>
      <c r="AS310" s="275">
        <v>0</v>
      </c>
      <c r="AT310" s="275">
        <v>0</v>
      </c>
      <c r="AU310" s="275">
        <v>0</v>
      </c>
      <c r="AV310" s="275">
        <v>0</v>
      </c>
      <c r="AW310" s="275">
        <v>0</v>
      </c>
      <c r="AX310" s="275">
        <v>0</v>
      </c>
      <c r="AY310" s="275">
        <v>0</v>
      </c>
      <c r="AZ310" s="275">
        <v>0</v>
      </c>
      <c r="BA310" s="275">
        <v>0</v>
      </c>
      <c r="BB310" s="275">
        <v>0</v>
      </c>
      <c r="BC310" s="275">
        <v>0</v>
      </c>
      <c r="BD310" s="275">
        <v>0</v>
      </c>
      <c r="BE310" s="275">
        <v>0</v>
      </c>
      <c r="BF310" s="275">
        <v>0</v>
      </c>
      <c r="BG310" s="275">
        <v>0</v>
      </c>
      <c r="BH310" s="275">
        <v>0</v>
      </c>
      <c r="BI310" s="275">
        <v>0</v>
      </c>
    </row>
    <row r="311" spans="1:61" ht="18" customHeight="1" x14ac:dyDescent="0.2">
      <c r="A311" s="274" t="s">
        <v>1051</v>
      </c>
      <c r="B311" s="275">
        <v>0</v>
      </c>
      <c r="C311" s="275">
        <v>0</v>
      </c>
      <c r="D311" s="275">
        <v>0</v>
      </c>
      <c r="E311" s="275">
        <v>0</v>
      </c>
      <c r="F311" s="275">
        <v>0</v>
      </c>
      <c r="G311" s="275">
        <v>0</v>
      </c>
      <c r="H311" s="275">
        <v>0</v>
      </c>
      <c r="I311" s="275">
        <v>0</v>
      </c>
      <c r="J311" s="275">
        <v>0</v>
      </c>
      <c r="K311" s="275">
        <v>0</v>
      </c>
      <c r="L311" s="275"/>
      <c r="M311" s="275"/>
      <c r="N311" s="275"/>
      <c r="O311" s="275"/>
      <c r="P311" s="275">
        <v>0</v>
      </c>
      <c r="Q311" s="275">
        <v>0</v>
      </c>
      <c r="R311" s="275">
        <v>0</v>
      </c>
      <c r="S311" s="275">
        <v>0</v>
      </c>
      <c r="T311" s="275">
        <v>0</v>
      </c>
      <c r="U311" s="275">
        <v>0</v>
      </c>
      <c r="V311" s="275">
        <v>0</v>
      </c>
      <c r="W311" s="275">
        <v>0</v>
      </c>
      <c r="X311" s="275">
        <v>0</v>
      </c>
      <c r="Y311" s="275">
        <v>0</v>
      </c>
      <c r="Z311" s="275">
        <v>0</v>
      </c>
      <c r="AA311" s="275">
        <v>0</v>
      </c>
      <c r="AB311" s="275">
        <v>0</v>
      </c>
      <c r="AC311" s="275">
        <v>0</v>
      </c>
      <c r="AD311" s="275">
        <v>0</v>
      </c>
      <c r="AE311" s="275">
        <v>0</v>
      </c>
      <c r="AF311" s="275">
        <v>0</v>
      </c>
      <c r="AG311" s="275">
        <v>0</v>
      </c>
      <c r="AH311" s="275">
        <v>0</v>
      </c>
      <c r="AI311" s="275">
        <v>0</v>
      </c>
      <c r="AJ311" s="275">
        <v>0</v>
      </c>
      <c r="AK311" s="275">
        <v>0</v>
      </c>
      <c r="AL311" s="275">
        <v>0</v>
      </c>
      <c r="AM311" s="275">
        <v>0</v>
      </c>
      <c r="AN311" s="275">
        <v>0</v>
      </c>
      <c r="AO311" s="275">
        <v>0</v>
      </c>
      <c r="AP311" s="275">
        <v>0</v>
      </c>
      <c r="AQ311" s="275">
        <v>0</v>
      </c>
      <c r="AR311" s="275">
        <v>0</v>
      </c>
      <c r="AS311" s="275">
        <v>0</v>
      </c>
      <c r="AT311" s="275">
        <v>0</v>
      </c>
      <c r="AU311" s="275">
        <v>0</v>
      </c>
      <c r="AV311" s="275">
        <v>0</v>
      </c>
      <c r="AW311" s="275">
        <v>0</v>
      </c>
      <c r="AX311" s="275">
        <v>0</v>
      </c>
      <c r="AY311" s="275">
        <v>0</v>
      </c>
      <c r="AZ311" s="275">
        <v>0</v>
      </c>
      <c r="BA311" s="275">
        <v>0</v>
      </c>
      <c r="BB311" s="275">
        <v>0</v>
      </c>
      <c r="BC311" s="275">
        <v>0</v>
      </c>
      <c r="BD311" s="275">
        <v>0</v>
      </c>
      <c r="BE311" s="275">
        <v>0</v>
      </c>
      <c r="BF311" s="275">
        <v>0</v>
      </c>
      <c r="BG311" s="275">
        <v>0</v>
      </c>
      <c r="BH311" s="275">
        <v>0</v>
      </c>
      <c r="BI311" s="275">
        <v>0</v>
      </c>
    </row>
    <row r="312" spans="1:61" ht="18" customHeight="1" x14ac:dyDescent="0.2">
      <c r="A312" s="274" t="s">
        <v>1050</v>
      </c>
      <c r="B312" s="275">
        <v>28</v>
      </c>
      <c r="C312" s="275">
        <v>36</v>
      </c>
      <c r="D312" s="275">
        <v>44</v>
      </c>
      <c r="E312" s="275">
        <v>53</v>
      </c>
      <c r="F312" s="275">
        <v>53</v>
      </c>
      <c r="G312" s="275">
        <v>53</v>
      </c>
      <c r="H312" s="275">
        <v>38</v>
      </c>
      <c r="I312" s="275">
        <v>20</v>
      </c>
      <c r="J312" s="275">
        <v>17</v>
      </c>
      <c r="K312" s="275">
        <v>15</v>
      </c>
      <c r="L312" s="275"/>
      <c r="M312" s="275"/>
      <c r="N312" s="275"/>
      <c r="O312" s="275"/>
      <c r="P312" s="275">
        <v>1</v>
      </c>
      <c r="Q312" s="275">
        <v>1</v>
      </c>
      <c r="R312" s="275">
        <v>1</v>
      </c>
      <c r="S312" s="275">
        <v>1</v>
      </c>
      <c r="T312" s="275">
        <v>1</v>
      </c>
      <c r="U312" s="275">
        <v>0</v>
      </c>
      <c r="V312" s="275">
        <v>0</v>
      </c>
      <c r="W312" s="275">
        <v>0</v>
      </c>
      <c r="X312" s="275">
        <v>0</v>
      </c>
      <c r="Y312" s="275">
        <v>0</v>
      </c>
      <c r="Z312" s="275">
        <v>0</v>
      </c>
      <c r="AA312" s="275">
        <v>0</v>
      </c>
      <c r="AB312" s="275">
        <v>0</v>
      </c>
      <c r="AC312" s="275">
        <v>0</v>
      </c>
      <c r="AD312" s="275">
        <v>0</v>
      </c>
      <c r="AE312" s="275">
        <v>0</v>
      </c>
      <c r="AF312" s="275">
        <v>0</v>
      </c>
      <c r="AG312" s="275">
        <v>0</v>
      </c>
      <c r="AH312" s="275">
        <v>0</v>
      </c>
      <c r="AI312" s="275">
        <v>0</v>
      </c>
      <c r="AJ312" s="275">
        <v>0</v>
      </c>
      <c r="AK312" s="275">
        <v>0</v>
      </c>
      <c r="AL312" s="275">
        <v>0</v>
      </c>
      <c r="AM312" s="275">
        <v>0</v>
      </c>
      <c r="AN312" s="275">
        <v>0</v>
      </c>
      <c r="AO312" s="275">
        <v>0</v>
      </c>
      <c r="AP312" s="275">
        <v>0</v>
      </c>
      <c r="AQ312" s="275">
        <v>0</v>
      </c>
      <c r="AR312" s="275">
        <v>0</v>
      </c>
      <c r="AS312" s="275">
        <v>0</v>
      </c>
      <c r="AT312" s="275">
        <v>0</v>
      </c>
      <c r="AU312" s="275">
        <v>0</v>
      </c>
      <c r="AV312" s="275">
        <v>0</v>
      </c>
      <c r="AW312" s="275">
        <v>0</v>
      </c>
      <c r="AX312" s="275">
        <v>0</v>
      </c>
      <c r="AY312" s="275">
        <v>0</v>
      </c>
      <c r="AZ312" s="275">
        <v>0</v>
      </c>
      <c r="BA312" s="275">
        <v>0</v>
      </c>
      <c r="BB312" s="275">
        <v>0</v>
      </c>
      <c r="BC312" s="275">
        <v>0</v>
      </c>
      <c r="BD312" s="275">
        <v>4</v>
      </c>
      <c r="BE312" s="275">
        <v>130</v>
      </c>
      <c r="BF312" s="275">
        <v>316</v>
      </c>
      <c r="BG312" s="275">
        <v>306</v>
      </c>
      <c r="BH312" s="275">
        <v>39</v>
      </c>
      <c r="BI312" s="275">
        <v>0</v>
      </c>
    </row>
    <row r="313" spans="1:61" ht="18" customHeight="1" x14ac:dyDescent="0.2">
      <c r="A313" s="274" t="s">
        <v>1049</v>
      </c>
      <c r="B313" s="275">
        <v>0</v>
      </c>
      <c r="C313" s="275">
        <v>0</v>
      </c>
      <c r="D313" s="275">
        <v>0</v>
      </c>
      <c r="E313" s="275">
        <v>0</v>
      </c>
      <c r="F313" s="275">
        <v>0</v>
      </c>
      <c r="G313" s="275">
        <v>0</v>
      </c>
      <c r="H313" s="275">
        <v>0</v>
      </c>
      <c r="I313" s="275">
        <v>0</v>
      </c>
      <c r="J313" s="275">
        <v>0</v>
      </c>
      <c r="K313" s="275">
        <v>0</v>
      </c>
      <c r="L313" s="275"/>
      <c r="M313" s="275"/>
      <c r="N313" s="275"/>
      <c r="O313" s="275"/>
      <c r="P313" s="275">
        <v>0</v>
      </c>
      <c r="Q313" s="275">
        <v>0</v>
      </c>
      <c r="R313" s="275">
        <v>0</v>
      </c>
      <c r="S313" s="275">
        <v>0</v>
      </c>
      <c r="T313" s="275">
        <v>0</v>
      </c>
      <c r="U313" s="275">
        <v>0</v>
      </c>
      <c r="V313" s="275">
        <v>0</v>
      </c>
      <c r="W313" s="275">
        <v>0</v>
      </c>
      <c r="X313" s="275">
        <v>0</v>
      </c>
      <c r="Y313" s="275">
        <v>0</v>
      </c>
      <c r="Z313" s="275">
        <v>0</v>
      </c>
      <c r="AA313" s="275">
        <v>0</v>
      </c>
      <c r="AB313" s="275">
        <v>0</v>
      </c>
      <c r="AC313" s="275">
        <v>0</v>
      </c>
      <c r="AD313" s="275">
        <v>0</v>
      </c>
      <c r="AE313" s="275">
        <v>0</v>
      </c>
      <c r="AF313" s="275">
        <v>0</v>
      </c>
      <c r="AG313" s="275">
        <v>0</v>
      </c>
      <c r="AH313" s="275">
        <v>0</v>
      </c>
      <c r="AI313" s="275">
        <v>0</v>
      </c>
      <c r="AJ313" s="275">
        <v>0</v>
      </c>
      <c r="AK313" s="275">
        <v>0</v>
      </c>
      <c r="AL313" s="275">
        <v>0</v>
      </c>
      <c r="AM313" s="275">
        <v>0</v>
      </c>
      <c r="AN313" s="275">
        <v>0</v>
      </c>
      <c r="AO313" s="275">
        <v>0</v>
      </c>
      <c r="AP313" s="275">
        <v>0</v>
      </c>
      <c r="AQ313" s="275">
        <v>0</v>
      </c>
      <c r="AR313" s="275">
        <v>0</v>
      </c>
      <c r="AS313" s="275">
        <v>0</v>
      </c>
      <c r="AT313" s="275">
        <v>0</v>
      </c>
      <c r="AU313" s="275">
        <v>0</v>
      </c>
      <c r="AV313" s="275">
        <v>0</v>
      </c>
      <c r="AW313" s="275">
        <v>0</v>
      </c>
      <c r="AX313" s="275">
        <v>0</v>
      </c>
      <c r="AY313" s="275">
        <v>0</v>
      </c>
      <c r="AZ313" s="275">
        <v>0</v>
      </c>
      <c r="BA313" s="275">
        <v>0</v>
      </c>
      <c r="BB313" s="275">
        <v>0</v>
      </c>
      <c r="BC313" s="275">
        <v>0</v>
      </c>
      <c r="BD313" s="275">
        <v>0</v>
      </c>
      <c r="BE313" s="275">
        <v>0</v>
      </c>
      <c r="BF313" s="275">
        <v>0</v>
      </c>
      <c r="BG313" s="275">
        <v>0</v>
      </c>
      <c r="BH313" s="275">
        <v>0</v>
      </c>
      <c r="BI313" s="275">
        <v>0</v>
      </c>
    </row>
    <row r="314" spans="1:61" ht="18" customHeight="1" x14ac:dyDescent="0.2">
      <c r="A314" s="274" t="s">
        <v>1048</v>
      </c>
      <c r="B314" s="275">
        <v>26</v>
      </c>
      <c r="C314" s="275">
        <v>30</v>
      </c>
      <c r="D314" s="275">
        <v>34</v>
      </c>
      <c r="E314" s="275">
        <v>38</v>
      </c>
      <c r="F314" s="275">
        <v>53</v>
      </c>
      <c r="G314" s="275">
        <v>68</v>
      </c>
      <c r="H314" s="275">
        <v>38</v>
      </c>
      <c r="I314" s="275">
        <v>13</v>
      </c>
      <c r="J314" s="275">
        <v>13</v>
      </c>
      <c r="K314" s="275">
        <v>15</v>
      </c>
      <c r="L314" s="275"/>
      <c r="M314" s="275"/>
      <c r="N314" s="275"/>
      <c r="O314" s="275"/>
      <c r="P314" s="275">
        <v>1</v>
      </c>
      <c r="Q314" s="275">
        <v>1</v>
      </c>
      <c r="R314" s="275">
        <v>1</v>
      </c>
      <c r="S314" s="275">
        <v>1</v>
      </c>
      <c r="T314" s="275">
        <v>1</v>
      </c>
      <c r="U314" s="275">
        <v>1</v>
      </c>
      <c r="V314" s="275">
        <v>1</v>
      </c>
      <c r="W314" s="275">
        <v>1</v>
      </c>
      <c r="X314" s="275">
        <v>1</v>
      </c>
      <c r="Y314" s="275">
        <v>1</v>
      </c>
      <c r="Z314" s="275">
        <v>1</v>
      </c>
      <c r="AA314" s="275">
        <v>1</v>
      </c>
      <c r="AB314" s="275">
        <v>1</v>
      </c>
      <c r="AC314" s="275">
        <v>1</v>
      </c>
      <c r="AD314" s="275">
        <v>1</v>
      </c>
      <c r="AE314" s="275">
        <v>1</v>
      </c>
      <c r="AF314" s="275">
        <v>1</v>
      </c>
      <c r="AG314" s="275">
        <v>1</v>
      </c>
      <c r="AH314" s="275">
        <v>1</v>
      </c>
      <c r="AI314" s="275">
        <v>1</v>
      </c>
      <c r="AJ314" s="275">
        <v>1</v>
      </c>
      <c r="AK314" s="275">
        <v>2</v>
      </c>
      <c r="AL314" s="275">
        <v>2</v>
      </c>
      <c r="AM314" s="275">
        <v>1</v>
      </c>
      <c r="AN314" s="275">
        <v>1</v>
      </c>
      <c r="AO314" s="275">
        <v>2</v>
      </c>
      <c r="AP314" s="275">
        <v>2</v>
      </c>
      <c r="AQ314" s="275">
        <v>2</v>
      </c>
      <c r="AR314" s="275">
        <v>2</v>
      </c>
      <c r="AS314" s="275">
        <v>2</v>
      </c>
      <c r="AT314" s="275">
        <v>2</v>
      </c>
      <c r="AU314" s="275">
        <v>3</v>
      </c>
      <c r="AV314" s="275">
        <v>4</v>
      </c>
      <c r="AW314" s="275">
        <v>5</v>
      </c>
      <c r="AX314" s="275">
        <v>5</v>
      </c>
      <c r="AY314" s="275">
        <v>5</v>
      </c>
      <c r="AZ314" s="275">
        <v>6</v>
      </c>
      <c r="BA314" s="275">
        <v>6</v>
      </c>
      <c r="BB314" s="275">
        <v>6</v>
      </c>
      <c r="BC314" s="275">
        <v>6</v>
      </c>
      <c r="BD314" s="275">
        <v>6</v>
      </c>
      <c r="BE314" s="275">
        <v>6</v>
      </c>
      <c r="BF314" s="275">
        <v>6</v>
      </c>
      <c r="BG314" s="275">
        <v>6</v>
      </c>
      <c r="BH314" s="275">
        <v>6</v>
      </c>
      <c r="BI314" s="275">
        <v>7</v>
      </c>
    </row>
    <row r="315" spans="1:61" ht="18" customHeight="1" x14ac:dyDescent="0.2">
      <c r="A315" s="274" t="s">
        <v>1047</v>
      </c>
      <c r="B315" s="275">
        <v>0</v>
      </c>
      <c r="C315" s="275">
        <v>0</v>
      </c>
      <c r="D315" s="275">
        <v>0</v>
      </c>
      <c r="E315" s="275">
        <v>0</v>
      </c>
      <c r="F315" s="275">
        <v>0</v>
      </c>
      <c r="G315" s="275">
        <v>0</v>
      </c>
      <c r="H315" s="275">
        <v>0</v>
      </c>
      <c r="I315" s="275">
        <v>0</v>
      </c>
      <c r="J315" s="275">
        <v>0</v>
      </c>
      <c r="K315" s="275">
        <v>0</v>
      </c>
      <c r="L315" s="275"/>
      <c r="M315" s="275"/>
      <c r="N315" s="275"/>
      <c r="O315" s="275"/>
      <c r="P315" s="275">
        <v>0</v>
      </c>
      <c r="Q315" s="275">
        <v>0</v>
      </c>
      <c r="R315" s="275">
        <v>0</v>
      </c>
      <c r="S315" s="275">
        <v>0</v>
      </c>
      <c r="T315" s="275">
        <v>0</v>
      </c>
      <c r="U315" s="275">
        <v>0</v>
      </c>
      <c r="V315" s="275">
        <v>0</v>
      </c>
      <c r="W315" s="275">
        <v>0</v>
      </c>
      <c r="X315" s="275">
        <v>0</v>
      </c>
      <c r="Y315" s="275">
        <v>0</v>
      </c>
      <c r="Z315" s="275">
        <v>0</v>
      </c>
      <c r="AA315" s="275">
        <v>0</v>
      </c>
      <c r="AB315" s="275">
        <v>0</v>
      </c>
      <c r="AC315" s="275">
        <v>0</v>
      </c>
      <c r="AD315" s="275">
        <v>0</v>
      </c>
      <c r="AE315" s="275">
        <v>0</v>
      </c>
      <c r="AF315" s="275">
        <v>0</v>
      </c>
      <c r="AG315" s="275">
        <v>0</v>
      </c>
      <c r="AH315" s="275">
        <v>0</v>
      </c>
      <c r="AI315" s="275">
        <v>0</v>
      </c>
      <c r="AJ315" s="275">
        <v>0</v>
      </c>
      <c r="AK315" s="275">
        <v>0</v>
      </c>
      <c r="AL315" s="275">
        <v>0</v>
      </c>
      <c r="AM315" s="275">
        <v>0</v>
      </c>
      <c r="AN315" s="275">
        <v>0</v>
      </c>
      <c r="AO315" s="275">
        <v>0</v>
      </c>
      <c r="AP315" s="275">
        <v>0</v>
      </c>
      <c r="AQ315" s="275">
        <v>0</v>
      </c>
      <c r="AR315" s="275">
        <v>0</v>
      </c>
      <c r="AS315" s="275">
        <v>0</v>
      </c>
      <c r="AT315" s="275">
        <v>0</v>
      </c>
      <c r="AU315" s="275">
        <v>0</v>
      </c>
      <c r="AV315" s="275">
        <v>0</v>
      </c>
      <c r="AW315" s="275">
        <v>0</v>
      </c>
      <c r="AX315" s="275">
        <v>0</v>
      </c>
      <c r="AY315" s="275">
        <v>0</v>
      </c>
      <c r="AZ315" s="275">
        <v>0</v>
      </c>
      <c r="BA315" s="275">
        <v>0</v>
      </c>
      <c r="BB315" s="275">
        <v>0</v>
      </c>
      <c r="BC315" s="275">
        <v>0</v>
      </c>
      <c r="BD315" s="275">
        <v>0</v>
      </c>
      <c r="BE315" s="275">
        <v>0</v>
      </c>
      <c r="BF315" s="275">
        <v>0</v>
      </c>
      <c r="BG315" s="275">
        <v>0</v>
      </c>
      <c r="BH315" s="275">
        <v>0</v>
      </c>
      <c r="BI315" s="275">
        <v>0</v>
      </c>
    </row>
    <row r="316" spans="1:61" ht="18" customHeight="1" x14ac:dyDescent="0.2">
      <c r="A316" s="274" t="s">
        <v>1046</v>
      </c>
      <c r="B316" s="275">
        <v>0</v>
      </c>
      <c r="C316" s="275">
        <v>0</v>
      </c>
      <c r="D316" s="275">
        <v>0</v>
      </c>
      <c r="E316" s="275">
        <v>0</v>
      </c>
      <c r="F316" s="275">
        <v>0</v>
      </c>
      <c r="G316" s="275">
        <v>0</v>
      </c>
      <c r="H316" s="275">
        <v>103</v>
      </c>
      <c r="I316" s="275">
        <v>205</v>
      </c>
      <c r="J316" s="275">
        <v>219</v>
      </c>
      <c r="K316" s="275">
        <v>300</v>
      </c>
      <c r="L316" s="275"/>
      <c r="M316" s="275"/>
      <c r="N316" s="275"/>
      <c r="O316" s="275"/>
      <c r="P316" s="275">
        <v>417</v>
      </c>
      <c r="Q316" s="275">
        <v>495</v>
      </c>
      <c r="R316" s="275">
        <v>563</v>
      </c>
      <c r="S316" s="275">
        <v>644</v>
      </c>
      <c r="T316" s="275">
        <v>739</v>
      </c>
      <c r="U316" s="275">
        <v>871</v>
      </c>
      <c r="V316" s="275">
        <v>969</v>
      </c>
      <c r="W316" s="275">
        <v>1036</v>
      </c>
      <c r="X316" s="275">
        <v>1107</v>
      </c>
      <c r="Y316" s="275">
        <v>1236</v>
      </c>
      <c r="Z316" s="275">
        <v>1408</v>
      </c>
      <c r="AA316" s="275">
        <v>1611</v>
      </c>
      <c r="AB316" s="275">
        <v>1669</v>
      </c>
      <c r="AC316" s="275">
        <v>1907</v>
      </c>
      <c r="AD316" s="275">
        <v>2221</v>
      </c>
      <c r="AE316" s="275">
        <v>2353</v>
      </c>
      <c r="AF316" s="275">
        <v>3030</v>
      </c>
      <c r="AG316" s="275">
        <v>3471</v>
      </c>
      <c r="AH316" s="275">
        <v>3916</v>
      </c>
      <c r="AI316" s="275">
        <v>4222</v>
      </c>
      <c r="AJ316" s="275">
        <v>5262</v>
      </c>
      <c r="AK316" s="275">
        <v>6274</v>
      </c>
      <c r="AL316" s="275">
        <v>7176</v>
      </c>
      <c r="AM316" s="275">
        <v>8093</v>
      </c>
      <c r="AN316" s="275">
        <v>9123</v>
      </c>
      <c r="AO316" s="275">
        <v>10422</v>
      </c>
      <c r="AP316" s="275">
        <v>11835</v>
      </c>
      <c r="AQ316" s="275">
        <v>13481</v>
      </c>
      <c r="AR316" s="275">
        <v>15639</v>
      </c>
      <c r="AS316" s="275">
        <v>18739</v>
      </c>
      <c r="AT316" s="275">
        <v>22168</v>
      </c>
      <c r="AU316" s="275">
        <v>26230</v>
      </c>
      <c r="AV316" s="275">
        <v>30596</v>
      </c>
      <c r="AW316" s="275">
        <v>35656</v>
      </c>
      <c r="AX316" s="275">
        <v>40146</v>
      </c>
      <c r="AY316" s="275">
        <v>41514</v>
      </c>
      <c r="AZ316" s="275">
        <v>59724</v>
      </c>
      <c r="BA316" s="275">
        <v>65281</v>
      </c>
      <c r="BB316" s="275">
        <v>71032</v>
      </c>
      <c r="BC316" s="275">
        <v>76246</v>
      </c>
      <c r="BD316" s="275">
        <v>80765</v>
      </c>
      <c r="BE316" s="275">
        <v>85685</v>
      </c>
      <c r="BF316" s="275">
        <v>90644</v>
      </c>
      <c r="BG316" s="275">
        <v>97965</v>
      </c>
      <c r="BH316" s="275">
        <v>114111</v>
      </c>
      <c r="BI316" s="275">
        <v>127380</v>
      </c>
    </row>
    <row r="317" spans="1:61" ht="18" customHeight="1" x14ac:dyDescent="0.2">
      <c r="A317" s="289" t="s">
        <v>1075</v>
      </c>
      <c r="B317" s="275">
        <v>740</v>
      </c>
      <c r="C317" s="275">
        <v>765</v>
      </c>
      <c r="D317" s="275">
        <v>910</v>
      </c>
      <c r="E317" s="275">
        <v>901</v>
      </c>
      <c r="F317" s="275">
        <v>1004</v>
      </c>
      <c r="G317" s="275">
        <v>1105</v>
      </c>
      <c r="H317" s="275">
        <v>1242</v>
      </c>
      <c r="I317" s="275">
        <v>1128</v>
      </c>
      <c r="J317" s="275">
        <v>1317</v>
      </c>
      <c r="K317" s="275">
        <v>1512</v>
      </c>
      <c r="L317" s="275"/>
      <c r="M317" s="275"/>
      <c r="N317" s="275"/>
      <c r="O317" s="275"/>
      <c r="P317" s="275">
        <v>1747</v>
      </c>
      <c r="Q317" s="275">
        <v>1799</v>
      </c>
      <c r="R317" s="275">
        <v>2032</v>
      </c>
      <c r="S317" s="275">
        <v>2247</v>
      </c>
      <c r="T317" s="275">
        <v>2506</v>
      </c>
      <c r="U317" s="275">
        <v>2801</v>
      </c>
      <c r="V317" s="275">
        <v>2987</v>
      </c>
      <c r="W317" s="275">
        <v>3205</v>
      </c>
      <c r="X317" s="275">
        <v>3447</v>
      </c>
      <c r="Y317" s="275">
        <v>3781</v>
      </c>
      <c r="Z317" s="275">
        <v>4054</v>
      </c>
      <c r="AA317" s="275">
        <v>4330</v>
      </c>
      <c r="AB317" s="275">
        <v>4570</v>
      </c>
      <c r="AC317" s="275">
        <v>5250</v>
      </c>
      <c r="AD317" s="275">
        <v>6142</v>
      </c>
      <c r="AE317" s="275">
        <v>7056</v>
      </c>
      <c r="AF317" s="275">
        <v>8067</v>
      </c>
      <c r="AG317" s="275">
        <v>9466</v>
      </c>
      <c r="AH317" s="275">
        <v>11078</v>
      </c>
      <c r="AI317" s="275">
        <v>11887</v>
      </c>
      <c r="AJ317" s="275">
        <v>13767</v>
      </c>
      <c r="AK317" s="275">
        <v>13081</v>
      </c>
      <c r="AL317" s="275">
        <v>13498</v>
      </c>
      <c r="AM317" s="275">
        <v>14140</v>
      </c>
      <c r="AN317" s="275">
        <v>15318</v>
      </c>
      <c r="AO317" s="275">
        <v>15860</v>
      </c>
      <c r="AP317" s="275">
        <v>17432</v>
      </c>
      <c r="AQ317" s="275">
        <v>19218</v>
      </c>
      <c r="AR317" s="275">
        <v>21358</v>
      </c>
      <c r="AS317" s="275">
        <v>23022</v>
      </c>
      <c r="AT317" s="275">
        <v>25165</v>
      </c>
      <c r="AU317" s="275">
        <v>25135</v>
      </c>
      <c r="AV317" s="275">
        <v>27131</v>
      </c>
      <c r="AW317" s="275">
        <v>28512</v>
      </c>
      <c r="AX317" s="275">
        <v>30370</v>
      </c>
      <c r="AY317" s="275">
        <v>32364</v>
      </c>
      <c r="AZ317" s="275">
        <v>34409</v>
      </c>
      <c r="BA317" s="275">
        <v>37073</v>
      </c>
      <c r="BB317" s="275">
        <v>37678</v>
      </c>
      <c r="BC317" s="275">
        <v>37813</v>
      </c>
      <c r="BD317" s="275">
        <v>39925</v>
      </c>
      <c r="BE317" s="275">
        <v>42259</v>
      </c>
      <c r="BF317" s="275">
        <v>43679</v>
      </c>
      <c r="BG317" s="275">
        <v>45062</v>
      </c>
      <c r="BH317" s="275">
        <v>46622</v>
      </c>
      <c r="BI317" s="275">
        <v>48458</v>
      </c>
    </row>
    <row r="318" spans="1:61" ht="18" customHeight="1" x14ac:dyDescent="0.2">
      <c r="A318" s="274" t="s">
        <v>1068</v>
      </c>
      <c r="B318" s="275">
        <v>686</v>
      </c>
      <c r="C318" s="275">
        <v>707</v>
      </c>
      <c r="D318" s="275">
        <v>843</v>
      </c>
      <c r="E318" s="275">
        <v>833</v>
      </c>
      <c r="F318" s="275">
        <v>928</v>
      </c>
      <c r="G318" s="275">
        <v>1021</v>
      </c>
      <c r="H318" s="275">
        <v>1130</v>
      </c>
      <c r="I318" s="275">
        <v>990</v>
      </c>
      <c r="J318" s="275">
        <v>1149</v>
      </c>
      <c r="K318" s="275">
        <v>1299</v>
      </c>
      <c r="L318" s="275"/>
      <c r="M318" s="275"/>
      <c r="N318" s="275"/>
      <c r="O318" s="275"/>
      <c r="P318" s="275">
        <v>1503</v>
      </c>
      <c r="Q318" s="275">
        <v>1532</v>
      </c>
      <c r="R318" s="275">
        <v>1721</v>
      </c>
      <c r="S318" s="275">
        <v>1889</v>
      </c>
      <c r="T318" s="275">
        <v>2062</v>
      </c>
      <c r="U318" s="275">
        <v>2259</v>
      </c>
      <c r="V318" s="275">
        <v>2390</v>
      </c>
      <c r="W318" s="275">
        <v>2507</v>
      </c>
      <c r="X318" s="275">
        <v>2629</v>
      </c>
      <c r="Y318" s="275">
        <v>2794</v>
      </c>
      <c r="Z318" s="275">
        <v>2964</v>
      </c>
      <c r="AA318" s="275">
        <v>3087</v>
      </c>
      <c r="AB318" s="275">
        <v>3159</v>
      </c>
      <c r="AC318" s="275">
        <v>3576</v>
      </c>
      <c r="AD318" s="275">
        <v>4236</v>
      </c>
      <c r="AE318" s="275">
        <v>4901</v>
      </c>
      <c r="AF318" s="275">
        <v>5626</v>
      </c>
      <c r="AG318" s="275">
        <v>6654</v>
      </c>
      <c r="AH318" s="275">
        <v>7834</v>
      </c>
      <c r="AI318" s="275">
        <v>8184</v>
      </c>
      <c r="AJ318" s="275">
        <v>9494</v>
      </c>
      <c r="AK318" s="275">
        <v>8579</v>
      </c>
      <c r="AL318" s="275">
        <v>8543</v>
      </c>
      <c r="AM318" s="275">
        <v>8669</v>
      </c>
      <c r="AN318" s="275">
        <v>9266</v>
      </c>
      <c r="AO318" s="275">
        <v>9081</v>
      </c>
      <c r="AP318" s="275">
        <v>10029</v>
      </c>
      <c r="AQ318" s="275">
        <v>11110</v>
      </c>
      <c r="AR318" s="275">
        <v>12948</v>
      </c>
      <c r="AS318" s="275">
        <v>13980</v>
      </c>
      <c r="AT318" s="275">
        <v>15094</v>
      </c>
      <c r="AU318" s="275">
        <v>14066</v>
      </c>
      <c r="AV318" s="275">
        <v>14638</v>
      </c>
      <c r="AW318" s="275">
        <v>14934</v>
      </c>
      <c r="AX318" s="275">
        <v>15935</v>
      </c>
      <c r="AY318" s="275">
        <v>16815</v>
      </c>
      <c r="AZ318" s="275">
        <v>17487</v>
      </c>
      <c r="BA318" s="275">
        <v>18938</v>
      </c>
      <c r="BB318" s="275">
        <v>18195</v>
      </c>
      <c r="BC318" s="275">
        <v>18050</v>
      </c>
      <c r="BD318" s="275">
        <v>19524</v>
      </c>
      <c r="BE318" s="275">
        <v>21288</v>
      </c>
      <c r="BF318" s="275">
        <v>21978</v>
      </c>
      <c r="BG318" s="275">
        <v>23013</v>
      </c>
      <c r="BH318" s="275">
        <v>23084</v>
      </c>
      <c r="BI318" s="275">
        <v>23322</v>
      </c>
    </row>
    <row r="319" spans="1:61" ht="18" customHeight="1" x14ac:dyDescent="0.2">
      <c r="A319" s="274" t="s">
        <v>1067</v>
      </c>
      <c r="B319" s="275">
        <v>40</v>
      </c>
      <c r="C319" s="275">
        <v>40</v>
      </c>
      <c r="D319" s="275">
        <v>49</v>
      </c>
      <c r="E319" s="275">
        <v>50</v>
      </c>
      <c r="F319" s="275">
        <v>55</v>
      </c>
      <c r="G319" s="275">
        <v>62</v>
      </c>
      <c r="H319" s="275">
        <v>85</v>
      </c>
      <c r="I319" s="275">
        <v>108</v>
      </c>
      <c r="J319" s="275">
        <v>130</v>
      </c>
      <c r="K319" s="275">
        <v>169</v>
      </c>
      <c r="L319" s="275"/>
      <c r="M319" s="275"/>
      <c r="N319" s="275"/>
      <c r="O319" s="275"/>
      <c r="P319" s="275">
        <v>197</v>
      </c>
      <c r="Q319" s="275">
        <v>213</v>
      </c>
      <c r="R319" s="275">
        <v>254</v>
      </c>
      <c r="S319" s="275">
        <v>297</v>
      </c>
      <c r="T319" s="275">
        <v>374</v>
      </c>
      <c r="U319" s="275">
        <v>464</v>
      </c>
      <c r="V319" s="275">
        <v>516</v>
      </c>
      <c r="W319" s="275">
        <v>612</v>
      </c>
      <c r="X319" s="275">
        <v>724</v>
      </c>
      <c r="Y319" s="275">
        <v>885</v>
      </c>
      <c r="Z319" s="275">
        <v>984</v>
      </c>
      <c r="AA319" s="275">
        <v>1137</v>
      </c>
      <c r="AB319" s="275">
        <v>1300</v>
      </c>
      <c r="AC319" s="275">
        <v>1547</v>
      </c>
      <c r="AD319" s="275">
        <v>1758</v>
      </c>
      <c r="AE319" s="275">
        <v>1980</v>
      </c>
      <c r="AF319" s="275">
        <v>2236</v>
      </c>
      <c r="AG319" s="275">
        <v>2573</v>
      </c>
      <c r="AH319" s="275">
        <v>2966</v>
      </c>
      <c r="AI319" s="275">
        <v>3383</v>
      </c>
      <c r="AJ319" s="275">
        <v>3906</v>
      </c>
      <c r="AK319" s="275">
        <v>4143</v>
      </c>
      <c r="AL319" s="275">
        <v>4590</v>
      </c>
      <c r="AM319" s="275">
        <v>5108</v>
      </c>
      <c r="AN319" s="275">
        <v>5688</v>
      </c>
      <c r="AO319" s="275">
        <v>6426</v>
      </c>
      <c r="AP319" s="275">
        <v>7036</v>
      </c>
      <c r="AQ319" s="275">
        <v>7712</v>
      </c>
      <c r="AR319" s="275">
        <v>7975</v>
      </c>
      <c r="AS319" s="275">
        <v>8565</v>
      </c>
      <c r="AT319" s="275">
        <v>9562</v>
      </c>
      <c r="AU319" s="275">
        <v>10554</v>
      </c>
      <c r="AV319" s="275">
        <v>11966</v>
      </c>
      <c r="AW319" s="275">
        <v>13053</v>
      </c>
      <c r="AX319" s="275">
        <v>13897</v>
      </c>
      <c r="AY319" s="275">
        <v>15017</v>
      </c>
      <c r="AZ319" s="275">
        <v>16403</v>
      </c>
      <c r="BA319" s="275">
        <v>17579</v>
      </c>
      <c r="BB319" s="275">
        <v>18673</v>
      </c>
      <c r="BC319" s="275">
        <v>18955</v>
      </c>
      <c r="BD319" s="275">
        <v>19575</v>
      </c>
      <c r="BE319" s="275">
        <v>20114</v>
      </c>
      <c r="BF319" s="275">
        <v>20840</v>
      </c>
      <c r="BG319" s="275">
        <v>21165</v>
      </c>
      <c r="BH319" s="275">
        <v>22681</v>
      </c>
      <c r="BI319" s="275">
        <v>24287</v>
      </c>
    </row>
    <row r="320" spans="1:61" ht="18" customHeight="1" x14ac:dyDescent="0.2">
      <c r="A320" s="274" t="s">
        <v>1066</v>
      </c>
      <c r="B320" s="275">
        <v>40</v>
      </c>
      <c r="C320" s="275">
        <v>40</v>
      </c>
      <c r="D320" s="275">
        <v>49</v>
      </c>
      <c r="E320" s="275">
        <v>50</v>
      </c>
      <c r="F320" s="275">
        <v>55</v>
      </c>
      <c r="G320" s="275">
        <v>62</v>
      </c>
      <c r="H320" s="275">
        <v>75</v>
      </c>
      <c r="I320" s="275">
        <v>82</v>
      </c>
      <c r="J320" s="275">
        <v>91</v>
      </c>
      <c r="K320" s="275">
        <v>113</v>
      </c>
      <c r="L320" s="275"/>
      <c r="M320" s="275"/>
      <c r="N320" s="275"/>
      <c r="O320" s="275"/>
      <c r="P320" s="275">
        <v>133</v>
      </c>
      <c r="Q320" s="275">
        <v>151</v>
      </c>
      <c r="R320" s="275">
        <v>186</v>
      </c>
      <c r="S320" s="275">
        <v>210</v>
      </c>
      <c r="T320" s="275">
        <v>252</v>
      </c>
      <c r="U320" s="275">
        <v>306</v>
      </c>
      <c r="V320" s="275">
        <v>334</v>
      </c>
      <c r="W320" s="275">
        <v>397</v>
      </c>
      <c r="X320" s="275">
        <v>459</v>
      </c>
      <c r="Y320" s="275">
        <v>553</v>
      </c>
      <c r="Z320" s="275">
        <v>568</v>
      </c>
      <c r="AA320" s="275">
        <v>572</v>
      </c>
      <c r="AB320" s="275">
        <v>566</v>
      </c>
      <c r="AC320" s="275">
        <v>619</v>
      </c>
      <c r="AD320" s="275">
        <v>708</v>
      </c>
      <c r="AE320" s="275">
        <v>790</v>
      </c>
      <c r="AF320" s="275">
        <v>873</v>
      </c>
      <c r="AG320" s="275">
        <v>1002</v>
      </c>
      <c r="AH320" s="275">
        <v>1226</v>
      </c>
      <c r="AI320" s="275">
        <v>1343</v>
      </c>
      <c r="AJ320" s="275">
        <v>1523</v>
      </c>
      <c r="AK320" s="275">
        <v>1391</v>
      </c>
      <c r="AL320" s="275">
        <v>1357</v>
      </c>
      <c r="AM320" s="275">
        <v>1449</v>
      </c>
      <c r="AN320" s="275">
        <v>1644</v>
      </c>
      <c r="AO320" s="275">
        <v>1731</v>
      </c>
      <c r="AP320" s="275">
        <v>1970</v>
      </c>
      <c r="AQ320" s="275">
        <v>2261</v>
      </c>
      <c r="AR320" s="275">
        <v>2766</v>
      </c>
      <c r="AS320" s="275">
        <v>3168</v>
      </c>
      <c r="AT320" s="275">
        <v>3620</v>
      </c>
      <c r="AU320" s="275">
        <v>3564</v>
      </c>
      <c r="AV320" s="275">
        <v>3911</v>
      </c>
      <c r="AW320" s="275">
        <v>4201</v>
      </c>
      <c r="AX320" s="275">
        <v>4713</v>
      </c>
      <c r="AY320" s="275">
        <v>5221</v>
      </c>
      <c r="AZ320" s="275">
        <v>5694</v>
      </c>
      <c r="BA320" s="275">
        <v>6460</v>
      </c>
      <c r="BB320" s="275">
        <v>6494</v>
      </c>
      <c r="BC320" s="275">
        <v>6812</v>
      </c>
      <c r="BD320" s="275">
        <v>7071</v>
      </c>
      <c r="BE320" s="275">
        <v>7392</v>
      </c>
      <c r="BF320" s="275">
        <v>7312</v>
      </c>
      <c r="BG320" s="275">
        <v>7542</v>
      </c>
      <c r="BH320" s="275">
        <v>8257</v>
      </c>
      <c r="BI320" s="275">
        <v>8987</v>
      </c>
    </row>
    <row r="321" spans="1:61" ht="18" customHeight="1" x14ac:dyDescent="0.2">
      <c r="A321" s="274" t="s">
        <v>1065</v>
      </c>
      <c r="B321" s="275">
        <v>0</v>
      </c>
      <c r="C321" s="275">
        <v>0</v>
      </c>
      <c r="D321" s="275">
        <v>0</v>
      </c>
      <c r="E321" s="275">
        <v>0</v>
      </c>
      <c r="F321" s="275">
        <v>0</v>
      </c>
      <c r="G321" s="275">
        <v>0</v>
      </c>
      <c r="H321" s="275">
        <v>6</v>
      </c>
      <c r="I321" s="275">
        <v>16</v>
      </c>
      <c r="J321" s="275">
        <v>21</v>
      </c>
      <c r="K321" s="275">
        <v>25</v>
      </c>
      <c r="L321" s="275"/>
      <c r="M321" s="275"/>
      <c r="N321" s="275"/>
      <c r="O321" s="275"/>
      <c r="P321" s="275">
        <v>28</v>
      </c>
      <c r="Q321" s="275">
        <v>35</v>
      </c>
      <c r="R321" s="275">
        <v>42</v>
      </c>
      <c r="S321" s="275">
        <v>51</v>
      </c>
      <c r="T321" s="275">
        <v>71</v>
      </c>
      <c r="U321" s="275">
        <v>94</v>
      </c>
      <c r="V321" s="275">
        <v>115</v>
      </c>
      <c r="W321" s="275">
        <v>148</v>
      </c>
      <c r="X321" s="275">
        <v>198</v>
      </c>
      <c r="Y321" s="275">
        <v>247</v>
      </c>
      <c r="Z321" s="275">
        <v>326</v>
      </c>
      <c r="AA321" s="275">
        <v>447</v>
      </c>
      <c r="AB321" s="275">
        <v>573</v>
      </c>
      <c r="AC321" s="275">
        <v>748</v>
      </c>
      <c r="AD321" s="275">
        <v>865</v>
      </c>
      <c r="AE321" s="275">
        <v>973</v>
      </c>
      <c r="AF321" s="275">
        <v>1106</v>
      </c>
      <c r="AG321" s="275">
        <v>1268</v>
      </c>
      <c r="AH321" s="275">
        <v>1380</v>
      </c>
      <c r="AI321" s="275">
        <v>1556</v>
      </c>
      <c r="AJ321" s="275">
        <v>1801</v>
      </c>
      <c r="AK321" s="275">
        <v>2031</v>
      </c>
      <c r="AL321" s="275">
        <v>2344</v>
      </c>
      <c r="AM321" s="275">
        <v>2597</v>
      </c>
      <c r="AN321" s="275">
        <v>2769</v>
      </c>
      <c r="AO321" s="275">
        <v>3169</v>
      </c>
      <c r="AP321" s="275">
        <v>3411</v>
      </c>
      <c r="AQ321" s="275">
        <v>3836</v>
      </c>
      <c r="AR321" s="275">
        <v>3644</v>
      </c>
      <c r="AS321" s="275">
        <v>3750</v>
      </c>
      <c r="AT321" s="275">
        <v>4065</v>
      </c>
      <c r="AU321" s="275">
        <v>4479</v>
      </c>
      <c r="AV321" s="275">
        <v>5273</v>
      </c>
      <c r="AW321" s="275">
        <v>6021</v>
      </c>
      <c r="AX321" s="275">
        <v>6231</v>
      </c>
      <c r="AY321" s="275">
        <v>6435</v>
      </c>
      <c r="AZ321" s="275">
        <v>6886</v>
      </c>
      <c r="BA321" s="275">
        <v>7017</v>
      </c>
      <c r="BB321" s="275">
        <v>7892</v>
      </c>
      <c r="BC321" s="275">
        <v>7488</v>
      </c>
      <c r="BD321" s="275">
        <v>7501</v>
      </c>
      <c r="BE321" s="275">
        <v>7521</v>
      </c>
      <c r="BF321" s="275">
        <v>8063</v>
      </c>
      <c r="BG321" s="275">
        <v>7773</v>
      </c>
      <c r="BH321" s="275">
        <v>7756</v>
      </c>
      <c r="BI321" s="275">
        <v>7852</v>
      </c>
    </row>
    <row r="322" spans="1:61" ht="18" customHeight="1" x14ac:dyDescent="0.2">
      <c r="A322" s="274" t="s">
        <v>1064</v>
      </c>
      <c r="B322" s="275">
        <v>0</v>
      </c>
      <c r="C322" s="275">
        <v>0</v>
      </c>
      <c r="D322" s="275">
        <v>0</v>
      </c>
      <c r="E322" s="275">
        <v>0</v>
      </c>
      <c r="F322" s="275">
        <v>0</v>
      </c>
      <c r="G322" s="275">
        <v>0</v>
      </c>
      <c r="H322" s="275">
        <v>5</v>
      </c>
      <c r="I322" s="275">
        <v>9</v>
      </c>
      <c r="J322" s="275">
        <v>18</v>
      </c>
      <c r="K322" s="275">
        <v>32</v>
      </c>
      <c r="L322" s="275"/>
      <c r="M322" s="275"/>
      <c r="N322" s="275"/>
      <c r="O322" s="275"/>
      <c r="P322" s="275">
        <v>35</v>
      </c>
      <c r="Q322" s="275">
        <v>27</v>
      </c>
      <c r="R322" s="275">
        <v>26</v>
      </c>
      <c r="S322" s="275">
        <v>36</v>
      </c>
      <c r="T322" s="275">
        <v>51</v>
      </c>
      <c r="U322" s="275">
        <v>65</v>
      </c>
      <c r="V322" s="275">
        <v>68</v>
      </c>
      <c r="W322" s="275">
        <v>66</v>
      </c>
      <c r="X322" s="275">
        <v>67</v>
      </c>
      <c r="Y322" s="275">
        <v>86</v>
      </c>
      <c r="Z322" s="275">
        <v>90</v>
      </c>
      <c r="AA322" s="275">
        <v>118</v>
      </c>
      <c r="AB322" s="275">
        <v>160</v>
      </c>
      <c r="AC322" s="275">
        <v>181</v>
      </c>
      <c r="AD322" s="275">
        <v>185</v>
      </c>
      <c r="AE322" s="275">
        <v>217</v>
      </c>
      <c r="AF322" s="275">
        <v>256</v>
      </c>
      <c r="AG322" s="275">
        <v>303</v>
      </c>
      <c r="AH322" s="275">
        <v>360</v>
      </c>
      <c r="AI322" s="275">
        <v>484</v>
      </c>
      <c r="AJ322" s="275">
        <v>583</v>
      </c>
      <c r="AK322" s="275">
        <v>721</v>
      </c>
      <c r="AL322" s="275">
        <v>889</v>
      </c>
      <c r="AM322" s="275">
        <v>1062</v>
      </c>
      <c r="AN322" s="275">
        <v>1276</v>
      </c>
      <c r="AO322" s="275">
        <v>1526</v>
      </c>
      <c r="AP322" s="275">
        <v>1655</v>
      </c>
      <c r="AQ322" s="275">
        <v>1615</v>
      </c>
      <c r="AR322" s="275">
        <v>1560</v>
      </c>
      <c r="AS322" s="275">
        <v>1616</v>
      </c>
      <c r="AT322" s="275">
        <v>1835</v>
      </c>
      <c r="AU322" s="275">
        <v>2467</v>
      </c>
      <c r="AV322" s="275">
        <v>2709</v>
      </c>
      <c r="AW322" s="275">
        <v>2767</v>
      </c>
      <c r="AX322" s="275">
        <v>2896</v>
      </c>
      <c r="AY322" s="275">
        <v>3295</v>
      </c>
      <c r="AZ322" s="275">
        <v>3761</v>
      </c>
      <c r="BA322" s="275">
        <v>4015</v>
      </c>
      <c r="BB322" s="275">
        <v>4202</v>
      </c>
      <c r="BC322" s="275">
        <v>4579</v>
      </c>
      <c r="BD322" s="275">
        <v>4916</v>
      </c>
      <c r="BE322" s="275">
        <v>5097</v>
      </c>
      <c r="BF322" s="275">
        <v>5345</v>
      </c>
      <c r="BG322" s="275">
        <v>5717</v>
      </c>
      <c r="BH322" s="275">
        <v>6545</v>
      </c>
      <c r="BI322" s="275">
        <v>7314</v>
      </c>
    </row>
    <row r="323" spans="1:61" ht="18" customHeight="1" x14ac:dyDescent="0.2">
      <c r="A323" s="274" t="s">
        <v>1052</v>
      </c>
      <c r="B323" s="275">
        <v>0</v>
      </c>
      <c r="C323" s="275">
        <v>0</v>
      </c>
      <c r="D323" s="275">
        <v>0</v>
      </c>
      <c r="E323" s="275">
        <v>0</v>
      </c>
      <c r="F323" s="275">
        <v>0</v>
      </c>
      <c r="G323" s="275">
        <v>0</v>
      </c>
      <c r="H323" s="275">
        <v>3</v>
      </c>
      <c r="I323" s="275">
        <v>6</v>
      </c>
      <c r="J323" s="275">
        <v>11</v>
      </c>
      <c r="K323" s="275">
        <v>18</v>
      </c>
      <c r="L323" s="275"/>
      <c r="M323" s="275"/>
      <c r="N323" s="275"/>
      <c r="O323" s="275"/>
      <c r="P323" s="275">
        <v>20</v>
      </c>
      <c r="Q323" s="275">
        <v>15</v>
      </c>
      <c r="R323" s="275">
        <v>15</v>
      </c>
      <c r="S323" s="275">
        <v>21</v>
      </c>
      <c r="T323" s="275">
        <v>28</v>
      </c>
      <c r="U323" s="275">
        <v>36</v>
      </c>
      <c r="V323" s="275">
        <v>35</v>
      </c>
      <c r="W323" s="275">
        <v>36</v>
      </c>
      <c r="X323" s="275">
        <v>37</v>
      </c>
      <c r="Y323" s="275">
        <v>47</v>
      </c>
      <c r="Z323" s="275">
        <v>51</v>
      </c>
      <c r="AA323" s="275">
        <v>67</v>
      </c>
      <c r="AB323" s="275">
        <v>90</v>
      </c>
      <c r="AC323" s="275">
        <v>102</v>
      </c>
      <c r="AD323" s="275">
        <v>104</v>
      </c>
      <c r="AE323" s="275">
        <v>123</v>
      </c>
      <c r="AF323" s="275">
        <v>146</v>
      </c>
      <c r="AG323" s="275">
        <v>173</v>
      </c>
      <c r="AH323" s="275">
        <v>202</v>
      </c>
      <c r="AI323" s="275">
        <v>277</v>
      </c>
      <c r="AJ323" s="275">
        <v>333</v>
      </c>
      <c r="AK323" s="275">
        <v>428</v>
      </c>
      <c r="AL323" s="275">
        <v>534</v>
      </c>
      <c r="AM323" s="275">
        <v>635</v>
      </c>
      <c r="AN323" s="275">
        <v>762</v>
      </c>
      <c r="AO323" s="275">
        <v>898</v>
      </c>
      <c r="AP323" s="275">
        <v>978</v>
      </c>
      <c r="AQ323" s="275">
        <v>949</v>
      </c>
      <c r="AR323" s="275">
        <v>910</v>
      </c>
      <c r="AS323" s="275">
        <v>956</v>
      </c>
      <c r="AT323" s="275">
        <v>1080</v>
      </c>
      <c r="AU323" s="275">
        <v>1454</v>
      </c>
      <c r="AV323" s="275">
        <v>1596</v>
      </c>
      <c r="AW323" s="275">
        <v>1734</v>
      </c>
      <c r="AX323" s="275">
        <v>1763</v>
      </c>
      <c r="AY323" s="275">
        <v>1947</v>
      </c>
      <c r="AZ323" s="275">
        <v>2194</v>
      </c>
      <c r="BA323" s="275">
        <v>2353</v>
      </c>
      <c r="BB323" s="275">
        <v>2537</v>
      </c>
      <c r="BC323" s="275">
        <v>3111</v>
      </c>
      <c r="BD323" s="275">
        <v>3462</v>
      </c>
      <c r="BE323" s="275">
        <v>3247</v>
      </c>
      <c r="BF323" s="275">
        <v>3221</v>
      </c>
      <c r="BG323" s="275">
        <v>3452</v>
      </c>
      <c r="BH323" s="275">
        <v>4226</v>
      </c>
      <c r="BI323" s="275">
        <v>4851</v>
      </c>
    </row>
    <row r="324" spans="1:61" ht="18" customHeight="1" x14ac:dyDescent="0.2">
      <c r="A324" s="274" t="s">
        <v>1051</v>
      </c>
      <c r="B324" s="275">
        <v>0</v>
      </c>
      <c r="C324" s="275">
        <v>0</v>
      </c>
      <c r="D324" s="275">
        <v>0</v>
      </c>
      <c r="E324" s="275">
        <v>0</v>
      </c>
      <c r="F324" s="275">
        <v>0</v>
      </c>
      <c r="G324" s="275">
        <v>0</v>
      </c>
      <c r="H324" s="275">
        <v>2</v>
      </c>
      <c r="I324" s="275">
        <v>3</v>
      </c>
      <c r="J324" s="275">
        <v>7</v>
      </c>
      <c r="K324" s="275">
        <v>14</v>
      </c>
      <c r="L324" s="275"/>
      <c r="M324" s="275"/>
      <c r="N324" s="275"/>
      <c r="O324" s="275"/>
      <c r="P324" s="275">
        <v>14</v>
      </c>
      <c r="Q324" s="275">
        <v>12</v>
      </c>
      <c r="R324" s="275">
        <v>11</v>
      </c>
      <c r="S324" s="275">
        <v>15</v>
      </c>
      <c r="T324" s="275">
        <v>22</v>
      </c>
      <c r="U324" s="275">
        <v>28</v>
      </c>
      <c r="V324" s="275">
        <v>33</v>
      </c>
      <c r="W324" s="275">
        <v>30</v>
      </c>
      <c r="X324" s="275">
        <v>29</v>
      </c>
      <c r="Y324" s="275">
        <v>39</v>
      </c>
      <c r="Z324" s="275">
        <v>40</v>
      </c>
      <c r="AA324" s="275">
        <v>52</v>
      </c>
      <c r="AB324" s="275">
        <v>71</v>
      </c>
      <c r="AC324" s="275">
        <v>79</v>
      </c>
      <c r="AD324" s="275">
        <v>81</v>
      </c>
      <c r="AE324" s="275">
        <v>95</v>
      </c>
      <c r="AF324" s="275">
        <v>110</v>
      </c>
      <c r="AG324" s="275">
        <v>130</v>
      </c>
      <c r="AH324" s="275">
        <v>158</v>
      </c>
      <c r="AI324" s="275">
        <v>207</v>
      </c>
      <c r="AJ324" s="275">
        <v>250</v>
      </c>
      <c r="AK324" s="275">
        <v>294</v>
      </c>
      <c r="AL324" s="275">
        <v>355</v>
      </c>
      <c r="AM324" s="275">
        <v>427</v>
      </c>
      <c r="AN324" s="275">
        <v>514</v>
      </c>
      <c r="AO324" s="275">
        <v>629</v>
      </c>
      <c r="AP324" s="275">
        <v>677</v>
      </c>
      <c r="AQ324" s="275">
        <v>666</v>
      </c>
      <c r="AR324" s="275">
        <v>650</v>
      </c>
      <c r="AS324" s="275">
        <v>660</v>
      </c>
      <c r="AT324" s="275">
        <v>754</v>
      </c>
      <c r="AU324" s="275">
        <v>1013</v>
      </c>
      <c r="AV324" s="275">
        <v>1113</v>
      </c>
      <c r="AW324" s="275">
        <v>1034</v>
      </c>
      <c r="AX324" s="275">
        <v>1133</v>
      </c>
      <c r="AY324" s="275">
        <v>1348</v>
      </c>
      <c r="AZ324" s="275">
        <v>1566</v>
      </c>
      <c r="BA324" s="275">
        <v>1662</v>
      </c>
      <c r="BB324" s="275">
        <v>1665</v>
      </c>
      <c r="BC324" s="275">
        <v>1468</v>
      </c>
      <c r="BD324" s="275">
        <v>1454</v>
      </c>
      <c r="BE324" s="275">
        <v>1850</v>
      </c>
      <c r="BF324" s="275">
        <v>2124</v>
      </c>
      <c r="BG324" s="275">
        <v>2265</v>
      </c>
      <c r="BH324" s="275">
        <v>2319</v>
      </c>
      <c r="BI324" s="275">
        <v>2462</v>
      </c>
    </row>
    <row r="325" spans="1:61" ht="18" customHeight="1" x14ac:dyDescent="0.2">
      <c r="A325" s="274" t="s">
        <v>1063</v>
      </c>
      <c r="B325" s="275">
        <v>0</v>
      </c>
      <c r="C325" s="275">
        <v>0</v>
      </c>
      <c r="D325" s="275">
        <v>0</v>
      </c>
      <c r="E325" s="275">
        <v>0</v>
      </c>
      <c r="F325" s="275">
        <v>0</v>
      </c>
      <c r="G325" s="275">
        <v>0</v>
      </c>
      <c r="H325" s="275">
        <v>0</v>
      </c>
      <c r="I325" s="275">
        <v>0</v>
      </c>
      <c r="J325" s="275">
        <v>0</v>
      </c>
      <c r="K325" s="275">
        <v>0</v>
      </c>
      <c r="L325" s="275"/>
      <c r="M325" s="275"/>
      <c r="N325" s="275"/>
      <c r="O325" s="275"/>
      <c r="P325" s="275">
        <v>0</v>
      </c>
      <c r="Q325" s="275">
        <v>0</v>
      </c>
      <c r="R325" s="275">
        <v>0</v>
      </c>
      <c r="S325" s="275">
        <v>0</v>
      </c>
      <c r="T325" s="275">
        <v>0</v>
      </c>
      <c r="U325" s="275">
        <v>0</v>
      </c>
      <c r="V325" s="275">
        <v>0</v>
      </c>
      <c r="W325" s="275">
        <v>0</v>
      </c>
      <c r="X325" s="275">
        <v>0</v>
      </c>
      <c r="Y325" s="275">
        <v>0</v>
      </c>
      <c r="Z325" s="275">
        <v>0</v>
      </c>
      <c r="AA325" s="275">
        <v>0</v>
      </c>
      <c r="AB325" s="275">
        <v>0</v>
      </c>
      <c r="AC325" s="275">
        <v>0</v>
      </c>
      <c r="AD325" s="275">
        <v>0</v>
      </c>
      <c r="AE325" s="275">
        <v>0</v>
      </c>
      <c r="AF325" s="275">
        <v>0</v>
      </c>
      <c r="AG325" s="275">
        <v>0</v>
      </c>
      <c r="AH325" s="275">
        <v>0</v>
      </c>
      <c r="AI325" s="275">
        <v>0</v>
      </c>
      <c r="AJ325" s="275">
        <v>0</v>
      </c>
      <c r="AK325" s="275">
        <v>0</v>
      </c>
      <c r="AL325" s="275">
        <v>0</v>
      </c>
      <c r="AM325" s="275">
        <v>0</v>
      </c>
      <c r="AN325" s="275">
        <v>0</v>
      </c>
      <c r="AO325" s="275">
        <v>0</v>
      </c>
      <c r="AP325" s="275">
        <v>0</v>
      </c>
      <c r="AQ325" s="275">
        <v>0</v>
      </c>
      <c r="AR325" s="275">
        <v>4</v>
      </c>
      <c r="AS325" s="275">
        <v>30</v>
      </c>
      <c r="AT325" s="275">
        <v>43</v>
      </c>
      <c r="AU325" s="275">
        <v>44</v>
      </c>
      <c r="AV325" s="275">
        <v>73</v>
      </c>
      <c r="AW325" s="275">
        <v>64</v>
      </c>
      <c r="AX325" s="275">
        <v>58</v>
      </c>
      <c r="AY325" s="275">
        <v>65</v>
      </c>
      <c r="AZ325" s="275">
        <v>62</v>
      </c>
      <c r="BA325" s="275">
        <v>86</v>
      </c>
      <c r="BB325" s="275">
        <v>85</v>
      </c>
      <c r="BC325" s="275">
        <v>76</v>
      </c>
      <c r="BD325" s="275">
        <v>88</v>
      </c>
      <c r="BE325" s="275">
        <v>104</v>
      </c>
      <c r="BF325" s="275">
        <v>119</v>
      </c>
      <c r="BG325" s="275">
        <v>133</v>
      </c>
      <c r="BH325" s="275">
        <v>124</v>
      </c>
      <c r="BI325" s="275">
        <v>134</v>
      </c>
    </row>
    <row r="326" spans="1:61" ht="18" customHeight="1" x14ac:dyDescent="0.2">
      <c r="A326" s="274" t="s">
        <v>1052</v>
      </c>
      <c r="B326" s="275">
        <v>0</v>
      </c>
      <c r="C326" s="275">
        <v>0</v>
      </c>
      <c r="D326" s="275">
        <v>0</v>
      </c>
      <c r="E326" s="275">
        <v>0</v>
      </c>
      <c r="F326" s="275">
        <v>0</v>
      </c>
      <c r="G326" s="275">
        <v>0</v>
      </c>
      <c r="H326" s="275">
        <v>0</v>
      </c>
      <c r="I326" s="275">
        <v>0</v>
      </c>
      <c r="J326" s="275">
        <v>0</v>
      </c>
      <c r="K326" s="275">
        <v>0</v>
      </c>
      <c r="L326" s="275"/>
      <c r="M326" s="275"/>
      <c r="N326" s="275"/>
      <c r="O326" s="275"/>
      <c r="P326" s="275">
        <v>0</v>
      </c>
      <c r="Q326" s="275">
        <v>0</v>
      </c>
      <c r="R326" s="275">
        <v>0</v>
      </c>
      <c r="S326" s="275">
        <v>0</v>
      </c>
      <c r="T326" s="275">
        <v>0</v>
      </c>
      <c r="U326" s="275">
        <v>0</v>
      </c>
      <c r="V326" s="275">
        <v>0</v>
      </c>
      <c r="W326" s="275">
        <v>0</v>
      </c>
      <c r="X326" s="275">
        <v>0</v>
      </c>
      <c r="Y326" s="275">
        <v>0</v>
      </c>
      <c r="Z326" s="275">
        <v>0</v>
      </c>
      <c r="AA326" s="275">
        <v>0</v>
      </c>
      <c r="AB326" s="275">
        <v>0</v>
      </c>
      <c r="AC326" s="275">
        <v>0</v>
      </c>
      <c r="AD326" s="275">
        <v>0</v>
      </c>
      <c r="AE326" s="275">
        <v>0</v>
      </c>
      <c r="AF326" s="275">
        <v>0</v>
      </c>
      <c r="AG326" s="275">
        <v>0</v>
      </c>
      <c r="AH326" s="275">
        <v>0</v>
      </c>
      <c r="AI326" s="275">
        <v>0</v>
      </c>
      <c r="AJ326" s="275">
        <v>0</v>
      </c>
      <c r="AK326" s="275">
        <v>0</v>
      </c>
      <c r="AL326" s="275">
        <v>0</v>
      </c>
      <c r="AM326" s="275">
        <v>0</v>
      </c>
      <c r="AN326" s="275">
        <v>0</v>
      </c>
      <c r="AO326" s="275">
        <v>0</v>
      </c>
      <c r="AP326" s="275">
        <v>0</v>
      </c>
      <c r="AQ326" s="275">
        <v>0</v>
      </c>
      <c r="AR326" s="275">
        <v>3</v>
      </c>
      <c r="AS326" s="275">
        <v>21</v>
      </c>
      <c r="AT326" s="275">
        <v>29</v>
      </c>
      <c r="AU326" s="275">
        <v>32</v>
      </c>
      <c r="AV326" s="275">
        <v>51</v>
      </c>
      <c r="AW326" s="275">
        <v>46</v>
      </c>
      <c r="AX326" s="275">
        <v>42</v>
      </c>
      <c r="AY326" s="275">
        <v>48</v>
      </c>
      <c r="AZ326" s="275">
        <v>45</v>
      </c>
      <c r="BA326" s="275">
        <v>62</v>
      </c>
      <c r="BB326" s="275">
        <v>63</v>
      </c>
      <c r="BC326" s="275">
        <v>56</v>
      </c>
      <c r="BD326" s="275">
        <v>64</v>
      </c>
      <c r="BE326" s="275">
        <v>76</v>
      </c>
      <c r="BF326" s="275">
        <v>87</v>
      </c>
      <c r="BG326" s="275">
        <v>96</v>
      </c>
      <c r="BH326" s="275">
        <v>91</v>
      </c>
      <c r="BI326" s="275">
        <v>104</v>
      </c>
    </row>
    <row r="327" spans="1:61" ht="18" customHeight="1" x14ac:dyDescent="0.2">
      <c r="A327" s="274" t="s">
        <v>1051</v>
      </c>
      <c r="B327" s="275">
        <v>0</v>
      </c>
      <c r="C327" s="275">
        <v>0</v>
      </c>
      <c r="D327" s="275">
        <v>0</v>
      </c>
      <c r="E327" s="275">
        <v>0</v>
      </c>
      <c r="F327" s="275">
        <v>0</v>
      </c>
      <c r="G327" s="275">
        <v>0</v>
      </c>
      <c r="H327" s="275">
        <v>0</v>
      </c>
      <c r="I327" s="275">
        <v>0</v>
      </c>
      <c r="J327" s="275">
        <v>0</v>
      </c>
      <c r="K327" s="275">
        <v>0</v>
      </c>
      <c r="L327" s="275"/>
      <c r="M327" s="275"/>
      <c r="N327" s="275"/>
      <c r="O327" s="275"/>
      <c r="P327" s="275">
        <v>0</v>
      </c>
      <c r="Q327" s="275">
        <v>0</v>
      </c>
      <c r="R327" s="275">
        <v>0</v>
      </c>
      <c r="S327" s="275">
        <v>0</v>
      </c>
      <c r="T327" s="275">
        <v>0</v>
      </c>
      <c r="U327" s="275">
        <v>0</v>
      </c>
      <c r="V327" s="275">
        <v>0</v>
      </c>
      <c r="W327" s="275">
        <v>0</v>
      </c>
      <c r="X327" s="275">
        <v>0</v>
      </c>
      <c r="Y327" s="275">
        <v>0</v>
      </c>
      <c r="Z327" s="275">
        <v>0</v>
      </c>
      <c r="AA327" s="275">
        <v>0</v>
      </c>
      <c r="AB327" s="275">
        <v>0</v>
      </c>
      <c r="AC327" s="275">
        <v>0</v>
      </c>
      <c r="AD327" s="275">
        <v>0</v>
      </c>
      <c r="AE327" s="275">
        <v>0</v>
      </c>
      <c r="AF327" s="275">
        <v>0</v>
      </c>
      <c r="AG327" s="275">
        <v>0</v>
      </c>
      <c r="AH327" s="275">
        <v>0</v>
      </c>
      <c r="AI327" s="275">
        <v>0</v>
      </c>
      <c r="AJ327" s="275">
        <v>0</v>
      </c>
      <c r="AK327" s="275">
        <v>0</v>
      </c>
      <c r="AL327" s="275">
        <v>0</v>
      </c>
      <c r="AM327" s="275">
        <v>0</v>
      </c>
      <c r="AN327" s="275">
        <v>0</v>
      </c>
      <c r="AO327" s="275">
        <v>0</v>
      </c>
      <c r="AP327" s="275">
        <v>0</v>
      </c>
      <c r="AQ327" s="275">
        <v>0</v>
      </c>
      <c r="AR327" s="275">
        <v>1</v>
      </c>
      <c r="AS327" s="275">
        <v>10</v>
      </c>
      <c r="AT327" s="275">
        <v>13</v>
      </c>
      <c r="AU327" s="275">
        <v>12</v>
      </c>
      <c r="AV327" s="275">
        <v>21</v>
      </c>
      <c r="AW327" s="275">
        <v>18</v>
      </c>
      <c r="AX327" s="275">
        <v>15</v>
      </c>
      <c r="AY327" s="275">
        <v>18</v>
      </c>
      <c r="AZ327" s="275">
        <v>17</v>
      </c>
      <c r="BA327" s="275">
        <v>24</v>
      </c>
      <c r="BB327" s="275">
        <v>22</v>
      </c>
      <c r="BC327" s="275">
        <v>20</v>
      </c>
      <c r="BD327" s="275">
        <v>24</v>
      </c>
      <c r="BE327" s="275">
        <v>28</v>
      </c>
      <c r="BF327" s="275">
        <v>33</v>
      </c>
      <c r="BG327" s="275">
        <v>37</v>
      </c>
      <c r="BH327" s="275">
        <v>33</v>
      </c>
      <c r="BI327" s="275">
        <v>30</v>
      </c>
    </row>
    <row r="328" spans="1:61" ht="18" customHeight="1" x14ac:dyDescent="0.2">
      <c r="A328" s="274" t="s">
        <v>1062</v>
      </c>
      <c r="B328" s="275">
        <v>0</v>
      </c>
      <c r="C328" s="275">
        <v>0</v>
      </c>
      <c r="D328" s="275">
        <v>0</v>
      </c>
      <c r="E328" s="275">
        <v>0</v>
      </c>
      <c r="F328" s="275">
        <v>0</v>
      </c>
      <c r="G328" s="275">
        <v>0</v>
      </c>
      <c r="H328" s="275">
        <v>0</v>
      </c>
      <c r="I328" s="275">
        <v>0</v>
      </c>
      <c r="J328" s="275">
        <v>0</v>
      </c>
      <c r="K328" s="275">
        <v>0</v>
      </c>
      <c r="L328" s="275"/>
      <c r="M328" s="275"/>
      <c r="N328" s="275"/>
      <c r="O328" s="275"/>
      <c r="P328" s="275">
        <v>0</v>
      </c>
      <c r="Q328" s="275">
        <v>0</v>
      </c>
      <c r="R328" s="275">
        <v>0</v>
      </c>
      <c r="S328" s="275">
        <v>0</v>
      </c>
      <c r="T328" s="275">
        <v>0</v>
      </c>
      <c r="U328" s="275">
        <v>0</v>
      </c>
      <c r="V328" s="275">
        <v>0</v>
      </c>
      <c r="W328" s="275">
        <v>0</v>
      </c>
      <c r="X328" s="275">
        <v>0</v>
      </c>
      <c r="Y328" s="275">
        <v>0</v>
      </c>
      <c r="Z328" s="275">
        <v>0</v>
      </c>
      <c r="AA328" s="275">
        <v>0</v>
      </c>
      <c r="AB328" s="275">
        <v>0</v>
      </c>
      <c r="AC328" s="275">
        <v>0</v>
      </c>
      <c r="AD328" s="275">
        <v>0</v>
      </c>
      <c r="AE328" s="275">
        <v>0</v>
      </c>
      <c r="AF328" s="275">
        <v>0</v>
      </c>
      <c r="AG328" s="275">
        <v>0</v>
      </c>
      <c r="AH328" s="275">
        <v>0</v>
      </c>
      <c r="AI328" s="275">
        <v>0</v>
      </c>
      <c r="AJ328" s="275">
        <v>0</v>
      </c>
      <c r="AK328" s="275">
        <v>0</v>
      </c>
      <c r="AL328" s="275">
        <v>0</v>
      </c>
      <c r="AM328" s="275">
        <v>0</v>
      </c>
      <c r="AN328" s="275">
        <v>0</v>
      </c>
      <c r="AO328" s="275">
        <v>0</v>
      </c>
      <c r="AP328" s="275">
        <v>0</v>
      </c>
      <c r="AQ328" s="275">
        <v>0</v>
      </c>
      <c r="AR328" s="275">
        <v>0</v>
      </c>
      <c r="AS328" s="275">
        <v>0</v>
      </c>
      <c r="AT328" s="275">
        <v>0</v>
      </c>
      <c r="AU328" s="275">
        <v>0</v>
      </c>
      <c r="AV328" s="275">
        <v>0</v>
      </c>
      <c r="AW328" s="275">
        <v>0</v>
      </c>
      <c r="AX328" s="275">
        <v>0</v>
      </c>
      <c r="AY328" s="275">
        <v>0</v>
      </c>
      <c r="AZ328" s="275">
        <v>0</v>
      </c>
      <c r="BA328" s="275">
        <v>0</v>
      </c>
      <c r="BB328" s="275">
        <v>0</v>
      </c>
      <c r="BC328" s="275">
        <v>0</v>
      </c>
      <c r="BD328" s="275">
        <v>0</v>
      </c>
      <c r="BE328" s="275">
        <v>0</v>
      </c>
      <c r="BF328" s="275">
        <v>0</v>
      </c>
      <c r="BG328" s="275">
        <v>0</v>
      </c>
      <c r="BH328" s="275">
        <v>0</v>
      </c>
      <c r="BI328" s="275">
        <v>0</v>
      </c>
    </row>
    <row r="329" spans="1:61" ht="18" customHeight="1" x14ac:dyDescent="0.2">
      <c r="A329" s="274" t="s">
        <v>1061</v>
      </c>
      <c r="B329" s="275">
        <v>0</v>
      </c>
      <c r="C329" s="275">
        <v>0</v>
      </c>
      <c r="D329" s="275">
        <v>0</v>
      </c>
      <c r="E329" s="275">
        <v>0</v>
      </c>
      <c r="F329" s="275">
        <v>0</v>
      </c>
      <c r="G329" s="275">
        <v>0</v>
      </c>
      <c r="H329" s="275">
        <v>0</v>
      </c>
      <c r="I329" s="275">
        <v>0</v>
      </c>
      <c r="J329" s="275">
        <v>0</v>
      </c>
      <c r="K329" s="275">
        <v>0</v>
      </c>
      <c r="L329" s="275"/>
      <c r="M329" s="275"/>
      <c r="N329" s="275"/>
      <c r="O329" s="275"/>
      <c r="P329" s="275">
        <v>0</v>
      </c>
      <c r="Q329" s="275">
        <v>0</v>
      </c>
      <c r="R329" s="275">
        <v>0</v>
      </c>
      <c r="S329" s="275">
        <v>0</v>
      </c>
      <c r="T329" s="275">
        <v>0</v>
      </c>
      <c r="U329" s="275">
        <v>0</v>
      </c>
      <c r="V329" s="275">
        <v>0</v>
      </c>
      <c r="W329" s="275">
        <v>0</v>
      </c>
      <c r="X329" s="275">
        <v>0</v>
      </c>
      <c r="Y329" s="275">
        <v>0</v>
      </c>
      <c r="Z329" s="275">
        <v>0</v>
      </c>
      <c r="AA329" s="275">
        <v>0</v>
      </c>
      <c r="AB329" s="275">
        <v>0</v>
      </c>
      <c r="AC329" s="275">
        <v>0</v>
      </c>
      <c r="AD329" s="275">
        <v>0</v>
      </c>
      <c r="AE329" s="275">
        <v>0</v>
      </c>
      <c r="AF329" s="275">
        <v>0</v>
      </c>
      <c r="AG329" s="275">
        <v>0</v>
      </c>
      <c r="AH329" s="275">
        <v>0</v>
      </c>
      <c r="AI329" s="275">
        <v>0</v>
      </c>
      <c r="AJ329" s="275">
        <v>0</v>
      </c>
      <c r="AK329" s="275">
        <v>0</v>
      </c>
      <c r="AL329" s="275">
        <v>0</v>
      </c>
      <c r="AM329" s="275">
        <v>0</v>
      </c>
      <c r="AN329" s="275">
        <v>0</v>
      </c>
      <c r="AO329" s="275">
        <v>0</v>
      </c>
      <c r="AP329" s="275">
        <v>0</v>
      </c>
      <c r="AQ329" s="275">
        <v>0</v>
      </c>
      <c r="AR329" s="275">
        <v>0</v>
      </c>
      <c r="AS329" s="275">
        <v>0</v>
      </c>
      <c r="AT329" s="275">
        <v>0</v>
      </c>
      <c r="AU329" s="275">
        <v>0</v>
      </c>
      <c r="AV329" s="275">
        <v>0</v>
      </c>
      <c r="AW329" s="275">
        <v>0</v>
      </c>
      <c r="AX329" s="275">
        <v>0</v>
      </c>
      <c r="AY329" s="275">
        <v>0</v>
      </c>
      <c r="AZ329" s="275">
        <v>0</v>
      </c>
      <c r="BA329" s="275">
        <v>0</v>
      </c>
      <c r="BB329" s="275">
        <v>0</v>
      </c>
      <c r="BC329" s="275">
        <v>0</v>
      </c>
      <c r="BD329" s="275">
        <v>0</v>
      </c>
      <c r="BE329" s="275">
        <v>0</v>
      </c>
      <c r="BF329" s="275">
        <v>0</v>
      </c>
      <c r="BG329" s="275">
        <v>0</v>
      </c>
      <c r="BH329" s="275">
        <v>0</v>
      </c>
      <c r="BI329" s="275">
        <v>0</v>
      </c>
    </row>
    <row r="330" spans="1:61" ht="18" customHeight="1" x14ac:dyDescent="0.2">
      <c r="A330" s="274" t="s">
        <v>1060</v>
      </c>
      <c r="B330" s="275">
        <v>15</v>
      </c>
      <c r="C330" s="275">
        <v>17</v>
      </c>
      <c r="D330" s="275">
        <v>18</v>
      </c>
      <c r="E330" s="275">
        <v>19</v>
      </c>
      <c r="F330" s="275">
        <v>20</v>
      </c>
      <c r="G330" s="275">
        <v>22</v>
      </c>
      <c r="H330" s="275">
        <v>27</v>
      </c>
      <c r="I330" s="275">
        <v>31</v>
      </c>
      <c r="J330" s="275">
        <v>37</v>
      </c>
      <c r="K330" s="275">
        <v>44</v>
      </c>
      <c r="L330" s="275"/>
      <c r="M330" s="275"/>
      <c r="N330" s="275"/>
      <c r="O330" s="275"/>
      <c r="P330" s="275">
        <v>48</v>
      </c>
      <c r="Q330" s="275">
        <v>54</v>
      </c>
      <c r="R330" s="275">
        <v>57</v>
      </c>
      <c r="S330" s="275">
        <v>61</v>
      </c>
      <c r="T330" s="275">
        <v>71</v>
      </c>
      <c r="U330" s="275">
        <v>77</v>
      </c>
      <c r="V330" s="275">
        <v>80</v>
      </c>
      <c r="W330" s="275">
        <v>86</v>
      </c>
      <c r="X330" s="275">
        <v>93</v>
      </c>
      <c r="Y330" s="275">
        <v>102</v>
      </c>
      <c r="Z330" s="275">
        <v>105</v>
      </c>
      <c r="AA330" s="275">
        <v>106</v>
      </c>
      <c r="AB330" s="275">
        <v>111</v>
      </c>
      <c r="AC330" s="275">
        <v>127</v>
      </c>
      <c r="AD330" s="275">
        <v>148</v>
      </c>
      <c r="AE330" s="275">
        <v>175</v>
      </c>
      <c r="AF330" s="275">
        <v>205</v>
      </c>
      <c r="AG330" s="275">
        <v>239</v>
      </c>
      <c r="AH330" s="275">
        <v>279</v>
      </c>
      <c r="AI330" s="275">
        <v>320</v>
      </c>
      <c r="AJ330" s="275">
        <v>367</v>
      </c>
      <c r="AK330" s="275">
        <v>360</v>
      </c>
      <c r="AL330" s="275">
        <v>365</v>
      </c>
      <c r="AM330" s="275">
        <v>363</v>
      </c>
      <c r="AN330" s="275">
        <v>364</v>
      </c>
      <c r="AO330" s="275">
        <v>354</v>
      </c>
      <c r="AP330" s="275">
        <v>368</v>
      </c>
      <c r="AQ330" s="275">
        <v>396</v>
      </c>
      <c r="AR330" s="275">
        <v>435</v>
      </c>
      <c r="AS330" s="275">
        <v>476</v>
      </c>
      <c r="AT330" s="275">
        <v>509</v>
      </c>
      <c r="AU330" s="275">
        <v>515</v>
      </c>
      <c r="AV330" s="275">
        <v>527</v>
      </c>
      <c r="AW330" s="275">
        <v>526</v>
      </c>
      <c r="AX330" s="275">
        <v>538</v>
      </c>
      <c r="AY330" s="275">
        <v>532</v>
      </c>
      <c r="AZ330" s="275">
        <v>519</v>
      </c>
      <c r="BA330" s="275">
        <v>557</v>
      </c>
      <c r="BB330" s="275">
        <v>810</v>
      </c>
      <c r="BC330" s="275">
        <v>808</v>
      </c>
      <c r="BD330" s="275">
        <v>826</v>
      </c>
      <c r="BE330" s="275">
        <v>858</v>
      </c>
      <c r="BF330" s="275">
        <v>861</v>
      </c>
      <c r="BG330" s="275">
        <v>884</v>
      </c>
      <c r="BH330" s="275">
        <v>857</v>
      </c>
      <c r="BI330" s="275">
        <v>849</v>
      </c>
    </row>
    <row r="331" spans="1:61" ht="18" customHeight="1" x14ac:dyDescent="0.2">
      <c r="A331" s="274" t="s">
        <v>1059</v>
      </c>
      <c r="B331" s="275">
        <v>0</v>
      </c>
      <c r="C331" s="275">
        <v>0</v>
      </c>
      <c r="D331" s="275">
        <v>0</v>
      </c>
      <c r="E331" s="275">
        <v>0</v>
      </c>
      <c r="F331" s="275">
        <v>0</v>
      </c>
      <c r="G331" s="275">
        <v>0</v>
      </c>
      <c r="H331" s="275">
        <v>0</v>
      </c>
      <c r="I331" s="275">
        <v>0</v>
      </c>
      <c r="J331" s="275">
        <v>0</v>
      </c>
      <c r="K331" s="275">
        <v>0</v>
      </c>
      <c r="L331" s="275"/>
      <c r="M331" s="275"/>
      <c r="N331" s="275"/>
      <c r="O331" s="275"/>
      <c r="P331" s="275">
        <v>0</v>
      </c>
      <c r="Q331" s="275">
        <v>0</v>
      </c>
      <c r="R331" s="275">
        <v>0</v>
      </c>
      <c r="S331" s="275">
        <v>0</v>
      </c>
      <c r="T331" s="275">
        <v>0</v>
      </c>
      <c r="U331" s="275">
        <v>0</v>
      </c>
      <c r="V331" s="275">
        <v>0</v>
      </c>
      <c r="W331" s="275">
        <v>0</v>
      </c>
      <c r="X331" s="275">
        <v>0</v>
      </c>
      <c r="Y331" s="275">
        <v>0</v>
      </c>
      <c r="Z331" s="275">
        <v>0</v>
      </c>
      <c r="AA331" s="275">
        <v>0</v>
      </c>
      <c r="AB331" s="275">
        <v>0</v>
      </c>
      <c r="AC331" s="275">
        <v>0</v>
      </c>
      <c r="AD331" s="275">
        <v>0</v>
      </c>
      <c r="AE331" s="275">
        <v>0</v>
      </c>
      <c r="AF331" s="275">
        <v>0</v>
      </c>
      <c r="AG331" s="275">
        <v>0</v>
      </c>
      <c r="AH331" s="275">
        <v>0</v>
      </c>
      <c r="AI331" s="275">
        <v>0</v>
      </c>
      <c r="AJ331" s="275">
        <v>0</v>
      </c>
      <c r="AK331" s="275">
        <v>0</v>
      </c>
      <c r="AL331" s="275">
        <v>0</v>
      </c>
      <c r="AM331" s="275">
        <v>0</v>
      </c>
      <c r="AN331" s="275">
        <v>0</v>
      </c>
      <c r="AO331" s="275">
        <v>0</v>
      </c>
      <c r="AP331" s="275">
        <v>0</v>
      </c>
      <c r="AQ331" s="275">
        <v>0</v>
      </c>
      <c r="AR331" s="275">
        <v>0</v>
      </c>
      <c r="AS331" s="275">
        <v>0</v>
      </c>
      <c r="AT331" s="275">
        <v>0</v>
      </c>
      <c r="AU331" s="275">
        <v>0</v>
      </c>
      <c r="AV331" s="275">
        <v>0</v>
      </c>
      <c r="AW331" s="275">
        <v>0</v>
      </c>
      <c r="AX331" s="275">
        <v>0</v>
      </c>
      <c r="AY331" s="275">
        <v>0</v>
      </c>
      <c r="AZ331" s="275">
        <v>0</v>
      </c>
      <c r="BA331" s="275">
        <v>0</v>
      </c>
      <c r="BB331" s="275">
        <v>0</v>
      </c>
      <c r="BC331" s="275">
        <v>0</v>
      </c>
      <c r="BD331" s="275">
        <v>0</v>
      </c>
      <c r="BE331" s="275">
        <v>0</v>
      </c>
      <c r="BF331" s="275">
        <v>0</v>
      </c>
      <c r="BG331" s="275">
        <v>0</v>
      </c>
      <c r="BH331" s="275">
        <v>0</v>
      </c>
      <c r="BI331" s="275">
        <v>0</v>
      </c>
    </row>
    <row r="332" spans="1:61" ht="18" customHeight="1" x14ac:dyDescent="0.2">
      <c r="A332" s="274" t="s">
        <v>1058</v>
      </c>
      <c r="B332" s="275">
        <v>0</v>
      </c>
      <c r="C332" s="275">
        <v>0</v>
      </c>
      <c r="D332" s="275">
        <v>0</v>
      </c>
      <c r="E332" s="275">
        <v>0</v>
      </c>
      <c r="F332" s="275">
        <v>0</v>
      </c>
      <c r="G332" s="275">
        <v>0</v>
      </c>
      <c r="H332" s="275">
        <v>0</v>
      </c>
      <c r="I332" s="275">
        <v>0</v>
      </c>
      <c r="J332" s="275">
        <v>0</v>
      </c>
      <c r="K332" s="275">
        <v>0</v>
      </c>
      <c r="L332" s="275"/>
      <c r="M332" s="275"/>
      <c r="N332" s="275"/>
      <c r="O332" s="275"/>
      <c r="P332" s="275">
        <v>0</v>
      </c>
      <c r="Q332" s="275">
        <v>0</v>
      </c>
      <c r="R332" s="275">
        <v>0</v>
      </c>
      <c r="S332" s="275">
        <v>0</v>
      </c>
      <c r="T332" s="275">
        <v>0</v>
      </c>
      <c r="U332" s="275">
        <v>0</v>
      </c>
      <c r="V332" s="275">
        <v>0</v>
      </c>
      <c r="W332" s="275">
        <v>0</v>
      </c>
      <c r="X332" s="275">
        <v>0</v>
      </c>
      <c r="Y332" s="275">
        <v>0</v>
      </c>
      <c r="Z332" s="275">
        <v>0</v>
      </c>
      <c r="AA332" s="275">
        <v>0</v>
      </c>
      <c r="AB332" s="275">
        <v>0</v>
      </c>
      <c r="AC332" s="275">
        <v>0</v>
      </c>
      <c r="AD332" s="275">
        <v>0</v>
      </c>
      <c r="AE332" s="275">
        <v>0</v>
      </c>
      <c r="AF332" s="275">
        <v>0</v>
      </c>
      <c r="AG332" s="275">
        <v>0</v>
      </c>
      <c r="AH332" s="275">
        <v>0</v>
      </c>
      <c r="AI332" s="275">
        <v>0</v>
      </c>
      <c r="AJ332" s="275">
        <v>0</v>
      </c>
      <c r="AK332" s="275">
        <v>0</v>
      </c>
      <c r="AL332" s="275">
        <v>0</v>
      </c>
      <c r="AM332" s="275">
        <v>0</v>
      </c>
      <c r="AN332" s="275">
        <v>0</v>
      </c>
      <c r="AO332" s="275">
        <v>0</v>
      </c>
      <c r="AP332" s="275">
        <v>0</v>
      </c>
      <c r="AQ332" s="275">
        <v>0</v>
      </c>
      <c r="AR332" s="275">
        <v>0</v>
      </c>
      <c r="AS332" s="275">
        <v>0</v>
      </c>
      <c r="AT332" s="275">
        <v>0</v>
      </c>
      <c r="AU332" s="275">
        <v>0</v>
      </c>
      <c r="AV332" s="275">
        <v>0</v>
      </c>
      <c r="AW332" s="275">
        <v>0</v>
      </c>
      <c r="AX332" s="275">
        <v>0</v>
      </c>
      <c r="AY332" s="275">
        <v>0</v>
      </c>
      <c r="AZ332" s="275">
        <v>0</v>
      </c>
      <c r="BA332" s="275">
        <v>0</v>
      </c>
      <c r="BB332" s="275">
        <v>0</v>
      </c>
      <c r="BC332" s="275">
        <v>0</v>
      </c>
      <c r="BD332" s="275">
        <v>0</v>
      </c>
      <c r="BE332" s="275">
        <v>0</v>
      </c>
      <c r="BF332" s="275">
        <v>0</v>
      </c>
      <c r="BG332" s="275">
        <v>0</v>
      </c>
      <c r="BH332" s="275">
        <v>0</v>
      </c>
      <c r="BI332" s="275">
        <v>0</v>
      </c>
    </row>
    <row r="333" spans="1:61" ht="18" customHeight="1" x14ac:dyDescent="0.2">
      <c r="A333" s="274" t="s">
        <v>1057</v>
      </c>
      <c r="B333" s="275">
        <v>0</v>
      </c>
      <c r="C333" s="275">
        <v>0</v>
      </c>
      <c r="D333" s="275">
        <v>0</v>
      </c>
      <c r="E333" s="275">
        <v>0</v>
      </c>
      <c r="F333" s="275">
        <v>0</v>
      </c>
      <c r="G333" s="275">
        <v>0</v>
      </c>
      <c r="H333" s="275">
        <v>0</v>
      </c>
      <c r="I333" s="275">
        <v>0</v>
      </c>
      <c r="J333" s="275">
        <v>0</v>
      </c>
      <c r="K333" s="275">
        <v>0</v>
      </c>
      <c r="L333" s="275"/>
      <c r="M333" s="275"/>
      <c r="N333" s="275"/>
      <c r="O333" s="275"/>
      <c r="P333" s="275">
        <v>0</v>
      </c>
      <c r="Q333" s="275">
        <v>0</v>
      </c>
      <c r="R333" s="275">
        <v>0</v>
      </c>
      <c r="S333" s="275">
        <v>0</v>
      </c>
      <c r="T333" s="275">
        <v>0</v>
      </c>
      <c r="U333" s="275">
        <v>1</v>
      </c>
      <c r="V333" s="275">
        <v>1</v>
      </c>
      <c r="W333" s="275">
        <v>1</v>
      </c>
      <c r="X333" s="275">
        <v>1</v>
      </c>
      <c r="Y333" s="275">
        <v>1</v>
      </c>
      <c r="Z333" s="275">
        <v>1</v>
      </c>
      <c r="AA333" s="275">
        <v>2</v>
      </c>
      <c r="AB333" s="275">
        <v>2</v>
      </c>
      <c r="AC333" s="275">
        <v>2</v>
      </c>
      <c r="AD333" s="275">
        <v>2</v>
      </c>
      <c r="AE333" s="275">
        <v>3</v>
      </c>
      <c r="AF333" s="275">
        <v>3</v>
      </c>
      <c r="AG333" s="275">
        <v>3</v>
      </c>
      <c r="AH333" s="275">
        <v>3</v>
      </c>
      <c r="AI333" s="275">
        <v>3</v>
      </c>
      <c r="AJ333" s="275">
        <v>4</v>
      </c>
      <c r="AK333" s="275">
        <v>4</v>
      </c>
      <c r="AL333" s="275">
        <v>5</v>
      </c>
      <c r="AM333" s="275">
        <v>5</v>
      </c>
      <c r="AN333" s="275">
        <v>5</v>
      </c>
      <c r="AO333" s="275">
        <v>5</v>
      </c>
      <c r="AP333" s="275">
        <v>5</v>
      </c>
      <c r="AQ333" s="275">
        <v>5</v>
      </c>
      <c r="AR333" s="275">
        <v>5</v>
      </c>
      <c r="AS333" s="275">
        <v>5</v>
      </c>
      <c r="AT333" s="275">
        <v>5</v>
      </c>
      <c r="AU333" s="275">
        <v>5</v>
      </c>
      <c r="AV333" s="275">
        <v>5</v>
      </c>
      <c r="AW333" s="275">
        <v>5</v>
      </c>
      <c r="AX333" s="275">
        <v>5</v>
      </c>
      <c r="AY333" s="275">
        <v>6</v>
      </c>
      <c r="AZ333" s="275">
        <v>6</v>
      </c>
      <c r="BA333" s="275">
        <v>6</v>
      </c>
      <c r="BB333" s="275">
        <v>6</v>
      </c>
      <c r="BC333" s="275">
        <v>7</v>
      </c>
      <c r="BD333" s="275">
        <v>9</v>
      </c>
      <c r="BE333" s="275">
        <v>9</v>
      </c>
      <c r="BF333" s="275">
        <v>10</v>
      </c>
      <c r="BG333" s="275">
        <v>9</v>
      </c>
      <c r="BH333" s="275">
        <v>9</v>
      </c>
      <c r="BI333" s="275">
        <v>9</v>
      </c>
    </row>
    <row r="334" spans="1:61" ht="18" customHeight="1" x14ac:dyDescent="0.2">
      <c r="A334" s="274" t="s">
        <v>1056</v>
      </c>
      <c r="B334" s="275">
        <v>9</v>
      </c>
      <c r="C334" s="275">
        <v>9</v>
      </c>
      <c r="D334" s="275">
        <v>10</v>
      </c>
      <c r="E334" s="275">
        <v>11</v>
      </c>
      <c r="F334" s="275">
        <v>11</v>
      </c>
      <c r="G334" s="275">
        <v>12</v>
      </c>
      <c r="H334" s="275">
        <v>14</v>
      </c>
      <c r="I334" s="275">
        <v>15</v>
      </c>
      <c r="J334" s="275">
        <v>17</v>
      </c>
      <c r="K334" s="275">
        <v>19</v>
      </c>
      <c r="L334" s="275"/>
      <c r="M334" s="275"/>
      <c r="N334" s="275"/>
      <c r="O334" s="275"/>
      <c r="P334" s="275">
        <v>21</v>
      </c>
      <c r="Q334" s="275">
        <v>23</v>
      </c>
      <c r="R334" s="275">
        <v>25</v>
      </c>
      <c r="S334" s="275">
        <v>30</v>
      </c>
      <c r="T334" s="275">
        <v>34</v>
      </c>
      <c r="U334" s="275">
        <v>39</v>
      </c>
      <c r="V334" s="275">
        <v>42</v>
      </c>
      <c r="W334" s="275">
        <v>45</v>
      </c>
      <c r="X334" s="275">
        <v>48</v>
      </c>
      <c r="Y334" s="275">
        <v>55</v>
      </c>
      <c r="Z334" s="275">
        <v>56</v>
      </c>
      <c r="AA334" s="275">
        <v>58</v>
      </c>
      <c r="AB334" s="275">
        <v>62</v>
      </c>
      <c r="AC334" s="275">
        <v>72</v>
      </c>
      <c r="AD334" s="275">
        <v>87</v>
      </c>
      <c r="AE334" s="275">
        <v>105</v>
      </c>
      <c r="AF334" s="275">
        <v>127</v>
      </c>
      <c r="AG334" s="275">
        <v>155</v>
      </c>
      <c r="AH334" s="275">
        <v>189</v>
      </c>
      <c r="AI334" s="275">
        <v>216</v>
      </c>
      <c r="AJ334" s="275">
        <v>254</v>
      </c>
      <c r="AK334" s="275">
        <v>243</v>
      </c>
      <c r="AL334" s="275">
        <v>251</v>
      </c>
      <c r="AM334" s="275">
        <v>252</v>
      </c>
      <c r="AN334" s="275">
        <v>242</v>
      </c>
      <c r="AO334" s="275">
        <v>234</v>
      </c>
      <c r="AP334" s="275">
        <v>247</v>
      </c>
      <c r="AQ334" s="275">
        <v>269</v>
      </c>
      <c r="AR334" s="275">
        <v>303</v>
      </c>
      <c r="AS334" s="275">
        <v>335</v>
      </c>
      <c r="AT334" s="275">
        <v>359</v>
      </c>
      <c r="AU334" s="275">
        <v>365</v>
      </c>
      <c r="AV334" s="275">
        <v>368</v>
      </c>
      <c r="AW334" s="275">
        <v>363</v>
      </c>
      <c r="AX334" s="275">
        <v>365</v>
      </c>
      <c r="AY334" s="275">
        <v>360</v>
      </c>
      <c r="AZ334" s="275">
        <v>342</v>
      </c>
      <c r="BA334" s="275">
        <v>362</v>
      </c>
      <c r="BB334" s="275">
        <v>614</v>
      </c>
      <c r="BC334" s="275">
        <v>603</v>
      </c>
      <c r="BD334" s="275">
        <v>613</v>
      </c>
      <c r="BE334" s="275">
        <v>645</v>
      </c>
      <c r="BF334" s="275">
        <v>642</v>
      </c>
      <c r="BG334" s="275">
        <v>665</v>
      </c>
      <c r="BH334" s="275">
        <v>667</v>
      </c>
      <c r="BI334" s="275">
        <v>665</v>
      </c>
    </row>
    <row r="335" spans="1:61" ht="18" customHeight="1" x14ac:dyDescent="0.2">
      <c r="A335" s="274" t="s">
        <v>1055</v>
      </c>
      <c r="B335" s="275">
        <v>0</v>
      </c>
      <c r="C335" s="275">
        <v>0</v>
      </c>
      <c r="D335" s="275">
        <v>0</v>
      </c>
      <c r="E335" s="275">
        <v>0</v>
      </c>
      <c r="F335" s="275">
        <v>0</v>
      </c>
      <c r="G335" s="275">
        <v>0</v>
      </c>
      <c r="H335" s="275">
        <v>0</v>
      </c>
      <c r="I335" s="275">
        <v>0</v>
      </c>
      <c r="J335" s="275">
        <v>0</v>
      </c>
      <c r="K335" s="275">
        <v>0</v>
      </c>
      <c r="L335" s="275"/>
      <c r="M335" s="275"/>
      <c r="N335" s="275"/>
      <c r="O335" s="275"/>
      <c r="P335" s="275">
        <v>0</v>
      </c>
      <c r="Q335" s="275">
        <v>0</v>
      </c>
      <c r="R335" s="275">
        <v>0</v>
      </c>
      <c r="S335" s="275">
        <v>0</v>
      </c>
      <c r="T335" s="275">
        <v>0</v>
      </c>
      <c r="U335" s="275">
        <v>0</v>
      </c>
      <c r="V335" s="275">
        <v>0</v>
      </c>
      <c r="W335" s="275">
        <v>0</v>
      </c>
      <c r="X335" s="275">
        <v>0</v>
      </c>
      <c r="Y335" s="275">
        <v>0</v>
      </c>
      <c r="Z335" s="275">
        <v>0</v>
      </c>
      <c r="AA335" s="275">
        <v>0</v>
      </c>
      <c r="AB335" s="275">
        <v>0</v>
      </c>
      <c r="AC335" s="275">
        <v>2</v>
      </c>
      <c r="AD335" s="275">
        <v>3</v>
      </c>
      <c r="AE335" s="275">
        <v>6</v>
      </c>
      <c r="AF335" s="275">
        <v>8</v>
      </c>
      <c r="AG335" s="275">
        <v>5</v>
      </c>
      <c r="AH335" s="275">
        <v>5</v>
      </c>
      <c r="AI335" s="275">
        <v>17</v>
      </c>
      <c r="AJ335" s="275">
        <v>21</v>
      </c>
      <c r="AK335" s="275">
        <v>22</v>
      </c>
      <c r="AL335" s="275">
        <v>13</v>
      </c>
      <c r="AM335" s="275">
        <v>10</v>
      </c>
      <c r="AN335" s="275">
        <v>12</v>
      </c>
      <c r="AO335" s="275">
        <v>9</v>
      </c>
      <c r="AP335" s="275">
        <v>8</v>
      </c>
      <c r="AQ335" s="275">
        <v>6</v>
      </c>
      <c r="AR335" s="275">
        <v>6</v>
      </c>
      <c r="AS335" s="275">
        <v>12</v>
      </c>
      <c r="AT335" s="275">
        <v>14</v>
      </c>
      <c r="AU335" s="275">
        <v>13</v>
      </c>
      <c r="AV335" s="275">
        <v>18</v>
      </c>
      <c r="AW335" s="275">
        <v>21</v>
      </c>
      <c r="AX335" s="275">
        <v>32</v>
      </c>
      <c r="AY335" s="275">
        <v>31</v>
      </c>
      <c r="AZ335" s="275">
        <v>31</v>
      </c>
      <c r="BA335" s="275">
        <v>40</v>
      </c>
      <c r="BB335" s="275">
        <v>36</v>
      </c>
      <c r="BC335" s="275">
        <v>43</v>
      </c>
      <c r="BD335" s="275">
        <v>42</v>
      </c>
      <c r="BE335" s="275">
        <v>30</v>
      </c>
      <c r="BF335" s="275">
        <v>24</v>
      </c>
      <c r="BG335" s="275">
        <v>25</v>
      </c>
      <c r="BH335" s="275">
        <v>24</v>
      </c>
      <c r="BI335" s="275">
        <v>21</v>
      </c>
    </row>
    <row r="336" spans="1:61" ht="18" customHeight="1" x14ac:dyDescent="0.2">
      <c r="A336" s="274" t="s">
        <v>1054</v>
      </c>
      <c r="B336" s="275">
        <v>2</v>
      </c>
      <c r="C336" s="275">
        <v>3</v>
      </c>
      <c r="D336" s="275">
        <v>3</v>
      </c>
      <c r="E336" s="275">
        <v>4</v>
      </c>
      <c r="F336" s="275">
        <v>4</v>
      </c>
      <c r="G336" s="275">
        <v>4</v>
      </c>
      <c r="H336" s="275">
        <v>5</v>
      </c>
      <c r="I336" s="275">
        <v>7</v>
      </c>
      <c r="J336" s="275">
        <v>10</v>
      </c>
      <c r="K336" s="275">
        <v>12</v>
      </c>
      <c r="L336" s="275"/>
      <c r="M336" s="275"/>
      <c r="N336" s="275"/>
      <c r="O336" s="275"/>
      <c r="P336" s="275">
        <v>11</v>
      </c>
      <c r="Q336" s="275">
        <v>12</v>
      </c>
      <c r="R336" s="275">
        <v>14</v>
      </c>
      <c r="S336" s="275">
        <v>13</v>
      </c>
      <c r="T336" s="275">
        <v>15</v>
      </c>
      <c r="U336" s="275">
        <v>16</v>
      </c>
      <c r="V336" s="275">
        <v>17</v>
      </c>
      <c r="W336" s="275">
        <v>18</v>
      </c>
      <c r="X336" s="275">
        <v>20</v>
      </c>
      <c r="Y336" s="275">
        <v>21</v>
      </c>
      <c r="Z336" s="275">
        <v>22</v>
      </c>
      <c r="AA336" s="275">
        <v>22</v>
      </c>
      <c r="AB336" s="275">
        <v>21</v>
      </c>
      <c r="AC336" s="275">
        <v>23</v>
      </c>
      <c r="AD336" s="275">
        <v>24</v>
      </c>
      <c r="AE336" s="275">
        <v>29</v>
      </c>
      <c r="AF336" s="275">
        <v>32</v>
      </c>
      <c r="AG336" s="275">
        <v>37</v>
      </c>
      <c r="AH336" s="275">
        <v>40</v>
      </c>
      <c r="AI336" s="275">
        <v>40</v>
      </c>
      <c r="AJ336" s="275">
        <v>42</v>
      </c>
      <c r="AK336" s="275">
        <v>41</v>
      </c>
      <c r="AL336" s="275">
        <v>43</v>
      </c>
      <c r="AM336" s="275">
        <v>44</v>
      </c>
      <c r="AN336" s="275">
        <v>47</v>
      </c>
      <c r="AO336" s="275">
        <v>46</v>
      </c>
      <c r="AP336" s="275">
        <v>49</v>
      </c>
      <c r="AQ336" s="275">
        <v>53</v>
      </c>
      <c r="AR336" s="275">
        <v>56</v>
      </c>
      <c r="AS336" s="275">
        <v>60</v>
      </c>
      <c r="AT336" s="275">
        <v>64</v>
      </c>
      <c r="AU336" s="275">
        <v>61</v>
      </c>
      <c r="AV336" s="275">
        <v>63</v>
      </c>
      <c r="AW336" s="275">
        <v>62</v>
      </c>
      <c r="AX336" s="275">
        <v>60</v>
      </c>
      <c r="AY336" s="275">
        <v>59</v>
      </c>
      <c r="AZ336" s="275">
        <v>57</v>
      </c>
      <c r="BA336" s="275">
        <v>64</v>
      </c>
      <c r="BB336" s="275">
        <v>68</v>
      </c>
      <c r="BC336" s="275">
        <v>66</v>
      </c>
      <c r="BD336" s="275">
        <v>66</v>
      </c>
      <c r="BE336" s="275">
        <v>64</v>
      </c>
      <c r="BF336" s="275">
        <v>60</v>
      </c>
      <c r="BG336" s="275">
        <v>62</v>
      </c>
      <c r="BH336" s="275">
        <v>62</v>
      </c>
      <c r="BI336" s="275">
        <v>61</v>
      </c>
    </row>
    <row r="337" spans="1:61" ht="18" customHeight="1" x14ac:dyDescent="0.2">
      <c r="A337" s="274" t="s">
        <v>1052</v>
      </c>
      <c r="B337" s="275">
        <v>1</v>
      </c>
      <c r="C337" s="275">
        <v>1</v>
      </c>
      <c r="D337" s="275">
        <v>1</v>
      </c>
      <c r="E337" s="275">
        <v>1</v>
      </c>
      <c r="F337" s="275">
        <v>1</v>
      </c>
      <c r="G337" s="275">
        <v>2</v>
      </c>
      <c r="H337" s="275">
        <v>3</v>
      </c>
      <c r="I337" s="275">
        <v>4</v>
      </c>
      <c r="J337" s="275">
        <v>6</v>
      </c>
      <c r="K337" s="275">
        <v>7</v>
      </c>
      <c r="L337" s="275"/>
      <c r="M337" s="275"/>
      <c r="N337" s="275"/>
      <c r="O337" s="275"/>
      <c r="P337" s="275">
        <v>6</v>
      </c>
      <c r="Q337" s="275">
        <v>7</v>
      </c>
      <c r="R337" s="275">
        <v>9</v>
      </c>
      <c r="S337" s="275">
        <v>8</v>
      </c>
      <c r="T337" s="275">
        <v>9</v>
      </c>
      <c r="U337" s="275">
        <v>10</v>
      </c>
      <c r="V337" s="275">
        <v>11</v>
      </c>
      <c r="W337" s="275">
        <v>12</v>
      </c>
      <c r="X337" s="275">
        <v>12</v>
      </c>
      <c r="Y337" s="275">
        <v>13</v>
      </c>
      <c r="Z337" s="275">
        <v>13</v>
      </c>
      <c r="AA337" s="275">
        <v>12</v>
      </c>
      <c r="AB337" s="275">
        <v>11</v>
      </c>
      <c r="AC337" s="275">
        <v>12</v>
      </c>
      <c r="AD337" s="275">
        <v>11</v>
      </c>
      <c r="AE337" s="275">
        <v>14</v>
      </c>
      <c r="AF337" s="275">
        <v>14</v>
      </c>
      <c r="AG337" s="275">
        <v>16</v>
      </c>
      <c r="AH337" s="275">
        <v>17</v>
      </c>
      <c r="AI337" s="275">
        <v>17</v>
      </c>
      <c r="AJ337" s="275">
        <v>18</v>
      </c>
      <c r="AK337" s="275">
        <v>16</v>
      </c>
      <c r="AL337" s="275">
        <v>17</v>
      </c>
      <c r="AM337" s="275">
        <v>17</v>
      </c>
      <c r="AN337" s="275">
        <v>17</v>
      </c>
      <c r="AO337" s="275">
        <v>16</v>
      </c>
      <c r="AP337" s="275">
        <v>17</v>
      </c>
      <c r="AQ337" s="275">
        <v>17</v>
      </c>
      <c r="AR337" s="275">
        <v>18</v>
      </c>
      <c r="AS337" s="275">
        <v>19</v>
      </c>
      <c r="AT337" s="275">
        <v>20</v>
      </c>
      <c r="AU337" s="275">
        <v>18</v>
      </c>
      <c r="AV337" s="275">
        <v>19</v>
      </c>
      <c r="AW337" s="275">
        <v>18</v>
      </c>
      <c r="AX337" s="275">
        <v>17</v>
      </c>
      <c r="AY337" s="275">
        <v>17</v>
      </c>
      <c r="AZ337" s="275">
        <v>16</v>
      </c>
      <c r="BA337" s="275">
        <v>16</v>
      </c>
      <c r="BB337" s="275">
        <v>16</v>
      </c>
      <c r="BC337" s="275">
        <v>16</v>
      </c>
      <c r="BD337" s="275">
        <v>16</v>
      </c>
      <c r="BE337" s="275">
        <v>16</v>
      </c>
      <c r="BF337" s="275">
        <v>16</v>
      </c>
      <c r="BG337" s="275">
        <v>15</v>
      </c>
      <c r="BH337" s="275">
        <v>15</v>
      </c>
      <c r="BI337" s="275">
        <v>15</v>
      </c>
    </row>
    <row r="338" spans="1:61" ht="18" customHeight="1" x14ac:dyDescent="0.2">
      <c r="A338" s="274" t="s">
        <v>1051</v>
      </c>
      <c r="B338" s="275">
        <v>2</v>
      </c>
      <c r="C338" s="275">
        <v>2</v>
      </c>
      <c r="D338" s="275">
        <v>2</v>
      </c>
      <c r="E338" s="275">
        <v>2</v>
      </c>
      <c r="F338" s="275">
        <v>2</v>
      </c>
      <c r="G338" s="275">
        <v>2</v>
      </c>
      <c r="H338" s="275">
        <v>3</v>
      </c>
      <c r="I338" s="275">
        <v>3</v>
      </c>
      <c r="J338" s="275">
        <v>4</v>
      </c>
      <c r="K338" s="275">
        <v>5</v>
      </c>
      <c r="L338" s="275"/>
      <c r="M338" s="275"/>
      <c r="N338" s="275"/>
      <c r="O338" s="275"/>
      <c r="P338" s="275">
        <v>5</v>
      </c>
      <c r="Q338" s="275">
        <v>5</v>
      </c>
      <c r="R338" s="275">
        <v>5</v>
      </c>
      <c r="S338" s="275">
        <v>5</v>
      </c>
      <c r="T338" s="275">
        <v>6</v>
      </c>
      <c r="U338" s="275">
        <v>6</v>
      </c>
      <c r="V338" s="275">
        <v>6</v>
      </c>
      <c r="W338" s="275">
        <v>7</v>
      </c>
      <c r="X338" s="275">
        <v>7</v>
      </c>
      <c r="Y338" s="275">
        <v>9</v>
      </c>
      <c r="Z338" s="275">
        <v>10</v>
      </c>
      <c r="AA338" s="275">
        <v>10</v>
      </c>
      <c r="AB338" s="275">
        <v>10</v>
      </c>
      <c r="AC338" s="275">
        <v>11</v>
      </c>
      <c r="AD338" s="275">
        <v>13</v>
      </c>
      <c r="AE338" s="275">
        <v>15</v>
      </c>
      <c r="AF338" s="275">
        <v>18</v>
      </c>
      <c r="AG338" s="275">
        <v>21</v>
      </c>
      <c r="AH338" s="275">
        <v>23</v>
      </c>
      <c r="AI338" s="275">
        <v>23</v>
      </c>
      <c r="AJ338" s="275">
        <v>25</v>
      </c>
      <c r="AK338" s="275">
        <v>25</v>
      </c>
      <c r="AL338" s="275">
        <v>26</v>
      </c>
      <c r="AM338" s="275">
        <v>27</v>
      </c>
      <c r="AN338" s="275">
        <v>29</v>
      </c>
      <c r="AO338" s="275">
        <v>29</v>
      </c>
      <c r="AP338" s="275">
        <v>32</v>
      </c>
      <c r="AQ338" s="275">
        <v>36</v>
      </c>
      <c r="AR338" s="275">
        <v>38</v>
      </c>
      <c r="AS338" s="275">
        <v>41</v>
      </c>
      <c r="AT338" s="275">
        <v>44</v>
      </c>
      <c r="AU338" s="275">
        <v>43</v>
      </c>
      <c r="AV338" s="275">
        <v>44</v>
      </c>
      <c r="AW338" s="275">
        <v>44</v>
      </c>
      <c r="AX338" s="275">
        <v>43</v>
      </c>
      <c r="AY338" s="275">
        <v>42</v>
      </c>
      <c r="AZ338" s="275">
        <v>41</v>
      </c>
      <c r="BA338" s="275">
        <v>48</v>
      </c>
      <c r="BB338" s="275">
        <v>52</v>
      </c>
      <c r="BC338" s="275">
        <v>50</v>
      </c>
      <c r="BD338" s="275">
        <v>50</v>
      </c>
      <c r="BE338" s="275">
        <v>48</v>
      </c>
      <c r="BF338" s="275">
        <v>44</v>
      </c>
      <c r="BG338" s="275">
        <v>47</v>
      </c>
      <c r="BH338" s="275">
        <v>47</v>
      </c>
      <c r="BI338" s="275">
        <v>46</v>
      </c>
    </row>
    <row r="339" spans="1:61" ht="18" customHeight="1" x14ac:dyDescent="0.2">
      <c r="A339" s="274" t="s">
        <v>1053</v>
      </c>
      <c r="B339" s="275">
        <v>4</v>
      </c>
      <c r="C339" s="275">
        <v>4</v>
      </c>
      <c r="D339" s="275">
        <v>4</v>
      </c>
      <c r="E339" s="275">
        <v>4</v>
      </c>
      <c r="F339" s="275">
        <v>4</v>
      </c>
      <c r="G339" s="275">
        <v>5</v>
      </c>
      <c r="H339" s="275">
        <v>6</v>
      </c>
      <c r="I339" s="275">
        <v>8</v>
      </c>
      <c r="J339" s="275">
        <v>9</v>
      </c>
      <c r="K339" s="275">
        <v>12</v>
      </c>
      <c r="L339" s="275"/>
      <c r="M339" s="275"/>
      <c r="N339" s="275"/>
      <c r="O339" s="275"/>
      <c r="P339" s="275">
        <v>15</v>
      </c>
      <c r="Q339" s="275">
        <v>17</v>
      </c>
      <c r="R339" s="275">
        <v>17</v>
      </c>
      <c r="S339" s="275">
        <v>17</v>
      </c>
      <c r="T339" s="275">
        <v>20</v>
      </c>
      <c r="U339" s="275">
        <v>21</v>
      </c>
      <c r="V339" s="275">
        <v>19</v>
      </c>
      <c r="W339" s="275">
        <v>21</v>
      </c>
      <c r="X339" s="275">
        <v>23</v>
      </c>
      <c r="Y339" s="275">
        <v>24</v>
      </c>
      <c r="Z339" s="275">
        <v>24</v>
      </c>
      <c r="AA339" s="275">
        <v>24</v>
      </c>
      <c r="AB339" s="275">
        <v>25</v>
      </c>
      <c r="AC339" s="275">
        <v>28</v>
      </c>
      <c r="AD339" s="275">
        <v>30</v>
      </c>
      <c r="AE339" s="275">
        <v>32</v>
      </c>
      <c r="AF339" s="275">
        <v>34</v>
      </c>
      <c r="AG339" s="275">
        <v>38</v>
      </c>
      <c r="AH339" s="275">
        <v>40</v>
      </c>
      <c r="AI339" s="275">
        <v>42</v>
      </c>
      <c r="AJ339" s="275">
        <v>45</v>
      </c>
      <c r="AK339" s="275">
        <v>48</v>
      </c>
      <c r="AL339" s="275">
        <v>51</v>
      </c>
      <c r="AM339" s="275">
        <v>51</v>
      </c>
      <c r="AN339" s="275">
        <v>57</v>
      </c>
      <c r="AO339" s="275">
        <v>59</v>
      </c>
      <c r="AP339" s="275">
        <v>58</v>
      </c>
      <c r="AQ339" s="275">
        <v>61</v>
      </c>
      <c r="AR339" s="275">
        <v>62</v>
      </c>
      <c r="AS339" s="275">
        <v>63</v>
      </c>
      <c r="AT339" s="275">
        <v>65</v>
      </c>
      <c r="AU339" s="275">
        <v>70</v>
      </c>
      <c r="AV339" s="275">
        <v>71</v>
      </c>
      <c r="AW339" s="275">
        <v>72</v>
      </c>
      <c r="AX339" s="275">
        <v>73</v>
      </c>
      <c r="AY339" s="275">
        <v>75</v>
      </c>
      <c r="AZ339" s="275">
        <v>80</v>
      </c>
      <c r="BA339" s="275">
        <v>83</v>
      </c>
      <c r="BB339" s="275">
        <v>83</v>
      </c>
      <c r="BC339" s="275">
        <v>87</v>
      </c>
      <c r="BD339" s="275">
        <v>94</v>
      </c>
      <c r="BE339" s="275">
        <v>93</v>
      </c>
      <c r="BF339" s="275">
        <v>89</v>
      </c>
      <c r="BG339" s="275">
        <v>88</v>
      </c>
      <c r="BH339" s="275">
        <v>88</v>
      </c>
      <c r="BI339" s="275">
        <v>89</v>
      </c>
    </row>
    <row r="340" spans="1:61" ht="18" customHeight="1" x14ac:dyDescent="0.2">
      <c r="A340" s="274" t="s">
        <v>1052</v>
      </c>
      <c r="B340" s="275">
        <v>2</v>
      </c>
      <c r="C340" s="275">
        <v>2</v>
      </c>
      <c r="D340" s="275">
        <v>2</v>
      </c>
      <c r="E340" s="275">
        <v>3</v>
      </c>
      <c r="F340" s="275">
        <v>3</v>
      </c>
      <c r="G340" s="275">
        <v>3</v>
      </c>
      <c r="H340" s="275">
        <v>5</v>
      </c>
      <c r="I340" s="275">
        <v>6</v>
      </c>
      <c r="J340" s="275">
        <v>7</v>
      </c>
      <c r="K340" s="275">
        <v>9</v>
      </c>
      <c r="L340" s="275"/>
      <c r="M340" s="275"/>
      <c r="N340" s="275"/>
      <c r="O340" s="275"/>
      <c r="P340" s="275">
        <v>12</v>
      </c>
      <c r="Q340" s="275">
        <v>13</v>
      </c>
      <c r="R340" s="275">
        <v>13</v>
      </c>
      <c r="S340" s="275">
        <v>13</v>
      </c>
      <c r="T340" s="275">
        <v>15</v>
      </c>
      <c r="U340" s="275">
        <v>16</v>
      </c>
      <c r="V340" s="275">
        <v>15</v>
      </c>
      <c r="W340" s="275">
        <v>16</v>
      </c>
      <c r="X340" s="275">
        <v>17</v>
      </c>
      <c r="Y340" s="275">
        <v>18</v>
      </c>
      <c r="Z340" s="275">
        <v>19</v>
      </c>
      <c r="AA340" s="275">
        <v>18</v>
      </c>
      <c r="AB340" s="275">
        <v>18</v>
      </c>
      <c r="AC340" s="275">
        <v>21</v>
      </c>
      <c r="AD340" s="275">
        <v>23</v>
      </c>
      <c r="AE340" s="275">
        <v>24</v>
      </c>
      <c r="AF340" s="275">
        <v>26</v>
      </c>
      <c r="AG340" s="275">
        <v>29</v>
      </c>
      <c r="AH340" s="275">
        <v>31</v>
      </c>
      <c r="AI340" s="275">
        <v>32</v>
      </c>
      <c r="AJ340" s="275">
        <v>34</v>
      </c>
      <c r="AK340" s="275">
        <v>37</v>
      </c>
      <c r="AL340" s="275">
        <v>39</v>
      </c>
      <c r="AM340" s="275">
        <v>38</v>
      </c>
      <c r="AN340" s="275">
        <v>43</v>
      </c>
      <c r="AO340" s="275">
        <v>44</v>
      </c>
      <c r="AP340" s="275">
        <v>43</v>
      </c>
      <c r="AQ340" s="275">
        <v>46</v>
      </c>
      <c r="AR340" s="275">
        <v>47</v>
      </c>
      <c r="AS340" s="275">
        <v>48</v>
      </c>
      <c r="AT340" s="275">
        <v>49</v>
      </c>
      <c r="AU340" s="275">
        <v>53</v>
      </c>
      <c r="AV340" s="275">
        <v>54</v>
      </c>
      <c r="AW340" s="275">
        <v>56</v>
      </c>
      <c r="AX340" s="275">
        <v>57</v>
      </c>
      <c r="AY340" s="275">
        <v>58</v>
      </c>
      <c r="AZ340" s="275">
        <v>60</v>
      </c>
      <c r="BA340" s="275">
        <v>62</v>
      </c>
      <c r="BB340" s="275">
        <v>63</v>
      </c>
      <c r="BC340" s="275">
        <v>67</v>
      </c>
      <c r="BD340" s="275">
        <v>73</v>
      </c>
      <c r="BE340" s="275">
        <v>73</v>
      </c>
      <c r="BF340" s="275">
        <v>69</v>
      </c>
      <c r="BG340" s="275">
        <v>68</v>
      </c>
      <c r="BH340" s="275">
        <v>68</v>
      </c>
      <c r="BI340" s="275">
        <v>69</v>
      </c>
    </row>
    <row r="341" spans="1:61" ht="18" customHeight="1" x14ac:dyDescent="0.2">
      <c r="A341" s="274" t="s">
        <v>1051</v>
      </c>
      <c r="B341" s="275">
        <v>1</v>
      </c>
      <c r="C341" s="275">
        <v>1</v>
      </c>
      <c r="D341" s="275">
        <v>2</v>
      </c>
      <c r="E341" s="275">
        <v>2</v>
      </c>
      <c r="F341" s="275">
        <v>2</v>
      </c>
      <c r="G341" s="275">
        <v>2</v>
      </c>
      <c r="H341" s="275">
        <v>2</v>
      </c>
      <c r="I341" s="275">
        <v>2</v>
      </c>
      <c r="J341" s="275">
        <v>2</v>
      </c>
      <c r="K341" s="275">
        <v>3</v>
      </c>
      <c r="L341" s="275"/>
      <c r="M341" s="275"/>
      <c r="N341" s="275"/>
      <c r="O341" s="275"/>
      <c r="P341" s="275">
        <v>3</v>
      </c>
      <c r="Q341" s="275">
        <v>4</v>
      </c>
      <c r="R341" s="275">
        <v>4</v>
      </c>
      <c r="S341" s="275">
        <v>4</v>
      </c>
      <c r="T341" s="275">
        <v>4</v>
      </c>
      <c r="U341" s="275">
        <v>5</v>
      </c>
      <c r="V341" s="275">
        <v>5</v>
      </c>
      <c r="W341" s="275">
        <v>5</v>
      </c>
      <c r="X341" s="275">
        <v>5</v>
      </c>
      <c r="Y341" s="275">
        <v>6</v>
      </c>
      <c r="Z341" s="275">
        <v>6</v>
      </c>
      <c r="AA341" s="275">
        <v>6</v>
      </c>
      <c r="AB341" s="275">
        <v>7</v>
      </c>
      <c r="AC341" s="275">
        <v>7</v>
      </c>
      <c r="AD341" s="275">
        <v>7</v>
      </c>
      <c r="AE341" s="275">
        <v>8</v>
      </c>
      <c r="AF341" s="275">
        <v>8</v>
      </c>
      <c r="AG341" s="275">
        <v>9</v>
      </c>
      <c r="AH341" s="275">
        <v>9</v>
      </c>
      <c r="AI341" s="275">
        <v>10</v>
      </c>
      <c r="AJ341" s="275">
        <v>10</v>
      </c>
      <c r="AK341" s="275">
        <v>11</v>
      </c>
      <c r="AL341" s="275">
        <v>12</v>
      </c>
      <c r="AM341" s="275">
        <v>13</v>
      </c>
      <c r="AN341" s="275">
        <v>14</v>
      </c>
      <c r="AO341" s="275">
        <v>15</v>
      </c>
      <c r="AP341" s="275">
        <v>15</v>
      </c>
      <c r="AQ341" s="275">
        <v>15</v>
      </c>
      <c r="AR341" s="275">
        <v>15</v>
      </c>
      <c r="AS341" s="275">
        <v>15</v>
      </c>
      <c r="AT341" s="275">
        <v>16</v>
      </c>
      <c r="AU341" s="275">
        <v>17</v>
      </c>
      <c r="AV341" s="275">
        <v>17</v>
      </c>
      <c r="AW341" s="275">
        <v>17</v>
      </c>
      <c r="AX341" s="275">
        <v>17</v>
      </c>
      <c r="AY341" s="275">
        <v>17</v>
      </c>
      <c r="AZ341" s="275">
        <v>20</v>
      </c>
      <c r="BA341" s="275">
        <v>21</v>
      </c>
      <c r="BB341" s="275">
        <v>19</v>
      </c>
      <c r="BC341" s="275">
        <v>20</v>
      </c>
      <c r="BD341" s="275">
        <v>20</v>
      </c>
      <c r="BE341" s="275">
        <v>20</v>
      </c>
      <c r="BF341" s="275">
        <v>20</v>
      </c>
      <c r="BG341" s="275">
        <v>20</v>
      </c>
      <c r="BH341" s="275">
        <v>20</v>
      </c>
      <c r="BI341" s="275">
        <v>21</v>
      </c>
    </row>
    <row r="342" spans="1:61" ht="18" customHeight="1" x14ac:dyDescent="0.2">
      <c r="A342" s="274" t="s">
        <v>1050</v>
      </c>
      <c r="B342" s="275">
        <v>0</v>
      </c>
      <c r="C342" s="275">
        <v>0</v>
      </c>
      <c r="D342" s="275">
        <v>0</v>
      </c>
      <c r="E342" s="275">
        <v>0</v>
      </c>
      <c r="F342" s="275">
        <v>0</v>
      </c>
      <c r="G342" s="275">
        <v>0</v>
      </c>
      <c r="H342" s="275">
        <v>0</v>
      </c>
      <c r="I342" s="275">
        <v>1</v>
      </c>
      <c r="J342" s="275">
        <v>1</v>
      </c>
      <c r="K342" s="275">
        <v>1</v>
      </c>
      <c r="L342" s="275"/>
      <c r="M342" s="275"/>
      <c r="N342" s="275"/>
      <c r="O342" s="275"/>
      <c r="P342" s="275">
        <v>1</v>
      </c>
      <c r="Q342" s="275">
        <v>1</v>
      </c>
      <c r="R342" s="275">
        <v>1</v>
      </c>
      <c r="S342" s="275">
        <v>1</v>
      </c>
      <c r="T342" s="275">
        <v>1</v>
      </c>
      <c r="U342" s="275">
        <v>0</v>
      </c>
      <c r="V342" s="275">
        <v>0</v>
      </c>
      <c r="W342" s="275">
        <v>0</v>
      </c>
      <c r="X342" s="275">
        <v>0</v>
      </c>
      <c r="Y342" s="275">
        <v>0</v>
      </c>
      <c r="Z342" s="275">
        <v>0</v>
      </c>
      <c r="AA342" s="275">
        <v>0</v>
      </c>
      <c r="AB342" s="275">
        <v>0</v>
      </c>
      <c r="AC342" s="275">
        <v>0</v>
      </c>
      <c r="AD342" s="275">
        <v>0</v>
      </c>
      <c r="AE342" s="275">
        <v>0</v>
      </c>
      <c r="AF342" s="275">
        <v>0</v>
      </c>
      <c r="AG342" s="275">
        <v>0</v>
      </c>
      <c r="AH342" s="275">
        <v>0</v>
      </c>
      <c r="AI342" s="275">
        <v>0</v>
      </c>
      <c r="AJ342" s="275">
        <v>0</v>
      </c>
      <c r="AK342" s="275">
        <v>0</v>
      </c>
      <c r="AL342" s="275">
        <v>0</v>
      </c>
      <c r="AM342" s="275">
        <v>0</v>
      </c>
      <c r="AN342" s="275">
        <v>0</v>
      </c>
      <c r="AO342" s="275">
        <v>0</v>
      </c>
      <c r="AP342" s="275">
        <v>0</v>
      </c>
      <c r="AQ342" s="275">
        <v>0</v>
      </c>
      <c r="AR342" s="275">
        <v>0</v>
      </c>
      <c r="AS342" s="275">
        <v>0</v>
      </c>
      <c r="AT342" s="275">
        <v>0</v>
      </c>
      <c r="AU342" s="275">
        <v>0</v>
      </c>
      <c r="AV342" s="275">
        <v>0</v>
      </c>
      <c r="AW342" s="275">
        <v>0</v>
      </c>
      <c r="AX342" s="275">
        <v>0</v>
      </c>
      <c r="AY342" s="275">
        <v>0</v>
      </c>
      <c r="AZ342" s="275">
        <v>0</v>
      </c>
      <c r="BA342" s="275">
        <v>0</v>
      </c>
      <c r="BB342" s="275">
        <v>0</v>
      </c>
      <c r="BC342" s="275">
        <v>0</v>
      </c>
      <c r="BD342" s="275">
        <v>0</v>
      </c>
      <c r="BE342" s="275">
        <v>14</v>
      </c>
      <c r="BF342" s="275">
        <v>34</v>
      </c>
      <c r="BG342" s="275">
        <v>33</v>
      </c>
      <c r="BH342" s="275">
        <v>4</v>
      </c>
      <c r="BI342" s="275">
        <v>0</v>
      </c>
    </row>
    <row r="343" spans="1:61" ht="18" customHeight="1" x14ac:dyDescent="0.2">
      <c r="A343" s="274" t="s">
        <v>1049</v>
      </c>
      <c r="B343" s="275">
        <v>0</v>
      </c>
      <c r="C343" s="275">
        <v>0</v>
      </c>
      <c r="D343" s="275">
        <v>0</v>
      </c>
      <c r="E343" s="275">
        <v>0</v>
      </c>
      <c r="F343" s="275">
        <v>0</v>
      </c>
      <c r="G343" s="275">
        <v>0</v>
      </c>
      <c r="H343" s="275">
        <v>0</v>
      </c>
      <c r="I343" s="275">
        <v>0</v>
      </c>
      <c r="J343" s="275">
        <v>0</v>
      </c>
      <c r="K343" s="275">
        <v>0</v>
      </c>
      <c r="L343" s="275"/>
      <c r="M343" s="275"/>
      <c r="N343" s="275"/>
      <c r="O343" s="275"/>
      <c r="P343" s="275">
        <v>0</v>
      </c>
      <c r="Q343" s="275">
        <v>0</v>
      </c>
      <c r="R343" s="275">
        <v>0</v>
      </c>
      <c r="S343" s="275">
        <v>0</v>
      </c>
      <c r="T343" s="275">
        <v>0</v>
      </c>
      <c r="U343" s="275">
        <v>0</v>
      </c>
      <c r="V343" s="275">
        <v>0</v>
      </c>
      <c r="W343" s="275">
        <v>0</v>
      </c>
      <c r="X343" s="275">
        <v>0</v>
      </c>
      <c r="Y343" s="275">
        <v>0</v>
      </c>
      <c r="Z343" s="275">
        <v>0</v>
      </c>
      <c r="AA343" s="275">
        <v>0</v>
      </c>
      <c r="AB343" s="275">
        <v>0</v>
      </c>
      <c r="AC343" s="275">
        <v>0</v>
      </c>
      <c r="AD343" s="275">
        <v>0</v>
      </c>
      <c r="AE343" s="275">
        <v>0</v>
      </c>
      <c r="AF343" s="275">
        <v>0</v>
      </c>
      <c r="AG343" s="275">
        <v>0</v>
      </c>
      <c r="AH343" s="275">
        <v>0</v>
      </c>
      <c r="AI343" s="275">
        <v>0</v>
      </c>
      <c r="AJ343" s="275">
        <v>0</v>
      </c>
      <c r="AK343" s="275">
        <v>0</v>
      </c>
      <c r="AL343" s="275">
        <v>0</v>
      </c>
      <c r="AM343" s="275">
        <v>0</v>
      </c>
      <c r="AN343" s="275">
        <v>0</v>
      </c>
      <c r="AO343" s="275">
        <v>0</v>
      </c>
      <c r="AP343" s="275">
        <v>0</v>
      </c>
      <c r="AQ343" s="275">
        <v>0</v>
      </c>
      <c r="AR343" s="275">
        <v>0</v>
      </c>
      <c r="AS343" s="275">
        <v>0</v>
      </c>
      <c r="AT343" s="275">
        <v>0</v>
      </c>
      <c r="AU343" s="275">
        <v>0</v>
      </c>
      <c r="AV343" s="275">
        <v>0</v>
      </c>
      <c r="AW343" s="275">
        <v>0</v>
      </c>
      <c r="AX343" s="275">
        <v>0</v>
      </c>
      <c r="AY343" s="275">
        <v>0</v>
      </c>
      <c r="AZ343" s="275">
        <v>0</v>
      </c>
      <c r="BA343" s="275">
        <v>0</v>
      </c>
      <c r="BB343" s="275">
        <v>0</v>
      </c>
      <c r="BC343" s="275">
        <v>0</v>
      </c>
      <c r="BD343" s="275">
        <v>0</v>
      </c>
      <c r="BE343" s="275">
        <v>0</v>
      </c>
      <c r="BF343" s="275">
        <v>0</v>
      </c>
      <c r="BG343" s="275">
        <v>0</v>
      </c>
      <c r="BH343" s="275">
        <v>0</v>
      </c>
      <c r="BI343" s="275">
        <v>0</v>
      </c>
    </row>
    <row r="344" spans="1:61" ht="18" customHeight="1" x14ac:dyDescent="0.2">
      <c r="A344" s="274" t="s">
        <v>1048</v>
      </c>
      <c r="B344" s="275">
        <v>0</v>
      </c>
      <c r="C344" s="275">
        <v>0</v>
      </c>
      <c r="D344" s="275">
        <v>0</v>
      </c>
      <c r="E344" s="275">
        <v>0</v>
      </c>
      <c r="F344" s="275">
        <v>0</v>
      </c>
      <c r="G344" s="275">
        <v>0</v>
      </c>
      <c r="H344" s="275">
        <v>0</v>
      </c>
      <c r="I344" s="275">
        <v>0</v>
      </c>
      <c r="J344" s="275">
        <v>0</v>
      </c>
      <c r="K344" s="275">
        <v>0</v>
      </c>
      <c r="L344" s="275"/>
      <c r="M344" s="275"/>
      <c r="N344" s="275"/>
      <c r="O344" s="275"/>
      <c r="P344" s="275">
        <v>1</v>
      </c>
      <c r="Q344" s="275">
        <v>1</v>
      </c>
      <c r="R344" s="275">
        <v>1</v>
      </c>
      <c r="S344" s="275">
        <v>1</v>
      </c>
      <c r="T344" s="275">
        <v>1</v>
      </c>
      <c r="U344" s="275">
        <v>1</v>
      </c>
      <c r="V344" s="275">
        <v>1</v>
      </c>
      <c r="W344" s="275">
        <v>1</v>
      </c>
      <c r="X344" s="275">
        <v>1</v>
      </c>
      <c r="Y344" s="275">
        <v>1</v>
      </c>
      <c r="Z344" s="275">
        <v>1</v>
      </c>
      <c r="AA344" s="275">
        <v>1</v>
      </c>
      <c r="AB344" s="275">
        <v>1</v>
      </c>
      <c r="AC344" s="275">
        <v>1</v>
      </c>
      <c r="AD344" s="275">
        <v>1</v>
      </c>
      <c r="AE344" s="275">
        <v>1</v>
      </c>
      <c r="AF344" s="275">
        <v>1</v>
      </c>
      <c r="AG344" s="275">
        <v>1</v>
      </c>
      <c r="AH344" s="275">
        <v>1</v>
      </c>
      <c r="AI344" s="275">
        <v>1</v>
      </c>
      <c r="AJ344" s="275">
        <v>1</v>
      </c>
      <c r="AK344" s="275">
        <v>1</v>
      </c>
      <c r="AL344" s="275">
        <v>1</v>
      </c>
      <c r="AM344" s="275">
        <v>1</v>
      </c>
      <c r="AN344" s="275">
        <v>1</v>
      </c>
      <c r="AO344" s="275">
        <v>1</v>
      </c>
      <c r="AP344" s="275">
        <v>1</v>
      </c>
      <c r="AQ344" s="275">
        <v>2</v>
      </c>
      <c r="AR344" s="275">
        <v>2</v>
      </c>
      <c r="AS344" s="275">
        <v>1</v>
      </c>
      <c r="AT344" s="275">
        <v>1</v>
      </c>
      <c r="AU344" s="275">
        <v>2</v>
      </c>
      <c r="AV344" s="275">
        <v>2</v>
      </c>
      <c r="AW344" s="275">
        <v>2</v>
      </c>
      <c r="AX344" s="275">
        <v>2</v>
      </c>
      <c r="AY344" s="275">
        <v>2</v>
      </c>
      <c r="AZ344" s="275">
        <v>3</v>
      </c>
      <c r="BA344" s="275">
        <v>3</v>
      </c>
      <c r="BB344" s="275">
        <v>3</v>
      </c>
      <c r="BC344" s="275">
        <v>3</v>
      </c>
      <c r="BD344" s="275">
        <v>3</v>
      </c>
      <c r="BE344" s="275">
        <v>3</v>
      </c>
      <c r="BF344" s="275">
        <v>3</v>
      </c>
      <c r="BG344" s="275">
        <v>3</v>
      </c>
      <c r="BH344" s="275">
        <v>3</v>
      </c>
      <c r="BI344" s="275">
        <v>3</v>
      </c>
    </row>
    <row r="345" spans="1:61" ht="18" customHeight="1" x14ac:dyDescent="0.2">
      <c r="A345" s="274" t="s">
        <v>1047</v>
      </c>
      <c r="B345" s="275">
        <v>0</v>
      </c>
      <c r="C345" s="275">
        <v>0</v>
      </c>
      <c r="D345" s="275">
        <v>0</v>
      </c>
      <c r="E345" s="275">
        <v>0</v>
      </c>
      <c r="F345" s="275">
        <v>0</v>
      </c>
      <c r="G345" s="275">
        <v>0</v>
      </c>
      <c r="H345" s="275">
        <v>0</v>
      </c>
      <c r="I345" s="275">
        <v>0</v>
      </c>
      <c r="J345" s="275">
        <v>0</v>
      </c>
      <c r="K345" s="275">
        <v>0</v>
      </c>
      <c r="L345" s="275"/>
      <c r="M345" s="275"/>
      <c r="N345" s="275"/>
      <c r="O345" s="275"/>
      <c r="P345" s="275">
        <v>0</v>
      </c>
      <c r="Q345" s="275">
        <v>0</v>
      </c>
      <c r="R345" s="275">
        <v>0</v>
      </c>
      <c r="S345" s="275">
        <v>0</v>
      </c>
      <c r="T345" s="275">
        <v>0</v>
      </c>
      <c r="U345" s="275">
        <v>0</v>
      </c>
      <c r="V345" s="275">
        <v>0</v>
      </c>
      <c r="W345" s="275">
        <v>0</v>
      </c>
      <c r="X345" s="275">
        <v>0</v>
      </c>
      <c r="Y345" s="275">
        <v>0</v>
      </c>
      <c r="Z345" s="275">
        <v>0</v>
      </c>
      <c r="AA345" s="275">
        <v>0</v>
      </c>
      <c r="AB345" s="275">
        <v>0</v>
      </c>
      <c r="AC345" s="275">
        <v>0</v>
      </c>
      <c r="AD345" s="275">
        <v>0</v>
      </c>
      <c r="AE345" s="275">
        <v>0</v>
      </c>
      <c r="AF345" s="275">
        <v>0</v>
      </c>
      <c r="AG345" s="275">
        <v>0</v>
      </c>
      <c r="AH345" s="275">
        <v>0</v>
      </c>
      <c r="AI345" s="275">
        <v>0</v>
      </c>
      <c r="AJ345" s="275">
        <v>0</v>
      </c>
      <c r="AK345" s="275">
        <v>0</v>
      </c>
      <c r="AL345" s="275">
        <v>0</v>
      </c>
      <c r="AM345" s="275">
        <v>0</v>
      </c>
      <c r="AN345" s="275">
        <v>0</v>
      </c>
      <c r="AO345" s="275">
        <v>0</v>
      </c>
      <c r="AP345" s="275">
        <v>0</v>
      </c>
      <c r="AQ345" s="275">
        <v>0</v>
      </c>
      <c r="AR345" s="275">
        <v>0</v>
      </c>
      <c r="AS345" s="275">
        <v>0</v>
      </c>
      <c r="AT345" s="275">
        <v>0</v>
      </c>
      <c r="AU345" s="275">
        <v>0</v>
      </c>
      <c r="AV345" s="275">
        <v>0</v>
      </c>
      <c r="AW345" s="275">
        <v>0</v>
      </c>
      <c r="AX345" s="275">
        <v>0</v>
      </c>
      <c r="AY345" s="275">
        <v>0</v>
      </c>
      <c r="AZ345" s="275">
        <v>0</v>
      </c>
      <c r="BA345" s="275">
        <v>0</v>
      </c>
      <c r="BB345" s="275">
        <v>0</v>
      </c>
      <c r="BC345" s="275">
        <v>0</v>
      </c>
      <c r="BD345" s="275">
        <v>0</v>
      </c>
      <c r="BE345" s="275">
        <v>0</v>
      </c>
      <c r="BF345" s="275">
        <v>0</v>
      </c>
      <c r="BG345" s="275">
        <v>0</v>
      </c>
      <c r="BH345" s="275">
        <v>0</v>
      </c>
      <c r="BI345" s="275">
        <v>0</v>
      </c>
    </row>
    <row r="346" spans="1:61" ht="18" customHeight="1" x14ac:dyDescent="0.2">
      <c r="A346" s="274" t="s">
        <v>1046</v>
      </c>
      <c r="B346" s="275">
        <v>0</v>
      </c>
      <c r="C346" s="275">
        <v>0</v>
      </c>
      <c r="D346" s="275">
        <v>0</v>
      </c>
      <c r="E346" s="275">
        <v>0</v>
      </c>
      <c r="F346" s="275">
        <v>0</v>
      </c>
      <c r="G346" s="275">
        <v>0</v>
      </c>
      <c r="H346" s="275">
        <v>11</v>
      </c>
      <c r="I346" s="275">
        <v>25</v>
      </c>
      <c r="J346" s="275">
        <v>39</v>
      </c>
      <c r="K346" s="275">
        <v>57</v>
      </c>
      <c r="L346" s="275"/>
      <c r="M346" s="275"/>
      <c r="N346" s="275"/>
      <c r="O346" s="275"/>
      <c r="P346" s="275">
        <v>63</v>
      </c>
      <c r="Q346" s="275">
        <v>62</v>
      </c>
      <c r="R346" s="275">
        <v>68</v>
      </c>
      <c r="S346" s="275">
        <v>87</v>
      </c>
      <c r="T346" s="275">
        <v>122</v>
      </c>
      <c r="U346" s="275">
        <v>159</v>
      </c>
      <c r="V346" s="275">
        <v>183</v>
      </c>
      <c r="W346" s="275">
        <v>214</v>
      </c>
      <c r="X346" s="275">
        <v>265</v>
      </c>
      <c r="Y346" s="275">
        <v>333</v>
      </c>
      <c r="Z346" s="275">
        <v>416</v>
      </c>
      <c r="AA346" s="275">
        <v>565</v>
      </c>
      <c r="AB346" s="275">
        <v>733</v>
      </c>
      <c r="AC346" s="275">
        <v>929</v>
      </c>
      <c r="AD346" s="275">
        <v>1050</v>
      </c>
      <c r="AE346" s="275">
        <v>1190</v>
      </c>
      <c r="AF346" s="275">
        <v>1362</v>
      </c>
      <c r="AG346" s="275">
        <v>1571</v>
      </c>
      <c r="AH346" s="275">
        <v>1740</v>
      </c>
      <c r="AI346" s="275">
        <v>2040</v>
      </c>
      <c r="AJ346" s="275">
        <v>2384</v>
      </c>
      <c r="AK346" s="275">
        <v>2752</v>
      </c>
      <c r="AL346" s="275">
        <v>3233</v>
      </c>
      <c r="AM346" s="275">
        <v>3659</v>
      </c>
      <c r="AN346" s="275">
        <v>4045</v>
      </c>
      <c r="AO346" s="275">
        <v>4695</v>
      </c>
      <c r="AP346" s="275">
        <v>5066</v>
      </c>
      <c r="AQ346" s="275">
        <v>5451</v>
      </c>
      <c r="AR346" s="275">
        <v>5208</v>
      </c>
      <c r="AS346" s="275">
        <v>5396</v>
      </c>
      <c r="AT346" s="275">
        <v>5943</v>
      </c>
      <c r="AU346" s="275">
        <v>6990</v>
      </c>
      <c r="AV346" s="275">
        <v>8055</v>
      </c>
      <c r="AW346" s="275">
        <v>8852</v>
      </c>
      <c r="AX346" s="275">
        <v>9185</v>
      </c>
      <c r="AY346" s="275">
        <v>9795</v>
      </c>
      <c r="AZ346" s="275">
        <v>10709</v>
      </c>
      <c r="BA346" s="275">
        <v>11118</v>
      </c>
      <c r="BB346" s="275">
        <v>12179</v>
      </c>
      <c r="BC346" s="275">
        <v>12143</v>
      </c>
      <c r="BD346" s="275">
        <v>12505</v>
      </c>
      <c r="BE346" s="275">
        <v>12722</v>
      </c>
      <c r="BF346" s="275">
        <v>13527</v>
      </c>
      <c r="BG346" s="275">
        <v>13623</v>
      </c>
      <c r="BH346" s="275">
        <v>14425</v>
      </c>
      <c r="BI346" s="275">
        <v>15300</v>
      </c>
    </row>
    <row r="347" spans="1:61" ht="37.15" customHeight="1" x14ac:dyDescent="0.2">
      <c r="A347" s="290" t="s">
        <v>1074</v>
      </c>
      <c r="B347" s="275">
        <v>811</v>
      </c>
      <c r="C347" s="275">
        <v>841</v>
      </c>
      <c r="D347" s="275">
        <v>876</v>
      </c>
      <c r="E347" s="275">
        <v>1009</v>
      </c>
      <c r="F347" s="275">
        <v>1168</v>
      </c>
      <c r="G347" s="275">
        <v>1408</v>
      </c>
      <c r="H347" s="275">
        <v>1732</v>
      </c>
      <c r="I347" s="275">
        <v>2234</v>
      </c>
      <c r="J347" s="275">
        <v>2851</v>
      </c>
      <c r="K347" s="275">
        <v>3411</v>
      </c>
      <c r="L347" s="275"/>
      <c r="M347" s="275"/>
      <c r="N347" s="275"/>
      <c r="O347" s="275"/>
      <c r="P347" s="275">
        <v>4034</v>
      </c>
      <c r="Q347" s="275">
        <v>4551</v>
      </c>
      <c r="R347" s="275">
        <v>5227</v>
      </c>
      <c r="S347" s="275">
        <v>5974</v>
      </c>
      <c r="T347" s="275">
        <v>6928</v>
      </c>
      <c r="U347" s="275">
        <v>8022</v>
      </c>
      <c r="V347" s="275">
        <v>9057</v>
      </c>
      <c r="W347" s="275">
        <v>10259</v>
      </c>
      <c r="X347" s="275">
        <v>11845</v>
      </c>
      <c r="Y347" s="275">
        <v>13344</v>
      </c>
      <c r="Z347" s="275">
        <v>15270</v>
      </c>
      <c r="AA347" s="275">
        <v>17336</v>
      </c>
      <c r="AB347" s="275">
        <v>19478</v>
      </c>
      <c r="AC347" s="275">
        <v>21676</v>
      </c>
      <c r="AD347" s="275">
        <v>23713</v>
      </c>
      <c r="AE347" s="275">
        <v>26199</v>
      </c>
      <c r="AF347" s="275">
        <v>28642</v>
      </c>
      <c r="AG347" s="275">
        <v>30646</v>
      </c>
      <c r="AH347" s="275">
        <v>34225</v>
      </c>
      <c r="AI347" s="275">
        <v>38553</v>
      </c>
      <c r="AJ347" s="275">
        <v>44745</v>
      </c>
      <c r="AK347" s="275">
        <v>49212</v>
      </c>
      <c r="AL347" s="275">
        <v>52848</v>
      </c>
      <c r="AM347" s="275">
        <v>55797</v>
      </c>
      <c r="AN347" s="275">
        <v>58385</v>
      </c>
      <c r="AO347" s="275">
        <v>64185</v>
      </c>
      <c r="AP347" s="275">
        <v>69235</v>
      </c>
      <c r="AQ347" s="275">
        <v>74088</v>
      </c>
      <c r="AR347" s="275">
        <v>79106</v>
      </c>
      <c r="AS347" s="275">
        <v>80605</v>
      </c>
      <c r="AT347" s="275">
        <v>85045</v>
      </c>
      <c r="AU347" s="275">
        <v>90778</v>
      </c>
      <c r="AV347" s="275">
        <v>94500</v>
      </c>
      <c r="AW347" s="275">
        <v>100105</v>
      </c>
      <c r="AX347" s="275">
        <v>105086</v>
      </c>
      <c r="AY347" s="275">
        <v>111436</v>
      </c>
      <c r="AZ347" s="275">
        <v>115929</v>
      </c>
      <c r="BA347" s="275">
        <v>124936</v>
      </c>
      <c r="BB347" s="275">
        <v>130303</v>
      </c>
      <c r="BC347" s="275">
        <v>134885</v>
      </c>
      <c r="BD347" s="275">
        <v>139980</v>
      </c>
      <c r="BE347" s="275">
        <v>145046</v>
      </c>
      <c r="BF347" s="275">
        <v>147370</v>
      </c>
      <c r="BG347" s="275">
        <v>149218</v>
      </c>
      <c r="BH347" s="275">
        <v>152635</v>
      </c>
      <c r="BI347" s="275">
        <v>156798</v>
      </c>
    </row>
    <row r="348" spans="1:61" ht="18" customHeight="1" x14ac:dyDescent="0.2">
      <c r="A348" s="274" t="s">
        <v>1068</v>
      </c>
      <c r="B348" s="275">
        <v>603</v>
      </c>
      <c r="C348" s="275">
        <v>576</v>
      </c>
      <c r="D348" s="275">
        <v>524</v>
      </c>
      <c r="E348" s="275">
        <v>589</v>
      </c>
      <c r="F348" s="275">
        <v>662</v>
      </c>
      <c r="G348" s="275">
        <v>787</v>
      </c>
      <c r="H348" s="275">
        <v>1041</v>
      </c>
      <c r="I348" s="275">
        <v>1048</v>
      </c>
      <c r="J348" s="275">
        <v>1467</v>
      </c>
      <c r="K348" s="275">
        <v>1778</v>
      </c>
      <c r="L348" s="275"/>
      <c r="M348" s="275"/>
      <c r="N348" s="275"/>
      <c r="O348" s="275"/>
      <c r="P348" s="275">
        <v>1984</v>
      </c>
      <c r="Q348" s="275">
        <v>2121</v>
      </c>
      <c r="R348" s="275">
        <v>2476</v>
      </c>
      <c r="S348" s="275">
        <v>2846</v>
      </c>
      <c r="T348" s="275">
        <v>2866</v>
      </c>
      <c r="U348" s="275">
        <v>3171</v>
      </c>
      <c r="V348" s="275">
        <v>3708</v>
      </c>
      <c r="W348" s="275">
        <v>4307</v>
      </c>
      <c r="X348" s="275">
        <v>4902</v>
      </c>
      <c r="Y348" s="275">
        <v>5315</v>
      </c>
      <c r="Z348" s="275">
        <v>6191</v>
      </c>
      <c r="AA348" s="275">
        <v>6861</v>
      </c>
      <c r="AB348" s="275">
        <v>8094</v>
      </c>
      <c r="AC348" s="275">
        <v>9154</v>
      </c>
      <c r="AD348" s="275">
        <v>9831</v>
      </c>
      <c r="AE348" s="275">
        <v>10998</v>
      </c>
      <c r="AF348" s="275">
        <v>11914</v>
      </c>
      <c r="AG348" s="275">
        <v>12169</v>
      </c>
      <c r="AH348" s="275">
        <v>13976</v>
      </c>
      <c r="AI348" s="275">
        <v>14848</v>
      </c>
      <c r="AJ348" s="275">
        <v>18010</v>
      </c>
      <c r="AK348" s="275">
        <v>18347</v>
      </c>
      <c r="AL348" s="275">
        <v>18477</v>
      </c>
      <c r="AM348" s="275">
        <v>18376</v>
      </c>
      <c r="AN348" s="275">
        <v>17653</v>
      </c>
      <c r="AO348" s="275">
        <v>19576</v>
      </c>
      <c r="AP348" s="275">
        <v>19320</v>
      </c>
      <c r="AQ348" s="275">
        <v>20642</v>
      </c>
      <c r="AR348" s="275">
        <v>24923</v>
      </c>
      <c r="AS348" s="275">
        <v>25967</v>
      </c>
      <c r="AT348" s="275">
        <v>27127</v>
      </c>
      <c r="AU348" s="275">
        <v>27583</v>
      </c>
      <c r="AV348" s="275">
        <v>27900</v>
      </c>
      <c r="AW348" s="275">
        <v>30268</v>
      </c>
      <c r="AX348" s="275">
        <v>31180</v>
      </c>
      <c r="AY348" s="275">
        <v>32507</v>
      </c>
      <c r="AZ348" s="275">
        <v>33580</v>
      </c>
      <c r="BA348" s="275">
        <v>36457</v>
      </c>
      <c r="BB348" s="275">
        <v>37341</v>
      </c>
      <c r="BC348" s="275">
        <v>36771</v>
      </c>
      <c r="BD348" s="275">
        <v>37152</v>
      </c>
      <c r="BE348" s="275">
        <v>36806</v>
      </c>
      <c r="BF348" s="275">
        <v>39093</v>
      </c>
      <c r="BG348" s="275">
        <v>39411</v>
      </c>
      <c r="BH348" s="275">
        <v>39672</v>
      </c>
      <c r="BI348" s="275">
        <v>40076</v>
      </c>
    </row>
    <row r="349" spans="1:61" ht="18" customHeight="1" x14ac:dyDescent="0.2">
      <c r="A349" s="274" t="s">
        <v>1067</v>
      </c>
      <c r="B349" s="275">
        <v>0</v>
      </c>
      <c r="C349" s="275">
        <v>0</v>
      </c>
      <c r="D349" s="275">
        <v>0</v>
      </c>
      <c r="E349" s="275">
        <v>0</v>
      </c>
      <c r="F349" s="275">
        <v>0</v>
      </c>
      <c r="G349" s="275">
        <v>9</v>
      </c>
      <c r="H349" s="275">
        <v>225</v>
      </c>
      <c r="I349" s="275">
        <v>852</v>
      </c>
      <c r="J349" s="275">
        <v>990</v>
      </c>
      <c r="K349" s="275">
        <v>1038</v>
      </c>
      <c r="L349" s="275"/>
      <c r="M349" s="275"/>
      <c r="N349" s="275"/>
      <c r="O349" s="275"/>
      <c r="P349" s="275">
        <v>1151</v>
      </c>
      <c r="Q349" s="275">
        <v>1583</v>
      </c>
      <c r="R349" s="275">
        <v>2336</v>
      </c>
      <c r="S349" s="275">
        <v>2648</v>
      </c>
      <c r="T349" s="275">
        <v>3520</v>
      </c>
      <c r="U349" s="275">
        <v>4244</v>
      </c>
      <c r="V349" s="275">
        <v>4669</v>
      </c>
      <c r="W349" s="275">
        <v>5216</v>
      </c>
      <c r="X349" s="275">
        <v>6079</v>
      </c>
      <c r="Y349" s="275">
        <v>7056</v>
      </c>
      <c r="Z349" s="275">
        <v>7918</v>
      </c>
      <c r="AA349" s="275">
        <v>9147</v>
      </c>
      <c r="AB349" s="275">
        <v>9791</v>
      </c>
      <c r="AC349" s="275">
        <v>10668</v>
      </c>
      <c r="AD349" s="275">
        <v>11814</v>
      </c>
      <c r="AE349" s="275">
        <v>12811</v>
      </c>
      <c r="AF349" s="275">
        <v>14053</v>
      </c>
      <c r="AG349" s="275">
        <v>15599</v>
      </c>
      <c r="AH349" s="275">
        <v>16802</v>
      </c>
      <c r="AI349" s="275">
        <v>19834</v>
      </c>
      <c r="AJ349" s="275">
        <v>21913</v>
      </c>
      <c r="AK349" s="275">
        <v>25608</v>
      </c>
      <c r="AL349" s="275">
        <v>28686</v>
      </c>
      <c r="AM349" s="275">
        <v>31360</v>
      </c>
      <c r="AN349" s="275">
        <v>35206</v>
      </c>
      <c r="AO349" s="275">
        <v>38218</v>
      </c>
      <c r="AP349" s="275">
        <v>43449</v>
      </c>
      <c r="AQ349" s="275">
        <v>46359</v>
      </c>
      <c r="AR349" s="275">
        <v>47789</v>
      </c>
      <c r="AS349" s="275">
        <v>48089</v>
      </c>
      <c r="AT349" s="275">
        <v>52044</v>
      </c>
      <c r="AU349" s="275">
        <v>57690</v>
      </c>
      <c r="AV349" s="275">
        <v>60949</v>
      </c>
      <c r="AW349" s="275">
        <v>63631</v>
      </c>
      <c r="AX349" s="275">
        <v>67430</v>
      </c>
      <c r="AY349" s="275">
        <v>71796</v>
      </c>
      <c r="AZ349" s="275">
        <v>74727</v>
      </c>
      <c r="BA349" s="275">
        <v>79189</v>
      </c>
      <c r="BB349" s="275">
        <v>84576</v>
      </c>
      <c r="BC349" s="275">
        <v>89347</v>
      </c>
      <c r="BD349" s="275">
        <v>93275</v>
      </c>
      <c r="BE349" s="275">
        <v>98774</v>
      </c>
      <c r="BF349" s="275">
        <v>97691</v>
      </c>
      <c r="BG349" s="275">
        <v>99024</v>
      </c>
      <c r="BH349" s="275">
        <v>101760</v>
      </c>
      <c r="BI349" s="275">
        <v>105723</v>
      </c>
    </row>
    <row r="350" spans="1:61" ht="18" customHeight="1" x14ac:dyDescent="0.2">
      <c r="A350" s="274" t="s">
        <v>1066</v>
      </c>
      <c r="B350" s="275">
        <v>0</v>
      </c>
      <c r="C350" s="275">
        <v>0</v>
      </c>
      <c r="D350" s="275">
        <v>0</v>
      </c>
      <c r="E350" s="275">
        <v>0</v>
      </c>
      <c r="F350" s="275">
        <v>0</v>
      </c>
      <c r="G350" s="275">
        <v>1</v>
      </c>
      <c r="H350" s="275">
        <v>2</v>
      </c>
      <c r="I350" s="275">
        <v>3</v>
      </c>
      <c r="J350" s="275">
        <v>5</v>
      </c>
      <c r="K350" s="275">
        <v>7</v>
      </c>
      <c r="L350" s="275"/>
      <c r="M350" s="275"/>
      <c r="N350" s="275"/>
      <c r="O350" s="275"/>
      <c r="P350" s="275">
        <v>9</v>
      </c>
      <c r="Q350" s="275">
        <v>12</v>
      </c>
      <c r="R350" s="275">
        <v>17</v>
      </c>
      <c r="S350" s="275">
        <v>23</v>
      </c>
      <c r="T350" s="275">
        <v>28</v>
      </c>
      <c r="U350" s="275">
        <v>38</v>
      </c>
      <c r="V350" s="275">
        <v>54</v>
      </c>
      <c r="W350" s="275">
        <v>74</v>
      </c>
      <c r="X350" s="275">
        <v>103</v>
      </c>
      <c r="Y350" s="275">
        <v>136</v>
      </c>
      <c r="Z350" s="275">
        <v>192</v>
      </c>
      <c r="AA350" s="275">
        <v>260</v>
      </c>
      <c r="AB350" s="275">
        <v>374</v>
      </c>
      <c r="AC350" s="275">
        <v>517</v>
      </c>
      <c r="AD350" s="275">
        <v>682</v>
      </c>
      <c r="AE350" s="275">
        <v>938</v>
      </c>
      <c r="AF350" s="275">
        <v>1246</v>
      </c>
      <c r="AG350" s="275">
        <v>1570</v>
      </c>
      <c r="AH350" s="275">
        <v>1929</v>
      </c>
      <c r="AI350" s="275">
        <v>2176</v>
      </c>
      <c r="AJ350" s="275">
        <v>2783</v>
      </c>
      <c r="AK350" s="275">
        <v>2970</v>
      </c>
      <c r="AL350" s="275">
        <v>3114</v>
      </c>
      <c r="AM350" s="275">
        <v>3213</v>
      </c>
      <c r="AN350" s="275">
        <v>4085</v>
      </c>
      <c r="AO350" s="275">
        <v>5482</v>
      </c>
      <c r="AP350" s="275">
        <v>6383</v>
      </c>
      <c r="AQ350" s="275">
        <v>6705</v>
      </c>
      <c r="AR350" s="275">
        <v>7367</v>
      </c>
      <c r="AS350" s="275">
        <v>7720</v>
      </c>
      <c r="AT350" s="275">
        <v>7454</v>
      </c>
      <c r="AU350" s="275">
        <v>7727</v>
      </c>
      <c r="AV350" s="275">
        <v>8168</v>
      </c>
      <c r="AW350" s="275">
        <v>7447</v>
      </c>
      <c r="AX350" s="275">
        <v>6745</v>
      </c>
      <c r="AY350" s="275">
        <v>7139</v>
      </c>
      <c r="AZ350" s="275">
        <v>7989</v>
      </c>
      <c r="BA350" s="275">
        <v>8719</v>
      </c>
      <c r="BB350" s="275">
        <v>9282</v>
      </c>
      <c r="BC350" s="275">
        <v>9815</v>
      </c>
      <c r="BD350" s="275">
        <v>10626</v>
      </c>
      <c r="BE350" s="275">
        <v>10911</v>
      </c>
      <c r="BF350" s="275">
        <v>11526</v>
      </c>
      <c r="BG350" s="275">
        <v>11653</v>
      </c>
      <c r="BH350" s="275">
        <v>12258</v>
      </c>
      <c r="BI350" s="275">
        <v>13416</v>
      </c>
    </row>
    <row r="351" spans="1:61" ht="18" customHeight="1" x14ac:dyDescent="0.2">
      <c r="A351" s="274" t="s">
        <v>1065</v>
      </c>
      <c r="B351" s="275">
        <v>0</v>
      </c>
      <c r="C351" s="275">
        <v>0</v>
      </c>
      <c r="D351" s="275">
        <v>0</v>
      </c>
      <c r="E351" s="275">
        <v>0</v>
      </c>
      <c r="F351" s="275">
        <v>0</v>
      </c>
      <c r="G351" s="275">
        <v>0</v>
      </c>
      <c r="H351" s="275">
        <v>0</v>
      </c>
      <c r="I351" s="275">
        <v>190</v>
      </c>
      <c r="J351" s="275">
        <v>244</v>
      </c>
      <c r="K351" s="275">
        <v>216</v>
      </c>
      <c r="L351" s="275"/>
      <c r="M351" s="275"/>
      <c r="N351" s="275"/>
      <c r="O351" s="275"/>
      <c r="P351" s="275">
        <v>143</v>
      </c>
      <c r="Q351" s="275">
        <v>121</v>
      </c>
      <c r="R351" s="275">
        <v>120</v>
      </c>
      <c r="S351" s="275">
        <v>165</v>
      </c>
      <c r="T351" s="275">
        <v>200</v>
      </c>
      <c r="U351" s="275">
        <v>220</v>
      </c>
      <c r="V351" s="275">
        <v>260</v>
      </c>
      <c r="W351" s="275">
        <v>267</v>
      </c>
      <c r="X351" s="275">
        <v>268</v>
      </c>
      <c r="Y351" s="275">
        <v>283</v>
      </c>
      <c r="Z351" s="275">
        <v>307</v>
      </c>
      <c r="AA351" s="275">
        <v>337</v>
      </c>
      <c r="AB351" s="275">
        <v>367</v>
      </c>
      <c r="AC351" s="275">
        <v>392</v>
      </c>
      <c r="AD351" s="275">
        <v>423</v>
      </c>
      <c r="AE351" s="275">
        <v>454</v>
      </c>
      <c r="AF351" s="275">
        <v>458</v>
      </c>
      <c r="AG351" s="275">
        <v>499</v>
      </c>
      <c r="AH351" s="275">
        <v>732</v>
      </c>
      <c r="AI351" s="275">
        <v>2503</v>
      </c>
      <c r="AJ351" s="275">
        <v>1700</v>
      </c>
      <c r="AK351" s="275">
        <v>1962</v>
      </c>
      <c r="AL351" s="275">
        <v>2888</v>
      </c>
      <c r="AM351" s="275">
        <v>3963</v>
      </c>
      <c r="AN351" s="275">
        <v>5603</v>
      </c>
      <c r="AO351" s="275">
        <v>6690</v>
      </c>
      <c r="AP351" s="275">
        <v>9475</v>
      </c>
      <c r="AQ351" s="275">
        <v>11234</v>
      </c>
      <c r="AR351" s="275">
        <v>11401</v>
      </c>
      <c r="AS351" s="275">
        <v>9460</v>
      </c>
      <c r="AT351" s="275">
        <v>10822</v>
      </c>
      <c r="AU351" s="275">
        <v>13338</v>
      </c>
      <c r="AV351" s="275">
        <v>15026</v>
      </c>
      <c r="AW351" s="275">
        <v>15773</v>
      </c>
      <c r="AX351" s="275">
        <v>18260</v>
      </c>
      <c r="AY351" s="275">
        <v>20537</v>
      </c>
      <c r="AZ351" s="275">
        <v>22358</v>
      </c>
      <c r="BA351" s="275">
        <v>24839</v>
      </c>
      <c r="BB351" s="275">
        <v>27606</v>
      </c>
      <c r="BC351" s="275">
        <v>30141</v>
      </c>
      <c r="BD351" s="275">
        <v>32291</v>
      </c>
      <c r="BE351" s="275">
        <v>35866</v>
      </c>
      <c r="BF351" s="275">
        <v>33998</v>
      </c>
      <c r="BG351" s="275">
        <v>34741</v>
      </c>
      <c r="BH351" s="275">
        <v>35624</v>
      </c>
      <c r="BI351" s="275">
        <v>37629</v>
      </c>
    </row>
    <row r="352" spans="1:61" ht="18" customHeight="1" x14ac:dyDescent="0.2">
      <c r="A352" s="274" t="s">
        <v>1064</v>
      </c>
      <c r="B352" s="275">
        <v>0</v>
      </c>
      <c r="C352" s="275">
        <v>0</v>
      </c>
      <c r="D352" s="275">
        <v>0</v>
      </c>
      <c r="E352" s="275">
        <v>0</v>
      </c>
      <c r="F352" s="275">
        <v>0</v>
      </c>
      <c r="G352" s="275">
        <v>0</v>
      </c>
      <c r="H352" s="275">
        <v>204</v>
      </c>
      <c r="I352" s="275">
        <v>628</v>
      </c>
      <c r="J352" s="275">
        <v>706</v>
      </c>
      <c r="K352" s="275">
        <v>771</v>
      </c>
      <c r="L352" s="275"/>
      <c r="M352" s="275"/>
      <c r="N352" s="275"/>
      <c r="O352" s="275"/>
      <c r="P352" s="275">
        <v>940</v>
      </c>
      <c r="Q352" s="275">
        <v>1367</v>
      </c>
      <c r="R352" s="275">
        <v>2099</v>
      </c>
      <c r="S352" s="275">
        <v>2338</v>
      </c>
      <c r="T352" s="275">
        <v>3149</v>
      </c>
      <c r="U352" s="275">
        <v>3810</v>
      </c>
      <c r="V352" s="275">
        <v>4129</v>
      </c>
      <c r="W352" s="275">
        <v>4646</v>
      </c>
      <c r="X352" s="275">
        <v>5421</v>
      </c>
      <c r="Y352" s="275">
        <v>6327</v>
      </c>
      <c r="Z352" s="275">
        <v>7055</v>
      </c>
      <c r="AA352" s="275">
        <v>8138</v>
      </c>
      <c r="AB352" s="275">
        <v>8567</v>
      </c>
      <c r="AC352" s="275">
        <v>9204</v>
      </c>
      <c r="AD352" s="275">
        <v>10053</v>
      </c>
      <c r="AE352" s="275">
        <v>10695</v>
      </c>
      <c r="AF352" s="275">
        <v>11538</v>
      </c>
      <c r="AG352" s="275">
        <v>12656</v>
      </c>
      <c r="AH352" s="275">
        <v>13223</v>
      </c>
      <c r="AI352" s="275">
        <v>14229</v>
      </c>
      <c r="AJ352" s="275">
        <v>16433</v>
      </c>
      <c r="AK352" s="275">
        <v>19563</v>
      </c>
      <c r="AL352" s="275">
        <v>21480</v>
      </c>
      <c r="AM352" s="275">
        <v>22838</v>
      </c>
      <c r="AN352" s="275">
        <v>24038</v>
      </c>
      <c r="AO352" s="275">
        <v>24516</v>
      </c>
      <c r="AP352" s="275">
        <v>25978</v>
      </c>
      <c r="AQ352" s="275">
        <v>26803</v>
      </c>
      <c r="AR352" s="275">
        <v>27334</v>
      </c>
      <c r="AS352" s="275">
        <v>29129</v>
      </c>
      <c r="AT352" s="275">
        <v>31882</v>
      </c>
      <c r="AU352" s="275">
        <v>34571</v>
      </c>
      <c r="AV352" s="275">
        <v>35561</v>
      </c>
      <c r="AW352" s="275">
        <v>37872</v>
      </c>
      <c r="AX352" s="275">
        <v>39760</v>
      </c>
      <c r="AY352" s="275">
        <v>41341</v>
      </c>
      <c r="AZ352" s="275">
        <v>41563</v>
      </c>
      <c r="BA352" s="275">
        <v>42341</v>
      </c>
      <c r="BB352" s="275">
        <v>44039</v>
      </c>
      <c r="BC352" s="275">
        <v>45483</v>
      </c>
      <c r="BD352" s="275">
        <v>46307</v>
      </c>
      <c r="BE352" s="275">
        <v>47683</v>
      </c>
      <c r="BF352" s="275">
        <v>47764</v>
      </c>
      <c r="BG352" s="275">
        <v>48129</v>
      </c>
      <c r="BH352" s="275">
        <v>49138</v>
      </c>
      <c r="BI352" s="275">
        <v>49686</v>
      </c>
    </row>
    <row r="353" spans="1:61" ht="18" customHeight="1" x14ac:dyDescent="0.2">
      <c r="A353" s="274" t="s">
        <v>1052</v>
      </c>
      <c r="B353" s="275">
        <v>0</v>
      </c>
      <c r="C353" s="275">
        <v>0</v>
      </c>
      <c r="D353" s="275">
        <v>0</v>
      </c>
      <c r="E353" s="275">
        <v>0</v>
      </c>
      <c r="F353" s="275">
        <v>0</v>
      </c>
      <c r="G353" s="275">
        <v>0</v>
      </c>
      <c r="H353" s="275">
        <v>98</v>
      </c>
      <c r="I353" s="275">
        <v>304</v>
      </c>
      <c r="J353" s="275">
        <v>366</v>
      </c>
      <c r="K353" s="275">
        <v>425</v>
      </c>
      <c r="L353" s="275"/>
      <c r="M353" s="275"/>
      <c r="N353" s="275"/>
      <c r="O353" s="275"/>
      <c r="P353" s="275">
        <v>505</v>
      </c>
      <c r="Q353" s="275">
        <v>779</v>
      </c>
      <c r="R353" s="275">
        <v>1140</v>
      </c>
      <c r="S353" s="275">
        <v>1226</v>
      </c>
      <c r="T353" s="275">
        <v>1775</v>
      </c>
      <c r="U353" s="275">
        <v>2094</v>
      </c>
      <c r="V353" s="275">
        <v>2448</v>
      </c>
      <c r="W353" s="275">
        <v>2619</v>
      </c>
      <c r="X353" s="275">
        <v>3007</v>
      </c>
      <c r="Y353" s="275">
        <v>3587</v>
      </c>
      <c r="Z353" s="275">
        <v>3984</v>
      </c>
      <c r="AA353" s="275">
        <v>4558</v>
      </c>
      <c r="AB353" s="275">
        <v>4776</v>
      </c>
      <c r="AC353" s="275">
        <v>5110</v>
      </c>
      <c r="AD353" s="275">
        <v>5547</v>
      </c>
      <c r="AE353" s="275">
        <v>5882</v>
      </c>
      <c r="AF353" s="275">
        <v>6371</v>
      </c>
      <c r="AG353" s="275">
        <v>6985</v>
      </c>
      <c r="AH353" s="275">
        <v>7410</v>
      </c>
      <c r="AI353" s="275">
        <v>8008</v>
      </c>
      <c r="AJ353" s="275">
        <v>9247</v>
      </c>
      <c r="AK353" s="275">
        <v>10866</v>
      </c>
      <c r="AL353" s="275">
        <v>12239</v>
      </c>
      <c r="AM353" s="275">
        <v>13121</v>
      </c>
      <c r="AN353" s="275">
        <v>13515</v>
      </c>
      <c r="AO353" s="275">
        <v>13683</v>
      </c>
      <c r="AP353" s="275">
        <v>14596</v>
      </c>
      <c r="AQ353" s="275">
        <v>14917</v>
      </c>
      <c r="AR353" s="275">
        <v>15230</v>
      </c>
      <c r="AS353" s="275">
        <v>16396</v>
      </c>
      <c r="AT353" s="275">
        <v>18526</v>
      </c>
      <c r="AU353" s="275">
        <v>21234</v>
      </c>
      <c r="AV353" s="275">
        <v>21568</v>
      </c>
      <c r="AW353" s="275">
        <v>22203</v>
      </c>
      <c r="AX353" s="275">
        <v>23047</v>
      </c>
      <c r="AY353" s="275">
        <v>23353</v>
      </c>
      <c r="AZ353" s="275">
        <v>23445</v>
      </c>
      <c r="BA353" s="275">
        <v>23898</v>
      </c>
      <c r="BB353" s="275">
        <v>25852</v>
      </c>
      <c r="BC353" s="275">
        <v>30314</v>
      </c>
      <c r="BD353" s="275">
        <v>31397</v>
      </c>
      <c r="BE353" s="275">
        <v>29009</v>
      </c>
      <c r="BF353" s="275">
        <v>27314</v>
      </c>
      <c r="BG353" s="275">
        <v>27514</v>
      </c>
      <c r="BH353" s="275">
        <v>28143</v>
      </c>
      <c r="BI353" s="275">
        <v>28558</v>
      </c>
    </row>
    <row r="354" spans="1:61" ht="18" customHeight="1" x14ac:dyDescent="0.2">
      <c r="A354" s="274" t="s">
        <v>1051</v>
      </c>
      <c r="B354" s="275">
        <v>0</v>
      </c>
      <c r="C354" s="275">
        <v>0</v>
      </c>
      <c r="D354" s="275">
        <v>0</v>
      </c>
      <c r="E354" s="275">
        <v>0</v>
      </c>
      <c r="F354" s="275">
        <v>0</v>
      </c>
      <c r="G354" s="275">
        <v>0</v>
      </c>
      <c r="H354" s="275">
        <v>105</v>
      </c>
      <c r="I354" s="275">
        <v>324</v>
      </c>
      <c r="J354" s="275">
        <v>340</v>
      </c>
      <c r="K354" s="275">
        <v>346</v>
      </c>
      <c r="L354" s="275"/>
      <c r="M354" s="275"/>
      <c r="N354" s="275"/>
      <c r="O354" s="275"/>
      <c r="P354" s="275">
        <v>436</v>
      </c>
      <c r="Q354" s="275">
        <v>588</v>
      </c>
      <c r="R354" s="275">
        <v>959</v>
      </c>
      <c r="S354" s="275">
        <v>1112</v>
      </c>
      <c r="T354" s="275">
        <v>1374</v>
      </c>
      <c r="U354" s="275">
        <v>1716</v>
      </c>
      <c r="V354" s="275">
        <v>1681</v>
      </c>
      <c r="W354" s="275">
        <v>2026</v>
      </c>
      <c r="X354" s="275">
        <v>2414</v>
      </c>
      <c r="Y354" s="275">
        <v>2740</v>
      </c>
      <c r="Z354" s="275">
        <v>3071</v>
      </c>
      <c r="AA354" s="275">
        <v>3580</v>
      </c>
      <c r="AB354" s="275">
        <v>3791</v>
      </c>
      <c r="AC354" s="275">
        <v>4094</v>
      </c>
      <c r="AD354" s="275">
        <v>4507</v>
      </c>
      <c r="AE354" s="275">
        <v>4813</v>
      </c>
      <c r="AF354" s="275">
        <v>5167</v>
      </c>
      <c r="AG354" s="275">
        <v>5670</v>
      </c>
      <c r="AH354" s="275">
        <v>5813</v>
      </c>
      <c r="AI354" s="275">
        <v>6221</v>
      </c>
      <c r="AJ354" s="275">
        <v>7186</v>
      </c>
      <c r="AK354" s="275">
        <v>8697</v>
      </c>
      <c r="AL354" s="275">
        <v>9241</v>
      </c>
      <c r="AM354" s="275">
        <v>9717</v>
      </c>
      <c r="AN354" s="275">
        <v>10522</v>
      </c>
      <c r="AO354" s="275">
        <v>10833</v>
      </c>
      <c r="AP354" s="275">
        <v>11382</v>
      </c>
      <c r="AQ354" s="275">
        <v>11886</v>
      </c>
      <c r="AR354" s="275">
        <v>12103</v>
      </c>
      <c r="AS354" s="275">
        <v>12733</v>
      </c>
      <c r="AT354" s="275">
        <v>13357</v>
      </c>
      <c r="AU354" s="275">
        <v>13338</v>
      </c>
      <c r="AV354" s="275">
        <v>13994</v>
      </c>
      <c r="AW354" s="275">
        <v>15669</v>
      </c>
      <c r="AX354" s="275">
        <v>16713</v>
      </c>
      <c r="AY354" s="275">
        <v>17987</v>
      </c>
      <c r="AZ354" s="275">
        <v>18117</v>
      </c>
      <c r="BA354" s="275">
        <v>18443</v>
      </c>
      <c r="BB354" s="275">
        <v>18187</v>
      </c>
      <c r="BC354" s="275">
        <v>15169</v>
      </c>
      <c r="BD354" s="275">
        <v>14910</v>
      </c>
      <c r="BE354" s="275">
        <v>18673</v>
      </c>
      <c r="BF354" s="275">
        <v>20450</v>
      </c>
      <c r="BG354" s="275">
        <v>20616</v>
      </c>
      <c r="BH354" s="275">
        <v>20994</v>
      </c>
      <c r="BI354" s="275">
        <v>21128</v>
      </c>
    </row>
    <row r="355" spans="1:61" ht="18" customHeight="1" x14ac:dyDescent="0.2">
      <c r="A355" s="274" t="s">
        <v>1063</v>
      </c>
      <c r="B355" s="275">
        <v>0</v>
      </c>
      <c r="C355" s="275">
        <v>0</v>
      </c>
      <c r="D355" s="275">
        <v>0</v>
      </c>
      <c r="E355" s="275">
        <v>0</v>
      </c>
      <c r="F355" s="275">
        <v>0</v>
      </c>
      <c r="G355" s="275">
        <v>0</v>
      </c>
      <c r="H355" s="275">
        <v>0</v>
      </c>
      <c r="I355" s="275">
        <v>0</v>
      </c>
      <c r="J355" s="275">
        <v>0</v>
      </c>
      <c r="K355" s="275">
        <v>0</v>
      </c>
      <c r="L355" s="275"/>
      <c r="M355" s="275"/>
      <c r="N355" s="275"/>
      <c r="O355" s="275"/>
      <c r="P355" s="275">
        <v>0</v>
      </c>
      <c r="Q355" s="275">
        <v>0</v>
      </c>
      <c r="R355" s="275">
        <v>0</v>
      </c>
      <c r="S355" s="275">
        <v>0</v>
      </c>
      <c r="T355" s="275">
        <v>0</v>
      </c>
      <c r="U355" s="275">
        <v>0</v>
      </c>
      <c r="V355" s="275">
        <v>0</v>
      </c>
      <c r="W355" s="275">
        <v>0</v>
      </c>
      <c r="X355" s="275">
        <v>0</v>
      </c>
      <c r="Y355" s="275">
        <v>0</v>
      </c>
      <c r="Z355" s="275">
        <v>0</v>
      </c>
      <c r="AA355" s="275">
        <v>0</v>
      </c>
      <c r="AB355" s="275">
        <v>0</v>
      </c>
      <c r="AC355" s="275">
        <v>0</v>
      </c>
      <c r="AD355" s="275">
        <v>0</v>
      </c>
      <c r="AE355" s="275">
        <v>0</v>
      </c>
      <c r="AF355" s="275">
        <v>0</v>
      </c>
      <c r="AG355" s="275">
        <v>0</v>
      </c>
      <c r="AH355" s="275">
        <v>0</v>
      </c>
      <c r="AI355" s="275">
        <v>0</v>
      </c>
      <c r="AJ355" s="275">
        <v>0</v>
      </c>
      <c r="AK355" s="275">
        <v>0</v>
      </c>
      <c r="AL355" s="275">
        <v>0</v>
      </c>
      <c r="AM355" s="275">
        <v>0</v>
      </c>
      <c r="AN355" s="275">
        <v>0</v>
      </c>
      <c r="AO355" s="275">
        <v>0</v>
      </c>
      <c r="AP355" s="275">
        <v>0</v>
      </c>
      <c r="AQ355" s="275">
        <v>0</v>
      </c>
      <c r="AR355" s="275">
        <v>4</v>
      </c>
      <c r="AS355" s="275">
        <v>14</v>
      </c>
      <c r="AT355" s="275">
        <v>9</v>
      </c>
      <c r="AU355" s="275">
        <v>5</v>
      </c>
      <c r="AV355" s="275">
        <v>5</v>
      </c>
      <c r="AW355" s="275">
        <v>3</v>
      </c>
      <c r="AX355" s="275">
        <v>4</v>
      </c>
      <c r="AY355" s="275">
        <v>4</v>
      </c>
      <c r="AZ355" s="275">
        <v>5</v>
      </c>
      <c r="BA355" s="275">
        <v>2</v>
      </c>
      <c r="BB355" s="275">
        <v>5</v>
      </c>
      <c r="BC355" s="275">
        <v>4</v>
      </c>
      <c r="BD355" s="275">
        <v>5</v>
      </c>
      <c r="BE355" s="275">
        <v>7</v>
      </c>
      <c r="BF355" s="275">
        <v>8</v>
      </c>
      <c r="BG355" s="275">
        <v>11</v>
      </c>
      <c r="BH355" s="275">
        <v>10</v>
      </c>
      <c r="BI355" s="275">
        <v>8</v>
      </c>
    </row>
    <row r="356" spans="1:61" ht="18" customHeight="1" x14ac:dyDescent="0.2">
      <c r="A356" s="274" t="s">
        <v>1052</v>
      </c>
      <c r="B356" s="275">
        <v>0</v>
      </c>
      <c r="C356" s="275">
        <v>0</v>
      </c>
      <c r="D356" s="275">
        <v>0</v>
      </c>
      <c r="E356" s="275">
        <v>0</v>
      </c>
      <c r="F356" s="275">
        <v>0</v>
      </c>
      <c r="G356" s="275">
        <v>0</v>
      </c>
      <c r="H356" s="275">
        <v>0</v>
      </c>
      <c r="I356" s="275">
        <v>0</v>
      </c>
      <c r="J356" s="275">
        <v>0</v>
      </c>
      <c r="K356" s="275">
        <v>0</v>
      </c>
      <c r="L356" s="275"/>
      <c r="M356" s="275"/>
      <c r="N356" s="275"/>
      <c r="O356" s="275"/>
      <c r="P356" s="275">
        <v>0</v>
      </c>
      <c r="Q356" s="275">
        <v>0</v>
      </c>
      <c r="R356" s="275">
        <v>0</v>
      </c>
      <c r="S356" s="275">
        <v>0</v>
      </c>
      <c r="T356" s="275">
        <v>0</v>
      </c>
      <c r="U356" s="275">
        <v>0</v>
      </c>
      <c r="V356" s="275">
        <v>0</v>
      </c>
      <c r="W356" s="275">
        <v>0</v>
      </c>
      <c r="X356" s="275">
        <v>0</v>
      </c>
      <c r="Y356" s="275">
        <v>0</v>
      </c>
      <c r="Z356" s="275">
        <v>0</v>
      </c>
      <c r="AA356" s="275">
        <v>0</v>
      </c>
      <c r="AB356" s="275">
        <v>0</v>
      </c>
      <c r="AC356" s="275">
        <v>0</v>
      </c>
      <c r="AD356" s="275">
        <v>0</v>
      </c>
      <c r="AE356" s="275">
        <v>0</v>
      </c>
      <c r="AF356" s="275">
        <v>0</v>
      </c>
      <c r="AG356" s="275">
        <v>0</v>
      </c>
      <c r="AH356" s="275">
        <v>0</v>
      </c>
      <c r="AI356" s="275">
        <v>0</v>
      </c>
      <c r="AJ356" s="275">
        <v>0</v>
      </c>
      <c r="AK356" s="275">
        <v>0</v>
      </c>
      <c r="AL356" s="275">
        <v>0</v>
      </c>
      <c r="AM356" s="275">
        <v>0</v>
      </c>
      <c r="AN356" s="275">
        <v>0</v>
      </c>
      <c r="AO356" s="275">
        <v>0</v>
      </c>
      <c r="AP356" s="275">
        <v>0</v>
      </c>
      <c r="AQ356" s="275">
        <v>0</v>
      </c>
      <c r="AR356" s="275">
        <v>3</v>
      </c>
      <c r="AS356" s="275">
        <v>10</v>
      </c>
      <c r="AT356" s="275">
        <v>7</v>
      </c>
      <c r="AU356" s="275">
        <v>4</v>
      </c>
      <c r="AV356" s="275">
        <v>4</v>
      </c>
      <c r="AW356" s="275">
        <v>2</v>
      </c>
      <c r="AX356" s="275">
        <v>3</v>
      </c>
      <c r="AY356" s="275">
        <v>3</v>
      </c>
      <c r="AZ356" s="275">
        <v>3</v>
      </c>
      <c r="BA356" s="275">
        <v>1</v>
      </c>
      <c r="BB356" s="275">
        <v>3</v>
      </c>
      <c r="BC356" s="275">
        <v>3</v>
      </c>
      <c r="BD356" s="275">
        <v>4</v>
      </c>
      <c r="BE356" s="275">
        <v>5</v>
      </c>
      <c r="BF356" s="275">
        <v>5</v>
      </c>
      <c r="BG356" s="275">
        <v>7</v>
      </c>
      <c r="BH356" s="275">
        <v>7</v>
      </c>
      <c r="BI356" s="275">
        <v>6</v>
      </c>
    </row>
    <row r="357" spans="1:61" ht="18" customHeight="1" x14ac:dyDescent="0.2">
      <c r="A357" s="274" t="s">
        <v>1051</v>
      </c>
      <c r="B357" s="275">
        <v>0</v>
      </c>
      <c r="C357" s="275">
        <v>0</v>
      </c>
      <c r="D357" s="275">
        <v>0</v>
      </c>
      <c r="E357" s="275">
        <v>0</v>
      </c>
      <c r="F357" s="275">
        <v>0</v>
      </c>
      <c r="G357" s="275">
        <v>0</v>
      </c>
      <c r="H357" s="275">
        <v>0</v>
      </c>
      <c r="I357" s="275">
        <v>0</v>
      </c>
      <c r="J357" s="275">
        <v>0</v>
      </c>
      <c r="K357" s="275">
        <v>0</v>
      </c>
      <c r="L357" s="275"/>
      <c r="M357" s="275"/>
      <c r="N357" s="275"/>
      <c r="O357" s="275"/>
      <c r="P357" s="275">
        <v>0</v>
      </c>
      <c r="Q357" s="275">
        <v>0</v>
      </c>
      <c r="R357" s="275">
        <v>0</v>
      </c>
      <c r="S357" s="275">
        <v>0</v>
      </c>
      <c r="T357" s="275">
        <v>0</v>
      </c>
      <c r="U357" s="275">
        <v>0</v>
      </c>
      <c r="V357" s="275">
        <v>0</v>
      </c>
      <c r="W357" s="275">
        <v>0</v>
      </c>
      <c r="X357" s="275">
        <v>0</v>
      </c>
      <c r="Y357" s="275">
        <v>0</v>
      </c>
      <c r="Z357" s="275">
        <v>0</v>
      </c>
      <c r="AA357" s="275">
        <v>0</v>
      </c>
      <c r="AB357" s="275">
        <v>0</v>
      </c>
      <c r="AC357" s="275">
        <v>0</v>
      </c>
      <c r="AD357" s="275">
        <v>0</v>
      </c>
      <c r="AE357" s="275">
        <v>0</v>
      </c>
      <c r="AF357" s="275">
        <v>0</v>
      </c>
      <c r="AG357" s="275">
        <v>0</v>
      </c>
      <c r="AH357" s="275">
        <v>0</v>
      </c>
      <c r="AI357" s="275">
        <v>0</v>
      </c>
      <c r="AJ357" s="275">
        <v>0</v>
      </c>
      <c r="AK357" s="275">
        <v>0</v>
      </c>
      <c r="AL357" s="275">
        <v>0</v>
      </c>
      <c r="AM357" s="275">
        <v>0</v>
      </c>
      <c r="AN357" s="275">
        <v>0</v>
      </c>
      <c r="AO357" s="275">
        <v>0</v>
      </c>
      <c r="AP357" s="275">
        <v>0</v>
      </c>
      <c r="AQ357" s="275">
        <v>0</v>
      </c>
      <c r="AR357" s="275">
        <v>1</v>
      </c>
      <c r="AS357" s="275">
        <v>4</v>
      </c>
      <c r="AT357" s="275">
        <v>2</v>
      </c>
      <c r="AU357" s="275">
        <v>1</v>
      </c>
      <c r="AV357" s="275">
        <v>1</v>
      </c>
      <c r="AW357" s="275">
        <v>1</v>
      </c>
      <c r="AX357" s="275">
        <v>1</v>
      </c>
      <c r="AY357" s="275">
        <v>1</v>
      </c>
      <c r="AZ357" s="275">
        <v>1</v>
      </c>
      <c r="BA357" s="275">
        <v>1</v>
      </c>
      <c r="BB357" s="275">
        <v>2</v>
      </c>
      <c r="BC357" s="275">
        <v>1</v>
      </c>
      <c r="BD357" s="275">
        <v>2</v>
      </c>
      <c r="BE357" s="275">
        <v>2</v>
      </c>
      <c r="BF357" s="275">
        <v>2</v>
      </c>
      <c r="BG357" s="275">
        <v>3</v>
      </c>
      <c r="BH357" s="275">
        <v>3</v>
      </c>
      <c r="BI357" s="275">
        <v>2</v>
      </c>
    </row>
    <row r="358" spans="1:61" ht="18" customHeight="1" x14ac:dyDescent="0.2">
      <c r="A358" s="274" t="s">
        <v>1062</v>
      </c>
      <c r="B358" s="275">
        <v>0</v>
      </c>
      <c r="C358" s="275">
        <v>0</v>
      </c>
      <c r="D358" s="275">
        <v>0</v>
      </c>
      <c r="E358" s="275">
        <v>0</v>
      </c>
      <c r="F358" s="275">
        <v>0</v>
      </c>
      <c r="G358" s="275">
        <v>0</v>
      </c>
      <c r="H358" s="275">
        <v>0</v>
      </c>
      <c r="I358" s="275">
        <v>0</v>
      </c>
      <c r="J358" s="275">
        <v>0</v>
      </c>
      <c r="K358" s="275">
        <v>0</v>
      </c>
      <c r="L358" s="275"/>
      <c r="M358" s="275"/>
      <c r="N358" s="275"/>
      <c r="O358" s="275"/>
      <c r="P358" s="275">
        <v>0</v>
      </c>
      <c r="Q358" s="275">
        <v>0</v>
      </c>
      <c r="R358" s="275">
        <v>0</v>
      </c>
      <c r="S358" s="275">
        <v>0</v>
      </c>
      <c r="T358" s="275">
        <v>0</v>
      </c>
      <c r="U358" s="275">
        <v>0</v>
      </c>
      <c r="V358" s="275">
        <v>0</v>
      </c>
      <c r="W358" s="275">
        <v>0</v>
      </c>
      <c r="X358" s="275">
        <v>0</v>
      </c>
      <c r="Y358" s="275">
        <v>0</v>
      </c>
      <c r="Z358" s="275">
        <v>0</v>
      </c>
      <c r="AA358" s="275">
        <v>0</v>
      </c>
      <c r="AB358" s="275">
        <v>0</v>
      </c>
      <c r="AC358" s="275">
        <v>0</v>
      </c>
      <c r="AD358" s="275">
        <v>0</v>
      </c>
      <c r="AE358" s="275">
        <v>0</v>
      </c>
      <c r="AF358" s="275">
        <v>0</v>
      </c>
      <c r="AG358" s="275">
        <v>0</v>
      </c>
      <c r="AH358" s="275">
        <v>0</v>
      </c>
      <c r="AI358" s="275">
        <v>0</v>
      </c>
      <c r="AJ358" s="275">
        <v>0</v>
      </c>
      <c r="AK358" s="275">
        <v>0</v>
      </c>
      <c r="AL358" s="275">
        <v>0</v>
      </c>
      <c r="AM358" s="275">
        <v>0</v>
      </c>
      <c r="AN358" s="275">
        <v>0</v>
      </c>
      <c r="AO358" s="275">
        <v>0</v>
      </c>
      <c r="AP358" s="275">
        <v>0</v>
      </c>
      <c r="AQ358" s="275">
        <v>0</v>
      </c>
      <c r="AR358" s="275">
        <v>0</v>
      </c>
      <c r="AS358" s="275">
        <v>0</v>
      </c>
      <c r="AT358" s="275">
        <v>0</v>
      </c>
      <c r="AU358" s="275">
        <v>0</v>
      </c>
      <c r="AV358" s="275">
        <v>0</v>
      </c>
      <c r="AW358" s="275">
        <v>0</v>
      </c>
      <c r="AX358" s="275">
        <v>0</v>
      </c>
      <c r="AY358" s="275">
        <v>0</v>
      </c>
      <c r="AZ358" s="275">
        <v>0</v>
      </c>
      <c r="BA358" s="275">
        <v>0</v>
      </c>
      <c r="BB358" s="275">
        <v>0</v>
      </c>
      <c r="BC358" s="275">
        <v>0</v>
      </c>
      <c r="BD358" s="275">
        <v>0</v>
      </c>
      <c r="BE358" s="275">
        <v>0</v>
      </c>
      <c r="BF358" s="275">
        <v>0</v>
      </c>
      <c r="BG358" s="275">
        <v>0</v>
      </c>
      <c r="BH358" s="275">
        <v>0</v>
      </c>
      <c r="BI358" s="275">
        <v>0</v>
      </c>
    </row>
    <row r="359" spans="1:61" ht="18" customHeight="1" x14ac:dyDescent="0.2">
      <c r="A359" s="274" t="s">
        <v>1061</v>
      </c>
      <c r="B359" s="275">
        <v>0</v>
      </c>
      <c r="C359" s="275">
        <v>0</v>
      </c>
      <c r="D359" s="275">
        <v>0</v>
      </c>
      <c r="E359" s="275">
        <v>0</v>
      </c>
      <c r="F359" s="275">
        <v>0</v>
      </c>
      <c r="G359" s="275">
        <v>7</v>
      </c>
      <c r="H359" s="275">
        <v>19</v>
      </c>
      <c r="I359" s="275">
        <v>31</v>
      </c>
      <c r="J359" s="275">
        <v>36</v>
      </c>
      <c r="K359" s="275">
        <v>44</v>
      </c>
      <c r="L359" s="275"/>
      <c r="M359" s="275"/>
      <c r="N359" s="275"/>
      <c r="O359" s="275"/>
      <c r="P359" s="275">
        <v>59</v>
      </c>
      <c r="Q359" s="275">
        <v>84</v>
      </c>
      <c r="R359" s="275">
        <v>100</v>
      </c>
      <c r="S359" s="275">
        <v>122</v>
      </c>
      <c r="T359" s="275">
        <v>142</v>
      </c>
      <c r="U359" s="275">
        <v>176</v>
      </c>
      <c r="V359" s="275">
        <v>227</v>
      </c>
      <c r="W359" s="275">
        <v>228</v>
      </c>
      <c r="X359" s="275">
        <v>287</v>
      </c>
      <c r="Y359" s="275">
        <v>310</v>
      </c>
      <c r="Z359" s="275">
        <v>364</v>
      </c>
      <c r="AA359" s="275">
        <v>412</v>
      </c>
      <c r="AB359" s="275">
        <v>483</v>
      </c>
      <c r="AC359" s="275">
        <v>554</v>
      </c>
      <c r="AD359" s="275">
        <v>656</v>
      </c>
      <c r="AE359" s="275">
        <v>724</v>
      </c>
      <c r="AF359" s="275">
        <v>811</v>
      </c>
      <c r="AG359" s="275">
        <v>874</v>
      </c>
      <c r="AH359" s="275">
        <v>918</v>
      </c>
      <c r="AI359" s="275">
        <v>926</v>
      </c>
      <c r="AJ359" s="275">
        <v>997</v>
      </c>
      <c r="AK359" s="275">
        <v>1114</v>
      </c>
      <c r="AL359" s="275">
        <v>1204</v>
      </c>
      <c r="AM359" s="275">
        <v>1346</v>
      </c>
      <c r="AN359" s="275">
        <v>1481</v>
      </c>
      <c r="AO359" s="275">
        <v>1531</v>
      </c>
      <c r="AP359" s="275">
        <v>1613</v>
      </c>
      <c r="AQ359" s="275">
        <v>1616</v>
      </c>
      <c r="AR359" s="275">
        <v>1684</v>
      </c>
      <c r="AS359" s="275">
        <v>1766</v>
      </c>
      <c r="AT359" s="275">
        <v>1877</v>
      </c>
      <c r="AU359" s="275">
        <v>2048</v>
      </c>
      <c r="AV359" s="275">
        <v>2189</v>
      </c>
      <c r="AW359" s="275">
        <v>2536</v>
      </c>
      <c r="AX359" s="275">
        <v>2661</v>
      </c>
      <c r="AY359" s="275">
        <v>2775</v>
      </c>
      <c r="AZ359" s="275">
        <v>2813</v>
      </c>
      <c r="BA359" s="275">
        <v>3288</v>
      </c>
      <c r="BB359" s="275">
        <v>3645</v>
      </c>
      <c r="BC359" s="275">
        <v>3903</v>
      </c>
      <c r="BD359" s="275">
        <v>4046</v>
      </c>
      <c r="BE359" s="275">
        <v>4307</v>
      </c>
      <c r="BF359" s="275">
        <v>4395</v>
      </c>
      <c r="BG359" s="275">
        <v>4491</v>
      </c>
      <c r="BH359" s="275">
        <v>4731</v>
      </c>
      <c r="BI359" s="275">
        <v>4985</v>
      </c>
    </row>
    <row r="360" spans="1:61" ht="18" customHeight="1" x14ac:dyDescent="0.2">
      <c r="A360" s="274" t="s">
        <v>1060</v>
      </c>
      <c r="B360" s="275">
        <v>207</v>
      </c>
      <c r="C360" s="275">
        <v>264</v>
      </c>
      <c r="D360" s="275">
        <v>351</v>
      </c>
      <c r="E360" s="275">
        <v>420</v>
      </c>
      <c r="F360" s="275">
        <v>506</v>
      </c>
      <c r="G360" s="275">
        <v>613</v>
      </c>
      <c r="H360" s="275">
        <v>467</v>
      </c>
      <c r="I360" s="275">
        <v>334</v>
      </c>
      <c r="J360" s="275">
        <v>394</v>
      </c>
      <c r="K360" s="275">
        <v>595</v>
      </c>
      <c r="L360" s="275"/>
      <c r="M360" s="275"/>
      <c r="N360" s="275"/>
      <c r="O360" s="275"/>
      <c r="P360" s="275">
        <v>898</v>
      </c>
      <c r="Q360" s="275">
        <v>847</v>
      </c>
      <c r="R360" s="275">
        <v>416</v>
      </c>
      <c r="S360" s="275">
        <v>481</v>
      </c>
      <c r="T360" s="275">
        <v>542</v>
      </c>
      <c r="U360" s="275">
        <v>607</v>
      </c>
      <c r="V360" s="275">
        <v>680</v>
      </c>
      <c r="W360" s="275">
        <v>737</v>
      </c>
      <c r="X360" s="275">
        <v>864</v>
      </c>
      <c r="Y360" s="275">
        <v>973</v>
      </c>
      <c r="Z360" s="275">
        <v>1161</v>
      </c>
      <c r="AA360" s="275">
        <v>1328</v>
      </c>
      <c r="AB360" s="275">
        <v>1593</v>
      </c>
      <c r="AC360" s="275">
        <v>1854</v>
      </c>
      <c r="AD360" s="275">
        <v>2068</v>
      </c>
      <c r="AE360" s="275">
        <v>2390</v>
      </c>
      <c r="AF360" s="275">
        <v>2675</v>
      </c>
      <c r="AG360" s="275">
        <v>2879</v>
      </c>
      <c r="AH360" s="275">
        <v>3446</v>
      </c>
      <c r="AI360" s="275">
        <v>3872</v>
      </c>
      <c r="AJ360" s="275">
        <v>4823</v>
      </c>
      <c r="AK360" s="275">
        <v>5257</v>
      </c>
      <c r="AL360" s="275">
        <v>5685</v>
      </c>
      <c r="AM360" s="275">
        <v>6062</v>
      </c>
      <c r="AN360" s="275">
        <v>5526</v>
      </c>
      <c r="AO360" s="275">
        <v>6392</v>
      </c>
      <c r="AP360" s="275">
        <v>6467</v>
      </c>
      <c r="AQ360" s="275">
        <v>7088</v>
      </c>
      <c r="AR360" s="275">
        <v>6393</v>
      </c>
      <c r="AS360" s="275">
        <v>6549</v>
      </c>
      <c r="AT360" s="275">
        <v>5874</v>
      </c>
      <c r="AU360" s="275">
        <v>5505</v>
      </c>
      <c r="AV360" s="275">
        <v>5652</v>
      </c>
      <c r="AW360" s="275">
        <v>6206</v>
      </c>
      <c r="AX360" s="275">
        <v>6476</v>
      </c>
      <c r="AY360" s="275">
        <v>7133</v>
      </c>
      <c r="AZ360" s="275">
        <v>7622</v>
      </c>
      <c r="BA360" s="275">
        <v>9290</v>
      </c>
      <c r="BB360" s="275">
        <v>8387</v>
      </c>
      <c r="BC360" s="275">
        <v>8767</v>
      </c>
      <c r="BD360" s="275">
        <v>9553</v>
      </c>
      <c r="BE360" s="275">
        <v>9466</v>
      </c>
      <c r="BF360" s="275">
        <v>10586</v>
      </c>
      <c r="BG360" s="275">
        <v>10782</v>
      </c>
      <c r="BH360" s="275">
        <v>11203</v>
      </c>
      <c r="BI360" s="275">
        <v>10998</v>
      </c>
    </row>
    <row r="361" spans="1:61" ht="18" customHeight="1" x14ac:dyDescent="0.2">
      <c r="A361" s="274" t="s">
        <v>1059</v>
      </c>
      <c r="B361" s="275">
        <v>0</v>
      </c>
      <c r="C361" s="275">
        <v>0</v>
      </c>
      <c r="D361" s="275">
        <v>0</v>
      </c>
      <c r="E361" s="275">
        <v>0</v>
      </c>
      <c r="F361" s="275">
        <v>0</v>
      </c>
      <c r="G361" s="275">
        <v>0</v>
      </c>
      <c r="H361" s="275">
        <v>0</v>
      </c>
      <c r="I361" s="275">
        <v>0</v>
      </c>
      <c r="J361" s="275">
        <v>0</v>
      </c>
      <c r="K361" s="275">
        <v>0</v>
      </c>
      <c r="L361" s="275"/>
      <c r="M361" s="275"/>
      <c r="N361" s="275"/>
      <c r="O361" s="275"/>
      <c r="P361" s="275">
        <v>0</v>
      </c>
      <c r="Q361" s="275">
        <v>0</v>
      </c>
      <c r="R361" s="275">
        <v>0</v>
      </c>
      <c r="S361" s="275">
        <v>0</v>
      </c>
      <c r="T361" s="275">
        <v>0</v>
      </c>
      <c r="U361" s="275">
        <v>0</v>
      </c>
      <c r="V361" s="275">
        <v>0</v>
      </c>
      <c r="W361" s="275">
        <v>0</v>
      </c>
      <c r="X361" s="275">
        <v>0</v>
      </c>
      <c r="Y361" s="275">
        <v>0</v>
      </c>
      <c r="Z361" s="275">
        <v>0</v>
      </c>
      <c r="AA361" s="275">
        <v>0</v>
      </c>
      <c r="AB361" s="275">
        <v>0</v>
      </c>
      <c r="AC361" s="275">
        <v>0</v>
      </c>
      <c r="AD361" s="275">
        <v>0</v>
      </c>
      <c r="AE361" s="275">
        <v>0</v>
      </c>
      <c r="AF361" s="275">
        <v>0</v>
      </c>
      <c r="AG361" s="275">
        <v>0</v>
      </c>
      <c r="AH361" s="275">
        <v>0</v>
      </c>
      <c r="AI361" s="275">
        <v>0</v>
      </c>
      <c r="AJ361" s="275">
        <v>0</v>
      </c>
      <c r="AK361" s="275">
        <v>0</v>
      </c>
      <c r="AL361" s="275">
        <v>0</v>
      </c>
      <c r="AM361" s="275">
        <v>0</v>
      </c>
      <c r="AN361" s="275">
        <v>0</v>
      </c>
      <c r="AO361" s="275">
        <v>0</v>
      </c>
      <c r="AP361" s="275">
        <v>0</v>
      </c>
      <c r="AQ361" s="275">
        <v>0</v>
      </c>
      <c r="AR361" s="275">
        <v>0</v>
      </c>
      <c r="AS361" s="275">
        <v>0</v>
      </c>
      <c r="AT361" s="275">
        <v>0</v>
      </c>
      <c r="AU361" s="275">
        <v>0</v>
      </c>
      <c r="AV361" s="275">
        <v>0</v>
      </c>
      <c r="AW361" s="275">
        <v>0</v>
      </c>
      <c r="AX361" s="275">
        <v>0</v>
      </c>
      <c r="AY361" s="275">
        <v>0</v>
      </c>
      <c r="AZ361" s="275">
        <v>0</v>
      </c>
      <c r="BA361" s="275">
        <v>0</v>
      </c>
      <c r="BB361" s="275">
        <v>0</v>
      </c>
      <c r="BC361" s="275">
        <v>0</v>
      </c>
      <c r="BD361" s="275">
        <v>0</v>
      </c>
      <c r="BE361" s="275">
        <v>0</v>
      </c>
      <c r="BF361" s="275">
        <v>0</v>
      </c>
      <c r="BG361" s="275">
        <v>0</v>
      </c>
      <c r="BH361" s="275">
        <v>0</v>
      </c>
      <c r="BI361" s="275">
        <v>0</v>
      </c>
    </row>
    <row r="362" spans="1:61" ht="18" customHeight="1" x14ac:dyDescent="0.2">
      <c r="A362" s="274" t="s">
        <v>1058</v>
      </c>
      <c r="B362" s="275">
        <v>49</v>
      </c>
      <c r="C362" s="275">
        <v>50</v>
      </c>
      <c r="D362" s="275">
        <v>52</v>
      </c>
      <c r="E362" s="275">
        <v>59</v>
      </c>
      <c r="F362" s="275">
        <v>68</v>
      </c>
      <c r="G362" s="275">
        <v>75</v>
      </c>
      <c r="H362" s="275">
        <v>89</v>
      </c>
      <c r="I362" s="275">
        <v>107</v>
      </c>
      <c r="J362" s="275">
        <v>132</v>
      </c>
      <c r="K362" s="275">
        <v>154</v>
      </c>
      <c r="L362" s="275"/>
      <c r="M362" s="275"/>
      <c r="N362" s="275"/>
      <c r="O362" s="275"/>
      <c r="P362" s="275">
        <v>182</v>
      </c>
      <c r="Q362" s="275">
        <v>205</v>
      </c>
      <c r="R362" s="275">
        <v>238</v>
      </c>
      <c r="S362" s="275">
        <v>280</v>
      </c>
      <c r="T362" s="275">
        <v>312</v>
      </c>
      <c r="U362" s="275">
        <v>354</v>
      </c>
      <c r="V362" s="275">
        <v>395</v>
      </c>
      <c r="W362" s="275">
        <v>412</v>
      </c>
      <c r="X362" s="275">
        <v>495</v>
      </c>
      <c r="Y362" s="275">
        <v>567</v>
      </c>
      <c r="Z362" s="275">
        <v>699</v>
      </c>
      <c r="AA362" s="275">
        <v>821</v>
      </c>
      <c r="AB362" s="275">
        <v>1027</v>
      </c>
      <c r="AC362" s="275">
        <v>1236</v>
      </c>
      <c r="AD362" s="275">
        <v>1415</v>
      </c>
      <c r="AE362" s="275">
        <v>1693</v>
      </c>
      <c r="AF362" s="275">
        <v>1859</v>
      </c>
      <c r="AG362" s="275">
        <v>1972</v>
      </c>
      <c r="AH362" s="275">
        <v>2427</v>
      </c>
      <c r="AI362" s="275">
        <v>2764</v>
      </c>
      <c r="AJ362" s="275">
        <v>3593</v>
      </c>
      <c r="AK362" s="275">
        <v>3923</v>
      </c>
      <c r="AL362" s="275">
        <v>4234</v>
      </c>
      <c r="AM362" s="275">
        <v>4549</v>
      </c>
      <c r="AN362" s="275">
        <v>3890</v>
      </c>
      <c r="AO362" s="275">
        <v>4692</v>
      </c>
      <c r="AP362" s="275">
        <v>4748</v>
      </c>
      <c r="AQ362" s="275">
        <v>4964</v>
      </c>
      <c r="AR362" s="275">
        <v>4607</v>
      </c>
      <c r="AS362" s="275">
        <v>4701</v>
      </c>
      <c r="AT362" s="275">
        <v>4284</v>
      </c>
      <c r="AU362" s="275">
        <v>3828</v>
      </c>
      <c r="AV362" s="275">
        <v>3794</v>
      </c>
      <c r="AW362" s="275">
        <v>4145</v>
      </c>
      <c r="AX362" s="275">
        <v>4245</v>
      </c>
      <c r="AY362" s="275">
        <v>4815</v>
      </c>
      <c r="AZ362" s="275">
        <v>5034</v>
      </c>
      <c r="BA362" s="275">
        <v>6488</v>
      </c>
      <c r="BB362" s="275">
        <v>5608</v>
      </c>
      <c r="BC362" s="275">
        <v>5830</v>
      </c>
      <c r="BD362" s="275">
        <v>6347</v>
      </c>
      <c r="BE362" s="275">
        <v>6232</v>
      </c>
      <c r="BF362" s="275">
        <v>7259</v>
      </c>
      <c r="BG362" s="275">
        <v>7457</v>
      </c>
      <c r="BH362" s="275">
        <v>7853</v>
      </c>
      <c r="BI362" s="275">
        <v>7662</v>
      </c>
    </row>
    <row r="363" spans="1:61" ht="18" customHeight="1" x14ac:dyDescent="0.2">
      <c r="A363" s="274" t="s">
        <v>1057</v>
      </c>
      <c r="B363" s="275">
        <v>0</v>
      </c>
      <c r="C363" s="275">
        <v>0</v>
      </c>
      <c r="D363" s="275">
        <v>0</v>
      </c>
      <c r="E363" s="275">
        <v>0</v>
      </c>
      <c r="F363" s="275">
        <v>0</v>
      </c>
      <c r="G363" s="275">
        <v>0</v>
      </c>
      <c r="H363" s="275">
        <v>0</v>
      </c>
      <c r="I363" s="275">
        <v>0</v>
      </c>
      <c r="J363" s="275">
        <v>0</v>
      </c>
      <c r="K363" s="275">
        <v>0</v>
      </c>
      <c r="L363" s="275"/>
      <c r="M363" s="275"/>
      <c r="N363" s="275"/>
      <c r="O363" s="275"/>
      <c r="P363" s="275">
        <v>0</v>
      </c>
      <c r="Q363" s="275">
        <v>0</v>
      </c>
      <c r="R363" s="275">
        <v>0</v>
      </c>
      <c r="S363" s="275">
        <v>0</v>
      </c>
      <c r="T363" s="275">
        <v>0</v>
      </c>
      <c r="U363" s="275">
        <v>0</v>
      </c>
      <c r="V363" s="275">
        <v>0</v>
      </c>
      <c r="W363" s="275">
        <v>0</v>
      </c>
      <c r="X363" s="275">
        <v>0</v>
      </c>
      <c r="Y363" s="275">
        <v>0</v>
      </c>
      <c r="Z363" s="275">
        <v>0</v>
      </c>
      <c r="AA363" s="275">
        <v>0</v>
      </c>
      <c r="AB363" s="275">
        <v>0</v>
      </c>
      <c r="AC363" s="275">
        <v>0</v>
      </c>
      <c r="AD363" s="275">
        <v>0</v>
      </c>
      <c r="AE363" s="275">
        <v>0</v>
      </c>
      <c r="AF363" s="275">
        <v>0</v>
      </c>
      <c r="AG363" s="275">
        <v>0</v>
      </c>
      <c r="AH363" s="275">
        <v>0</v>
      </c>
      <c r="AI363" s="275">
        <v>0</v>
      </c>
      <c r="AJ363" s="275">
        <v>0</v>
      </c>
      <c r="AK363" s="275">
        <v>0</v>
      </c>
      <c r="AL363" s="275">
        <v>0</v>
      </c>
      <c r="AM363" s="275">
        <v>0</v>
      </c>
      <c r="AN363" s="275">
        <v>0</v>
      </c>
      <c r="AO363" s="275">
        <v>0</v>
      </c>
      <c r="AP363" s="275">
        <v>0</v>
      </c>
      <c r="AQ363" s="275">
        <v>0</v>
      </c>
      <c r="AR363" s="275">
        <v>0</v>
      </c>
      <c r="AS363" s="275">
        <v>0</v>
      </c>
      <c r="AT363" s="275">
        <v>0</v>
      </c>
      <c r="AU363" s="275">
        <v>0</v>
      </c>
      <c r="AV363" s="275">
        <v>0</v>
      </c>
      <c r="AW363" s="275">
        <v>0</v>
      </c>
      <c r="AX363" s="275">
        <v>0</v>
      </c>
      <c r="AY363" s="275">
        <v>0</v>
      </c>
      <c r="AZ363" s="275">
        <v>0</v>
      </c>
      <c r="BA363" s="275">
        <v>0</v>
      </c>
      <c r="BB363" s="275">
        <v>0</v>
      </c>
      <c r="BC363" s="275">
        <v>0</v>
      </c>
      <c r="BD363" s="275">
        <v>0</v>
      </c>
      <c r="BE363" s="275">
        <v>0</v>
      </c>
      <c r="BF363" s="275">
        <v>0</v>
      </c>
      <c r="BG363" s="275">
        <v>0</v>
      </c>
      <c r="BH363" s="275">
        <v>0</v>
      </c>
      <c r="BI363" s="275">
        <v>0</v>
      </c>
    </row>
    <row r="364" spans="1:61" ht="18" customHeight="1" x14ac:dyDescent="0.2">
      <c r="A364" s="274" t="s">
        <v>1056</v>
      </c>
      <c r="B364" s="275">
        <v>0</v>
      </c>
      <c r="C364" s="275">
        <v>0</v>
      </c>
      <c r="D364" s="275">
        <v>0</v>
      </c>
      <c r="E364" s="275">
        <v>0</v>
      </c>
      <c r="F364" s="275">
        <v>0</v>
      </c>
      <c r="G364" s="275">
        <v>0</v>
      </c>
      <c r="H364" s="275">
        <v>0</v>
      </c>
      <c r="I364" s="275">
        <v>0</v>
      </c>
      <c r="J364" s="275">
        <v>0</v>
      </c>
      <c r="K364" s="275">
        <v>0</v>
      </c>
      <c r="L364" s="275"/>
      <c r="M364" s="275"/>
      <c r="N364" s="275"/>
      <c r="O364" s="275"/>
      <c r="P364" s="275">
        <v>0</v>
      </c>
      <c r="Q364" s="275">
        <v>0</v>
      </c>
      <c r="R364" s="275">
        <v>0</v>
      </c>
      <c r="S364" s="275">
        <v>0</v>
      </c>
      <c r="T364" s="275">
        <v>0</v>
      </c>
      <c r="U364" s="275">
        <v>0</v>
      </c>
      <c r="V364" s="275">
        <v>0</v>
      </c>
      <c r="W364" s="275">
        <v>0</v>
      </c>
      <c r="X364" s="275">
        <v>0</v>
      </c>
      <c r="Y364" s="275">
        <v>0</v>
      </c>
      <c r="Z364" s="275">
        <v>0</v>
      </c>
      <c r="AA364" s="275">
        <v>0</v>
      </c>
      <c r="AB364" s="275">
        <v>0</v>
      </c>
      <c r="AC364" s="275">
        <v>0</v>
      </c>
      <c r="AD364" s="275">
        <v>0</v>
      </c>
      <c r="AE364" s="275">
        <v>0</v>
      </c>
      <c r="AF364" s="275">
        <v>0</v>
      </c>
      <c r="AG364" s="275">
        <v>0</v>
      </c>
      <c r="AH364" s="275">
        <v>0</v>
      </c>
      <c r="AI364" s="275">
        <v>0</v>
      </c>
      <c r="AJ364" s="275">
        <v>0</v>
      </c>
      <c r="AK364" s="275">
        <v>0</v>
      </c>
      <c r="AL364" s="275">
        <v>0</v>
      </c>
      <c r="AM364" s="275">
        <v>0</v>
      </c>
      <c r="AN364" s="275">
        <v>0</v>
      </c>
      <c r="AO364" s="275">
        <v>0</v>
      </c>
      <c r="AP364" s="275">
        <v>0</v>
      </c>
      <c r="AQ364" s="275">
        <v>0</v>
      </c>
      <c r="AR364" s="275">
        <v>0</v>
      </c>
      <c r="AS364" s="275">
        <v>0</v>
      </c>
      <c r="AT364" s="275">
        <v>0</v>
      </c>
      <c r="AU364" s="275">
        <v>0</v>
      </c>
      <c r="AV364" s="275">
        <v>0</v>
      </c>
      <c r="AW364" s="275">
        <v>0</v>
      </c>
      <c r="AX364" s="275">
        <v>0</v>
      </c>
      <c r="AY364" s="275">
        <v>0</v>
      </c>
      <c r="AZ364" s="275">
        <v>0</v>
      </c>
      <c r="BA364" s="275">
        <v>0</v>
      </c>
      <c r="BB364" s="275">
        <v>0</v>
      </c>
      <c r="BC364" s="275">
        <v>0</v>
      </c>
      <c r="BD364" s="275">
        <v>0</v>
      </c>
      <c r="BE364" s="275">
        <v>0</v>
      </c>
      <c r="BF364" s="275">
        <v>0</v>
      </c>
      <c r="BG364" s="275">
        <v>0</v>
      </c>
      <c r="BH364" s="275">
        <v>0</v>
      </c>
      <c r="BI364" s="275">
        <v>0</v>
      </c>
    </row>
    <row r="365" spans="1:61" ht="18" customHeight="1" x14ac:dyDescent="0.2">
      <c r="A365" s="274" t="s">
        <v>1055</v>
      </c>
      <c r="B365" s="275">
        <v>4</v>
      </c>
      <c r="C365" s="275">
        <v>4</v>
      </c>
      <c r="D365" s="275">
        <v>4</v>
      </c>
      <c r="E365" s="275">
        <v>3</v>
      </c>
      <c r="F365" s="275">
        <v>4</v>
      </c>
      <c r="G365" s="275">
        <v>4</v>
      </c>
      <c r="H365" s="275">
        <v>6</v>
      </c>
      <c r="I365" s="275">
        <v>12</v>
      </c>
      <c r="J365" s="275">
        <v>12</v>
      </c>
      <c r="K365" s="275">
        <v>16</v>
      </c>
      <c r="L365" s="275"/>
      <c r="M365" s="275"/>
      <c r="N365" s="275"/>
      <c r="O365" s="275"/>
      <c r="P365" s="275">
        <v>17</v>
      </c>
      <c r="Q365" s="275">
        <v>17</v>
      </c>
      <c r="R365" s="275">
        <v>19</v>
      </c>
      <c r="S365" s="275">
        <v>19</v>
      </c>
      <c r="T365" s="275">
        <v>20</v>
      </c>
      <c r="U365" s="275">
        <v>10</v>
      </c>
      <c r="V365" s="275">
        <v>11</v>
      </c>
      <c r="W365" s="275">
        <v>14</v>
      </c>
      <c r="X365" s="275">
        <v>14</v>
      </c>
      <c r="Y365" s="275">
        <v>15</v>
      </c>
      <c r="Z365" s="275">
        <v>22</v>
      </c>
      <c r="AA365" s="275">
        <v>20</v>
      </c>
      <c r="AB365" s="275">
        <v>20</v>
      </c>
      <c r="AC365" s="275">
        <v>24</v>
      </c>
      <c r="AD365" s="275">
        <v>21</v>
      </c>
      <c r="AE365" s="275">
        <v>22</v>
      </c>
      <c r="AF365" s="275">
        <v>25</v>
      </c>
      <c r="AG365" s="275">
        <v>29</v>
      </c>
      <c r="AH365" s="275">
        <v>35</v>
      </c>
      <c r="AI365" s="275">
        <v>48</v>
      </c>
      <c r="AJ365" s="275">
        <v>67</v>
      </c>
      <c r="AK365" s="275">
        <v>60</v>
      </c>
      <c r="AL365" s="275">
        <v>66</v>
      </c>
      <c r="AM365" s="275">
        <v>78</v>
      </c>
      <c r="AN365" s="275">
        <v>114</v>
      </c>
      <c r="AO365" s="275">
        <v>99</v>
      </c>
      <c r="AP365" s="275">
        <v>109</v>
      </c>
      <c r="AQ365" s="275">
        <v>114</v>
      </c>
      <c r="AR365" s="275">
        <v>139</v>
      </c>
      <c r="AS365" s="275">
        <v>143</v>
      </c>
      <c r="AT365" s="275">
        <v>148</v>
      </c>
      <c r="AU365" s="275">
        <v>155</v>
      </c>
      <c r="AV365" s="275">
        <v>148</v>
      </c>
      <c r="AW365" s="275">
        <v>193</v>
      </c>
      <c r="AX365" s="275">
        <v>261</v>
      </c>
      <c r="AY365" s="275">
        <v>310</v>
      </c>
      <c r="AZ365" s="275">
        <v>363</v>
      </c>
      <c r="BA365" s="275">
        <v>433</v>
      </c>
      <c r="BB365" s="275">
        <v>335</v>
      </c>
      <c r="BC365" s="275">
        <v>340</v>
      </c>
      <c r="BD365" s="275">
        <v>346</v>
      </c>
      <c r="BE365" s="275">
        <v>334</v>
      </c>
      <c r="BF365" s="275">
        <v>412</v>
      </c>
      <c r="BG365" s="275">
        <v>442</v>
      </c>
      <c r="BH365" s="275">
        <v>488</v>
      </c>
      <c r="BI365" s="275">
        <v>452</v>
      </c>
    </row>
    <row r="366" spans="1:61" ht="18" customHeight="1" x14ac:dyDescent="0.2">
      <c r="A366" s="274" t="s">
        <v>1054</v>
      </c>
      <c r="B366" s="275">
        <v>0</v>
      </c>
      <c r="C366" s="275">
        <v>0</v>
      </c>
      <c r="D366" s="275">
        <v>0</v>
      </c>
      <c r="E366" s="275">
        <v>0</v>
      </c>
      <c r="F366" s="275">
        <v>0</v>
      </c>
      <c r="G366" s="275">
        <v>0</v>
      </c>
      <c r="H366" s="275">
        <v>0</v>
      </c>
      <c r="I366" s="275">
        <v>0</v>
      </c>
      <c r="J366" s="275">
        <v>0</v>
      </c>
      <c r="K366" s="275">
        <v>0</v>
      </c>
      <c r="L366" s="275"/>
      <c r="M366" s="275"/>
      <c r="N366" s="275"/>
      <c r="O366" s="275"/>
      <c r="P366" s="275">
        <v>0</v>
      </c>
      <c r="Q366" s="275">
        <v>0</v>
      </c>
      <c r="R366" s="275">
        <v>0</v>
      </c>
      <c r="S366" s="275">
        <v>0</v>
      </c>
      <c r="T366" s="275">
        <v>0</v>
      </c>
      <c r="U366" s="275">
        <v>0</v>
      </c>
      <c r="V366" s="275">
        <v>0</v>
      </c>
      <c r="W366" s="275">
        <v>0</v>
      </c>
      <c r="X366" s="275">
        <v>0</v>
      </c>
      <c r="Y366" s="275">
        <v>0</v>
      </c>
      <c r="Z366" s="275">
        <v>0</v>
      </c>
      <c r="AA366" s="275">
        <v>0</v>
      </c>
      <c r="AB366" s="275">
        <v>0</v>
      </c>
      <c r="AC366" s="275">
        <v>0</v>
      </c>
      <c r="AD366" s="275">
        <v>0</v>
      </c>
      <c r="AE366" s="275">
        <v>0</v>
      </c>
      <c r="AF366" s="275">
        <v>0</v>
      </c>
      <c r="AG366" s="275">
        <v>0</v>
      </c>
      <c r="AH366" s="275">
        <v>0</v>
      </c>
      <c r="AI366" s="275">
        <v>0</v>
      </c>
      <c r="AJ366" s="275">
        <v>0</v>
      </c>
      <c r="AK366" s="275">
        <v>0</v>
      </c>
      <c r="AL366" s="275">
        <v>0</v>
      </c>
      <c r="AM366" s="275">
        <v>0</v>
      </c>
      <c r="AN366" s="275">
        <v>0</v>
      </c>
      <c r="AO366" s="275">
        <v>0</v>
      </c>
      <c r="AP366" s="275">
        <v>0</v>
      </c>
      <c r="AQ366" s="275">
        <v>0</v>
      </c>
      <c r="AR366" s="275">
        <v>0</v>
      </c>
      <c r="AS366" s="275">
        <v>0</v>
      </c>
      <c r="AT366" s="275">
        <v>0</v>
      </c>
      <c r="AU366" s="275">
        <v>0</v>
      </c>
      <c r="AV366" s="275">
        <v>0</v>
      </c>
      <c r="AW366" s="275">
        <v>0</v>
      </c>
      <c r="AX366" s="275">
        <v>0</v>
      </c>
      <c r="AY366" s="275">
        <v>0</v>
      </c>
      <c r="AZ366" s="275">
        <v>0</v>
      </c>
      <c r="BA366" s="275">
        <v>0</v>
      </c>
      <c r="BB366" s="275">
        <v>0</v>
      </c>
      <c r="BC366" s="275">
        <v>0</v>
      </c>
      <c r="BD366" s="275">
        <v>0</v>
      </c>
      <c r="BE366" s="275">
        <v>0</v>
      </c>
      <c r="BF366" s="275">
        <v>0</v>
      </c>
      <c r="BG366" s="275">
        <v>0</v>
      </c>
      <c r="BH366" s="275">
        <v>0</v>
      </c>
      <c r="BI366" s="275">
        <v>0</v>
      </c>
    </row>
    <row r="367" spans="1:61" ht="18" customHeight="1" x14ac:dyDescent="0.2">
      <c r="A367" s="274" t="s">
        <v>1052</v>
      </c>
      <c r="B367" s="275">
        <v>0</v>
      </c>
      <c r="C367" s="275">
        <v>0</v>
      </c>
      <c r="D367" s="275">
        <v>0</v>
      </c>
      <c r="E367" s="275">
        <v>0</v>
      </c>
      <c r="F367" s="275">
        <v>0</v>
      </c>
      <c r="G367" s="275">
        <v>0</v>
      </c>
      <c r="H367" s="275">
        <v>0</v>
      </c>
      <c r="I367" s="275">
        <v>0</v>
      </c>
      <c r="J367" s="275">
        <v>0</v>
      </c>
      <c r="K367" s="275">
        <v>0</v>
      </c>
      <c r="L367" s="275"/>
      <c r="M367" s="275"/>
      <c r="N367" s="275"/>
      <c r="O367" s="275"/>
      <c r="P367" s="275">
        <v>0</v>
      </c>
      <c r="Q367" s="275">
        <v>0</v>
      </c>
      <c r="R367" s="275">
        <v>0</v>
      </c>
      <c r="S367" s="275">
        <v>0</v>
      </c>
      <c r="T367" s="275">
        <v>0</v>
      </c>
      <c r="U367" s="275">
        <v>0</v>
      </c>
      <c r="V367" s="275">
        <v>0</v>
      </c>
      <c r="W367" s="275">
        <v>0</v>
      </c>
      <c r="X367" s="275">
        <v>0</v>
      </c>
      <c r="Y367" s="275">
        <v>0</v>
      </c>
      <c r="Z367" s="275">
        <v>0</v>
      </c>
      <c r="AA367" s="275">
        <v>0</v>
      </c>
      <c r="AB367" s="275">
        <v>0</v>
      </c>
      <c r="AC367" s="275">
        <v>0</v>
      </c>
      <c r="AD367" s="275">
        <v>0</v>
      </c>
      <c r="AE367" s="275">
        <v>0</v>
      </c>
      <c r="AF367" s="275">
        <v>0</v>
      </c>
      <c r="AG367" s="275">
        <v>0</v>
      </c>
      <c r="AH367" s="275">
        <v>0</v>
      </c>
      <c r="AI367" s="275">
        <v>0</v>
      </c>
      <c r="AJ367" s="275">
        <v>0</v>
      </c>
      <c r="AK367" s="275">
        <v>0</v>
      </c>
      <c r="AL367" s="275">
        <v>0</v>
      </c>
      <c r="AM367" s="275">
        <v>0</v>
      </c>
      <c r="AN367" s="275">
        <v>0</v>
      </c>
      <c r="AO367" s="275">
        <v>0</v>
      </c>
      <c r="AP367" s="275">
        <v>0</v>
      </c>
      <c r="AQ367" s="275">
        <v>0</v>
      </c>
      <c r="AR367" s="275">
        <v>0</v>
      </c>
      <c r="AS367" s="275">
        <v>0</v>
      </c>
      <c r="AT367" s="275">
        <v>0</v>
      </c>
      <c r="AU367" s="275">
        <v>0</v>
      </c>
      <c r="AV367" s="275">
        <v>0</v>
      </c>
      <c r="AW367" s="275">
        <v>0</v>
      </c>
      <c r="AX367" s="275">
        <v>0</v>
      </c>
      <c r="AY367" s="275">
        <v>0</v>
      </c>
      <c r="AZ367" s="275">
        <v>0</v>
      </c>
      <c r="BA367" s="275">
        <v>0</v>
      </c>
      <c r="BB367" s="275">
        <v>0</v>
      </c>
      <c r="BC367" s="275">
        <v>0</v>
      </c>
      <c r="BD367" s="275">
        <v>0</v>
      </c>
      <c r="BE367" s="275">
        <v>0</v>
      </c>
      <c r="BF367" s="275">
        <v>0</v>
      </c>
      <c r="BG367" s="275">
        <v>0</v>
      </c>
      <c r="BH367" s="275">
        <v>0</v>
      </c>
      <c r="BI367" s="275">
        <v>0</v>
      </c>
    </row>
    <row r="368" spans="1:61" ht="18" customHeight="1" x14ac:dyDescent="0.2">
      <c r="A368" s="274" t="s">
        <v>1051</v>
      </c>
      <c r="B368" s="275">
        <v>0</v>
      </c>
      <c r="C368" s="275">
        <v>0</v>
      </c>
      <c r="D368" s="275">
        <v>0</v>
      </c>
      <c r="E368" s="275">
        <v>0</v>
      </c>
      <c r="F368" s="275">
        <v>0</v>
      </c>
      <c r="G368" s="275">
        <v>0</v>
      </c>
      <c r="H368" s="275">
        <v>0</v>
      </c>
      <c r="I368" s="275">
        <v>0</v>
      </c>
      <c r="J368" s="275">
        <v>0</v>
      </c>
      <c r="K368" s="275">
        <v>0</v>
      </c>
      <c r="L368" s="275"/>
      <c r="M368" s="275"/>
      <c r="N368" s="275"/>
      <c r="O368" s="275"/>
      <c r="P368" s="275">
        <v>0</v>
      </c>
      <c r="Q368" s="275">
        <v>0</v>
      </c>
      <c r="R368" s="275">
        <v>0</v>
      </c>
      <c r="S368" s="275">
        <v>0</v>
      </c>
      <c r="T368" s="275">
        <v>0</v>
      </c>
      <c r="U368" s="275">
        <v>0</v>
      </c>
      <c r="V368" s="275">
        <v>0</v>
      </c>
      <c r="W368" s="275">
        <v>0</v>
      </c>
      <c r="X368" s="275">
        <v>0</v>
      </c>
      <c r="Y368" s="275">
        <v>0</v>
      </c>
      <c r="Z368" s="275">
        <v>0</v>
      </c>
      <c r="AA368" s="275">
        <v>0</v>
      </c>
      <c r="AB368" s="275">
        <v>0</v>
      </c>
      <c r="AC368" s="275">
        <v>0</v>
      </c>
      <c r="AD368" s="275">
        <v>0</v>
      </c>
      <c r="AE368" s="275">
        <v>0</v>
      </c>
      <c r="AF368" s="275">
        <v>0</v>
      </c>
      <c r="AG368" s="275">
        <v>0</v>
      </c>
      <c r="AH368" s="275">
        <v>0</v>
      </c>
      <c r="AI368" s="275">
        <v>0</v>
      </c>
      <c r="AJ368" s="275">
        <v>0</v>
      </c>
      <c r="AK368" s="275">
        <v>0</v>
      </c>
      <c r="AL368" s="275">
        <v>0</v>
      </c>
      <c r="AM368" s="275">
        <v>0</v>
      </c>
      <c r="AN368" s="275">
        <v>0</v>
      </c>
      <c r="AO368" s="275">
        <v>0</v>
      </c>
      <c r="AP368" s="275">
        <v>0</v>
      </c>
      <c r="AQ368" s="275">
        <v>0</v>
      </c>
      <c r="AR368" s="275">
        <v>0</v>
      </c>
      <c r="AS368" s="275">
        <v>0</v>
      </c>
      <c r="AT368" s="275">
        <v>0</v>
      </c>
      <c r="AU368" s="275">
        <v>0</v>
      </c>
      <c r="AV368" s="275">
        <v>0</v>
      </c>
      <c r="AW368" s="275">
        <v>0</v>
      </c>
      <c r="AX368" s="275">
        <v>0</v>
      </c>
      <c r="AY368" s="275">
        <v>0</v>
      </c>
      <c r="AZ368" s="275">
        <v>0</v>
      </c>
      <c r="BA368" s="275">
        <v>0</v>
      </c>
      <c r="BB368" s="275">
        <v>0</v>
      </c>
      <c r="BC368" s="275">
        <v>0</v>
      </c>
      <c r="BD368" s="275">
        <v>0</v>
      </c>
      <c r="BE368" s="275">
        <v>0</v>
      </c>
      <c r="BF368" s="275">
        <v>0</v>
      </c>
      <c r="BG368" s="275">
        <v>0</v>
      </c>
      <c r="BH368" s="275">
        <v>0</v>
      </c>
      <c r="BI368" s="275">
        <v>0</v>
      </c>
    </row>
    <row r="369" spans="1:61" ht="18" customHeight="1" x14ac:dyDescent="0.2">
      <c r="A369" s="274" t="s">
        <v>1053</v>
      </c>
      <c r="B369" s="275">
        <v>0</v>
      </c>
      <c r="C369" s="275">
        <v>0</v>
      </c>
      <c r="D369" s="275">
        <v>0</v>
      </c>
      <c r="E369" s="275">
        <v>0</v>
      </c>
      <c r="F369" s="275">
        <v>0</v>
      </c>
      <c r="G369" s="275">
        <v>0</v>
      </c>
      <c r="H369" s="275">
        <v>0</v>
      </c>
      <c r="I369" s="275">
        <v>0</v>
      </c>
      <c r="J369" s="275">
        <v>0</v>
      </c>
      <c r="K369" s="275">
        <v>0</v>
      </c>
      <c r="L369" s="275"/>
      <c r="M369" s="275"/>
      <c r="N369" s="275"/>
      <c r="O369" s="275"/>
      <c r="P369" s="275">
        <v>0</v>
      </c>
      <c r="Q369" s="275">
        <v>0</v>
      </c>
      <c r="R369" s="275">
        <v>0</v>
      </c>
      <c r="S369" s="275">
        <v>0</v>
      </c>
      <c r="T369" s="275">
        <v>0</v>
      </c>
      <c r="U369" s="275">
        <v>0</v>
      </c>
      <c r="V369" s="275">
        <v>0</v>
      </c>
      <c r="W369" s="275">
        <v>0</v>
      </c>
      <c r="X369" s="275">
        <v>0</v>
      </c>
      <c r="Y369" s="275">
        <v>0</v>
      </c>
      <c r="Z369" s="275">
        <v>0</v>
      </c>
      <c r="AA369" s="275">
        <v>0</v>
      </c>
      <c r="AB369" s="275">
        <v>0</v>
      </c>
      <c r="AC369" s="275">
        <v>0</v>
      </c>
      <c r="AD369" s="275">
        <v>0</v>
      </c>
      <c r="AE369" s="275">
        <v>0</v>
      </c>
      <c r="AF369" s="275">
        <v>0</v>
      </c>
      <c r="AG369" s="275">
        <v>0</v>
      </c>
      <c r="AH369" s="275">
        <v>0</v>
      </c>
      <c r="AI369" s="275">
        <v>0</v>
      </c>
      <c r="AJ369" s="275">
        <v>0</v>
      </c>
      <c r="AK369" s="275">
        <v>0</v>
      </c>
      <c r="AL369" s="275">
        <v>0</v>
      </c>
      <c r="AM369" s="275">
        <v>0</v>
      </c>
      <c r="AN369" s="275">
        <v>0</v>
      </c>
      <c r="AO369" s="275">
        <v>0</v>
      </c>
      <c r="AP369" s="275">
        <v>0</v>
      </c>
      <c r="AQ369" s="275">
        <v>0</v>
      </c>
      <c r="AR369" s="275">
        <v>0</v>
      </c>
      <c r="AS369" s="275">
        <v>0</v>
      </c>
      <c r="AT369" s="275">
        <v>0</v>
      </c>
      <c r="AU369" s="275">
        <v>0</v>
      </c>
      <c r="AV369" s="275">
        <v>0</v>
      </c>
      <c r="AW369" s="275">
        <v>0</v>
      </c>
      <c r="AX369" s="275">
        <v>0</v>
      </c>
      <c r="AY369" s="275">
        <v>0</v>
      </c>
      <c r="AZ369" s="275">
        <v>0</v>
      </c>
      <c r="BA369" s="275">
        <v>0</v>
      </c>
      <c r="BB369" s="275">
        <v>0</v>
      </c>
      <c r="BC369" s="275">
        <v>0</v>
      </c>
      <c r="BD369" s="275">
        <v>0</v>
      </c>
      <c r="BE369" s="275">
        <v>0</v>
      </c>
      <c r="BF369" s="275">
        <v>0</v>
      </c>
      <c r="BG369" s="275">
        <v>0</v>
      </c>
      <c r="BH369" s="275">
        <v>0</v>
      </c>
      <c r="BI369" s="275">
        <v>0</v>
      </c>
    </row>
    <row r="370" spans="1:61" ht="18" customHeight="1" x14ac:dyDescent="0.2">
      <c r="A370" s="274" t="s">
        <v>1052</v>
      </c>
      <c r="B370" s="275">
        <v>0</v>
      </c>
      <c r="C370" s="275">
        <v>0</v>
      </c>
      <c r="D370" s="275">
        <v>0</v>
      </c>
      <c r="E370" s="275">
        <v>0</v>
      </c>
      <c r="F370" s="275">
        <v>0</v>
      </c>
      <c r="G370" s="275">
        <v>0</v>
      </c>
      <c r="H370" s="275">
        <v>0</v>
      </c>
      <c r="I370" s="275">
        <v>0</v>
      </c>
      <c r="J370" s="275">
        <v>0</v>
      </c>
      <c r="K370" s="275">
        <v>0</v>
      </c>
      <c r="L370" s="275"/>
      <c r="M370" s="275"/>
      <c r="N370" s="275"/>
      <c r="O370" s="275"/>
      <c r="P370" s="275">
        <v>0</v>
      </c>
      <c r="Q370" s="275">
        <v>0</v>
      </c>
      <c r="R370" s="275">
        <v>0</v>
      </c>
      <c r="S370" s="275">
        <v>0</v>
      </c>
      <c r="T370" s="275">
        <v>0</v>
      </c>
      <c r="U370" s="275">
        <v>0</v>
      </c>
      <c r="V370" s="275">
        <v>0</v>
      </c>
      <c r="W370" s="275">
        <v>0</v>
      </c>
      <c r="X370" s="275">
        <v>0</v>
      </c>
      <c r="Y370" s="275">
        <v>0</v>
      </c>
      <c r="Z370" s="275">
        <v>0</v>
      </c>
      <c r="AA370" s="275">
        <v>0</v>
      </c>
      <c r="AB370" s="275">
        <v>0</v>
      </c>
      <c r="AC370" s="275">
        <v>0</v>
      </c>
      <c r="AD370" s="275">
        <v>0</v>
      </c>
      <c r="AE370" s="275">
        <v>0</v>
      </c>
      <c r="AF370" s="275">
        <v>0</v>
      </c>
      <c r="AG370" s="275">
        <v>0</v>
      </c>
      <c r="AH370" s="275">
        <v>0</v>
      </c>
      <c r="AI370" s="275">
        <v>0</v>
      </c>
      <c r="AJ370" s="275">
        <v>0</v>
      </c>
      <c r="AK370" s="275">
        <v>0</v>
      </c>
      <c r="AL370" s="275">
        <v>0</v>
      </c>
      <c r="AM370" s="275">
        <v>0</v>
      </c>
      <c r="AN370" s="275">
        <v>0</v>
      </c>
      <c r="AO370" s="275">
        <v>0</v>
      </c>
      <c r="AP370" s="275">
        <v>0</v>
      </c>
      <c r="AQ370" s="275">
        <v>0</v>
      </c>
      <c r="AR370" s="275">
        <v>0</v>
      </c>
      <c r="AS370" s="275">
        <v>0</v>
      </c>
      <c r="AT370" s="275">
        <v>0</v>
      </c>
      <c r="AU370" s="275">
        <v>0</v>
      </c>
      <c r="AV370" s="275">
        <v>0</v>
      </c>
      <c r="AW370" s="275">
        <v>0</v>
      </c>
      <c r="AX370" s="275">
        <v>0</v>
      </c>
      <c r="AY370" s="275">
        <v>0</v>
      </c>
      <c r="AZ370" s="275">
        <v>0</v>
      </c>
      <c r="BA370" s="275">
        <v>0</v>
      </c>
      <c r="BB370" s="275">
        <v>0</v>
      </c>
      <c r="BC370" s="275">
        <v>0</v>
      </c>
      <c r="BD370" s="275">
        <v>0</v>
      </c>
      <c r="BE370" s="275">
        <v>0</v>
      </c>
      <c r="BF370" s="275">
        <v>0</v>
      </c>
      <c r="BG370" s="275">
        <v>0</v>
      </c>
      <c r="BH370" s="275">
        <v>0</v>
      </c>
      <c r="BI370" s="275">
        <v>0</v>
      </c>
    </row>
    <row r="371" spans="1:61" ht="18" customHeight="1" x14ac:dyDescent="0.2">
      <c r="A371" s="274" t="s">
        <v>1051</v>
      </c>
      <c r="B371" s="275">
        <v>0</v>
      </c>
      <c r="C371" s="275">
        <v>0</v>
      </c>
      <c r="D371" s="275">
        <v>0</v>
      </c>
      <c r="E371" s="275">
        <v>0</v>
      </c>
      <c r="F371" s="275">
        <v>0</v>
      </c>
      <c r="G371" s="275">
        <v>0</v>
      </c>
      <c r="H371" s="275">
        <v>0</v>
      </c>
      <c r="I371" s="275">
        <v>0</v>
      </c>
      <c r="J371" s="275">
        <v>0</v>
      </c>
      <c r="K371" s="275">
        <v>0</v>
      </c>
      <c r="L371" s="275"/>
      <c r="M371" s="275"/>
      <c r="N371" s="275"/>
      <c r="O371" s="275"/>
      <c r="P371" s="275">
        <v>0</v>
      </c>
      <c r="Q371" s="275">
        <v>0</v>
      </c>
      <c r="R371" s="275">
        <v>0</v>
      </c>
      <c r="S371" s="275">
        <v>0</v>
      </c>
      <c r="T371" s="275">
        <v>0</v>
      </c>
      <c r="U371" s="275">
        <v>0</v>
      </c>
      <c r="V371" s="275">
        <v>0</v>
      </c>
      <c r="W371" s="275">
        <v>0</v>
      </c>
      <c r="X371" s="275">
        <v>0</v>
      </c>
      <c r="Y371" s="275">
        <v>0</v>
      </c>
      <c r="Z371" s="275">
        <v>0</v>
      </c>
      <c r="AA371" s="275">
        <v>0</v>
      </c>
      <c r="AB371" s="275">
        <v>0</v>
      </c>
      <c r="AC371" s="275">
        <v>0</v>
      </c>
      <c r="AD371" s="275">
        <v>0</v>
      </c>
      <c r="AE371" s="275">
        <v>0</v>
      </c>
      <c r="AF371" s="275">
        <v>0</v>
      </c>
      <c r="AG371" s="275">
        <v>0</v>
      </c>
      <c r="AH371" s="275">
        <v>0</v>
      </c>
      <c r="AI371" s="275">
        <v>0</v>
      </c>
      <c r="AJ371" s="275">
        <v>0</v>
      </c>
      <c r="AK371" s="275">
        <v>0</v>
      </c>
      <c r="AL371" s="275">
        <v>0</v>
      </c>
      <c r="AM371" s="275">
        <v>0</v>
      </c>
      <c r="AN371" s="275">
        <v>0</v>
      </c>
      <c r="AO371" s="275">
        <v>0</v>
      </c>
      <c r="AP371" s="275">
        <v>0</v>
      </c>
      <c r="AQ371" s="275">
        <v>0</v>
      </c>
      <c r="AR371" s="275">
        <v>0</v>
      </c>
      <c r="AS371" s="275">
        <v>0</v>
      </c>
      <c r="AT371" s="275">
        <v>0</v>
      </c>
      <c r="AU371" s="275">
        <v>0</v>
      </c>
      <c r="AV371" s="275">
        <v>0</v>
      </c>
      <c r="AW371" s="275">
        <v>0</v>
      </c>
      <c r="AX371" s="275">
        <v>0</v>
      </c>
      <c r="AY371" s="275">
        <v>0</v>
      </c>
      <c r="AZ371" s="275">
        <v>0</v>
      </c>
      <c r="BA371" s="275">
        <v>0</v>
      </c>
      <c r="BB371" s="275">
        <v>0</v>
      </c>
      <c r="BC371" s="275">
        <v>0</v>
      </c>
      <c r="BD371" s="275">
        <v>0</v>
      </c>
      <c r="BE371" s="275">
        <v>0</v>
      </c>
      <c r="BF371" s="275">
        <v>0</v>
      </c>
      <c r="BG371" s="275">
        <v>0</v>
      </c>
      <c r="BH371" s="275">
        <v>0</v>
      </c>
      <c r="BI371" s="275">
        <v>0</v>
      </c>
    </row>
    <row r="372" spans="1:61" ht="18" customHeight="1" x14ac:dyDescent="0.2">
      <c r="A372" s="274" t="s">
        <v>1050</v>
      </c>
      <c r="B372" s="275">
        <v>67</v>
      </c>
      <c r="C372" s="275">
        <v>100</v>
      </c>
      <c r="D372" s="275">
        <v>151</v>
      </c>
      <c r="E372" s="275">
        <v>190</v>
      </c>
      <c r="F372" s="275">
        <v>198</v>
      </c>
      <c r="G372" s="275">
        <v>215</v>
      </c>
      <c r="H372" s="275">
        <v>160</v>
      </c>
      <c r="I372" s="275">
        <v>89</v>
      </c>
      <c r="J372" s="275">
        <v>91</v>
      </c>
      <c r="K372" s="275">
        <v>176</v>
      </c>
      <c r="L372" s="275"/>
      <c r="M372" s="275"/>
      <c r="N372" s="275"/>
      <c r="O372" s="275"/>
      <c r="P372" s="275">
        <v>339</v>
      </c>
      <c r="Q372" s="275">
        <v>283</v>
      </c>
      <c r="R372" s="275">
        <v>0</v>
      </c>
      <c r="S372" s="275">
        <v>0</v>
      </c>
      <c r="T372" s="275">
        <v>0</v>
      </c>
      <c r="U372" s="275">
        <v>0</v>
      </c>
      <c r="V372" s="275">
        <v>0</v>
      </c>
      <c r="W372" s="275">
        <v>0</v>
      </c>
      <c r="X372" s="275">
        <v>0</v>
      </c>
      <c r="Y372" s="275">
        <v>0</v>
      </c>
      <c r="Z372" s="275">
        <v>0</v>
      </c>
      <c r="AA372" s="275">
        <v>0</v>
      </c>
      <c r="AB372" s="275">
        <v>0</v>
      </c>
      <c r="AC372" s="275">
        <v>0</v>
      </c>
      <c r="AD372" s="275">
        <v>0</v>
      </c>
      <c r="AE372" s="275">
        <v>0</v>
      </c>
      <c r="AF372" s="275">
        <v>0</v>
      </c>
      <c r="AG372" s="275">
        <v>0</v>
      </c>
      <c r="AH372" s="275">
        <v>0</v>
      </c>
      <c r="AI372" s="275">
        <v>0</v>
      </c>
      <c r="AJ372" s="275">
        <v>0</v>
      </c>
      <c r="AK372" s="275">
        <v>0</v>
      </c>
      <c r="AL372" s="275">
        <v>0</v>
      </c>
      <c r="AM372" s="275">
        <v>0</v>
      </c>
      <c r="AN372" s="275">
        <v>0</v>
      </c>
      <c r="AO372" s="275">
        <v>0</v>
      </c>
      <c r="AP372" s="275">
        <v>0</v>
      </c>
      <c r="AQ372" s="275">
        <v>0</v>
      </c>
      <c r="AR372" s="275">
        <v>0</v>
      </c>
      <c r="AS372" s="275">
        <v>0</v>
      </c>
      <c r="AT372" s="275">
        <v>0</v>
      </c>
      <c r="AU372" s="275">
        <v>0</v>
      </c>
      <c r="AV372" s="275">
        <v>0</v>
      </c>
      <c r="AW372" s="275">
        <v>0</v>
      </c>
      <c r="AX372" s="275">
        <v>0</v>
      </c>
      <c r="AY372" s="275">
        <v>0</v>
      </c>
      <c r="AZ372" s="275">
        <v>0</v>
      </c>
      <c r="BA372" s="275">
        <v>0</v>
      </c>
      <c r="BB372" s="275">
        <v>0</v>
      </c>
      <c r="BC372" s="275">
        <v>0</v>
      </c>
      <c r="BD372" s="275">
        <v>0</v>
      </c>
      <c r="BE372" s="275">
        <v>0</v>
      </c>
      <c r="BF372" s="275">
        <v>0</v>
      </c>
      <c r="BG372" s="275">
        <v>0</v>
      </c>
      <c r="BH372" s="275">
        <v>0</v>
      </c>
      <c r="BI372" s="275">
        <v>0</v>
      </c>
    </row>
    <row r="373" spans="1:61" ht="18" customHeight="1" x14ac:dyDescent="0.2">
      <c r="A373" s="274" t="s">
        <v>1049</v>
      </c>
      <c r="B373" s="275">
        <v>0</v>
      </c>
      <c r="C373" s="275">
        <v>0</v>
      </c>
      <c r="D373" s="275">
        <v>0</v>
      </c>
      <c r="E373" s="275">
        <v>0</v>
      </c>
      <c r="F373" s="275">
        <v>0</v>
      </c>
      <c r="G373" s="275">
        <v>0</v>
      </c>
      <c r="H373" s="275">
        <v>0</v>
      </c>
      <c r="I373" s="275">
        <v>0</v>
      </c>
      <c r="J373" s="275">
        <v>0</v>
      </c>
      <c r="K373" s="275">
        <v>0</v>
      </c>
      <c r="L373" s="275"/>
      <c r="M373" s="275"/>
      <c r="N373" s="275"/>
      <c r="O373" s="275"/>
      <c r="P373" s="275">
        <v>0</v>
      </c>
      <c r="Q373" s="275">
        <v>0</v>
      </c>
      <c r="R373" s="275">
        <v>0</v>
      </c>
      <c r="S373" s="275">
        <v>0</v>
      </c>
      <c r="T373" s="275">
        <v>0</v>
      </c>
      <c r="U373" s="275">
        <v>0</v>
      </c>
      <c r="V373" s="275">
        <v>0</v>
      </c>
      <c r="W373" s="275">
        <v>0</v>
      </c>
      <c r="X373" s="275">
        <v>0</v>
      </c>
      <c r="Y373" s="275">
        <v>0</v>
      </c>
      <c r="Z373" s="275">
        <v>0</v>
      </c>
      <c r="AA373" s="275">
        <v>0</v>
      </c>
      <c r="AB373" s="275">
        <v>0</v>
      </c>
      <c r="AC373" s="275">
        <v>0</v>
      </c>
      <c r="AD373" s="275">
        <v>0</v>
      </c>
      <c r="AE373" s="275">
        <v>0</v>
      </c>
      <c r="AF373" s="275">
        <v>0</v>
      </c>
      <c r="AG373" s="275">
        <v>0</v>
      </c>
      <c r="AH373" s="275">
        <v>0</v>
      </c>
      <c r="AI373" s="275">
        <v>0</v>
      </c>
      <c r="AJ373" s="275">
        <v>0</v>
      </c>
      <c r="AK373" s="275">
        <v>0</v>
      </c>
      <c r="AL373" s="275">
        <v>0</v>
      </c>
      <c r="AM373" s="275">
        <v>0</v>
      </c>
      <c r="AN373" s="275">
        <v>0</v>
      </c>
      <c r="AO373" s="275">
        <v>0</v>
      </c>
      <c r="AP373" s="275">
        <v>0</v>
      </c>
      <c r="AQ373" s="275">
        <v>0</v>
      </c>
      <c r="AR373" s="275">
        <v>0</v>
      </c>
      <c r="AS373" s="275">
        <v>0</v>
      </c>
      <c r="AT373" s="275">
        <v>0</v>
      </c>
      <c r="AU373" s="275">
        <v>0</v>
      </c>
      <c r="AV373" s="275">
        <v>0</v>
      </c>
      <c r="AW373" s="275">
        <v>0</v>
      </c>
      <c r="AX373" s="275">
        <v>0</v>
      </c>
      <c r="AY373" s="275">
        <v>0</v>
      </c>
      <c r="AZ373" s="275">
        <v>0</v>
      </c>
      <c r="BA373" s="275">
        <v>0</v>
      </c>
      <c r="BB373" s="275">
        <v>0</v>
      </c>
      <c r="BC373" s="275">
        <v>0</v>
      </c>
      <c r="BD373" s="275">
        <v>0</v>
      </c>
      <c r="BE373" s="275">
        <v>0</v>
      </c>
      <c r="BF373" s="275">
        <v>0</v>
      </c>
      <c r="BG373" s="275">
        <v>0</v>
      </c>
      <c r="BH373" s="275">
        <v>0</v>
      </c>
      <c r="BI373" s="275">
        <v>0</v>
      </c>
    </row>
    <row r="374" spans="1:61" ht="18" customHeight="1" x14ac:dyDescent="0.2">
      <c r="A374" s="274" t="s">
        <v>1048</v>
      </c>
      <c r="B374" s="275">
        <v>87</v>
      </c>
      <c r="C374" s="275">
        <v>110</v>
      </c>
      <c r="D374" s="275">
        <v>145</v>
      </c>
      <c r="E374" s="275">
        <v>167</v>
      </c>
      <c r="F374" s="275">
        <v>236</v>
      </c>
      <c r="G374" s="275">
        <v>319</v>
      </c>
      <c r="H374" s="275">
        <v>212</v>
      </c>
      <c r="I374" s="275">
        <v>126</v>
      </c>
      <c r="J374" s="275">
        <v>159</v>
      </c>
      <c r="K374" s="275">
        <v>249</v>
      </c>
      <c r="L374" s="275"/>
      <c r="M374" s="275"/>
      <c r="N374" s="275"/>
      <c r="O374" s="275"/>
      <c r="P374" s="275">
        <v>361</v>
      </c>
      <c r="Q374" s="275">
        <v>341</v>
      </c>
      <c r="R374" s="275">
        <v>158</v>
      </c>
      <c r="S374" s="275">
        <v>181</v>
      </c>
      <c r="T374" s="275">
        <v>210</v>
      </c>
      <c r="U374" s="275">
        <v>243</v>
      </c>
      <c r="V374" s="275">
        <v>274</v>
      </c>
      <c r="W374" s="275">
        <v>311</v>
      </c>
      <c r="X374" s="275">
        <v>354</v>
      </c>
      <c r="Y374" s="275">
        <v>391</v>
      </c>
      <c r="Z374" s="275">
        <v>440</v>
      </c>
      <c r="AA374" s="275">
        <v>487</v>
      </c>
      <c r="AB374" s="275">
        <v>546</v>
      </c>
      <c r="AC374" s="275">
        <v>594</v>
      </c>
      <c r="AD374" s="275">
        <v>632</v>
      </c>
      <c r="AE374" s="275">
        <v>674</v>
      </c>
      <c r="AF374" s="275">
        <v>791</v>
      </c>
      <c r="AG374" s="275">
        <v>878</v>
      </c>
      <c r="AH374" s="275">
        <v>985</v>
      </c>
      <c r="AI374" s="275">
        <v>1060</v>
      </c>
      <c r="AJ374" s="275">
        <v>1163</v>
      </c>
      <c r="AK374" s="275">
        <v>1274</v>
      </c>
      <c r="AL374" s="275">
        <v>1385</v>
      </c>
      <c r="AM374" s="275">
        <v>1435</v>
      </c>
      <c r="AN374" s="275">
        <v>1522</v>
      </c>
      <c r="AO374" s="275">
        <v>1601</v>
      </c>
      <c r="AP374" s="275">
        <v>1610</v>
      </c>
      <c r="AQ374" s="275">
        <v>2010</v>
      </c>
      <c r="AR374" s="275">
        <v>1648</v>
      </c>
      <c r="AS374" s="275">
        <v>1705</v>
      </c>
      <c r="AT374" s="275">
        <v>1442</v>
      </c>
      <c r="AU374" s="275">
        <v>1523</v>
      </c>
      <c r="AV374" s="275">
        <v>1710</v>
      </c>
      <c r="AW374" s="275">
        <v>1868</v>
      </c>
      <c r="AX374" s="275">
        <v>1970</v>
      </c>
      <c r="AY374" s="275">
        <v>2009</v>
      </c>
      <c r="AZ374" s="275">
        <v>2225</v>
      </c>
      <c r="BA374" s="275">
        <v>2369</v>
      </c>
      <c r="BB374" s="275">
        <v>2443</v>
      </c>
      <c r="BC374" s="275">
        <v>2597</v>
      </c>
      <c r="BD374" s="275">
        <v>2860</v>
      </c>
      <c r="BE374" s="275">
        <v>2900</v>
      </c>
      <c r="BF374" s="275">
        <v>2915</v>
      </c>
      <c r="BG374" s="275">
        <v>2884</v>
      </c>
      <c r="BH374" s="275">
        <v>2861</v>
      </c>
      <c r="BI374" s="275">
        <v>2884</v>
      </c>
    </row>
    <row r="375" spans="1:61" ht="18" customHeight="1" x14ac:dyDescent="0.2">
      <c r="A375" s="274" t="s">
        <v>1047</v>
      </c>
      <c r="B375" s="275">
        <v>0</v>
      </c>
      <c r="C375" s="275">
        <v>0</v>
      </c>
      <c r="D375" s="275">
        <v>0</v>
      </c>
      <c r="E375" s="275">
        <v>0</v>
      </c>
      <c r="F375" s="275">
        <v>0</v>
      </c>
      <c r="G375" s="275">
        <v>0</v>
      </c>
      <c r="H375" s="275">
        <v>0</v>
      </c>
      <c r="I375" s="275">
        <v>0</v>
      </c>
      <c r="J375" s="275">
        <v>0</v>
      </c>
      <c r="K375" s="275">
        <v>0</v>
      </c>
      <c r="L375" s="275"/>
      <c r="M375" s="275"/>
      <c r="N375" s="275"/>
      <c r="O375" s="275"/>
      <c r="P375" s="275">
        <v>0</v>
      </c>
      <c r="Q375" s="275">
        <v>0</v>
      </c>
      <c r="R375" s="275">
        <v>0</v>
      </c>
      <c r="S375" s="275">
        <v>0</v>
      </c>
      <c r="T375" s="275">
        <v>0</v>
      </c>
      <c r="U375" s="275">
        <v>0</v>
      </c>
      <c r="V375" s="275">
        <v>0</v>
      </c>
      <c r="W375" s="275">
        <v>0</v>
      </c>
      <c r="X375" s="275">
        <v>0</v>
      </c>
      <c r="Y375" s="275">
        <v>0</v>
      </c>
      <c r="Z375" s="275">
        <v>0</v>
      </c>
      <c r="AA375" s="275">
        <v>0</v>
      </c>
      <c r="AB375" s="275">
        <v>0</v>
      </c>
      <c r="AC375" s="275">
        <v>0</v>
      </c>
      <c r="AD375" s="275">
        <v>0</v>
      </c>
      <c r="AE375" s="275">
        <v>0</v>
      </c>
      <c r="AF375" s="275">
        <v>0</v>
      </c>
      <c r="AG375" s="275">
        <v>0</v>
      </c>
      <c r="AH375" s="275">
        <v>0</v>
      </c>
      <c r="AI375" s="275">
        <v>0</v>
      </c>
      <c r="AJ375" s="275">
        <v>0</v>
      </c>
      <c r="AK375" s="275">
        <v>0</v>
      </c>
      <c r="AL375" s="275">
        <v>0</v>
      </c>
      <c r="AM375" s="275">
        <v>0</v>
      </c>
      <c r="AN375" s="275">
        <v>0</v>
      </c>
      <c r="AO375" s="275">
        <v>0</v>
      </c>
      <c r="AP375" s="275">
        <v>0</v>
      </c>
      <c r="AQ375" s="275">
        <v>0</v>
      </c>
      <c r="AR375" s="275">
        <v>0</v>
      </c>
      <c r="AS375" s="275">
        <v>0</v>
      </c>
      <c r="AT375" s="275">
        <v>0</v>
      </c>
      <c r="AU375" s="275">
        <v>0</v>
      </c>
      <c r="AV375" s="275">
        <v>0</v>
      </c>
      <c r="AW375" s="275">
        <v>0</v>
      </c>
      <c r="AX375" s="275">
        <v>0</v>
      </c>
      <c r="AY375" s="275">
        <v>0</v>
      </c>
      <c r="AZ375" s="275">
        <v>0</v>
      </c>
      <c r="BA375" s="275">
        <v>0</v>
      </c>
      <c r="BB375" s="275">
        <v>0</v>
      </c>
      <c r="BC375" s="275">
        <v>0</v>
      </c>
      <c r="BD375" s="275">
        <v>0</v>
      </c>
      <c r="BE375" s="275">
        <v>0</v>
      </c>
      <c r="BF375" s="275">
        <v>0</v>
      </c>
      <c r="BG375" s="275">
        <v>0</v>
      </c>
      <c r="BH375" s="275">
        <v>0</v>
      </c>
      <c r="BI375" s="275">
        <v>0</v>
      </c>
    </row>
    <row r="376" spans="1:61" ht="18" customHeight="1" x14ac:dyDescent="0.2">
      <c r="A376" s="274" t="s">
        <v>1046</v>
      </c>
      <c r="B376" s="275">
        <v>0</v>
      </c>
      <c r="C376" s="275">
        <v>0</v>
      </c>
      <c r="D376" s="275">
        <v>0</v>
      </c>
      <c r="E376" s="275">
        <v>0</v>
      </c>
      <c r="F376" s="275">
        <v>0</v>
      </c>
      <c r="G376" s="275">
        <v>0</v>
      </c>
      <c r="H376" s="275">
        <v>204</v>
      </c>
      <c r="I376" s="275">
        <v>818</v>
      </c>
      <c r="J376" s="275">
        <v>950</v>
      </c>
      <c r="K376" s="275">
        <v>987</v>
      </c>
      <c r="L376" s="275"/>
      <c r="M376" s="275"/>
      <c r="N376" s="275"/>
      <c r="O376" s="275"/>
      <c r="P376" s="275">
        <v>1083</v>
      </c>
      <c r="Q376" s="275">
        <v>1488</v>
      </c>
      <c r="R376" s="275">
        <v>2219</v>
      </c>
      <c r="S376" s="275">
        <v>2503</v>
      </c>
      <c r="T376" s="275">
        <v>3349</v>
      </c>
      <c r="U376" s="275">
        <v>4030</v>
      </c>
      <c r="V376" s="275">
        <v>4389</v>
      </c>
      <c r="W376" s="275">
        <v>4913</v>
      </c>
      <c r="X376" s="275">
        <v>5689</v>
      </c>
      <c r="Y376" s="275">
        <v>6610</v>
      </c>
      <c r="Z376" s="275">
        <v>7362</v>
      </c>
      <c r="AA376" s="275">
        <v>8475</v>
      </c>
      <c r="AB376" s="275">
        <v>8934</v>
      </c>
      <c r="AC376" s="275">
        <v>9596</v>
      </c>
      <c r="AD376" s="275">
        <v>10476</v>
      </c>
      <c r="AE376" s="275">
        <v>11149</v>
      </c>
      <c r="AF376" s="275">
        <v>11996</v>
      </c>
      <c r="AG376" s="275">
        <v>13155</v>
      </c>
      <c r="AH376" s="275">
        <v>13955</v>
      </c>
      <c r="AI376" s="275">
        <v>16732</v>
      </c>
      <c r="AJ376" s="275">
        <v>18133</v>
      </c>
      <c r="AK376" s="275">
        <v>21525</v>
      </c>
      <c r="AL376" s="275">
        <v>24368</v>
      </c>
      <c r="AM376" s="275">
        <v>26801</v>
      </c>
      <c r="AN376" s="275">
        <v>29641</v>
      </c>
      <c r="AO376" s="275">
        <v>31206</v>
      </c>
      <c r="AP376" s="275">
        <v>35453</v>
      </c>
      <c r="AQ376" s="275">
        <v>38037</v>
      </c>
      <c r="AR376" s="275">
        <v>38739</v>
      </c>
      <c r="AS376" s="275">
        <v>38603</v>
      </c>
      <c r="AT376" s="275">
        <v>42713</v>
      </c>
      <c r="AU376" s="275">
        <v>47914</v>
      </c>
      <c r="AV376" s="275">
        <v>50592</v>
      </c>
      <c r="AW376" s="275">
        <v>53648</v>
      </c>
      <c r="AX376" s="275">
        <v>58024</v>
      </c>
      <c r="AY376" s="275">
        <v>61882</v>
      </c>
      <c r="AZ376" s="275">
        <v>63926</v>
      </c>
      <c r="BA376" s="275">
        <v>67182</v>
      </c>
      <c r="BB376" s="275">
        <v>71650</v>
      </c>
      <c r="BC376" s="275">
        <v>75628</v>
      </c>
      <c r="BD376" s="275">
        <v>78603</v>
      </c>
      <c r="BE376" s="275">
        <v>83556</v>
      </c>
      <c r="BF376" s="275">
        <v>81770</v>
      </c>
      <c r="BG376" s="275">
        <v>82881</v>
      </c>
      <c r="BH376" s="275">
        <v>84772</v>
      </c>
      <c r="BI376" s="275">
        <v>87323</v>
      </c>
    </row>
    <row r="377" spans="1:61" ht="31.9" customHeight="1" x14ac:dyDescent="0.2">
      <c r="A377" s="290" t="s">
        <v>1073</v>
      </c>
      <c r="B377" s="275">
        <v>438</v>
      </c>
      <c r="C377" s="275">
        <v>505</v>
      </c>
      <c r="D377" s="275">
        <v>538</v>
      </c>
      <c r="E377" s="275">
        <v>590</v>
      </c>
      <c r="F377" s="275">
        <v>650</v>
      </c>
      <c r="G377" s="275">
        <v>709</v>
      </c>
      <c r="H377" s="275">
        <v>811</v>
      </c>
      <c r="I377" s="275">
        <v>921</v>
      </c>
      <c r="J377" s="275">
        <v>1074</v>
      </c>
      <c r="K377" s="275">
        <v>1222</v>
      </c>
      <c r="L377" s="275"/>
      <c r="M377" s="275"/>
      <c r="N377" s="275"/>
      <c r="O377" s="275"/>
      <c r="P377" s="275">
        <v>1299</v>
      </c>
      <c r="Q377" s="275">
        <v>1388</v>
      </c>
      <c r="R377" s="275">
        <v>1676</v>
      </c>
      <c r="S377" s="275">
        <v>1975</v>
      </c>
      <c r="T377" s="275">
        <v>2358</v>
      </c>
      <c r="U377" s="275">
        <v>2869</v>
      </c>
      <c r="V377" s="275">
        <v>3536</v>
      </c>
      <c r="W377" s="275">
        <v>4461</v>
      </c>
      <c r="X377" s="275">
        <v>5466</v>
      </c>
      <c r="Y377" s="275">
        <v>6724</v>
      </c>
      <c r="Z377" s="275">
        <v>8394</v>
      </c>
      <c r="AA377" s="275">
        <v>9413</v>
      </c>
      <c r="AB377" s="275">
        <v>10764</v>
      </c>
      <c r="AC377" s="275">
        <v>12107</v>
      </c>
      <c r="AD377" s="275">
        <v>13101</v>
      </c>
      <c r="AE377" s="275">
        <v>14499</v>
      </c>
      <c r="AF377" s="275">
        <v>15666</v>
      </c>
      <c r="AG377" s="275">
        <v>16798</v>
      </c>
      <c r="AH377" s="275">
        <v>18779</v>
      </c>
      <c r="AI377" s="275">
        <v>21402</v>
      </c>
      <c r="AJ377" s="275">
        <v>23835</v>
      </c>
      <c r="AK377" s="275">
        <v>27365</v>
      </c>
      <c r="AL377" s="275">
        <v>29607</v>
      </c>
      <c r="AM377" s="275">
        <v>33578</v>
      </c>
      <c r="AN377" s="275">
        <v>37458</v>
      </c>
      <c r="AO377" s="275">
        <v>41496</v>
      </c>
      <c r="AP377" s="275">
        <v>46048</v>
      </c>
      <c r="AQ377" s="275">
        <v>50008</v>
      </c>
      <c r="AR377" s="275">
        <v>55628</v>
      </c>
      <c r="AS377" s="275">
        <v>59182</v>
      </c>
      <c r="AT377" s="275">
        <v>63945</v>
      </c>
      <c r="AU377" s="275">
        <v>69964</v>
      </c>
      <c r="AV377" s="275">
        <v>76710</v>
      </c>
      <c r="AW377" s="275">
        <v>82509</v>
      </c>
      <c r="AX377" s="275">
        <v>89345</v>
      </c>
      <c r="AY377" s="275">
        <v>95043</v>
      </c>
      <c r="AZ377" s="275">
        <v>101083</v>
      </c>
      <c r="BA377" s="275">
        <v>108336</v>
      </c>
      <c r="BB377" s="275">
        <v>114534</v>
      </c>
      <c r="BC377" s="275">
        <v>123363</v>
      </c>
      <c r="BD377" s="275">
        <v>129066</v>
      </c>
      <c r="BE377" s="275">
        <v>131670</v>
      </c>
      <c r="BF377" s="275">
        <v>139101</v>
      </c>
      <c r="BG377" s="275">
        <v>144262</v>
      </c>
      <c r="BH377" s="275">
        <v>151456</v>
      </c>
      <c r="BI377" s="275">
        <v>163322</v>
      </c>
    </row>
    <row r="378" spans="1:61" ht="18" customHeight="1" x14ac:dyDescent="0.2">
      <c r="A378" s="274" t="s">
        <v>1068</v>
      </c>
      <c r="B378" s="275">
        <v>52</v>
      </c>
      <c r="C378" s="275">
        <v>56</v>
      </c>
      <c r="D378" s="275">
        <v>59</v>
      </c>
      <c r="E378" s="275">
        <v>63</v>
      </c>
      <c r="F378" s="275">
        <v>71</v>
      </c>
      <c r="G378" s="275">
        <v>76</v>
      </c>
      <c r="H378" s="275">
        <v>78</v>
      </c>
      <c r="I378" s="275">
        <v>85</v>
      </c>
      <c r="J378" s="275">
        <v>97</v>
      </c>
      <c r="K378" s="275">
        <v>111</v>
      </c>
      <c r="L378" s="275"/>
      <c r="M378" s="275"/>
      <c r="N378" s="275"/>
      <c r="O378" s="275"/>
      <c r="P378" s="275">
        <v>122</v>
      </c>
      <c r="Q378" s="275">
        <v>133</v>
      </c>
      <c r="R378" s="275">
        <v>143</v>
      </c>
      <c r="S378" s="275">
        <v>159</v>
      </c>
      <c r="T378" s="275">
        <v>180</v>
      </c>
      <c r="U378" s="275">
        <v>165</v>
      </c>
      <c r="V378" s="275">
        <v>181</v>
      </c>
      <c r="W378" s="275">
        <v>191</v>
      </c>
      <c r="X378" s="275">
        <v>209</v>
      </c>
      <c r="Y378" s="275">
        <v>238</v>
      </c>
      <c r="Z378" s="275">
        <v>270</v>
      </c>
      <c r="AA378" s="275">
        <v>356</v>
      </c>
      <c r="AB378" s="275">
        <v>515</v>
      </c>
      <c r="AC378" s="275">
        <v>579</v>
      </c>
      <c r="AD378" s="275">
        <v>664</v>
      </c>
      <c r="AE378" s="275">
        <v>768</v>
      </c>
      <c r="AF378" s="275">
        <v>790</v>
      </c>
      <c r="AG378" s="275">
        <v>792</v>
      </c>
      <c r="AH378" s="275">
        <v>901</v>
      </c>
      <c r="AI378" s="275">
        <v>1004</v>
      </c>
      <c r="AJ378" s="275">
        <v>917</v>
      </c>
      <c r="AK378" s="275">
        <v>884</v>
      </c>
      <c r="AL378" s="275">
        <v>829</v>
      </c>
      <c r="AM378" s="275">
        <v>938</v>
      </c>
      <c r="AN378" s="275">
        <v>1020</v>
      </c>
      <c r="AO378" s="275">
        <v>1070</v>
      </c>
      <c r="AP378" s="275">
        <v>1394</v>
      </c>
      <c r="AQ378" s="275">
        <v>1665</v>
      </c>
      <c r="AR378" s="275">
        <v>2494</v>
      </c>
      <c r="AS378" s="275">
        <v>2676</v>
      </c>
      <c r="AT378" s="275">
        <v>2967</v>
      </c>
      <c r="AU378" s="275">
        <v>3298</v>
      </c>
      <c r="AV378" s="275">
        <v>3560</v>
      </c>
      <c r="AW378" s="275">
        <v>3932</v>
      </c>
      <c r="AX378" s="275">
        <v>4222</v>
      </c>
      <c r="AY378" s="275">
        <v>4529</v>
      </c>
      <c r="AZ378" s="275">
        <v>4636</v>
      </c>
      <c r="BA378" s="275">
        <v>4658</v>
      </c>
      <c r="BB378" s="275">
        <v>4791</v>
      </c>
      <c r="BC378" s="275">
        <v>5080</v>
      </c>
      <c r="BD378" s="275">
        <v>5100</v>
      </c>
      <c r="BE378" s="275">
        <v>5111</v>
      </c>
      <c r="BF378" s="275">
        <v>5519</v>
      </c>
      <c r="BG378" s="275">
        <v>5981</v>
      </c>
      <c r="BH378" s="275">
        <v>5802</v>
      </c>
      <c r="BI378" s="275">
        <v>6237</v>
      </c>
    </row>
    <row r="379" spans="1:61" ht="18" customHeight="1" x14ac:dyDescent="0.2">
      <c r="A379" s="274" t="s">
        <v>1067</v>
      </c>
      <c r="B379" s="275">
        <v>84</v>
      </c>
      <c r="C379" s="275">
        <v>89</v>
      </c>
      <c r="D379" s="275">
        <v>98</v>
      </c>
      <c r="E379" s="275">
        <v>106</v>
      </c>
      <c r="F379" s="275">
        <v>119</v>
      </c>
      <c r="G379" s="275">
        <v>131</v>
      </c>
      <c r="H379" s="275">
        <v>161</v>
      </c>
      <c r="I379" s="275">
        <v>204</v>
      </c>
      <c r="J379" s="275">
        <v>271</v>
      </c>
      <c r="K379" s="275">
        <v>336</v>
      </c>
      <c r="L379" s="275"/>
      <c r="M379" s="275"/>
      <c r="N379" s="275"/>
      <c r="O379" s="275"/>
      <c r="P379" s="275">
        <v>341</v>
      </c>
      <c r="Q379" s="275">
        <v>326</v>
      </c>
      <c r="R379" s="275">
        <v>431</v>
      </c>
      <c r="S379" s="275">
        <v>595</v>
      </c>
      <c r="T379" s="275">
        <v>774</v>
      </c>
      <c r="U379" s="275">
        <v>1075</v>
      </c>
      <c r="V379" s="275">
        <v>1432</v>
      </c>
      <c r="W379" s="275">
        <v>2007</v>
      </c>
      <c r="X379" s="275">
        <v>2656</v>
      </c>
      <c r="Y379" s="275">
        <v>3375</v>
      </c>
      <c r="Z379" s="275">
        <v>4320</v>
      </c>
      <c r="AA379" s="275">
        <v>4749</v>
      </c>
      <c r="AB379" s="275">
        <v>5411</v>
      </c>
      <c r="AC379" s="275">
        <v>6177</v>
      </c>
      <c r="AD379" s="275">
        <v>6546</v>
      </c>
      <c r="AE379" s="275">
        <v>7276</v>
      </c>
      <c r="AF379" s="275">
        <v>8082</v>
      </c>
      <c r="AG379" s="275">
        <v>8819</v>
      </c>
      <c r="AH379" s="275">
        <v>9864</v>
      </c>
      <c r="AI379" s="275">
        <v>11596</v>
      </c>
      <c r="AJ379" s="275">
        <v>13221</v>
      </c>
      <c r="AK379" s="275">
        <v>15953</v>
      </c>
      <c r="AL379" s="275">
        <v>17668</v>
      </c>
      <c r="AM379" s="275">
        <v>20512</v>
      </c>
      <c r="AN379" s="275">
        <v>23337</v>
      </c>
      <c r="AO379" s="275">
        <v>26312</v>
      </c>
      <c r="AP379" s="275">
        <v>29199</v>
      </c>
      <c r="AQ379" s="275">
        <v>31680</v>
      </c>
      <c r="AR379" s="275">
        <v>33569</v>
      </c>
      <c r="AS379" s="275">
        <v>35840</v>
      </c>
      <c r="AT379" s="275">
        <v>38626</v>
      </c>
      <c r="AU379" s="275">
        <v>42639</v>
      </c>
      <c r="AV379" s="275">
        <v>47671</v>
      </c>
      <c r="AW379" s="275">
        <v>51617</v>
      </c>
      <c r="AX379" s="275">
        <v>56640</v>
      </c>
      <c r="AY379" s="275">
        <v>60535</v>
      </c>
      <c r="AZ379" s="275">
        <v>64813</v>
      </c>
      <c r="BA379" s="275">
        <v>69650</v>
      </c>
      <c r="BB379" s="275">
        <v>73266</v>
      </c>
      <c r="BC379" s="275">
        <v>80260</v>
      </c>
      <c r="BD379" s="275">
        <v>85097</v>
      </c>
      <c r="BE379" s="275">
        <v>87356</v>
      </c>
      <c r="BF379" s="275">
        <v>92603</v>
      </c>
      <c r="BG379" s="275">
        <v>96749</v>
      </c>
      <c r="BH379" s="275">
        <v>101866</v>
      </c>
      <c r="BI379" s="275">
        <v>111971</v>
      </c>
    </row>
    <row r="380" spans="1:61" ht="18" customHeight="1" x14ac:dyDescent="0.2">
      <c r="A380" s="274" t="s">
        <v>1066</v>
      </c>
      <c r="B380" s="275">
        <v>50</v>
      </c>
      <c r="C380" s="275">
        <v>53</v>
      </c>
      <c r="D380" s="275">
        <v>60</v>
      </c>
      <c r="E380" s="275">
        <v>67</v>
      </c>
      <c r="F380" s="275">
        <v>77</v>
      </c>
      <c r="G380" s="275">
        <v>85</v>
      </c>
      <c r="H380" s="275">
        <v>89</v>
      </c>
      <c r="I380" s="275">
        <v>96</v>
      </c>
      <c r="J380" s="275">
        <v>113</v>
      </c>
      <c r="K380" s="275">
        <v>129</v>
      </c>
      <c r="L380" s="275"/>
      <c r="M380" s="275"/>
      <c r="N380" s="275"/>
      <c r="O380" s="275"/>
      <c r="P380" s="275">
        <v>151</v>
      </c>
      <c r="Q380" s="275">
        <v>171</v>
      </c>
      <c r="R380" s="275">
        <v>193</v>
      </c>
      <c r="S380" s="275">
        <v>218</v>
      </c>
      <c r="T380" s="275">
        <v>247</v>
      </c>
      <c r="U380" s="275">
        <v>264</v>
      </c>
      <c r="V380" s="275">
        <v>310</v>
      </c>
      <c r="W380" s="275">
        <v>360</v>
      </c>
      <c r="X380" s="275">
        <v>415</v>
      </c>
      <c r="Y380" s="275">
        <v>487</v>
      </c>
      <c r="Z380" s="275">
        <v>571</v>
      </c>
      <c r="AA380" s="275">
        <v>692</v>
      </c>
      <c r="AB380" s="275">
        <v>816</v>
      </c>
      <c r="AC380" s="275">
        <v>908</v>
      </c>
      <c r="AD380" s="275">
        <v>986</v>
      </c>
      <c r="AE380" s="275">
        <v>1084</v>
      </c>
      <c r="AF380" s="275">
        <v>1156</v>
      </c>
      <c r="AG380" s="275">
        <v>1234</v>
      </c>
      <c r="AH380" s="275">
        <v>1425</v>
      </c>
      <c r="AI380" s="275">
        <v>1592</v>
      </c>
      <c r="AJ380" s="275">
        <v>1737</v>
      </c>
      <c r="AK380" s="275">
        <v>1899</v>
      </c>
      <c r="AL380" s="275">
        <v>2045</v>
      </c>
      <c r="AM380" s="275">
        <v>2310</v>
      </c>
      <c r="AN380" s="275">
        <v>2596</v>
      </c>
      <c r="AO380" s="275">
        <v>2755</v>
      </c>
      <c r="AP380" s="275">
        <v>3110</v>
      </c>
      <c r="AQ380" s="275">
        <v>3399</v>
      </c>
      <c r="AR380" s="275">
        <v>3651</v>
      </c>
      <c r="AS380" s="275">
        <v>3740</v>
      </c>
      <c r="AT380" s="275">
        <v>3869</v>
      </c>
      <c r="AU380" s="275">
        <v>4040</v>
      </c>
      <c r="AV380" s="275">
        <v>4517</v>
      </c>
      <c r="AW380" s="275">
        <v>4994</v>
      </c>
      <c r="AX380" s="275">
        <v>5877</v>
      </c>
      <c r="AY380" s="275">
        <v>6270</v>
      </c>
      <c r="AZ380" s="275">
        <v>6701</v>
      </c>
      <c r="BA380" s="275">
        <v>7240</v>
      </c>
      <c r="BB380" s="275">
        <v>7752</v>
      </c>
      <c r="BC380" s="275">
        <v>8358</v>
      </c>
      <c r="BD380" s="275">
        <v>9137</v>
      </c>
      <c r="BE380" s="275">
        <v>10252</v>
      </c>
      <c r="BF380" s="275">
        <v>10069</v>
      </c>
      <c r="BG380" s="275">
        <v>10149</v>
      </c>
      <c r="BH380" s="275">
        <v>10729</v>
      </c>
      <c r="BI380" s="275">
        <v>12304</v>
      </c>
    </row>
    <row r="381" spans="1:61" ht="18" customHeight="1" x14ac:dyDescent="0.2">
      <c r="A381" s="274" t="s">
        <v>1065</v>
      </c>
      <c r="B381" s="275">
        <v>0</v>
      </c>
      <c r="C381" s="275">
        <v>0</v>
      </c>
      <c r="D381" s="275">
        <v>0</v>
      </c>
      <c r="E381" s="275">
        <v>0</v>
      </c>
      <c r="F381" s="275">
        <v>0</v>
      </c>
      <c r="G381" s="275">
        <v>0</v>
      </c>
      <c r="H381" s="275">
        <v>4</v>
      </c>
      <c r="I381" s="275">
        <v>11</v>
      </c>
      <c r="J381" s="275">
        <v>14</v>
      </c>
      <c r="K381" s="275">
        <v>16</v>
      </c>
      <c r="L381" s="275"/>
      <c r="M381" s="275"/>
      <c r="N381" s="275"/>
      <c r="O381" s="275"/>
      <c r="P381" s="275">
        <v>18</v>
      </c>
      <c r="Q381" s="275">
        <v>21</v>
      </c>
      <c r="R381" s="275">
        <v>25</v>
      </c>
      <c r="S381" s="275">
        <v>29</v>
      </c>
      <c r="T381" s="275">
        <v>38</v>
      </c>
      <c r="U381" s="275">
        <v>48</v>
      </c>
      <c r="V381" s="275">
        <v>57</v>
      </c>
      <c r="W381" s="275">
        <v>70</v>
      </c>
      <c r="X381" s="275">
        <v>89</v>
      </c>
      <c r="Y381" s="275">
        <v>110</v>
      </c>
      <c r="Z381" s="275">
        <v>131</v>
      </c>
      <c r="AA381" s="275">
        <v>153</v>
      </c>
      <c r="AB381" s="275">
        <v>201</v>
      </c>
      <c r="AC381" s="275">
        <v>261</v>
      </c>
      <c r="AD381" s="275">
        <v>302</v>
      </c>
      <c r="AE381" s="275">
        <v>342</v>
      </c>
      <c r="AF381" s="275">
        <v>411</v>
      </c>
      <c r="AG381" s="275">
        <v>481</v>
      </c>
      <c r="AH381" s="275">
        <v>489</v>
      </c>
      <c r="AI381" s="275">
        <v>635</v>
      </c>
      <c r="AJ381" s="275">
        <v>762</v>
      </c>
      <c r="AK381" s="275">
        <v>932</v>
      </c>
      <c r="AL381" s="275">
        <v>1109</v>
      </c>
      <c r="AM381" s="275">
        <v>1279</v>
      </c>
      <c r="AN381" s="275">
        <v>1440</v>
      </c>
      <c r="AO381" s="275">
        <v>1568</v>
      </c>
      <c r="AP381" s="275">
        <v>1660</v>
      </c>
      <c r="AQ381" s="275">
        <v>1713</v>
      </c>
      <c r="AR381" s="275">
        <v>1693</v>
      </c>
      <c r="AS381" s="275">
        <v>1655</v>
      </c>
      <c r="AT381" s="275">
        <v>1783</v>
      </c>
      <c r="AU381" s="275">
        <v>2044</v>
      </c>
      <c r="AV381" s="275">
        <v>2368</v>
      </c>
      <c r="AW381" s="275">
        <v>2680</v>
      </c>
      <c r="AX381" s="275">
        <v>3042</v>
      </c>
      <c r="AY381" s="275">
        <v>3509</v>
      </c>
      <c r="AZ381" s="275">
        <v>3711</v>
      </c>
      <c r="BA381" s="275">
        <v>3930</v>
      </c>
      <c r="BB381" s="275">
        <v>4226</v>
      </c>
      <c r="BC381" s="275">
        <v>4577</v>
      </c>
      <c r="BD381" s="275">
        <v>4776</v>
      </c>
      <c r="BE381" s="275">
        <v>4948</v>
      </c>
      <c r="BF381" s="275">
        <v>5089</v>
      </c>
      <c r="BG381" s="275">
        <v>5144</v>
      </c>
      <c r="BH381" s="275">
        <v>5194</v>
      </c>
      <c r="BI381" s="275">
        <v>5047</v>
      </c>
    </row>
    <row r="382" spans="1:61" ht="18" customHeight="1" x14ac:dyDescent="0.2">
      <c r="A382" s="274" t="s">
        <v>1064</v>
      </c>
      <c r="B382" s="275">
        <v>0</v>
      </c>
      <c r="C382" s="275">
        <v>0</v>
      </c>
      <c r="D382" s="275">
        <v>0</v>
      </c>
      <c r="E382" s="275">
        <v>0</v>
      </c>
      <c r="F382" s="275">
        <v>0</v>
      </c>
      <c r="G382" s="275">
        <v>0</v>
      </c>
      <c r="H382" s="275">
        <v>18</v>
      </c>
      <c r="I382" s="275">
        <v>35</v>
      </c>
      <c r="J382" s="275">
        <v>72</v>
      </c>
      <c r="K382" s="275">
        <v>124</v>
      </c>
      <c r="L382" s="275"/>
      <c r="M382" s="275"/>
      <c r="N382" s="275"/>
      <c r="O382" s="275"/>
      <c r="P382" s="275">
        <v>135</v>
      </c>
      <c r="Q382" s="275">
        <v>106</v>
      </c>
      <c r="R382" s="275">
        <v>180</v>
      </c>
      <c r="S382" s="275">
        <v>312</v>
      </c>
      <c r="T382" s="275">
        <v>445</v>
      </c>
      <c r="U382" s="275">
        <v>711</v>
      </c>
      <c r="V382" s="275">
        <v>1000</v>
      </c>
      <c r="W382" s="275">
        <v>1529</v>
      </c>
      <c r="X382" s="275">
        <v>2084</v>
      </c>
      <c r="Y382" s="275">
        <v>2709</v>
      </c>
      <c r="Z382" s="275">
        <v>3536</v>
      </c>
      <c r="AA382" s="275">
        <v>3809</v>
      </c>
      <c r="AB382" s="275">
        <v>4259</v>
      </c>
      <c r="AC382" s="275">
        <v>4811</v>
      </c>
      <c r="AD382" s="275">
        <v>5104</v>
      </c>
      <c r="AE382" s="275">
        <v>5721</v>
      </c>
      <c r="AF382" s="275">
        <v>6377</v>
      </c>
      <c r="AG382" s="275">
        <v>6968</v>
      </c>
      <c r="AH382" s="275">
        <v>7814</v>
      </c>
      <c r="AI382" s="275">
        <v>9229</v>
      </c>
      <c r="AJ382" s="275">
        <v>10567</v>
      </c>
      <c r="AK382" s="275">
        <v>12947</v>
      </c>
      <c r="AL382" s="275">
        <v>14344</v>
      </c>
      <c r="AM382" s="275">
        <v>16727</v>
      </c>
      <c r="AN382" s="275">
        <v>19108</v>
      </c>
      <c r="AO382" s="275">
        <v>21784</v>
      </c>
      <c r="AP382" s="275">
        <v>24186</v>
      </c>
      <c r="AQ382" s="275">
        <v>26333</v>
      </c>
      <c r="AR382" s="275">
        <v>27917</v>
      </c>
      <c r="AS382" s="275">
        <v>30080</v>
      </c>
      <c r="AT382" s="275">
        <v>32492</v>
      </c>
      <c r="AU382" s="275">
        <v>36037</v>
      </c>
      <c r="AV382" s="275">
        <v>40193</v>
      </c>
      <c r="AW382" s="275">
        <v>43255</v>
      </c>
      <c r="AX382" s="275">
        <v>46823</v>
      </c>
      <c r="AY382" s="275">
        <v>49851</v>
      </c>
      <c r="AZ382" s="275">
        <v>53287</v>
      </c>
      <c r="BA382" s="275">
        <v>57386</v>
      </c>
      <c r="BB382" s="275">
        <v>59981</v>
      </c>
      <c r="BC382" s="275">
        <v>65706</v>
      </c>
      <c r="BD382" s="275">
        <v>69609</v>
      </c>
      <c r="BE382" s="275">
        <v>70579</v>
      </c>
      <c r="BF382" s="275">
        <v>75665</v>
      </c>
      <c r="BG382" s="275">
        <v>79581</v>
      </c>
      <c r="BH382" s="275">
        <v>83982</v>
      </c>
      <c r="BI382" s="275">
        <v>92357</v>
      </c>
    </row>
    <row r="383" spans="1:61" ht="18" customHeight="1" x14ac:dyDescent="0.2">
      <c r="A383" s="274" t="s">
        <v>1052</v>
      </c>
      <c r="B383" s="275">
        <v>0</v>
      </c>
      <c r="C383" s="275">
        <v>0</v>
      </c>
      <c r="D383" s="275">
        <v>0</v>
      </c>
      <c r="E383" s="275">
        <v>0</v>
      </c>
      <c r="F383" s="275">
        <v>0</v>
      </c>
      <c r="G383" s="275">
        <v>0</v>
      </c>
      <c r="H383" s="275">
        <v>8</v>
      </c>
      <c r="I383" s="275">
        <v>15</v>
      </c>
      <c r="J383" s="275">
        <v>36</v>
      </c>
      <c r="K383" s="275">
        <v>67</v>
      </c>
      <c r="L383" s="275"/>
      <c r="M383" s="275"/>
      <c r="N383" s="275"/>
      <c r="O383" s="275"/>
      <c r="P383" s="275">
        <v>71</v>
      </c>
      <c r="Q383" s="275">
        <v>61</v>
      </c>
      <c r="R383" s="275">
        <v>91</v>
      </c>
      <c r="S383" s="275">
        <v>165</v>
      </c>
      <c r="T383" s="275">
        <v>247</v>
      </c>
      <c r="U383" s="275">
        <v>395</v>
      </c>
      <c r="V383" s="275">
        <v>597</v>
      </c>
      <c r="W383" s="275">
        <v>869</v>
      </c>
      <c r="X383" s="275">
        <v>1181</v>
      </c>
      <c r="Y383" s="275">
        <v>1533</v>
      </c>
      <c r="Z383" s="275">
        <v>1936</v>
      </c>
      <c r="AA383" s="275">
        <v>2094</v>
      </c>
      <c r="AB383" s="275">
        <v>2350</v>
      </c>
      <c r="AC383" s="275">
        <v>2664</v>
      </c>
      <c r="AD383" s="275">
        <v>2817</v>
      </c>
      <c r="AE383" s="275">
        <v>3159</v>
      </c>
      <c r="AF383" s="275">
        <v>3558</v>
      </c>
      <c r="AG383" s="275">
        <v>3896</v>
      </c>
      <c r="AH383" s="275">
        <v>4440</v>
      </c>
      <c r="AI383" s="275">
        <v>5260</v>
      </c>
      <c r="AJ383" s="275">
        <v>6029</v>
      </c>
      <c r="AK383" s="275">
        <v>7268</v>
      </c>
      <c r="AL383" s="275">
        <v>8277</v>
      </c>
      <c r="AM383" s="275">
        <v>9758</v>
      </c>
      <c r="AN383" s="275">
        <v>10917</v>
      </c>
      <c r="AO383" s="275">
        <v>12385</v>
      </c>
      <c r="AP383" s="275">
        <v>13973</v>
      </c>
      <c r="AQ383" s="275">
        <v>14920</v>
      </c>
      <c r="AR383" s="275">
        <v>15786</v>
      </c>
      <c r="AS383" s="275">
        <v>17031</v>
      </c>
      <c r="AT383" s="275">
        <v>18453</v>
      </c>
      <c r="AU383" s="275">
        <v>20488</v>
      </c>
      <c r="AV383" s="275">
        <v>22779</v>
      </c>
      <c r="AW383" s="275">
        <v>25491</v>
      </c>
      <c r="AX383" s="275">
        <v>27291</v>
      </c>
      <c r="AY383" s="275">
        <v>28281</v>
      </c>
      <c r="AZ383" s="275">
        <v>30070</v>
      </c>
      <c r="BA383" s="275">
        <v>32407</v>
      </c>
      <c r="BB383" s="275">
        <v>35265</v>
      </c>
      <c r="BC383" s="275">
        <v>43684</v>
      </c>
      <c r="BD383" s="275">
        <v>46754</v>
      </c>
      <c r="BE383" s="275">
        <v>42425</v>
      </c>
      <c r="BF383" s="275">
        <v>42892</v>
      </c>
      <c r="BG383" s="275">
        <v>45187</v>
      </c>
      <c r="BH383" s="275">
        <v>47841</v>
      </c>
      <c r="BI383" s="275">
        <v>52922</v>
      </c>
    </row>
    <row r="384" spans="1:61" ht="18" customHeight="1" x14ac:dyDescent="0.2">
      <c r="A384" s="274" t="s">
        <v>1051</v>
      </c>
      <c r="B384" s="275">
        <v>0</v>
      </c>
      <c r="C384" s="275">
        <v>0</v>
      </c>
      <c r="D384" s="275">
        <v>0</v>
      </c>
      <c r="E384" s="275">
        <v>0</v>
      </c>
      <c r="F384" s="275">
        <v>0</v>
      </c>
      <c r="G384" s="275">
        <v>0</v>
      </c>
      <c r="H384" s="275">
        <v>10</v>
      </c>
      <c r="I384" s="275">
        <v>20</v>
      </c>
      <c r="J384" s="275">
        <v>35</v>
      </c>
      <c r="K384" s="275">
        <v>57</v>
      </c>
      <c r="L384" s="275"/>
      <c r="M384" s="275"/>
      <c r="N384" s="275"/>
      <c r="O384" s="275"/>
      <c r="P384" s="275">
        <v>64</v>
      </c>
      <c r="Q384" s="275">
        <v>45</v>
      </c>
      <c r="R384" s="275">
        <v>89</v>
      </c>
      <c r="S384" s="275">
        <v>146</v>
      </c>
      <c r="T384" s="275">
        <v>198</v>
      </c>
      <c r="U384" s="275">
        <v>316</v>
      </c>
      <c r="V384" s="275">
        <v>403</v>
      </c>
      <c r="W384" s="275">
        <v>660</v>
      </c>
      <c r="X384" s="275">
        <v>904</v>
      </c>
      <c r="Y384" s="275">
        <v>1176</v>
      </c>
      <c r="Z384" s="275">
        <v>1599</v>
      </c>
      <c r="AA384" s="275">
        <v>1715</v>
      </c>
      <c r="AB384" s="275">
        <v>1909</v>
      </c>
      <c r="AC384" s="275">
        <v>2147</v>
      </c>
      <c r="AD384" s="275">
        <v>2287</v>
      </c>
      <c r="AE384" s="275">
        <v>2561</v>
      </c>
      <c r="AF384" s="275">
        <v>2818</v>
      </c>
      <c r="AG384" s="275">
        <v>3072</v>
      </c>
      <c r="AH384" s="275">
        <v>3374</v>
      </c>
      <c r="AI384" s="275">
        <v>3969</v>
      </c>
      <c r="AJ384" s="275">
        <v>4537</v>
      </c>
      <c r="AK384" s="275">
        <v>5679</v>
      </c>
      <c r="AL384" s="275">
        <v>6066</v>
      </c>
      <c r="AM384" s="275">
        <v>6969</v>
      </c>
      <c r="AN384" s="275">
        <v>8191</v>
      </c>
      <c r="AO384" s="275">
        <v>9400</v>
      </c>
      <c r="AP384" s="275">
        <v>10213</v>
      </c>
      <c r="AQ384" s="275">
        <v>11413</v>
      </c>
      <c r="AR384" s="275">
        <v>12131</v>
      </c>
      <c r="AS384" s="275">
        <v>13049</v>
      </c>
      <c r="AT384" s="275">
        <v>14039</v>
      </c>
      <c r="AU384" s="275">
        <v>15548</v>
      </c>
      <c r="AV384" s="275">
        <v>17414</v>
      </c>
      <c r="AW384" s="275">
        <v>17763</v>
      </c>
      <c r="AX384" s="275">
        <v>19532</v>
      </c>
      <c r="AY384" s="275">
        <v>21570</v>
      </c>
      <c r="AZ384" s="275">
        <v>23217</v>
      </c>
      <c r="BA384" s="275">
        <v>24978</v>
      </c>
      <c r="BB384" s="275">
        <v>24716</v>
      </c>
      <c r="BC384" s="275">
        <v>22022</v>
      </c>
      <c r="BD384" s="275">
        <v>22855</v>
      </c>
      <c r="BE384" s="275">
        <v>28153</v>
      </c>
      <c r="BF384" s="275">
        <v>32773</v>
      </c>
      <c r="BG384" s="275">
        <v>34394</v>
      </c>
      <c r="BH384" s="275">
        <v>36141</v>
      </c>
      <c r="BI384" s="275">
        <v>39435</v>
      </c>
    </row>
    <row r="385" spans="1:61" ht="18" customHeight="1" x14ac:dyDescent="0.2">
      <c r="A385" s="274" t="s">
        <v>1063</v>
      </c>
      <c r="B385" s="275">
        <v>0</v>
      </c>
      <c r="C385" s="275">
        <v>0</v>
      </c>
      <c r="D385" s="275">
        <v>0</v>
      </c>
      <c r="E385" s="275">
        <v>0</v>
      </c>
      <c r="F385" s="275">
        <v>0</v>
      </c>
      <c r="G385" s="275">
        <v>0</v>
      </c>
      <c r="H385" s="275">
        <v>0</v>
      </c>
      <c r="I385" s="275">
        <v>0</v>
      </c>
      <c r="J385" s="275">
        <v>0</v>
      </c>
      <c r="K385" s="275">
        <v>0</v>
      </c>
      <c r="L385" s="275"/>
      <c r="M385" s="275"/>
      <c r="N385" s="275"/>
      <c r="O385" s="275"/>
      <c r="P385" s="275">
        <v>0</v>
      </c>
      <c r="Q385" s="275">
        <v>0</v>
      </c>
      <c r="R385" s="275">
        <v>0</v>
      </c>
      <c r="S385" s="275">
        <v>0</v>
      </c>
      <c r="T385" s="275">
        <v>0</v>
      </c>
      <c r="U385" s="275">
        <v>0</v>
      </c>
      <c r="V385" s="275">
        <v>0</v>
      </c>
      <c r="W385" s="275">
        <v>0</v>
      </c>
      <c r="X385" s="275">
        <v>0</v>
      </c>
      <c r="Y385" s="275">
        <v>0</v>
      </c>
      <c r="Z385" s="275">
        <v>0</v>
      </c>
      <c r="AA385" s="275">
        <v>0</v>
      </c>
      <c r="AB385" s="275">
        <v>0</v>
      </c>
      <c r="AC385" s="275">
        <v>0</v>
      </c>
      <c r="AD385" s="275">
        <v>0</v>
      </c>
      <c r="AE385" s="275">
        <v>0</v>
      </c>
      <c r="AF385" s="275">
        <v>0</v>
      </c>
      <c r="AG385" s="275">
        <v>0</v>
      </c>
      <c r="AH385" s="275">
        <v>0</v>
      </c>
      <c r="AI385" s="275">
        <v>0</v>
      </c>
      <c r="AJ385" s="275">
        <v>0</v>
      </c>
      <c r="AK385" s="275">
        <v>0</v>
      </c>
      <c r="AL385" s="275">
        <v>0</v>
      </c>
      <c r="AM385" s="275">
        <v>0</v>
      </c>
      <c r="AN385" s="275">
        <v>0</v>
      </c>
      <c r="AO385" s="275">
        <v>0</v>
      </c>
      <c r="AP385" s="275">
        <v>0</v>
      </c>
      <c r="AQ385" s="275">
        <v>0</v>
      </c>
      <c r="AR385" s="275">
        <v>50</v>
      </c>
      <c r="AS385" s="275">
        <v>120</v>
      </c>
      <c r="AT385" s="275">
        <v>218</v>
      </c>
      <c r="AU385" s="275">
        <v>234</v>
      </c>
      <c r="AV385" s="275">
        <v>293</v>
      </c>
      <c r="AW385" s="275">
        <v>281</v>
      </c>
      <c r="AX385" s="275">
        <v>430</v>
      </c>
      <c r="AY385" s="275">
        <v>417</v>
      </c>
      <c r="AZ385" s="275">
        <v>605</v>
      </c>
      <c r="BA385" s="275">
        <v>583</v>
      </c>
      <c r="BB385" s="275">
        <v>680</v>
      </c>
      <c r="BC385" s="275">
        <v>949</v>
      </c>
      <c r="BD385" s="275">
        <v>749</v>
      </c>
      <c r="BE385" s="275">
        <v>754</v>
      </c>
      <c r="BF385" s="275">
        <v>861</v>
      </c>
      <c r="BG385" s="275">
        <v>953</v>
      </c>
      <c r="BH385" s="275">
        <v>1013</v>
      </c>
      <c r="BI385" s="275">
        <v>1306</v>
      </c>
    </row>
    <row r="386" spans="1:61" ht="18" customHeight="1" x14ac:dyDescent="0.2">
      <c r="A386" s="274" t="s">
        <v>1052</v>
      </c>
      <c r="B386" s="275">
        <v>0</v>
      </c>
      <c r="C386" s="275">
        <v>0</v>
      </c>
      <c r="D386" s="275">
        <v>0</v>
      </c>
      <c r="E386" s="275">
        <v>0</v>
      </c>
      <c r="F386" s="275">
        <v>0</v>
      </c>
      <c r="G386" s="275">
        <v>0</v>
      </c>
      <c r="H386" s="275">
        <v>0</v>
      </c>
      <c r="I386" s="275">
        <v>0</v>
      </c>
      <c r="J386" s="275">
        <v>0</v>
      </c>
      <c r="K386" s="275">
        <v>0</v>
      </c>
      <c r="L386" s="275"/>
      <c r="M386" s="275"/>
      <c r="N386" s="275"/>
      <c r="O386" s="275"/>
      <c r="P386" s="275">
        <v>0</v>
      </c>
      <c r="Q386" s="275">
        <v>0</v>
      </c>
      <c r="R386" s="275">
        <v>0</v>
      </c>
      <c r="S386" s="275">
        <v>0</v>
      </c>
      <c r="T386" s="275">
        <v>0</v>
      </c>
      <c r="U386" s="275">
        <v>0</v>
      </c>
      <c r="V386" s="275">
        <v>0</v>
      </c>
      <c r="W386" s="275">
        <v>0</v>
      </c>
      <c r="X386" s="275">
        <v>0</v>
      </c>
      <c r="Y386" s="275">
        <v>0</v>
      </c>
      <c r="Z386" s="275">
        <v>0</v>
      </c>
      <c r="AA386" s="275">
        <v>0</v>
      </c>
      <c r="AB386" s="275">
        <v>0</v>
      </c>
      <c r="AC386" s="275">
        <v>0</v>
      </c>
      <c r="AD386" s="275">
        <v>0</v>
      </c>
      <c r="AE386" s="275">
        <v>0</v>
      </c>
      <c r="AF386" s="275">
        <v>0</v>
      </c>
      <c r="AG386" s="275">
        <v>0</v>
      </c>
      <c r="AH386" s="275">
        <v>0</v>
      </c>
      <c r="AI386" s="275">
        <v>0</v>
      </c>
      <c r="AJ386" s="275">
        <v>0</v>
      </c>
      <c r="AK386" s="275">
        <v>0</v>
      </c>
      <c r="AL386" s="275">
        <v>0</v>
      </c>
      <c r="AM386" s="275">
        <v>0</v>
      </c>
      <c r="AN386" s="275">
        <v>0</v>
      </c>
      <c r="AO386" s="275">
        <v>0</v>
      </c>
      <c r="AP386" s="275">
        <v>0</v>
      </c>
      <c r="AQ386" s="275">
        <v>0</v>
      </c>
      <c r="AR386" s="275">
        <v>34</v>
      </c>
      <c r="AS386" s="275">
        <v>86</v>
      </c>
      <c r="AT386" s="275">
        <v>153</v>
      </c>
      <c r="AU386" s="275">
        <v>166</v>
      </c>
      <c r="AV386" s="275">
        <v>207</v>
      </c>
      <c r="AW386" s="275">
        <v>200</v>
      </c>
      <c r="AX386" s="275">
        <v>294</v>
      </c>
      <c r="AY386" s="275">
        <v>287</v>
      </c>
      <c r="AZ386" s="275">
        <v>416</v>
      </c>
      <c r="BA386" s="275">
        <v>407</v>
      </c>
      <c r="BB386" s="275">
        <v>490</v>
      </c>
      <c r="BC386" s="275">
        <v>707</v>
      </c>
      <c r="BD386" s="275">
        <v>544</v>
      </c>
      <c r="BE386" s="275">
        <v>545</v>
      </c>
      <c r="BF386" s="275">
        <v>611</v>
      </c>
      <c r="BG386" s="275">
        <v>670</v>
      </c>
      <c r="BH386" s="275">
        <v>673</v>
      </c>
      <c r="BI386" s="275">
        <v>927</v>
      </c>
    </row>
    <row r="387" spans="1:61" ht="18" customHeight="1" x14ac:dyDescent="0.2">
      <c r="A387" s="274" t="s">
        <v>1051</v>
      </c>
      <c r="B387" s="275">
        <v>0</v>
      </c>
      <c r="C387" s="275">
        <v>0</v>
      </c>
      <c r="D387" s="275">
        <v>0</v>
      </c>
      <c r="E387" s="275">
        <v>0</v>
      </c>
      <c r="F387" s="275">
        <v>0</v>
      </c>
      <c r="G387" s="275">
        <v>0</v>
      </c>
      <c r="H387" s="275">
        <v>0</v>
      </c>
      <c r="I387" s="275">
        <v>0</v>
      </c>
      <c r="J387" s="275">
        <v>0</v>
      </c>
      <c r="K387" s="275">
        <v>0</v>
      </c>
      <c r="L387" s="275"/>
      <c r="M387" s="275"/>
      <c r="N387" s="275"/>
      <c r="O387" s="275"/>
      <c r="P387" s="275">
        <v>0</v>
      </c>
      <c r="Q387" s="275">
        <v>0</v>
      </c>
      <c r="R387" s="275">
        <v>0</v>
      </c>
      <c r="S387" s="275">
        <v>0</v>
      </c>
      <c r="T387" s="275">
        <v>0</v>
      </c>
      <c r="U387" s="275">
        <v>0</v>
      </c>
      <c r="V387" s="275">
        <v>0</v>
      </c>
      <c r="W387" s="275">
        <v>0</v>
      </c>
      <c r="X387" s="275">
        <v>0</v>
      </c>
      <c r="Y387" s="275">
        <v>0</v>
      </c>
      <c r="Z387" s="275">
        <v>0</v>
      </c>
      <c r="AA387" s="275">
        <v>0</v>
      </c>
      <c r="AB387" s="275">
        <v>0</v>
      </c>
      <c r="AC387" s="275">
        <v>0</v>
      </c>
      <c r="AD387" s="275">
        <v>0</v>
      </c>
      <c r="AE387" s="275">
        <v>0</v>
      </c>
      <c r="AF387" s="275">
        <v>0</v>
      </c>
      <c r="AG387" s="275">
        <v>0</v>
      </c>
      <c r="AH387" s="275">
        <v>0</v>
      </c>
      <c r="AI387" s="275">
        <v>0</v>
      </c>
      <c r="AJ387" s="275">
        <v>0</v>
      </c>
      <c r="AK387" s="275">
        <v>0</v>
      </c>
      <c r="AL387" s="275">
        <v>0</v>
      </c>
      <c r="AM387" s="275">
        <v>0</v>
      </c>
      <c r="AN387" s="275">
        <v>0</v>
      </c>
      <c r="AO387" s="275">
        <v>0</v>
      </c>
      <c r="AP387" s="275">
        <v>0</v>
      </c>
      <c r="AQ387" s="275">
        <v>0</v>
      </c>
      <c r="AR387" s="275">
        <v>16</v>
      </c>
      <c r="AS387" s="275">
        <v>34</v>
      </c>
      <c r="AT387" s="275">
        <v>65</v>
      </c>
      <c r="AU387" s="275">
        <v>68</v>
      </c>
      <c r="AV387" s="275">
        <v>85</v>
      </c>
      <c r="AW387" s="275">
        <v>81</v>
      </c>
      <c r="AX387" s="275">
        <v>136</v>
      </c>
      <c r="AY387" s="275">
        <v>130</v>
      </c>
      <c r="AZ387" s="275">
        <v>188</v>
      </c>
      <c r="BA387" s="275">
        <v>176</v>
      </c>
      <c r="BB387" s="275">
        <v>190</v>
      </c>
      <c r="BC387" s="275">
        <v>242</v>
      </c>
      <c r="BD387" s="275">
        <v>205</v>
      </c>
      <c r="BE387" s="275">
        <v>209</v>
      </c>
      <c r="BF387" s="275">
        <v>250</v>
      </c>
      <c r="BG387" s="275">
        <v>283</v>
      </c>
      <c r="BH387" s="275">
        <v>341</v>
      </c>
      <c r="BI387" s="275">
        <v>379</v>
      </c>
    </row>
    <row r="388" spans="1:61" ht="18" customHeight="1" x14ac:dyDescent="0.2">
      <c r="A388" s="274" t="s">
        <v>1062</v>
      </c>
      <c r="B388" s="275">
        <v>0</v>
      </c>
      <c r="C388" s="275">
        <v>0</v>
      </c>
      <c r="D388" s="275">
        <v>0</v>
      </c>
      <c r="E388" s="275">
        <v>0</v>
      </c>
      <c r="F388" s="275">
        <v>0</v>
      </c>
      <c r="G388" s="275">
        <v>0</v>
      </c>
      <c r="H388" s="275">
        <v>0</v>
      </c>
      <c r="I388" s="275">
        <v>0</v>
      </c>
      <c r="J388" s="275">
        <v>0</v>
      </c>
      <c r="K388" s="275">
        <v>0</v>
      </c>
      <c r="L388" s="275"/>
      <c r="M388" s="275"/>
      <c r="N388" s="275"/>
      <c r="O388" s="275"/>
      <c r="P388" s="275">
        <v>0</v>
      </c>
      <c r="Q388" s="275">
        <v>0</v>
      </c>
      <c r="R388" s="275">
        <v>0</v>
      </c>
      <c r="S388" s="275">
        <v>0</v>
      </c>
      <c r="T388" s="275">
        <v>0</v>
      </c>
      <c r="U388" s="275">
        <v>0</v>
      </c>
      <c r="V388" s="275">
        <v>0</v>
      </c>
      <c r="W388" s="275">
        <v>0</v>
      </c>
      <c r="X388" s="275">
        <v>0</v>
      </c>
      <c r="Y388" s="275">
        <v>0</v>
      </c>
      <c r="Z388" s="275">
        <v>0</v>
      </c>
      <c r="AA388" s="275">
        <v>0</v>
      </c>
      <c r="AB388" s="275">
        <v>0</v>
      </c>
      <c r="AC388" s="275">
        <v>0</v>
      </c>
      <c r="AD388" s="275">
        <v>0</v>
      </c>
      <c r="AE388" s="275">
        <v>0</v>
      </c>
      <c r="AF388" s="275">
        <v>0</v>
      </c>
      <c r="AG388" s="275">
        <v>0</v>
      </c>
      <c r="AH388" s="275">
        <v>0</v>
      </c>
      <c r="AI388" s="275">
        <v>0</v>
      </c>
      <c r="AJ388" s="275">
        <v>0</v>
      </c>
      <c r="AK388" s="275">
        <v>0</v>
      </c>
      <c r="AL388" s="275">
        <v>0</v>
      </c>
      <c r="AM388" s="275">
        <v>0</v>
      </c>
      <c r="AN388" s="275">
        <v>0</v>
      </c>
      <c r="AO388" s="275">
        <v>0</v>
      </c>
      <c r="AP388" s="275">
        <v>0</v>
      </c>
      <c r="AQ388" s="275">
        <v>0</v>
      </c>
      <c r="AR388" s="275">
        <v>0</v>
      </c>
      <c r="AS388" s="275">
        <v>0</v>
      </c>
      <c r="AT388" s="275">
        <v>0</v>
      </c>
      <c r="AU388" s="275">
        <v>0</v>
      </c>
      <c r="AV388" s="275">
        <v>0</v>
      </c>
      <c r="AW388" s="275">
        <v>0</v>
      </c>
      <c r="AX388" s="275">
        <v>0</v>
      </c>
      <c r="AY388" s="275">
        <v>0</v>
      </c>
      <c r="AZ388" s="275">
        <v>0</v>
      </c>
      <c r="BA388" s="275">
        <v>0</v>
      </c>
      <c r="BB388" s="275">
        <v>0</v>
      </c>
      <c r="BC388" s="275">
        <v>0</v>
      </c>
      <c r="BD388" s="275">
        <v>0</v>
      </c>
      <c r="BE388" s="275">
        <v>0</v>
      </c>
      <c r="BF388" s="275">
        <v>0</v>
      </c>
      <c r="BG388" s="275">
        <v>0</v>
      </c>
      <c r="BH388" s="275">
        <v>0</v>
      </c>
      <c r="BI388" s="275">
        <v>0</v>
      </c>
    </row>
    <row r="389" spans="1:61" ht="18" customHeight="1" x14ac:dyDescent="0.2">
      <c r="A389" s="274" t="s">
        <v>1061</v>
      </c>
      <c r="B389" s="275">
        <v>34</v>
      </c>
      <c r="C389" s="275">
        <v>36</v>
      </c>
      <c r="D389" s="275">
        <v>37</v>
      </c>
      <c r="E389" s="275">
        <v>39</v>
      </c>
      <c r="F389" s="275">
        <v>42</v>
      </c>
      <c r="G389" s="275">
        <v>47</v>
      </c>
      <c r="H389" s="275">
        <v>50</v>
      </c>
      <c r="I389" s="275">
        <v>61</v>
      </c>
      <c r="J389" s="275">
        <v>73</v>
      </c>
      <c r="K389" s="275">
        <v>67</v>
      </c>
      <c r="L389" s="275"/>
      <c r="M389" s="275"/>
      <c r="N389" s="275"/>
      <c r="O389" s="275"/>
      <c r="P389" s="275">
        <v>38</v>
      </c>
      <c r="Q389" s="275">
        <v>28</v>
      </c>
      <c r="R389" s="275">
        <v>34</v>
      </c>
      <c r="S389" s="275">
        <v>37</v>
      </c>
      <c r="T389" s="275">
        <v>44</v>
      </c>
      <c r="U389" s="275">
        <v>52</v>
      </c>
      <c r="V389" s="275">
        <v>65</v>
      </c>
      <c r="W389" s="275">
        <v>49</v>
      </c>
      <c r="X389" s="275">
        <v>67</v>
      </c>
      <c r="Y389" s="275">
        <v>69</v>
      </c>
      <c r="Z389" s="275">
        <v>82</v>
      </c>
      <c r="AA389" s="275">
        <v>95</v>
      </c>
      <c r="AB389" s="275">
        <v>135</v>
      </c>
      <c r="AC389" s="275">
        <v>198</v>
      </c>
      <c r="AD389" s="275">
        <v>154</v>
      </c>
      <c r="AE389" s="275">
        <v>129</v>
      </c>
      <c r="AF389" s="275">
        <v>137</v>
      </c>
      <c r="AG389" s="275">
        <v>137</v>
      </c>
      <c r="AH389" s="275">
        <v>136</v>
      </c>
      <c r="AI389" s="275">
        <v>139</v>
      </c>
      <c r="AJ389" s="275">
        <v>155</v>
      </c>
      <c r="AK389" s="275">
        <v>176</v>
      </c>
      <c r="AL389" s="275">
        <v>171</v>
      </c>
      <c r="AM389" s="275">
        <v>197</v>
      </c>
      <c r="AN389" s="275">
        <v>193</v>
      </c>
      <c r="AO389" s="275">
        <v>205</v>
      </c>
      <c r="AP389" s="275">
        <v>243</v>
      </c>
      <c r="AQ389" s="275">
        <v>235</v>
      </c>
      <c r="AR389" s="275">
        <v>258</v>
      </c>
      <c r="AS389" s="275">
        <v>245</v>
      </c>
      <c r="AT389" s="275">
        <v>264</v>
      </c>
      <c r="AU389" s="275">
        <v>283</v>
      </c>
      <c r="AV389" s="275">
        <v>300</v>
      </c>
      <c r="AW389" s="275">
        <v>408</v>
      </c>
      <c r="AX389" s="275">
        <v>468</v>
      </c>
      <c r="AY389" s="275">
        <v>487</v>
      </c>
      <c r="AZ389" s="275">
        <v>510</v>
      </c>
      <c r="BA389" s="275">
        <v>511</v>
      </c>
      <c r="BB389" s="275">
        <v>627</v>
      </c>
      <c r="BC389" s="275">
        <v>670</v>
      </c>
      <c r="BD389" s="275">
        <v>826</v>
      </c>
      <c r="BE389" s="275">
        <v>824</v>
      </c>
      <c r="BF389" s="275">
        <v>919</v>
      </c>
      <c r="BG389" s="275">
        <v>921</v>
      </c>
      <c r="BH389" s="275">
        <v>948</v>
      </c>
      <c r="BI389" s="275">
        <v>957</v>
      </c>
    </row>
    <row r="390" spans="1:61" ht="18" customHeight="1" x14ac:dyDescent="0.2">
      <c r="A390" s="274" t="s">
        <v>1060</v>
      </c>
      <c r="B390" s="275">
        <v>301</v>
      </c>
      <c r="C390" s="275">
        <v>359</v>
      </c>
      <c r="D390" s="275">
        <v>382</v>
      </c>
      <c r="E390" s="275">
        <v>420</v>
      </c>
      <c r="F390" s="275">
        <v>461</v>
      </c>
      <c r="G390" s="275">
        <v>501</v>
      </c>
      <c r="H390" s="275">
        <v>572</v>
      </c>
      <c r="I390" s="275">
        <v>632</v>
      </c>
      <c r="J390" s="275">
        <v>706</v>
      </c>
      <c r="K390" s="275">
        <v>776</v>
      </c>
      <c r="L390" s="275"/>
      <c r="M390" s="275"/>
      <c r="N390" s="275"/>
      <c r="O390" s="275"/>
      <c r="P390" s="275">
        <v>836</v>
      </c>
      <c r="Q390" s="275">
        <v>929</v>
      </c>
      <c r="R390" s="275">
        <v>1101</v>
      </c>
      <c r="S390" s="275">
        <v>1221</v>
      </c>
      <c r="T390" s="275">
        <v>1403</v>
      </c>
      <c r="U390" s="275">
        <v>1629</v>
      </c>
      <c r="V390" s="275">
        <v>1923</v>
      </c>
      <c r="W390" s="275">
        <v>2263</v>
      </c>
      <c r="X390" s="275">
        <v>2602</v>
      </c>
      <c r="Y390" s="275">
        <v>3111</v>
      </c>
      <c r="Z390" s="275">
        <v>3804</v>
      </c>
      <c r="AA390" s="275">
        <v>4308</v>
      </c>
      <c r="AB390" s="275">
        <v>4837</v>
      </c>
      <c r="AC390" s="275">
        <v>5350</v>
      </c>
      <c r="AD390" s="275">
        <v>5892</v>
      </c>
      <c r="AE390" s="275">
        <v>6455</v>
      </c>
      <c r="AF390" s="275">
        <v>6794</v>
      </c>
      <c r="AG390" s="275">
        <v>7186</v>
      </c>
      <c r="AH390" s="275">
        <v>8014</v>
      </c>
      <c r="AI390" s="275">
        <v>8802</v>
      </c>
      <c r="AJ390" s="275">
        <v>9697</v>
      </c>
      <c r="AK390" s="275">
        <v>10528</v>
      </c>
      <c r="AL390" s="275">
        <v>11110</v>
      </c>
      <c r="AM390" s="275">
        <v>12128</v>
      </c>
      <c r="AN390" s="275">
        <v>13101</v>
      </c>
      <c r="AO390" s="275">
        <v>14115</v>
      </c>
      <c r="AP390" s="275">
        <v>15455</v>
      </c>
      <c r="AQ390" s="275">
        <v>16664</v>
      </c>
      <c r="AR390" s="275">
        <v>19565</v>
      </c>
      <c r="AS390" s="275">
        <v>20666</v>
      </c>
      <c r="AT390" s="275">
        <v>22352</v>
      </c>
      <c r="AU390" s="275">
        <v>24027</v>
      </c>
      <c r="AV390" s="275">
        <v>25479</v>
      </c>
      <c r="AW390" s="275">
        <v>26960</v>
      </c>
      <c r="AX390" s="275">
        <v>28483</v>
      </c>
      <c r="AY390" s="275">
        <v>29978</v>
      </c>
      <c r="AZ390" s="275">
        <v>31634</v>
      </c>
      <c r="BA390" s="275">
        <v>34029</v>
      </c>
      <c r="BB390" s="275">
        <v>36476</v>
      </c>
      <c r="BC390" s="275">
        <v>38023</v>
      </c>
      <c r="BD390" s="275">
        <v>38868</v>
      </c>
      <c r="BE390" s="275">
        <v>39202</v>
      </c>
      <c r="BF390" s="275">
        <v>40979</v>
      </c>
      <c r="BG390" s="275">
        <v>41532</v>
      </c>
      <c r="BH390" s="275">
        <v>43789</v>
      </c>
      <c r="BI390" s="275">
        <v>45114</v>
      </c>
    </row>
    <row r="391" spans="1:61" ht="18" customHeight="1" x14ac:dyDescent="0.2">
      <c r="A391" s="274" t="s">
        <v>1059</v>
      </c>
      <c r="B391" s="275">
        <v>62</v>
      </c>
      <c r="C391" s="275">
        <v>66</v>
      </c>
      <c r="D391" s="275">
        <v>71</v>
      </c>
      <c r="E391" s="275">
        <v>78</v>
      </c>
      <c r="F391" s="275">
        <v>87</v>
      </c>
      <c r="G391" s="275">
        <v>97</v>
      </c>
      <c r="H391" s="275">
        <v>110</v>
      </c>
      <c r="I391" s="275">
        <v>128</v>
      </c>
      <c r="J391" s="275">
        <v>147</v>
      </c>
      <c r="K391" s="275">
        <v>171</v>
      </c>
      <c r="L391" s="275"/>
      <c r="M391" s="275"/>
      <c r="N391" s="275"/>
      <c r="O391" s="275"/>
      <c r="P391" s="275">
        <v>196</v>
      </c>
      <c r="Q391" s="275">
        <v>217</v>
      </c>
      <c r="R391" s="275">
        <v>246</v>
      </c>
      <c r="S391" s="275">
        <v>281</v>
      </c>
      <c r="T391" s="275">
        <v>327</v>
      </c>
      <c r="U391" s="275">
        <v>373</v>
      </c>
      <c r="V391" s="275">
        <v>448</v>
      </c>
      <c r="W391" s="275">
        <v>530</v>
      </c>
      <c r="X391" s="275">
        <v>617</v>
      </c>
      <c r="Y391" s="275">
        <v>719</v>
      </c>
      <c r="Z391" s="275">
        <v>826</v>
      </c>
      <c r="AA391" s="275">
        <v>953</v>
      </c>
      <c r="AB391" s="275">
        <v>1041</v>
      </c>
      <c r="AC391" s="275">
        <v>1156</v>
      </c>
      <c r="AD391" s="275">
        <v>1306</v>
      </c>
      <c r="AE391" s="275">
        <v>1393</v>
      </c>
      <c r="AF391" s="275">
        <v>1522</v>
      </c>
      <c r="AG391" s="275">
        <v>1685</v>
      </c>
      <c r="AH391" s="275">
        <v>1867</v>
      </c>
      <c r="AI391" s="275">
        <v>2035</v>
      </c>
      <c r="AJ391" s="275">
        <v>2228</v>
      </c>
      <c r="AK391" s="275">
        <v>2343</v>
      </c>
      <c r="AL391" s="275">
        <v>2484</v>
      </c>
      <c r="AM391" s="275">
        <v>2610</v>
      </c>
      <c r="AN391" s="275">
        <v>2731</v>
      </c>
      <c r="AO391" s="275">
        <v>2863</v>
      </c>
      <c r="AP391" s="275">
        <v>2975</v>
      </c>
      <c r="AQ391" s="275">
        <v>3112</v>
      </c>
      <c r="AR391" s="275">
        <v>3220</v>
      </c>
      <c r="AS391" s="275">
        <v>3323</v>
      </c>
      <c r="AT391" s="275">
        <v>3518</v>
      </c>
      <c r="AU391" s="275">
        <v>3655</v>
      </c>
      <c r="AV391" s="275">
        <v>3775</v>
      </c>
      <c r="AW391" s="275">
        <v>3925</v>
      </c>
      <c r="AX391" s="275">
        <v>4102</v>
      </c>
      <c r="AY391" s="275">
        <v>4282</v>
      </c>
      <c r="AZ391" s="275">
        <v>4389</v>
      </c>
      <c r="BA391" s="275">
        <v>4544</v>
      </c>
      <c r="BB391" s="275">
        <v>4547</v>
      </c>
      <c r="BC391" s="275">
        <v>4573</v>
      </c>
      <c r="BD391" s="275">
        <v>4701</v>
      </c>
      <c r="BE391" s="275">
        <v>4910</v>
      </c>
      <c r="BF391" s="275">
        <v>5175</v>
      </c>
      <c r="BG391" s="275">
        <v>5366</v>
      </c>
      <c r="BH391" s="275">
        <v>5687</v>
      </c>
      <c r="BI391" s="275">
        <v>6066</v>
      </c>
    </row>
    <row r="392" spans="1:61" ht="18" customHeight="1" x14ac:dyDescent="0.2">
      <c r="A392" s="274" t="s">
        <v>1058</v>
      </c>
      <c r="B392" s="275">
        <v>14</v>
      </c>
      <c r="C392" s="275">
        <v>15</v>
      </c>
      <c r="D392" s="275">
        <v>16</v>
      </c>
      <c r="E392" s="275">
        <v>18</v>
      </c>
      <c r="F392" s="275">
        <v>21</v>
      </c>
      <c r="G392" s="275">
        <v>25</v>
      </c>
      <c r="H392" s="275">
        <v>23</v>
      </c>
      <c r="I392" s="275">
        <v>29</v>
      </c>
      <c r="J392" s="275">
        <v>37</v>
      </c>
      <c r="K392" s="275">
        <v>45</v>
      </c>
      <c r="L392" s="275"/>
      <c r="M392" s="275"/>
      <c r="N392" s="275"/>
      <c r="O392" s="275"/>
      <c r="P392" s="275">
        <v>53</v>
      </c>
      <c r="Q392" s="275">
        <v>60</v>
      </c>
      <c r="R392" s="275">
        <v>69</v>
      </c>
      <c r="S392" s="275">
        <v>80</v>
      </c>
      <c r="T392" s="275">
        <v>92</v>
      </c>
      <c r="U392" s="275">
        <v>45</v>
      </c>
      <c r="V392" s="275">
        <v>60</v>
      </c>
      <c r="W392" s="275">
        <v>79</v>
      </c>
      <c r="X392" s="275">
        <v>90</v>
      </c>
      <c r="Y392" s="275">
        <v>140</v>
      </c>
      <c r="Z392" s="275">
        <v>189</v>
      </c>
      <c r="AA392" s="275">
        <v>340</v>
      </c>
      <c r="AB392" s="275">
        <v>615</v>
      </c>
      <c r="AC392" s="275">
        <v>727</v>
      </c>
      <c r="AD392" s="275">
        <v>863</v>
      </c>
      <c r="AE392" s="275">
        <v>1019</v>
      </c>
      <c r="AF392" s="275">
        <v>1043</v>
      </c>
      <c r="AG392" s="275">
        <v>1021</v>
      </c>
      <c r="AH392" s="275">
        <v>1211</v>
      </c>
      <c r="AI392" s="275">
        <v>1423</v>
      </c>
      <c r="AJ392" s="275">
        <v>1285</v>
      </c>
      <c r="AK392" s="275">
        <v>1213</v>
      </c>
      <c r="AL392" s="275">
        <v>1166</v>
      </c>
      <c r="AM392" s="275">
        <v>1394</v>
      </c>
      <c r="AN392" s="275">
        <v>1572</v>
      </c>
      <c r="AO392" s="275">
        <v>1718</v>
      </c>
      <c r="AP392" s="275">
        <v>2337</v>
      </c>
      <c r="AQ392" s="275">
        <v>2841</v>
      </c>
      <c r="AR392" s="275">
        <v>4282</v>
      </c>
      <c r="AS392" s="275">
        <v>4387</v>
      </c>
      <c r="AT392" s="275">
        <v>4636</v>
      </c>
      <c r="AU392" s="275">
        <v>4662</v>
      </c>
      <c r="AV392" s="275">
        <v>4841</v>
      </c>
      <c r="AW392" s="275">
        <v>5005</v>
      </c>
      <c r="AX392" s="275">
        <v>5300</v>
      </c>
      <c r="AY392" s="275">
        <v>5988</v>
      </c>
      <c r="AZ392" s="275">
        <v>7462</v>
      </c>
      <c r="BA392" s="275">
        <v>9047</v>
      </c>
      <c r="BB392" s="275">
        <v>10081</v>
      </c>
      <c r="BC392" s="275">
        <v>10346</v>
      </c>
      <c r="BD392" s="275">
        <v>10308</v>
      </c>
      <c r="BE392" s="275">
        <v>9953</v>
      </c>
      <c r="BF392" s="275">
        <v>11814</v>
      </c>
      <c r="BG392" s="275">
        <v>12031</v>
      </c>
      <c r="BH392" s="275">
        <v>12919</v>
      </c>
      <c r="BI392" s="275">
        <v>13318</v>
      </c>
    </row>
    <row r="393" spans="1:61" ht="18" customHeight="1" x14ac:dyDescent="0.2">
      <c r="A393" s="274" t="s">
        <v>1057</v>
      </c>
      <c r="B393" s="275">
        <v>0</v>
      </c>
      <c r="C393" s="275">
        <v>0</v>
      </c>
      <c r="D393" s="275">
        <v>0</v>
      </c>
      <c r="E393" s="275">
        <v>0</v>
      </c>
      <c r="F393" s="275">
        <v>0</v>
      </c>
      <c r="G393" s="275">
        <v>0</v>
      </c>
      <c r="H393" s="275">
        <v>0</v>
      </c>
      <c r="I393" s="275">
        <v>0</v>
      </c>
      <c r="J393" s="275">
        <v>0</v>
      </c>
      <c r="K393" s="275">
        <v>0</v>
      </c>
      <c r="L393" s="275"/>
      <c r="M393" s="275"/>
      <c r="N393" s="275"/>
      <c r="O393" s="275"/>
      <c r="P393" s="275">
        <v>0</v>
      </c>
      <c r="Q393" s="275">
        <v>0</v>
      </c>
      <c r="R393" s="275">
        <v>0</v>
      </c>
      <c r="S393" s="275">
        <v>0</v>
      </c>
      <c r="T393" s="275">
        <v>0</v>
      </c>
      <c r="U393" s="275">
        <v>12</v>
      </c>
      <c r="V393" s="275">
        <v>14</v>
      </c>
      <c r="W393" s="275">
        <v>21</v>
      </c>
      <c r="X393" s="275">
        <v>33</v>
      </c>
      <c r="Y393" s="275">
        <v>36</v>
      </c>
      <c r="Z393" s="275">
        <v>42</v>
      </c>
      <c r="AA393" s="275">
        <v>47</v>
      </c>
      <c r="AB393" s="275">
        <v>42</v>
      </c>
      <c r="AC393" s="275">
        <v>47</v>
      </c>
      <c r="AD393" s="275">
        <v>60</v>
      </c>
      <c r="AE393" s="275">
        <v>63</v>
      </c>
      <c r="AF393" s="275">
        <v>61</v>
      </c>
      <c r="AG393" s="275">
        <v>66</v>
      </c>
      <c r="AH393" s="275">
        <v>62</v>
      </c>
      <c r="AI393" s="275">
        <v>68</v>
      </c>
      <c r="AJ393" s="275">
        <v>108</v>
      </c>
      <c r="AK393" s="275">
        <v>134</v>
      </c>
      <c r="AL393" s="275">
        <v>164</v>
      </c>
      <c r="AM393" s="275">
        <v>176</v>
      </c>
      <c r="AN393" s="275">
        <v>184</v>
      </c>
      <c r="AO393" s="275">
        <v>202</v>
      </c>
      <c r="AP393" s="275">
        <v>196</v>
      </c>
      <c r="AQ393" s="275">
        <v>204</v>
      </c>
      <c r="AR393" s="275">
        <v>199</v>
      </c>
      <c r="AS393" s="275">
        <v>202</v>
      </c>
      <c r="AT393" s="275">
        <v>219</v>
      </c>
      <c r="AU393" s="275">
        <v>257</v>
      </c>
      <c r="AV393" s="275">
        <v>255</v>
      </c>
      <c r="AW393" s="275">
        <v>272</v>
      </c>
      <c r="AX393" s="275">
        <v>285</v>
      </c>
      <c r="AY393" s="275">
        <v>284</v>
      </c>
      <c r="AZ393" s="275">
        <v>293</v>
      </c>
      <c r="BA393" s="275">
        <v>299</v>
      </c>
      <c r="BB393" s="275">
        <v>329</v>
      </c>
      <c r="BC393" s="275">
        <v>363</v>
      </c>
      <c r="BD393" s="275">
        <v>398</v>
      </c>
      <c r="BE393" s="275">
        <v>401</v>
      </c>
      <c r="BF393" s="275">
        <v>407</v>
      </c>
      <c r="BG393" s="275">
        <v>395</v>
      </c>
      <c r="BH393" s="275">
        <v>403</v>
      </c>
      <c r="BI393" s="275">
        <v>404</v>
      </c>
    </row>
    <row r="394" spans="1:61" ht="18" customHeight="1" x14ac:dyDescent="0.2">
      <c r="A394" s="274" t="s">
        <v>1056</v>
      </c>
      <c r="B394" s="275">
        <v>0</v>
      </c>
      <c r="C394" s="275">
        <v>0</v>
      </c>
      <c r="D394" s="275">
        <v>0</v>
      </c>
      <c r="E394" s="275">
        <v>0</v>
      </c>
      <c r="F394" s="275">
        <v>0</v>
      </c>
      <c r="G394" s="275">
        <v>0</v>
      </c>
      <c r="H394" s="275">
        <v>0</v>
      </c>
      <c r="I394" s="275">
        <v>0</v>
      </c>
      <c r="J394" s="275">
        <v>0</v>
      </c>
      <c r="K394" s="275">
        <v>0</v>
      </c>
      <c r="L394" s="275"/>
      <c r="M394" s="275"/>
      <c r="N394" s="275"/>
      <c r="O394" s="275"/>
      <c r="P394" s="275">
        <v>0</v>
      </c>
      <c r="Q394" s="275">
        <v>0</v>
      </c>
      <c r="R394" s="275">
        <v>0</v>
      </c>
      <c r="S394" s="275">
        <v>0</v>
      </c>
      <c r="T394" s="275">
        <v>0</v>
      </c>
      <c r="U394" s="275">
        <v>0</v>
      </c>
      <c r="V394" s="275">
        <v>0</v>
      </c>
      <c r="W394" s="275">
        <v>0</v>
      </c>
      <c r="X394" s="275">
        <v>0</v>
      </c>
      <c r="Y394" s="275">
        <v>0</v>
      </c>
      <c r="Z394" s="275">
        <v>0</v>
      </c>
      <c r="AA394" s="275">
        <v>0</v>
      </c>
      <c r="AB394" s="275">
        <v>0</v>
      </c>
      <c r="AC394" s="275">
        <v>0</v>
      </c>
      <c r="AD394" s="275">
        <v>0</v>
      </c>
      <c r="AE394" s="275">
        <v>0</v>
      </c>
      <c r="AF394" s="275">
        <v>0</v>
      </c>
      <c r="AG394" s="275">
        <v>0</v>
      </c>
      <c r="AH394" s="275">
        <v>0</v>
      </c>
      <c r="AI394" s="275">
        <v>0</v>
      </c>
      <c r="AJ394" s="275">
        <v>0</v>
      </c>
      <c r="AK394" s="275">
        <v>0</v>
      </c>
      <c r="AL394" s="275">
        <v>0</v>
      </c>
      <c r="AM394" s="275">
        <v>0</v>
      </c>
      <c r="AN394" s="275">
        <v>0</v>
      </c>
      <c r="AO394" s="275">
        <v>0</v>
      </c>
      <c r="AP394" s="275">
        <v>0</v>
      </c>
      <c r="AQ394" s="275">
        <v>0</v>
      </c>
      <c r="AR394" s="275">
        <v>0</v>
      </c>
      <c r="AS394" s="275">
        <v>0</v>
      </c>
      <c r="AT394" s="275">
        <v>0</v>
      </c>
      <c r="AU394" s="275">
        <v>0</v>
      </c>
      <c r="AV394" s="275">
        <v>0</v>
      </c>
      <c r="AW394" s="275">
        <v>0</v>
      </c>
      <c r="AX394" s="275">
        <v>0</v>
      </c>
      <c r="AY394" s="275">
        <v>0</v>
      </c>
      <c r="AZ394" s="275">
        <v>0</v>
      </c>
      <c r="BA394" s="275">
        <v>0</v>
      </c>
      <c r="BB394" s="275">
        <v>0</v>
      </c>
      <c r="BC394" s="275">
        <v>0</v>
      </c>
      <c r="BD394" s="275">
        <v>0</v>
      </c>
      <c r="BE394" s="275">
        <v>0</v>
      </c>
      <c r="BF394" s="275">
        <v>0</v>
      </c>
      <c r="BG394" s="275">
        <v>0</v>
      </c>
      <c r="BH394" s="275">
        <v>0</v>
      </c>
      <c r="BI394" s="275">
        <v>0</v>
      </c>
    </row>
    <row r="395" spans="1:61" ht="18" customHeight="1" x14ac:dyDescent="0.2">
      <c r="A395" s="274" t="s">
        <v>1055</v>
      </c>
      <c r="B395" s="275">
        <v>3</v>
      </c>
      <c r="C395" s="275">
        <v>3</v>
      </c>
      <c r="D395" s="275">
        <v>3</v>
      </c>
      <c r="E395" s="275">
        <v>3</v>
      </c>
      <c r="F395" s="275">
        <v>3</v>
      </c>
      <c r="G395" s="275">
        <v>4</v>
      </c>
      <c r="H395" s="275">
        <v>5</v>
      </c>
      <c r="I395" s="275">
        <v>7</v>
      </c>
      <c r="J395" s="275">
        <v>9</v>
      </c>
      <c r="K395" s="275">
        <v>10</v>
      </c>
      <c r="L395" s="275"/>
      <c r="M395" s="275"/>
      <c r="N395" s="275"/>
      <c r="O395" s="275"/>
      <c r="P395" s="275">
        <v>12</v>
      </c>
      <c r="Q395" s="275">
        <v>14</v>
      </c>
      <c r="R395" s="275">
        <v>17</v>
      </c>
      <c r="S395" s="275">
        <v>20</v>
      </c>
      <c r="T395" s="275">
        <v>24</v>
      </c>
      <c r="U395" s="275">
        <v>29</v>
      </c>
      <c r="V395" s="275">
        <v>32</v>
      </c>
      <c r="W395" s="275">
        <v>33</v>
      </c>
      <c r="X395" s="275">
        <v>37</v>
      </c>
      <c r="Y395" s="275">
        <v>41</v>
      </c>
      <c r="Z395" s="275">
        <v>67</v>
      </c>
      <c r="AA395" s="275">
        <v>78</v>
      </c>
      <c r="AB395" s="275">
        <v>70</v>
      </c>
      <c r="AC395" s="275">
        <v>69</v>
      </c>
      <c r="AD395" s="275">
        <v>84</v>
      </c>
      <c r="AE395" s="275">
        <v>87</v>
      </c>
      <c r="AF395" s="275">
        <v>80</v>
      </c>
      <c r="AG395" s="275">
        <v>77</v>
      </c>
      <c r="AH395" s="275">
        <v>76</v>
      </c>
      <c r="AI395" s="275">
        <v>84</v>
      </c>
      <c r="AJ395" s="275">
        <v>104</v>
      </c>
      <c r="AK395" s="275">
        <v>101</v>
      </c>
      <c r="AL395" s="275">
        <v>130</v>
      </c>
      <c r="AM395" s="275">
        <v>122</v>
      </c>
      <c r="AN395" s="275">
        <v>217</v>
      </c>
      <c r="AO395" s="275">
        <v>376</v>
      </c>
      <c r="AP395" s="275">
        <v>375</v>
      </c>
      <c r="AQ395" s="275">
        <v>281</v>
      </c>
      <c r="AR395" s="275">
        <v>125</v>
      </c>
      <c r="AS395" s="275">
        <v>94</v>
      </c>
      <c r="AT395" s="275">
        <v>69</v>
      </c>
      <c r="AU395" s="275">
        <v>103</v>
      </c>
      <c r="AV395" s="275">
        <v>100</v>
      </c>
      <c r="AW395" s="275">
        <v>118</v>
      </c>
      <c r="AX395" s="275">
        <v>124</v>
      </c>
      <c r="AY395" s="275">
        <v>234</v>
      </c>
      <c r="AZ395" s="275">
        <v>210</v>
      </c>
      <c r="BA395" s="275">
        <v>248</v>
      </c>
      <c r="BB395" s="275">
        <v>444</v>
      </c>
      <c r="BC395" s="275">
        <v>627</v>
      </c>
      <c r="BD395" s="275">
        <v>510</v>
      </c>
      <c r="BE395" s="275">
        <v>642</v>
      </c>
      <c r="BF395" s="275">
        <v>555</v>
      </c>
      <c r="BG395" s="275">
        <v>587</v>
      </c>
      <c r="BH395" s="275">
        <v>833</v>
      </c>
      <c r="BI395" s="275">
        <v>741</v>
      </c>
    </row>
    <row r="396" spans="1:61" ht="18" customHeight="1" x14ac:dyDescent="0.2">
      <c r="A396" s="274" t="s">
        <v>1054</v>
      </c>
      <c r="B396" s="275">
        <v>64</v>
      </c>
      <c r="C396" s="275">
        <v>91</v>
      </c>
      <c r="D396" s="275">
        <v>94</v>
      </c>
      <c r="E396" s="275">
        <v>106</v>
      </c>
      <c r="F396" s="275">
        <v>118</v>
      </c>
      <c r="G396" s="275">
        <v>125</v>
      </c>
      <c r="H396" s="275">
        <v>137</v>
      </c>
      <c r="I396" s="275">
        <v>138</v>
      </c>
      <c r="J396" s="275">
        <v>151</v>
      </c>
      <c r="K396" s="275">
        <v>174</v>
      </c>
      <c r="L396" s="275"/>
      <c r="M396" s="275"/>
      <c r="N396" s="275"/>
      <c r="O396" s="275"/>
      <c r="P396" s="275">
        <v>164</v>
      </c>
      <c r="Q396" s="275">
        <v>174</v>
      </c>
      <c r="R396" s="275">
        <v>178</v>
      </c>
      <c r="S396" s="275">
        <v>177</v>
      </c>
      <c r="T396" s="275">
        <v>207</v>
      </c>
      <c r="U396" s="275">
        <v>228</v>
      </c>
      <c r="V396" s="275">
        <v>255</v>
      </c>
      <c r="W396" s="275">
        <v>278</v>
      </c>
      <c r="X396" s="275">
        <v>303</v>
      </c>
      <c r="Y396" s="275">
        <v>349</v>
      </c>
      <c r="Z396" s="275">
        <v>396</v>
      </c>
      <c r="AA396" s="275">
        <v>399</v>
      </c>
      <c r="AB396" s="275">
        <v>431</v>
      </c>
      <c r="AC396" s="275">
        <v>539</v>
      </c>
      <c r="AD396" s="275">
        <v>547</v>
      </c>
      <c r="AE396" s="275">
        <v>632</v>
      </c>
      <c r="AF396" s="275">
        <v>678</v>
      </c>
      <c r="AG396" s="275">
        <v>706</v>
      </c>
      <c r="AH396" s="275">
        <v>723</v>
      </c>
      <c r="AI396" s="275">
        <v>764</v>
      </c>
      <c r="AJ396" s="275">
        <v>779</v>
      </c>
      <c r="AK396" s="275">
        <v>915</v>
      </c>
      <c r="AL396" s="275">
        <v>1003</v>
      </c>
      <c r="AM396" s="275">
        <v>1101</v>
      </c>
      <c r="AN396" s="275">
        <v>1203</v>
      </c>
      <c r="AO396" s="275">
        <v>1256</v>
      </c>
      <c r="AP396" s="275">
        <v>1322</v>
      </c>
      <c r="AQ396" s="275">
        <v>1400</v>
      </c>
      <c r="AR396" s="275">
        <v>1470</v>
      </c>
      <c r="AS396" s="275">
        <v>1523</v>
      </c>
      <c r="AT396" s="275">
        <v>1613</v>
      </c>
      <c r="AU396" s="275">
        <v>1663</v>
      </c>
      <c r="AV396" s="275">
        <v>1736</v>
      </c>
      <c r="AW396" s="275">
        <v>1786</v>
      </c>
      <c r="AX396" s="275">
        <v>1776</v>
      </c>
      <c r="AY396" s="275">
        <v>1764</v>
      </c>
      <c r="AZ396" s="275">
        <v>1703</v>
      </c>
      <c r="BA396" s="275">
        <v>1915</v>
      </c>
      <c r="BB396" s="275">
        <v>2106</v>
      </c>
      <c r="BC396" s="275">
        <v>2033</v>
      </c>
      <c r="BD396" s="275">
        <v>2016</v>
      </c>
      <c r="BE396" s="275">
        <v>1867</v>
      </c>
      <c r="BF396" s="275">
        <v>1706</v>
      </c>
      <c r="BG396" s="275">
        <v>1789</v>
      </c>
      <c r="BH396" s="275">
        <v>1882</v>
      </c>
      <c r="BI396" s="275">
        <v>1876</v>
      </c>
    </row>
    <row r="397" spans="1:61" ht="18" customHeight="1" x14ac:dyDescent="0.2">
      <c r="A397" s="274" t="s">
        <v>1052</v>
      </c>
      <c r="B397" s="275">
        <v>13</v>
      </c>
      <c r="C397" s="275">
        <v>21</v>
      </c>
      <c r="D397" s="275">
        <v>22</v>
      </c>
      <c r="E397" s="275">
        <v>23</v>
      </c>
      <c r="F397" s="275">
        <v>29</v>
      </c>
      <c r="G397" s="275">
        <v>36</v>
      </c>
      <c r="H397" s="275">
        <v>45</v>
      </c>
      <c r="I397" s="275">
        <v>47</v>
      </c>
      <c r="J397" s="275">
        <v>49</v>
      </c>
      <c r="K397" s="275">
        <v>59</v>
      </c>
      <c r="L397" s="275"/>
      <c r="M397" s="275"/>
      <c r="N397" s="275"/>
      <c r="O397" s="275"/>
      <c r="P397" s="275">
        <v>41</v>
      </c>
      <c r="Q397" s="275">
        <v>53</v>
      </c>
      <c r="R397" s="275">
        <v>67</v>
      </c>
      <c r="S397" s="275">
        <v>57</v>
      </c>
      <c r="T397" s="275">
        <v>73</v>
      </c>
      <c r="U397" s="275">
        <v>86</v>
      </c>
      <c r="V397" s="275">
        <v>96</v>
      </c>
      <c r="W397" s="275">
        <v>104</v>
      </c>
      <c r="X397" s="275">
        <v>115</v>
      </c>
      <c r="Y397" s="275">
        <v>121</v>
      </c>
      <c r="Z397" s="275">
        <v>124</v>
      </c>
      <c r="AA397" s="275">
        <v>119</v>
      </c>
      <c r="AB397" s="275">
        <v>121</v>
      </c>
      <c r="AC397" s="275">
        <v>157</v>
      </c>
      <c r="AD397" s="275">
        <v>131</v>
      </c>
      <c r="AE397" s="275">
        <v>152</v>
      </c>
      <c r="AF397" s="275">
        <v>142</v>
      </c>
      <c r="AG397" s="275">
        <v>148</v>
      </c>
      <c r="AH397" s="275">
        <v>152</v>
      </c>
      <c r="AI397" s="275">
        <v>163</v>
      </c>
      <c r="AJ397" s="275">
        <v>159</v>
      </c>
      <c r="AK397" s="275">
        <v>177</v>
      </c>
      <c r="AL397" s="275">
        <v>190</v>
      </c>
      <c r="AM397" s="275">
        <v>200</v>
      </c>
      <c r="AN397" s="275">
        <v>212</v>
      </c>
      <c r="AO397" s="275">
        <v>210</v>
      </c>
      <c r="AP397" s="275">
        <v>208</v>
      </c>
      <c r="AQ397" s="275">
        <v>205</v>
      </c>
      <c r="AR397" s="275">
        <v>212</v>
      </c>
      <c r="AS397" s="275">
        <v>217</v>
      </c>
      <c r="AT397" s="275">
        <v>219</v>
      </c>
      <c r="AU397" s="275">
        <v>220</v>
      </c>
      <c r="AV397" s="275">
        <v>228</v>
      </c>
      <c r="AW397" s="275">
        <v>228</v>
      </c>
      <c r="AX397" s="275">
        <v>227</v>
      </c>
      <c r="AY397" s="275">
        <v>223</v>
      </c>
      <c r="AZ397" s="275">
        <v>213</v>
      </c>
      <c r="BA397" s="275">
        <v>210</v>
      </c>
      <c r="BB397" s="275">
        <v>205</v>
      </c>
      <c r="BC397" s="275">
        <v>209</v>
      </c>
      <c r="BD397" s="275">
        <v>210</v>
      </c>
      <c r="BE397" s="275">
        <v>204</v>
      </c>
      <c r="BF397" s="275">
        <v>193</v>
      </c>
      <c r="BG397" s="275">
        <v>186</v>
      </c>
      <c r="BH397" s="275">
        <v>198</v>
      </c>
      <c r="BI397" s="275">
        <v>198</v>
      </c>
    </row>
    <row r="398" spans="1:61" ht="18" customHeight="1" x14ac:dyDescent="0.2">
      <c r="A398" s="274" t="s">
        <v>1051</v>
      </c>
      <c r="B398" s="275">
        <v>51</v>
      </c>
      <c r="C398" s="275">
        <v>71</v>
      </c>
      <c r="D398" s="275">
        <v>72</v>
      </c>
      <c r="E398" s="275">
        <v>83</v>
      </c>
      <c r="F398" s="275">
        <v>89</v>
      </c>
      <c r="G398" s="275">
        <v>89</v>
      </c>
      <c r="H398" s="275">
        <v>92</v>
      </c>
      <c r="I398" s="275">
        <v>91</v>
      </c>
      <c r="J398" s="275">
        <v>101</v>
      </c>
      <c r="K398" s="275">
        <v>115</v>
      </c>
      <c r="L398" s="275"/>
      <c r="M398" s="275"/>
      <c r="N398" s="275"/>
      <c r="O398" s="275"/>
      <c r="P398" s="275">
        <v>122</v>
      </c>
      <c r="Q398" s="275">
        <v>121</v>
      </c>
      <c r="R398" s="275">
        <v>111</v>
      </c>
      <c r="S398" s="275">
        <v>120</v>
      </c>
      <c r="T398" s="275">
        <v>133</v>
      </c>
      <c r="U398" s="275">
        <v>143</v>
      </c>
      <c r="V398" s="275">
        <v>159</v>
      </c>
      <c r="W398" s="275">
        <v>174</v>
      </c>
      <c r="X398" s="275">
        <v>189</v>
      </c>
      <c r="Y398" s="275">
        <v>228</v>
      </c>
      <c r="Z398" s="275">
        <v>272</v>
      </c>
      <c r="AA398" s="275">
        <v>281</v>
      </c>
      <c r="AB398" s="275">
        <v>310</v>
      </c>
      <c r="AC398" s="275">
        <v>381</v>
      </c>
      <c r="AD398" s="275">
        <v>416</v>
      </c>
      <c r="AE398" s="275">
        <v>481</v>
      </c>
      <c r="AF398" s="275">
        <v>535</v>
      </c>
      <c r="AG398" s="275">
        <v>558</v>
      </c>
      <c r="AH398" s="275">
        <v>570</v>
      </c>
      <c r="AI398" s="275">
        <v>601</v>
      </c>
      <c r="AJ398" s="275">
        <v>621</v>
      </c>
      <c r="AK398" s="275">
        <v>738</v>
      </c>
      <c r="AL398" s="275">
        <v>813</v>
      </c>
      <c r="AM398" s="275">
        <v>901</v>
      </c>
      <c r="AN398" s="275">
        <v>992</v>
      </c>
      <c r="AO398" s="275">
        <v>1046</v>
      </c>
      <c r="AP398" s="275">
        <v>1114</v>
      </c>
      <c r="AQ398" s="275">
        <v>1194</v>
      </c>
      <c r="AR398" s="275">
        <v>1258</v>
      </c>
      <c r="AS398" s="275">
        <v>1307</v>
      </c>
      <c r="AT398" s="275">
        <v>1393</v>
      </c>
      <c r="AU398" s="275">
        <v>1442</v>
      </c>
      <c r="AV398" s="275">
        <v>1508</v>
      </c>
      <c r="AW398" s="275">
        <v>1558</v>
      </c>
      <c r="AX398" s="275">
        <v>1549</v>
      </c>
      <c r="AY398" s="275">
        <v>1541</v>
      </c>
      <c r="AZ398" s="275">
        <v>1491</v>
      </c>
      <c r="BA398" s="275">
        <v>1705</v>
      </c>
      <c r="BB398" s="275">
        <v>1901</v>
      </c>
      <c r="BC398" s="275">
        <v>1823</v>
      </c>
      <c r="BD398" s="275">
        <v>1806</v>
      </c>
      <c r="BE398" s="275">
        <v>1663</v>
      </c>
      <c r="BF398" s="275">
        <v>1513</v>
      </c>
      <c r="BG398" s="275">
        <v>1602</v>
      </c>
      <c r="BH398" s="275">
        <v>1683</v>
      </c>
      <c r="BI398" s="275">
        <v>1678</v>
      </c>
    </row>
    <row r="399" spans="1:61" ht="18" customHeight="1" x14ac:dyDescent="0.2">
      <c r="A399" s="274" t="s">
        <v>1053</v>
      </c>
      <c r="B399" s="275">
        <v>0</v>
      </c>
      <c r="C399" s="275">
        <v>0</v>
      </c>
      <c r="D399" s="275">
        <v>0</v>
      </c>
      <c r="E399" s="275">
        <v>0</v>
      </c>
      <c r="F399" s="275">
        <v>0</v>
      </c>
      <c r="G399" s="275">
        <v>0</v>
      </c>
      <c r="H399" s="275">
        <v>0</v>
      </c>
      <c r="I399" s="275">
        <v>0</v>
      </c>
      <c r="J399" s="275">
        <v>0</v>
      </c>
      <c r="K399" s="275">
        <v>0</v>
      </c>
      <c r="L399" s="275"/>
      <c r="M399" s="275"/>
      <c r="N399" s="275"/>
      <c r="O399" s="275"/>
      <c r="P399" s="275">
        <v>0</v>
      </c>
      <c r="Q399" s="275">
        <v>0</v>
      </c>
      <c r="R399" s="275">
        <v>0</v>
      </c>
      <c r="S399" s="275">
        <v>0</v>
      </c>
      <c r="T399" s="275">
        <v>0</v>
      </c>
      <c r="U399" s="275">
        <v>0</v>
      </c>
      <c r="V399" s="275">
        <v>0</v>
      </c>
      <c r="W399" s="275">
        <v>0</v>
      </c>
      <c r="X399" s="275">
        <v>0</v>
      </c>
      <c r="Y399" s="275">
        <v>0</v>
      </c>
      <c r="Z399" s="275">
        <v>0</v>
      </c>
      <c r="AA399" s="275">
        <v>0</v>
      </c>
      <c r="AB399" s="275">
        <v>0</v>
      </c>
      <c r="AC399" s="275">
        <v>0</v>
      </c>
      <c r="AD399" s="275">
        <v>0</v>
      </c>
      <c r="AE399" s="275">
        <v>0</v>
      </c>
      <c r="AF399" s="275">
        <v>0</v>
      </c>
      <c r="AG399" s="275">
        <v>0</v>
      </c>
      <c r="AH399" s="275">
        <v>0</v>
      </c>
      <c r="AI399" s="275">
        <v>0</v>
      </c>
      <c r="AJ399" s="275">
        <v>0</v>
      </c>
      <c r="AK399" s="275">
        <v>0</v>
      </c>
      <c r="AL399" s="275">
        <v>0</v>
      </c>
      <c r="AM399" s="275">
        <v>0</v>
      </c>
      <c r="AN399" s="275">
        <v>0</v>
      </c>
      <c r="AO399" s="275">
        <v>0</v>
      </c>
      <c r="AP399" s="275">
        <v>0</v>
      </c>
      <c r="AQ399" s="275">
        <v>0</v>
      </c>
      <c r="AR399" s="275">
        <v>0</v>
      </c>
      <c r="AS399" s="275">
        <v>0</v>
      </c>
      <c r="AT399" s="275">
        <v>0</v>
      </c>
      <c r="AU399" s="275">
        <v>0</v>
      </c>
      <c r="AV399" s="275">
        <v>0</v>
      </c>
      <c r="AW399" s="275">
        <v>0</v>
      </c>
      <c r="AX399" s="275">
        <v>0</v>
      </c>
      <c r="AY399" s="275">
        <v>0</v>
      </c>
      <c r="AZ399" s="275">
        <v>0</v>
      </c>
      <c r="BA399" s="275">
        <v>0</v>
      </c>
      <c r="BB399" s="275">
        <v>0</v>
      </c>
      <c r="BC399" s="275">
        <v>0</v>
      </c>
      <c r="BD399" s="275">
        <v>0</v>
      </c>
      <c r="BE399" s="275">
        <v>0</v>
      </c>
      <c r="BF399" s="275">
        <v>0</v>
      </c>
      <c r="BG399" s="275">
        <v>0</v>
      </c>
      <c r="BH399" s="275">
        <v>0</v>
      </c>
      <c r="BI399" s="275">
        <v>0</v>
      </c>
    </row>
    <row r="400" spans="1:61" ht="18" customHeight="1" x14ac:dyDescent="0.2">
      <c r="A400" s="274" t="s">
        <v>1052</v>
      </c>
      <c r="B400" s="275">
        <v>0</v>
      </c>
      <c r="C400" s="275">
        <v>0</v>
      </c>
      <c r="D400" s="275">
        <v>0</v>
      </c>
      <c r="E400" s="275">
        <v>0</v>
      </c>
      <c r="F400" s="275">
        <v>0</v>
      </c>
      <c r="G400" s="275">
        <v>0</v>
      </c>
      <c r="H400" s="275">
        <v>0</v>
      </c>
      <c r="I400" s="275">
        <v>0</v>
      </c>
      <c r="J400" s="275">
        <v>0</v>
      </c>
      <c r="K400" s="275">
        <v>0</v>
      </c>
      <c r="L400" s="275"/>
      <c r="M400" s="275"/>
      <c r="N400" s="275"/>
      <c r="O400" s="275"/>
      <c r="P400" s="275">
        <v>0</v>
      </c>
      <c r="Q400" s="275">
        <v>0</v>
      </c>
      <c r="R400" s="275">
        <v>0</v>
      </c>
      <c r="S400" s="275">
        <v>0</v>
      </c>
      <c r="T400" s="275">
        <v>0</v>
      </c>
      <c r="U400" s="275">
        <v>0</v>
      </c>
      <c r="V400" s="275">
        <v>0</v>
      </c>
      <c r="W400" s="275">
        <v>0</v>
      </c>
      <c r="X400" s="275">
        <v>0</v>
      </c>
      <c r="Y400" s="275">
        <v>0</v>
      </c>
      <c r="Z400" s="275">
        <v>0</v>
      </c>
      <c r="AA400" s="275">
        <v>0</v>
      </c>
      <c r="AB400" s="275">
        <v>0</v>
      </c>
      <c r="AC400" s="275">
        <v>0</v>
      </c>
      <c r="AD400" s="275">
        <v>0</v>
      </c>
      <c r="AE400" s="275">
        <v>0</v>
      </c>
      <c r="AF400" s="275">
        <v>0</v>
      </c>
      <c r="AG400" s="275">
        <v>0</v>
      </c>
      <c r="AH400" s="275">
        <v>0</v>
      </c>
      <c r="AI400" s="275">
        <v>0</v>
      </c>
      <c r="AJ400" s="275">
        <v>0</v>
      </c>
      <c r="AK400" s="275">
        <v>0</v>
      </c>
      <c r="AL400" s="275">
        <v>0</v>
      </c>
      <c r="AM400" s="275">
        <v>0</v>
      </c>
      <c r="AN400" s="275">
        <v>0</v>
      </c>
      <c r="AO400" s="275">
        <v>0</v>
      </c>
      <c r="AP400" s="275">
        <v>0</v>
      </c>
      <c r="AQ400" s="275">
        <v>0</v>
      </c>
      <c r="AR400" s="275">
        <v>0</v>
      </c>
      <c r="AS400" s="275">
        <v>0</v>
      </c>
      <c r="AT400" s="275">
        <v>0</v>
      </c>
      <c r="AU400" s="275">
        <v>0</v>
      </c>
      <c r="AV400" s="275">
        <v>0</v>
      </c>
      <c r="AW400" s="275">
        <v>0</v>
      </c>
      <c r="AX400" s="275">
        <v>0</v>
      </c>
      <c r="AY400" s="275">
        <v>0</v>
      </c>
      <c r="AZ400" s="275">
        <v>0</v>
      </c>
      <c r="BA400" s="275">
        <v>0</v>
      </c>
      <c r="BB400" s="275">
        <v>0</v>
      </c>
      <c r="BC400" s="275">
        <v>0</v>
      </c>
      <c r="BD400" s="275">
        <v>0</v>
      </c>
      <c r="BE400" s="275">
        <v>0</v>
      </c>
      <c r="BF400" s="275">
        <v>0</v>
      </c>
      <c r="BG400" s="275">
        <v>0</v>
      </c>
      <c r="BH400" s="275">
        <v>0</v>
      </c>
      <c r="BI400" s="275">
        <v>0</v>
      </c>
    </row>
    <row r="401" spans="1:61" ht="18" customHeight="1" x14ac:dyDescent="0.2">
      <c r="A401" s="274" t="s">
        <v>1051</v>
      </c>
      <c r="B401" s="275">
        <v>0</v>
      </c>
      <c r="C401" s="275">
        <v>0</v>
      </c>
      <c r="D401" s="275">
        <v>0</v>
      </c>
      <c r="E401" s="275">
        <v>0</v>
      </c>
      <c r="F401" s="275">
        <v>0</v>
      </c>
      <c r="G401" s="275">
        <v>0</v>
      </c>
      <c r="H401" s="275">
        <v>0</v>
      </c>
      <c r="I401" s="275">
        <v>0</v>
      </c>
      <c r="J401" s="275">
        <v>0</v>
      </c>
      <c r="K401" s="275">
        <v>0</v>
      </c>
      <c r="L401" s="275"/>
      <c r="M401" s="275"/>
      <c r="N401" s="275"/>
      <c r="O401" s="275"/>
      <c r="P401" s="275">
        <v>0</v>
      </c>
      <c r="Q401" s="275">
        <v>0</v>
      </c>
      <c r="R401" s="275">
        <v>0</v>
      </c>
      <c r="S401" s="275">
        <v>0</v>
      </c>
      <c r="T401" s="275">
        <v>0</v>
      </c>
      <c r="U401" s="275">
        <v>0</v>
      </c>
      <c r="V401" s="275">
        <v>0</v>
      </c>
      <c r="W401" s="275">
        <v>0</v>
      </c>
      <c r="X401" s="275">
        <v>0</v>
      </c>
      <c r="Y401" s="275">
        <v>0</v>
      </c>
      <c r="Z401" s="275">
        <v>0</v>
      </c>
      <c r="AA401" s="275">
        <v>0</v>
      </c>
      <c r="AB401" s="275">
        <v>0</v>
      </c>
      <c r="AC401" s="275">
        <v>0</v>
      </c>
      <c r="AD401" s="275">
        <v>0</v>
      </c>
      <c r="AE401" s="275">
        <v>0</v>
      </c>
      <c r="AF401" s="275">
        <v>0</v>
      </c>
      <c r="AG401" s="275">
        <v>0</v>
      </c>
      <c r="AH401" s="275">
        <v>0</v>
      </c>
      <c r="AI401" s="275">
        <v>0</v>
      </c>
      <c r="AJ401" s="275">
        <v>0</v>
      </c>
      <c r="AK401" s="275">
        <v>0</v>
      </c>
      <c r="AL401" s="275">
        <v>0</v>
      </c>
      <c r="AM401" s="275">
        <v>0</v>
      </c>
      <c r="AN401" s="275">
        <v>0</v>
      </c>
      <c r="AO401" s="275">
        <v>0</v>
      </c>
      <c r="AP401" s="275">
        <v>0</v>
      </c>
      <c r="AQ401" s="275">
        <v>0</v>
      </c>
      <c r="AR401" s="275">
        <v>0</v>
      </c>
      <c r="AS401" s="275">
        <v>0</v>
      </c>
      <c r="AT401" s="275">
        <v>0</v>
      </c>
      <c r="AU401" s="275">
        <v>0</v>
      </c>
      <c r="AV401" s="275">
        <v>0</v>
      </c>
      <c r="AW401" s="275">
        <v>0</v>
      </c>
      <c r="AX401" s="275">
        <v>0</v>
      </c>
      <c r="AY401" s="275">
        <v>0</v>
      </c>
      <c r="AZ401" s="275">
        <v>0</v>
      </c>
      <c r="BA401" s="275">
        <v>0</v>
      </c>
      <c r="BB401" s="275">
        <v>0</v>
      </c>
      <c r="BC401" s="275">
        <v>0</v>
      </c>
      <c r="BD401" s="275">
        <v>0</v>
      </c>
      <c r="BE401" s="275">
        <v>0</v>
      </c>
      <c r="BF401" s="275">
        <v>0</v>
      </c>
      <c r="BG401" s="275">
        <v>0</v>
      </c>
      <c r="BH401" s="275">
        <v>0</v>
      </c>
      <c r="BI401" s="275">
        <v>0</v>
      </c>
    </row>
    <row r="402" spans="1:61" ht="18" customHeight="1" x14ac:dyDescent="0.2">
      <c r="A402" s="274" t="s">
        <v>1050</v>
      </c>
      <c r="B402" s="275">
        <v>16</v>
      </c>
      <c r="C402" s="275">
        <v>21</v>
      </c>
      <c r="D402" s="275">
        <v>25</v>
      </c>
      <c r="E402" s="275">
        <v>37</v>
      </c>
      <c r="F402" s="275">
        <v>38</v>
      </c>
      <c r="G402" s="275">
        <v>39</v>
      </c>
      <c r="H402" s="275">
        <v>78</v>
      </c>
      <c r="I402" s="275">
        <v>86</v>
      </c>
      <c r="J402" s="275">
        <v>85</v>
      </c>
      <c r="K402" s="275">
        <v>71</v>
      </c>
      <c r="L402" s="275"/>
      <c r="M402" s="275"/>
      <c r="N402" s="275"/>
      <c r="O402" s="275"/>
      <c r="P402" s="275">
        <v>73</v>
      </c>
      <c r="Q402" s="275">
        <v>103</v>
      </c>
      <c r="R402" s="275">
        <v>193</v>
      </c>
      <c r="S402" s="275">
        <v>211</v>
      </c>
      <c r="T402" s="275">
        <v>245</v>
      </c>
      <c r="U402" s="275">
        <v>227</v>
      </c>
      <c r="V402" s="275">
        <v>297</v>
      </c>
      <c r="W402" s="275">
        <v>286</v>
      </c>
      <c r="X402" s="275">
        <v>281</v>
      </c>
      <c r="Y402" s="275">
        <v>362</v>
      </c>
      <c r="Z402" s="275">
        <v>478</v>
      </c>
      <c r="AA402" s="275">
        <v>388</v>
      </c>
      <c r="AB402" s="275">
        <v>307</v>
      </c>
      <c r="AC402" s="275">
        <v>300</v>
      </c>
      <c r="AD402" s="275">
        <v>329</v>
      </c>
      <c r="AE402" s="275">
        <v>341</v>
      </c>
      <c r="AF402" s="275">
        <v>344</v>
      </c>
      <c r="AG402" s="275">
        <v>382</v>
      </c>
      <c r="AH402" s="275">
        <v>435</v>
      </c>
      <c r="AI402" s="275">
        <v>480</v>
      </c>
      <c r="AJ402" s="275">
        <v>607</v>
      </c>
      <c r="AK402" s="275">
        <v>810</v>
      </c>
      <c r="AL402" s="275">
        <v>920</v>
      </c>
      <c r="AM402" s="275">
        <v>1081</v>
      </c>
      <c r="AN402" s="275">
        <v>1251</v>
      </c>
      <c r="AO402" s="275">
        <v>1311</v>
      </c>
      <c r="AP402" s="275">
        <v>1521</v>
      </c>
      <c r="AQ402" s="275">
        <v>1781</v>
      </c>
      <c r="AR402" s="275">
        <v>1972</v>
      </c>
      <c r="AS402" s="275">
        <v>2236</v>
      </c>
      <c r="AT402" s="275">
        <v>2490</v>
      </c>
      <c r="AU402" s="275">
        <v>2668</v>
      </c>
      <c r="AV402" s="275">
        <v>2789</v>
      </c>
      <c r="AW402" s="275">
        <v>2931</v>
      </c>
      <c r="AX402" s="275">
        <v>3045</v>
      </c>
      <c r="AY402" s="275">
        <v>3046</v>
      </c>
      <c r="AZ402" s="275">
        <v>3044</v>
      </c>
      <c r="BA402" s="275">
        <v>3136</v>
      </c>
      <c r="BB402" s="275">
        <v>3261</v>
      </c>
      <c r="BC402" s="275">
        <v>3468</v>
      </c>
      <c r="BD402" s="275">
        <v>3495</v>
      </c>
      <c r="BE402" s="275">
        <v>3599</v>
      </c>
      <c r="BF402" s="275">
        <v>3594</v>
      </c>
      <c r="BG402" s="275">
        <v>3470</v>
      </c>
      <c r="BH402" s="275">
        <v>3662</v>
      </c>
      <c r="BI402" s="275">
        <v>3823</v>
      </c>
    </row>
    <row r="403" spans="1:61" ht="18" customHeight="1" x14ac:dyDescent="0.2">
      <c r="A403" s="274" t="s">
        <v>1049</v>
      </c>
      <c r="B403" s="275">
        <v>0</v>
      </c>
      <c r="C403" s="275">
        <v>0</v>
      </c>
      <c r="D403" s="275">
        <v>0</v>
      </c>
      <c r="E403" s="275">
        <v>0</v>
      </c>
      <c r="F403" s="275">
        <v>0</v>
      </c>
      <c r="G403" s="275">
        <v>0</v>
      </c>
      <c r="H403" s="275">
        <v>0</v>
      </c>
      <c r="I403" s="275">
        <v>0</v>
      </c>
      <c r="J403" s="275">
        <v>0</v>
      </c>
      <c r="K403" s="275">
        <v>0</v>
      </c>
      <c r="L403" s="275"/>
      <c r="M403" s="275"/>
      <c r="N403" s="275"/>
      <c r="O403" s="275"/>
      <c r="P403" s="275">
        <v>0</v>
      </c>
      <c r="Q403" s="275">
        <v>0</v>
      </c>
      <c r="R403" s="275">
        <v>0</v>
      </c>
      <c r="S403" s="275">
        <v>0</v>
      </c>
      <c r="T403" s="275">
        <v>0</v>
      </c>
      <c r="U403" s="275">
        <v>127</v>
      </c>
      <c r="V403" s="275">
        <v>127</v>
      </c>
      <c r="W403" s="275">
        <v>147</v>
      </c>
      <c r="X403" s="275">
        <v>185</v>
      </c>
      <c r="Y403" s="275">
        <v>189</v>
      </c>
      <c r="Z403" s="275">
        <v>248</v>
      </c>
      <c r="AA403" s="275">
        <v>253</v>
      </c>
      <c r="AB403" s="275">
        <v>211</v>
      </c>
      <c r="AC403" s="275">
        <v>208</v>
      </c>
      <c r="AD403" s="275">
        <v>222</v>
      </c>
      <c r="AE403" s="275">
        <v>197</v>
      </c>
      <c r="AF403" s="275">
        <v>211</v>
      </c>
      <c r="AG403" s="275">
        <v>241</v>
      </c>
      <c r="AH403" s="275">
        <v>328</v>
      </c>
      <c r="AI403" s="275">
        <v>270</v>
      </c>
      <c r="AJ403" s="275">
        <v>551</v>
      </c>
      <c r="AK403" s="275">
        <v>726</v>
      </c>
      <c r="AL403" s="275">
        <v>762</v>
      </c>
      <c r="AM403" s="275">
        <v>756</v>
      </c>
      <c r="AN403" s="275">
        <v>832</v>
      </c>
      <c r="AO403" s="275">
        <v>948</v>
      </c>
      <c r="AP403" s="275">
        <v>885</v>
      </c>
      <c r="AQ403" s="275">
        <v>696</v>
      </c>
      <c r="AR403" s="275">
        <v>1188</v>
      </c>
      <c r="AS403" s="275">
        <v>1378</v>
      </c>
      <c r="AT403" s="275">
        <v>1476</v>
      </c>
      <c r="AU403" s="275">
        <v>1620</v>
      </c>
      <c r="AV403" s="275">
        <v>1787</v>
      </c>
      <c r="AW403" s="275">
        <v>1874</v>
      </c>
      <c r="AX403" s="275">
        <v>1890</v>
      </c>
      <c r="AY403" s="275">
        <v>1995</v>
      </c>
      <c r="AZ403" s="275">
        <v>1944</v>
      </c>
      <c r="BA403" s="275">
        <v>1960</v>
      </c>
      <c r="BB403" s="275">
        <v>2007</v>
      </c>
      <c r="BC403" s="275">
        <v>2088</v>
      </c>
      <c r="BD403" s="275">
        <v>2212</v>
      </c>
      <c r="BE403" s="275">
        <v>2320</v>
      </c>
      <c r="BF403" s="275">
        <v>2098</v>
      </c>
      <c r="BG403" s="275">
        <v>2019</v>
      </c>
      <c r="BH403" s="275">
        <v>2155</v>
      </c>
      <c r="BI403" s="275">
        <v>2137</v>
      </c>
    </row>
    <row r="404" spans="1:61" ht="18" customHeight="1" x14ac:dyDescent="0.2">
      <c r="A404" s="274" t="s">
        <v>1048</v>
      </c>
      <c r="B404" s="275">
        <v>21</v>
      </c>
      <c r="C404" s="275">
        <v>24</v>
      </c>
      <c r="D404" s="275">
        <v>26</v>
      </c>
      <c r="E404" s="275">
        <v>34</v>
      </c>
      <c r="F404" s="275">
        <v>42</v>
      </c>
      <c r="G404" s="275">
        <v>44</v>
      </c>
      <c r="H404" s="275">
        <v>32</v>
      </c>
      <c r="I404" s="275">
        <v>29</v>
      </c>
      <c r="J404" s="275">
        <v>36</v>
      </c>
      <c r="K404" s="275">
        <v>42</v>
      </c>
      <c r="L404" s="275"/>
      <c r="M404" s="275"/>
      <c r="N404" s="275"/>
      <c r="O404" s="275"/>
      <c r="P404" s="275">
        <v>47</v>
      </c>
      <c r="Q404" s="275">
        <v>54</v>
      </c>
      <c r="R404" s="275">
        <v>78</v>
      </c>
      <c r="S404" s="275">
        <v>106</v>
      </c>
      <c r="T404" s="275">
        <v>132</v>
      </c>
      <c r="U404" s="275">
        <v>188</v>
      </c>
      <c r="V404" s="275">
        <v>257</v>
      </c>
      <c r="W404" s="275">
        <v>380</v>
      </c>
      <c r="X404" s="275">
        <v>495</v>
      </c>
      <c r="Y404" s="275">
        <v>675</v>
      </c>
      <c r="Z404" s="275">
        <v>894</v>
      </c>
      <c r="AA404" s="275">
        <v>1142</v>
      </c>
      <c r="AB404" s="275">
        <v>1367</v>
      </c>
      <c r="AC404" s="275">
        <v>1509</v>
      </c>
      <c r="AD404" s="275">
        <v>1635</v>
      </c>
      <c r="AE404" s="275">
        <v>1804</v>
      </c>
      <c r="AF404" s="275">
        <v>1869</v>
      </c>
      <c r="AG404" s="275">
        <v>1968</v>
      </c>
      <c r="AH404" s="275">
        <v>2214</v>
      </c>
      <c r="AI404" s="275">
        <v>2493</v>
      </c>
      <c r="AJ404" s="275">
        <v>2741</v>
      </c>
      <c r="AK404" s="275">
        <v>2923</v>
      </c>
      <c r="AL404" s="275">
        <v>3064</v>
      </c>
      <c r="AM404" s="275">
        <v>3334</v>
      </c>
      <c r="AN404" s="275">
        <v>3407</v>
      </c>
      <c r="AO404" s="275">
        <v>3657</v>
      </c>
      <c r="AP404" s="275">
        <v>3954</v>
      </c>
      <c r="AQ404" s="275">
        <v>4313</v>
      </c>
      <c r="AR404" s="275">
        <v>4913</v>
      </c>
      <c r="AS404" s="275">
        <v>5192</v>
      </c>
      <c r="AT404" s="275">
        <v>5848</v>
      </c>
      <c r="AU404" s="275">
        <v>6712</v>
      </c>
      <c r="AV404" s="275">
        <v>7307</v>
      </c>
      <c r="AW404" s="275">
        <v>8018</v>
      </c>
      <c r="AX404" s="275">
        <v>8769</v>
      </c>
      <c r="AY404" s="275">
        <v>9023</v>
      </c>
      <c r="AZ404" s="275">
        <v>9020</v>
      </c>
      <c r="BA404" s="275">
        <v>8985</v>
      </c>
      <c r="BB404" s="275">
        <v>9612</v>
      </c>
      <c r="BC404" s="275">
        <v>10324</v>
      </c>
      <c r="BD404" s="275">
        <v>10936</v>
      </c>
      <c r="BE404" s="275">
        <v>11229</v>
      </c>
      <c r="BF404" s="275">
        <v>11312</v>
      </c>
      <c r="BG404" s="275">
        <v>11442</v>
      </c>
      <c r="BH404" s="275">
        <v>11711</v>
      </c>
      <c r="BI404" s="275">
        <v>12137</v>
      </c>
    </row>
    <row r="405" spans="1:61" ht="18" customHeight="1" x14ac:dyDescent="0.2">
      <c r="A405" s="274" t="s">
        <v>1047</v>
      </c>
      <c r="B405" s="275">
        <v>122</v>
      </c>
      <c r="C405" s="275">
        <v>140</v>
      </c>
      <c r="D405" s="275">
        <v>147</v>
      </c>
      <c r="E405" s="275">
        <v>143</v>
      </c>
      <c r="F405" s="275">
        <v>151</v>
      </c>
      <c r="G405" s="275">
        <v>168</v>
      </c>
      <c r="H405" s="275">
        <v>187</v>
      </c>
      <c r="I405" s="275">
        <v>215</v>
      </c>
      <c r="J405" s="275">
        <v>242</v>
      </c>
      <c r="K405" s="275">
        <v>263</v>
      </c>
      <c r="L405" s="275"/>
      <c r="M405" s="275"/>
      <c r="N405" s="275"/>
      <c r="O405" s="275"/>
      <c r="P405" s="275">
        <v>290</v>
      </c>
      <c r="Q405" s="275">
        <v>308</v>
      </c>
      <c r="R405" s="275">
        <v>321</v>
      </c>
      <c r="S405" s="275">
        <v>346</v>
      </c>
      <c r="T405" s="275">
        <v>377</v>
      </c>
      <c r="U405" s="275">
        <v>400</v>
      </c>
      <c r="V405" s="275">
        <v>433</v>
      </c>
      <c r="W405" s="275">
        <v>509</v>
      </c>
      <c r="X405" s="275">
        <v>559</v>
      </c>
      <c r="Y405" s="275">
        <v>600</v>
      </c>
      <c r="Z405" s="275">
        <v>663</v>
      </c>
      <c r="AA405" s="275">
        <v>708</v>
      </c>
      <c r="AB405" s="275">
        <v>753</v>
      </c>
      <c r="AC405" s="275">
        <v>795</v>
      </c>
      <c r="AD405" s="275">
        <v>847</v>
      </c>
      <c r="AE405" s="275">
        <v>919</v>
      </c>
      <c r="AF405" s="275">
        <v>986</v>
      </c>
      <c r="AG405" s="275">
        <v>1040</v>
      </c>
      <c r="AH405" s="275">
        <v>1099</v>
      </c>
      <c r="AI405" s="275">
        <v>1185</v>
      </c>
      <c r="AJ405" s="275">
        <v>1293</v>
      </c>
      <c r="AK405" s="275">
        <v>1363</v>
      </c>
      <c r="AL405" s="275">
        <v>1416</v>
      </c>
      <c r="AM405" s="275">
        <v>1553</v>
      </c>
      <c r="AN405" s="275">
        <v>1701</v>
      </c>
      <c r="AO405" s="275">
        <v>1785</v>
      </c>
      <c r="AP405" s="275">
        <v>1890</v>
      </c>
      <c r="AQ405" s="275">
        <v>2037</v>
      </c>
      <c r="AR405" s="275">
        <v>2197</v>
      </c>
      <c r="AS405" s="275">
        <v>2330</v>
      </c>
      <c r="AT405" s="275">
        <v>2483</v>
      </c>
      <c r="AU405" s="275">
        <v>2689</v>
      </c>
      <c r="AV405" s="275">
        <v>2888</v>
      </c>
      <c r="AW405" s="275">
        <v>3032</v>
      </c>
      <c r="AX405" s="275">
        <v>3193</v>
      </c>
      <c r="AY405" s="275">
        <v>3363</v>
      </c>
      <c r="AZ405" s="275">
        <v>3569</v>
      </c>
      <c r="BA405" s="275">
        <v>3895</v>
      </c>
      <c r="BB405" s="275">
        <v>4089</v>
      </c>
      <c r="BC405" s="275">
        <v>4201</v>
      </c>
      <c r="BD405" s="275">
        <v>4293</v>
      </c>
      <c r="BE405" s="275">
        <v>4282</v>
      </c>
      <c r="BF405" s="275">
        <v>4318</v>
      </c>
      <c r="BG405" s="275">
        <v>4435</v>
      </c>
      <c r="BH405" s="275">
        <v>4536</v>
      </c>
      <c r="BI405" s="275">
        <v>4612</v>
      </c>
    </row>
    <row r="406" spans="1:61" ht="18" customHeight="1" x14ac:dyDescent="0.2">
      <c r="A406" s="274" t="s">
        <v>1046</v>
      </c>
      <c r="B406" s="275">
        <v>0</v>
      </c>
      <c r="C406" s="275">
        <v>0</v>
      </c>
      <c r="D406" s="275">
        <v>0</v>
      </c>
      <c r="E406" s="275">
        <v>0</v>
      </c>
      <c r="F406" s="275">
        <v>0</v>
      </c>
      <c r="G406" s="275">
        <v>0</v>
      </c>
      <c r="H406" s="275">
        <v>22</v>
      </c>
      <c r="I406" s="275">
        <v>46</v>
      </c>
      <c r="J406" s="275">
        <v>86</v>
      </c>
      <c r="K406" s="275">
        <v>140</v>
      </c>
      <c r="L406" s="275"/>
      <c r="M406" s="275"/>
      <c r="N406" s="275"/>
      <c r="O406" s="275"/>
      <c r="P406" s="275">
        <v>153</v>
      </c>
      <c r="Q406" s="275">
        <v>127</v>
      </c>
      <c r="R406" s="275">
        <v>205</v>
      </c>
      <c r="S406" s="275">
        <v>341</v>
      </c>
      <c r="T406" s="275">
        <v>483</v>
      </c>
      <c r="U406" s="275">
        <v>759</v>
      </c>
      <c r="V406" s="275">
        <v>1057</v>
      </c>
      <c r="W406" s="275">
        <v>1599</v>
      </c>
      <c r="X406" s="275">
        <v>2173</v>
      </c>
      <c r="Y406" s="275">
        <v>2819</v>
      </c>
      <c r="Z406" s="275">
        <v>3667</v>
      </c>
      <c r="AA406" s="275">
        <v>3962</v>
      </c>
      <c r="AB406" s="275">
        <v>4460</v>
      </c>
      <c r="AC406" s="275">
        <v>5072</v>
      </c>
      <c r="AD406" s="275">
        <v>5406</v>
      </c>
      <c r="AE406" s="275">
        <v>6063</v>
      </c>
      <c r="AF406" s="275">
        <v>6788</v>
      </c>
      <c r="AG406" s="275">
        <v>7449</v>
      </c>
      <c r="AH406" s="275">
        <v>8303</v>
      </c>
      <c r="AI406" s="275">
        <v>9864</v>
      </c>
      <c r="AJ406" s="275">
        <v>11329</v>
      </c>
      <c r="AK406" s="275">
        <v>13879</v>
      </c>
      <c r="AL406" s="275">
        <v>15453</v>
      </c>
      <c r="AM406" s="275">
        <v>18006</v>
      </c>
      <c r="AN406" s="275">
        <v>20548</v>
      </c>
      <c r="AO406" s="275">
        <v>23352</v>
      </c>
      <c r="AP406" s="275">
        <v>25846</v>
      </c>
      <c r="AQ406" s="275">
        <v>28046</v>
      </c>
      <c r="AR406" s="275">
        <v>29660</v>
      </c>
      <c r="AS406" s="275">
        <v>31855</v>
      </c>
      <c r="AT406" s="275">
        <v>34493</v>
      </c>
      <c r="AU406" s="275">
        <v>38315</v>
      </c>
      <c r="AV406" s="275">
        <v>42854</v>
      </c>
      <c r="AW406" s="275">
        <v>46216</v>
      </c>
      <c r="AX406" s="275">
        <v>50295</v>
      </c>
      <c r="AY406" s="275">
        <v>53777</v>
      </c>
      <c r="AZ406" s="275">
        <v>57603</v>
      </c>
      <c r="BA406" s="275">
        <v>61899</v>
      </c>
      <c r="BB406" s="275">
        <v>64887</v>
      </c>
      <c r="BC406" s="275">
        <v>71232</v>
      </c>
      <c r="BD406" s="275">
        <v>75134</v>
      </c>
      <c r="BE406" s="275">
        <v>76281</v>
      </c>
      <c r="BF406" s="275">
        <v>81615</v>
      </c>
      <c r="BG406" s="275">
        <v>85678</v>
      </c>
      <c r="BH406" s="275">
        <v>90189</v>
      </c>
      <c r="BI406" s="275">
        <v>98710</v>
      </c>
    </row>
    <row r="407" spans="1:61" ht="31.15" customHeight="1" x14ac:dyDescent="0.2">
      <c r="A407" s="290" t="s">
        <v>1072</v>
      </c>
      <c r="B407" s="275">
        <v>1072</v>
      </c>
      <c r="C407" s="275">
        <v>1167</v>
      </c>
      <c r="D407" s="275">
        <v>1293</v>
      </c>
      <c r="E407" s="275">
        <v>1333</v>
      </c>
      <c r="F407" s="275">
        <v>1518</v>
      </c>
      <c r="G407" s="275">
        <v>1845</v>
      </c>
      <c r="H407" s="275">
        <v>2067</v>
      </c>
      <c r="I407" s="275">
        <v>2141</v>
      </c>
      <c r="J407" s="275">
        <v>2592</v>
      </c>
      <c r="K407" s="275">
        <v>2413</v>
      </c>
      <c r="L407" s="275"/>
      <c r="M407" s="275"/>
      <c r="N407" s="275"/>
      <c r="O407" s="275"/>
      <c r="P407" s="275">
        <v>2632</v>
      </c>
      <c r="Q407" s="275">
        <v>3226</v>
      </c>
      <c r="R407" s="275">
        <v>4332</v>
      </c>
      <c r="S407" s="275">
        <v>4817</v>
      </c>
      <c r="T407" s="275">
        <v>4515</v>
      </c>
      <c r="U407" s="275">
        <v>4922</v>
      </c>
      <c r="V407" s="275">
        <v>6767</v>
      </c>
      <c r="W407" s="275">
        <v>9457</v>
      </c>
      <c r="X407" s="275">
        <v>11222</v>
      </c>
      <c r="Y407" s="275">
        <v>12064</v>
      </c>
      <c r="Z407" s="275">
        <v>12053</v>
      </c>
      <c r="AA407" s="275">
        <v>14098</v>
      </c>
      <c r="AB407" s="275">
        <v>16343</v>
      </c>
      <c r="AC407" s="275">
        <v>18526</v>
      </c>
      <c r="AD407" s="275">
        <v>23633</v>
      </c>
      <c r="AE407" s="275">
        <v>25248</v>
      </c>
      <c r="AF407" s="275">
        <v>22485</v>
      </c>
      <c r="AG407" s="275">
        <v>21018</v>
      </c>
      <c r="AH407" s="275">
        <v>26748</v>
      </c>
      <c r="AI407" s="275">
        <v>34067</v>
      </c>
      <c r="AJ407" s="275">
        <v>38746</v>
      </c>
      <c r="AK407" s="275">
        <v>39656</v>
      </c>
      <c r="AL407" s="275">
        <v>42917</v>
      </c>
      <c r="AM407" s="275">
        <v>52261</v>
      </c>
      <c r="AN407" s="275">
        <v>55902</v>
      </c>
      <c r="AO407" s="275">
        <v>57592</v>
      </c>
      <c r="AP407" s="275">
        <v>59677</v>
      </c>
      <c r="AQ407" s="275">
        <v>60749</v>
      </c>
      <c r="AR407" s="275">
        <v>63279</v>
      </c>
      <c r="AS407" s="275">
        <v>70529</v>
      </c>
      <c r="AT407" s="275">
        <v>81298</v>
      </c>
      <c r="AU407" s="275">
        <v>90654</v>
      </c>
      <c r="AV407" s="275">
        <v>112597</v>
      </c>
      <c r="AW407" s="275">
        <v>132507</v>
      </c>
      <c r="AX407" s="275">
        <v>142013</v>
      </c>
      <c r="AY407" s="275">
        <v>151119</v>
      </c>
      <c r="AZ407" s="275">
        <v>165884</v>
      </c>
      <c r="BA407" s="275">
        <v>172572</v>
      </c>
      <c r="BB407" s="275">
        <v>168907</v>
      </c>
      <c r="BC407" s="275">
        <v>167428</v>
      </c>
      <c r="BD407" s="275">
        <v>183553</v>
      </c>
      <c r="BE407" s="275">
        <v>191702</v>
      </c>
      <c r="BF407" s="275">
        <v>199011</v>
      </c>
      <c r="BG407" s="275">
        <v>210971</v>
      </c>
      <c r="BH407" s="275">
        <v>236553</v>
      </c>
      <c r="BI407" s="275">
        <v>252669</v>
      </c>
    </row>
    <row r="408" spans="1:61" ht="18" customHeight="1" x14ac:dyDescent="0.2">
      <c r="A408" s="274" t="s">
        <v>1068</v>
      </c>
      <c r="B408" s="275">
        <v>0</v>
      </c>
      <c r="C408" s="275">
        <v>0</v>
      </c>
      <c r="D408" s="275">
        <v>0</v>
      </c>
      <c r="E408" s="275">
        <v>0</v>
      </c>
      <c r="F408" s="275">
        <v>0</v>
      </c>
      <c r="G408" s="275">
        <v>0</v>
      </c>
      <c r="H408" s="275">
        <v>0</v>
      </c>
      <c r="I408" s="275">
        <v>0</v>
      </c>
      <c r="J408" s="275">
        <v>0</v>
      </c>
      <c r="K408" s="275">
        <v>0</v>
      </c>
      <c r="L408" s="275"/>
      <c r="M408" s="275"/>
      <c r="N408" s="275"/>
      <c r="O408" s="275"/>
      <c r="P408" s="275">
        <v>0</v>
      </c>
      <c r="Q408" s="275">
        <v>0</v>
      </c>
      <c r="R408" s="275">
        <v>0</v>
      </c>
      <c r="S408" s="275">
        <v>0</v>
      </c>
      <c r="T408" s="275">
        <v>0</v>
      </c>
      <c r="U408" s="275">
        <v>0</v>
      </c>
      <c r="V408" s="275">
        <v>0</v>
      </c>
      <c r="W408" s="275">
        <v>0</v>
      </c>
      <c r="X408" s="275">
        <v>0</v>
      </c>
      <c r="Y408" s="275">
        <v>0</v>
      </c>
      <c r="Z408" s="275">
        <v>0</v>
      </c>
      <c r="AA408" s="275">
        <v>0</v>
      </c>
      <c r="AB408" s="275">
        <v>0</v>
      </c>
      <c r="AC408" s="275">
        <v>0</v>
      </c>
      <c r="AD408" s="275">
        <v>0</v>
      </c>
      <c r="AE408" s="275">
        <v>0</v>
      </c>
      <c r="AF408" s="275">
        <v>0</v>
      </c>
      <c r="AG408" s="275">
        <v>0</v>
      </c>
      <c r="AH408" s="275">
        <v>0</v>
      </c>
      <c r="AI408" s="275">
        <v>0</v>
      </c>
      <c r="AJ408" s="275">
        <v>0</v>
      </c>
      <c r="AK408" s="275">
        <v>0</v>
      </c>
      <c r="AL408" s="275">
        <v>0</v>
      </c>
      <c r="AM408" s="275">
        <v>0</v>
      </c>
      <c r="AN408" s="275">
        <v>0</v>
      </c>
      <c r="AO408" s="275">
        <v>0</v>
      </c>
      <c r="AP408" s="275">
        <v>0</v>
      </c>
      <c r="AQ408" s="275">
        <v>0</v>
      </c>
      <c r="AR408" s="275">
        <v>0</v>
      </c>
      <c r="AS408" s="275">
        <v>0</v>
      </c>
      <c r="AT408" s="275">
        <v>0</v>
      </c>
      <c r="AU408" s="275">
        <v>0</v>
      </c>
      <c r="AV408" s="275">
        <v>0</v>
      </c>
      <c r="AW408" s="275">
        <v>0</v>
      </c>
      <c r="AX408" s="275">
        <v>0</v>
      </c>
      <c r="AY408" s="275">
        <v>0</v>
      </c>
      <c r="AZ408" s="275">
        <v>0</v>
      </c>
      <c r="BA408" s="275">
        <v>0</v>
      </c>
      <c r="BB408" s="275">
        <v>0</v>
      </c>
      <c r="BC408" s="275">
        <v>0</v>
      </c>
      <c r="BD408" s="275">
        <v>0</v>
      </c>
      <c r="BE408" s="275">
        <v>0</v>
      </c>
      <c r="BF408" s="275">
        <v>0</v>
      </c>
      <c r="BG408" s="275">
        <v>0</v>
      </c>
      <c r="BH408" s="275">
        <v>0</v>
      </c>
      <c r="BI408" s="275">
        <v>0</v>
      </c>
    </row>
    <row r="409" spans="1:61" ht="18" customHeight="1" x14ac:dyDescent="0.2">
      <c r="A409" s="274" t="s">
        <v>1067</v>
      </c>
      <c r="B409" s="275">
        <v>863</v>
      </c>
      <c r="C409" s="275">
        <v>943</v>
      </c>
      <c r="D409" s="275">
        <v>1033</v>
      </c>
      <c r="E409" s="275">
        <v>1064</v>
      </c>
      <c r="F409" s="275">
        <v>1165</v>
      </c>
      <c r="G409" s="275">
        <v>1368</v>
      </c>
      <c r="H409" s="275">
        <v>1627</v>
      </c>
      <c r="I409" s="275">
        <v>1721</v>
      </c>
      <c r="J409" s="275">
        <v>2101</v>
      </c>
      <c r="K409" s="275">
        <v>1882</v>
      </c>
      <c r="L409" s="275"/>
      <c r="M409" s="275"/>
      <c r="N409" s="275"/>
      <c r="O409" s="275"/>
      <c r="P409" s="275">
        <v>2113</v>
      </c>
      <c r="Q409" s="275">
        <v>2741</v>
      </c>
      <c r="R409" s="275">
        <v>3822</v>
      </c>
      <c r="S409" s="275">
        <v>4200</v>
      </c>
      <c r="T409" s="275">
        <v>3847</v>
      </c>
      <c r="U409" s="275">
        <v>4233</v>
      </c>
      <c r="V409" s="275">
        <v>6013</v>
      </c>
      <c r="W409" s="275">
        <v>8525</v>
      </c>
      <c r="X409" s="275">
        <v>10056</v>
      </c>
      <c r="Y409" s="275">
        <v>10501</v>
      </c>
      <c r="Z409" s="275">
        <v>10233</v>
      </c>
      <c r="AA409" s="275">
        <v>12158</v>
      </c>
      <c r="AB409" s="275">
        <v>14274</v>
      </c>
      <c r="AC409" s="275">
        <v>16642</v>
      </c>
      <c r="AD409" s="275">
        <v>22119</v>
      </c>
      <c r="AE409" s="275">
        <v>23548</v>
      </c>
      <c r="AF409" s="275">
        <v>20742</v>
      </c>
      <c r="AG409" s="275">
        <v>18674</v>
      </c>
      <c r="AH409" s="275">
        <v>24139</v>
      </c>
      <c r="AI409" s="275">
        <v>31767</v>
      </c>
      <c r="AJ409" s="275">
        <v>36177</v>
      </c>
      <c r="AK409" s="275">
        <v>37279</v>
      </c>
      <c r="AL409" s="275">
        <v>39787</v>
      </c>
      <c r="AM409" s="275">
        <v>47832</v>
      </c>
      <c r="AN409" s="275">
        <v>50546</v>
      </c>
      <c r="AO409" s="275">
        <v>52041</v>
      </c>
      <c r="AP409" s="275">
        <v>53959</v>
      </c>
      <c r="AQ409" s="275">
        <v>55544</v>
      </c>
      <c r="AR409" s="275">
        <v>58314</v>
      </c>
      <c r="AS409" s="275">
        <v>65877</v>
      </c>
      <c r="AT409" s="275">
        <v>75252</v>
      </c>
      <c r="AU409" s="275">
        <v>82715</v>
      </c>
      <c r="AV409" s="275">
        <v>102042</v>
      </c>
      <c r="AW409" s="275">
        <v>119028</v>
      </c>
      <c r="AX409" s="275">
        <v>127555</v>
      </c>
      <c r="AY409" s="275">
        <v>135390</v>
      </c>
      <c r="AZ409" s="275">
        <v>149734</v>
      </c>
      <c r="BA409" s="275">
        <v>157589</v>
      </c>
      <c r="BB409" s="275">
        <v>157566</v>
      </c>
      <c r="BC409" s="275">
        <v>159457</v>
      </c>
      <c r="BD409" s="275">
        <v>175808</v>
      </c>
      <c r="BE409" s="275">
        <v>182066</v>
      </c>
      <c r="BF409" s="275">
        <v>186491</v>
      </c>
      <c r="BG409" s="275">
        <v>195262</v>
      </c>
      <c r="BH409" s="275">
        <v>218757</v>
      </c>
      <c r="BI409" s="275">
        <v>233283</v>
      </c>
    </row>
    <row r="410" spans="1:61" ht="18" customHeight="1" x14ac:dyDescent="0.2">
      <c r="A410" s="274" t="s">
        <v>1066</v>
      </c>
      <c r="B410" s="275">
        <v>852</v>
      </c>
      <c r="C410" s="275">
        <v>931</v>
      </c>
      <c r="D410" s="275">
        <v>1020</v>
      </c>
      <c r="E410" s="275">
        <v>1051</v>
      </c>
      <c r="F410" s="275">
        <v>1152</v>
      </c>
      <c r="G410" s="275">
        <v>1355</v>
      </c>
      <c r="H410" s="275">
        <v>1442</v>
      </c>
      <c r="I410" s="275">
        <v>1389</v>
      </c>
      <c r="J410" s="275">
        <v>1637</v>
      </c>
      <c r="K410" s="275">
        <v>1355</v>
      </c>
      <c r="L410" s="275"/>
      <c r="M410" s="275"/>
      <c r="N410" s="275"/>
      <c r="O410" s="275"/>
      <c r="P410" s="275">
        <v>1434</v>
      </c>
      <c r="Q410" s="275">
        <v>2012</v>
      </c>
      <c r="R410" s="275">
        <v>2964</v>
      </c>
      <c r="S410" s="275">
        <v>3189</v>
      </c>
      <c r="T410" s="275">
        <v>2625</v>
      </c>
      <c r="U410" s="275">
        <v>2837</v>
      </c>
      <c r="V410" s="275">
        <v>4304</v>
      </c>
      <c r="W410" s="275">
        <v>6757</v>
      </c>
      <c r="X410" s="275">
        <v>7917</v>
      </c>
      <c r="Y410" s="275">
        <v>8199</v>
      </c>
      <c r="Z410" s="275">
        <v>7684</v>
      </c>
      <c r="AA410" s="275">
        <v>9240</v>
      </c>
      <c r="AB410" s="275">
        <v>11283</v>
      </c>
      <c r="AC410" s="275">
        <v>13287</v>
      </c>
      <c r="AD410" s="275">
        <v>18326</v>
      </c>
      <c r="AE410" s="275">
        <v>19209</v>
      </c>
      <c r="AF410" s="275">
        <v>16182</v>
      </c>
      <c r="AG410" s="275">
        <v>13779</v>
      </c>
      <c r="AH410" s="275">
        <v>18515</v>
      </c>
      <c r="AI410" s="275">
        <v>25431</v>
      </c>
      <c r="AJ410" s="275">
        <v>29097</v>
      </c>
      <c r="AK410" s="275">
        <v>29463</v>
      </c>
      <c r="AL410" s="275">
        <v>31162</v>
      </c>
      <c r="AM410" s="275">
        <v>37934</v>
      </c>
      <c r="AN410" s="275">
        <v>38474</v>
      </c>
      <c r="AO410" s="275">
        <v>38616</v>
      </c>
      <c r="AP410" s="275">
        <v>40844</v>
      </c>
      <c r="AQ410" s="275">
        <v>39572</v>
      </c>
      <c r="AR410" s="275">
        <v>40361</v>
      </c>
      <c r="AS410" s="275">
        <v>45934</v>
      </c>
      <c r="AT410" s="275">
        <v>52406</v>
      </c>
      <c r="AU410" s="275">
        <v>57178</v>
      </c>
      <c r="AV410" s="275">
        <v>73350</v>
      </c>
      <c r="AW410" s="275">
        <v>88553</v>
      </c>
      <c r="AX410" s="275">
        <v>93766</v>
      </c>
      <c r="AY410" s="275">
        <v>96860</v>
      </c>
      <c r="AZ410" s="275">
        <v>101329</v>
      </c>
      <c r="BA410" s="275">
        <v>104833</v>
      </c>
      <c r="BB410" s="275">
        <v>102036</v>
      </c>
      <c r="BC410" s="275">
        <v>98127</v>
      </c>
      <c r="BD410" s="275">
        <v>108295</v>
      </c>
      <c r="BE410" s="275">
        <v>111006</v>
      </c>
      <c r="BF410" s="275">
        <v>112643</v>
      </c>
      <c r="BG410" s="275">
        <v>115608</v>
      </c>
      <c r="BH410" s="275">
        <v>124836</v>
      </c>
      <c r="BI410" s="275">
        <v>127370</v>
      </c>
    </row>
    <row r="411" spans="1:61" ht="18" customHeight="1" x14ac:dyDescent="0.2">
      <c r="A411" s="274" t="s">
        <v>1065</v>
      </c>
      <c r="B411" s="275">
        <v>0</v>
      </c>
      <c r="C411" s="275">
        <v>0</v>
      </c>
      <c r="D411" s="275">
        <v>0</v>
      </c>
      <c r="E411" s="275">
        <v>0</v>
      </c>
      <c r="F411" s="275">
        <v>0</v>
      </c>
      <c r="G411" s="275">
        <v>0</v>
      </c>
      <c r="H411" s="275">
        <v>120</v>
      </c>
      <c r="I411" s="275">
        <v>193</v>
      </c>
      <c r="J411" s="275">
        <v>287</v>
      </c>
      <c r="K411" s="275">
        <v>310</v>
      </c>
      <c r="L411" s="275"/>
      <c r="M411" s="275"/>
      <c r="N411" s="275"/>
      <c r="O411" s="275"/>
      <c r="P411" s="275">
        <v>397</v>
      </c>
      <c r="Q411" s="275">
        <v>407</v>
      </c>
      <c r="R411" s="275">
        <v>474</v>
      </c>
      <c r="S411" s="275">
        <v>548</v>
      </c>
      <c r="T411" s="275">
        <v>680</v>
      </c>
      <c r="U411" s="275">
        <v>726</v>
      </c>
      <c r="V411" s="275">
        <v>879</v>
      </c>
      <c r="W411" s="275">
        <v>754</v>
      </c>
      <c r="X411" s="275">
        <v>1002</v>
      </c>
      <c r="Y411" s="275">
        <v>1022</v>
      </c>
      <c r="Z411" s="275">
        <v>1127</v>
      </c>
      <c r="AA411" s="275">
        <v>1313</v>
      </c>
      <c r="AB411" s="275">
        <v>1290</v>
      </c>
      <c r="AC411" s="275">
        <v>1443</v>
      </c>
      <c r="AD411" s="275">
        <v>1608</v>
      </c>
      <c r="AE411" s="275">
        <v>2034</v>
      </c>
      <c r="AF411" s="275">
        <v>2061</v>
      </c>
      <c r="AG411" s="275">
        <v>2129</v>
      </c>
      <c r="AH411" s="275">
        <v>2561</v>
      </c>
      <c r="AI411" s="275">
        <v>2860</v>
      </c>
      <c r="AJ411" s="275">
        <v>2916</v>
      </c>
      <c r="AK411" s="275">
        <v>3343</v>
      </c>
      <c r="AL411" s="275">
        <v>3628</v>
      </c>
      <c r="AM411" s="275">
        <v>3730</v>
      </c>
      <c r="AN411" s="275">
        <v>4240</v>
      </c>
      <c r="AO411" s="275">
        <v>4535</v>
      </c>
      <c r="AP411" s="275">
        <v>5177</v>
      </c>
      <c r="AQ411" s="275">
        <v>6172</v>
      </c>
      <c r="AR411" s="275">
        <v>6861</v>
      </c>
      <c r="AS411" s="275">
        <v>7138</v>
      </c>
      <c r="AT411" s="275">
        <v>8496</v>
      </c>
      <c r="AU411" s="275">
        <v>8575</v>
      </c>
      <c r="AV411" s="275">
        <v>8830</v>
      </c>
      <c r="AW411" s="275">
        <v>8667</v>
      </c>
      <c r="AX411" s="275">
        <v>11026</v>
      </c>
      <c r="AY411" s="275">
        <v>13484</v>
      </c>
      <c r="AZ411" s="275">
        <v>21393</v>
      </c>
      <c r="BA411" s="275">
        <v>24041</v>
      </c>
      <c r="BB411" s="275">
        <v>24957</v>
      </c>
      <c r="BC411" s="275">
        <v>28543</v>
      </c>
      <c r="BD411" s="275">
        <v>30717</v>
      </c>
      <c r="BE411" s="275">
        <v>32753</v>
      </c>
      <c r="BF411" s="275">
        <v>34409</v>
      </c>
      <c r="BG411" s="275">
        <v>35263</v>
      </c>
      <c r="BH411" s="275">
        <v>37869</v>
      </c>
      <c r="BI411" s="275">
        <v>41219</v>
      </c>
    </row>
    <row r="412" spans="1:61" ht="18" customHeight="1" x14ac:dyDescent="0.2">
      <c r="A412" s="274" t="s">
        <v>1064</v>
      </c>
      <c r="B412" s="275">
        <v>0</v>
      </c>
      <c r="C412" s="275">
        <v>0</v>
      </c>
      <c r="D412" s="275">
        <v>0</v>
      </c>
      <c r="E412" s="275">
        <v>0</v>
      </c>
      <c r="F412" s="275">
        <v>0</v>
      </c>
      <c r="G412" s="275">
        <v>0</v>
      </c>
      <c r="H412" s="275">
        <v>52</v>
      </c>
      <c r="I412" s="275">
        <v>122</v>
      </c>
      <c r="J412" s="275">
        <v>156</v>
      </c>
      <c r="K412" s="275">
        <v>191</v>
      </c>
      <c r="L412" s="275"/>
      <c r="M412" s="275"/>
      <c r="N412" s="275"/>
      <c r="O412" s="275"/>
      <c r="P412" s="275">
        <v>251</v>
      </c>
      <c r="Q412" s="275">
        <v>284</v>
      </c>
      <c r="R412" s="275">
        <v>341</v>
      </c>
      <c r="S412" s="275">
        <v>411</v>
      </c>
      <c r="T412" s="275">
        <v>483</v>
      </c>
      <c r="U412" s="275">
        <v>607</v>
      </c>
      <c r="V412" s="275">
        <v>759</v>
      </c>
      <c r="W412" s="275">
        <v>944</v>
      </c>
      <c r="X412" s="275">
        <v>1059</v>
      </c>
      <c r="Y412" s="275">
        <v>1198</v>
      </c>
      <c r="Z412" s="275">
        <v>1335</v>
      </c>
      <c r="AA412" s="275">
        <v>1512</v>
      </c>
      <c r="AB412" s="275">
        <v>1593</v>
      </c>
      <c r="AC412" s="275">
        <v>1780</v>
      </c>
      <c r="AD412" s="275">
        <v>2052</v>
      </c>
      <c r="AE412" s="275">
        <v>2176</v>
      </c>
      <c r="AF412" s="275">
        <v>2364</v>
      </c>
      <c r="AG412" s="275">
        <v>2620</v>
      </c>
      <c r="AH412" s="275">
        <v>2907</v>
      </c>
      <c r="AI412" s="275">
        <v>3301</v>
      </c>
      <c r="AJ412" s="275">
        <v>3968</v>
      </c>
      <c r="AK412" s="275">
        <v>4290</v>
      </c>
      <c r="AL412" s="275">
        <v>4769</v>
      </c>
      <c r="AM412" s="275">
        <v>5920</v>
      </c>
      <c r="AN412" s="275">
        <v>7558</v>
      </c>
      <c r="AO412" s="275">
        <v>8613</v>
      </c>
      <c r="AP412" s="275">
        <v>7660</v>
      </c>
      <c r="AQ412" s="275">
        <v>9498</v>
      </c>
      <c r="AR412" s="275">
        <v>10695</v>
      </c>
      <c r="AS412" s="275">
        <v>12174</v>
      </c>
      <c r="AT412" s="275">
        <v>13402</v>
      </c>
      <c r="AU412" s="275">
        <v>15657</v>
      </c>
      <c r="AV412" s="275">
        <v>17954</v>
      </c>
      <c r="AW412" s="275">
        <v>19455</v>
      </c>
      <c r="AX412" s="275">
        <v>19935</v>
      </c>
      <c r="AY412" s="275">
        <v>21697</v>
      </c>
      <c r="AZ412" s="275">
        <v>23269</v>
      </c>
      <c r="BA412" s="275">
        <v>24641</v>
      </c>
      <c r="BB412" s="275">
        <v>26371</v>
      </c>
      <c r="BC412" s="275">
        <v>28232</v>
      </c>
      <c r="BD412" s="275">
        <v>31474</v>
      </c>
      <c r="BE412" s="275">
        <v>32854</v>
      </c>
      <c r="BF412" s="275">
        <v>34281</v>
      </c>
      <c r="BG412" s="275">
        <v>38980</v>
      </c>
      <c r="BH412" s="275">
        <v>50451</v>
      </c>
      <c r="BI412" s="275">
        <v>58676</v>
      </c>
    </row>
    <row r="413" spans="1:61" ht="18" customHeight="1" x14ac:dyDescent="0.2">
      <c r="A413" s="274" t="s">
        <v>1052</v>
      </c>
      <c r="B413" s="275">
        <v>0</v>
      </c>
      <c r="C413" s="275">
        <v>0</v>
      </c>
      <c r="D413" s="275">
        <v>0</v>
      </c>
      <c r="E413" s="275">
        <v>0</v>
      </c>
      <c r="F413" s="275">
        <v>0</v>
      </c>
      <c r="G413" s="275">
        <v>0</v>
      </c>
      <c r="H413" s="275">
        <v>26</v>
      </c>
      <c r="I413" s="275">
        <v>64</v>
      </c>
      <c r="J413" s="275">
        <v>81</v>
      </c>
      <c r="K413" s="275">
        <v>102</v>
      </c>
      <c r="L413" s="275"/>
      <c r="M413" s="275"/>
      <c r="N413" s="275"/>
      <c r="O413" s="275"/>
      <c r="P413" s="275">
        <v>135</v>
      </c>
      <c r="Q413" s="275">
        <v>166</v>
      </c>
      <c r="R413" s="275">
        <v>187</v>
      </c>
      <c r="S413" s="275">
        <v>236</v>
      </c>
      <c r="T413" s="275">
        <v>283</v>
      </c>
      <c r="U413" s="275">
        <v>360</v>
      </c>
      <c r="V413" s="275">
        <v>492</v>
      </c>
      <c r="W413" s="275">
        <v>579</v>
      </c>
      <c r="X413" s="275">
        <v>699</v>
      </c>
      <c r="Y413" s="275">
        <v>799</v>
      </c>
      <c r="Z413" s="275">
        <v>829</v>
      </c>
      <c r="AA413" s="275">
        <v>972</v>
      </c>
      <c r="AB413" s="275">
        <v>1032</v>
      </c>
      <c r="AC413" s="275">
        <v>1060</v>
      </c>
      <c r="AD413" s="275">
        <v>1205</v>
      </c>
      <c r="AE413" s="275">
        <v>1324</v>
      </c>
      <c r="AF413" s="275">
        <v>1410</v>
      </c>
      <c r="AG413" s="275">
        <v>1493</v>
      </c>
      <c r="AH413" s="275">
        <v>1656</v>
      </c>
      <c r="AI413" s="275">
        <v>1909</v>
      </c>
      <c r="AJ413" s="275">
        <v>2278</v>
      </c>
      <c r="AK413" s="275">
        <v>2438</v>
      </c>
      <c r="AL413" s="275">
        <v>2580</v>
      </c>
      <c r="AM413" s="275">
        <v>3281</v>
      </c>
      <c r="AN413" s="275">
        <v>3710</v>
      </c>
      <c r="AO413" s="275">
        <v>4203</v>
      </c>
      <c r="AP413" s="275">
        <v>4223</v>
      </c>
      <c r="AQ413" s="275">
        <v>5303</v>
      </c>
      <c r="AR413" s="275">
        <v>5926</v>
      </c>
      <c r="AS413" s="275">
        <v>6848</v>
      </c>
      <c r="AT413" s="275">
        <v>7499</v>
      </c>
      <c r="AU413" s="275">
        <v>8698</v>
      </c>
      <c r="AV413" s="275">
        <v>10044</v>
      </c>
      <c r="AW413" s="275">
        <v>11024</v>
      </c>
      <c r="AX413" s="275">
        <v>11135</v>
      </c>
      <c r="AY413" s="275">
        <v>12009</v>
      </c>
      <c r="AZ413" s="275">
        <v>12368</v>
      </c>
      <c r="BA413" s="275">
        <v>13636</v>
      </c>
      <c r="BB413" s="275">
        <v>14786</v>
      </c>
      <c r="BC413" s="275">
        <v>16727</v>
      </c>
      <c r="BD413" s="275">
        <v>19099</v>
      </c>
      <c r="BE413" s="275">
        <v>18939</v>
      </c>
      <c r="BF413" s="275">
        <v>19392</v>
      </c>
      <c r="BG413" s="275">
        <v>22263</v>
      </c>
      <c r="BH413" s="275">
        <v>31083</v>
      </c>
      <c r="BI413" s="275">
        <v>37880</v>
      </c>
    </row>
    <row r="414" spans="1:61" ht="18" customHeight="1" x14ac:dyDescent="0.2">
      <c r="A414" s="274" t="s">
        <v>1051</v>
      </c>
      <c r="B414" s="275">
        <v>0</v>
      </c>
      <c r="C414" s="275">
        <v>0</v>
      </c>
      <c r="D414" s="275">
        <v>0</v>
      </c>
      <c r="E414" s="275">
        <v>0</v>
      </c>
      <c r="F414" s="275">
        <v>0</v>
      </c>
      <c r="G414" s="275">
        <v>0</v>
      </c>
      <c r="H414" s="275">
        <v>25</v>
      </c>
      <c r="I414" s="275">
        <v>59</v>
      </c>
      <c r="J414" s="275">
        <v>75</v>
      </c>
      <c r="K414" s="275">
        <v>88</v>
      </c>
      <c r="L414" s="275"/>
      <c r="M414" s="275"/>
      <c r="N414" s="275"/>
      <c r="O414" s="275"/>
      <c r="P414" s="275">
        <v>116</v>
      </c>
      <c r="Q414" s="275">
        <v>118</v>
      </c>
      <c r="R414" s="275">
        <v>154</v>
      </c>
      <c r="S414" s="275">
        <v>175</v>
      </c>
      <c r="T414" s="275">
        <v>200</v>
      </c>
      <c r="U414" s="275">
        <v>247</v>
      </c>
      <c r="V414" s="275">
        <v>267</v>
      </c>
      <c r="W414" s="275">
        <v>365</v>
      </c>
      <c r="X414" s="275">
        <v>361</v>
      </c>
      <c r="Y414" s="275">
        <v>399</v>
      </c>
      <c r="Z414" s="275">
        <v>506</v>
      </c>
      <c r="AA414" s="275">
        <v>540</v>
      </c>
      <c r="AB414" s="275">
        <v>560</v>
      </c>
      <c r="AC414" s="275">
        <v>720</v>
      </c>
      <c r="AD414" s="275">
        <v>847</v>
      </c>
      <c r="AE414" s="275">
        <v>852</v>
      </c>
      <c r="AF414" s="275">
        <v>954</v>
      </c>
      <c r="AG414" s="275">
        <v>1127</v>
      </c>
      <c r="AH414" s="275">
        <v>1251</v>
      </c>
      <c r="AI414" s="275">
        <v>1392</v>
      </c>
      <c r="AJ414" s="275">
        <v>1690</v>
      </c>
      <c r="AK414" s="275">
        <v>1852</v>
      </c>
      <c r="AL414" s="275">
        <v>2189</v>
      </c>
      <c r="AM414" s="275">
        <v>2639</v>
      </c>
      <c r="AN414" s="275">
        <v>3848</v>
      </c>
      <c r="AO414" s="275">
        <v>4409</v>
      </c>
      <c r="AP414" s="275">
        <v>3437</v>
      </c>
      <c r="AQ414" s="275">
        <v>4195</v>
      </c>
      <c r="AR414" s="275">
        <v>4769</v>
      </c>
      <c r="AS414" s="275">
        <v>5327</v>
      </c>
      <c r="AT414" s="275">
        <v>5902</v>
      </c>
      <c r="AU414" s="275">
        <v>6959</v>
      </c>
      <c r="AV414" s="275">
        <v>7910</v>
      </c>
      <c r="AW414" s="275">
        <v>8432</v>
      </c>
      <c r="AX414" s="275">
        <v>8800</v>
      </c>
      <c r="AY414" s="275">
        <v>9688</v>
      </c>
      <c r="AZ414" s="275">
        <v>10901</v>
      </c>
      <c r="BA414" s="275">
        <v>11005</v>
      </c>
      <c r="BB414" s="275">
        <v>11585</v>
      </c>
      <c r="BC414" s="275">
        <v>11505</v>
      </c>
      <c r="BD414" s="275">
        <v>12375</v>
      </c>
      <c r="BE414" s="275">
        <v>13915</v>
      </c>
      <c r="BF414" s="275">
        <v>14889</v>
      </c>
      <c r="BG414" s="275">
        <v>16717</v>
      </c>
      <c r="BH414" s="275">
        <v>19368</v>
      </c>
      <c r="BI414" s="275">
        <v>20796</v>
      </c>
    </row>
    <row r="415" spans="1:61" ht="18" customHeight="1" x14ac:dyDescent="0.2">
      <c r="A415" s="274" t="s">
        <v>1063</v>
      </c>
      <c r="B415" s="275">
        <v>0</v>
      </c>
      <c r="C415" s="275">
        <v>0</v>
      </c>
      <c r="D415" s="275">
        <v>0</v>
      </c>
      <c r="E415" s="275">
        <v>0</v>
      </c>
      <c r="F415" s="275">
        <v>0</v>
      </c>
      <c r="G415" s="275">
        <v>0</v>
      </c>
      <c r="H415" s="275">
        <v>0</v>
      </c>
      <c r="I415" s="275">
        <v>0</v>
      </c>
      <c r="J415" s="275">
        <v>0</v>
      </c>
      <c r="K415" s="275">
        <v>0</v>
      </c>
      <c r="L415" s="275"/>
      <c r="M415" s="275"/>
      <c r="N415" s="275"/>
      <c r="O415" s="275"/>
      <c r="P415" s="275">
        <v>0</v>
      </c>
      <c r="Q415" s="275">
        <v>0</v>
      </c>
      <c r="R415" s="275">
        <v>0</v>
      </c>
      <c r="S415" s="275">
        <v>0</v>
      </c>
      <c r="T415" s="275">
        <v>0</v>
      </c>
      <c r="U415" s="275">
        <v>0</v>
      </c>
      <c r="V415" s="275">
        <v>0</v>
      </c>
      <c r="W415" s="275">
        <v>0</v>
      </c>
      <c r="X415" s="275">
        <v>0</v>
      </c>
      <c r="Y415" s="275">
        <v>0</v>
      </c>
      <c r="Z415" s="275">
        <v>0</v>
      </c>
      <c r="AA415" s="275">
        <v>0</v>
      </c>
      <c r="AB415" s="275">
        <v>0</v>
      </c>
      <c r="AC415" s="275">
        <v>0</v>
      </c>
      <c r="AD415" s="275">
        <v>0</v>
      </c>
      <c r="AE415" s="275">
        <v>0</v>
      </c>
      <c r="AF415" s="275">
        <v>0</v>
      </c>
      <c r="AG415" s="275">
        <v>0</v>
      </c>
      <c r="AH415" s="275">
        <v>0</v>
      </c>
      <c r="AI415" s="275">
        <v>0</v>
      </c>
      <c r="AJ415" s="275">
        <v>0</v>
      </c>
      <c r="AK415" s="275">
        <v>0</v>
      </c>
      <c r="AL415" s="275">
        <v>0</v>
      </c>
      <c r="AM415" s="275">
        <v>0</v>
      </c>
      <c r="AN415" s="275">
        <v>0</v>
      </c>
      <c r="AO415" s="275">
        <v>0</v>
      </c>
      <c r="AP415" s="275">
        <v>0</v>
      </c>
      <c r="AQ415" s="275">
        <v>0</v>
      </c>
      <c r="AR415" s="275">
        <v>51</v>
      </c>
      <c r="AS415" s="275">
        <v>233</v>
      </c>
      <c r="AT415" s="275">
        <v>482</v>
      </c>
      <c r="AU415" s="275">
        <v>678</v>
      </c>
      <c r="AV415" s="275">
        <v>924</v>
      </c>
      <c r="AW415" s="275">
        <v>991</v>
      </c>
      <c r="AX415" s="275">
        <v>1017</v>
      </c>
      <c r="AY415" s="275">
        <v>1117</v>
      </c>
      <c r="AZ415" s="275">
        <v>1177</v>
      </c>
      <c r="BA415" s="275">
        <v>1350</v>
      </c>
      <c r="BB415" s="275">
        <v>1514</v>
      </c>
      <c r="BC415" s="275">
        <v>1573</v>
      </c>
      <c r="BD415" s="275">
        <v>1834</v>
      </c>
      <c r="BE415" s="275">
        <v>1952</v>
      </c>
      <c r="BF415" s="275">
        <v>1927</v>
      </c>
      <c r="BG415" s="275">
        <v>2133</v>
      </c>
      <c r="BH415" s="275">
        <v>2345</v>
      </c>
      <c r="BI415" s="275">
        <v>2592</v>
      </c>
    </row>
    <row r="416" spans="1:61" ht="18" customHeight="1" x14ac:dyDescent="0.2">
      <c r="A416" s="274" t="s">
        <v>1052</v>
      </c>
      <c r="B416" s="275">
        <v>0</v>
      </c>
      <c r="C416" s="275">
        <v>0</v>
      </c>
      <c r="D416" s="275">
        <v>0</v>
      </c>
      <c r="E416" s="275">
        <v>0</v>
      </c>
      <c r="F416" s="275">
        <v>0</v>
      </c>
      <c r="G416" s="275">
        <v>0</v>
      </c>
      <c r="H416" s="275">
        <v>0</v>
      </c>
      <c r="I416" s="275">
        <v>0</v>
      </c>
      <c r="J416" s="275">
        <v>0</v>
      </c>
      <c r="K416" s="275">
        <v>0</v>
      </c>
      <c r="L416" s="275"/>
      <c r="M416" s="275"/>
      <c r="N416" s="275"/>
      <c r="O416" s="275"/>
      <c r="P416" s="275">
        <v>0</v>
      </c>
      <c r="Q416" s="275">
        <v>0</v>
      </c>
      <c r="R416" s="275">
        <v>0</v>
      </c>
      <c r="S416" s="275">
        <v>0</v>
      </c>
      <c r="T416" s="275">
        <v>0</v>
      </c>
      <c r="U416" s="275">
        <v>0</v>
      </c>
      <c r="V416" s="275">
        <v>0</v>
      </c>
      <c r="W416" s="275">
        <v>0</v>
      </c>
      <c r="X416" s="275">
        <v>0</v>
      </c>
      <c r="Y416" s="275">
        <v>0</v>
      </c>
      <c r="Z416" s="275">
        <v>0</v>
      </c>
      <c r="AA416" s="275">
        <v>0</v>
      </c>
      <c r="AB416" s="275">
        <v>0</v>
      </c>
      <c r="AC416" s="275">
        <v>0</v>
      </c>
      <c r="AD416" s="275">
        <v>0</v>
      </c>
      <c r="AE416" s="275">
        <v>0</v>
      </c>
      <c r="AF416" s="275">
        <v>0</v>
      </c>
      <c r="AG416" s="275">
        <v>0</v>
      </c>
      <c r="AH416" s="275">
        <v>0</v>
      </c>
      <c r="AI416" s="275">
        <v>0</v>
      </c>
      <c r="AJ416" s="275">
        <v>0</v>
      </c>
      <c r="AK416" s="275">
        <v>0</v>
      </c>
      <c r="AL416" s="275">
        <v>0</v>
      </c>
      <c r="AM416" s="275">
        <v>0</v>
      </c>
      <c r="AN416" s="275">
        <v>0</v>
      </c>
      <c r="AO416" s="275">
        <v>0</v>
      </c>
      <c r="AP416" s="275">
        <v>0</v>
      </c>
      <c r="AQ416" s="275">
        <v>0</v>
      </c>
      <c r="AR416" s="275">
        <v>36</v>
      </c>
      <c r="AS416" s="275">
        <v>163</v>
      </c>
      <c r="AT416" s="275">
        <v>335</v>
      </c>
      <c r="AU416" s="275">
        <v>472</v>
      </c>
      <c r="AV416" s="275">
        <v>641</v>
      </c>
      <c r="AW416" s="275">
        <v>689</v>
      </c>
      <c r="AX416" s="275">
        <v>707</v>
      </c>
      <c r="AY416" s="275">
        <v>776</v>
      </c>
      <c r="AZ416" s="275">
        <v>812</v>
      </c>
      <c r="BA416" s="275">
        <v>936</v>
      </c>
      <c r="BB416" s="275">
        <v>1055</v>
      </c>
      <c r="BC416" s="275">
        <v>1099</v>
      </c>
      <c r="BD416" s="275">
        <v>1276</v>
      </c>
      <c r="BE416" s="275">
        <v>1355</v>
      </c>
      <c r="BF416" s="275">
        <v>1335</v>
      </c>
      <c r="BG416" s="275">
        <v>1470</v>
      </c>
      <c r="BH416" s="275">
        <v>1630</v>
      </c>
      <c r="BI416" s="275">
        <v>1935</v>
      </c>
    </row>
    <row r="417" spans="1:61" ht="18" customHeight="1" x14ac:dyDescent="0.2">
      <c r="A417" s="274" t="s">
        <v>1051</v>
      </c>
      <c r="B417" s="275">
        <v>0</v>
      </c>
      <c r="C417" s="275">
        <v>0</v>
      </c>
      <c r="D417" s="275">
        <v>0</v>
      </c>
      <c r="E417" s="275">
        <v>0</v>
      </c>
      <c r="F417" s="275">
        <v>0</v>
      </c>
      <c r="G417" s="275">
        <v>0</v>
      </c>
      <c r="H417" s="275">
        <v>0</v>
      </c>
      <c r="I417" s="275">
        <v>0</v>
      </c>
      <c r="J417" s="275">
        <v>0</v>
      </c>
      <c r="K417" s="275">
        <v>0</v>
      </c>
      <c r="L417" s="275"/>
      <c r="M417" s="275"/>
      <c r="N417" s="275"/>
      <c r="O417" s="275"/>
      <c r="P417" s="275">
        <v>0</v>
      </c>
      <c r="Q417" s="275">
        <v>0</v>
      </c>
      <c r="R417" s="275">
        <v>0</v>
      </c>
      <c r="S417" s="275">
        <v>0</v>
      </c>
      <c r="T417" s="275">
        <v>0</v>
      </c>
      <c r="U417" s="275">
        <v>0</v>
      </c>
      <c r="V417" s="275">
        <v>0</v>
      </c>
      <c r="W417" s="275">
        <v>0</v>
      </c>
      <c r="X417" s="275">
        <v>0</v>
      </c>
      <c r="Y417" s="275">
        <v>0</v>
      </c>
      <c r="Z417" s="275">
        <v>0</v>
      </c>
      <c r="AA417" s="275">
        <v>0</v>
      </c>
      <c r="AB417" s="275">
        <v>0</v>
      </c>
      <c r="AC417" s="275">
        <v>0</v>
      </c>
      <c r="AD417" s="275">
        <v>0</v>
      </c>
      <c r="AE417" s="275">
        <v>0</v>
      </c>
      <c r="AF417" s="275">
        <v>0</v>
      </c>
      <c r="AG417" s="275">
        <v>0</v>
      </c>
      <c r="AH417" s="275">
        <v>0</v>
      </c>
      <c r="AI417" s="275">
        <v>0</v>
      </c>
      <c r="AJ417" s="275">
        <v>0</v>
      </c>
      <c r="AK417" s="275">
        <v>0</v>
      </c>
      <c r="AL417" s="275">
        <v>0</v>
      </c>
      <c r="AM417" s="275">
        <v>0</v>
      </c>
      <c r="AN417" s="275">
        <v>0</v>
      </c>
      <c r="AO417" s="275">
        <v>0</v>
      </c>
      <c r="AP417" s="275">
        <v>0</v>
      </c>
      <c r="AQ417" s="275">
        <v>0</v>
      </c>
      <c r="AR417" s="275">
        <v>15</v>
      </c>
      <c r="AS417" s="275">
        <v>71</v>
      </c>
      <c r="AT417" s="275">
        <v>147</v>
      </c>
      <c r="AU417" s="275">
        <v>205</v>
      </c>
      <c r="AV417" s="275">
        <v>283</v>
      </c>
      <c r="AW417" s="275">
        <v>302</v>
      </c>
      <c r="AX417" s="275">
        <v>310</v>
      </c>
      <c r="AY417" s="275">
        <v>341</v>
      </c>
      <c r="AZ417" s="275">
        <v>365</v>
      </c>
      <c r="BA417" s="275">
        <v>415</v>
      </c>
      <c r="BB417" s="275">
        <v>459</v>
      </c>
      <c r="BC417" s="275">
        <v>473</v>
      </c>
      <c r="BD417" s="275">
        <v>558</v>
      </c>
      <c r="BE417" s="275">
        <v>596</v>
      </c>
      <c r="BF417" s="275">
        <v>592</v>
      </c>
      <c r="BG417" s="275">
        <v>663</v>
      </c>
      <c r="BH417" s="275">
        <v>715</v>
      </c>
      <c r="BI417" s="275">
        <v>658</v>
      </c>
    </row>
    <row r="418" spans="1:61" ht="18" customHeight="1" x14ac:dyDescent="0.2">
      <c r="A418" s="274" t="s">
        <v>1062</v>
      </c>
      <c r="B418" s="275">
        <v>2</v>
      </c>
      <c r="C418" s="275">
        <v>2</v>
      </c>
      <c r="D418" s="275">
        <v>2</v>
      </c>
      <c r="E418" s="275">
        <v>2</v>
      </c>
      <c r="F418" s="275">
        <v>2</v>
      </c>
      <c r="G418" s="275">
        <v>2</v>
      </c>
      <c r="H418" s="275">
        <v>2</v>
      </c>
      <c r="I418" s="275">
        <v>5</v>
      </c>
      <c r="J418" s="275">
        <v>9</v>
      </c>
      <c r="K418" s="275">
        <v>11</v>
      </c>
      <c r="L418" s="275"/>
      <c r="M418" s="275"/>
      <c r="N418" s="275"/>
      <c r="O418" s="275"/>
      <c r="P418" s="275">
        <v>13</v>
      </c>
      <c r="Q418" s="275">
        <v>17</v>
      </c>
      <c r="R418" s="275">
        <v>21</v>
      </c>
      <c r="S418" s="275">
        <v>25</v>
      </c>
      <c r="T418" s="275">
        <v>26</v>
      </c>
      <c r="U418" s="275">
        <v>26</v>
      </c>
      <c r="V418" s="275">
        <v>29</v>
      </c>
      <c r="W418" s="275">
        <v>32</v>
      </c>
      <c r="X418" s="275">
        <v>32</v>
      </c>
      <c r="Y418" s="275">
        <v>35</v>
      </c>
      <c r="Z418" s="275">
        <v>37</v>
      </c>
      <c r="AA418" s="275">
        <v>42</v>
      </c>
      <c r="AB418" s="275">
        <v>53</v>
      </c>
      <c r="AC418" s="275">
        <v>73</v>
      </c>
      <c r="AD418" s="275">
        <v>68</v>
      </c>
      <c r="AE418" s="275">
        <v>68</v>
      </c>
      <c r="AF418" s="275">
        <v>82</v>
      </c>
      <c r="AG418" s="275">
        <v>99</v>
      </c>
      <c r="AH418" s="275">
        <v>111</v>
      </c>
      <c r="AI418" s="275">
        <v>129</v>
      </c>
      <c r="AJ418" s="275">
        <v>152</v>
      </c>
      <c r="AK418" s="275">
        <v>131</v>
      </c>
      <c r="AL418" s="275">
        <v>168</v>
      </c>
      <c r="AM418" s="275">
        <v>172</v>
      </c>
      <c r="AN418" s="275">
        <v>194</v>
      </c>
      <c r="AO418" s="275">
        <v>203</v>
      </c>
      <c r="AP418" s="275">
        <v>206</v>
      </c>
      <c r="AQ418" s="275">
        <v>234</v>
      </c>
      <c r="AR418" s="275">
        <v>277</v>
      </c>
      <c r="AS418" s="275">
        <v>325</v>
      </c>
      <c r="AT418" s="275">
        <v>385</v>
      </c>
      <c r="AU418" s="275">
        <v>539</v>
      </c>
      <c r="AV418" s="275">
        <v>869</v>
      </c>
      <c r="AW418" s="275">
        <v>1203</v>
      </c>
      <c r="AX418" s="275">
        <v>1609</v>
      </c>
      <c r="AY418" s="275">
        <v>2017</v>
      </c>
      <c r="AZ418" s="275">
        <v>2381</v>
      </c>
      <c r="BA418" s="275">
        <v>2595</v>
      </c>
      <c r="BB418" s="275">
        <v>2622</v>
      </c>
      <c r="BC418" s="275">
        <v>2900</v>
      </c>
      <c r="BD418" s="275">
        <v>3451</v>
      </c>
      <c r="BE418" s="275">
        <v>3469</v>
      </c>
      <c r="BF418" s="275">
        <v>3200</v>
      </c>
      <c r="BG418" s="275">
        <v>3225</v>
      </c>
      <c r="BH418" s="275">
        <v>3219</v>
      </c>
      <c r="BI418" s="275">
        <v>3191</v>
      </c>
    </row>
    <row r="419" spans="1:61" ht="18" customHeight="1" x14ac:dyDescent="0.2">
      <c r="A419" s="274" t="s">
        <v>1061</v>
      </c>
      <c r="B419" s="275">
        <v>10</v>
      </c>
      <c r="C419" s="275">
        <v>10</v>
      </c>
      <c r="D419" s="275">
        <v>11</v>
      </c>
      <c r="E419" s="275">
        <v>11</v>
      </c>
      <c r="F419" s="275">
        <v>12</v>
      </c>
      <c r="G419" s="275">
        <v>12</v>
      </c>
      <c r="H419" s="275">
        <v>12</v>
      </c>
      <c r="I419" s="275">
        <v>12</v>
      </c>
      <c r="J419" s="275">
        <v>12</v>
      </c>
      <c r="K419" s="275">
        <v>16</v>
      </c>
      <c r="L419" s="275"/>
      <c r="M419" s="275"/>
      <c r="N419" s="275"/>
      <c r="O419" s="275"/>
      <c r="P419" s="275">
        <v>19</v>
      </c>
      <c r="Q419" s="275">
        <v>21</v>
      </c>
      <c r="R419" s="275">
        <v>23</v>
      </c>
      <c r="S419" s="275">
        <v>26</v>
      </c>
      <c r="T419" s="275">
        <v>32</v>
      </c>
      <c r="U419" s="275">
        <v>37</v>
      </c>
      <c r="V419" s="275">
        <v>41</v>
      </c>
      <c r="W419" s="275">
        <v>38</v>
      </c>
      <c r="X419" s="275">
        <v>46</v>
      </c>
      <c r="Y419" s="275">
        <v>47</v>
      </c>
      <c r="Z419" s="275">
        <v>50</v>
      </c>
      <c r="AA419" s="275">
        <v>52</v>
      </c>
      <c r="AB419" s="275">
        <v>55</v>
      </c>
      <c r="AC419" s="275">
        <v>60</v>
      </c>
      <c r="AD419" s="275">
        <v>64</v>
      </c>
      <c r="AE419" s="275">
        <v>61</v>
      </c>
      <c r="AF419" s="275">
        <v>53</v>
      </c>
      <c r="AG419" s="275">
        <v>47</v>
      </c>
      <c r="AH419" s="275">
        <v>45</v>
      </c>
      <c r="AI419" s="275">
        <v>46</v>
      </c>
      <c r="AJ419" s="275">
        <v>44</v>
      </c>
      <c r="AK419" s="275">
        <v>53</v>
      </c>
      <c r="AL419" s="275">
        <v>60</v>
      </c>
      <c r="AM419" s="275">
        <v>76</v>
      </c>
      <c r="AN419" s="275">
        <v>80</v>
      </c>
      <c r="AO419" s="275">
        <v>75</v>
      </c>
      <c r="AP419" s="275">
        <v>72</v>
      </c>
      <c r="AQ419" s="275">
        <v>68</v>
      </c>
      <c r="AR419" s="275">
        <v>69</v>
      </c>
      <c r="AS419" s="275">
        <v>73</v>
      </c>
      <c r="AT419" s="275">
        <v>80</v>
      </c>
      <c r="AU419" s="275">
        <v>89</v>
      </c>
      <c r="AV419" s="275">
        <v>114</v>
      </c>
      <c r="AW419" s="275">
        <v>158</v>
      </c>
      <c r="AX419" s="275">
        <v>203</v>
      </c>
      <c r="AY419" s="275">
        <v>215</v>
      </c>
      <c r="AZ419" s="275">
        <v>184</v>
      </c>
      <c r="BA419" s="275">
        <v>128</v>
      </c>
      <c r="BB419" s="275">
        <v>66</v>
      </c>
      <c r="BC419" s="275">
        <v>82</v>
      </c>
      <c r="BD419" s="275">
        <v>36</v>
      </c>
      <c r="BE419" s="275">
        <v>32</v>
      </c>
      <c r="BF419" s="275">
        <v>31</v>
      </c>
      <c r="BG419" s="275">
        <v>53</v>
      </c>
      <c r="BH419" s="275">
        <v>36</v>
      </c>
      <c r="BI419" s="275">
        <v>235</v>
      </c>
    </row>
    <row r="420" spans="1:61" ht="18" customHeight="1" x14ac:dyDescent="0.2">
      <c r="A420" s="274" t="s">
        <v>1060</v>
      </c>
      <c r="B420" s="275">
        <v>209</v>
      </c>
      <c r="C420" s="275">
        <v>224</v>
      </c>
      <c r="D420" s="275">
        <v>261</v>
      </c>
      <c r="E420" s="275">
        <v>269</v>
      </c>
      <c r="F420" s="275">
        <v>353</v>
      </c>
      <c r="G420" s="275">
        <v>477</v>
      </c>
      <c r="H420" s="275">
        <v>440</v>
      </c>
      <c r="I420" s="275">
        <v>420</v>
      </c>
      <c r="J420" s="275">
        <v>491</v>
      </c>
      <c r="K420" s="275">
        <v>531</v>
      </c>
      <c r="L420" s="275"/>
      <c r="M420" s="275"/>
      <c r="N420" s="275"/>
      <c r="O420" s="275"/>
      <c r="P420" s="275">
        <v>519</v>
      </c>
      <c r="Q420" s="275">
        <v>485</v>
      </c>
      <c r="R420" s="275">
        <v>511</v>
      </c>
      <c r="S420" s="275">
        <v>617</v>
      </c>
      <c r="T420" s="275">
        <v>668</v>
      </c>
      <c r="U420" s="275">
        <v>689</v>
      </c>
      <c r="V420" s="275">
        <v>754</v>
      </c>
      <c r="W420" s="275">
        <v>932</v>
      </c>
      <c r="X420" s="275">
        <v>1166</v>
      </c>
      <c r="Y420" s="275">
        <v>1563</v>
      </c>
      <c r="Z420" s="275">
        <v>1820</v>
      </c>
      <c r="AA420" s="275">
        <v>1940</v>
      </c>
      <c r="AB420" s="275">
        <v>2069</v>
      </c>
      <c r="AC420" s="275">
        <v>1883</v>
      </c>
      <c r="AD420" s="275">
        <v>1514</v>
      </c>
      <c r="AE420" s="275">
        <v>1700</v>
      </c>
      <c r="AF420" s="275">
        <v>1743</v>
      </c>
      <c r="AG420" s="275">
        <v>2344</v>
      </c>
      <c r="AH420" s="275">
        <v>2609</v>
      </c>
      <c r="AI420" s="275">
        <v>2300</v>
      </c>
      <c r="AJ420" s="275">
        <v>2570</v>
      </c>
      <c r="AK420" s="275">
        <v>2376</v>
      </c>
      <c r="AL420" s="275">
        <v>3130</v>
      </c>
      <c r="AM420" s="275">
        <v>4430</v>
      </c>
      <c r="AN420" s="275">
        <v>5357</v>
      </c>
      <c r="AO420" s="275">
        <v>5552</v>
      </c>
      <c r="AP420" s="275">
        <v>5718</v>
      </c>
      <c r="AQ420" s="275">
        <v>5205</v>
      </c>
      <c r="AR420" s="275">
        <v>4965</v>
      </c>
      <c r="AS420" s="275">
        <v>4651</v>
      </c>
      <c r="AT420" s="275">
        <v>6046</v>
      </c>
      <c r="AU420" s="275">
        <v>7939</v>
      </c>
      <c r="AV420" s="275">
        <v>10556</v>
      </c>
      <c r="AW420" s="275">
        <v>13479</v>
      </c>
      <c r="AX420" s="275">
        <v>14458</v>
      </c>
      <c r="AY420" s="275">
        <v>15729</v>
      </c>
      <c r="AZ420" s="275">
        <v>16150</v>
      </c>
      <c r="BA420" s="275">
        <v>14983</v>
      </c>
      <c r="BB420" s="275">
        <v>11341</v>
      </c>
      <c r="BC420" s="275">
        <v>7971</v>
      </c>
      <c r="BD420" s="275">
        <v>7745</v>
      </c>
      <c r="BE420" s="275">
        <v>9637</v>
      </c>
      <c r="BF420" s="275">
        <v>12519</v>
      </c>
      <c r="BG420" s="275">
        <v>15709</v>
      </c>
      <c r="BH420" s="275">
        <v>17796</v>
      </c>
      <c r="BI420" s="275">
        <v>19386</v>
      </c>
    </row>
    <row r="421" spans="1:61" ht="18" customHeight="1" x14ac:dyDescent="0.2">
      <c r="A421" s="274" t="s">
        <v>1059</v>
      </c>
      <c r="B421" s="275">
        <v>0</v>
      </c>
      <c r="C421" s="275">
        <v>0</v>
      </c>
      <c r="D421" s="275">
        <v>0</v>
      </c>
      <c r="E421" s="275">
        <v>0</v>
      </c>
      <c r="F421" s="275">
        <v>0</v>
      </c>
      <c r="G421" s="275">
        <v>0</v>
      </c>
      <c r="H421" s="275">
        <v>0</v>
      </c>
      <c r="I421" s="275">
        <v>0</v>
      </c>
      <c r="J421" s="275">
        <v>0</v>
      </c>
      <c r="K421" s="275">
        <v>0</v>
      </c>
      <c r="L421" s="275"/>
      <c r="M421" s="275"/>
      <c r="N421" s="275"/>
      <c r="O421" s="275"/>
      <c r="P421" s="275">
        <v>0</v>
      </c>
      <c r="Q421" s="275">
        <v>0</v>
      </c>
      <c r="R421" s="275">
        <v>0</v>
      </c>
      <c r="S421" s="275">
        <v>0</v>
      </c>
      <c r="T421" s="275">
        <v>0</v>
      </c>
      <c r="U421" s="275">
        <v>0</v>
      </c>
      <c r="V421" s="275">
        <v>0</v>
      </c>
      <c r="W421" s="275">
        <v>0</v>
      </c>
      <c r="X421" s="275">
        <v>0</v>
      </c>
      <c r="Y421" s="275">
        <v>0</v>
      </c>
      <c r="Z421" s="275">
        <v>0</v>
      </c>
      <c r="AA421" s="275">
        <v>0</v>
      </c>
      <c r="AB421" s="275">
        <v>0</v>
      </c>
      <c r="AC421" s="275">
        <v>0</v>
      </c>
      <c r="AD421" s="275">
        <v>0</v>
      </c>
      <c r="AE421" s="275">
        <v>0</v>
      </c>
      <c r="AF421" s="275">
        <v>0</v>
      </c>
      <c r="AG421" s="275">
        <v>0</v>
      </c>
      <c r="AH421" s="275">
        <v>0</v>
      </c>
      <c r="AI421" s="275">
        <v>0</v>
      </c>
      <c r="AJ421" s="275">
        <v>0</v>
      </c>
      <c r="AK421" s="275">
        <v>0</v>
      </c>
      <c r="AL421" s="275">
        <v>0</v>
      </c>
      <c r="AM421" s="275">
        <v>0</v>
      </c>
      <c r="AN421" s="275">
        <v>0</v>
      </c>
      <c r="AO421" s="275">
        <v>0</v>
      </c>
      <c r="AP421" s="275">
        <v>0</v>
      </c>
      <c r="AQ421" s="275">
        <v>0</v>
      </c>
      <c r="AR421" s="275">
        <v>0</v>
      </c>
      <c r="AS421" s="275">
        <v>0</v>
      </c>
      <c r="AT421" s="275">
        <v>0</v>
      </c>
      <c r="AU421" s="275">
        <v>0</v>
      </c>
      <c r="AV421" s="275">
        <v>0</v>
      </c>
      <c r="AW421" s="275">
        <v>0</v>
      </c>
      <c r="AX421" s="275">
        <v>0</v>
      </c>
      <c r="AY421" s="275">
        <v>0</v>
      </c>
      <c r="AZ421" s="275">
        <v>0</v>
      </c>
      <c r="BA421" s="275">
        <v>0</v>
      </c>
      <c r="BB421" s="275">
        <v>0</v>
      </c>
      <c r="BC421" s="275">
        <v>0</v>
      </c>
      <c r="BD421" s="275">
        <v>0</v>
      </c>
      <c r="BE421" s="275">
        <v>0</v>
      </c>
      <c r="BF421" s="275">
        <v>0</v>
      </c>
      <c r="BG421" s="275">
        <v>0</v>
      </c>
      <c r="BH421" s="275">
        <v>0</v>
      </c>
      <c r="BI421" s="275">
        <v>0</v>
      </c>
    </row>
    <row r="422" spans="1:61" ht="18" customHeight="1" x14ac:dyDescent="0.2">
      <c r="A422" s="274" t="s">
        <v>1058</v>
      </c>
      <c r="B422" s="275">
        <v>0</v>
      </c>
      <c r="C422" s="275">
        <v>0</v>
      </c>
      <c r="D422" s="275">
        <v>0</v>
      </c>
      <c r="E422" s="275">
        <v>0</v>
      </c>
      <c r="F422" s="275">
        <v>0</v>
      </c>
      <c r="G422" s="275">
        <v>0</v>
      </c>
      <c r="H422" s="275">
        <v>0</v>
      </c>
      <c r="I422" s="275">
        <v>0</v>
      </c>
      <c r="J422" s="275">
        <v>0</v>
      </c>
      <c r="K422" s="275">
        <v>0</v>
      </c>
      <c r="L422" s="275"/>
      <c r="M422" s="275"/>
      <c r="N422" s="275"/>
      <c r="O422" s="275"/>
      <c r="P422" s="275">
        <v>0</v>
      </c>
      <c r="Q422" s="275">
        <v>0</v>
      </c>
      <c r="R422" s="275">
        <v>0</v>
      </c>
      <c r="S422" s="275">
        <v>0</v>
      </c>
      <c r="T422" s="275">
        <v>0</v>
      </c>
      <c r="U422" s="275">
        <v>0</v>
      </c>
      <c r="V422" s="275">
        <v>0</v>
      </c>
      <c r="W422" s="275">
        <v>0</v>
      </c>
      <c r="X422" s="275">
        <v>0</v>
      </c>
      <c r="Y422" s="275">
        <v>0</v>
      </c>
      <c r="Z422" s="275">
        <v>0</v>
      </c>
      <c r="AA422" s="275">
        <v>0</v>
      </c>
      <c r="AB422" s="275">
        <v>0</v>
      </c>
      <c r="AC422" s="275">
        <v>0</v>
      </c>
      <c r="AD422" s="275">
        <v>0</v>
      </c>
      <c r="AE422" s="275">
        <v>0</v>
      </c>
      <c r="AF422" s="275">
        <v>0</v>
      </c>
      <c r="AG422" s="275">
        <v>0</v>
      </c>
      <c r="AH422" s="275">
        <v>0</v>
      </c>
      <c r="AI422" s="275">
        <v>0</v>
      </c>
      <c r="AJ422" s="275">
        <v>0</v>
      </c>
      <c r="AK422" s="275">
        <v>0</v>
      </c>
      <c r="AL422" s="275">
        <v>0</v>
      </c>
      <c r="AM422" s="275">
        <v>0</v>
      </c>
      <c r="AN422" s="275">
        <v>0</v>
      </c>
      <c r="AO422" s="275">
        <v>0</v>
      </c>
      <c r="AP422" s="275">
        <v>0</v>
      </c>
      <c r="AQ422" s="275">
        <v>0</v>
      </c>
      <c r="AR422" s="275">
        <v>0</v>
      </c>
      <c r="AS422" s="275">
        <v>0</v>
      </c>
      <c r="AT422" s="275">
        <v>0</v>
      </c>
      <c r="AU422" s="275">
        <v>0</v>
      </c>
      <c r="AV422" s="275">
        <v>0</v>
      </c>
      <c r="AW422" s="275">
        <v>0</v>
      </c>
      <c r="AX422" s="275">
        <v>0</v>
      </c>
      <c r="AY422" s="275">
        <v>0</v>
      </c>
      <c r="AZ422" s="275">
        <v>0</v>
      </c>
      <c r="BA422" s="275">
        <v>0</v>
      </c>
      <c r="BB422" s="275">
        <v>0</v>
      </c>
      <c r="BC422" s="275">
        <v>0</v>
      </c>
      <c r="BD422" s="275">
        <v>0</v>
      </c>
      <c r="BE422" s="275">
        <v>0</v>
      </c>
      <c r="BF422" s="275">
        <v>0</v>
      </c>
      <c r="BG422" s="275">
        <v>0</v>
      </c>
      <c r="BH422" s="275">
        <v>0</v>
      </c>
      <c r="BI422" s="275">
        <v>0</v>
      </c>
    </row>
    <row r="423" spans="1:61" ht="18" customHeight="1" x14ac:dyDescent="0.2">
      <c r="A423" s="274" t="s">
        <v>1057</v>
      </c>
      <c r="B423" s="275">
        <v>0</v>
      </c>
      <c r="C423" s="275">
        <v>0</v>
      </c>
      <c r="D423" s="275">
        <v>0</v>
      </c>
      <c r="E423" s="275">
        <v>0</v>
      </c>
      <c r="F423" s="275">
        <v>0</v>
      </c>
      <c r="G423" s="275">
        <v>0</v>
      </c>
      <c r="H423" s="275">
        <v>0</v>
      </c>
      <c r="I423" s="275">
        <v>0</v>
      </c>
      <c r="J423" s="275">
        <v>0</v>
      </c>
      <c r="K423" s="275">
        <v>0</v>
      </c>
      <c r="L423" s="275"/>
      <c r="M423" s="275"/>
      <c r="N423" s="275"/>
      <c r="O423" s="275"/>
      <c r="P423" s="275">
        <v>0</v>
      </c>
      <c r="Q423" s="275">
        <v>0</v>
      </c>
      <c r="R423" s="275">
        <v>0</v>
      </c>
      <c r="S423" s="275">
        <v>0</v>
      </c>
      <c r="T423" s="275">
        <v>0</v>
      </c>
      <c r="U423" s="275">
        <v>6</v>
      </c>
      <c r="V423" s="275">
        <v>8</v>
      </c>
      <c r="W423" s="275">
        <v>9</v>
      </c>
      <c r="X423" s="275">
        <v>11</v>
      </c>
      <c r="Y423" s="275">
        <v>12</v>
      </c>
      <c r="Z423" s="275">
        <v>13</v>
      </c>
      <c r="AA423" s="275">
        <v>15</v>
      </c>
      <c r="AB423" s="275">
        <v>15</v>
      </c>
      <c r="AC423" s="275">
        <v>17</v>
      </c>
      <c r="AD423" s="275">
        <v>20</v>
      </c>
      <c r="AE423" s="275">
        <v>22</v>
      </c>
      <c r="AF423" s="275">
        <v>21</v>
      </c>
      <c r="AG423" s="275">
        <v>21</v>
      </c>
      <c r="AH423" s="275">
        <v>24</v>
      </c>
      <c r="AI423" s="275">
        <v>28</v>
      </c>
      <c r="AJ423" s="275">
        <v>34</v>
      </c>
      <c r="AK423" s="275">
        <v>40</v>
      </c>
      <c r="AL423" s="275">
        <v>45</v>
      </c>
      <c r="AM423" s="275">
        <v>48</v>
      </c>
      <c r="AN423" s="275">
        <v>54</v>
      </c>
      <c r="AO423" s="275">
        <v>59</v>
      </c>
      <c r="AP423" s="275">
        <v>59</v>
      </c>
      <c r="AQ423" s="275">
        <v>62</v>
      </c>
      <c r="AR423" s="275">
        <v>67</v>
      </c>
      <c r="AS423" s="275">
        <v>74</v>
      </c>
      <c r="AT423" s="275">
        <v>84</v>
      </c>
      <c r="AU423" s="275">
        <v>91</v>
      </c>
      <c r="AV423" s="275">
        <v>92</v>
      </c>
      <c r="AW423" s="275">
        <v>97</v>
      </c>
      <c r="AX423" s="275">
        <v>98</v>
      </c>
      <c r="AY423" s="275">
        <v>98</v>
      </c>
      <c r="AZ423" s="275">
        <v>101</v>
      </c>
      <c r="BA423" s="275">
        <v>101</v>
      </c>
      <c r="BB423" s="275">
        <v>100</v>
      </c>
      <c r="BC423" s="275">
        <v>114</v>
      </c>
      <c r="BD423" s="275">
        <v>139</v>
      </c>
      <c r="BE423" s="275">
        <v>143</v>
      </c>
      <c r="BF423" s="275">
        <v>155</v>
      </c>
      <c r="BG423" s="275">
        <v>154</v>
      </c>
      <c r="BH423" s="275">
        <v>188</v>
      </c>
      <c r="BI423" s="275">
        <v>185</v>
      </c>
    </row>
    <row r="424" spans="1:61" ht="18" customHeight="1" x14ac:dyDescent="0.2">
      <c r="A424" s="274" t="s">
        <v>1056</v>
      </c>
      <c r="B424" s="275">
        <v>180</v>
      </c>
      <c r="C424" s="275">
        <v>184</v>
      </c>
      <c r="D424" s="275">
        <v>209</v>
      </c>
      <c r="E424" s="275">
        <v>216</v>
      </c>
      <c r="F424" s="275">
        <v>241</v>
      </c>
      <c r="G424" s="275">
        <v>269</v>
      </c>
      <c r="H424" s="275">
        <v>310</v>
      </c>
      <c r="I424" s="275">
        <v>350</v>
      </c>
      <c r="J424" s="275">
        <v>414</v>
      </c>
      <c r="K424" s="275">
        <v>450</v>
      </c>
      <c r="L424" s="275"/>
      <c r="M424" s="275"/>
      <c r="N424" s="275"/>
      <c r="O424" s="275"/>
      <c r="P424" s="275">
        <v>480</v>
      </c>
      <c r="Q424" s="275">
        <v>439</v>
      </c>
      <c r="R424" s="275">
        <v>462</v>
      </c>
      <c r="S424" s="275">
        <v>569</v>
      </c>
      <c r="T424" s="275">
        <v>618</v>
      </c>
      <c r="U424" s="275">
        <v>631</v>
      </c>
      <c r="V424" s="275">
        <v>652</v>
      </c>
      <c r="W424" s="275">
        <v>820</v>
      </c>
      <c r="X424" s="275">
        <v>1045</v>
      </c>
      <c r="Y424" s="275">
        <v>1433</v>
      </c>
      <c r="Z424" s="275">
        <v>1682</v>
      </c>
      <c r="AA424" s="275">
        <v>1789</v>
      </c>
      <c r="AB424" s="275">
        <v>1899</v>
      </c>
      <c r="AC424" s="275">
        <v>1715</v>
      </c>
      <c r="AD424" s="275">
        <v>1344</v>
      </c>
      <c r="AE424" s="275">
        <v>1516</v>
      </c>
      <c r="AF424" s="275">
        <v>1555</v>
      </c>
      <c r="AG424" s="275">
        <v>2152</v>
      </c>
      <c r="AH424" s="275">
        <v>2402</v>
      </c>
      <c r="AI424" s="275">
        <v>2087</v>
      </c>
      <c r="AJ424" s="275">
        <v>2330</v>
      </c>
      <c r="AK424" s="275">
        <v>2113</v>
      </c>
      <c r="AL424" s="275">
        <v>2839</v>
      </c>
      <c r="AM424" s="275">
        <v>4099</v>
      </c>
      <c r="AN424" s="275">
        <v>5001</v>
      </c>
      <c r="AO424" s="275">
        <v>5186</v>
      </c>
      <c r="AP424" s="275">
        <v>5340</v>
      </c>
      <c r="AQ424" s="275">
        <v>4829</v>
      </c>
      <c r="AR424" s="275">
        <v>4572</v>
      </c>
      <c r="AS424" s="275">
        <v>4229</v>
      </c>
      <c r="AT424" s="275">
        <v>5593</v>
      </c>
      <c r="AU424" s="275">
        <v>7445</v>
      </c>
      <c r="AV424" s="275">
        <v>10043</v>
      </c>
      <c r="AW424" s="275">
        <v>12955</v>
      </c>
      <c r="AX424" s="275">
        <v>13931</v>
      </c>
      <c r="AY424" s="275">
        <v>15205</v>
      </c>
      <c r="AZ424" s="275">
        <v>15620</v>
      </c>
      <c r="BA424" s="275">
        <v>14418</v>
      </c>
      <c r="BB424" s="275">
        <v>10775</v>
      </c>
      <c r="BC424" s="275">
        <v>7371</v>
      </c>
      <c r="BD424" s="275">
        <v>6869</v>
      </c>
      <c r="BE424" s="275">
        <v>8415</v>
      </c>
      <c r="BF424" s="275">
        <v>10664</v>
      </c>
      <c r="BG424" s="275">
        <v>12555</v>
      </c>
      <c r="BH424" s="275">
        <v>14785</v>
      </c>
      <c r="BI424" s="275">
        <v>16988</v>
      </c>
    </row>
    <row r="425" spans="1:61" ht="18" customHeight="1" x14ac:dyDescent="0.2">
      <c r="A425" s="274" t="s">
        <v>1055</v>
      </c>
      <c r="B425" s="275">
        <v>0</v>
      </c>
      <c r="C425" s="275">
        <v>0</v>
      </c>
      <c r="D425" s="275">
        <v>0</v>
      </c>
      <c r="E425" s="275">
        <v>0</v>
      </c>
      <c r="F425" s="275">
        <v>0</v>
      </c>
      <c r="G425" s="275">
        <v>0</v>
      </c>
      <c r="H425" s="275">
        <v>0</v>
      </c>
      <c r="I425" s="275">
        <v>0</v>
      </c>
      <c r="J425" s="275">
        <v>0</v>
      </c>
      <c r="K425" s="275">
        <v>0</v>
      </c>
      <c r="L425" s="275"/>
      <c r="M425" s="275"/>
      <c r="N425" s="275"/>
      <c r="O425" s="275"/>
      <c r="P425" s="275">
        <v>0</v>
      </c>
      <c r="Q425" s="275">
        <v>0</v>
      </c>
      <c r="R425" s="275">
        <v>0</v>
      </c>
      <c r="S425" s="275">
        <v>0</v>
      </c>
      <c r="T425" s="275">
        <v>0</v>
      </c>
      <c r="U425" s="275">
        <v>0</v>
      </c>
      <c r="V425" s="275">
        <v>0</v>
      </c>
      <c r="W425" s="275">
        <v>0</v>
      </c>
      <c r="X425" s="275">
        <v>0</v>
      </c>
      <c r="Y425" s="275">
        <v>0</v>
      </c>
      <c r="Z425" s="275">
        <v>0</v>
      </c>
      <c r="AA425" s="275">
        <v>0</v>
      </c>
      <c r="AB425" s="275">
        <v>0</v>
      </c>
      <c r="AC425" s="275">
        <v>0</v>
      </c>
      <c r="AD425" s="275">
        <v>0</v>
      </c>
      <c r="AE425" s="275">
        <v>0</v>
      </c>
      <c r="AF425" s="275">
        <v>0</v>
      </c>
      <c r="AG425" s="275">
        <v>0</v>
      </c>
      <c r="AH425" s="275">
        <v>0</v>
      </c>
      <c r="AI425" s="275">
        <v>0</v>
      </c>
      <c r="AJ425" s="275">
        <v>0</v>
      </c>
      <c r="AK425" s="275">
        <v>0</v>
      </c>
      <c r="AL425" s="275">
        <v>0</v>
      </c>
      <c r="AM425" s="275">
        <v>0</v>
      </c>
      <c r="AN425" s="275">
        <v>0</v>
      </c>
      <c r="AO425" s="275">
        <v>0</v>
      </c>
      <c r="AP425" s="275">
        <v>0</v>
      </c>
      <c r="AQ425" s="275">
        <v>0</v>
      </c>
      <c r="AR425" s="275">
        <v>0</v>
      </c>
      <c r="AS425" s="275">
        <v>0</v>
      </c>
      <c r="AT425" s="275">
        <v>0</v>
      </c>
      <c r="AU425" s="275">
        <v>0</v>
      </c>
      <c r="AV425" s="275">
        <v>0</v>
      </c>
      <c r="AW425" s="275">
        <v>0</v>
      </c>
      <c r="AX425" s="275">
        <v>0</v>
      </c>
      <c r="AY425" s="275">
        <v>0</v>
      </c>
      <c r="AZ425" s="275">
        <v>0</v>
      </c>
      <c r="BA425" s="275">
        <v>0</v>
      </c>
      <c r="BB425" s="275">
        <v>0</v>
      </c>
      <c r="BC425" s="275">
        <v>0</v>
      </c>
      <c r="BD425" s="275">
        <v>0</v>
      </c>
      <c r="BE425" s="275">
        <v>0</v>
      </c>
      <c r="BF425" s="275">
        <v>0</v>
      </c>
      <c r="BG425" s="275">
        <v>0</v>
      </c>
      <c r="BH425" s="275">
        <v>0</v>
      </c>
      <c r="BI425" s="275">
        <v>0</v>
      </c>
    </row>
    <row r="426" spans="1:61" ht="18" customHeight="1" x14ac:dyDescent="0.2">
      <c r="A426" s="274" t="s">
        <v>1054</v>
      </c>
      <c r="B426" s="275">
        <v>7</v>
      </c>
      <c r="C426" s="275">
        <v>11</v>
      </c>
      <c r="D426" s="275">
        <v>11</v>
      </c>
      <c r="E426" s="275">
        <v>12</v>
      </c>
      <c r="F426" s="275">
        <v>14</v>
      </c>
      <c r="G426" s="275">
        <v>15</v>
      </c>
      <c r="H426" s="275">
        <v>18</v>
      </c>
      <c r="I426" s="275">
        <v>20</v>
      </c>
      <c r="J426" s="275">
        <v>24</v>
      </c>
      <c r="K426" s="275">
        <v>27</v>
      </c>
      <c r="L426" s="275"/>
      <c r="M426" s="275"/>
      <c r="N426" s="275"/>
      <c r="O426" s="275"/>
      <c r="P426" s="275">
        <v>26</v>
      </c>
      <c r="Q426" s="275">
        <v>29</v>
      </c>
      <c r="R426" s="275">
        <v>31</v>
      </c>
      <c r="S426" s="275">
        <v>32</v>
      </c>
      <c r="T426" s="275">
        <v>33</v>
      </c>
      <c r="U426" s="275">
        <v>29</v>
      </c>
      <c r="V426" s="275">
        <v>39</v>
      </c>
      <c r="W426" s="275">
        <v>49</v>
      </c>
      <c r="X426" s="275">
        <v>48</v>
      </c>
      <c r="Y426" s="275">
        <v>53</v>
      </c>
      <c r="Z426" s="275">
        <v>59</v>
      </c>
      <c r="AA426" s="275">
        <v>61</v>
      </c>
      <c r="AB426" s="275">
        <v>63</v>
      </c>
      <c r="AC426" s="275">
        <v>73</v>
      </c>
      <c r="AD426" s="275">
        <v>71</v>
      </c>
      <c r="AE426" s="275">
        <v>82</v>
      </c>
      <c r="AF426" s="275">
        <v>87</v>
      </c>
      <c r="AG426" s="275">
        <v>94</v>
      </c>
      <c r="AH426" s="275">
        <v>97</v>
      </c>
      <c r="AI426" s="275">
        <v>101</v>
      </c>
      <c r="AJ426" s="275">
        <v>105</v>
      </c>
      <c r="AK426" s="275">
        <v>121</v>
      </c>
      <c r="AL426" s="275">
        <v>133</v>
      </c>
      <c r="AM426" s="275">
        <v>142</v>
      </c>
      <c r="AN426" s="275">
        <v>151</v>
      </c>
      <c r="AO426" s="275">
        <v>156</v>
      </c>
      <c r="AP426" s="275">
        <v>163</v>
      </c>
      <c r="AQ426" s="275">
        <v>174</v>
      </c>
      <c r="AR426" s="275">
        <v>177</v>
      </c>
      <c r="AS426" s="275">
        <v>184</v>
      </c>
      <c r="AT426" s="275">
        <v>194</v>
      </c>
      <c r="AU426" s="275">
        <v>200</v>
      </c>
      <c r="AV426" s="275">
        <v>208</v>
      </c>
      <c r="AW426" s="275">
        <v>213</v>
      </c>
      <c r="AX426" s="275">
        <v>211</v>
      </c>
      <c r="AY426" s="275">
        <v>210</v>
      </c>
      <c r="AZ426" s="275">
        <v>202</v>
      </c>
      <c r="BA426" s="275">
        <v>234</v>
      </c>
      <c r="BB426" s="275">
        <v>252</v>
      </c>
      <c r="BC426" s="275">
        <v>239</v>
      </c>
      <c r="BD426" s="275">
        <v>238</v>
      </c>
      <c r="BE426" s="275">
        <v>222</v>
      </c>
      <c r="BF426" s="275">
        <v>208</v>
      </c>
      <c r="BG426" s="275">
        <v>219</v>
      </c>
      <c r="BH426" s="275">
        <v>225</v>
      </c>
      <c r="BI426" s="275">
        <v>226</v>
      </c>
    </row>
    <row r="427" spans="1:61" ht="18" customHeight="1" x14ac:dyDescent="0.2">
      <c r="A427" s="274" t="s">
        <v>1052</v>
      </c>
      <c r="B427" s="275">
        <v>1</v>
      </c>
      <c r="C427" s="275">
        <v>1</v>
      </c>
      <c r="D427" s="275">
        <v>1</v>
      </c>
      <c r="E427" s="275">
        <v>1</v>
      </c>
      <c r="F427" s="275">
        <v>1</v>
      </c>
      <c r="G427" s="275">
        <v>1</v>
      </c>
      <c r="H427" s="275">
        <v>2</v>
      </c>
      <c r="I427" s="275">
        <v>2</v>
      </c>
      <c r="J427" s="275">
        <v>2</v>
      </c>
      <c r="K427" s="275">
        <v>3</v>
      </c>
      <c r="L427" s="275"/>
      <c r="M427" s="275"/>
      <c r="N427" s="275"/>
      <c r="O427" s="275"/>
      <c r="P427" s="275">
        <v>3</v>
      </c>
      <c r="Q427" s="275">
        <v>4</v>
      </c>
      <c r="R427" s="275">
        <v>5</v>
      </c>
      <c r="S427" s="275">
        <v>5</v>
      </c>
      <c r="T427" s="275">
        <v>4</v>
      </c>
      <c r="U427" s="275">
        <v>4</v>
      </c>
      <c r="V427" s="275">
        <v>5</v>
      </c>
      <c r="W427" s="275">
        <v>5</v>
      </c>
      <c r="X427" s="275">
        <v>6</v>
      </c>
      <c r="Y427" s="275">
        <v>6</v>
      </c>
      <c r="Z427" s="275">
        <v>6</v>
      </c>
      <c r="AA427" s="275">
        <v>6</v>
      </c>
      <c r="AB427" s="275">
        <v>5</v>
      </c>
      <c r="AC427" s="275">
        <v>4</v>
      </c>
      <c r="AD427" s="275">
        <v>2</v>
      </c>
      <c r="AE427" s="275">
        <v>3</v>
      </c>
      <c r="AF427" s="275">
        <v>2</v>
      </c>
      <c r="AG427" s="275">
        <v>3</v>
      </c>
      <c r="AH427" s="275">
        <v>3</v>
      </c>
      <c r="AI427" s="275">
        <v>3</v>
      </c>
      <c r="AJ427" s="275">
        <v>3</v>
      </c>
      <c r="AK427" s="275">
        <v>3</v>
      </c>
      <c r="AL427" s="275">
        <v>3</v>
      </c>
      <c r="AM427" s="275">
        <v>4</v>
      </c>
      <c r="AN427" s="275">
        <v>4</v>
      </c>
      <c r="AO427" s="275">
        <v>4</v>
      </c>
      <c r="AP427" s="275">
        <v>4</v>
      </c>
      <c r="AQ427" s="275">
        <v>4</v>
      </c>
      <c r="AR427" s="275">
        <v>4</v>
      </c>
      <c r="AS427" s="275">
        <v>4</v>
      </c>
      <c r="AT427" s="275">
        <v>4</v>
      </c>
      <c r="AU427" s="275">
        <v>4</v>
      </c>
      <c r="AV427" s="275">
        <v>4</v>
      </c>
      <c r="AW427" s="275">
        <v>4</v>
      </c>
      <c r="AX427" s="275">
        <v>4</v>
      </c>
      <c r="AY427" s="275">
        <v>4</v>
      </c>
      <c r="AZ427" s="275">
        <v>4</v>
      </c>
      <c r="BA427" s="275">
        <v>4</v>
      </c>
      <c r="BB427" s="275">
        <v>4</v>
      </c>
      <c r="BC427" s="275">
        <v>4</v>
      </c>
      <c r="BD427" s="275">
        <v>4</v>
      </c>
      <c r="BE427" s="275">
        <v>3</v>
      </c>
      <c r="BF427" s="275">
        <v>3</v>
      </c>
      <c r="BG427" s="275">
        <v>3</v>
      </c>
      <c r="BH427" s="275">
        <v>3</v>
      </c>
      <c r="BI427" s="275">
        <v>3</v>
      </c>
    </row>
    <row r="428" spans="1:61" ht="18" customHeight="1" x14ac:dyDescent="0.2">
      <c r="A428" s="274" t="s">
        <v>1051</v>
      </c>
      <c r="B428" s="275">
        <v>7</v>
      </c>
      <c r="C428" s="275">
        <v>10</v>
      </c>
      <c r="D428" s="275">
        <v>10</v>
      </c>
      <c r="E428" s="275">
        <v>11</v>
      </c>
      <c r="F428" s="275">
        <v>12</v>
      </c>
      <c r="G428" s="275">
        <v>14</v>
      </c>
      <c r="H428" s="275">
        <v>16</v>
      </c>
      <c r="I428" s="275">
        <v>18</v>
      </c>
      <c r="J428" s="275">
        <v>21</v>
      </c>
      <c r="K428" s="275">
        <v>24</v>
      </c>
      <c r="L428" s="275"/>
      <c r="M428" s="275"/>
      <c r="N428" s="275"/>
      <c r="O428" s="275"/>
      <c r="P428" s="275">
        <v>23</v>
      </c>
      <c r="Q428" s="275">
        <v>26</v>
      </c>
      <c r="R428" s="275">
        <v>27</v>
      </c>
      <c r="S428" s="275">
        <v>27</v>
      </c>
      <c r="T428" s="275">
        <v>29</v>
      </c>
      <c r="U428" s="275">
        <v>25</v>
      </c>
      <c r="V428" s="275">
        <v>34</v>
      </c>
      <c r="W428" s="275">
        <v>44</v>
      </c>
      <c r="X428" s="275">
        <v>42</v>
      </c>
      <c r="Y428" s="275">
        <v>47</v>
      </c>
      <c r="Z428" s="275">
        <v>54</v>
      </c>
      <c r="AA428" s="275">
        <v>55</v>
      </c>
      <c r="AB428" s="275">
        <v>58</v>
      </c>
      <c r="AC428" s="275">
        <v>69</v>
      </c>
      <c r="AD428" s="275">
        <v>69</v>
      </c>
      <c r="AE428" s="275">
        <v>79</v>
      </c>
      <c r="AF428" s="275">
        <v>84</v>
      </c>
      <c r="AG428" s="275">
        <v>91</v>
      </c>
      <c r="AH428" s="275">
        <v>94</v>
      </c>
      <c r="AI428" s="275">
        <v>98</v>
      </c>
      <c r="AJ428" s="275">
        <v>102</v>
      </c>
      <c r="AK428" s="275">
        <v>117</v>
      </c>
      <c r="AL428" s="275">
        <v>130</v>
      </c>
      <c r="AM428" s="275">
        <v>139</v>
      </c>
      <c r="AN428" s="275">
        <v>147</v>
      </c>
      <c r="AO428" s="275">
        <v>153</v>
      </c>
      <c r="AP428" s="275">
        <v>159</v>
      </c>
      <c r="AQ428" s="275">
        <v>170</v>
      </c>
      <c r="AR428" s="275">
        <v>174</v>
      </c>
      <c r="AS428" s="275">
        <v>181</v>
      </c>
      <c r="AT428" s="275">
        <v>190</v>
      </c>
      <c r="AU428" s="275">
        <v>196</v>
      </c>
      <c r="AV428" s="275">
        <v>204</v>
      </c>
      <c r="AW428" s="275">
        <v>209</v>
      </c>
      <c r="AX428" s="275">
        <v>207</v>
      </c>
      <c r="AY428" s="275">
        <v>206</v>
      </c>
      <c r="AZ428" s="275">
        <v>199</v>
      </c>
      <c r="BA428" s="275">
        <v>230</v>
      </c>
      <c r="BB428" s="275">
        <v>249</v>
      </c>
      <c r="BC428" s="275">
        <v>236</v>
      </c>
      <c r="BD428" s="275">
        <v>234</v>
      </c>
      <c r="BE428" s="275">
        <v>218</v>
      </c>
      <c r="BF428" s="275">
        <v>205</v>
      </c>
      <c r="BG428" s="275">
        <v>216</v>
      </c>
      <c r="BH428" s="275">
        <v>222</v>
      </c>
      <c r="BI428" s="275">
        <v>222</v>
      </c>
    </row>
    <row r="429" spans="1:61" ht="18" customHeight="1" x14ac:dyDescent="0.2">
      <c r="A429" s="274" t="s">
        <v>1053</v>
      </c>
      <c r="B429" s="275">
        <v>1</v>
      </c>
      <c r="C429" s="275">
        <v>1</v>
      </c>
      <c r="D429" s="275">
        <v>1</v>
      </c>
      <c r="E429" s="275">
        <v>2</v>
      </c>
      <c r="F429" s="275">
        <v>2</v>
      </c>
      <c r="G429" s="275">
        <v>2</v>
      </c>
      <c r="H429" s="275">
        <v>3</v>
      </c>
      <c r="I429" s="275">
        <v>5</v>
      </c>
      <c r="J429" s="275">
        <v>7</v>
      </c>
      <c r="K429" s="275">
        <v>8</v>
      </c>
      <c r="L429" s="275"/>
      <c r="M429" s="275"/>
      <c r="N429" s="275"/>
      <c r="O429" s="275"/>
      <c r="P429" s="275">
        <v>9</v>
      </c>
      <c r="Q429" s="275">
        <v>10</v>
      </c>
      <c r="R429" s="275">
        <v>11</v>
      </c>
      <c r="S429" s="275">
        <v>12</v>
      </c>
      <c r="T429" s="275">
        <v>15</v>
      </c>
      <c r="U429" s="275">
        <v>18</v>
      </c>
      <c r="V429" s="275">
        <v>18</v>
      </c>
      <c r="W429" s="275">
        <v>18</v>
      </c>
      <c r="X429" s="275">
        <v>18</v>
      </c>
      <c r="Y429" s="275">
        <v>20</v>
      </c>
      <c r="Z429" s="275">
        <v>22</v>
      </c>
      <c r="AA429" s="275">
        <v>24</v>
      </c>
      <c r="AB429" s="275">
        <v>24</v>
      </c>
      <c r="AC429" s="275">
        <v>25</v>
      </c>
      <c r="AD429" s="275">
        <v>25</v>
      </c>
      <c r="AE429" s="275">
        <v>26</v>
      </c>
      <c r="AF429" s="275">
        <v>28</v>
      </c>
      <c r="AG429" s="275">
        <v>30</v>
      </c>
      <c r="AH429" s="275">
        <v>31</v>
      </c>
      <c r="AI429" s="275">
        <v>32</v>
      </c>
      <c r="AJ429" s="275">
        <v>33</v>
      </c>
      <c r="AK429" s="275">
        <v>34</v>
      </c>
      <c r="AL429" s="275">
        <v>37</v>
      </c>
      <c r="AM429" s="275">
        <v>38</v>
      </c>
      <c r="AN429" s="275">
        <v>36</v>
      </c>
      <c r="AO429" s="275">
        <v>35</v>
      </c>
      <c r="AP429" s="275">
        <v>37</v>
      </c>
      <c r="AQ429" s="275">
        <v>41</v>
      </c>
      <c r="AR429" s="275">
        <v>43</v>
      </c>
      <c r="AS429" s="275">
        <v>44</v>
      </c>
      <c r="AT429" s="275">
        <v>47</v>
      </c>
      <c r="AU429" s="275">
        <v>49</v>
      </c>
      <c r="AV429" s="275">
        <v>51</v>
      </c>
      <c r="AW429" s="275">
        <v>51</v>
      </c>
      <c r="AX429" s="275">
        <v>52</v>
      </c>
      <c r="AY429" s="275">
        <v>50</v>
      </c>
      <c r="AZ429" s="275">
        <v>53</v>
      </c>
      <c r="BA429" s="275">
        <v>54</v>
      </c>
      <c r="BB429" s="275">
        <v>53</v>
      </c>
      <c r="BC429" s="275">
        <v>58</v>
      </c>
      <c r="BD429" s="275">
        <v>62</v>
      </c>
      <c r="BE429" s="275">
        <v>62</v>
      </c>
      <c r="BF429" s="275">
        <v>60</v>
      </c>
      <c r="BG429" s="275">
        <v>59</v>
      </c>
      <c r="BH429" s="275">
        <v>59</v>
      </c>
      <c r="BI429" s="275">
        <v>60</v>
      </c>
    </row>
    <row r="430" spans="1:61" ht="18" customHeight="1" x14ac:dyDescent="0.2">
      <c r="A430" s="274" t="s">
        <v>1052</v>
      </c>
      <c r="B430" s="275">
        <v>1</v>
      </c>
      <c r="C430" s="275">
        <v>1</v>
      </c>
      <c r="D430" s="275">
        <v>1</v>
      </c>
      <c r="E430" s="275">
        <v>1</v>
      </c>
      <c r="F430" s="275">
        <v>1</v>
      </c>
      <c r="G430" s="275">
        <v>1</v>
      </c>
      <c r="H430" s="275">
        <v>2</v>
      </c>
      <c r="I430" s="275">
        <v>3</v>
      </c>
      <c r="J430" s="275">
        <v>5</v>
      </c>
      <c r="K430" s="275">
        <v>6</v>
      </c>
      <c r="L430" s="275"/>
      <c r="M430" s="275"/>
      <c r="N430" s="275"/>
      <c r="O430" s="275"/>
      <c r="P430" s="275">
        <v>7</v>
      </c>
      <c r="Q430" s="275">
        <v>8</v>
      </c>
      <c r="R430" s="275">
        <v>8</v>
      </c>
      <c r="S430" s="275">
        <v>10</v>
      </c>
      <c r="T430" s="275">
        <v>12</v>
      </c>
      <c r="U430" s="275">
        <v>14</v>
      </c>
      <c r="V430" s="275">
        <v>14</v>
      </c>
      <c r="W430" s="275">
        <v>14</v>
      </c>
      <c r="X430" s="275">
        <v>14</v>
      </c>
      <c r="Y430" s="275">
        <v>15</v>
      </c>
      <c r="Z430" s="275">
        <v>17</v>
      </c>
      <c r="AA430" s="275">
        <v>18</v>
      </c>
      <c r="AB430" s="275">
        <v>18</v>
      </c>
      <c r="AC430" s="275">
        <v>18</v>
      </c>
      <c r="AD430" s="275">
        <v>19</v>
      </c>
      <c r="AE430" s="275">
        <v>20</v>
      </c>
      <c r="AF430" s="275">
        <v>21</v>
      </c>
      <c r="AG430" s="275">
        <v>23</v>
      </c>
      <c r="AH430" s="275">
        <v>24</v>
      </c>
      <c r="AI430" s="275">
        <v>24</v>
      </c>
      <c r="AJ430" s="275">
        <v>26</v>
      </c>
      <c r="AK430" s="275">
        <v>27</v>
      </c>
      <c r="AL430" s="275">
        <v>28</v>
      </c>
      <c r="AM430" s="275">
        <v>29</v>
      </c>
      <c r="AN430" s="275">
        <v>27</v>
      </c>
      <c r="AO430" s="275">
        <v>26</v>
      </c>
      <c r="AP430" s="275">
        <v>27</v>
      </c>
      <c r="AQ430" s="275">
        <v>31</v>
      </c>
      <c r="AR430" s="275">
        <v>32</v>
      </c>
      <c r="AS430" s="275">
        <v>33</v>
      </c>
      <c r="AT430" s="275">
        <v>36</v>
      </c>
      <c r="AU430" s="275">
        <v>37</v>
      </c>
      <c r="AV430" s="275">
        <v>39</v>
      </c>
      <c r="AW430" s="275">
        <v>39</v>
      </c>
      <c r="AX430" s="275">
        <v>40</v>
      </c>
      <c r="AY430" s="275">
        <v>38</v>
      </c>
      <c r="AZ430" s="275">
        <v>40</v>
      </c>
      <c r="BA430" s="275">
        <v>41</v>
      </c>
      <c r="BB430" s="275">
        <v>40</v>
      </c>
      <c r="BC430" s="275">
        <v>44</v>
      </c>
      <c r="BD430" s="275">
        <v>48</v>
      </c>
      <c r="BE430" s="275">
        <v>48</v>
      </c>
      <c r="BF430" s="275">
        <v>46</v>
      </c>
      <c r="BG430" s="275">
        <v>46</v>
      </c>
      <c r="BH430" s="275">
        <v>46</v>
      </c>
      <c r="BI430" s="275">
        <v>46</v>
      </c>
    </row>
    <row r="431" spans="1:61" ht="18" customHeight="1" x14ac:dyDescent="0.2">
      <c r="A431" s="274" t="s">
        <v>1051</v>
      </c>
      <c r="B431" s="275">
        <v>0</v>
      </c>
      <c r="C431" s="275">
        <v>0</v>
      </c>
      <c r="D431" s="275">
        <v>1</v>
      </c>
      <c r="E431" s="275">
        <v>1</v>
      </c>
      <c r="F431" s="275">
        <v>1</v>
      </c>
      <c r="G431" s="275">
        <v>1</v>
      </c>
      <c r="H431" s="275">
        <v>1</v>
      </c>
      <c r="I431" s="275">
        <v>1</v>
      </c>
      <c r="J431" s="275">
        <v>2</v>
      </c>
      <c r="K431" s="275">
        <v>2</v>
      </c>
      <c r="L431" s="275"/>
      <c r="M431" s="275"/>
      <c r="N431" s="275"/>
      <c r="O431" s="275"/>
      <c r="P431" s="275">
        <v>2</v>
      </c>
      <c r="Q431" s="275">
        <v>2</v>
      </c>
      <c r="R431" s="275">
        <v>2</v>
      </c>
      <c r="S431" s="275">
        <v>3</v>
      </c>
      <c r="T431" s="275">
        <v>3</v>
      </c>
      <c r="U431" s="275">
        <v>4</v>
      </c>
      <c r="V431" s="275">
        <v>4</v>
      </c>
      <c r="W431" s="275">
        <v>4</v>
      </c>
      <c r="X431" s="275">
        <v>4</v>
      </c>
      <c r="Y431" s="275">
        <v>5</v>
      </c>
      <c r="Z431" s="275">
        <v>5</v>
      </c>
      <c r="AA431" s="275">
        <v>6</v>
      </c>
      <c r="AB431" s="275">
        <v>6</v>
      </c>
      <c r="AC431" s="275">
        <v>6</v>
      </c>
      <c r="AD431" s="275">
        <v>6</v>
      </c>
      <c r="AE431" s="275">
        <v>6</v>
      </c>
      <c r="AF431" s="275">
        <v>6</v>
      </c>
      <c r="AG431" s="275">
        <v>7</v>
      </c>
      <c r="AH431" s="275">
        <v>7</v>
      </c>
      <c r="AI431" s="275">
        <v>7</v>
      </c>
      <c r="AJ431" s="275">
        <v>7</v>
      </c>
      <c r="AK431" s="275">
        <v>8</v>
      </c>
      <c r="AL431" s="275">
        <v>9</v>
      </c>
      <c r="AM431" s="275">
        <v>9</v>
      </c>
      <c r="AN431" s="275">
        <v>9</v>
      </c>
      <c r="AO431" s="275">
        <v>9</v>
      </c>
      <c r="AP431" s="275">
        <v>9</v>
      </c>
      <c r="AQ431" s="275">
        <v>10</v>
      </c>
      <c r="AR431" s="275">
        <v>10</v>
      </c>
      <c r="AS431" s="275">
        <v>11</v>
      </c>
      <c r="AT431" s="275">
        <v>12</v>
      </c>
      <c r="AU431" s="275">
        <v>12</v>
      </c>
      <c r="AV431" s="275">
        <v>12</v>
      </c>
      <c r="AW431" s="275">
        <v>12</v>
      </c>
      <c r="AX431" s="275">
        <v>12</v>
      </c>
      <c r="AY431" s="275">
        <v>11</v>
      </c>
      <c r="AZ431" s="275">
        <v>13</v>
      </c>
      <c r="BA431" s="275">
        <v>13</v>
      </c>
      <c r="BB431" s="275">
        <v>12</v>
      </c>
      <c r="BC431" s="275">
        <v>13</v>
      </c>
      <c r="BD431" s="275">
        <v>14</v>
      </c>
      <c r="BE431" s="275">
        <v>13</v>
      </c>
      <c r="BF431" s="275">
        <v>13</v>
      </c>
      <c r="BG431" s="275">
        <v>13</v>
      </c>
      <c r="BH431" s="275">
        <v>14</v>
      </c>
      <c r="BI431" s="275">
        <v>14</v>
      </c>
    </row>
    <row r="432" spans="1:61" ht="18" customHeight="1" x14ac:dyDescent="0.2">
      <c r="A432" s="274" t="s">
        <v>1050</v>
      </c>
      <c r="B432" s="275">
        <v>10</v>
      </c>
      <c r="C432" s="275">
        <v>14</v>
      </c>
      <c r="D432" s="275">
        <v>20</v>
      </c>
      <c r="E432" s="275">
        <v>22</v>
      </c>
      <c r="F432" s="275">
        <v>40</v>
      </c>
      <c r="G432" s="275">
        <v>70</v>
      </c>
      <c r="H432" s="275">
        <v>47</v>
      </c>
      <c r="I432" s="275">
        <v>25</v>
      </c>
      <c r="J432" s="275">
        <v>26</v>
      </c>
      <c r="K432" s="275">
        <v>24</v>
      </c>
      <c r="L432" s="275"/>
      <c r="M432" s="275"/>
      <c r="N432" s="275"/>
      <c r="O432" s="275"/>
      <c r="P432" s="275">
        <v>4</v>
      </c>
      <c r="Q432" s="275">
        <v>6</v>
      </c>
      <c r="R432" s="275">
        <v>6</v>
      </c>
      <c r="S432" s="275">
        <v>4</v>
      </c>
      <c r="T432" s="275">
        <v>3</v>
      </c>
      <c r="U432" s="275">
        <v>0</v>
      </c>
      <c r="V432" s="275">
        <v>30</v>
      </c>
      <c r="W432" s="275">
        <v>30</v>
      </c>
      <c r="X432" s="275">
        <v>35</v>
      </c>
      <c r="Y432" s="275">
        <v>37</v>
      </c>
      <c r="Z432" s="275">
        <v>34</v>
      </c>
      <c r="AA432" s="275">
        <v>43</v>
      </c>
      <c r="AB432" s="275">
        <v>60</v>
      </c>
      <c r="AC432" s="275">
        <v>48</v>
      </c>
      <c r="AD432" s="275">
        <v>49</v>
      </c>
      <c r="AE432" s="275">
        <v>50</v>
      </c>
      <c r="AF432" s="275">
        <v>49</v>
      </c>
      <c r="AG432" s="275">
        <v>43</v>
      </c>
      <c r="AH432" s="275">
        <v>39</v>
      </c>
      <c r="AI432" s="275">
        <v>40</v>
      </c>
      <c r="AJ432" s="275">
        <v>45</v>
      </c>
      <c r="AK432" s="275">
        <v>43</v>
      </c>
      <c r="AL432" s="275">
        <v>49</v>
      </c>
      <c r="AM432" s="275">
        <v>59</v>
      </c>
      <c r="AN432" s="275">
        <v>59</v>
      </c>
      <c r="AO432" s="275">
        <v>65</v>
      </c>
      <c r="AP432" s="275">
        <v>84</v>
      </c>
      <c r="AQ432" s="275">
        <v>69</v>
      </c>
      <c r="AR432" s="275">
        <v>67</v>
      </c>
      <c r="AS432" s="275">
        <v>73</v>
      </c>
      <c r="AT432" s="275">
        <v>79</v>
      </c>
      <c r="AU432" s="275">
        <v>86</v>
      </c>
      <c r="AV432" s="275">
        <v>97</v>
      </c>
      <c r="AW432" s="275">
        <v>107</v>
      </c>
      <c r="AX432" s="275">
        <v>106</v>
      </c>
      <c r="AY432" s="275">
        <v>107</v>
      </c>
      <c r="AZ432" s="275">
        <v>115</v>
      </c>
      <c r="BA432" s="275">
        <v>114</v>
      </c>
      <c r="BB432" s="275">
        <v>98</v>
      </c>
      <c r="BC432" s="275">
        <v>125</v>
      </c>
      <c r="BD432" s="275">
        <v>373</v>
      </c>
      <c r="BE432" s="275">
        <v>725</v>
      </c>
      <c r="BF432" s="275">
        <v>1348</v>
      </c>
      <c r="BG432" s="275">
        <v>2636</v>
      </c>
      <c r="BH432" s="275">
        <v>2458</v>
      </c>
      <c r="BI432" s="275">
        <v>1845</v>
      </c>
    </row>
    <row r="433" spans="1:61" ht="18" customHeight="1" x14ac:dyDescent="0.2">
      <c r="A433" s="274" t="s">
        <v>1049</v>
      </c>
      <c r="B433" s="275">
        <v>0</v>
      </c>
      <c r="C433" s="275">
        <v>0</v>
      </c>
      <c r="D433" s="275">
        <v>0</v>
      </c>
      <c r="E433" s="275">
        <v>0</v>
      </c>
      <c r="F433" s="275">
        <v>0</v>
      </c>
      <c r="G433" s="275">
        <v>0</v>
      </c>
      <c r="H433" s="275">
        <v>0</v>
      </c>
      <c r="I433" s="275">
        <v>0</v>
      </c>
      <c r="J433" s="275">
        <v>0</v>
      </c>
      <c r="K433" s="275">
        <v>0</v>
      </c>
      <c r="L433" s="275"/>
      <c r="M433" s="275"/>
      <c r="N433" s="275"/>
      <c r="O433" s="275"/>
      <c r="P433" s="275">
        <v>0</v>
      </c>
      <c r="Q433" s="275">
        <v>0</v>
      </c>
      <c r="R433" s="275">
        <v>0</v>
      </c>
      <c r="S433" s="275">
        <v>0</v>
      </c>
      <c r="T433" s="275">
        <v>0</v>
      </c>
      <c r="U433" s="275">
        <v>5</v>
      </c>
      <c r="V433" s="275">
        <v>8</v>
      </c>
      <c r="W433" s="275">
        <v>7</v>
      </c>
      <c r="X433" s="275">
        <v>9</v>
      </c>
      <c r="Y433" s="275">
        <v>8</v>
      </c>
      <c r="Z433" s="275">
        <v>10</v>
      </c>
      <c r="AA433" s="275">
        <v>9</v>
      </c>
      <c r="AB433" s="275">
        <v>8</v>
      </c>
      <c r="AC433" s="275">
        <v>7</v>
      </c>
      <c r="AD433" s="275">
        <v>4</v>
      </c>
      <c r="AE433" s="275">
        <v>4</v>
      </c>
      <c r="AF433" s="275">
        <v>4</v>
      </c>
      <c r="AG433" s="275">
        <v>5</v>
      </c>
      <c r="AH433" s="275">
        <v>15</v>
      </c>
      <c r="AI433" s="275">
        <v>12</v>
      </c>
      <c r="AJ433" s="275">
        <v>22</v>
      </c>
      <c r="AK433" s="275">
        <v>25</v>
      </c>
      <c r="AL433" s="275">
        <v>27</v>
      </c>
      <c r="AM433" s="275">
        <v>43</v>
      </c>
      <c r="AN433" s="275">
        <v>56</v>
      </c>
      <c r="AO433" s="275">
        <v>51</v>
      </c>
      <c r="AP433" s="275">
        <v>35</v>
      </c>
      <c r="AQ433" s="275">
        <v>31</v>
      </c>
      <c r="AR433" s="275">
        <v>39</v>
      </c>
      <c r="AS433" s="275">
        <v>46</v>
      </c>
      <c r="AT433" s="275">
        <v>50</v>
      </c>
      <c r="AU433" s="275">
        <v>68</v>
      </c>
      <c r="AV433" s="275">
        <v>65</v>
      </c>
      <c r="AW433" s="275">
        <v>57</v>
      </c>
      <c r="AX433" s="275">
        <v>60</v>
      </c>
      <c r="AY433" s="275">
        <v>58</v>
      </c>
      <c r="AZ433" s="275">
        <v>59</v>
      </c>
      <c r="BA433" s="275">
        <v>62</v>
      </c>
      <c r="BB433" s="275">
        <v>62</v>
      </c>
      <c r="BC433" s="275">
        <v>65</v>
      </c>
      <c r="BD433" s="275">
        <v>64</v>
      </c>
      <c r="BE433" s="275">
        <v>70</v>
      </c>
      <c r="BF433" s="275">
        <v>85</v>
      </c>
      <c r="BG433" s="275">
        <v>85</v>
      </c>
      <c r="BH433" s="275">
        <v>80</v>
      </c>
      <c r="BI433" s="275">
        <v>82</v>
      </c>
    </row>
    <row r="434" spans="1:61" ht="18" customHeight="1" x14ac:dyDescent="0.2">
      <c r="A434" s="274" t="s">
        <v>1048</v>
      </c>
      <c r="B434" s="275">
        <v>10</v>
      </c>
      <c r="C434" s="275">
        <v>13</v>
      </c>
      <c r="D434" s="275">
        <v>18</v>
      </c>
      <c r="E434" s="275">
        <v>17</v>
      </c>
      <c r="F434" s="275">
        <v>56</v>
      </c>
      <c r="G434" s="275">
        <v>120</v>
      </c>
      <c r="H434" s="275">
        <v>63</v>
      </c>
      <c r="I434" s="275">
        <v>21</v>
      </c>
      <c r="J434" s="275">
        <v>21</v>
      </c>
      <c r="K434" s="275">
        <v>22</v>
      </c>
      <c r="L434" s="275"/>
      <c r="M434" s="275"/>
      <c r="N434" s="275"/>
      <c r="O434" s="275"/>
      <c r="P434" s="275">
        <v>0</v>
      </c>
      <c r="Q434" s="275">
        <v>0</v>
      </c>
      <c r="R434" s="275">
        <v>0</v>
      </c>
      <c r="S434" s="275">
        <v>0</v>
      </c>
      <c r="T434" s="275">
        <v>0</v>
      </c>
      <c r="U434" s="275">
        <v>0</v>
      </c>
      <c r="V434" s="275">
        <v>0</v>
      </c>
      <c r="W434" s="275">
        <v>0</v>
      </c>
      <c r="X434" s="275">
        <v>0</v>
      </c>
      <c r="Y434" s="275">
        <v>0</v>
      </c>
      <c r="Z434" s="275">
        <v>0</v>
      </c>
      <c r="AA434" s="275">
        <v>0</v>
      </c>
      <c r="AB434" s="275">
        <v>0</v>
      </c>
      <c r="AC434" s="275">
        <v>0</v>
      </c>
      <c r="AD434" s="275">
        <v>0</v>
      </c>
      <c r="AE434" s="275">
        <v>0</v>
      </c>
      <c r="AF434" s="275">
        <v>0</v>
      </c>
      <c r="AG434" s="275">
        <v>0</v>
      </c>
      <c r="AH434" s="275">
        <v>0</v>
      </c>
      <c r="AI434" s="275">
        <v>0</v>
      </c>
      <c r="AJ434" s="275">
        <v>0</v>
      </c>
      <c r="AK434" s="275">
        <v>0</v>
      </c>
      <c r="AL434" s="275">
        <v>0</v>
      </c>
      <c r="AM434" s="275">
        <v>0</v>
      </c>
      <c r="AN434" s="275">
        <v>0</v>
      </c>
      <c r="AO434" s="275">
        <v>0</v>
      </c>
      <c r="AP434" s="275">
        <v>0</v>
      </c>
      <c r="AQ434" s="275">
        <v>0</v>
      </c>
      <c r="AR434" s="275">
        <v>0</v>
      </c>
      <c r="AS434" s="275">
        <v>0</v>
      </c>
      <c r="AT434" s="275">
        <v>0</v>
      </c>
      <c r="AU434" s="275">
        <v>0</v>
      </c>
      <c r="AV434" s="275">
        <v>0</v>
      </c>
      <c r="AW434" s="275">
        <v>0</v>
      </c>
      <c r="AX434" s="275">
        <v>0</v>
      </c>
      <c r="AY434" s="275">
        <v>0</v>
      </c>
      <c r="AZ434" s="275">
        <v>0</v>
      </c>
      <c r="BA434" s="275">
        <v>0</v>
      </c>
      <c r="BB434" s="275">
        <v>0</v>
      </c>
      <c r="BC434" s="275">
        <v>0</v>
      </c>
      <c r="BD434" s="275">
        <v>0</v>
      </c>
      <c r="BE434" s="275">
        <v>0</v>
      </c>
      <c r="BF434" s="275">
        <v>0</v>
      </c>
      <c r="BG434" s="275">
        <v>0</v>
      </c>
      <c r="BH434" s="275">
        <v>0</v>
      </c>
      <c r="BI434" s="275">
        <v>0</v>
      </c>
    </row>
    <row r="435" spans="1:61" ht="18" customHeight="1" x14ac:dyDescent="0.2">
      <c r="A435" s="274" t="s">
        <v>1047</v>
      </c>
      <c r="B435" s="275">
        <v>0</v>
      </c>
      <c r="C435" s="275">
        <v>0</v>
      </c>
      <c r="D435" s="275">
        <v>0</v>
      </c>
      <c r="E435" s="275">
        <v>0</v>
      </c>
      <c r="F435" s="275">
        <v>0</v>
      </c>
      <c r="G435" s="275">
        <v>0</v>
      </c>
      <c r="H435" s="275">
        <v>0</v>
      </c>
      <c r="I435" s="275">
        <v>0</v>
      </c>
      <c r="J435" s="275">
        <v>0</v>
      </c>
      <c r="K435" s="275">
        <v>0</v>
      </c>
      <c r="L435" s="275"/>
      <c r="M435" s="275"/>
      <c r="N435" s="275"/>
      <c r="O435" s="275"/>
      <c r="P435" s="275">
        <v>0</v>
      </c>
      <c r="Q435" s="275">
        <v>0</v>
      </c>
      <c r="R435" s="275">
        <v>0</v>
      </c>
      <c r="S435" s="275">
        <v>0</v>
      </c>
      <c r="T435" s="275">
        <v>0</v>
      </c>
      <c r="U435" s="275">
        <v>0</v>
      </c>
      <c r="V435" s="275">
        <v>0</v>
      </c>
      <c r="W435" s="275">
        <v>0</v>
      </c>
      <c r="X435" s="275">
        <v>0</v>
      </c>
      <c r="Y435" s="275">
        <v>0</v>
      </c>
      <c r="Z435" s="275">
        <v>0</v>
      </c>
      <c r="AA435" s="275">
        <v>0</v>
      </c>
      <c r="AB435" s="275">
        <v>0</v>
      </c>
      <c r="AC435" s="275">
        <v>0</v>
      </c>
      <c r="AD435" s="275">
        <v>0</v>
      </c>
      <c r="AE435" s="275">
        <v>0</v>
      </c>
      <c r="AF435" s="275">
        <v>0</v>
      </c>
      <c r="AG435" s="275">
        <v>0</v>
      </c>
      <c r="AH435" s="275">
        <v>0</v>
      </c>
      <c r="AI435" s="275">
        <v>0</v>
      </c>
      <c r="AJ435" s="275">
        <v>0</v>
      </c>
      <c r="AK435" s="275">
        <v>0</v>
      </c>
      <c r="AL435" s="275">
        <v>0</v>
      </c>
      <c r="AM435" s="275">
        <v>0</v>
      </c>
      <c r="AN435" s="275">
        <v>0</v>
      </c>
      <c r="AO435" s="275">
        <v>0</v>
      </c>
      <c r="AP435" s="275">
        <v>0</v>
      </c>
      <c r="AQ435" s="275">
        <v>0</v>
      </c>
      <c r="AR435" s="275">
        <v>0</v>
      </c>
      <c r="AS435" s="275">
        <v>0</v>
      </c>
      <c r="AT435" s="275">
        <v>0</v>
      </c>
      <c r="AU435" s="275">
        <v>0</v>
      </c>
      <c r="AV435" s="275">
        <v>0</v>
      </c>
      <c r="AW435" s="275">
        <v>0</v>
      </c>
      <c r="AX435" s="275">
        <v>0</v>
      </c>
      <c r="AY435" s="275">
        <v>0</v>
      </c>
      <c r="AZ435" s="275">
        <v>0</v>
      </c>
      <c r="BA435" s="275">
        <v>0</v>
      </c>
      <c r="BB435" s="275">
        <v>0</v>
      </c>
      <c r="BC435" s="275">
        <v>0</v>
      </c>
      <c r="BD435" s="275">
        <v>0</v>
      </c>
      <c r="BE435" s="275">
        <v>0</v>
      </c>
      <c r="BF435" s="275">
        <v>0</v>
      </c>
      <c r="BG435" s="275">
        <v>0</v>
      </c>
      <c r="BH435" s="275">
        <v>0</v>
      </c>
      <c r="BI435" s="275">
        <v>0</v>
      </c>
    </row>
    <row r="436" spans="1:61" ht="18" customHeight="1" x14ac:dyDescent="0.2">
      <c r="A436" s="274" t="s">
        <v>1046</v>
      </c>
      <c r="B436" s="275">
        <v>0</v>
      </c>
      <c r="C436" s="275">
        <v>0</v>
      </c>
      <c r="D436" s="275">
        <v>0</v>
      </c>
      <c r="E436" s="275">
        <v>0</v>
      </c>
      <c r="F436" s="275">
        <v>0</v>
      </c>
      <c r="G436" s="275">
        <v>0</v>
      </c>
      <c r="H436" s="275">
        <v>172</v>
      </c>
      <c r="I436" s="275">
        <v>315</v>
      </c>
      <c r="J436" s="275">
        <v>443</v>
      </c>
      <c r="K436" s="275">
        <v>501</v>
      </c>
      <c r="L436" s="275"/>
      <c r="M436" s="275"/>
      <c r="N436" s="275"/>
      <c r="O436" s="275"/>
      <c r="P436" s="275">
        <v>648</v>
      </c>
      <c r="Q436" s="275">
        <v>691</v>
      </c>
      <c r="R436" s="275">
        <v>815</v>
      </c>
      <c r="S436" s="275">
        <v>959</v>
      </c>
      <c r="T436" s="275">
        <v>1163</v>
      </c>
      <c r="U436" s="275">
        <v>1333</v>
      </c>
      <c r="V436" s="275">
        <v>1638</v>
      </c>
      <c r="W436" s="275">
        <v>1698</v>
      </c>
      <c r="X436" s="275">
        <v>2061</v>
      </c>
      <c r="Y436" s="275">
        <v>2220</v>
      </c>
      <c r="Z436" s="275">
        <v>2462</v>
      </c>
      <c r="AA436" s="275">
        <v>2825</v>
      </c>
      <c r="AB436" s="275">
        <v>2883</v>
      </c>
      <c r="AC436" s="275">
        <v>3223</v>
      </c>
      <c r="AD436" s="275">
        <v>3660</v>
      </c>
      <c r="AE436" s="275">
        <v>4210</v>
      </c>
      <c r="AF436" s="275">
        <v>4425</v>
      </c>
      <c r="AG436" s="275">
        <v>4749</v>
      </c>
      <c r="AH436" s="275">
        <v>5468</v>
      </c>
      <c r="AI436" s="275">
        <v>6161</v>
      </c>
      <c r="AJ436" s="275">
        <v>6884</v>
      </c>
      <c r="AK436" s="275">
        <v>7633</v>
      </c>
      <c r="AL436" s="275">
        <v>8397</v>
      </c>
      <c r="AM436" s="275">
        <v>9650</v>
      </c>
      <c r="AN436" s="275">
        <v>11798</v>
      </c>
      <c r="AO436" s="275">
        <v>13148</v>
      </c>
      <c r="AP436" s="275">
        <v>12837</v>
      </c>
      <c r="AQ436" s="275">
        <v>15670</v>
      </c>
      <c r="AR436" s="275">
        <v>17607</v>
      </c>
      <c r="AS436" s="275">
        <v>19545</v>
      </c>
      <c r="AT436" s="275">
        <v>22380</v>
      </c>
      <c r="AU436" s="275">
        <v>24910</v>
      </c>
      <c r="AV436" s="275">
        <v>27708</v>
      </c>
      <c r="AW436" s="275">
        <v>29113</v>
      </c>
      <c r="AX436" s="275">
        <v>31978</v>
      </c>
      <c r="AY436" s="275">
        <v>36298</v>
      </c>
      <c r="AZ436" s="275">
        <v>45839</v>
      </c>
      <c r="BA436" s="275">
        <v>50032</v>
      </c>
      <c r="BB436" s="275">
        <v>52842</v>
      </c>
      <c r="BC436" s="275">
        <v>58348</v>
      </c>
      <c r="BD436" s="275">
        <v>64025</v>
      </c>
      <c r="BE436" s="275">
        <v>67559</v>
      </c>
      <c r="BF436" s="275">
        <v>70617</v>
      </c>
      <c r="BG436" s="275">
        <v>76376</v>
      </c>
      <c r="BH436" s="275">
        <v>90665</v>
      </c>
      <c r="BI436" s="275">
        <v>102487</v>
      </c>
    </row>
    <row r="437" spans="1:61" ht="18" customHeight="1" x14ac:dyDescent="0.2">
      <c r="A437" s="289" t="s">
        <v>1071</v>
      </c>
      <c r="B437" s="275">
        <v>30</v>
      </c>
      <c r="C437" s="275">
        <v>38</v>
      </c>
      <c r="D437" s="275">
        <v>43</v>
      </c>
      <c r="E437" s="275">
        <v>44</v>
      </c>
      <c r="F437" s="275">
        <v>85</v>
      </c>
      <c r="G437" s="275">
        <v>150</v>
      </c>
      <c r="H437" s="275">
        <v>123</v>
      </c>
      <c r="I437" s="275">
        <v>118</v>
      </c>
      <c r="J437" s="275">
        <v>138</v>
      </c>
      <c r="K437" s="275">
        <v>157</v>
      </c>
      <c r="L437" s="275"/>
      <c r="M437" s="275"/>
      <c r="N437" s="275"/>
      <c r="O437" s="275"/>
      <c r="P437" s="275">
        <v>166</v>
      </c>
      <c r="Q437" s="275">
        <v>169</v>
      </c>
      <c r="R437" s="275">
        <v>210</v>
      </c>
      <c r="S437" s="275">
        <v>237</v>
      </c>
      <c r="T437" s="275">
        <v>273</v>
      </c>
      <c r="U437" s="275">
        <v>321</v>
      </c>
      <c r="V437" s="275">
        <v>362</v>
      </c>
      <c r="W437" s="275">
        <v>481</v>
      </c>
      <c r="X437" s="275">
        <v>480</v>
      </c>
      <c r="Y437" s="275">
        <v>532</v>
      </c>
      <c r="Z437" s="275">
        <v>652</v>
      </c>
      <c r="AA437" s="275">
        <v>696</v>
      </c>
      <c r="AB437" s="275">
        <v>719</v>
      </c>
      <c r="AC437" s="275">
        <v>906</v>
      </c>
      <c r="AD437" s="275">
        <v>1063</v>
      </c>
      <c r="AE437" s="275">
        <v>1105</v>
      </c>
      <c r="AF437" s="275">
        <v>1289</v>
      </c>
      <c r="AG437" s="275">
        <v>1546</v>
      </c>
      <c r="AH437" s="275">
        <v>1737</v>
      </c>
      <c r="AI437" s="275">
        <v>1941</v>
      </c>
      <c r="AJ437" s="275">
        <v>2249</v>
      </c>
      <c r="AK437" s="275">
        <v>2564</v>
      </c>
      <c r="AL437" s="275">
        <v>2943</v>
      </c>
      <c r="AM437" s="275">
        <v>3132</v>
      </c>
      <c r="AN437" s="275">
        <v>4223</v>
      </c>
      <c r="AO437" s="275">
        <v>4637</v>
      </c>
      <c r="AP437" s="275">
        <v>3632</v>
      </c>
      <c r="AQ437" s="275">
        <v>4183</v>
      </c>
      <c r="AR437" s="275">
        <v>4513</v>
      </c>
      <c r="AS437" s="275">
        <v>4692</v>
      </c>
      <c r="AT437" s="275">
        <v>5623</v>
      </c>
      <c r="AU437" s="275">
        <v>7383</v>
      </c>
      <c r="AV437" s="275">
        <v>8714</v>
      </c>
      <c r="AW437" s="275">
        <v>10114</v>
      </c>
      <c r="AX437" s="275">
        <v>10497</v>
      </c>
      <c r="AY437" s="275">
        <v>10538</v>
      </c>
      <c r="AZ437" s="275">
        <v>10576</v>
      </c>
      <c r="BA437" s="275">
        <v>9822</v>
      </c>
      <c r="BB437" s="275">
        <v>9371</v>
      </c>
      <c r="BC437" s="275">
        <v>8999</v>
      </c>
      <c r="BD437" s="275">
        <v>8445</v>
      </c>
      <c r="BE437" s="275">
        <v>8902</v>
      </c>
      <c r="BF437" s="275">
        <v>9031</v>
      </c>
      <c r="BG437" s="275">
        <v>10294</v>
      </c>
      <c r="BH437" s="275">
        <v>11610</v>
      </c>
      <c r="BI437" s="275">
        <v>11871</v>
      </c>
    </row>
    <row r="438" spans="1:61" ht="18" customHeight="1" x14ac:dyDescent="0.2">
      <c r="A438" s="274" t="s">
        <v>1068</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s="275"/>
      <c r="AG438" s="275"/>
      <c r="AH438" s="275"/>
      <c r="AI438" s="275"/>
      <c r="AJ438" s="275"/>
      <c r="AK438" s="275"/>
      <c r="AL438" s="275"/>
      <c r="AM438" s="275"/>
      <c r="AN438" s="275"/>
      <c r="AO438" s="275"/>
      <c r="AP438" s="275"/>
      <c r="AQ438" s="275"/>
      <c r="AR438" s="275"/>
      <c r="AS438" s="275"/>
      <c r="AT438" s="275"/>
      <c r="AU438" s="275"/>
      <c r="AV438" s="275"/>
      <c r="AW438" s="275"/>
      <c r="AX438" s="275"/>
      <c r="AY438" s="275"/>
      <c r="AZ438" s="275"/>
      <c r="BA438" s="275"/>
      <c r="BB438" s="275"/>
      <c r="BC438" s="275"/>
      <c r="BD438" s="275"/>
      <c r="BE438" s="275"/>
      <c r="BF438" s="275"/>
      <c r="BG438" s="275"/>
      <c r="BH438" s="275"/>
      <c r="BI438" s="275"/>
    </row>
    <row r="439" spans="1:61" ht="18" customHeight="1" x14ac:dyDescent="0.2">
      <c r="A439" s="274" t="s">
        <v>1067</v>
      </c>
      <c r="B439" s="275">
        <v>0</v>
      </c>
      <c r="C439" s="275">
        <v>0</v>
      </c>
      <c r="D439" s="275">
        <v>0</v>
      </c>
      <c r="E439" s="275">
        <v>0</v>
      </c>
      <c r="F439" s="275">
        <v>0</v>
      </c>
      <c r="G439" s="275">
        <v>0</v>
      </c>
      <c r="H439" s="275">
        <v>25</v>
      </c>
      <c r="I439" s="275">
        <v>58</v>
      </c>
      <c r="J439" s="275">
        <v>73</v>
      </c>
      <c r="K439" s="275">
        <v>86</v>
      </c>
      <c r="L439" s="275"/>
      <c r="M439" s="275"/>
      <c r="N439" s="275"/>
      <c r="O439" s="275"/>
      <c r="P439" s="275">
        <v>113</v>
      </c>
      <c r="Q439" s="275">
        <v>114</v>
      </c>
      <c r="R439" s="275">
        <v>150</v>
      </c>
      <c r="S439" s="275">
        <v>170</v>
      </c>
      <c r="T439" s="275">
        <v>195</v>
      </c>
      <c r="U439" s="275">
        <v>240</v>
      </c>
      <c r="V439" s="275">
        <v>260</v>
      </c>
      <c r="W439" s="275">
        <v>357</v>
      </c>
      <c r="X439" s="275">
        <v>352</v>
      </c>
      <c r="Y439" s="275">
        <v>390</v>
      </c>
      <c r="Z439" s="275">
        <v>495</v>
      </c>
      <c r="AA439" s="275">
        <v>529</v>
      </c>
      <c r="AB439" s="275">
        <v>546</v>
      </c>
      <c r="AC439" s="275">
        <v>695</v>
      </c>
      <c r="AD439" s="275">
        <v>809</v>
      </c>
      <c r="AE439" s="275">
        <v>807</v>
      </c>
      <c r="AF439" s="275">
        <v>911</v>
      </c>
      <c r="AG439" s="275">
        <v>1082</v>
      </c>
      <c r="AH439" s="275">
        <v>1183</v>
      </c>
      <c r="AI439" s="275">
        <v>1290</v>
      </c>
      <c r="AJ439" s="275">
        <v>1550</v>
      </c>
      <c r="AK439" s="275">
        <v>1708</v>
      </c>
      <c r="AL439" s="275">
        <v>1985</v>
      </c>
      <c r="AM439" s="275">
        <v>2336</v>
      </c>
      <c r="AN439" s="275">
        <v>3468</v>
      </c>
      <c r="AO439" s="275">
        <v>3911</v>
      </c>
      <c r="AP439" s="275">
        <v>2827</v>
      </c>
      <c r="AQ439" s="275">
        <v>3446</v>
      </c>
      <c r="AR439" s="275">
        <v>3917</v>
      </c>
      <c r="AS439" s="275">
        <v>4280</v>
      </c>
      <c r="AT439" s="275">
        <v>4722</v>
      </c>
      <c r="AU439" s="275">
        <v>5412</v>
      </c>
      <c r="AV439" s="275">
        <v>5811</v>
      </c>
      <c r="AW439" s="275">
        <v>6331</v>
      </c>
      <c r="AX439" s="275">
        <v>6485</v>
      </c>
      <c r="AY439" s="275">
        <v>6917</v>
      </c>
      <c r="AZ439" s="275">
        <v>7824</v>
      </c>
      <c r="BA439" s="275">
        <v>7739</v>
      </c>
      <c r="BB439" s="275">
        <v>8139</v>
      </c>
      <c r="BC439" s="275">
        <v>8384</v>
      </c>
      <c r="BD439" s="275">
        <v>8290</v>
      </c>
      <c r="BE439" s="275">
        <v>8634</v>
      </c>
      <c r="BF439" s="275">
        <v>8532</v>
      </c>
      <c r="BG439" s="275">
        <v>8957</v>
      </c>
      <c r="BH439" s="275">
        <v>9534</v>
      </c>
      <c r="BI439" s="275">
        <v>9519</v>
      </c>
    </row>
    <row r="440" spans="1:61" ht="18" customHeight="1" x14ac:dyDescent="0.2">
      <c r="A440" s="274" t="s">
        <v>1066</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75"/>
      <c r="AE440" s="275"/>
      <c r="AF440" s="275"/>
      <c r="AG440" s="275"/>
      <c r="AH440" s="275"/>
      <c r="AI440" s="275"/>
      <c r="AJ440" s="275"/>
      <c r="AK440" s="275"/>
      <c r="AL440" s="275"/>
      <c r="AM440" s="275"/>
      <c r="AN440" s="275"/>
      <c r="AO440" s="275"/>
      <c r="AP440" s="275"/>
      <c r="AQ440" s="275"/>
      <c r="AR440" s="275"/>
      <c r="AS440" s="275"/>
      <c r="AT440" s="275"/>
      <c r="AU440" s="275"/>
      <c r="AV440" s="275"/>
      <c r="AW440" s="275"/>
      <c r="AX440" s="275"/>
      <c r="AY440" s="275"/>
      <c r="AZ440" s="275"/>
      <c r="BA440" s="275"/>
      <c r="BB440" s="275"/>
      <c r="BC440" s="275"/>
      <c r="BD440" s="275"/>
      <c r="BE440" s="275"/>
      <c r="BF440" s="275"/>
      <c r="BG440" s="275"/>
      <c r="BH440" s="275"/>
      <c r="BI440" s="275"/>
    </row>
    <row r="441" spans="1:61" ht="18" customHeight="1" x14ac:dyDescent="0.2">
      <c r="A441" s="274" t="s">
        <v>1065</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75"/>
      <c r="AE441" s="275"/>
      <c r="AF441" s="275"/>
      <c r="AG441" s="275"/>
      <c r="AH441" s="275"/>
      <c r="AI441" s="275"/>
      <c r="AJ441" s="275"/>
      <c r="AK441" s="275"/>
      <c r="AL441" s="275"/>
      <c r="AM441" s="275"/>
      <c r="AN441" s="275"/>
      <c r="AO441" s="275"/>
      <c r="AP441" s="275"/>
      <c r="AQ441" s="275"/>
      <c r="AR441" s="275"/>
      <c r="AS441" s="275"/>
      <c r="AT441" s="275"/>
      <c r="AU441" s="275"/>
      <c r="AV441" s="275"/>
      <c r="AW441" s="275"/>
      <c r="AX441" s="275"/>
      <c r="AY441" s="275"/>
      <c r="AZ441" s="275"/>
      <c r="BA441" s="275"/>
      <c r="BB441" s="275"/>
      <c r="BC441" s="275"/>
      <c r="BD441" s="275"/>
      <c r="BE441" s="275"/>
      <c r="BF441" s="275"/>
      <c r="BG441" s="275"/>
      <c r="BH441" s="275"/>
      <c r="BI441" s="275"/>
    </row>
    <row r="442" spans="1:61" ht="18" customHeight="1" x14ac:dyDescent="0.2">
      <c r="A442" s="274" t="s">
        <v>1064</v>
      </c>
      <c r="B442" s="275">
        <v>0</v>
      </c>
      <c r="C442" s="275">
        <v>0</v>
      </c>
      <c r="D442" s="275">
        <v>0</v>
      </c>
      <c r="E442" s="275">
        <v>0</v>
      </c>
      <c r="F442" s="275">
        <v>0</v>
      </c>
      <c r="G442" s="275">
        <v>0</v>
      </c>
      <c r="H442" s="275">
        <v>25</v>
      </c>
      <c r="I442" s="275">
        <v>58</v>
      </c>
      <c r="J442" s="275">
        <v>73</v>
      </c>
      <c r="K442" s="275">
        <v>86</v>
      </c>
      <c r="L442" s="275"/>
      <c r="M442" s="275"/>
      <c r="N442" s="275"/>
      <c r="O442" s="275"/>
      <c r="P442" s="275">
        <v>113</v>
      </c>
      <c r="Q442" s="275">
        <v>114</v>
      </c>
      <c r="R442" s="275">
        <v>150</v>
      </c>
      <c r="S442" s="275">
        <v>170</v>
      </c>
      <c r="T442" s="275">
        <v>195</v>
      </c>
      <c r="U442" s="275">
        <v>240</v>
      </c>
      <c r="V442" s="275">
        <v>260</v>
      </c>
      <c r="W442" s="275">
        <v>357</v>
      </c>
      <c r="X442" s="275">
        <v>352</v>
      </c>
      <c r="Y442" s="275">
        <v>390</v>
      </c>
      <c r="Z442" s="275">
        <v>495</v>
      </c>
      <c r="AA442" s="275">
        <v>529</v>
      </c>
      <c r="AB442" s="275">
        <v>546</v>
      </c>
      <c r="AC442" s="275">
        <v>695</v>
      </c>
      <c r="AD442" s="275">
        <v>809</v>
      </c>
      <c r="AE442" s="275">
        <v>807</v>
      </c>
      <c r="AF442" s="275">
        <v>911</v>
      </c>
      <c r="AG442" s="275">
        <v>1082</v>
      </c>
      <c r="AH442" s="275">
        <v>1183</v>
      </c>
      <c r="AI442" s="275">
        <v>1290</v>
      </c>
      <c r="AJ442" s="275">
        <v>1550</v>
      </c>
      <c r="AK442" s="275">
        <v>1708</v>
      </c>
      <c r="AL442" s="275">
        <v>1985</v>
      </c>
      <c r="AM442" s="275">
        <v>2336</v>
      </c>
      <c r="AN442" s="275">
        <v>3468</v>
      </c>
      <c r="AO442" s="275">
        <v>3911</v>
      </c>
      <c r="AP442" s="275">
        <v>2827</v>
      </c>
      <c r="AQ442" s="275">
        <v>3446</v>
      </c>
      <c r="AR442" s="275">
        <v>3908</v>
      </c>
      <c r="AS442" s="275">
        <v>4239</v>
      </c>
      <c r="AT442" s="275">
        <v>4632</v>
      </c>
      <c r="AU442" s="275">
        <v>5299</v>
      </c>
      <c r="AV442" s="275">
        <v>5667</v>
      </c>
      <c r="AW442" s="275">
        <v>6175</v>
      </c>
      <c r="AX442" s="275">
        <v>6327</v>
      </c>
      <c r="AY442" s="275">
        <v>6740</v>
      </c>
      <c r="AZ442" s="275">
        <v>7649</v>
      </c>
      <c r="BA442" s="275">
        <v>7531</v>
      </c>
      <c r="BB442" s="275">
        <v>7915</v>
      </c>
      <c r="BC442" s="275">
        <v>8159</v>
      </c>
      <c r="BD442" s="275">
        <v>8049</v>
      </c>
      <c r="BE442" s="275">
        <v>8360</v>
      </c>
      <c r="BF442" s="275">
        <v>8237</v>
      </c>
      <c r="BG442" s="275">
        <v>8616</v>
      </c>
      <c r="BH442" s="275">
        <v>9162</v>
      </c>
      <c r="BI442" s="275">
        <v>9178</v>
      </c>
    </row>
    <row r="443" spans="1:61" ht="18" customHeight="1" x14ac:dyDescent="0.2">
      <c r="A443" s="274" t="s">
        <v>1052</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75"/>
      <c r="AE443" s="275"/>
      <c r="AF443" s="275"/>
      <c r="AG443" s="275"/>
      <c r="AH443" s="275"/>
      <c r="AI443" s="275"/>
      <c r="AJ443" s="275"/>
      <c r="AK443" s="275"/>
      <c r="AL443" s="275"/>
      <c r="AM443" s="275"/>
      <c r="AN443" s="275"/>
      <c r="AO443" s="275"/>
      <c r="AP443" s="275"/>
      <c r="AQ443" s="275"/>
      <c r="AR443" s="275"/>
      <c r="AS443" s="275"/>
      <c r="AT443" s="275"/>
      <c r="AU443" s="275"/>
      <c r="AV443" s="275"/>
      <c r="AW443" s="275"/>
      <c r="AX443" s="275"/>
      <c r="AY443" s="275"/>
      <c r="AZ443" s="275"/>
      <c r="BA443" s="275"/>
      <c r="BB443" s="275"/>
      <c r="BC443" s="275"/>
      <c r="BD443" s="275"/>
      <c r="BE443" s="275"/>
      <c r="BF443" s="275"/>
      <c r="BG443" s="275"/>
      <c r="BH443" s="275"/>
      <c r="BI443" s="275"/>
    </row>
    <row r="444" spans="1:61" ht="18" customHeight="1" x14ac:dyDescent="0.2">
      <c r="A444" s="274" t="s">
        <v>1051</v>
      </c>
      <c r="B444" s="275">
        <v>0</v>
      </c>
      <c r="C444" s="275">
        <v>0</v>
      </c>
      <c r="D444" s="275">
        <v>0</v>
      </c>
      <c r="E444" s="275">
        <v>0</v>
      </c>
      <c r="F444" s="275">
        <v>0</v>
      </c>
      <c r="G444" s="275">
        <v>0</v>
      </c>
      <c r="H444" s="275">
        <v>25</v>
      </c>
      <c r="I444" s="275">
        <v>58</v>
      </c>
      <c r="J444" s="275">
        <v>73</v>
      </c>
      <c r="K444" s="275">
        <v>86</v>
      </c>
      <c r="L444" s="275"/>
      <c r="M444" s="275"/>
      <c r="N444" s="275"/>
      <c r="O444" s="275"/>
      <c r="P444" s="275">
        <v>113</v>
      </c>
      <c r="Q444" s="275">
        <v>114</v>
      </c>
      <c r="R444" s="275">
        <v>150</v>
      </c>
      <c r="S444" s="275">
        <v>170</v>
      </c>
      <c r="T444" s="275">
        <v>195</v>
      </c>
      <c r="U444" s="275">
        <v>240</v>
      </c>
      <c r="V444" s="275">
        <v>260</v>
      </c>
      <c r="W444" s="275">
        <v>357</v>
      </c>
      <c r="X444" s="275">
        <v>352</v>
      </c>
      <c r="Y444" s="275">
        <v>390</v>
      </c>
      <c r="Z444" s="275">
        <v>495</v>
      </c>
      <c r="AA444" s="275">
        <v>529</v>
      </c>
      <c r="AB444" s="275">
        <v>546</v>
      </c>
      <c r="AC444" s="275">
        <v>695</v>
      </c>
      <c r="AD444" s="275">
        <v>809</v>
      </c>
      <c r="AE444" s="275">
        <v>807</v>
      </c>
      <c r="AF444" s="275">
        <v>911</v>
      </c>
      <c r="AG444" s="275">
        <v>1082</v>
      </c>
      <c r="AH444" s="275">
        <v>1183</v>
      </c>
      <c r="AI444" s="275">
        <v>1290</v>
      </c>
      <c r="AJ444" s="275">
        <v>1550</v>
      </c>
      <c r="AK444" s="275">
        <v>1708</v>
      </c>
      <c r="AL444" s="275">
        <v>1985</v>
      </c>
      <c r="AM444" s="275">
        <v>2336</v>
      </c>
      <c r="AN444" s="275">
        <v>3468</v>
      </c>
      <c r="AO444" s="275">
        <v>3911</v>
      </c>
      <c r="AP444" s="275">
        <v>2827</v>
      </c>
      <c r="AQ444" s="275">
        <v>3446</v>
      </c>
      <c r="AR444" s="275">
        <v>3908</v>
      </c>
      <c r="AS444" s="275">
        <v>4239</v>
      </c>
      <c r="AT444" s="275">
        <v>4632</v>
      </c>
      <c r="AU444" s="275">
        <v>5299</v>
      </c>
      <c r="AV444" s="275">
        <v>5667</v>
      </c>
      <c r="AW444" s="275">
        <v>6175</v>
      </c>
      <c r="AX444" s="275">
        <v>6327</v>
      </c>
      <c r="AY444" s="275">
        <v>6740</v>
      </c>
      <c r="AZ444" s="275">
        <v>7649</v>
      </c>
      <c r="BA444" s="275">
        <v>7531</v>
      </c>
      <c r="BB444" s="275">
        <v>7915</v>
      </c>
      <c r="BC444" s="275">
        <v>8159</v>
      </c>
      <c r="BD444" s="275">
        <v>8049</v>
      </c>
      <c r="BE444" s="275">
        <v>8360</v>
      </c>
      <c r="BF444" s="275">
        <v>8237</v>
      </c>
      <c r="BG444" s="275">
        <v>8616</v>
      </c>
      <c r="BH444" s="275">
        <v>9162</v>
      </c>
      <c r="BI444" s="275">
        <v>9178</v>
      </c>
    </row>
    <row r="445" spans="1:61" ht="18" customHeight="1" x14ac:dyDescent="0.2">
      <c r="A445" s="274" t="s">
        <v>1063</v>
      </c>
      <c r="B445" s="275">
        <v>0</v>
      </c>
      <c r="C445" s="275">
        <v>0</v>
      </c>
      <c r="D445" s="275">
        <v>0</v>
      </c>
      <c r="E445" s="275">
        <v>0</v>
      </c>
      <c r="F445" s="275">
        <v>0</v>
      </c>
      <c r="G445" s="275">
        <v>0</v>
      </c>
      <c r="H445" s="275">
        <v>0</v>
      </c>
      <c r="I445" s="275">
        <v>0</v>
      </c>
      <c r="J445" s="275">
        <v>0</v>
      </c>
      <c r="K445" s="275">
        <v>0</v>
      </c>
      <c r="L445" s="275"/>
      <c r="M445" s="275"/>
      <c r="N445" s="275"/>
      <c r="O445" s="275"/>
      <c r="P445" s="275">
        <v>0</v>
      </c>
      <c r="Q445" s="275">
        <v>0</v>
      </c>
      <c r="R445" s="275">
        <v>0</v>
      </c>
      <c r="S445" s="275">
        <v>0</v>
      </c>
      <c r="T445" s="275">
        <v>0</v>
      </c>
      <c r="U445" s="275">
        <v>0</v>
      </c>
      <c r="V445" s="275">
        <v>0</v>
      </c>
      <c r="W445" s="275">
        <v>0</v>
      </c>
      <c r="X445" s="275">
        <v>0</v>
      </c>
      <c r="Y445" s="275">
        <v>0</v>
      </c>
      <c r="Z445" s="275">
        <v>0</v>
      </c>
      <c r="AA445" s="275">
        <v>0</v>
      </c>
      <c r="AB445" s="275">
        <v>0</v>
      </c>
      <c r="AC445" s="275">
        <v>0</v>
      </c>
      <c r="AD445" s="275">
        <v>0</v>
      </c>
      <c r="AE445" s="275">
        <v>0</v>
      </c>
      <c r="AF445" s="275">
        <v>0</v>
      </c>
      <c r="AG445" s="275">
        <v>0</v>
      </c>
      <c r="AH445" s="275">
        <v>0</v>
      </c>
      <c r="AI445" s="275">
        <v>0</v>
      </c>
      <c r="AJ445" s="275">
        <v>0</v>
      </c>
      <c r="AK445" s="275">
        <v>0</v>
      </c>
      <c r="AL445" s="275">
        <v>0</v>
      </c>
      <c r="AM445" s="275">
        <v>0</v>
      </c>
      <c r="AN445" s="275">
        <v>0</v>
      </c>
      <c r="AO445" s="275">
        <v>0</v>
      </c>
      <c r="AP445" s="275">
        <v>0</v>
      </c>
      <c r="AQ445" s="275">
        <v>0</v>
      </c>
      <c r="AR445" s="275">
        <v>9</v>
      </c>
      <c r="AS445" s="275">
        <v>41</v>
      </c>
      <c r="AT445" s="275">
        <v>90</v>
      </c>
      <c r="AU445" s="275">
        <v>113</v>
      </c>
      <c r="AV445" s="275">
        <v>143</v>
      </c>
      <c r="AW445" s="275">
        <v>156</v>
      </c>
      <c r="AX445" s="275">
        <v>158</v>
      </c>
      <c r="AY445" s="275">
        <v>177</v>
      </c>
      <c r="AZ445" s="275">
        <v>175</v>
      </c>
      <c r="BA445" s="275">
        <v>207</v>
      </c>
      <c r="BB445" s="275">
        <v>224</v>
      </c>
      <c r="BC445" s="275">
        <v>225</v>
      </c>
      <c r="BD445" s="275">
        <v>240</v>
      </c>
      <c r="BE445" s="275">
        <v>274</v>
      </c>
      <c r="BF445" s="275">
        <v>295</v>
      </c>
      <c r="BG445" s="275">
        <v>341</v>
      </c>
      <c r="BH445" s="275">
        <v>372</v>
      </c>
      <c r="BI445" s="275">
        <v>341</v>
      </c>
    </row>
    <row r="446" spans="1:61" ht="18" customHeight="1" x14ac:dyDescent="0.2">
      <c r="A446" s="274" t="s">
        <v>1052</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75"/>
      <c r="AE446" s="275"/>
      <c r="AF446" s="275"/>
      <c r="AG446" s="275"/>
      <c r="AH446" s="275"/>
      <c r="AI446" s="275"/>
      <c r="AJ446" s="275"/>
      <c r="AK446" s="275"/>
      <c r="AL446" s="275"/>
      <c r="AM446" s="275"/>
      <c r="AN446" s="275"/>
      <c r="AO446" s="275"/>
      <c r="AP446" s="275"/>
      <c r="AQ446" s="275"/>
      <c r="AR446" s="275"/>
      <c r="AS446" s="275"/>
      <c r="AT446" s="275"/>
      <c r="AU446" s="275"/>
      <c r="AV446" s="275"/>
      <c r="AW446" s="275"/>
      <c r="AX446" s="275"/>
      <c r="AY446" s="275"/>
      <c r="AZ446" s="275"/>
      <c r="BA446" s="275"/>
      <c r="BB446" s="275"/>
      <c r="BC446" s="275"/>
      <c r="BD446" s="275"/>
      <c r="BE446" s="275"/>
      <c r="BF446" s="275"/>
      <c r="BG446" s="275"/>
      <c r="BH446" s="275"/>
      <c r="BI446" s="275"/>
    </row>
    <row r="447" spans="1:61" ht="18" customHeight="1" x14ac:dyDescent="0.2">
      <c r="A447" s="274" t="s">
        <v>1051</v>
      </c>
      <c r="B447" s="275">
        <v>0</v>
      </c>
      <c r="C447" s="275">
        <v>0</v>
      </c>
      <c r="D447" s="275">
        <v>0</v>
      </c>
      <c r="E447" s="275">
        <v>0</v>
      </c>
      <c r="F447" s="275">
        <v>0</v>
      </c>
      <c r="G447" s="275">
        <v>0</v>
      </c>
      <c r="H447" s="275">
        <v>0</v>
      </c>
      <c r="I447" s="275">
        <v>0</v>
      </c>
      <c r="J447" s="275">
        <v>0</v>
      </c>
      <c r="K447" s="275">
        <v>0</v>
      </c>
      <c r="L447" s="275"/>
      <c r="M447" s="275"/>
      <c r="N447" s="275"/>
      <c r="O447" s="275"/>
      <c r="P447" s="275">
        <v>0</v>
      </c>
      <c r="Q447" s="275">
        <v>0</v>
      </c>
      <c r="R447" s="275">
        <v>0</v>
      </c>
      <c r="S447" s="275">
        <v>0</v>
      </c>
      <c r="T447" s="275">
        <v>0</v>
      </c>
      <c r="U447" s="275">
        <v>0</v>
      </c>
      <c r="V447" s="275">
        <v>0</v>
      </c>
      <c r="W447" s="275">
        <v>0</v>
      </c>
      <c r="X447" s="275">
        <v>0</v>
      </c>
      <c r="Y447" s="275">
        <v>0</v>
      </c>
      <c r="Z447" s="275">
        <v>0</v>
      </c>
      <c r="AA447" s="275">
        <v>0</v>
      </c>
      <c r="AB447" s="275">
        <v>0</v>
      </c>
      <c r="AC447" s="275">
        <v>0</v>
      </c>
      <c r="AD447" s="275">
        <v>0</v>
      </c>
      <c r="AE447" s="275">
        <v>0</v>
      </c>
      <c r="AF447" s="275">
        <v>0</v>
      </c>
      <c r="AG447" s="275">
        <v>0</v>
      </c>
      <c r="AH447" s="275">
        <v>0</v>
      </c>
      <c r="AI447" s="275">
        <v>0</v>
      </c>
      <c r="AJ447" s="275">
        <v>0</v>
      </c>
      <c r="AK447" s="275">
        <v>0</v>
      </c>
      <c r="AL447" s="275">
        <v>0</v>
      </c>
      <c r="AM447" s="275">
        <v>0</v>
      </c>
      <c r="AN447" s="275">
        <v>0</v>
      </c>
      <c r="AO447" s="275">
        <v>0</v>
      </c>
      <c r="AP447" s="275">
        <v>0</v>
      </c>
      <c r="AQ447" s="275">
        <v>0</v>
      </c>
      <c r="AR447" s="275">
        <v>9</v>
      </c>
      <c r="AS447" s="275">
        <v>41</v>
      </c>
      <c r="AT447" s="275">
        <v>90</v>
      </c>
      <c r="AU447" s="275">
        <v>113</v>
      </c>
      <c r="AV447" s="275">
        <v>143</v>
      </c>
      <c r="AW447" s="275">
        <v>156</v>
      </c>
      <c r="AX447" s="275">
        <v>158</v>
      </c>
      <c r="AY447" s="275">
        <v>177</v>
      </c>
      <c r="AZ447" s="275">
        <v>175</v>
      </c>
      <c r="BA447" s="275">
        <v>207</v>
      </c>
      <c r="BB447" s="275">
        <v>224</v>
      </c>
      <c r="BC447" s="275">
        <v>225</v>
      </c>
      <c r="BD447" s="275">
        <v>240</v>
      </c>
      <c r="BE447" s="275">
        <v>274</v>
      </c>
      <c r="BF447" s="275">
        <v>295</v>
      </c>
      <c r="BG447" s="275">
        <v>341</v>
      </c>
      <c r="BH447" s="275">
        <v>372</v>
      </c>
      <c r="BI447" s="275">
        <v>341</v>
      </c>
    </row>
    <row r="448" spans="1:61" ht="18" customHeight="1" x14ac:dyDescent="0.2">
      <c r="A448" s="274" t="s">
        <v>1062</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75"/>
      <c r="AE448" s="275"/>
      <c r="AF448" s="275"/>
      <c r="AG448" s="275"/>
      <c r="AH448" s="275"/>
      <c r="AI448" s="275"/>
      <c r="AJ448" s="275"/>
      <c r="AK448" s="275"/>
      <c r="AL448" s="275"/>
      <c r="AM448" s="275"/>
      <c r="AN448" s="275"/>
      <c r="AO448" s="275"/>
      <c r="AP448" s="275"/>
      <c r="AQ448" s="275"/>
      <c r="AR448" s="275"/>
      <c r="AS448" s="275"/>
      <c r="AT448" s="275"/>
      <c r="AU448" s="275"/>
      <c r="AV448" s="275"/>
      <c r="AW448" s="275"/>
      <c r="AX448" s="275"/>
      <c r="AY448" s="275"/>
      <c r="AZ448" s="275"/>
      <c r="BA448" s="275"/>
      <c r="BB448" s="275"/>
      <c r="BC448" s="275"/>
      <c r="BD448" s="275"/>
      <c r="BE448" s="275"/>
      <c r="BF448" s="275"/>
      <c r="BG448" s="275"/>
      <c r="BH448" s="275"/>
      <c r="BI448" s="275"/>
    </row>
    <row r="449" spans="1:61" ht="18" customHeight="1" x14ac:dyDescent="0.2">
      <c r="A449" s="274" t="s">
        <v>1061</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75"/>
      <c r="AE449" s="275"/>
      <c r="AF449" s="275"/>
      <c r="AG449" s="275"/>
      <c r="AH449" s="275"/>
      <c r="AI449" s="275"/>
      <c r="AJ449" s="275"/>
      <c r="AK449" s="275"/>
      <c r="AL449" s="275"/>
      <c r="AM449" s="275"/>
      <c r="AN449" s="275"/>
      <c r="AO449" s="275"/>
      <c r="AP449" s="275"/>
      <c r="AQ449" s="275"/>
      <c r="AR449" s="275"/>
      <c r="AS449" s="275"/>
      <c r="AT449" s="275"/>
      <c r="AU449" s="275"/>
      <c r="AV449" s="275"/>
      <c r="AW449" s="275"/>
      <c r="AX449" s="275"/>
      <c r="AY449" s="275"/>
      <c r="AZ449" s="275"/>
      <c r="BA449" s="275"/>
      <c r="BB449" s="275"/>
      <c r="BC449" s="275"/>
      <c r="BD449" s="275"/>
      <c r="BE449" s="275"/>
      <c r="BF449" s="275"/>
      <c r="BG449" s="275"/>
      <c r="BH449" s="275"/>
      <c r="BI449" s="275"/>
    </row>
    <row r="450" spans="1:61" ht="18" customHeight="1" x14ac:dyDescent="0.2">
      <c r="A450" s="274" t="s">
        <v>1060</v>
      </c>
      <c r="B450" s="275">
        <v>30</v>
      </c>
      <c r="C450" s="275">
        <v>38</v>
      </c>
      <c r="D450" s="275">
        <v>43</v>
      </c>
      <c r="E450" s="275">
        <v>44</v>
      </c>
      <c r="F450" s="275">
        <v>85</v>
      </c>
      <c r="G450" s="275">
        <v>150</v>
      </c>
      <c r="H450" s="275">
        <v>98</v>
      </c>
      <c r="I450" s="275">
        <v>60</v>
      </c>
      <c r="J450" s="275">
        <v>65</v>
      </c>
      <c r="K450" s="275">
        <v>71</v>
      </c>
      <c r="L450" s="275"/>
      <c r="M450" s="275"/>
      <c r="N450" s="275"/>
      <c r="O450" s="275"/>
      <c r="P450" s="275">
        <v>53</v>
      </c>
      <c r="Q450" s="275">
        <v>54</v>
      </c>
      <c r="R450" s="275">
        <v>60</v>
      </c>
      <c r="S450" s="275">
        <v>67</v>
      </c>
      <c r="T450" s="275">
        <v>78</v>
      </c>
      <c r="U450" s="275">
        <v>81</v>
      </c>
      <c r="V450" s="275">
        <v>102</v>
      </c>
      <c r="W450" s="275">
        <v>123</v>
      </c>
      <c r="X450" s="275">
        <v>127</v>
      </c>
      <c r="Y450" s="275">
        <v>142</v>
      </c>
      <c r="Z450" s="275">
        <v>157</v>
      </c>
      <c r="AA450" s="275">
        <v>167</v>
      </c>
      <c r="AB450" s="275">
        <v>173</v>
      </c>
      <c r="AC450" s="275">
        <v>211</v>
      </c>
      <c r="AD450" s="275">
        <v>253</v>
      </c>
      <c r="AE450" s="275">
        <v>298</v>
      </c>
      <c r="AF450" s="275">
        <v>378</v>
      </c>
      <c r="AG450" s="275">
        <v>464</v>
      </c>
      <c r="AH450" s="275">
        <v>553</v>
      </c>
      <c r="AI450" s="275">
        <v>651</v>
      </c>
      <c r="AJ450" s="275">
        <v>700</v>
      </c>
      <c r="AK450" s="275">
        <v>856</v>
      </c>
      <c r="AL450" s="275">
        <v>957</v>
      </c>
      <c r="AM450" s="275">
        <v>796</v>
      </c>
      <c r="AN450" s="275">
        <v>756</v>
      </c>
      <c r="AO450" s="275">
        <v>725</v>
      </c>
      <c r="AP450" s="275">
        <v>805</v>
      </c>
      <c r="AQ450" s="275">
        <v>737</v>
      </c>
      <c r="AR450" s="275">
        <v>596</v>
      </c>
      <c r="AS450" s="275">
        <v>412</v>
      </c>
      <c r="AT450" s="275">
        <v>901</v>
      </c>
      <c r="AU450" s="275">
        <v>1971</v>
      </c>
      <c r="AV450" s="275">
        <v>2904</v>
      </c>
      <c r="AW450" s="275">
        <v>3783</v>
      </c>
      <c r="AX450" s="275">
        <v>4012</v>
      </c>
      <c r="AY450" s="275">
        <v>3621</v>
      </c>
      <c r="AZ450" s="275">
        <v>2752</v>
      </c>
      <c r="BA450" s="275">
        <v>2083</v>
      </c>
      <c r="BB450" s="275">
        <v>1233</v>
      </c>
      <c r="BC450" s="275">
        <v>615</v>
      </c>
      <c r="BD450" s="275">
        <v>155</v>
      </c>
      <c r="BE450" s="275">
        <v>268</v>
      </c>
      <c r="BF450" s="275">
        <v>500</v>
      </c>
      <c r="BG450" s="275">
        <v>1337</v>
      </c>
      <c r="BH450" s="275">
        <v>2076</v>
      </c>
      <c r="BI450" s="275">
        <v>2352</v>
      </c>
    </row>
    <row r="451" spans="1:61" ht="18" customHeight="1" x14ac:dyDescent="0.2">
      <c r="A451" s="274" t="s">
        <v>1059</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s="275"/>
      <c r="AG451" s="275"/>
      <c r="AH451" s="275"/>
      <c r="AI451" s="275"/>
      <c r="AJ451" s="275"/>
      <c r="AK451" s="275"/>
      <c r="AL451" s="275"/>
      <c r="AM451" s="275"/>
      <c r="AN451" s="275"/>
      <c r="AO451" s="275"/>
      <c r="AP451" s="275"/>
      <c r="AQ451" s="275"/>
      <c r="AR451" s="275"/>
      <c r="AS451" s="275"/>
      <c r="AT451" s="275"/>
      <c r="AU451" s="275"/>
      <c r="AV451" s="275"/>
      <c r="AW451" s="275"/>
      <c r="AX451" s="275"/>
      <c r="AY451" s="275"/>
      <c r="AZ451" s="275"/>
      <c r="BA451" s="275"/>
      <c r="BB451" s="275"/>
      <c r="BC451" s="275"/>
      <c r="BD451" s="275"/>
      <c r="BE451" s="275"/>
      <c r="BF451" s="275"/>
      <c r="BG451" s="275"/>
      <c r="BH451" s="275"/>
      <c r="BI451" s="275"/>
    </row>
    <row r="452" spans="1:61" ht="18" customHeight="1" x14ac:dyDescent="0.2">
      <c r="A452" s="274" t="s">
        <v>1058</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s="275"/>
      <c r="AG452" s="275"/>
      <c r="AH452" s="275"/>
      <c r="AI452" s="275"/>
      <c r="AJ452" s="275"/>
      <c r="AK452" s="275"/>
      <c r="AL452" s="275"/>
      <c r="AM452" s="275"/>
      <c r="AN452" s="275"/>
      <c r="AO452" s="275"/>
      <c r="AP452" s="275"/>
      <c r="AQ452" s="275"/>
      <c r="AR452" s="275"/>
      <c r="AS452" s="275"/>
      <c r="AT452" s="275"/>
      <c r="AU452" s="275"/>
      <c r="AV452" s="275"/>
      <c r="AW452" s="275"/>
      <c r="AX452" s="275"/>
      <c r="AY452" s="275"/>
      <c r="AZ452" s="275"/>
      <c r="BA452" s="275"/>
      <c r="BB452" s="275"/>
      <c r="BC452" s="275"/>
      <c r="BD452" s="275"/>
      <c r="BE452" s="275"/>
      <c r="BF452" s="275"/>
      <c r="BG452" s="275"/>
      <c r="BH452" s="275"/>
      <c r="BI452" s="275"/>
    </row>
    <row r="453" spans="1:61" ht="18" customHeight="1" x14ac:dyDescent="0.2">
      <c r="A453" s="274" t="s">
        <v>1057</v>
      </c>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c r="Z453" s="275"/>
      <c r="AA453" s="275"/>
      <c r="AB453" s="275"/>
      <c r="AC453" s="275"/>
      <c r="AD453" s="275"/>
      <c r="AE453" s="275"/>
      <c r="AF453" s="275"/>
      <c r="AG453" s="275"/>
      <c r="AH453" s="275"/>
      <c r="AI453" s="275"/>
      <c r="AJ453" s="275"/>
      <c r="AK453" s="275"/>
      <c r="AL453" s="275"/>
      <c r="AM453" s="275"/>
      <c r="AN453" s="275"/>
      <c r="AO453" s="275"/>
      <c r="AP453" s="275"/>
      <c r="AQ453" s="275"/>
      <c r="AR453" s="275"/>
      <c r="AS453" s="275"/>
      <c r="AT453" s="275"/>
      <c r="AU453" s="275"/>
      <c r="AV453" s="275"/>
      <c r="AW453" s="275"/>
      <c r="AX453" s="275"/>
      <c r="AY453" s="275"/>
      <c r="AZ453" s="275"/>
      <c r="BA453" s="275"/>
      <c r="BB453" s="275"/>
      <c r="BC453" s="275"/>
      <c r="BD453" s="275"/>
      <c r="BE453" s="275"/>
      <c r="BF453" s="275"/>
      <c r="BG453" s="275"/>
      <c r="BH453" s="275"/>
      <c r="BI453" s="275"/>
    </row>
    <row r="454" spans="1:61" ht="18" customHeight="1" x14ac:dyDescent="0.2">
      <c r="A454" s="274" t="s">
        <v>1056</v>
      </c>
      <c r="B454" s="275">
        <v>13</v>
      </c>
      <c r="C454" s="275">
        <v>14</v>
      </c>
      <c r="D454" s="275">
        <v>14</v>
      </c>
      <c r="E454" s="275">
        <v>15</v>
      </c>
      <c r="F454" s="275">
        <v>16</v>
      </c>
      <c r="G454" s="275">
        <v>16</v>
      </c>
      <c r="H454" s="275">
        <v>18</v>
      </c>
      <c r="I454" s="275">
        <v>20</v>
      </c>
      <c r="J454" s="275">
        <v>21</v>
      </c>
      <c r="K454" s="275">
        <v>23</v>
      </c>
      <c r="L454" s="275"/>
      <c r="M454" s="275"/>
      <c r="N454" s="275"/>
      <c r="O454" s="275"/>
      <c r="P454" s="275">
        <v>28</v>
      </c>
      <c r="Q454" s="275">
        <v>27</v>
      </c>
      <c r="R454" s="275">
        <v>31</v>
      </c>
      <c r="S454" s="275">
        <v>37</v>
      </c>
      <c r="T454" s="275">
        <v>46</v>
      </c>
      <c r="U454" s="275">
        <v>53</v>
      </c>
      <c r="V454" s="275">
        <v>64</v>
      </c>
      <c r="W454" s="275">
        <v>76</v>
      </c>
      <c r="X454" s="275">
        <v>81</v>
      </c>
      <c r="Y454" s="275">
        <v>90</v>
      </c>
      <c r="Z454" s="275">
        <v>98</v>
      </c>
      <c r="AA454" s="275">
        <v>106</v>
      </c>
      <c r="AB454" s="275">
        <v>109</v>
      </c>
      <c r="AC454" s="275">
        <v>135</v>
      </c>
      <c r="AD454" s="275">
        <v>178</v>
      </c>
      <c r="AE454" s="275">
        <v>213</v>
      </c>
      <c r="AF454" s="275">
        <v>287</v>
      </c>
      <c r="AG454" s="275">
        <v>366</v>
      </c>
      <c r="AH454" s="275">
        <v>452</v>
      </c>
      <c r="AI454" s="275">
        <v>545</v>
      </c>
      <c r="AJ454" s="275">
        <v>590</v>
      </c>
      <c r="AK454" s="275">
        <v>731</v>
      </c>
      <c r="AL454" s="275">
        <v>819</v>
      </c>
      <c r="AM454" s="275">
        <v>648</v>
      </c>
      <c r="AN454" s="275">
        <v>600</v>
      </c>
      <c r="AO454" s="275">
        <v>564</v>
      </c>
      <c r="AP454" s="275">
        <v>636</v>
      </c>
      <c r="AQ454" s="275">
        <v>557</v>
      </c>
      <c r="AR454" s="275">
        <v>412</v>
      </c>
      <c r="AS454" s="275">
        <v>220</v>
      </c>
      <c r="AT454" s="275">
        <v>699</v>
      </c>
      <c r="AU454" s="275">
        <v>1762</v>
      </c>
      <c r="AV454" s="275">
        <v>2688</v>
      </c>
      <c r="AW454" s="275">
        <v>3562</v>
      </c>
      <c r="AX454" s="275">
        <v>3793</v>
      </c>
      <c r="AY454" s="275">
        <v>3403</v>
      </c>
      <c r="AZ454" s="275">
        <v>2540</v>
      </c>
      <c r="BA454" s="275">
        <v>1840</v>
      </c>
      <c r="BB454" s="275">
        <v>972</v>
      </c>
      <c r="BC454" s="275">
        <v>366</v>
      </c>
      <c r="BD454" s="275">
        <v>-93</v>
      </c>
      <c r="BE454" s="275">
        <v>36</v>
      </c>
      <c r="BF454" s="275">
        <v>282</v>
      </c>
      <c r="BG454" s="275">
        <v>1108</v>
      </c>
      <c r="BH454" s="275">
        <v>1840</v>
      </c>
      <c r="BI454" s="275">
        <v>2116</v>
      </c>
    </row>
    <row r="455" spans="1:61" ht="18" customHeight="1" x14ac:dyDescent="0.2">
      <c r="A455" s="274" t="s">
        <v>1055</v>
      </c>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c r="Z455" s="275"/>
      <c r="AA455" s="275"/>
      <c r="AB455" s="275"/>
      <c r="AC455" s="275"/>
      <c r="AD455" s="275"/>
      <c r="AE455" s="275"/>
      <c r="AF455" s="275"/>
      <c r="AG455" s="275"/>
      <c r="AH455" s="275"/>
      <c r="AI455" s="275"/>
      <c r="AJ455" s="275"/>
      <c r="AK455" s="275"/>
      <c r="AL455" s="275"/>
      <c r="AM455" s="275"/>
      <c r="AN455" s="275"/>
      <c r="AO455" s="275"/>
      <c r="AP455" s="275"/>
      <c r="AQ455" s="275"/>
      <c r="AR455" s="275"/>
      <c r="AS455" s="275"/>
      <c r="AT455" s="275"/>
      <c r="AU455" s="275"/>
      <c r="AV455" s="275"/>
      <c r="AW455" s="275"/>
      <c r="AX455" s="275"/>
      <c r="AY455" s="275"/>
      <c r="AZ455" s="275"/>
      <c r="BA455" s="275"/>
      <c r="BB455" s="275"/>
      <c r="BC455" s="275"/>
      <c r="BD455" s="275"/>
      <c r="BE455" s="275"/>
      <c r="BF455" s="275"/>
      <c r="BG455" s="275"/>
      <c r="BH455" s="275"/>
      <c r="BI455" s="275"/>
    </row>
    <row r="456" spans="1:61" ht="18" customHeight="1" x14ac:dyDescent="0.2">
      <c r="A456" s="274" t="s">
        <v>1054</v>
      </c>
      <c r="B456" s="275">
        <v>7</v>
      </c>
      <c r="C456" s="275">
        <v>10</v>
      </c>
      <c r="D456" s="275">
        <v>10</v>
      </c>
      <c r="E456" s="275">
        <v>11</v>
      </c>
      <c r="F456" s="275">
        <v>12</v>
      </c>
      <c r="G456" s="275">
        <v>14</v>
      </c>
      <c r="H456" s="275">
        <v>16</v>
      </c>
      <c r="I456" s="275">
        <v>18</v>
      </c>
      <c r="J456" s="275">
        <v>21</v>
      </c>
      <c r="K456" s="275">
        <v>24</v>
      </c>
      <c r="L456" s="275"/>
      <c r="M456" s="275"/>
      <c r="N456" s="275"/>
      <c r="O456" s="275"/>
      <c r="P456" s="275">
        <v>23</v>
      </c>
      <c r="Q456" s="275">
        <v>26</v>
      </c>
      <c r="R456" s="275">
        <v>27</v>
      </c>
      <c r="S456" s="275">
        <v>27</v>
      </c>
      <c r="T456" s="275">
        <v>29</v>
      </c>
      <c r="U456" s="275">
        <v>25</v>
      </c>
      <c r="V456" s="275">
        <v>34</v>
      </c>
      <c r="W456" s="275">
        <v>44</v>
      </c>
      <c r="X456" s="275">
        <v>42</v>
      </c>
      <c r="Y456" s="275">
        <v>47</v>
      </c>
      <c r="Z456" s="275">
        <v>54</v>
      </c>
      <c r="AA456" s="275">
        <v>55</v>
      </c>
      <c r="AB456" s="275">
        <v>58</v>
      </c>
      <c r="AC456" s="275">
        <v>69</v>
      </c>
      <c r="AD456" s="275">
        <v>69</v>
      </c>
      <c r="AE456" s="275">
        <v>79</v>
      </c>
      <c r="AF456" s="275">
        <v>84</v>
      </c>
      <c r="AG456" s="275">
        <v>91</v>
      </c>
      <c r="AH456" s="275">
        <v>94</v>
      </c>
      <c r="AI456" s="275">
        <v>98</v>
      </c>
      <c r="AJ456" s="275">
        <v>102</v>
      </c>
      <c r="AK456" s="275">
        <v>117</v>
      </c>
      <c r="AL456" s="275">
        <v>130</v>
      </c>
      <c r="AM456" s="275">
        <v>139</v>
      </c>
      <c r="AN456" s="275">
        <v>147</v>
      </c>
      <c r="AO456" s="275">
        <v>153</v>
      </c>
      <c r="AP456" s="275">
        <v>159</v>
      </c>
      <c r="AQ456" s="275">
        <v>170</v>
      </c>
      <c r="AR456" s="275">
        <v>174</v>
      </c>
      <c r="AS456" s="275">
        <v>181</v>
      </c>
      <c r="AT456" s="275">
        <v>190</v>
      </c>
      <c r="AU456" s="275">
        <v>196</v>
      </c>
      <c r="AV456" s="275">
        <v>204</v>
      </c>
      <c r="AW456" s="275">
        <v>209</v>
      </c>
      <c r="AX456" s="275">
        <v>207</v>
      </c>
      <c r="AY456" s="275">
        <v>206</v>
      </c>
      <c r="AZ456" s="275">
        <v>199</v>
      </c>
      <c r="BA456" s="275">
        <v>230</v>
      </c>
      <c r="BB456" s="275">
        <v>249</v>
      </c>
      <c r="BC456" s="275">
        <v>236</v>
      </c>
      <c r="BD456" s="275">
        <v>234</v>
      </c>
      <c r="BE456" s="275">
        <v>218</v>
      </c>
      <c r="BF456" s="275">
        <v>205</v>
      </c>
      <c r="BG456" s="275">
        <v>216</v>
      </c>
      <c r="BH456" s="275">
        <v>222</v>
      </c>
      <c r="BI456" s="275">
        <v>222</v>
      </c>
    </row>
    <row r="457" spans="1:61" ht="18" customHeight="1" x14ac:dyDescent="0.2">
      <c r="A457" s="274" t="s">
        <v>1052</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75"/>
      <c r="AE457" s="275"/>
      <c r="AF457" s="275"/>
      <c r="AG457" s="275"/>
      <c r="AH457" s="275"/>
      <c r="AI457" s="275"/>
      <c r="AJ457" s="275"/>
      <c r="AK457" s="275"/>
      <c r="AL457" s="275"/>
      <c r="AM457" s="275"/>
      <c r="AN457" s="275"/>
      <c r="AO457" s="275"/>
      <c r="AP457" s="275"/>
      <c r="AQ457" s="275"/>
      <c r="AR457" s="275"/>
      <c r="AS457" s="275"/>
      <c r="AT457" s="275"/>
      <c r="AU457" s="275"/>
      <c r="AV457" s="275"/>
      <c r="AW457" s="275"/>
      <c r="AX457" s="275"/>
      <c r="AY457" s="275"/>
      <c r="AZ457" s="275"/>
      <c r="BA457" s="275"/>
      <c r="BB457" s="275"/>
      <c r="BC457" s="275"/>
      <c r="BD457" s="275"/>
      <c r="BE457" s="275"/>
      <c r="BF457" s="275"/>
      <c r="BG457" s="275"/>
      <c r="BH457" s="275"/>
      <c r="BI457" s="275"/>
    </row>
    <row r="458" spans="1:61" ht="18" customHeight="1" x14ac:dyDescent="0.2">
      <c r="A458" s="274" t="s">
        <v>1051</v>
      </c>
      <c r="B458" s="275">
        <v>7</v>
      </c>
      <c r="C458" s="275">
        <v>10</v>
      </c>
      <c r="D458" s="275">
        <v>10</v>
      </c>
      <c r="E458" s="275">
        <v>11</v>
      </c>
      <c r="F458" s="275">
        <v>12</v>
      </c>
      <c r="G458" s="275">
        <v>14</v>
      </c>
      <c r="H458" s="275">
        <v>16</v>
      </c>
      <c r="I458" s="275">
        <v>18</v>
      </c>
      <c r="J458" s="275">
        <v>21</v>
      </c>
      <c r="K458" s="275">
        <v>24</v>
      </c>
      <c r="L458" s="275"/>
      <c r="M458" s="275"/>
      <c r="N458" s="275"/>
      <c r="O458" s="275"/>
      <c r="P458" s="275">
        <v>23</v>
      </c>
      <c r="Q458" s="275">
        <v>26</v>
      </c>
      <c r="R458" s="275">
        <v>27</v>
      </c>
      <c r="S458" s="275">
        <v>27</v>
      </c>
      <c r="T458" s="275">
        <v>29</v>
      </c>
      <c r="U458" s="275">
        <v>25</v>
      </c>
      <c r="V458" s="275">
        <v>34</v>
      </c>
      <c r="W458" s="275">
        <v>44</v>
      </c>
      <c r="X458" s="275">
        <v>42</v>
      </c>
      <c r="Y458" s="275">
        <v>47</v>
      </c>
      <c r="Z458" s="275">
        <v>54</v>
      </c>
      <c r="AA458" s="275">
        <v>55</v>
      </c>
      <c r="AB458" s="275">
        <v>58</v>
      </c>
      <c r="AC458" s="275">
        <v>69</v>
      </c>
      <c r="AD458" s="275">
        <v>69</v>
      </c>
      <c r="AE458" s="275">
        <v>79</v>
      </c>
      <c r="AF458" s="275">
        <v>84</v>
      </c>
      <c r="AG458" s="275">
        <v>91</v>
      </c>
      <c r="AH458" s="275">
        <v>94</v>
      </c>
      <c r="AI458" s="275">
        <v>98</v>
      </c>
      <c r="AJ458" s="275">
        <v>102</v>
      </c>
      <c r="AK458" s="275">
        <v>117</v>
      </c>
      <c r="AL458" s="275">
        <v>130</v>
      </c>
      <c r="AM458" s="275">
        <v>139</v>
      </c>
      <c r="AN458" s="275">
        <v>147</v>
      </c>
      <c r="AO458" s="275">
        <v>153</v>
      </c>
      <c r="AP458" s="275">
        <v>159</v>
      </c>
      <c r="AQ458" s="275">
        <v>170</v>
      </c>
      <c r="AR458" s="275">
        <v>174</v>
      </c>
      <c r="AS458" s="275">
        <v>181</v>
      </c>
      <c r="AT458" s="275">
        <v>190</v>
      </c>
      <c r="AU458" s="275">
        <v>196</v>
      </c>
      <c r="AV458" s="275">
        <v>204</v>
      </c>
      <c r="AW458" s="275">
        <v>209</v>
      </c>
      <c r="AX458" s="275">
        <v>207</v>
      </c>
      <c r="AY458" s="275">
        <v>206</v>
      </c>
      <c r="AZ458" s="275">
        <v>199</v>
      </c>
      <c r="BA458" s="275">
        <v>230</v>
      </c>
      <c r="BB458" s="275">
        <v>249</v>
      </c>
      <c r="BC458" s="275">
        <v>236</v>
      </c>
      <c r="BD458" s="275">
        <v>234</v>
      </c>
      <c r="BE458" s="275">
        <v>218</v>
      </c>
      <c r="BF458" s="275">
        <v>205</v>
      </c>
      <c r="BG458" s="275">
        <v>216</v>
      </c>
      <c r="BH458" s="275">
        <v>222</v>
      </c>
      <c r="BI458" s="275">
        <v>222</v>
      </c>
    </row>
    <row r="459" spans="1:61" ht="18" customHeight="1" x14ac:dyDescent="0.2">
      <c r="A459" s="274" t="s">
        <v>1053</v>
      </c>
      <c r="B459" s="275">
        <v>0</v>
      </c>
      <c r="C459" s="275">
        <v>0</v>
      </c>
      <c r="D459" s="275">
        <v>1</v>
      </c>
      <c r="E459" s="275">
        <v>1</v>
      </c>
      <c r="F459" s="275">
        <v>1</v>
      </c>
      <c r="G459" s="275">
        <v>1</v>
      </c>
      <c r="H459" s="275">
        <v>1</v>
      </c>
      <c r="I459" s="275">
        <v>1</v>
      </c>
      <c r="J459" s="275">
        <v>2</v>
      </c>
      <c r="K459" s="275">
        <v>2</v>
      </c>
      <c r="L459" s="275"/>
      <c r="M459" s="275"/>
      <c r="N459" s="275"/>
      <c r="O459" s="275"/>
      <c r="P459" s="275">
        <v>2</v>
      </c>
      <c r="Q459" s="275">
        <v>2</v>
      </c>
      <c r="R459" s="275">
        <v>2</v>
      </c>
      <c r="S459" s="275">
        <v>3</v>
      </c>
      <c r="T459" s="275">
        <v>3</v>
      </c>
      <c r="U459" s="275">
        <v>4</v>
      </c>
      <c r="V459" s="275">
        <v>4</v>
      </c>
      <c r="W459" s="275">
        <v>4</v>
      </c>
      <c r="X459" s="275">
        <v>4</v>
      </c>
      <c r="Y459" s="275">
        <v>5</v>
      </c>
      <c r="Z459" s="275">
        <v>5</v>
      </c>
      <c r="AA459" s="275">
        <v>6</v>
      </c>
      <c r="AB459" s="275">
        <v>6</v>
      </c>
      <c r="AC459" s="275">
        <v>6</v>
      </c>
      <c r="AD459" s="275">
        <v>6</v>
      </c>
      <c r="AE459" s="275">
        <v>6</v>
      </c>
      <c r="AF459" s="275">
        <v>6</v>
      </c>
      <c r="AG459" s="275">
        <v>7</v>
      </c>
      <c r="AH459" s="275">
        <v>7</v>
      </c>
      <c r="AI459" s="275">
        <v>7</v>
      </c>
      <c r="AJ459" s="275">
        <v>7</v>
      </c>
      <c r="AK459" s="275">
        <v>8</v>
      </c>
      <c r="AL459" s="275">
        <v>9</v>
      </c>
      <c r="AM459" s="275">
        <v>9</v>
      </c>
      <c r="AN459" s="275">
        <v>9</v>
      </c>
      <c r="AO459" s="275">
        <v>9</v>
      </c>
      <c r="AP459" s="275">
        <v>9</v>
      </c>
      <c r="AQ459" s="275">
        <v>10</v>
      </c>
      <c r="AR459" s="275">
        <v>10</v>
      </c>
      <c r="AS459" s="275">
        <v>11</v>
      </c>
      <c r="AT459" s="275">
        <v>12</v>
      </c>
      <c r="AU459" s="275">
        <v>12</v>
      </c>
      <c r="AV459" s="275">
        <v>12</v>
      </c>
      <c r="AW459" s="275">
        <v>12</v>
      </c>
      <c r="AX459" s="275">
        <v>12</v>
      </c>
      <c r="AY459" s="275">
        <v>11</v>
      </c>
      <c r="AZ459" s="275">
        <v>13</v>
      </c>
      <c r="BA459" s="275">
        <v>13</v>
      </c>
      <c r="BB459" s="275">
        <v>12</v>
      </c>
      <c r="BC459" s="275">
        <v>13</v>
      </c>
      <c r="BD459" s="275">
        <v>14</v>
      </c>
      <c r="BE459" s="275">
        <v>13</v>
      </c>
      <c r="BF459" s="275">
        <v>13</v>
      </c>
      <c r="BG459" s="275">
        <v>13</v>
      </c>
      <c r="BH459" s="275">
        <v>14</v>
      </c>
      <c r="BI459" s="275">
        <v>14</v>
      </c>
    </row>
    <row r="460" spans="1:61" ht="18" customHeight="1" x14ac:dyDescent="0.2">
      <c r="A460" s="274" t="s">
        <v>1052</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75"/>
      <c r="AE460" s="275"/>
      <c r="AF460" s="275"/>
      <c r="AG460" s="275"/>
      <c r="AH460" s="275"/>
      <c r="AI460" s="275"/>
      <c r="AJ460" s="275"/>
      <c r="AK460" s="275"/>
      <c r="AL460" s="275"/>
      <c r="AM460" s="275"/>
      <c r="AN460" s="275"/>
      <c r="AO460" s="275"/>
      <c r="AP460" s="275"/>
      <c r="AQ460" s="275"/>
      <c r="AR460" s="275"/>
      <c r="AS460" s="275"/>
      <c r="AT460" s="275"/>
      <c r="AU460" s="275"/>
      <c r="AV460" s="275"/>
      <c r="AW460" s="275"/>
      <c r="AX460" s="275"/>
      <c r="AY460" s="275"/>
      <c r="AZ460" s="275"/>
      <c r="BA460" s="275"/>
      <c r="BB460" s="275"/>
      <c r="BC460" s="275"/>
      <c r="BD460" s="275"/>
      <c r="BE460" s="275"/>
      <c r="BF460" s="275"/>
      <c r="BG460" s="275"/>
      <c r="BH460" s="275"/>
      <c r="BI460" s="275"/>
    </row>
    <row r="461" spans="1:61" ht="18" customHeight="1" x14ac:dyDescent="0.2">
      <c r="A461" s="274" t="s">
        <v>1051</v>
      </c>
      <c r="B461" s="275">
        <v>0</v>
      </c>
      <c r="C461" s="275">
        <v>0</v>
      </c>
      <c r="D461" s="275">
        <v>1</v>
      </c>
      <c r="E461" s="275">
        <v>1</v>
      </c>
      <c r="F461" s="275">
        <v>1</v>
      </c>
      <c r="G461" s="275">
        <v>1</v>
      </c>
      <c r="H461" s="275">
        <v>1</v>
      </c>
      <c r="I461" s="275">
        <v>1</v>
      </c>
      <c r="J461" s="275">
        <v>2</v>
      </c>
      <c r="K461" s="275">
        <v>2</v>
      </c>
      <c r="L461" s="275"/>
      <c r="M461" s="275"/>
      <c r="N461" s="275"/>
      <c r="O461" s="275"/>
      <c r="P461" s="275">
        <v>2</v>
      </c>
      <c r="Q461" s="275">
        <v>2</v>
      </c>
      <c r="R461" s="275">
        <v>2</v>
      </c>
      <c r="S461" s="275">
        <v>3</v>
      </c>
      <c r="T461" s="275">
        <v>3</v>
      </c>
      <c r="U461" s="275">
        <v>4</v>
      </c>
      <c r="V461" s="275">
        <v>4</v>
      </c>
      <c r="W461" s="275">
        <v>4</v>
      </c>
      <c r="X461" s="275">
        <v>4</v>
      </c>
      <c r="Y461" s="275">
        <v>5</v>
      </c>
      <c r="Z461" s="275">
        <v>5</v>
      </c>
      <c r="AA461" s="275">
        <v>6</v>
      </c>
      <c r="AB461" s="275">
        <v>6</v>
      </c>
      <c r="AC461" s="275">
        <v>6</v>
      </c>
      <c r="AD461" s="275">
        <v>6</v>
      </c>
      <c r="AE461" s="275">
        <v>6</v>
      </c>
      <c r="AF461" s="275">
        <v>6</v>
      </c>
      <c r="AG461" s="275">
        <v>7</v>
      </c>
      <c r="AH461" s="275">
        <v>7</v>
      </c>
      <c r="AI461" s="275">
        <v>7</v>
      </c>
      <c r="AJ461" s="275">
        <v>7</v>
      </c>
      <c r="AK461" s="275">
        <v>8</v>
      </c>
      <c r="AL461" s="275">
        <v>9</v>
      </c>
      <c r="AM461" s="275">
        <v>9</v>
      </c>
      <c r="AN461" s="275">
        <v>9</v>
      </c>
      <c r="AO461" s="275">
        <v>9</v>
      </c>
      <c r="AP461" s="275">
        <v>9</v>
      </c>
      <c r="AQ461" s="275">
        <v>10</v>
      </c>
      <c r="AR461" s="275">
        <v>10</v>
      </c>
      <c r="AS461" s="275">
        <v>11</v>
      </c>
      <c r="AT461" s="275">
        <v>12</v>
      </c>
      <c r="AU461" s="275">
        <v>12</v>
      </c>
      <c r="AV461" s="275">
        <v>12</v>
      </c>
      <c r="AW461" s="275">
        <v>12</v>
      </c>
      <c r="AX461" s="275">
        <v>12</v>
      </c>
      <c r="AY461" s="275">
        <v>11</v>
      </c>
      <c r="AZ461" s="275">
        <v>13</v>
      </c>
      <c r="BA461" s="275">
        <v>13</v>
      </c>
      <c r="BB461" s="275">
        <v>12</v>
      </c>
      <c r="BC461" s="275">
        <v>13</v>
      </c>
      <c r="BD461" s="275">
        <v>14</v>
      </c>
      <c r="BE461" s="275">
        <v>13</v>
      </c>
      <c r="BF461" s="275">
        <v>13</v>
      </c>
      <c r="BG461" s="275">
        <v>13</v>
      </c>
      <c r="BH461" s="275">
        <v>14</v>
      </c>
      <c r="BI461" s="275">
        <v>14</v>
      </c>
    </row>
    <row r="462" spans="1:61" ht="18" customHeight="1" x14ac:dyDescent="0.2">
      <c r="A462" s="274" t="s">
        <v>1050</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75"/>
      <c r="AE462" s="275"/>
      <c r="AF462" s="275"/>
      <c r="AG462" s="275"/>
      <c r="AH462" s="275"/>
      <c r="AI462" s="275"/>
      <c r="AJ462" s="275"/>
      <c r="AK462" s="275"/>
      <c r="AL462" s="275"/>
      <c r="AM462" s="275"/>
      <c r="AN462" s="275"/>
      <c r="AO462" s="275"/>
      <c r="AP462" s="275"/>
      <c r="AQ462" s="275"/>
      <c r="AR462" s="275"/>
      <c r="AS462" s="275"/>
      <c r="AT462" s="275"/>
      <c r="AU462" s="275"/>
      <c r="AV462" s="275"/>
      <c r="AW462" s="275"/>
      <c r="AX462" s="275"/>
      <c r="AY462" s="275"/>
      <c r="AZ462" s="275"/>
      <c r="BA462" s="275"/>
      <c r="BB462" s="275"/>
      <c r="BC462" s="275"/>
      <c r="BD462" s="275"/>
      <c r="BE462" s="275"/>
      <c r="BF462" s="275"/>
      <c r="BG462" s="275"/>
      <c r="BH462" s="275"/>
      <c r="BI462" s="275"/>
    </row>
    <row r="463" spans="1:61" ht="18" customHeight="1" x14ac:dyDescent="0.2">
      <c r="A463" s="274" t="s">
        <v>1049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75"/>
      <c r="AE463" s="275"/>
      <c r="AF463" s="275"/>
      <c r="AG463" s="275"/>
      <c r="AH463" s="275"/>
      <c r="AI463" s="275"/>
      <c r="AJ463" s="275"/>
      <c r="AK463" s="275"/>
      <c r="AL463" s="275"/>
      <c r="AM463" s="275"/>
      <c r="AN463" s="275"/>
      <c r="AO463" s="275"/>
      <c r="AP463" s="275"/>
      <c r="AQ463" s="275"/>
      <c r="AR463" s="275"/>
      <c r="AS463" s="275"/>
      <c r="AT463" s="275"/>
      <c r="AU463" s="275"/>
      <c r="AV463" s="275"/>
      <c r="AW463" s="275"/>
      <c r="AX463" s="275"/>
      <c r="AY463" s="275"/>
      <c r="AZ463" s="275"/>
      <c r="BA463" s="275"/>
      <c r="BB463" s="275"/>
      <c r="BC463" s="275"/>
      <c r="BD463" s="275"/>
      <c r="BE463" s="275"/>
      <c r="BF463" s="275"/>
      <c r="BG463" s="275"/>
      <c r="BH463" s="275"/>
      <c r="BI463" s="275"/>
    </row>
    <row r="464" spans="1:61" ht="18" customHeight="1" x14ac:dyDescent="0.2">
      <c r="A464" s="274" t="s">
        <v>1048</v>
      </c>
      <c r="B464" s="275">
        <v>10</v>
      </c>
      <c r="C464" s="275">
        <v>13</v>
      </c>
      <c r="D464" s="275">
        <v>18</v>
      </c>
      <c r="E464" s="275">
        <v>17</v>
      </c>
      <c r="F464" s="275">
        <v>56</v>
      </c>
      <c r="G464" s="275">
        <v>120</v>
      </c>
      <c r="H464" s="275">
        <v>63</v>
      </c>
      <c r="I464" s="275">
        <v>21</v>
      </c>
      <c r="J464" s="275">
        <v>21</v>
      </c>
      <c r="K464" s="275">
        <v>22</v>
      </c>
      <c r="L464" s="275"/>
      <c r="M464" s="275"/>
      <c r="N464" s="275"/>
      <c r="O464" s="275"/>
      <c r="P464" s="275">
        <v>0</v>
      </c>
      <c r="Q464" s="275">
        <v>0</v>
      </c>
      <c r="R464" s="275">
        <v>0</v>
      </c>
      <c r="S464" s="275">
        <v>0</v>
      </c>
      <c r="T464" s="275">
        <v>0</v>
      </c>
      <c r="U464" s="275">
        <v>0</v>
      </c>
      <c r="V464" s="275">
        <v>0</v>
      </c>
      <c r="W464" s="275">
        <v>0</v>
      </c>
      <c r="X464" s="275">
        <v>0</v>
      </c>
      <c r="Y464" s="275">
        <v>0</v>
      </c>
      <c r="Z464" s="275">
        <v>0</v>
      </c>
      <c r="AA464" s="275">
        <v>0</v>
      </c>
      <c r="AB464" s="275">
        <v>0</v>
      </c>
      <c r="AC464" s="275">
        <v>0</v>
      </c>
      <c r="AD464" s="275">
        <v>0</v>
      </c>
      <c r="AE464" s="275">
        <v>0</v>
      </c>
      <c r="AF464" s="275">
        <v>0</v>
      </c>
      <c r="AG464" s="275">
        <v>0</v>
      </c>
      <c r="AH464" s="275">
        <v>0</v>
      </c>
      <c r="AI464" s="275">
        <v>0</v>
      </c>
      <c r="AJ464" s="275">
        <v>0</v>
      </c>
      <c r="AK464" s="275">
        <v>0</v>
      </c>
      <c r="AL464" s="275">
        <v>0</v>
      </c>
      <c r="AM464" s="275">
        <v>0</v>
      </c>
      <c r="AN464" s="275">
        <v>0</v>
      </c>
      <c r="AO464" s="275">
        <v>0</v>
      </c>
      <c r="AP464" s="275">
        <v>0</v>
      </c>
      <c r="AQ464" s="275">
        <v>0</v>
      </c>
      <c r="AR464" s="275">
        <v>0</v>
      </c>
      <c r="AS464" s="275">
        <v>0</v>
      </c>
      <c r="AT464" s="275">
        <v>0</v>
      </c>
      <c r="AU464" s="275">
        <v>0</v>
      </c>
      <c r="AV464" s="275">
        <v>0</v>
      </c>
      <c r="AW464" s="275">
        <v>0</v>
      </c>
      <c r="AX464" s="275">
        <v>0</v>
      </c>
      <c r="AY464" s="275">
        <v>0</v>
      </c>
      <c r="AZ464" s="275">
        <v>0</v>
      </c>
      <c r="BA464" s="275">
        <v>0</v>
      </c>
      <c r="BB464" s="275">
        <v>0</v>
      </c>
      <c r="BC464" s="275">
        <v>0</v>
      </c>
      <c r="BD464" s="275">
        <v>0</v>
      </c>
      <c r="BE464" s="275">
        <v>0</v>
      </c>
      <c r="BF464" s="275">
        <v>0</v>
      </c>
      <c r="BG464" s="275">
        <v>0</v>
      </c>
      <c r="BH464" s="275">
        <v>0</v>
      </c>
      <c r="BI464" s="275">
        <v>0</v>
      </c>
    </row>
    <row r="465" spans="1:61" ht="18" customHeight="1" x14ac:dyDescent="0.2">
      <c r="A465" s="274" t="s">
        <v>1047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s="275"/>
      <c r="AG465" s="275"/>
      <c r="AH465" s="275"/>
      <c r="AI465" s="275"/>
      <c r="AJ465" s="275"/>
      <c r="AK465" s="275"/>
      <c r="AL465" s="275"/>
      <c r="AM465" s="275"/>
      <c r="AN465" s="275"/>
      <c r="AO465" s="275"/>
      <c r="AP465" s="275"/>
      <c r="AQ465" s="275"/>
      <c r="AR465" s="275"/>
      <c r="AS465" s="275"/>
      <c r="AT465" s="275"/>
      <c r="AU465" s="275"/>
      <c r="AV465" s="275"/>
      <c r="AW465" s="275"/>
      <c r="AX465" s="275"/>
      <c r="AY465" s="275"/>
      <c r="AZ465" s="275"/>
      <c r="BA465" s="275"/>
      <c r="BB465" s="275"/>
      <c r="BC465" s="275"/>
      <c r="BD465" s="275"/>
      <c r="BE465" s="275"/>
      <c r="BF465" s="275"/>
      <c r="BG465" s="275"/>
      <c r="BH465" s="275"/>
      <c r="BI465" s="275"/>
    </row>
    <row r="466" spans="1:61" ht="18" customHeight="1" x14ac:dyDescent="0.2">
      <c r="A466" s="274" t="s">
        <v>1046</v>
      </c>
      <c r="B466" s="275">
        <v>0</v>
      </c>
      <c r="C466" s="275">
        <v>0</v>
      </c>
      <c r="D466" s="275">
        <v>0</v>
      </c>
      <c r="E466" s="275">
        <v>0</v>
      </c>
      <c r="F466" s="275">
        <v>0</v>
      </c>
      <c r="G466" s="275">
        <v>0</v>
      </c>
      <c r="H466" s="275">
        <v>25</v>
      </c>
      <c r="I466" s="275">
        <v>58</v>
      </c>
      <c r="J466" s="275">
        <v>73</v>
      </c>
      <c r="K466" s="275">
        <v>86</v>
      </c>
      <c r="L466" s="275"/>
      <c r="M466" s="275"/>
      <c r="N466" s="275"/>
      <c r="O466" s="275"/>
      <c r="P466" s="275">
        <v>113</v>
      </c>
      <c r="Q466" s="275">
        <v>114</v>
      </c>
      <c r="R466" s="275">
        <v>150</v>
      </c>
      <c r="S466" s="275">
        <v>170</v>
      </c>
      <c r="T466" s="275">
        <v>195</v>
      </c>
      <c r="U466" s="275">
        <v>240</v>
      </c>
      <c r="V466" s="275">
        <v>260</v>
      </c>
      <c r="W466" s="275">
        <v>357</v>
      </c>
      <c r="X466" s="275">
        <v>352</v>
      </c>
      <c r="Y466" s="275">
        <v>390</v>
      </c>
      <c r="Z466" s="275">
        <v>495</v>
      </c>
      <c r="AA466" s="275">
        <v>529</v>
      </c>
      <c r="AB466" s="275">
        <v>546</v>
      </c>
      <c r="AC466" s="275">
        <v>695</v>
      </c>
      <c r="AD466" s="275">
        <v>809</v>
      </c>
      <c r="AE466" s="275">
        <v>807</v>
      </c>
      <c r="AF466" s="275">
        <v>911</v>
      </c>
      <c r="AG466" s="275">
        <v>1082</v>
      </c>
      <c r="AH466" s="275">
        <v>1183</v>
      </c>
      <c r="AI466" s="275">
        <v>1290</v>
      </c>
      <c r="AJ466" s="275">
        <v>1550</v>
      </c>
      <c r="AK466" s="275">
        <v>1708</v>
      </c>
      <c r="AL466" s="275">
        <v>1985</v>
      </c>
      <c r="AM466" s="275">
        <v>2336</v>
      </c>
      <c r="AN466" s="275">
        <v>3468</v>
      </c>
      <c r="AO466" s="275">
        <v>3911</v>
      </c>
      <c r="AP466" s="275">
        <v>2827</v>
      </c>
      <c r="AQ466" s="275">
        <v>3446</v>
      </c>
      <c r="AR466" s="275">
        <v>3917</v>
      </c>
      <c r="AS466" s="275">
        <v>4280</v>
      </c>
      <c r="AT466" s="275">
        <v>4722</v>
      </c>
      <c r="AU466" s="275">
        <v>5412</v>
      </c>
      <c r="AV466" s="275">
        <v>5810</v>
      </c>
      <c r="AW466" s="275">
        <v>6331</v>
      </c>
      <c r="AX466" s="275">
        <v>6485</v>
      </c>
      <c r="AY466" s="275">
        <v>6917</v>
      </c>
      <c r="AZ466" s="275">
        <v>7824</v>
      </c>
      <c r="BA466" s="275">
        <v>7738</v>
      </c>
      <c r="BB466" s="275">
        <v>8139</v>
      </c>
      <c r="BC466" s="275">
        <v>8384</v>
      </c>
      <c r="BD466" s="275">
        <v>8289</v>
      </c>
      <c r="BE466" s="275">
        <v>8634</v>
      </c>
      <c r="BF466" s="275">
        <v>8532</v>
      </c>
      <c r="BG466" s="275">
        <v>8957</v>
      </c>
      <c r="BH466" s="275">
        <v>9534</v>
      </c>
      <c r="BI466" s="275">
        <v>9519</v>
      </c>
    </row>
    <row r="467" spans="1:61" ht="18" customHeight="1" x14ac:dyDescent="0.2">
      <c r="A467" s="289" t="s">
        <v>1070</v>
      </c>
      <c r="B467" s="275">
        <v>24</v>
      </c>
      <c r="C467" s="275">
        <v>29</v>
      </c>
      <c r="D467" s="275">
        <v>36</v>
      </c>
      <c r="E467" s="275">
        <v>38</v>
      </c>
      <c r="F467" s="275">
        <v>57</v>
      </c>
      <c r="G467" s="275">
        <v>87</v>
      </c>
      <c r="H467" s="275">
        <v>211</v>
      </c>
      <c r="I467" s="275">
        <v>303</v>
      </c>
      <c r="J467" s="275">
        <v>421</v>
      </c>
      <c r="K467" s="275">
        <v>470</v>
      </c>
      <c r="L467" s="275"/>
      <c r="M467" s="275"/>
      <c r="N467" s="275"/>
      <c r="O467" s="275"/>
      <c r="P467" s="275">
        <v>574</v>
      </c>
      <c r="Q467" s="275">
        <v>625</v>
      </c>
      <c r="R467" s="275">
        <v>719</v>
      </c>
      <c r="S467" s="275">
        <v>849</v>
      </c>
      <c r="T467" s="275">
        <v>1035</v>
      </c>
      <c r="U467" s="275">
        <v>1172</v>
      </c>
      <c r="V467" s="275">
        <v>1499</v>
      </c>
      <c r="W467" s="275">
        <v>1461</v>
      </c>
      <c r="X467" s="275">
        <v>1846</v>
      </c>
      <c r="Y467" s="275">
        <v>1975</v>
      </c>
      <c r="Z467" s="275">
        <v>2118</v>
      </c>
      <c r="AA467" s="275">
        <v>2458</v>
      </c>
      <c r="AB467" s="275">
        <v>2518</v>
      </c>
      <c r="AC467" s="275">
        <v>2686</v>
      </c>
      <c r="AD467" s="275">
        <v>2954</v>
      </c>
      <c r="AE467" s="275">
        <v>3431</v>
      </c>
      <c r="AF467" s="275">
        <v>3479</v>
      </c>
      <c r="AG467" s="275">
        <v>3564</v>
      </c>
      <c r="AH467" s="275">
        <v>4111</v>
      </c>
      <c r="AI467" s="275">
        <v>4592</v>
      </c>
      <c r="AJ467" s="275">
        <v>4939</v>
      </c>
      <c r="AK467" s="275">
        <v>5402</v>
      </c>
      <c r="AL467" s="275">
        <v>5714</v>
      </c>
      <c r="AM467" s="275">
        <v>6129</v>
      </c>
      <c r="AN467" s="275">
        <v>6750</v>
      </c>
      <c r="AO467" s="275">
        <v>7073</v>
      </c>
      <c r="AP467" s="275">
        <v>7239</v>
      </c>
      <c r="AQ467" s="275">
        <v>8081</v>
      </c>
      <c r="AR467" s="275">
        <v>8786</v>
      </c>
      <c r="AS467" s="275">
        <v>9808</v>
      </c>
      <c r="AT467" s="275">
        <v>11431</v>
      </c>
      <c r="AU467" s="275">
        <v>12182</v>
      </c>
      <c r="AV467" s="275">
        <v>13801</v>
      </c>
      <c r="AW467" s="275">
        <v>14971</v>
      </c>
      <c r="AX467" s="275">
        <v>16503</v>
      </c>
      <c r="AY467" s="275">
        <v>17609</v>
      </c>
      <c r="AZ467" s="275">
        <v>18090</v>
      </c>
      <c r="BA467" s="275">
        <v>19253</v>
      </c>
      <c r="BB467" s="275">
        <v>19782</v>
      </c>
      <c r="BC467" s="275">
        <v>20556</v>
      </c>
      <c r="BD467" s="275">
        <v>21625</v>
      </c>
      <c r="BE467" s="275">
        <v>23496</v>
      </c>
      <c r="BF467" s="275">
        <v>24489</v>
      </c>
      <c r="BG467" s="275">
        <v>26902</v>
      </c>
      <c r="BH467" s="275">
        <v>29631</v>
      </c>
      <c r="BI467" s="275">
        <v>30705</v>
      </c>
    </row>
    <row r="468" spans="1:61" ht="18" customHeight="1" x14ac:dyDescent="0.2">
      <c r="A468" s="274" t="s">
        <v>1068</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75"/>
      <c r="AE468" s="275"/>
      <c r="AF468" s="275"/>
      <c r="AG468" s="275"/>
      <c r="AH468" s="275"/>
      <c r="AI468" s="275"/>
      <c r="AJ468" s="275"/>
      <c r="AK468" s="275"/>
      <c r="AL468" s="275"/>
      <c r="AM468" s="275"/>
      <c r="AN468" s="275"/>
      <c r="AO468" s="275"/>
      <c r="AP468" s="275"/>
      <c r="AQ468" s="275"/>
      <c r="AR468" s="275"/>
      <c r="AS468" s="275"/>
      <c r="AT468" s="275"/>
      <c r="AU468" s="275"/>
      <c r="AV468" s="275"/>
      <c r="AW468" s="275"/>
      <c r="AX468" s="275"/>
      <c r="AY468" s="275"/>
      <c r="AZ468" s="275"/>
      <c r="BA468" s="275"/>
      <c r="BB468" s="275"/>
      <c r="BC468" s="275"/>
      <c r="BD468" s="275"/>
      <c r="BE468" s="275"/>
      <c r="BF468" s="275"/>
      <c r="BG468" s="275"/>
      <c r="BH468" s="275"/>
      <c r="BI468" s="275"/>
    </row>
    <row r="469" spans="1:61" ht="18" customHeight="1" x14ac:dyDescent="0.2">
      <c r="A469" s="274" t="s">
        <v>1067</v>
      </c>
      <c r="B469" s="275">
        <v>12</v>
      </c>
      <c r="C469" s="275">
        <v>12</v>
      </c>
      <c r="D469" s="275">
        <v>13</v>
      </c>
      <c r="E469" s="275">
        <v>13</v>
      </c>
      <c r="F469" s="275">
        <v>13</v>
      </c>
      <c r="G469" s="275">
        <v>13</v>
      </c>
      <c r="H469" s="275">
        <v>159</v>
      </c>
      <c r="I469" s="275">
        <v>272</v>
      </c>
      <c r="J469" s="275">
        <v>387</v>
      </c>
      <c r="K469" s="275">
        <v>436</v>
      </c>
      <c r="L469" s="275"/>
      <c r="M469" s="275"/>
      <c r="N469" s="275"/>
      <c r="O469" s="275"/>
      <c r="P469" s="275">
        <v>559</v>
      </c>
      <c r="Q469" s="275">
        <v>606</v>
      </c>
      <c r="R469" s="275">
        <v>699</v>
      </c>
      <c r="S469" s="275">
        <v>829</v>
      </c>
      <c r="T469" s="275">
        <v>1014</v>
      </c>
      <c r="U469" s="275">
        <v>1140</v>
      </c>
      <c r="V469" s="275">
        <v>1432</v>
      </c>
      <c r="W469" s="275">
        <v>1393</v>
      </c>
      <c r="X469" s="275">
        <v>1768</v>
      </c>
      <c r="Y469" s="275">
        <v>1892</v>
      </c>
      <c r="Z469" s="275">
        <v>2035</v>
      </c>
      <c r="AA469" s="275">
        <v>2363</v>
      </c>
      <c r="AB469" s="275">
        <v>2407</v>
      </c>
      <c r="AC469" s="275">
        <v>2585</v>
      </c>
      <c r="AD469" s="275">
        <v>2850</v>
      </c>
      <c r="AE469" s="275">
        <v>3323</v>
      </c>
      <c r="AF469" s="275">
        <v>3375</v>
      </c>
      <c r="AG469" s="275">
        <v>3461</v>
      </c>
      <c r="AH469" s="275">
        <v>3995</v>
      </c>
      <c r="AI469" s="275">
        <v>4473</v>
      </c>
      <c r="AJ469" s="275">
        <v>4797</v>
      </c>
      <c r="AK469" s="275">
        <v>5249</v>
      </c>
      <c r="AL469" s="275">
        <v>5546</v>
      </c>
      <c r="AM469" s="275">
        <v>5930</v>
      </c>
      <c r="AN469" s="275">
        <v>6533</v>
      </c>
      <c r="AO469" s="275">
        <v>6852</v>
      </c>
      <c r="AP469" s="275">
        <v>7014</v>
      </c>
      <c r="AQ469" s="275">
        <v>7868</v>
      </c>
      <c r="AR469" s="275">
        <v>8560</v>
      </c>
      <c r="AS469" s="275">
        <v>9559</v>
      </c>
      <c r="AT469" s="275">
        <v>11158</v>
      </c>
      <c r="AU469" s="275">
        <v>11871</v>
      </c>
      <c r="AV469" s="275">
        <v>13478</v>
      </c>
      <c r="AW469" s="275">
        <v>14637</v>
      </c>
      <c r="AX469" s="275">
        <v>16159</v>
      </c>
      <c r="AY469" s="275">
        <v>17265</v>
      </c>
      <c r="AZ469" s="275">
        <v>17730</v>
      </c>
      <c r="BA469" s="275">
        <v>18883</v>
      </c>
      <c r="BB469" s="275">
        <v>19425</v>
      </c>
      <c r="BC469" s="275">
        <v>20146</v>
      </c>
      <c r="BD469" s="275">
        <v>20920</v>
      </c>
      <c r="BE469" s="275">
        <v>22424</v>
      </c>
      <c r="BF469" s="275">
        <v>22790</v>
      </c>
      <c r="BG469" s="275">
        <v>23946</v>
      </c>
      <c r="BH469" s="275">
        <v>26766</v>
      </c>
      <c r="BI469" s="275">
        <v>28434</v>
      </c>
    </row>
    <row r="470" spans="1:61" ht="18" customHeight="1" x14ac:dyDescent="0.2">
      <c r="A470" s="274" t="s">
        <v>1066</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75"/>
      <c r="AE470" s="275"/>
      <c r="AF470" s="275"/>
      <c r="AG470" s="275"/>
      <c r="AH470" s="275"/>
      <c r="AI470" s="275"/>
      <c r="AJ470" s="275"/>
      <c r="AK470" s="275"/>
      <c r="AL470" s="275"/>
      <c r="AM470" s="275"/>
      <c r="AN470" s="275"/>
      <c r="AO470" s="275"/>
      <c r="AP470" s="275"/>
      <c r="AQ470" s="275"/>
      <c r="AR470" s="275"/>
      <c r="AS470" s="275"/>
      <c r="AT470" s="275"/>
      <c r="AU470" s="275"/>
      <c r="AV470" s="275"/>
      <c r="AW470" s="275"/>
      <c r="AX470" s="275"/>
      <c r="AY470" s="275"/>
      <c r="AZ470" s="275"/>
      <c r="BA470" s="275"/>
      <c r="BB470" s="275"/>
      <c r="BC470" s="275"/>
      <c r="BD470" s="275"/>
      <c r="BE470" s="275"/>
      <c r="BF470" s="275"/>
      <c r="BG470" s="275"/>
      <c r="BH470" s="275"/>
      <c r="BI470" s="275"/>
    </row>
    <row r="471" spans="1:61" ht="18" customHeight="1" x14ac:dyDescent="0.2">
      <c r="A471" s="274" t="s">
        <v>1065</v>
      </c>
      <c r="B471" s="275">
        <v>0</v>
      </c>
      <c r="C471" s="275">
        <v>0</v>
      </c>
      <c r="D471" s="275">
        <v>0</v>
      </c>
      <c r="E471" s="275">
        <v>0</v>
      </c>
      <c r="F471" s="275">
        <v>0</v>
      </c>
      <c r="G471" s="275">
        <v>0</v>
      </c>
      <c r="H471" s="275">
        <v>120</v>
      </c>
      <c r="I471" s="275">
        <v>193</v>
      </c>
      <c r="J471" s="275">
        <v>287</v>
      </c>
      <c r="K471" s="275">
        <v>310</v>
      </c>
      <c r="L471" s="275"/>
      <c r="M471" s="275"/>
      <c r="N471" s="275"/>
      <c r="O471" s="275"/>
      <c r="P471" s="275">
        <v>397</v>
      </c>
      <c r="Q471" s="275">
        <v>407</v>
      </c>
      <c r="R471" s="275">
        <v>474</v>
      </c>
      <c r="S471" s="275">
        <v>548</v>
      </c>
      <c r="T471" s="275">
        <v>680</v>
      </c>
      <c r="U471" s="275">
        <v>726</v>
      </c>
      <c r="V471" s="275">
        <v>879</v>
      </c>
      <c r="W471" s="275">
        <v>754</v>
      </c>
      <c r="X471" s="275">
        <v>1002</v>
      </c>
      <c r="Y471" s="275">
        <v>1022</v>
      </c>
      <c r="Z471" s="275">
        <v>1127</v>
      </c>
      <c r="AA471" s="275">
        <v>1308</v>
      </c>
      <c r="AB471" s="275">
        <v>1279</v>
      </c>
      <c r="AC471" s="275">
        <v>1416</v>
      </c>
      <c r="AD471" s="275">
        <v>1549</v>
      </c>
      <c r="AE471" s="275">
        <v>1912</v>
      </c>
      <c r="AF471" s="275">
        <v>1867</v>
      </c>
      <c r="AG471" s="275">
        <v>1858</v>
      </c>
      <c r="AH471" s="275">
        <v>2238</v>
      </c>
      <c r="AI471" s="275">
        <v>2474</v>
      </c>
      <c r="AJ471" s="275">
        <v>2455</v>
      </c>
      <c r="AK471" s="275">
        <v>2812</v>
      </c>
      <c r="AL471" s="275">
        <v>3002</v>
      </c>
      <c r="AM471" s="275">
        <v>2801</v>
      </c>
      <c r="AN471" s="275">
        <v>3057</v>
      </c>
      <c r="AO471" s="275">
        <v>3023</v>
      </c>
      <c r="AP471" s="275">
        <v>3279</v>
      </c>
      <c r="AQ471" s="275">
        <v>3228</v>
      </c>
      <c r="AR471" s="275">
        <v>3431</v>
      </c>
      <c r="AS471" s="275">
        <v>3671</v>
      </c>
      <c r="AT471" s="275">
        <v>4676</v>
      </c>
      <c r="AU471" s="275">
        <v>4522</v>
      </c>
      <c r="AV471" s="275">
        <v>5099</v>
      </c>
      <c r="AW471" s="275">
        <v>5182</v>
      </c>
      <c r="AX471" s="275">
        <v>6288</v>
      </c>
      <c r="AY471" s="275">
        <v>6494</v>
      </c>
      <c r="AZ471" s="275">
        <v>6673</v>
      </c>
      <c r="BA471" s="275">
        <v>6680</v>
      </c>
      <c r="BB471" s="275">
        <v>6873</v>
      </c>
      <c r="BC471" s="275">
        <v>6974</v>
      </c>
      <c r="BD471" s="275">
        <v>7310</v>
      </c>
      <c r="BE471" s="275">
        <v>8229</v>
      </c>
      <c r="BF471" s="275">
        <v>8572</v>
      </c>
      <c r="BG471" s="275">
        <v>8534</v>
      </c>
      <c r="BH471" s="275">
        <v>9481</v>
      </c>
      <c r="BI471" s="275">
        <v>9638</v>
      </c>
    </row>
    <row r="472" spans="1:61" ht="18" customHeight="1" x14ac:dyDescent="0.2">
      <c r="A472" s="274" t="s">
        <v>1064</v>
      </c>
      <c r="B472" s="275">
        <v>0</v>
      </c>
      <c r="C472" s="275">
        <v>0</v>
      </c>
      <c r="D472" s="275">
        <v>0</v>
      </c>
      <c r="E472" s="275">
        <v>0</v>
      </c>
      <c r="F472" s="275">
        <v>0</v>
      </c>
      <c r="G472" s="275">
        <v>0</v>
      </c>
      <c r="H472" s="275">
        <v>26</v>
      </c>
      <c r="I472" s="275">
        <v>62</v>
      </c>
      <c r="J472" s="275">
        <v>79</v>
      </c>
      <c r="K472" s="275">
        <v>99</v>
      </c>
      <c r="L472" s="275"/>
      <c r="M472" s="275"/>
      <c r="N472" s="275"/>
      <c r="O472" s="275"/>
      <c r="P472" s="275">
        <v>130</v>
      </c>
      <c r="Q472" s="275">
        <v>161</v>
      </c>
      <c r="R472" s="275">
        <v>181</v>
      </c>
      <c r="S472" s="275">
        <v>230</v>
      </c>
      <c r="T472" s="275">
        <v>276</v>
      </c>
      <c r="U472" s="275">
        <v>351</v>
      </c>
      <c r="V472" s="275">
        <v>482</v>
      </c>
      <c r="W472" s="275">
        <v>568</v>
      </c>
      <c r="X472" s="275">
        <v>688</v>
      </c>
      <c r="Y472" s="275">
        <v>788</v>
      </c>
      <c r="Z472" s="275">
        <v>821</v>
      </c>
      <c r="AA472" s="275">
        <v>962</v>
      </c>
      <c r="AB472" s="275">
        <v>1019</v>
      </c>
      <c r="AC472" s="275">
        <v>1036</v>
      </c>
      <c r="AD472" s="275">
        <v>1168</v>
      </c>
      <c r="AE472" s="275">
        <v>1281</v>
      </c>
      <c r="AF472" s="275">
        <v>1372</v>
      </c>
      <c r="AG472" s="275">
        <v>1457</v>
      </c>
      <c r="AH472" s="275">
        <v>1601</v>
      </c>
      <c r="AI472" s="275">
        <v>1824</v>
      </c>
      <c r="AJ472" s="275">
        <v>2145</v>
      </c>
      <c r="AK472" s="275">
        <v>2253</v>
      </c>
      <c r="AL472" s="275">
        <v>2317</v>
      </c>
      <c r="AM472" s="275">
        <v>2881</v>
      </c>
      <c r="AN472" s="275">
        <v>3202</v>
      </c>
      <c r="AO472" s="275">
        <v>3552</v>
      </c>
      <c r="AP472" s="275">
        <v>3456</v>
      </c>
      <c r="AQ472" s="275">
        <v>4337</v>
      </c>
      <c r="AR472" s="275">
        <v>4761</v>
      </c>
      <c r="AS472" s="275">
        <v>5388</v>
      </c>
      <c r="AT472" s="275">
        <v>5803</v>
      </c>
      <c r="AU472" s="275">
        <v>6453</v>
      </c>
      <c r="AV472" s="275">
        <v>7065</v>
      </c>
      <c r="AW472" s="275">
        <v>7733</v>
      </c>
      <c r="AX472" s="275">
        <v>7700</v>
      </c>
      <c r="AY472" s="275">
        <v>8133</v>
      </c>
      <c r="AZ472" s="275">
        <v>8095</v>
      </c>
      <c r="BA472" s="275">
        <v>9007</v>
      </c>
      <c r="BB472" s="275">
        <v>9343</v>
      </c>
      <c r="BC472" s="275">
        <v>9656</v>
      </c>
      <c r="BD472" s="275">
        <v>9552</v>
      </c>
      <c r="BE472" s="275">
        <v>10062</v>
      </c>
      <c r="BF472" s="275">
        <v>10313</v>
      </c>
      <c r="BG472" s="275">
        <v>11376</v>
      </c>
      <c r="BH472" s="275">
        <v>13183</v>
      </c>
      <c r="BI472" s="275">
        <v>14383</v>
      </c>
    </row>
    <row r="473" spans="1:61" ht="18" customHeight="1" x14ac:dyDescent="0.2">
      <c r="A473" s="274" t="s">
        <v>1052</v>
      </c>
      <c r="B473" s="275">
        <v>0</v>
      </c>
      <c r="C473" s="275">
        <v>0</v>
      </c>
      <c r="D473" s="275">
        <v>0</v>
      </c>
      <c r="E473" s="275">
        <v>0</v>
      </c>
      <c r="F473" s="275">
        <v>0</v>
      </c>
      <c r="G473" s="275">
        <v>0</v>
      </c>
      <c r="H473" s="275">
        <v>26</v>
      </c>
      <c r="I473" s="275">
        <v>62</v>
      </c>
      <c r="J473" s="275">
        <v>79</v>
      </c>
      <c r="K473" s="275">
        <v>99</v>
      </c>
      <c r="L473" s="275"/>
      <c r="M473" s="275"/>
      <c r="N473" s="275"/>
      <c r="O473" s="275"/>
      <c r="P473" s="275">
        <v>130</v>
      </c>
      <c r="Q473" s="275">
        <v>161</v>
      </c>
      <c r="R473" s="275">
        <v>181</v>
      </c>
      <c r="S473" s="275">
        <v>230</v>
      </c>
      <c r="T473" s="275">
        <v>276</v>
      </c>
      <c r="U473" s="275">
        <v>351</v>
      </c>
      <c r="V473" s="275">
        <v>482</v>
      </c>
      <c r="W473" s="275">
        <v>568</v>
      </c>
      <c r="X473" s="275">
        <v>688</v>
      </c>
      <c r="Y473" s="275">
        <v>788</v>
      </c>
      <c r="Z473" s="275">
        <v>821</v>
      </c>
      <c r="AA473" s="275">
        <v>962</v>
      </c>
      <c r="AB473" s="275">
        <v>1019</v>
      </c>
      <c r="AC473" s="275">
        <v>1036</v>
      </c>
      <c r="AD473" s="275">
        <v>1168</v>
      </c>
      <c r="AE473" s="275">
        <v>1281</v>
      </c>
      <c r="AF473" s="275">
        <v>1372</v>
      </c>
      <c r="AG473" s="275">
        <v>1457</v>
      </c>
      <c r="AH473" s="275">
        <v>1601</v>
      </c>
      <c r="AI473" s="275">
        <v>1824</v>
      </c>
      <c r="AJ473" s="275">
        <v>2145</v>
      </c>
      <c r="AK473" s="275">
        <v>2253</v>
      </c>
      <c r="AL473" s="275">
        <v>2317</v>
      </c>
      <c r="AM473" s="275">
        <v>2881</v>
      </c>
      <c r="AN473" s="275">
        <v>3202</v>
      </c>
      <c r="AO473" s="275">
        <v>3552</v>
      </c>
      <c r="AP473" s="275">
        <v>3456</v>
      </c>
      <c r="AQ473" s="275">
        <v>4337</v>
      </c>
      <c r="AR473" s="275">
        <v>4761</v>
      </c>
      <c r="AS473" s="275">
        <v>5388</v>
      </c>
      <c r="AT473" s="275">
        <v>5803</v>
      </c>
      <c r="AU473" s="275">
        <v>6453</v>
      </c>
      <c r="AV473" s="275">
        <v>7065</v>
      </c>
      <c r="AW473" s="275">
        <v>7733</v>
      </c>
      <c r="AX473" s="275">
        <v>7700</v>
      </c>
      <c r="AY473" s="275">
        <v>8133</v>
      </c>
      <c r="AZ473" s="275">
        <v>8095</v>
      </c>
      <c r="BA473" s="275">
        <v>9007</v>
      </c>
      <c r="BB473" s="275">
        <v>9343</v>
      </c>
      <c r="BC473" s="275">
        <v>9656</v>
      </c>
      <c r="BD473" s="275">
        <v>9552</v>
      </c>
      <c r="BE473" s="275">
        <v>10062</v>
      </c>
      <c r="BF473" s="275">
        <v>10313</v>
      </c>
      <c r="BG473" s="275">
        <v>11376</v>
      </c>
      <c r="BH473" s="275">
        <v>13183</v>
      </c>
      <c r="BI473" s="275">
        <v>14383</v>
      </c>
    </row>
    <row r="474" spans="1:61" ht="18" customHeight="1" x14ac:dyDescent="0.2">
      <c r="A474" s="274" t="s">
        <v>1051</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75"/>
      <c r="AE474" s="275"/>
      <c r="AF474" s="275"/>
      <c r="AG474" s="275"/>
      <c r="AH474" s="275"/>
      <c r="AI474" s="275"/>
      <c r="AJ474" s="275"/>
      <c r="AK474" s="275"/>
      <c r="AL474" s="275"/>
      <c r="AM474" s="275"/>
      <c r="AN474" s="275"/>
      <c r="AO474" s="275"/>
      <c r="AP474" s="275"/>
      <c r="AQ474" s="275"/>
      <c r="AR474" s="275"/>
      <c r="AS474" s="275"/>
      <c r="AT474" s="275"/>
      <c r="AU474" s="275"/>
      <c r="AV474" s="275"/>
      <c r="AW474" s="275"/>
      <c r="AX474" s="275"/>
      <c r="AY474" s="275"/>
      <c r="AZ474" s="275"/>
      <c r="BA474" s="275"/>
      <c r="BB474" s="275"/>
      <c r="BC474" s="275"/>
      <c r="BD474" s="275"/>
      <c r="BE474" s="275"/>
      <c r="BF474" s="275"/>
      <c r="BG474" s="275"/>
      <c r="BH474" s="275"/>
      <c r="BI474" s="275"/>
    </row>
    <row r="475" spans="1:61" ht="18" customHeight="1" x14ac:dyDescent="0.2">
      <c r="A475" s="274" t="s">
        <v>1063</v>
      </c>
      <c r="B475" s="275">
        <v>0</v>
      </c>
      <c r="C475" s="275">
        <v>0</v>
      </c>
      <c r="D475" s="275">
        <v>0</v>
      </c>
      <c r="E475" s="275">
        <v>0</v>
      </c>
      <c r="F475" s="275">
        <v>0</v>
      </c>
      <c r="G475" s="275">
        <v>0</v>
      </c>
      <c r="H475" s="275">
        <v>0</v>
      </c>
      <c r="I475" s="275">
        <v>0</v>
      </c>
      <c r="J475" s="275">
        <v>0</v>
      </c>
      <c r="K475" s="275">
        <v>0</v>
      </c>
      <c r="L475" s="275"/>
      <c r="M475" s="275"/>
      <c r="N475" s="275"/>
      <c r="O475" s="275"/>
      <c r="P475" s="275">
        <v>0</v>
      </c>
      <c r="Q475" s="275">
        <v>0</v>
      </c>
      <c r="R475" s="275">
        <v>0</v>
      </c>
      <c r="S475" s="275">
        <v>0</v>
      </c>
      <c r="T475" s="275">
        <v>0</v>
      </c>
      <c r="U475" s="275">
        <v>0</v>
      </c>
      <c r="V475" s="275">
        <v>0</v>
      </c>
      <c r="W475" s="275">
        <v>0</v>
      </c>
      <c r="X475" s="275">
        <v>0</v>
      </c>
      <c r="Y475" s="275">
        <v>0</v>
      </c>
      <c r="Z475" s="275">
        <v>0</v>
      </c>
      <c r="AA475" s="275">
        <v>0</v>
      </c>
      <c r="AB475" s="275">
        <v>0</v>
      </c>
      <c r="AC475" s="275">
        <v>0</v>
      </c>
      <c r="AD475" s="275">
        <v>0</v>
      </c>
      <c r="AE475" s="275">
        <v>0</v>
      </c>
      <c r="AF475" s="275">
        <v>0</v>
      </c>
      <c r="AG475" s="275">
        <v>0</v>
      </c>
      <c r="AH475" s="275">
        <v>0</v>
      </c>
      <c r="AI475" s="275">
        <v>0</v>
      </c>
      <c r="AJ475" s="275">
        <v>0</v>
      </c>
      <c r="AK475" s="275">
        <v>0</v>
      </c>
      <c r="AL475" s="275">
        <v>0</v>
      </c>
      <c r="AM475" s="275">
        <v>0</v>
      </c>
      <c r="AN475" s="275">
        <v>0</v>
      </c>
      <c r="AO475" s="275">
        <v>0</v>
      </c>
      <c r="AP475" s="275">
        <v>0</v>
      </c>
      <c r="AQ475" s="275">
        <v>0</v>
      </c>
      <c r="AR475" s="275">
        <v>22</v>
      </c>
      <c r="AS475" s="275">
        <v>101</v>
      </c>
      <c r="AT475" s="275">
        <v>214</v>
      </c>
      <c r="AU475" s="275">
        <v>269</v>
      </c>
      <c r="AV475" s="275">
        <v>331</v>
      </c>
      <c r="AW475" s="275">
        <v>360</v>
      </c>
      <c r="AX475" s="275">
        <v>360</v>
      </c>
      <c r="AY475" s="275">
        <v>407</v>
      </c>
      <c r="AZ475" s="275">
        <v>396</v>
      </c>
      <c r="BA475" s="275">
        <v>473</v>
      </c>
      <c r="BB475" s="275">
        <v>523</v>
      </c>
      <c r="BC475" s="275">
        <v>534</v>
      </c>
      <c r="BD475" s="275">
        <v>570</v>
      </c>
      <c r="BE475" s="275">
        <v>633</v>
      </c>
      <c r="BF475" s="275">
        <v>675</v>
      </c>
      <c r="BG475" s="275">
        <v>758</v>
      </c>
      <c r="BH475" s="275">
        <v>847</v>
      </c>
      <c r="BI475" s="275">
        <v>987</v>
      </c>
    </row>
    <row r="476" spans="1:61" ht="18" customHeight="1" x14ac:dyDescent="0.2">
      <c r="A476" s="274" t="s">
        <v>1052</v>
      </c>
      <c r="B476" s="275">
        <v>0</v>
      </c>
      <c r="C476" s="275">
        <v>0</v>
      </c>
      <c r="D476" s="275">
        <v>0</v>
      </c>
      <c r="E476" s="275">
        <v>0</v>
      </c>
      <c r="F476" s="275">
        <v>0</v>
      </c>
      <c r="G476" s="275">
        <v>0</v>
      </c>
      <c r="H476" s="275">
        <v>0</v>
      </c>
      <c r="I476" s="275">
        <v>0</v>
      </c>
      <c r="J476" s="275">
        <v>0</v>
      </c>
      <c r="K476" s="275">
        <v>0</v>
      </c>
      <c r="L476" s="275"/>
      <c r="M476" s="275"/>
      <c r="N476" s="275"/>
      <c r="O476" s="275"/>
      <c r="P476" s="275">
        <v>0</v>
      </c>
      <c r="Q476" s="275">
        <v>0</v>
      </c>
      <c r="R476" s="275">
        <v>0</v>
      </c>
      <c r="S476" s="275">
        <v>0</v>
      </c>
      <c r="T476" s="275">
        <v>0</v>
      </c>
      <c r="U476" s="275">
        <v>0</v>
      </c>
      <c r="V476" s="275">
        <v>0</v>
      </c>
      <c r="W476" s="275">
        <v>0</v>
      </c>
      <c r="X476" s="275">
        <v>0</v>
      </c>
      <c r="Y476" s="275">
        <v>0</v>
      </c>
      <c r="Z476" s="275">
        <v>0</v>
      </c>
      <c r="AA476" s="275">
        <v>0</v>
      </c>
      <c r="AB476" s="275">
        <v>0</v>
      </c>
      <c r="AC476" s="275">
        <v>0</v>
      </c>
      <c r="AD476" s="275">
        <v>0</v>
      </c>
      <c r="AE476" s="275">
        <v>0</v>
      </c>
      <c r="AF476" s="275">
        <v>0</v>
      </c>
      <c r="AG476" s="275">
        <v>0</v>
      </c>
      <c r="AH476" s="275">
        <v>0</v>
      </c>
      <c r="AI476" s="275">
        <v>0</v>
      </c>
      <c r="AJ476" s="275">
        <v>0</v>
      </c>
      <c r="AK476" s="275">
        <v>0</v>
      </c>
      <c r="AL476" s="275">
        <v>0</v>
      </c>
      <c r="AM476" s="275">
        <v>0</v>
      </c>
      <c r="AN476" s="275">
        <v>0</v>
      </c>
      <c r="AO476" s="275">
        <v>0</v>
      </c>
      <c r="AP476" s="275">
        <v>0</v>
      </c>
      <c r="AQ476" s="275">
        <v>0</v>
      </c>
      <c r="AR476" s="275">
        <v>22</v>
      </c>
      <c r="AS476" s="275">
        <v>101</v>
      </c>
      <c r="AT476" s="275">
        <v>214</v>
      </c>
      <c r="AU476" s="275">
        <v>269</v>
      </c>
      <c r="AV476" s="275">
        <v>331</v>
      </c>
      <c r="AW476" s="275">
        <v>360</v>
      </c>
      <c r="AX476" s="275">
        <v>360</v>
      </c>
      <c r="AY476" s="275">
        <v>407</v>
      </c>
      <c r="AZ476" s="275">
        <v>396</v>
      </c>
      <c r="BA476" s="275">
        <v>473</v>
      </c>
      <c r="BB476" s="275">
        <v>523</v>
      </c>
      <c r="BC476" s="275">
        <v>534</v>
      </c>
      <c r="BD476" s="275">
        <v>570</v>
      </c>
      <c r="BE476" s="275">
        <v>633</v>
      </c>
      <c r="BF476" s="275">
        <v>675</v>
      </c>
      <c r="BG476" s="275">
        <v>758</v>
      </c>
      <c r="BH476" s="275">
        <v>847</v>
      </c>
      <c r="BI476" s="275">
        <v>987</v>
      </c>
    </row>
    <row r="477" spans="1:61" ht="18" customHeight="1" x14ac:dyDescent="0.2">
      <c r="A477" s="274" t="s">
        <v>1051</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75"/>
      <c r="AE477" s="275"/>
      <c r="AF477" s="275"/>
      <c r="AG477" s="275"/>
      <c r="AH477" s="275"/>
      <c r="AI477" s="275"/>
      <c r="AJ477" s="275"/>
      <c r="AK477" s="275"/>
      <c r="AL477" s="275"/>
      <c r="AM477" s="275"/>
      <c r="AN477" s="275"/>
      <c r="AO477" s="275"/>
      <c r="AP477" s="275"/>
      <c r="AQ477" s="275"/>
      <c r="AR477" s="275"/>
      <c r="AS477" s="275"/>
      <c r="AT477" s="275"/>
      <c r="AU477" s="275"/>
      <c r="AV477" s="275"/>
      <c r="AW477" s="275"/>
      <c r="AX477" s="275"/>
      <c r="AY477" s="275"/>
      <c r="AZ477" s="275"/>
      <c r="BA477" s="275"/>
      <c r="BB477" s="275"/>
      <c r="BC477" s="275"/>
      <c r="BD477" s="275"/>
      <c r="BE477" s="275"/>
      <c r="BF477" s="275"/>
      <c r="BG477" s="275"/>
      <c r="BH477" s="275"/>
      <c r="BI477" s="275"/>
    </row>
    <row r="478" spans="1:61" ht="18" customHeight="1" x14ac:dyDescent="0.2">
      <c r="A478" s="274" t="s">
        <v>1062</v>
      </c>
      <c r="B478" s="275">
        <v>2</v>
      </c>
      <c r="C478" s="275">
        <v>2</v>
      </c>
      <c r="D478" s="275">
        <v>2</v>
      </c>
      <c r="E478" s="275">
        <v>2</v>
      </c>
      <c r="F478" s="275">
        <v>2</v>
      </c>
      <c r="G478" s="275">
        <v>2</v>
      </c>
      <c r="H478" s="275">
        <v>2</v>
      </c>
      <c r="I478" s="275">
        <v>5</v>
      </c>
      <c r="J478" s="275">
        <v>9</v>
      </c>
      <c r="K478" s="275">
        <v>11</v>
      </c>
      <c r="L478" s="275"/>
      <c r="M478" s="275"/>
      <c r="N478" s="275"/>
      <c r="O478" s="275"/>
      <c r="P478" s="275">
        <v>13</v>
      </c>
      <c r="Q478" s="275">
        <v>17</v>
      </c>
      <c r="R478" s="275">
        <v>21</v>
      </c>
      <c r="S478" s="275">
        <v>25</v>
      </c>
      <c r="T478" s="275">
        <v>26</v>
      </c>
      <c r="U478" s="275">
        <v>26</v>
      </c>
      <c r="V478" s="275">
        <v>29</v>
      </c>
      <c r="W478" s="275">
        <v>32</v>
      </c>
      <c r="X478" s="275">
        <v>32</v>
      </c>
      <c r="Y478" s="275">
        <v>35</v>
      </c>
      <c r="Z478" s="275">
        <v>37</v>
      </c>
      <c r="AA478" s="275">
        <v>42</v>
      </c>
      <c r="AB478" s="275">
        <v>53</v>
      </c>
      <c r="AC478" s="275">
        <v>73</v>
      </c>
      <c r="AD478" s="275">
        <v>68</v>
      </c>
      <c r="AE478" s="275">
        <v>68</v>
      </c>
      <c r="AF478" s="275">
        <v>82</v>
      </c>
      <c r="AG478" s="275">
        <v>99</v>
      </c>
      <c r="AH478" s="275">
        <v>111</v>
      </c>
      <c r="AI478" s="275">
        <v>129</v>
      </c>
      <c r="AJ478" s="275">
        <v>152</v>
      </c>
      <c r="AK478" s="275">
        <v>131</v>
      </c>
      <c r="AL478" s="275">
        <v>168</v>
      </c>
      <c r="AM478" s="275">
        <v>172</v>
      </c>
      <c r="AN478" s="275">
        <v>194</v>
      </c>
      <c r="AO478" s="275">
        <v>203</v>
      </c>
      <c r="AP478" s="275">
        <v>206</v>
      </c>
      <c r="AQ478" s="275">
        <v>234</v>
      </c>
      <c r="AR478" s="275">
        <v>277</v>
      </c>
      <c r="AS478" s="275">
        <v>325</v>
      </c>
      <c r="AT478" s="275">
        <v>385</v>
      </c>
      <c r="AU478" s="275">
        <v>539</v>
      </c>
      <c r="AV478" s="275">
        <v>869</v>
      </c>
      <c r="AW478" s="275">
        <v>1203</v>
      </c>
      <c r="AX478" s="275">
        <v>1609</v>
      </c>
      <c r="AY478" s="275">
        <v>2017</v>
      </c>
      <c r="AZ478" s="275">
        <v>2381</v>
      </c>
      <c r="BA478" s="275">
        <v>2595</v>
      </c>
      <c r="BB478" s="275">
        <v>2622</v>
      </c>
      <c r="BC478" s="275">
        <v>2900</v>
      </c>
      <c r="BD478" s="275">
        <v>3451</v>
      </c>
      <c r="BE478" s="275">
        <v>3469</v>
      </c>
      <c r="BF478" s="275">
        <v>3200</v>
      </c>
      <c r="BG478" s="275">
        <v>3225</v>
      </c>
      <c r="BH478" s="275">
        <v>3219</v>
      </c>
      <c r="BI478" s="275">
        <v>3191</v>
      </c>
    </row>
    <row r="479" spans="1:61" ht="18" customHeight="1" x14ac:dyDescent="0.2">
      <c r="A479" s="274" t="s">
        <v>1061</v>
      </c>
      <c r="B479" s="275">
        <v>10</v>
      </c>
      <c r="C479" s="275">
        <v>10</v>
      </c>
      <c r="D479" s="275">
        <v>11</v>
      </c>
      <c r="E479" s="275">
        <v>11</v>
      </c>
      <c r="F479" s="275">
        <v>12</v>
      </c>
      <c r="G479" s="275">
        <v>12</v>
      </c>
      <c r="H479" s="275">
        <v>12</v>
      </c>
      <c r="I479" s="275">
        <v>12</v>
      </c>
      <c r="J479" s="275">
        <v>12</v>
      </c>
      <c r="K479" s="275">
        <v>16</v>
      </c>
      <c r="L479" s="275"/>
      <c r="M479" s="275"/>
      <c r="N479" s="275"/>
      <c r="O479" s="275"/>
      <c r="P479" s="275">
        <v>19</v>
      </c>
      <c r="Q479" s="275">
        <v>21</v>
      </c>
      <c r="R479" s="275">
        <v>23</v>
      </c>
      <c r="S479" s="275">
        <v>26</v>
      </c>
      <c r="T479" s="275">
        <v>32</v>
      </c>
      <c r="U479" s="275">
        <v>37</v>
      </c>
      <c r="V479" s="275">
        <v>41</v>
      </c>
      <c r="W479" s="275">
        <v>38</v>
      </c>
      <c r="X479" s="275">
        <v>46</v>
      </c>
      <c r="Y479" s="275">
        <v>47</v>
      </c>
      <c r="Z479" s="275">
        <v>50</v>
      </c>
      <c r="AA479" s="275">
        <v>52</v>
      </c>
      <c r="AB479" s="275">
        <v>55</v>
      </c>
      <c r="AC479" s="275">
        <v>60</v>
      </c>
      <c r="AD479" s="275">
        <v>64</v>
      </c>
      <c r="AE479" s="275">
        <v>61</v>
      </c>
      <c r="AF479" s="275">
        <v>53</v>
      </c>
      <c r="AG479" s="275">
        <v>47</v>
      </c>
      <c r="AH479" s="275">
        <v>45</v>
      </c>
      <c r="AI479" s="275">
        <v>46</v>
      </c>
      <c r="AJ479" s="275">
        <v>44</v>
      </c>
      <c r="AK479" s="275">
        <v>53</v>
      </c>
      <c r="AL479" s="275">
        <v>60</v>
      </c>
      <c r="AM479" s="275">
        <v>76</v>
      </c>
      <c r="AN479" s="275">
        <v>80</v>
      </c>
      <c r="AO479" s="275">
        <v>75</v>
      </c>
      <c r="AP479" s="275">
        <v>72</v>
      </c>
      <c r="AQ479" s="275">
        <v>68</v>
      </c>
      <c r="AR479" s="275">
        <v>69</v>
      </c>
      <c r="AS479" s="275">
        <v>73</v>
      </c>
      <c r="AT479" s="275">
        <v>80</v>
      </c>
      <c r="AU479" s="275">
        <v>89</v>
      </c>
      <c r="AV479" s="275">
        <v>114</v>
      </c>
      <c r="AW479" s="275">
        <v>158</v>
      </c>
      <c r="AX479" s="275">
        <v>203</v>
      </c>
      <c r="AY479" s="275">
        <v>215</v>
      </c>
      <c r="AZ479" s="275">
        <v>184</v>
      </c>
      <c r="BA479" s="275">
        <v>128</v>
      </c>
      <c r="BB479" s="275">
        <v>66</v>
      </c>
      <c r="BC479" s="275">
        <v>82</v>
      </c>
      <c r="BD479" s="275">
        <v>36</v>
      </c>
      <c r="BE479" s="275">
        <v>32</v>
      </c>
      <c r="BF479" s="275">
        <v>31</v>
      </c>
      <c r="BG479" s="275">
        <v>53</v>
      </c>
      <c r="BH479" s="275">
        <v>36</v>
      </c>
      <c r="BI479" s="275">
        <v>235</v>
      </c>
    </row>
    <row r="480" spans="1:61" ht="18" customHeight="1" x14ac:dyDescent="0.2">
      <c r="A480" s="274" t="s">
        <v>1060</v>
      </c>
      <c r="B480" s="275">
        <v>12</v>
      </c>
      <c r="C480" s="275">
        <v>17</v>
      </c>
      <c r="D480" s="275">
        <v>23</v>
      </c>
      <c r="E480" s="275">
        <v>25</v>
      </c>
      <c r="F480" s="275">
        <v>43</v>
      </c>
      <c r="G480" s="275">
        <v>74</v>
      </c>
      <c r="H480" s="275">
        <v>52</v>
      </c>
      <c r="I480" s="275">
        <v>31</v>
      </c>
      <c r="J480" s="275">
        <v>34</v>
      </c>
      <c r="K480" s="275">
        <v>34</v>
      </c>
      <c r="L480" s="275"/>
      <c r="M480" s="275"/>
      <c r="N480" s="275"/>
      <c r="O480" s="275"/>
      <c r="P480" s="275">
        <v>15</v>
      </c>
      <c r="Q480" s="275">
        <v>19</v>
      </c>
      <c r="R480" s="275">
        <v>20</v>
      </c>
      <c r="S480" s="275">
        <v>20</v>
      </c>
      <c r="T480" s="275">
        <v>21</v>
      </c>
      <c r="U480" s="275">
        <v>32</v>
      </c>
      <c r="V480" s="275">
        <v>67</v>
      </c>
      <c r="W480" s="275">
        <v>68</v>
      </c>
      <c r="X480" s="275">
        <v>79</v>
      </c>
      <c r="Y480" s="275">
        <v>83</v>
      </c>
      <c r="Z480" s="275">
        <v>84</v>
      </c>
      <c r="AA480" s="275">
        <v>95</v>
      </c>
      <c r="AB480" s="275">
        <v>111</v>
      </c>
      <c r="AC480" s="275">
        <v>101</v>
      </c>
      <c r="AD480" s="275">
        <v>105</v>
      </c>
      <c r="AE480" s="275">
        <v>108</v>
      </c>
      <c r="AF480" s="275">
        <v>105</v>
      </c>
      <c r="AG480" s="275">
        <v>104</v>
      </c>
      <c r="AH480" s="275">
        <v>116</v>
      </c>
      <c r="AI480" s="275">
        <v>120</v>
      </c>
      <c r="AJ480" s="275">
        <v>143</v>
      </c>
      <c r="AK480" s="275">
        <v>153</v>
      </c>
      <c r="AL480" s="275">
        <v>168</v>
      </c>
      <c r="AM480" s="275">
        <v>199</v>
      </c>
      <c r="AN480" s="275">
        <v>217</v>
      </c>
      <c r="AO480" s="275">
        <v>221</v>
      </c>
      <c r="AP480" s="275">
        <v>226</v>
      </c>
      <c r="AQ480" s="275">
        <v>214</v>
      </c>
      <c r="AR480" s="275">
        <v>227</v>
      </c>
      <c r="AS480" s="275">
        <v>249</v>
      </c>
      <c r="AT480" s="275">
        <v>273</v>
      </c>
      <c r="AU480" s="275">
        <v>310</v>
      </c>
      <c r="AV480" s="275">
        <v>323</v>
      </c>
      <c r="AW480" s="275">
        <v>334</v>
      </c>
      <c r="AX480" s="275">
        <v>344</v>
      </c>
      <c r="AY480" s="275">
        <v>344</v>
      </c>
      <c r="AZ480" s="275">
        <v>360</v>
      </c>
      <c r="BA480" s="275">
        <v>369</v>
      </c>
      <c r="BB480" s="275">
        <v>357</v>
      </c>
      <c r="BC480" s="275">
        <v>410</v>
      </c>
      <c r="BD480" s="275">
        <v>705</v>
      </c>
      <c r="BE480" s="275">
        <v>1072</v>
      </c>
      <c r="BF480" s="275">
        <v>1699</v>
      </c>
      <c r="BG480" s="275">
        <v>2956</v>
      </c>
      <c r="BH480" s="275">
        <v>2864</v>
      </c>
      <c r="BI480" s="275">
        <v>2271</v>
      </c>
    </row>
    <row r="481" spans="1:61" ht="18" customHeight="1" x14ac:dyDescent="0.2">
      <c r="A481" s="274" t="s">
        <v>1059</v>
      </c>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c r="Z481" s="275"/>
      <c r="AA481" s="275"/>
      <c r="AB481" s="275"/>
      <c r="AC481" s="275"/>
      <c r="AD481" s="275"/>
      <c r="AE481" s="275"/>
      <c r="AF481" s="275"/>
      <c r="AG481" s="275"/>
      <c r="AH481" s="275"/>
      <c r="AI481" s="275"/>
      <c r="AJ481" s="275"/>
      <c r="AK481" s="275"/>
      <c r="AL481" s="275"/>
      <c r="AM481" s="275"/>
      <c r="AN481" s="275"/>
      <c r="AO481" s="275"/>
      <c r="AP481" s="275"/>
      <c r="AQ481" s="275"/>
      <c r="AR481" s="275"/>
      <c r="AS481" s="275"/>
      <c r="AT481" s="275"/>
      <c r="AU481" s="275"/>
      <c r="AV481" s="275"/>
      <c r="AW481" s="275"/>
      <c r="AX481" s="275"/>
      <c r="AY481" s="275"/>
      <c r="AZ481" s="275"/>
      <c r="BA481" s="275"/>
      <c r="BB481" s="275"/>
      <c r="BC481" s="275"/>
      <c r="BD481" s="275"/>
      <c r="BE481" s="275"/>
      <c r="BF481" s="275"/>
      <c r="BG481" s="275"/>
      <c r="BH481" s="275"/>
      <c r="BI481" s="275"/>
    </row>
    <row r="482" spans="1:61" ht="18" customHeight="1" x14ac:dyDescent="0.2">
      <c r="A482" s="274" t="s">
        <v>1058</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75"/>
      <c r="AE482" s="275"/>
      <c r="AF482" s="275"/>
      <c r="AG482" s="275"/>
      <c r="AH482" s="275"/>
      <c r="AI482" s="275"/>
      <c r="AJ482" s="275"/>
      <c r="AK482" s="275"/>
      <c r="AL482" s="275"/>
      <c r="AM482" s="275"/>
      <c r="AN482" s="275"/>
      <c r="AO482" s="275"/>
      <c r="AP482" s="275"/>
      <c r="AQ482" s="275"/>
      <c r="AR482" s="275"/>
      <c r="AS482" s="275"/>
      <c r="AT482" s="275"/>
      <c r="AU482" s="275"/>
      <c r="AV482" s="275"/>
      <c r="AW482" s="275"/>
      <c r="AX482" s="275"/>
      <c r="AY482" s="275"/>
      <c r="AZ482" s="275"/>
      <c r="BA482" s="275"/>
      <c r="BB482" s="275"/>
      <c r="BC482" s="275"/>
      <c r="BD482" s="275"/>
      <c r="BE482" s="275"/>
      <c r="BF482" s="275"/>
      <c r="BG482" s="275"/>
      <c r="BH482" s="275"/>
      <c r="BI482" s="275"/>
    </row>
    <row r="483" spans="1:61" ht="18" customHeight="1" x14ac:dyDescent="0.2">
      <c r="A483" s="274" t="s">
        <v>1057</v>
      </c>
      <c r="B483" s="275">
        <v>0</v>
      </c>
      <c r="C483" s="275">
        <v>0</v>
      </c>
      <c r="D483" s="275">
        <v>0</v>
      </c>
      <c r="E483" s="275">
        <v>0</v>
      </c>
      <c r="F483" s="275">
        <v>0</v>
      </c>
      <c r="G483" s="275">
        <v>0</v>
      </c>
      <c r="H483" s="275">
        <v>0</v>
      </c>
      <c r="I483" s="275">
        <v>0</v>
      </c>
      <c r="J483" s="275">
        <v>0</v>
      </c>
      <c r="K483" s="275">
        <v>0</v>
      </c>
      <c r="L483" s="275"/>
      <c r="M483" s="275"/>
      <c r="N483" s="275"/>
      <c r="O483" s="275"/>
      <c r="P483" s="275">
        <v>0</v>
      </c>
      <c r="Q483" s="275">
        <v>0</v>
      </c>
      <c r="R483" s="275">
        <v>0</v>
      </c>
      <c r="S483" s="275">
        <v>0</v>
      </c>
      <c r="T483" s="275">
        <v>0</v>
      </c>
      <c r="U483" s="275">
        <v>6</v>
      </c>
      <c r="V483" s="275">
        <v>8</v>
      </c>
      <c r="W483" s="275">
        <v>9</v>
      </c>
      <c r="X483" s="275">
        <v>11</v>
      </c>
      <c r="Y483" s="275">
        <v>12</v>
      </c>
      <c r="Z483" s="275">
        <v>13</v>
      </c>
      <c r="AA483" s="275">
        <v>15</v>
      </c>
      <c r="AB483" s="275">
        <v>15</v>
      </c>
      <c r="AC483" s="275">
        <v>17</v>
      </c>
      <c r="AD483" s="275">
        <v>20</v>
      </c>
      <c r="AE483" s="275">
        <v>22</v>
      </c>
      <c r="AF483" s="275">
        <v>21</v>
      </c>
      <c r="AG483" s="275">
        <v>21</v>
      </c>
      <c r="AH483" s="275">
        <v>24</v>
      </c>
      <c r="AI483" s="275">
        <v>28</v>
      </c>
      <c r="AJ483" s="275">
        <v>34</v>
      </c>
      <c r="AK483" s="275">
        <v>40</v>
      </c>
      <c r="AL483" s="275">
        <v>45</v>
      </c>
      <c r="AM483" s="275">
        <v>48</v>
      </c>
      <c r="AN483" s="275">
        <v>54</v>
      </c>
      <c r="AO483" s="275">
        <v>59</v>
      </c>
      <c r="AP483" s="275">
        <v>59</v>
      </c>
      <c r="AQ483" s="275">
        <v>62</v>
      </c>
      <c r="AR483" s="275">
        <v>67</v>
      </c>
      <c r="AS483" s="275">
        <v>74</v>
      </c>
      <c r="AT483" s="275">
        <v>84</v>
      </c>
      <c r="AU483" s="275">
        <v>91</v>
      </c>
      <c r="AV483" s="275">
        <v>92</v>
      </c>
      <c r="AW483" s="275">
        <v>97</v>
      </c>
      <c r="AX483" s="275">
        <v>98</v>
      </c>
      <c r="AY483" s="275">
        <v>98</v>
      </c>
      <c r="AZ483" s="275">
        <v>101</v>
      </c>
      <c r="BA483" s="275">
        <v>101</v>
      </c>
      <c r="BB483" s="275">
        <v>100</v>
      </c>
      <c r="BC483" s="275">
        <v>114</v>
      </c>
      <c r="BD483" s="275">
        <v>139</v>
      </c>
      <c r="BE483" s="275">
        <v>143</v>
      </c>
      <c r="BF483" s="275">
        <v>155</v>
      </c>
      <c r="BG483" s="275">
        <v>154</v>
      </c>
      <c r="BH483" s="275">
        <v>188</v>
      </c>
      <c r="BI483" s="275">
        <v>185</v>
      </c>
    </row>
    <row r="484" spans="1:61" ht="18" customHeight="1" x14ac:dyDescent="0.2">
      <c r="A484" s="274" t="s">
        <v>1056</v>
      </c>
      <c r="B484" s="275">
        <v>0</v>
      </c>
      <c r="C484" s="275">
        <v>0</v>
      </c>
      <c r="D484" s="275">
        <v>1</v>
      </c>
      <c r="E484" s="275">
        <v>1</v>
      </c>
      <c r="F484" s="275">
        <v>1</v>
      </c>
      <c r="G484" s="275">
        <v>1</v>
      </c>
      <c r="H484" s="275">
        <v>1</v>
      </c>
      <c r="I484" s="275">
        <v>1</v>
      </c>
      <c r="J484" s="275">
        <v>1</v>
      </c>
      <c r="K484" s="275">
        <v>1</v>
      </c>
      <c r="L484" s="275"/>
      <c r="M484" s="275"/>
      <c r="N484" s="275"/>
      <c r="O484" s="275"/>
      <c r="P484" s="275">
        <v>1</v>
      </c>
      <c r="Q484" s="275">
        <v>1</v>
      </c>
      <c r="R484" s="275">
        <v>1</v>
      </c>
      <c r="S484" s="275">
        <v>1</v>
      </c>
      <c r="T484" s="275">
        <v>2</v>
      </c>
      <c r="U484" s="275">
        <v>2</v>
      </c>
      <c r="V484" s="275">
        <v>2</v>
      </c>
      <c r="W484" s="275">
        <v>4</v>
      </c>
      <c r="X484" s="275">
        <v>4</v>
      </c>
      <c r="Y484" s="275">
        <v>4</v>
      </c>
      <c r="Z484" s="275">
        <v>4</v>
      </c>
      <c r="AA484" s="275">
        <v>4</v>
      </c>
      <c r="AB484" s="275">
        <v>5</v>
      </c>
      <c r="AC484" s="275">
        <v>8</v>
      </c>
      <c r="AD484" s="275">
        <v>10</v>
      </c>
      <c r="AE484" s="275">
        <v>9</v>
      </c>
      <c r="AF484" s="275">
        <v>7</v>
      </c>
      <c r="AG484" s="275">
        <v>9</v>
      </c>
      <c r="AH484" s="275">
        <v>11</v>
      </c>
      <c r="AI484" s="275">
        <v>12</v>
      </c>
      <c r="AJ484" s="275">
        <v>13</v>
      </c>
      <c r="AK484" s="275">
        <v>14</v>
      </c>
      <c r="AL484" s="275">
        <v>15</v>
      </c>
      <c r="AM484" s="275">
        <v>17</v>
      </c>
      <c r="AN484" s="275">
        <v>17</v>
      </c>
      <c r="AO484" s="275">
        <v>17</v>
      </c>
      <c r="AP484" s="275">
        <v>17</v>
      </c>
      <c r="AQ484" s="275">
        <v>18</v>
      </c>
      <c r="AR484" s="275">
        <v>18</v>
      </c>
      <c r="AS484" s="275">
        <v>18</v>
      </c>
      <c r="AT484" s="275">
        <v>21</v>
      </c>
      <c r="AU484" s="275">
        <v>25</v>
      </c>
      <c r="AV484" s="275">
        <v>26</v>
      </c>
      <c r="AW484" s="275">
        <v>30</v>
      </c>
      <c r="AX484" s="275">
        <v>36</v>
      </c>
      <c r="AY484" s="275">
        <v>38</v>
      </c>
      <c r="AZ484" s="275">
        <v>41</v>
      </c>
      <c r="BA484" s="275">
        <v>48</v>
      </c>
      <c r="BB484" s="275">
        <v>53</v>
      </c>
      <c r="BC484" s="275">
        <v>59</v>
      </c>
      <c r="BD484" s="275">
        <v>79</v>
      </c>
      <c r="BE484" s="275">
        <v>92</v>
      </c>
      <c r="BF484" s="275">
        <v>101</v>
      </c>
      <c r="BG484" s="275">
        <v>102</v>
      </c>
      <c r="BH484" s="275">
        <v>103</v>
      </c>
      <c r="BI484" s="275">
        <v>110</v>
      </c>
    </row>
    <row r="485" spans="1:61" ht="18" customHeight="1" x14ac:dyDescent="0.2">
      <c r="A485" s="274" t="s">
        <v>1055</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75"/>
      <c r="AE485" s="275"/>
      <c r="AF485" s="275"/>
      <c r="AG485" s="275"/>
      <c r="AH485" s="275"/>
      <c r="AI485" s="275"/>
      <c r="AJ485" s="275"/>
      <c r="AK485" s="275"/>
      <c r="AL485" s="275"/>
      <c r="AM485" s="275"/>
      <c r="AN485" s="275"/>
      <c r="AO485" s="275"/>
      <c r="AP485" s="275"/>
      <c r="AQ485" s="275"/>
      <c r="AR485" s="275"/>
      <c r="AS485" s="275"/>
      <c r="AT485" s="275"/>
      <c r="AU485" s="275"/>
      <c r="AV485" s="275"/>
      <c r="AW485" s="275"/>
      <c r="AX485" s="275"/>
      <c r="AY485" s="275"/>
      <c r="AZ485" s="275"/>
      <c r="BA485" s="275"/>
      <c r="BB485" s="275"/>
      <c r="BC485" s="275"/>
      <c r="BD485" s="275"/>
      <c r="BE485" s="275"/>
      <c r="BF485" s="275"/>
      <c r="BG485" s="275"/>
      <c r="BH485" s="275"/>
      <c r="BI485" s="275"/>
    </row>
    <row r="486" spans="1:61" ht="18" customHeight="1" x14ac:dyDescent="0.2">
      <c r="A486" s="274" t="s">
        <v>1054</v>
      </c>
      <c r="B486" s="275">
        <v>1</v>
      </c>
      <c r="C486" s="275">
        <v>1</v>
      </c>
      <c r="D486" s="275">
        <v>1</v>
      </c>
      <c r="E486" s="275">
        <v>1</v>
      </c>
      <c r="F486" s="275">
        <v>1</v>
      </c>
      <c r="G486" s="275">
        <v>1</v>
      </c>
      <c r="H486" s="275">
        <v>2</v>
      </c>
      <c r="I486" s="275">
        <v>2</v>
      </c>
      <c r="J486" s="275">
        <v>2</v>
      </c>
      <c r="K486" s="275">
        <v>3</v>
      </c>
      <c r="L486" s="275"/>
      <c r="M486" s="275"/>
      <c r="N486" s="275"/>
      <c r="O486" s="275"/>
      <c r="P486" s="275">
        <v>3</v>
      </c>
      <c r="Q486" s="275">
        <v>4</v>
      </c>
      <c r="R486" s="275">
        <v>5</v>
      </c>
      <c r="S486" s="275">
        <v>5</v>
      </c>
      <c r="T486" s="275">
        <v>4</v>
      </c>
      <c r="U486" s="275">
        <v>4</v>
      </c>
      <c r="V486" s="275">
        <v>5</v>
      </c>
      <c r="W486" s="275">
        <v>5</v>
      </c>
      <c r="X486" s="275">
        <v>6</v>
      </c>
      <c r="Y486" s="275">
        <v>6</v>
      </c>
      <c r="Z486" s="275">
        <v>6</v>
      </c>
      <c r="AA486" s="275">
        <v>6</v>
      </c>
      <c r="AB486" s="275">
        <v>5</v>
      </c>
      <c r="AC486" s="275">
        <v>4</v>
      </c>
      <c r="AD486" s="275">
        <v>2</v>
      </c>
      <c r="AE486" s="275">
        <v>3</v>
      </c>
      <c r="AF486" s="275">
        <v>2</v>
      </c>
      <c r="AG486" s="275">
        <v>3</v>
      </c>
      <c r="AH486" s="275">
        <v>3</v>
      </c>
      <c r="AI486" s="275">
        <v>3</v>
      </c>
      <c r="AJ486" s="275">
        <v>3</v>
      </c>
      <c r="AK486" s="275">
        <v>3</v>
      </c>
      <c r="AL486" s="275">
        <v>3</v>
      </c>
      <c r="AM486" s="275">
        <v>4</v>
      </c>
      <c r="AN486" s="275">
        <v>4</v>
      </c>
      <c r="AO486" s="275">
        <v>4</v>
      </c>
      <c r="AP486" s="275">
        <v>4</v>
      </c>
      <c r="AQ486" s="275">
        <v>4</v>
      </c>
      <c r="AR486" s="275">
        <v>4</v>
      </c>
      <c r="AS486" s="275">
        <v>4</v>
      </c>
      <c r="AT486" s="275">
        <v>4</v>
      </c>
      <c r="AU486" s="275">
        <v>4</v>
      </c>
      <c r="AV486" s="275">
        <v>4</v>
      </c>
      <c r="AW486" s="275">
        <v>4</v>
      </c>
      <c r="AX486" s="275">
        <v>4</v>
      </c>
      <c r="AY486" s="275">
        <v>4</v>
      </c>
      <c r="AZ486" s="275">
        <v>4</v>
      </c>
      <c r="BA486" s="275">
        <v>4</v>
      </c>
      <c r="BB486" s="275">
        <v>4</v>
      </c>
      <c r="BC486" s="275">
        <v>4</v>
      </c>
      <c r="BD486" s="275">
        <v>4</v>
      </c>
      <c r="BE486" s="275">
        <v>3</v>
      </c>
      <c r="BF486" s="275">
        <v>3</v>
      </c>
      <c r="BG486" s="275">
        <v>3</v>
      </c>
      <c r="BH486" s="275">
        <v>3</v>
      </c>
      <c r="BI486" s="275">
        <v>3</v>
      </c>
    </row>
    <row r="487" spans="1:61" ht="18" customHeight="1" x14ac:dyDescent="0.2">
      <c r="A487" s="274" t="s">
        <v>1052</v>
      </c>
      <c r="B487" s="275">
        <v>1</v>
      </c>
      <c r="C487" s="275">
        <v>1</v>
      </c>
      <c r="D487" s="275">
        <v>1</v>
      </c>
      <c r="E487" s="275">
        <v>1</v>
      </c>
      <c r="F487" s="275">
        <v>1</v>
      </c>
      <c r="G487" s="275">
        <v>1</v>
      </c>
      <c r="H487" s="275">
        <v>2</v>
      </c>
      <c r="I487" s="275">
        <v>2</v>
      </c>
      <c r="J487" s="275">
        <v>2</v>
      </c>
      <c r="K487" s="275">
        <v>3</v>
      </c>
      <c r="L487" s="275"/>
      <c r="M487" s="275"/>
      <c r="N487" s="275"/>
      <c r="O487" s="275"/>
      <c r="P487" s="275">
        <v>3</v>
      </c>
      <c r="Q487" s="275">
        <v>4</v>
      </c>
      <c r="R487" s="275">
        <v>5</v>
      </c>
      <c r="S487" s="275">
        <v>5</v>
      </c>
      <c r="T487" s="275">
        <v>4</v>
      </c>
      <c r="U487" s="275">
        <v>4</v>
      </c>
      <c r="V487" s="275">
        <v>5</v>
      </c>
      <c r="W487" s="275">
        <v>5</v>
      </c>
      <c r="X487" s="275">
        <v>6</v>
      </c>
      <c r="Y487" s="275">
        <v>6</v>
      </c>
      <c r="Z487" s="275">
        <v>6</v>
      </c>
      <c r="AA487" s="275">
        <v>6</v>
      </c>
      <c r="AB487" s="275">
        <v>5</v>
      </c>
      <c r="AC487" s="275">
        <v>4</v>
      </c>
      <c r="AD487" s="275">
        <v>2</v>
      </c>
      <c r="AE487" s="275">
        <v>3</v>
      </c>
      <c r="AF487" s="275">
        <v>2</v>
      </c>
      <c r="AG487" s="275">
        <v>3</v>
      </c>
      <c r="AH487" s="275">
        <v>3</v>
      </c>
      <c r="AI487" s="275">
        <v>3</v>
      </c>
      <c r="AJ487" s="275">
        <v>3</v>
      </c>
      <c r="AK487" s="275">
        <v>3</v>
      </c>
      <c r="AL487" s="275">
        <v>3</v>
      </c>
      <c r="AM487" s="275">
        <v>4</v>
      </c>
      <c r="AN487" s="275">
        <v>4</v>
      </c>
      <c r="AO487" s="275">
        <v>4</v>
      </c>
      <c r="AP487" s="275">
        <v>4</v>
      </c>
      <c r="AQ487" s="275">
        <v>4</v>
      </c>
      <c r="AR487" s="275">
        <v>4</v>
      </c>
      <c r="AS487" s="275">
        <v>4</v>
      </c>
      <c r="AT487" s="275">
        <v>4</v>
      </c>
      <c r="AU487" s="275">
        <v>4</v>
      </c>
      <c r="AV487" s="275">
        <v>4</v>
      </c>
      <c r="AW487" s="275">
        <v>4</v>
      </c>
      <c r="AX487" s="275">
        <v>4</v>
      </c>
      <c r="AY487" s="275">
        <v>4</v>
      </c>
      <c r="AZ487" s="275">
        <v>4</v>
      </c>
      <c r="BA487" s="275">
        <v>4</v>
      </c>
      <c r="BB487" s="275">
        <v>4</v>
      </c>
      <c r="BC487" s="275">
        <v>4</v>
      </c>
      <c r="BD487" s="275">
        <v>4</v>
      </c>
      <c r="BE487" s="275">
        <v>3</v>
      </c>
      <c r="BF487" s="275">
        <v>3</v>
      </c>
      <c r="BG487" s="275">
        <v>3</v>
      </c>
      <c r="BH487" s="275">
        <v>3</v>
      </c>
      <c r="BI487" s="275">
        <v>3</v>
      </c>
    </row>
    <row r="488" spans="1:61" ht="18" customHeight="1" x14ac:dyDescent="0.2">
      <c r="A488" s="274" t="s">
        <v>1051</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75"/>
      <c r="AE488" s="275"/>
      <c r="AF488" s="275"/>
      <c r="AG488" s="275"/>
      <c r="AH488" s="275"/>
      <c r="AI488" s="275"/>
      <c r="AJ488" s="275"/>
      <c r="AK488" s="275"/>
      <c r="AL488" s="275"/>
      <c r="AM488" s="275"/>
      <c r="AN488" s="275"/>
      <c r="AO488" s="275"/>
      <c r="AP488" s="275"/>
      <c r="AQ488" s="275"/>
      <c r="AR488" s="275"/>
      <c r="AS488" s="275"/>
      <c r="AT488" s="275"/>
      <c r="AU488" s="275"/>
      <c r="AV488" s="275"/>
      <c r="AW488" s="275"/>
      <c r="AX488" s="275"/>
      <c r="AY488" s="275"/>
      <c r="AZ488" s="275"/>
      <c r="BA488" s="275"/>
      <c r="BB488" s="275"/>
      <c r="BC488" s="275"/>
      <c r="BD488" s="275"/>
      <c r="BE488" s="275"/>
      <c r="BF488" s="275"/>
      <c r="BG488" s="275"/>
      <c r="BH488" s="275"/>
      <c r="BI488" s="275"/>
    </row>
    <row r="489" spans="1:61" ht="18" customHeight="1" x14ac:dyDescent="0.2">
      <c r="A489" s="274" t="s">
        <v>1053</v>
      </c>
      <c r="B489" s="275">
        <v>1</v>
      </c>
      <c r="C489" s="275">
        <v>1</v>
      </c>
      <c r="D489" s="275">
        <v>1</v>
      </c>
      <c r="E489" s="275">
        <v>1</v>
      </c>
      <c r="F489" s="275">
        <v>1</v>
      </c>
      <c r="G489" s="275">
        <v>1</v>
      </c>
      <c r="H489" s="275">
        <v>2</v>
      </c>
      <c r="I489" s="275">
        <v>3</v>
      </c>
      <c r="J489" s="275">
        <v>5</v>
      </c>
      <c r="K489" s="275">
        <v>6</v>
      </c>
      <c r="L489" s="275"/>
      <c r="M489" s="275"/>
      <c r="N489" s="275"/>
      <c r="O489" s="275"/>
      <c r="P489" s="275">
        <v>7</v>
      </c>
      <c r="Q489" s="275">
        <v>8</v>
      </c>
      <c r="R489" s="275">
        <v>8</v>
      </c>
      <c r="S489" s="275">
        <v>10</v>
      </c>
      <c r="T489" s="275">
        <v>12</v>
      </c>
      <c r="U489" s="275">
        <v>14</v>
      </c>
      <c r="V489" s="275">
        <v>14</v>
      </c>
      <c r="W489" s="275">
        <v>14</v>
      </c>
      <c r="X489" s="275">
        <v>14</v>
      </c>
      <c r="Y489" s="275">
        <v>15</v>
      </c>
      <c r="Z489" s="275">
        <v>17</v>
      </c>
      <c r="AA489" s="275">
        <v>18</v>
      </c>
      <c r="AB489" s="275">
        <v>18</v>
      </c>
      <c r="AC489" s="275">
        <v>18</v>
      </c>
      <c r="AD489" s="275">
        <v>19</v>
      </c>
      <c r="AE489" s="275">
        <v>20</v>
      </c>
      <c r="AF489" s="275">
        <v>21</v>
      </c>
      <c r="AG489" s="275">
        <v>23</v>
      </c>
      <c r="AH489" s="275">
        <v>24</v>
      </c>
      <c r="AI489" s="275">
        <v>24</v>
      </c>
      <c r="AJ489" s="275">
        <v>26</v>
      </c>
      <c r="AK489" s="275">
        <v>27</v>
      </c>
      <c r="AL489" s="275">
        <v>28</v>
      </c>
      <c r="AM489" s="275">
        <v>29</v>
      </c>
      <c r="AN489" s="275">
        <v>27</v>
      </c>
      <c r="AO489" s="275">
        <v>26</v>
      </c>
      <c r="AP489" s="275">
        <v>27</v>
      </c>
      <c r="AQ489" s="275">
        <v>31</v>
      </c>
      <c r="AR489" s="275">
        <v>32</v>
      </c>
      <c r="AS489" s="275">
        <v>33</v>
      </c>
      <c r="AT489" s="275">
        <v>36</v>
      </c>
      <c r="AU489" s="275">
        <v>37</v>
      </c>
      <c r="AV489" s="275">
        <v>39</v>
      </c>
      <c r="AW489" s="275">
        <v>39</v>
      </c>
      <c r="AX489" s="275">
        <v>40</v>
      </c>
      <c r="AY489" s="275">
        <v>38</v>
      </c>
      <c r="AZ489" s="275">
        <v>40</v>
      </c>
      <c r="BA489" s="275">
        <v>41</v>
      </c>
      <c r="BB489" s="275">
        <v>40</v>
      </c>
      <c r="BC489" s="275">
        <v>44</v>
      </c>
      <c r="BD489" s="275">
        <v>48</v>
      </c>
      <c r="BE489" s="275">
        <v>48</v>
      </c>
      <c r="BF489" s="275">
        <v>46</v>
      </c>
      <c r="BG489" s="275">
        <v>46</v>
      </c>
      <c r="BH489" s="275">
        <v>46</v>
      </c>
      <c r="BI489" s="275">
        <v>46</v>
      </c>
    </row>
    <row r="490" spans="1:61" ht="18" customHeight="1" x14ac:dyDescent="0.2">
      <c r="A490" s="274" t="s">
        <v>1052</v>
      </c>
      <c r="B490" s="275">
        <v>1</v>
      </c>
      <c r="C490" s="275">
        <v>1</v>
      </c>
      <c r="D490" s="275">
        <v>1</v>
      </c>
      <c r="E490" s="275">
        <v>1</v>
      </c>
      <c r="F490" s="275">
        <v>1</v>
      </c>
      <c r="G490" s="275">
        <v>1</v>
      </c>
      <c r="H490" s="275">
        <v>2</v>
      </c>
      <c r="I490" s="275">
        <v>3</v>
      </c>
      <c r="J490" s="275">
        <v>5</v>
      </c>
      <c r="K490" s="275">
        <v>6</v>
      </c>
      <c r="L490" s="275"/>
      <c r="M490" s="275"/>
      <c r="N490" s="275"/>
      <c r="O490" s="275"/>
      <c r="P490" s="275">
        <v>7</v>
      </c>
      <c r="Q490" s="275">
        <v>8</v>
      </c>
      <c r="R490" s="275">
        <v>8</v>
      </c>
      <c r="S490" s="275">
        <v>10</v>
      </c>
      <c r="T490" s="275">
        <v>12</v>
      </c>
      <c r="U490" s="275">
        <v>14</v>
      </c>
      <c r="V490" s="275">
        <v>14</v>
      </c>
      <c r="W490" s="275">
        <v>14</v>
      </c>
      <c r="X490" s="275">
        <v>14</v>
      </c>
      <c r="Y490" s="275">
        <v>15</v>
      </c>
      <c r="Z490" s="275">
        <v>17</v>
      </c>
      <c r="AA490" s="275">
        <v>18</v>
      </c>
      <c r="AB490" s="275">
        <v>18</v>
      </c>
      <c r="AC490" s="275">
        <v>18</v>
      </c>
      <c r="AD490" s="275">
        <v>19</v>
      </c>
      <c r="AE490" s="275">
        <v>20</v>
      </c>
      <c r="AF490" s="275">
        <v>21</v>
      </c>
      <c r="AG490" s="275">
        <v>23</v>
      </c>
      <c r="AH490" s="275">
        <v>24</v>
      </c>
      <c r="AI490" s="275">
        <v>24</v>
      </c>
      <c r="AJ490" s="275">
        <v>26</v>
      </c>
      <c r="AK490" s="275">
        <v>27</v>
      </c>
      <c r="AL490" s="275">
        <v>28</v>
      </c>
      <c r="AM490" s="275">
        <v>29</v>
      </c>
      <c r="AN490" s="275">
        <v>27</v>
      </c>
      <c r="AO490" s="275">
        <v>26</v>
      </c>
      <c r="AP490" s="275">
        <v>27</v>
      </c>
      <c r="AQ490" s="275">
        <v>31</v>
      </c>
      <c r="AR490" s="275">
        <v>32</v>
      </c>
      <c r="AS490" s="275">
        <v>33</v>
      </c>
      <c r="AT490" s="275">
        <v>36</v>
      </c>
      <c r="AU490" s="275">
        <v>37</v>
      </c>
      <c r="AV490" s="275">
        <v>39</v>
      </c>
      <c r="AW490" s="275">
        <v>39</v>
      </c>
      <c r="AX490" s="275">
        <v>40</v>
      </c>
      <c r="AY490" s="275">
        <v>38</v>
      </c>
      <c r="AZ490" s="275">
        <v>40</v>
      </c>
      <c r="BA490" s="275">
        <v>41</v>
      </c>
      <c r="BB490" s="275">
        <v>40</v>
      </c>
      <c r="BC490" s="275">
        <v>44</v>
      </c>
      <c r="BD490" s="275">
        <v>48</v>
      </c>
      <c r="BE490" s="275">
        <v>48</v>
      </c>
      <c r="BF490" s="275">
        <v>46</v>
      </c>
      <c r="BG490" s="275">
        <v>46</v>
      </c>
      <c r="BH490" s="275">
        <v>46</v>
      </c>
      <c r="BI490" s="275">
        <v>46</v>
      </c>
    </row>
    <row r="491" spans="1:61" ht="18" customHeight="1" x14ac:dyDescent="0.2">
      <c r="A491" s="274" t="s">
        <v>1051</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s="275"/>
      <c r="AG491" s="275"/>
      <c r="AH491" s="275"/>
      <c r="AI491" s="275"/>
      <c r="AJ491" s="275"/>
      <c r="AK491" s="275"/>
      <c r="AL491" s="275"/>
      <c r="AM491" s="275"/>
      <c r="AN491" s="275"/>
      <c r="AO491" s="275"/>
      <c r="AP491" s="275"/>
      <c r="AQ491" s="275"/>
      <c r="AR491" s="275"/>
      <c r="AS491" s="275"/>
      <c r="AT491" s="275"/>
      <c r="AU491" s="275"/>
      <c r="AV491" s="275"/>
      <c r="AW491" s="275"/>
      <c r="AX491" s="275"/>
      <c r="AY491" s="275"/>
      <c r="AZ491" s="275"/>
      <c r="BA491" s="275"/>
      <c r="BB491" s="275"/>
      <c r="BC491" s="275"/>
      <c r="BD491" s="275"/>
      <c r="BE491" s="275"/>
      <c r="BF491" s="275"/>
      <c r="BG491" s="275"/>
      <c r="BH491" s="275"/>
      <c r="BI491" s="275"/>
    </row>
    <row r="492" spans="1:61" ht="18" customHeight="1" x14ac:dyDescent="0.2">
      <c r="A492" s="274" t="s">
        <v>1050</v>
      </c>
      <c r="B492" s="275">
        <v>10</v>
      </c>
      <c r="C492" s="275">
        <v>14</v>
      </c>
      <c r="D492" s="275">
        <v>20</v>
      </c>
      <c r="E492" s="275">
        <v>22</v>
      </c>
      <c r="F492" s="275">
        <v>40</v>
      </c>
      <c r="G492" s="275">
        <v>70</v>
      </c>
      <c r="H492" s="275">
        <v>47</v>
      </c>
      <c r="I492" s="275">
        <v>25</v>
      </c>
      <c r="J492" s="275">
        <v>26</v>
      </c>
      <c r="K492" s="275">
        <v>24</v>
      </c>
      <c r="L492" s="275"/>
      <c r="M492" s="275"/>
      <c r="N492" s="275"/>
      <c r="O492" s="275"/>
      <c r="P492" s="275">
        <v>4</v>
      </c>
      <c r="Q492" s="275">
        <v>6</v>
      </c>
      <c r="R492" s="275">
        <v>6</v>
      </c>
      <c r="S492" s="275">
        <v>4</v>
      </c>
      <c r="T492" s="275">
        <v>3</v>
      </c>
      <c r="U492" s="275">
        <v>0</v>
      </c>
      <c r="V492" s="275">
        <v>30</v>
      </c>
      <c r="W492" s="275">
        <v>30</v>
      </c>
      <c r="X492" s="275">
        <v>35</v>
      </c>
      <c r="Y492" s="275">
        <v>37</v>
      </c>
      <c r="Z492" s="275">
        <v>34</v>
      </c>
      <c r="AA492" s="275">
        <v>43</v>
      </c>
      <c r="AB492" s="275">
        <v>60</v>
      </c>
      <c r="AC492" s="275">
        <v>48</v>
      </c>
      <c r="AD492" s="275">
        <v>49</v>
      </c>
      <c r="AE492" s="275">
        <v>50</v>
      </c>
      <c r="AF492" s="275">
        <v>49</v>
      </c>
      <c r="AG492" s="275">
        <v>43</v>
      </c>
      <c r="AH492" s="275">
        <v>39</v>
      </c>
      <c r="AI492" s="275">
        <v>40</v>
      </c>
      <c r="AJ492" s="275">
        <v>45</v>
      </c>
      <c r="AK492" s="275">
        <v>43</v>
      </c>
      <c r="AL492" s="275">
        <v>49</v>
      </c>
      <c r="AM492" s="275">
        <v>59</v>
      </c>
      <c r="AN492" s="275">
        <v>59</v>
      </c>
      <c r="AO492" s="275">
        <v>65</v>
      </c>
      <c r="AP492" s="275">
        <v>84</v>
      </c>
      <c r="AQ492" s="275">
        <v>69</v>
      </c>
      <c r="AR492" s="275">
        <v>67</v>
      </c>
      <c r="AS492" s="275">
        <v>73</v>
      </c>
      <c r="AT492" s="275">
        <v>79</v>
      </c>
      <c r="AU492" s="275">
        <v>86</v>
      </c>
      <c r="AV492" s="275">
        <v>97</v>
      </c>
      <c r="AW492" s="275">
        <v>107</v>
      </c>
      <c r="AX492" s="275">
        <v>106</v>
      </c>
      <c r="AY492" s="275">
        <v>107</v>
      </c>
      <c r="AZ492" s="275">
        <v>115</v>
      </c>
      <c r="BA492" s="275">
        <v>114</v>
      </c>
      <c r="BB492" s="275">
        <v>98</v>
      </c>
      <c r="BC492" s="275">
        <v>125</v>
      </c>
      <c r="BD492" s="275">
        <v>371</v>
      </c>
      <c r="BE492" s="275">
        <v>715</v>
      </c>
      <c r="BF492" s="275">
        <v>1309</v>
      </c>
      <c r="BG492" s="275">
        <v>2566</v>
      </c>
      <c r="BH492" s="275">
        <v>2444</v>
      </c>
      <c r="BI492" s="275">
        <v>1845</v>
      </c>
    </row>
    <row r="493" spans="1:61" ht="18" customHeight="1" x14ac:dyDescent="0.2">
      <c r="A493" s="274" t="s">
        <v>1049</v>
      </c>
      <c r="B493" s="275">
        <v>0</v>
      </c>
      <c r="C493" s="275">
        <v>0</v>
      </c>
      <c r="D493" s="275">
        <v>0</v>
      </c>
      <c r="E493" s="275">
        <v>0</v>
      </c>
      <c r="F493" s="275">
        <v>0</v>
      </c>
      <c r="G493" s="275">
        <v>0</v>
      </c>
      <c r="H493" s="275">
        <v>0</v>
      </c>
      <c r="I493" s="275">
        <v>0</v>
      </c>
      <c r="J493" s="275">
        <v>0</v>
      </c>
      <c r="K493" s="275">
        <v>0</v>
      </c>
      <c r="L493" s="275"/>
      <c r="M493" s="275"/>
      <c r="N493" s="275"/>
      <c r="O493" s="275"/>
      <c r="P493" s="275">
        <v>0</v>
      </c>
      <c r="Q493" s="275">
        <v>0</v>
      </c>
      <c r="R493" s="275">
        <v>0</v>
      </c>
      <c r="S493" s="275">
        <v>0</v>
      </c>
      <c r="T493" s="275">
        <v>0</v>
      </c>
      <c r="U493" s="275">
        <v>5</v>
      </c>
      <c r="V493" s="275">
        <v>8</v>
      </c>
      <c r="W493" s="275">
        <v>7</v>
      </c>
      <c r="X493" s="275">
        <v>9</v>
      </c>
      <c r="Y493" s="275">
        <v>8</v>
      </c>
      <c r="Z493" s="275">
        <v>10</v>
      </c>
      <c r="AA493" s="275">
        <v>9</v>
      </c>
      <c r="AB493" s="275">
        <v>8</v>
      </c>
      <c r="AC493" s="275">
        <v>7</v>
      </c>
      <c r="AD493" s="275">
        <v>4</v>
      </c>
      <c r="AE493" s="275">
        <v>4</v>
      </c>
      <c r="AF493" s="275">
        <v>4</v>
      </c>
      <c r="AG493" s="275">
        <v>5</v>
      </c>
      <c r="AH493" s="275">
        <v>15</v>
      </c>
      <c r="AI493" s="275">
        <v>12</v>
      </c>
      <c r="AJ493" s="275">
        <v>22</v>
      </c>
      <c r="AK493" s="275">
        <v>25</v>
      </c>
      <c r="AL493" s="275">
        <v>27</v>
      </c>
      <c r="AM493" s="275">
        <v>43</v>
      </c>
      <c r="AN493" s="275">
        <v>56</v>
      </c>
      <c r="AO493" s="275">
        <v>51</v>
      </c>
      <c r="AP493" s="275">
        <v>35</v>
      </c>
      <c r="AQ493" s="275">
        <v>31</v>
      </c>
      <c r="AR493" s="275">
        <v>39</v>
      </c>
      <c r="AS493" s="275">
        <v>46</v>
      </c>
      <c r="AT493" s="275">
        <v>50</v>
      </c>
      <c r="AU493" s="275">
        <v>68</v>
      </c>
      <c r="AV493" s="275">
        <v>65</v>
      </c>
      <c r="AW493" s="275">
        <v>57</v>
      </c>
      <c r="AX493" s="275">
        <v>60</v>
      </c>
      <c r="AY493" s="275">
        <v>58</v>
      </c>
      <c r="AZ493" s="275">
        <v>59</v>
      </c>
      <c r="BA493" s="275">
        <v>62</v>
      </c>
      <c r="BB493" s="275">
        <v>62</v>
      </c>
      <c r="BC493" s="275">
        <v>65</v>
      </c>
      <c r="BD493" s="275">
        <v>64</v>
      </c>
      <c r="BE493" s="275">
        <v>70</v>
      </c>
      <c r="BF493" s="275">
        <v>85</v>
      </c>
      <c r="BG493" s="275">
        <v>85</v>
      </c>
      <c r="BH493" s="275">
        <v>80</v>
      </c>
      <c r="BI493" s="275">
        <v>82</v>
      </c>
    </row>
    <row r="494" spans="1:61" ht="18" customHeight="1" x14ac:dyDescent="0.2">
      <c r="A494" s="274" t="s">
        <v>1048</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75"/>
      <c r="AE494" s="275"/>
      <c r="AF494" s="275"/>
      <c r="AG494" s="275"/>
      <c r="AH494" s="275"/>
      <c r="AI494" s="275"/>
      <c r="AJ494" s="275"/>
      <c r="AK494" s="275"/>
      <c r="AL494" s="275"/>
      <c r="AM494" s="275"/>
      <c r="AN494" s="275"/>
      <c r="AO494" s="275"/>
      <c r="AP494" s="275"/>
      <c r="AQ494" s="275"/>
      <c r="AR494" s="275"/>
      <c r="AS494" s="275"/>
      <c r="AT494" s="275"/>
      <c r="AU494" s="275"/>
      <c r="AV494" s="275"/>
      <c r="AW494" s="275"/>
      <c r="AX494" s="275"/>
      <c r="AY494" s="275"/>
      <c r="AZ494" s="275"/>
      <c r="BA494" s="275"/>
      <c r="BB494" s="275"/>
      <c r="BC494" s="275"/>
      <c r="BD494" s="275"/>
      <c r="BE494" s="275"/>
      <c r="BF494" s="275"/>
      <c r="BG494" s="275"/>
      <c r="BH494" s="275"/>
      <c r="BI494" s="275"/>
    </row>
    <row r="495" spans="1:61" ht="18" customHeight="1" x14ac:dyDescent="0.2">
      <c r="A495" s="274" t="s">
        <v>1047</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75"/>
      <c r="AE495" s="275"/>
      <c r="AF495" s="275"/>
      <c r="AG495" s="275"/>
      <c r="AH495" s="275"/>
      <c r="AI495" s="275"/>
      <c r="AJ495" s="275"/>
      <c r="AK495" s="275"/>
      <c r="AL495" s="275"/>
      <c r="AM495" s="275"/>
      <c r="AN495" s="275"/>
      <c r="AO495" s="275"/>
      <c r="AP495" s="275"/>
      <c r="AQ495" s="275"/>
      <c r="AR495" s="275"/>
      <c r="AS495" s="275"/>
      <c r="AT495" s="275"/>
      <c r="AU495" s="275"/>
      <c r="AV495" s="275"/>
      <c r="AW495" s="275"/>
      <c r="AX495" s="275"/>
      <c r="AY495" s="275"/>
      <c r="AZ495" s="275"/>
      <c r="BA495" s="275"/>
      <c r="BB495" s="275"/>
      <c r="BC495" s="275"/>
      <c r="BD495" s="275"/>
      <c r="BE495" s="275"/>
      <c r="BF495" s="275"/>
      <c r="BG495" s="275"/>
      <c r="BH495" s="275"/>
      <c r="BI495" s="275"/>
    </row>
    <row r="496" spans="1:61" ht="18" customHeight="1" x14ac:dyDescent="0.2">
      <c r="A496" s="274" t="s">
        <v>1046</v>
      </c>
      <c r="B496" s="275">
        <v>0</v>
      </c>
      <c r="C496" s="275">
        <v>0</v>
      </c>
      <c r="D496" s="275">
        <v>0</v>
      </c>
      <c r="E496" s="275">
        <v>0</v>
      </c>
      <c r="F496" s="275">
        <v>0</v>
      </c>
      <c r="G496" s="275">
        <v>0</v>
      </c>
      <c r="H496" s="275">
        <v>146</v>
      </c>
      <c r="I496" s="275">
        <v>255</v>
      </c>
      <c r="J496" s="275">
        <v>366</v>
      </c>
      <c r="K496" s="275">
        <v>409</v>
      </c>
      <c r="L496" s="275"/>
      <c r="M496" s="275"/>
      <c r="N496" s="275"/>
      <c r="O496" s="275"/>
      <c r="P496" s="275">
        <v>527</v>
      </c>
      <c r="Q496" s="275">
        <v>568</v>
      </c>
      <c r="R496" s="275">
        <v>655</v>
      </c>
      <c r="S496" s="275">
        <v>778</v>
      </c>
      <c r="T496" s="275">
        <v>956</v>
      </c>
      <c r="U496" s="275">
        <v>1077</v>
      </c>
      <c r="V496" s="275">
        <v>1361</v>
      </c>
      <c r="W496" s="275">
        <v>1322</v>
      </c>
      <c r="X496" s="275">
        <v>1690</v>
      </c>
      <c r="Y496" s="275">
        <v>1810</v>
      </c>
      <c r="Z496" s="275">
        <v>1948</v>
      </c>
      <c r="AA496" s="275">
        <v>2270</v>
      </c>
      <c r="AB496" s="275">
        <v>2298</v>
      </c>
      <c r="AC496" s="275">
        <v>2452</v>
      </c>
      <c r="AD496" s="275">
        <v>2717</v>
      </c>
      <c r="AE496" s="275">
        <v>3193</v>
      </c>
      <c r="AF496" s="275">
        <v>3239</v>
      </c>
      <c r="AG496" s="275">
        <v>3315</v>
      </c>
      <c r="AH496" s="275">
        <v>3839</v>
      </c>
      <c r="AI496" s="275">
        <v>4298</v>
      </c>
      <c r="AJ496" s="275">
        <v>4600</v>
      </c>
      <c r="AK496" s="275">
        <v>5065</v>
      </c>
      <c r="AL496" s="275">
        <v>5319</v>
      </c>
      <c r="AM496" s="275">
        <v>5682</v>
      </c>
      <c r="AN496" s="275">
        <v>6259</v>
      </c>
      <c r="AO496" s="275">
        <v>6575</v>
      </c>
      <c r="AP496" s="275">
        <v>6735</v>
      </c>
      <c r="AQ496" s="275">
        <v>7565</v>
      </c>
      <c r="AR496" s="275">
        <v>8214</v>
      </c>
      <c r="AS496" s="275">
        <v>9160</v>
      </c>
      <c r="AT496" s="275">
        <v>10693</v>
      </c>
      <c r="AU496" s="275">
        <v>11244</v>
      </c>
      <c r="AV496" s="275">
        <v>12495</v>
      </c>
      <c r="AW496" s="275">
        <v>13275</v>
      </c>
      <c r="AX496" s="275">
        <v>14348</v>
      </c>
      <c r="AY496" s="275">
        <v>15034</v>
      </c>
      <c r="AZ496" s="275">
        <v>15164</v>
      </c>
      <c r="BA496" s="275">
        <v>16160</v>
      </c>
      <c r="BB496" s="275">
        <v>16739</v>
      </c>
      <c r="BC496" s="275">
        <v>17164</v>
      </c>
      <c r="BD496" s="275">
        <v>17432</v>
      </c>
      <c r="BE496" s="275">
        <v>18924</v>
      </c>
      <c r="BF496" s="275">
        <v>19560</v>
      </c>
      <c r="BG496" s="275">
        <v>20668</v>
      </c>
      <c r="BH496" s="275">
        <v>23511</v>
      </c>
      <c r="BI496" s="275">
        <v>25008</v>
      </c>
    </row>
    <row r="497" spans="1:61" ht="18" customHeight="1" x14ac:dyDescent="0.2">
      <c r="A497" s="289" t="s">
        <v>1069</v>
      </c>
      <c r="B497" s="275">
        <v>1018</v>
      </c>
      <c r="C497" s="275">
        <v>1101</v>
      </c>
      <c r="D497" s="275">
        <v>1214</v>
      </c>
      <c r="E497" s="275">
        <v>1251</v>
      </c>
      <c r="F497" s="275">
        <v>1376</v>
      </c>
      <c r="G497" s="275">
        <v>1608</v>
      </c>
      <c r="H497" s="275">
        <v>1734</v>
      </c>
      <c r="I497" s="275">
        <v>1720</v>
      </c>
      <c r="J497" s="275">
        <v>2033</v>
      </c>
      <c r="K497" s="275">
        <v>1786</v>
      </c>
      <c r="L497" s="275"/>
      <c r="M497" s="275"/>
      <c r="N497" s="275"/>
      <c r="O497" s="275"/>
      <c r="P497" s="275">
        <v>1892</v>
      </c>
      <c r="Q497" s="275">
        <v>2432</v>
      </c>
      <c r="R497" s="275">
        <v>3403</v>
      </c>
      <c r="S497" s="275">
        <v>3730</v>
      </c>
      <c r="T497" s="275">
        <v>3208</v>
      </c>
      <c r="U497" s="275">
        <v>3428</v>
      </c>
      <c r="V497" s="275">
        <v>4906</v>
      </c>
      <c r="W497" s="275">
        <v>7515</v>
      </c>
      <c r="X497" s="275">
        <v>8896</v>
      </c>
      <c r="Y497" s="275">
        <v>9558</v>
      </c>
      <c r="Z497" s="275">
        <v>9282</v>
      </c>
      <c r="AA497" s="275">
        <v>10944</v>
      </c>
      <c r="AB497" s="275">
        <v>13106</v>
      </c>
      <c r="AC497" s="275">
        <v>14934</v>
      </c>
      <c r="AD497" s="275">
        <v>19615</v>
      </c>
      <c r="AE497" s="275">
        <v>20713</v>
      </c>
      <c r="AF497" s="275">
        <v>17717</v>
      </c>
      <c r="AG497" s="275">
        <v>15908</v>
      </c>
      <c r="AH497" s="275">
        <v>20900</v>
      </c>
      <c r="AI497" s="275">
        <v>27534</v>
      </c>
      <c r="AJ497" s="275">
        <v>31558</v>
      </c>
      <c r="AK497" s="275">
        <v>31690</v>
      </c>
      <c r="AL497" s="275">
        <v>34261</v>
      </c>
      <c r="AM497" s="275">
        <v>43001</v>
      </c>
      <c r="AN497" s="275">
        <v>44929</v>
      </c>
      <c r="AO497" s="275">
        <v>45882</v>
      </c>
      <c r="AP497" s="275">
        <v>48806</v>
      </c>
      <c r="AQ497" s="275">
        <v>48484</v>
      </c>
      <c r="AR497" s="275">
        <v>49980</v>
      </c>
      <c r="AS497" s="275">
        <v>56029</v>
      </c>
      <c r="AT497" s="275">
        <v>64244</v>
      </c>
      <c r="AU497" s="275">
        <v>71090</v>
      </c>
      <c r="AV497" s="275">
        <v>90082</v>
      </c>
      <c r="AW497" s="275">
        <v>107422</v>
      </c>
      <c r="AX497" s="275">
        <v>115013</v>
      </c>
      <c r="AY497" s="275">
        <v>122972</v>
      </c>
      <c r="AZ497" s="275">
        <v>137218</v>
      </c>
      <c r="BA497" s="275">
        <v>143497</v>
      </c>
      <c r="BB497" s="275">
        <v>139753</v>
      </c>
      <c r="BC497" s="275">
        <v>137873</v>
      </c>
      <c r="BD497" s="275">
        <v>153483</v>
      </c>
      <c r="BE497" s="275">
        <v>159304</v>
      </c>
      <c r="BF497" s="275">
        <v>165490</v>
      </c>
      <c r="BG497" s="275">
        <v>173775</v>
      </c>
      <c r="BH497" s="275">
        <v>195312</v>
      </c>
      <c r="BI497" s="275">
        <v>210092</v>
      </c>
    </row>
    <row r="498" spans="1:61" ht="18" customHeight="1" x14ac:dyDescent="0.2">
      <c r="A498" s="274" t="s">
        <v>1068</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75"/>
      <c r="AE498" s="275"/>
      <c r="AF498" s="275"/>
      <c r="AG498" s="275"/>
      <c r="AH498" s="275"/>
      <c r="AI498" s="275"/>
      <c r="AJ498" s="275"/>
      <c r="AK498" s="275"/>
      <c r="AL498" s="275"/>
      <c r="AM498" s="275"/>
      <c r="AN498" s="275"/>
      <c r="AO498" s="275"/>
      <c r="AP498" s="275"/>
      <c r="AQ498" s="275"/>
      <c r="AR498" s="275"/>
      <c r="AS498" s="275"/>
      <c r="AT498" s="275"/>
      <c r="AU498" s="275"/>
      <c r="AV498" s="275"/>
      <c r="AW498" s="275"/>
      <c r="AX498" s="275"/>
      <c r="AY498" s="275"/>
      <c r="AZ498" s="275"/>
      <c r="BA498" s="275"/>
      <c r="BB498" s="275"/>
      <c r="BC498" s="275"/>
      <c r="BD498" s="275"/>
      <c r="BE498" s="275"/>
      <c r="BF498" s="275"/>
      <c r="BG498" s="275"/>
      <c r="BH498" s="275"/>
      <c r="BI498" s="275"/>
    </row>
    <row r="499" spans="1:61" ht="18" customHeight="1" x14ac:dyDescent="0.2">
      <c r="A499" s="274" t="s">
        <v>1067</v>
      </c>
      <c r="B499" s="275">
        <v>852</v>
      </c>
      <c r="C499" s="275">
        <v>931</v>
      </c>
      <c r="D499" s="275">
        <v>1020</v>
      </c>
      <c r="E499" s="275">
        <v>1051</v>
      </c>
      <c r="F499" s="275">
        <v>1152</v>
      </c>
      <c r="G499" s="275">
        <v>1355</v>
      </c>
      <c r="H499" s="275">
        <v>1443</v>
      </c>
      <c r="I499" s="275">
        <v>1391</v>
      </c>
      <c r="J499" s="275">
        <v>1641</v>
      </c>
      <c r="K499" s="275">
        <v>1361</v>
      </c>
      <c r="L499" s="275"/>
      <c r="M499" s="275"/>
      <c r="N499" s="275"/>
      <c r="O499" s="275"/>
      <c r="P499" s="275">
        <v>1442</v>
      </c>
      <c r="Q499" s="275">
        <v>2021</v>
      </c>
      <c r="R499" s="275">
        <v>2973</v>
      </c>
      <c r="S499" s="275">
        <v>3200</v>
      </c>
      <c r="T499" s="275">
        <v>2638</v>
      </c>
      <c r="U499" s="275">
        <v>2852</v>
      </c>
      <c r="V499" s="275">
        <v>4321</v>
      </c>
      <c r="W499" s="275">
        <v>6775</v>
      </c>
      <c r="X499" s="275">
        <v>7936</v>
      </c>
      <c r="Y499" s="275">
        <v>8219</v>
      </c>
      <c r="Z499" s="275">
        <v>7703</v>
      </c>
      <c r="AA499" s="275">
        <v>9266</v>
      </c>
      <c r="AB499" s="275">
        <v>11321</v>
      </c>
      <c r="AC499" s="275">
        <v>13363</v>
      </c>
      <c r="AD499" s="275">
        <v>18460</v>
      </c>
      <c r="AE499" s="275">
        <v>19419</v>
      </c>
      <c r="AF499" s="275">
        <v>16456</v>
      </c>
      <c r="AG499" s="275">
        <v>14131</v>
      </c>
      <c r="AH499" s="275">
        <v>18961</v>
      </c>
      <c r="AI499" s="275">
        <v>26004</v>
      </c>
      <c r="AJ499" s="275">
        <v>29830</v>
      </c>
      <c r="AK499" s="275">
        <v>30323</v>
      </c>
      <c r="AL499" s="275">
        <v>32256</v>
      </c>
      <c r="AM499" s="275">
        <v>39566</v>
      </c>
      <c r="AN499" s="275">
        <v>40545</v>
      </c>
      <c r="AO499" s="275">
        <v>41277</v>
      </c>
      <c r="AP499" s="275">
        <v>44118</v>
      </c>
      <c r="AQ499" s="275">
        <v>44230</v>
      </c>
      <c r="AR499" s="275">
        <v>45837</v>
      </c>
      <c r="AS499" s="275">
        <v>52038</v>
      </c>
      <c r="AT499" s="275">
        <v>59372</v>
      </c>
      <c r="AU499" s="275">
        <v>65432</v>
      </c>
      <c r="AV499" s="275">
        <v>82753</v>
      </c>
      <c r="AW499" s="275">
        <v>98060</v>
      </c>
      <c r="AX499" s="275">
        <v>104911</v>
      </c>
      <c r="AY499" s="275">
        <v>111208</v>
      </c>
      <c r="AZ499" s="275">
        <v>124179</v>
      </c>
      <c r="BA499" s="275">
        <v>130967</v>
      </c>
      <c r="BB499" s="275">
        <v>130002</v>
      </c>
      <c r="BC499" s="275">
        <v>130927</v>
      </c>
      <c r="BD499" s="275">
        <v>146598</v>
      </c>
      <c r="BE499" s="275">
        <v>151007</v>
      </c>
      <c r="BF499" s="275">
        <v>155170</v>
      </c>
      <c r="BG499" s="275">
        <v>162359</v>
      </c>
      <c r="BH499" s="275">
        <v>182456</v>
      </c>
      <c r="BI499" s="275">
        <v>195330</v>
      </c>
    </row>
    <row r="500" spans="1:61" ht="18" customHeight="1" x14ac:dyDescent="0.2">
      <c r="A500" s="274" t="s">
        <v>1066</v>
      </c>
      <c r="B500" s="275">
        <v>852</v>
      </c>
      <c r="C500" s="275">
        <v>931</v>
      </c>
      <c r="D500" s="275">
        <v>1020</v>
      </c>
      <c r="E500" s="275">
        <v>1051</v>
      </c>
      <c r="F500" s="275">
        <v>1152</v>
      </c>
      <c r="G500" s="275">
        <v>1355</v>
      </c>
      <c r="H500" s="275">
        <v>1442</v>
      </c>
      <c r="I500" s="275">
        <v>1389</v>
      </c>
      <c r="J500" s="275">
        <v>1637</v>
      </c>
      <c r="K500" s="275">
        <v>1355</v>
      </c>
      <c r="L500" s="275"/>
      <c r="M500" s="275"/>
      <c r="N500" s="275"/>
      <c r="O500" s="275"/>
      <c r="P500" s="275">
        <v>1434</v>
      </c>
      <c r="Q500" s="275">
        <v>2012</v>
      </c>
      <c r="R500" s="275">
        <v>2964</v>
      </c>
      <c r="S500" s="275">
        <v>3189</v>
      </c>
      <c r="T500" s="275">
        <v>2625</v>
      </c>
      <c r="U500" s="275">
        <v>2837</v>
      </c>
      <c r="V500" s="275">
        <v>4304</v>
      </c>
      <c r="W500" s="275">
        <v>6757</v>
      </c>
      <c r="X500" s="275">
        <v>7917</v>
      </c>
      <c r="Y500" s="275">
        <v>8199</v>
      </c>
      <c r="Z500" s="275">
        <v>7684</v>
      </c>
      <c r="AA500" s="275">
        <v>9240</v>
      </c>
      <c r="AB500" s="275">
        <v>11283</v>
      </c>
      <c r="AC500" s="275">
        <v>13287</v>
      </c>
      <c r="AD500" s="275">
        <v>18326</v>
      </c>
      <c r="AE500" s="275">
        <v>19209</v>
      </c>
      <c r="AF500" s="275">
        <v>16182</v>
      </c>
      <c r="AG500" s="275">
        <v>13779</v>
      </c>
      <c r="AH500" s="275">
        <v>18515</v>
      </c>
      <c r="AI500" s="275">
        <v>25431</v>
      </c>
      <c r="AJ500" s="275">
        <v>29097</v>
      </c>
      <c r="AK500" s="275">
        <v>29463</v>
      </c>
      <c r="AL500" s="275">
        <v>31162</v>
      </c>
      <c r="AM500" s="275">
        <v>37934</v>
      </c>
      <c r="AN500" s="275">
        <v>38474</v>
      </c>
      <c r="AO500" s="275">
        <v>38616</v>
      </c>
      <c r="AP500" s="275">
        <v>40844</v>
      </c>
      <c r="AQ500" s="275">
        <v>39572</v>
      </c>
      <c r="AR500" s="275">
        <v>40361</v>
      </c>
      <c r="AS500" s="275">
        <v>45934</v>
      </c>
      <c r="AT500" s="275">
        <v>52406</v>
      </c>
      <c r="AU500" s="275">
        <v>57178</v>
      </c>
      <c r="AV500" s="275">
        <v>73350</v>
      </c>
      <c r="AW500" s="275">
        <v>88553</v>
      </c>
      <c r="AX500" s="275">
        <v>93766</v>
      </c>
      <c r="AY500" s="275">
        <v>96860</v>
      </c>
      <c r="AZ500" s="275">
        <v>101329</v>
      </c>
      <c r="BA500" s="275">
        <v>104833</v>
      </c>
      <c r="BB500" s="275">
        <v>102036</v>
      </c>
      <c r="BC500" s="275">
        <v>98127</v>
      </c>
      <c r="BD500" s="275">
        <v>108295</v>
      </c>
      <c r="BE500" s="275">
        <v>111006</v>
      </c>
      <c r="BF500" s="275">
        <v>112643</v>
      </c>
      <c r="BG500" s="275">
        <v>115608</v>
      </c>
      <c r="BH500" s="275">
        <v>124836</v>
      </c>
      <c r="BI500" s="275">
        <v>127370</v>
      </c>
    </row>
    <row r="501" spans="1:61" ht="18" customHeight="1" x14ac:dyDescent="0.2">
      <c r="A501" s="274" t="s">
        <v>1065</v>
      </c>
      <c r="B501" s="275">
        <v>0</v>
      </c>
      <c r="C501" s="275">
        <v>0</v>
      </c>
      <c r="D501" s="275">
        <v>0</v>
      </c>
      <c r="E501" s="275">
        <v>0</v>
      </c>
      <c r="F501" s="275">
        <v>0</v>
      </c>
      <c r="G501" s="275">
        <v>0</v>
      </c>
      <c r="H501" s="275">
        <v>0</v>
      </c>
      <c r="I501" s="275">
        <v>0</v>
      </c>
      <c r="J501" s="275">
        <v>0</v>
      </c>
      <c r="K501" s="275">
        <v>0</v>
      </c>
      <c r="L501" s="275"/>
      <c r="M501" s="275"/>
      <c r="N501" s="275"/>
      <c r="O501" s="275"/>
      <c r="P501" s="275">
        <v>0</v>
      </c>
      <c r="Q501" s="275">
        <v>0</v>
      </c>
      <c r="R501" s="275">
        <v>0</v>
      </c>
      <c r="S501" s="275">
        <v>0</v>
      </c>
      <c r="T501" s="275">
        <v>0</v>
      </c>
      <c r="U501" s="275">
        <v>0</v>
      </c>
      <c r="V501" s="275">
        <v>0</v>
      </c>
      <c r="W501" s="275">
        <v>0</v>
      </c>
      <c r="X501" s="275">
        <v>0</v>
      </c>
      <c r="Y501" s="275">
        <v>0</v>
      </c>
      <c r="Z501" s="275">
        <v>0</v>
      </c>
      <c r="AA501" s="275">
        <v>4</v>
      </c>
      <c r="AB501" s="275">
        <v>11</v>
      </c>
      <c r="AC501" s="275">
        <v>26</v>
      </c>
      <c r="AD501" s="275">
        <v>59</v>
      </c>
      <c r="AE501" s="275">
        <v>122</v>
      </c>
      <c r="AF501" s="275">
        <v>194</v>
      </c>
      <c r="AG501" s="275">
        <v>271</v>
      </c>
      <c r="AH501" s="275">
        <v>323</v>
      </c>
      <c r="AI501" s="275">
        <v>386</v>
      </c>
      <c r="AJ501" s="275">
        <v>460</v>
      </c>
      <c r="AK501" s="275">
        <v>531</v>
      </c>
      <c r="AL501" s="275">
        <v>627</v>
      </c>
      <c r="AM501" s="275">
        <v>929</v>
      </c>
      <c r="AN501" s="275">
        <v>1182</v>
      </c>
      <c r="AO501" s="275">
        <v>1512</v>
      </c>
      <c r="AP501" s="275">
        <v>1898</v>
      </c>
      <c r="AQ501" s="275">
        <v>2943</v>
      </c>
      <c r="AR501" s="275">
        <v>3430</v>
      </c>
      <c r="AS501" s="275">
        <v>3467</v>
      </c>
      <c r="AT501" s="275">
        <v>3820</v>
      </c>
      <c r="AU501" s="275">
        <v>4053</v>
      </c>
      <c r="AV501" s="275">
        <v>3731</v>
      </c>
      <c r="AW501" s="275">
        <v>3485</v>
      </c>
      <c r="AX501" s="275">
        <v>4738</v>
      </c>
      <c r="AY501" s="275">
        <v>6990</v>
      </c>
      <c r="AZ501" s="275">
        <v>14720</v>
      </c>
      <c r="BA501" s="275">
        <v>17361</v>
      </c>
      <c r="BB501" s="275">
        <v>18085</v>
      </c>
      <c r="BC501" s="275">
        <v>21569</v>
      </c>
      <c r="BD501" s="275">
        <v>23407</v>
      </c>
      <c r="BE501" s="275">
        <v>24525</v>
      </c>
      <c r="BF501" s="275">
        <v>25837</v>
      </c>
      <c r="BG501" s="275">
        <v>26729</v>
      </c>
      <c r="BH501" s="275">
        <v>28387</v>
      </c>
      <c r="BI501" s="275">
        <v>31580</v>
      </c>
    </row>
    <row r="502" spans="1:61" ht="18" customHeight="1" x14ac:dyDescent="0.2">
      <c r="A502" s="274" t="s">
        <v>1064</v>
      </c>
      <c r="B502" s="275">
        <v>0</v>
      </c>
      <c r="C502" s="275">
        <v>0</v>
      </c>
      <c r="D502" s="275">
        <v>0</v>
      </c>
      <c r="E502" s="275">
        <v>0</v>
      </c>
      <c r="F502" s="275">
        <v>0</v>
      </c>
      <c r="G502" s="275">
        <v>0</v>
      </c>
      <c r="H502" s="275">
        <v>1</v>
      </c>
      <c r="I502" s="275">
        <v>3</v>
      </c>
      <c r="J502" s="275">
        <v>4</v>
      </c>
      <c r="K502" s="275">
        <v>6</v>
      </c>
      <c r="L502" s="275"/>
      <c r="M502" s="275"/>
      <c r="N502" s="275"/>
      <c r="O502" s="275"/>
      <c r="P502" s="275">
        <v>8</v>
      </c>
      <c r="Q502" s="275">
        <v>9</v>
      </c>
      <c r="R502" s="275">
        <v>9</v>
      </c>
      <c r="S502" s="275">
        <v>10</v>
      </c>
      <c r="T502" s="275">
        <v>13</v>
      </c>
      <c r="U502" s="275">
        <v>15</v>
      </c>
      <c r="V502" s="275">
        <v>17</v>
      </c>
      <c r="W502" s="275">
        <v>18</v>
      </c>
      <c r="X502" s="275">
        <v>19</v>
      </c>
      <c r="Y502" s="275">
        <v>20</v>
      </c>
      <c r="Z502" s="275">
        <v>19</v>
      </c>
      <c r="AA502" s="275">
        <v>22</v>
      </c>
      <c r="AB502" s="275">
        <v>28</v>
      </c>
      <c r="AC502" s="275">
        <v>49</v>
      </c>
      <c r="AD502" s="275">
        <v>75</v>
      </c>
      <c r="AE502" s="275">
        <v>88</v>
      </c>
      <c r="AF502" s="275">
        <v>81</v>
      </c>
      <c r="AG502" s="275">
        <v>81</v>
      </c>
      <c r="AH502" s="275">
        <v>122</v>
      </c>
      <c r="AI502" s="275">
        <v>187</v>
      </c>
      <c r="AJ502" s="275">
        <v>273</v>
      </c>
      <c r="AK502" s="275">
        <v>329</v>
      </c>
      <c r="AL502" s="275">
        <v>467</v>
      </c>
      <c r="AM502" s="275">
        <v>703</v>
      </c>
      <c r="AN502" s="275">
        <v>889</v>
      </c>
      <c r="AO502" s="275">
        <v>1149</v>
      </c>
      <c r="AP502" s="275">
        <v>1376</v>
      </c>
      <c r="AQ502" s="275">
        <v>1715</v>
      </c>
      <c r="AR502" s="275">
        <v>2026</v>
      </c>
      <c r="AS502" s="275">
        <v>2547</v>
      </c>
      <c r="AT502" s="275">
        <v>2968</v>
      </c>
      <c r="AU502" s="275">
        <v>3905</v>
      </c>
      <c r="AV502" s="275">
        <v>5222</v>
      </c>
      <c r="AW502" s="275">
        <v>5546</v>
      </c>
      <c r="AX502" s="275">
        <v>5908</v>
      </c>
      <c r="AY502" s="275">
        <v>6825</v>
      </c>
      <c r="AZ502" s="275">
        <v>7525</v>
      </c>
      <c r="BA502" s="275">
        <v>8103</v>
      </c>
      <c r="BB502" s="275">
        <v>9114</v>
      </c>
      <c r="BC502" s="275">
        <v>10416</v>
      </c>
      <c r="BD502" s="275">
        <v>13873</v>
      </c>
      <c r="BE502" s="275">
        <v>14431</v>
      </c>
      <c r="BF502" s="275">
        <v>15732</v>
      </c>
      <c r="BG502" s="275">
        <v>18987</v>
      </c>
      <c r="BH502" s="275">
        <v>28106</v>
      </c>
      <c r="BI502" s="275">
        <v>35115</v>
      </c>
    </row>
    <row r="503" spans="1:61" ht="18" customHeight="1" x14ac:dyDescent="0.2">
      <c r="A503" s="274" t="s">
        <v>1052</v>
      </c>
      <c r="B503" s="275">
        <v>0</v>
      </c>
      <c r="C503" s="275">
        <v>0</v>
      </c>
      <c r="D503" s="275">
        <v>0</v>
      </c>
      <c r="E503" s="275">
        <v>0</v>
      </c>
      <c r="F503" s="275">
        <v>0</v>
      </c>
      <c r="G503" s="275">
        <v>0</v>
      </c>
      <c r="H503" s="275">
        <v>1</v>
      </c>
      <c r="I503" s="275">
        <v>2</v>
      </c>
      <c r="J503" s="275">
        <v>2</v>
      </c>
      <c r="K503" s="275">
        <v>3</v>
      </c>
      <c r="L503" s="275"/>
      <c r="M503" s="275"/>
      <c r="N503" s="275"/>
      <c r="O503" s="275"/>
      <c r="P503" s="275">
        <v>4</v>
      </c>
      <c r="Q503" s="275">
        <v>5</v>
      </c>
      <c r="R503" s="275">
        <v>5</v>
      </c>
      <c r="S503" s="275">
        <v>6</v>
      </c>
      <c r="T503" s="275">
        <v>7</v>
      </c>
      <c r="U503" s="275">
        <v>9</v>
      </c>
      <c r="V503" s="275">
        <v>10</v>
      </c>
      <c r="W503" s="275">
        <v>10</v>
      </c>
      <c r="X503" s="275">
        <v>11</v>
      </c>
      <c r="Y503" s="275">
        <v>11</v>
      </c>
      <c r="Z503" s="275">
        <v>9</v>
      </c>
      <c r="AA503" s="275">
        <v>10</v>
      </c>
      <c r="AB503" s="275">
        <v>13</v>
      </c>
      <c r="AC503" s="275">
        <v>24</v>
      </c>
      <c r="AD503" s="275">
        <v>37</v>
      </c>
      <c r="AE503" s="275">
        <v>42</v>
      </c>
      <c r="AF503" s="275">
        <v>38</v>
      </c>
      <c r="AG503" s="275">
        <v>36</v>
      </c>
      <c r="AH503" s="275">
        <v>55</v>
      </c>
      <c r="AI503" s="275">
        <v>85</v>
      </c>
      <c r="AJ503" s="275">
        <v>132</v>
      </c>
      <c r="AK503" s="275">
        <v>185</v>
      </c>
      <c r="AL503" s="275">
        <v>264</v>
      </c>
      <c r="AM503" s="275">
        <v>400</v>
      </c>
      <c r="AN503" s="275">
        <v>508</v>
      </c>
      <c r="AO503" s="275">
        <v>652</v>
      </c>
      <c r="AP503" s="275">
        <v>767</v>
      </c>
      <c r="AQ503" s="275">
        <v>966</v>
      </c>
      <c r="AR503" s="275">
        <v>1165</v>
      </c>
      <c r="AS503" s="275">
        <v>1460</v>
      </c>
      <c r="AT503" s="275">
        <v>1697</v>
      </c>
      <c r="AU503" s="275">
        <v>2245</v>
      </c>
      <c r="AV503" s="275">
        <v>2979</v>
      </c>
      <c r="AW503" s="275">
        <v>3290</v>
      </c>
      <c r="AX503" s="275">
        <v>3435</v>
      </c>
      <c r="AY503" s="275">
        <v>3877</v>
      </c>
      <c r="AZ503" s="275">
        <v>4273</v>
      </c>
      <c r="BA503" s="275">
        <v>4629</v>
      </c>
      <c r="BB503" s="275">
        <v>5444</v>
      </c>
      <c r="BC503" s="275">
        <v>7071</v>
      </c>
      <c r="BD503" s="275">
        <v>9547</v>
      </c>
      <c r="BE503" s="275">
        <v>8877</v>
      </c>
      <c r="BF503" s="275">
        <v>9079</v>
      </c>
      <c r="BG503" s="275">
        <v>10887</v>
      </c>
      <c r="BH503" s="275">
        <v>17900</v>
      </c>
      <c r="BI503" s="275">
        <v>23497</v>
      </c>
    </row>
    <row r="504" spans="1:61" ht="18" customHeight="1" x14ac:dyDescent="0.2">
      <c r="A504" s="274" t="s">
        <v>1051</v>
      </c>
      <c r="B504" s="275">
        <v>0</v>
      </c>
      <c r="C504" s="275">
        <v>0</v>
      </c>
      <c r="D504" s="275">
        <v>0</v>
      </c>
      <c r="E504" s="275">
        <v>0</v>
      </c>
      <c r="F504" s="275">
        <v>0</v>
      </c>
      <c r="G504" s="275">
        <v>0</v>
      </c>
      <c r="H504" s="275">
        <v>0</v>
      </c>
      <c r="I504" s="275">
        <v>1</v>
      </c>
      <c r="J504" s="275">
        <v>2</v>
      </c>
      <c r="K504" s="275">
        <v>2</v>
      </c>
      <c r="L504" s="275"/>
      <c r="M504" s="275"/>
      <c r="N504" s="275"/>
      <c r="O504" s="275"/>
      <c r="P504" s="275">
        <v>3</v>
      </c>
      <c r="Q504" s="275">
        <v>4</v>
      </c>
      <c r="R504" s="275">
        <v>4</v>
      </c>
      <c r="S504" s="275">
        <v>4</v>
      </c>
      <c r="T504" s="275">
        <v>5</v>
      </c>
      <c r="U504" s="275">
        <v>6</v>
      </c>
      <c r="V504" s="275">
        <v>7</v>
      </c>
      <c r="W504" s="275">
        <v>8</v>
      </c>
      <c r="X504" s="275">
        <v>8</v>
      </c>
      <c r="Y504" s="275">
        <v>9</v>
      </c>
      <c r="Z504" s="275">
        <v>11</v>
      </c>
      <c r="AA504" s="275">
        <v>12</v>
      </c>
      <c r="AB504" s="275">
        <v>15</v>
      </c>
      <c r="AC504" s="275">
        <v>25</v>
      </c>
      <c r="AD504" s="275">
        <v>38</v>
      </c>
      <c r="AE504" s="275">
        <v>46</v>
      </c>
      <c r="AF504" s="275">
        <v>43</v>
      </c>
      <c r="AG504" s="275">
        <v>45</v>
      </c>
      <c r="AH504" s="275">
        <v>68</v>
      </c>
      <c r="AI504" s="275">
        <v>102</v>
      </c>
      <c r="AJ504" s="275">
        <v>140</v>
      </c>
      <c r="AK504" s="275">
        <v>144</v>
      </c>
      <c r="AL504" s="275">
        <v>204</v>
      </c>
      <c r="AM504" s="275">
        <v>303</v>
      </c>
      <c r="AN504" s="275">
        <v>380</v>
      </c>
      <c r="AO504" s="275">
        <v>498</v>
      </c>
      <c r="AP504" s="275">
        <v>609</v>
      </c>
      <c r="AQ504" s="275">
        <v>749</v>
      </c>
      <c r="AR504" s="275">
        <v>861</v>
      </c>
      <c r="AS504" s="275">
        <v>1087</v>
      </c>
      <c r="AT504" s="275">
        <v>1271</v>
      </c>
      <c r="AU504" s="275">
        <v>1660</v>
      </c>
      <c r="AV504" s="275">
        <v>2243</v>
      </c>
      <c r="AW504" s="275">
        <v>2256</v>
      </c>
      <c r="AX504" s="275">
        <v>2473</v>
      </c>
      <c r="AY504" s="275">
        <v>2948</v>
      </c>
      <c r="AZ504" s="275">
        <v>3252</v>
      </c>
      <c r="BA504" s="275">
        <v>3474</v>
      </c>
      <c r="BB504" s="275">
        <v>3670</v>
      </c>
      <c r="BC504" s="275">
        <v>3346</v>
      </c>
      <c r="BD504" s="275">
        <v>4326</v>
      </c>
      <c r="BE504" s="275">
        <v>5555</v>
      </c>
      <c r="BF504" s="275">
        <v>6652</v>
      </c>
      <c r="BG504" s="275">
        <v>8101</v>
      </c>
      <c r="BH504" s="275">
        <v>10206</v>
      </c>
      <c r="BI504" s="275">
        <v>11618</v>
      </c>
    </row>
    <row r="505" spans="1:61" ht="18" customHeight="1" x14ac:dyDescent="0.2">
      <c r="A505" s="274" t="s">
        <v>1063</v>
      </c>
      <c r="B505" s="275">
        <v>0</v>
      </c>
      <c r="C505" s="275">
        <v>0</v>
      </c>
      <c r="D505" s="275">
        <v>0</v>
      </c>
      <c r="E505" s="275">
        <v>0</v>
      </c>
      <c r="F505" s="275">
        <v>0</v>
      </c>
      <c r="G505" s="275">
        <v>0</v>
      </c>
      <c r="H505" s="275">
        <v>0</v>
      </c>
      <c r="I505" s="275">
        <v>0</v>
      </c>
      <c r="J505" s="275">
        <v>0</v>
      </c>
      <c r="K505" s="275">
        <v>0</v>
      </c>
      <c r="L505" s="275"/>
      <c r="M505" s="275"/>
      <c r="N505" s="275"/>
      <c r="O505" s="275"/>
      <c r="P505" s="275">
        <v>0</v>
      </c>
      <c r="Q505" s="275">
        <v>0</v>
      </c>
      <c r="R505" s="275">
        <v>0</v>
      </c>
      <c r="S505" s="275">
        <v>0</v>
      </c>
      <c r="T505" s="275">
        <v>0</v>
      </c>
      <c r="U505" s="275">
        <v>0</v>
      </c>
      <c r="V505" s="275">
        <v>0</v>
      </c>
      <c r="W505" s="275">
        <v>0</v>
      </c>
      <c r="X505" s="275">
        <v>0</v>
      </c>
      <c r="Y505" s="275">
        <v>0</v>
      </c>
      <c r="Z505" s="275">
        <v>0</v>
      </c>
      <c r="AA505" s="275">
        <v>0</v>
      </c>
      <c r="AB505" s="275">
        <v>0</v>
      </c>
      <c r="AC505" s="275">
        <v>0</v>
      </c>
      <c r="AD505" s="275">
        <v>0</v>
      </c>
      <c r="AE505" s="275">
        <v>0</v>
      </c>
      <c r="AF505" s="275">
        <v>0</v>
      </c>
      <c r="AG505" s="275">
        <v>0</v>
      </c>
      <c r="AH505" s="275">
        <v>0</v>
      </c>
      <c r="AI505" s="275">
        <v>0</v>
      </c>
      <c r="AJ505" s="275">
        <v>0</v>
      </c>
      <c r="AK505" s="275">
        <v>0</v>
      </c>
      <c r="AL505" s="275">
        <v>0</v>
      </c>
      <c r="AM505" s="275">
        <v>0</v>
      </c>
      <c r="AN505" s="275">
        <v>0</v>
      </c>
      <c r="AO505" s="275">
        <v>0</v>
      </c>
      <c r="AP505" s="275">
        <v>0</v>
      </c>
      <c r="AQ505" s="275">
        <v>0</v>
      </c>
      <c r="AR505" s="275">
        <v>20</v>
      </c>
      <c r="AS505" s="275">
        <v>91</v>
      </c>
      <c r="AT505" s="275">
        <v>178</v>
      </c>
      <c r="AU505" s="275">
        <v>296</v>
      </c>
      <c r="AV505" s="275">
        <v>450</v>
      </c>
      <c r="AW505" s="275">
        <v>476</v>
      </c>
      <c r="AX505" s="275">
        <v>499</v>
      </c>
      <c r="AY505" s="275">
        <v>533</v>
      </c>
      <c r="AZ505" s="275">
        <v>605</v>
      </c>
      <c r="BA505" s="275">
        <v>670</v>
      </c>
      <c r="BB505" s="275">
        <v>768</v>
      </c>
      <c r="BC505" s="275">
        <v>814</v>
      </c>
      <c r="BD505" s="275">
        <v>1023</v>
      </c>
      <c r="BE505" s="275">
        <v>1045</v>
      </c>
      <c r="BF505" s="275">
        <v>958</v>
      </c>
      <c r="BG505" s="275">
        <v>1034</v>
      </c>
      <c r="BH505" s="275">
        <v>1126</v>
      </c>
      <c r="BI505" s="275">
        <v>1265</v>
      </c>
    </row>
    <row r="506" spans="1:61" ht="18" customHeight="1" x14ac:dyDescent="0.2">
      <c r="A506" s="274" t="s">
        <v>1052</v>
      </c>
      <c r="B506" s="275">
        <v>0</v>
      </c>
      <c r="C506" s="275">
        <v>0</v>
      </c>
      <c r="D506" s="275">
        <v>0</v>
      </c>
      <c r="E506" s="275">
        <v>0</v>
      </c>
      <c r="F506" s="275">
        <v>0</v>
      </c>
      <c r="G506" s="275">
        <v>0</v>
      </c>
      <c r="H506" s="275">
        <v>0</v>
      </c>
      <c r="I506" s="275">
        <v>0</v>
      </c>
      <c r="J506" s="275">
        <v>0</v>
      </c>
      <c r="K506" s="275">
        <v>0</v>
      </c>
      <c r="L506" s="275"/>
      <c r="M506" s="275"/>
      <c r="N506" s="275"/>
      <c r="O506" s="275"/>
      <c r="P506" s="275">
        <v>0</v>
      </c>
      <c r="Q506" s="275">
        <v>0</v>
      </c>
      <c r="R506" s="275">
        <v>0</v>
      </c>
      <c r="S506" s="275">
        <v>0</v>
      </c>
      <c r="T506" s="275">
        <v>0</v>
      </c>
      <c r="U506" s="275">
        <v>0</v>
      </c>
      <c r="V506" s="275">
        <v>0</v>
      </c>
      <c r="W506" s="275">
        <v>0</v>
      </c>
      <c r="X506" s="275">
        <v>0</v>
      </c>
      <c r="Y506" s="275">
        <v>0</v>
      </c>
      <c r="Z506" s="275">
        <v>0</v>
      </c>
      <c r="AA506" s="275">
        <v>0</v>
      </c>
      <c r="AB506" s="275">
        <v>0</v>
      </c>
      <c r="AC506" s="275">
        <v>0</v>
      </c>
      <c r="AD506" s="275">
        <v>0</v>
      </c>
      <c r="AE506" s="275">
        <v>0</v>
      </c>
      <c r="AF506" s="275">
        <v>0</v>
      </c>
      <c r="AG506" s="275">
        <v>0</v>
      </c>
      <c r="AH506" s="275">
        <v>0</v>
      </c>
      <c r="AI506" s="275">
        <v>0</v>
      </c>
      <c r="AJ506" s="275">
        <v>0</v>
      </c>
      <c r="AK506" s="275">
        <v>0</v>
      </c>
      <c r="AL506" s="275">
        <v>0</v>
      </c>
      <c r="AM506" s="275">
        <v>0</v>
      </c>
      <c r="AN506" s="275">
        <v>0</v>
      </c>
      <c r="AO506" s="275">
        <v>0</v>
      </c>
      <c r="AP506" s="275">
        <v>0</v>
      </c>
      <c r="AQ506" s="275">
        <v>0</v>
      </c>
      <c r="AR506" s="275">
        <v>13</v>
      </c>
      <c r="AS506" s="275">
        <v>62</v>
      </c>
      <c r="AT506" s="275">
        <v>121</v>
      </c>
      <c r="AU506" s="275">
        <v>203</v>
      </c>
      <c r="AV506" s="275">
        <v>310</v>
      </c>
      <c r="AW506" s="275">
        <v>329</v>
      </c>
      <c r="AX506" s="275">
        <v>347</v>
      </c>
      <c r="AY506" s="275">
        <v>369</v>
      </c>
      <c r="AZ506" s="275">
        <v>416</v>
      </c>
      <c r="BA506" s="275">
        <v>463</v>
      </c>
      <c r="BB506" s="275">
        <v>533</v>
      </c>
      <c r="BC506" s="275">
        <v>566</v>
      </c>
      <c r="BD506" s="275">
        <v>705</v>
      </c>
      <c r="BE506" s="275">
        <v>722</v>
      </c>
      <c r="BF506" s="275">
        <v>660</v>
      </c>
      <c r="BG506" s="275">
        <v>712</v>
      </c>
      <c r="BH506" s="275">
        <v>783</v>
      </c>
      <c r="BI506" s="275">
        <v>948</v>
      </c>
    </row>
    <row r="507" spans="1:61" ht="18" customHeight="1" x14ac:dyDescent="0.2">
      <c r="A507" s="274" t="s">
        <v>1051</v>
      </c>
      <c r="B507" s="275">
        <v>0</v>
      </c>
      <c r="C507" s="275">
        <v>0</v>
      </c>
      <c r="D507" s="275">
        <v>0</v>
      </c>
      <c r="E507" s="275">
        <v>0</v>
      </c>
      <c r="F507" s="275">
        <v>0</v>
      </c>
      <c r="G507" s="275">
        <v>0</v>
      </c>
      <c r="H507" s="275">
        <v>0</v>
      </c>
      <c r="I507" s="275">
        <v>0</v>
      </c>
      <c r="J507" s="275">
        <v>0</v>
      </c>
      <c r="K507" s="275">
        <v>0</v>
      </c>
      <c r="L507" s="275"/>
      <c r="M507" s="275"/>
      <c r="N507" s="275"/>
      <c r="O507" s="275"/>
      <c r="P507" s="275">
        <v>0</v>
      </c>
      <c r="Q507" s="275">
        <v>0</v>
      </c>
      <c r="R507" s="275">
        <v>0</v>
      </c>
      <c r="S507" s="275">
        <v>0</v>
      </c>
      <c r="T507" s="275">
        <v>0</v>
      </c>
      <c r="U507" s="275">
        <v>0</v>
      </c>
      <c r="V507" s="275">
        <v>0</v>
      </c>
      <c r="W507" s="275">
        <v>0</v>
      </c>
      <c r="X507" s="275">
        <v>0</v>
      </c>
      <c r="Y507" s="275">
        <v>0</v>
      </c>
      <c r="Z507" s="275">
        <v>0</v>
      </c>
      <c r="AA507" s="275">
        <v>0</v>
      </c>
      <c r="AB507" s="275">
        <v>0</v>
      </c>
      <c r="AC507" s="275">
        <v>0</v>
      </c>
      <c r="AD507" s="275">
        <v>0</v>
      </c>
      <c r="AE507" s="275">
        <v>0</v>
      </c>
      <c r="AF507" s="275">
        <v>0</v>
      </c>
      <c r="AG507" s="275">
        <v>0</v>
      </c>
      <c r="AH507" s="275">
        <v>0</v>
      </c>
      <c r="AI507" s="275">
        <v>0</v>
      </c>
      <c r="AJ507" s="275">
        <v>0</v>
      </c>
      <c r="AK507" s="275">
        <v>0</v>
      </c>
      <c r="AL507" s="275">
        <v>0</v>
      </c>
      <c r="AM507" s="275">
        <v>0</v>
      </c>
      <c r="AN507" s="275">
        <v>0</v>
      </c>
      <c r="AO507" s="275">
        <v>0</v>
      </c>
      <c r="AP507" s="275">
        <v>0</v>
      </c>
      <c r="AQ507" s="275">
        <v>0</v>
      </c>
      <c r="AR507" s="275">
        <v>7</v>
      </c>
      <c r="AS507" s="275">
        <v>30</v>
      </c>
      <c r="AT507" s="275">
        <v>57</v>
      </c>
      <c r="AU507" s="275">
        <v>92</v>
      </c>
      <c r="AV507" s="275">
        <v>140</v>
      </c>
      <c r="AW507" s="275">
        <v>146</v>
      </c>
      <c r="AX507" s="275">
        <v>152</v>
      </c>
      <c r="AY507" s="275">
        <v>164</v>
      </c>
      <c r="AZ507" s="275">
        <v>190</v>
      </c>
      <c r="BA507" s="275">
        <v>207</v>
      </c>
      <c r="BB507" s="275">
        <v>235</v>
      </c>
      <c r="BC507" s="275">
        <v>249</v>
      </c>
      <c r="BD507" s="275">
        <v>318</v>
      </c>
      <c r="BE507" s="275">
        <v>322</v>
      </c>
      <c r="BF507" s="275">
        <v>298</v>
      </c>
      <c r="BG507" s="275">
        <v>322</v>
      </c>
      <c r="BH507" s="275">
        <v>343</v>
      </c>
      <c r="BI507" s="275">
        <v>317</v>
      </c>
    </row>
    <row r="508" spans="1:61" ht="18" customHeight="1" x14ac:dyDescent="0.2">
      <c r="A508" s="274" t="s">
        <v>1062</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275"/>
      <c r="AF508" s="275"/>
      <c r="AG508" s="275"/>
      <c r="AH508" s="275"/>
      <c r="AI508" s="275"/>
      <c r="AJ508" s="275"/>
      <c r="AK508" s="275"/>
      <c r="AL508" s="275"/>
      <c r="AM508" s="275"/>
      <c r="AN508" s="275"/>
      <c r="AO508" s="275"/>
      <c r="AP508" s="275"/>
      <c r="AQ508" s="275"/>
      <c r="AR508" s="275"/>
      <c r="AS508" s="275"/>
      <c r="AT508" s="275"/>
      <c r="AU508" s="275"/>
      <c r="AV508" s="275"/>
      <c r="AW508" s="275"/>
      <c r="AX508" s="275"/>
      <c r="AY508" s="275"/>
      <c r="AZ508" s="275"/>
      <c r="BA508" s="275"/>
      <c r="BB508" s="275"/>
      <c r="BC508" s="275"/>
      <c r="BD508" s="275"/>
      <c r="BE508" s="275"/>
      <c r="BF508" s="275"/>
      <c r="BG508" s="275"/>
      <c r="BH508" s="275"/>
      <c r="BI508" s="275"/>
    </row>
    <row r="509" spans="1:61" ht="18" customHeight="1" x14ac:dyDescent="0.2">
      <c r="A509" s="274" t="s">
        <v>1061</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75"/>
      <c r="AE509" s="275"/>
      <c r="AF509" s="275"/>
      <c r="AG509" s="275"/>
      <c r="AH509" s="275"/>
      <c r="AI509" s="275"/>
      <c r="AJ509" s="275"/>
      <c r="AK509" s="275"/>
      <c r="AL509" s="275"/>
      <c r="AM509" s="275"/>
      <c r="AN509" s="275"/>
      <c r="AO509" s="275"/>
      <c r="AP509" s="275"/>
      <c r="AQ509" s="275"/>
      <c r="AR509" s="275"/>
      <c r="AS509" s="275"/>
      <c r="AT509" s="275"/>
      <c r="AU509" s="275"/>
      <c r="AV509" s="275"/>
      <c r="AW509" s="275"/>
      <c r="AX509" s="275"/>
      <c r="AY509" s="275"/>
      <c r="AZ509" s="275"/>
      <c r="BA509" s="275"/>
      <c r="BB509" s="275"/>
      <c r="BC509" s="275"/>
      <c r="BD509" s="275"/>
      <c r="BE509" s="275"/>
      <c r="BF509" s="275"/>
      <c r="BG509" s="275"/>
      <c r="BH509" s="275"/>
      <c r="BI509" s="275"/>
    </row>
    <row r="510" spans="1:61" ht="18" customHeight="1" x14ac:dyDescent="0.2">
      <c r="A510" s="274" t="s">
        <v>1060</v>
      </c>
      <c r="B510" s="275">
        <v>167</v>
      </c>
      <c r="C510" s="275">
        <v>170</v>
      </c>
      <c r="D510" s="275">
        <v>194</v>
      </c>
      <c r="E510" s="275">
        <v>200</v>
      </c>
      <c r="F510" s="275">
        <v>225</v>
      </c>
      <c r="G510" s="275">
        <v>253</v>
      </c>
      <c r="H510" s="275">
        <v>291</v>
      </c>
      <c r="I510" s="275">
        <v>329</v>
      </c>
      <c r="J510" s="275">
        <v>392</v>
      </c>
      <c r="K510" s="275">
        <v>426</v>
      </c>
      <c r="L510" s="275"/>
      <c r="M510" s="275"/>
      <c r="N510" s="275"/>
      <c r="O510" s="275"/>
      <c r="P510" s="275">
        <v>450</v>
      </c>
      <c r="Q510" s="275">
        <v>411</v>
      </c>
      <c r="R510" s="275">
        <v>430</v>
      </c>
      <c r="S510" s="275">
        <v>530</v>
      </c>
      <c r="T510" s="275">
        <v>570</v>
      </c>
      <c r="U510" s="275">
        <v>576</v>
      </c>
      <c r="V510" s="275">
        <v>585</v>
      </c>
      <c r="W510" s="275">
        <v>741</v>
      </c>
      <c r="X510" s="275">
        <v>960</v>
      </c>
      <c r="Y510" s="275">
        <v>1338</v>
      </c>
      <c r="Z510" s="275">
        <v>1579</v>
      </c>
      <c r="AA510" s="275">
        <v>1678</v>
      </c>
      <c r="AB510" s="275">
        <v>1785</v>
      </c>
      <c r="AC510" s="275">
        <v>1571</v>
      </c>
      <c r="AD510" s="275">
        <v>1156</v>
      </c>
      <c r="AE510" s="275">
        <v>1294</v>
      </c>
      <c r="AF510" s="275">
        <v>1261</v>
      </c>
      <c r="AG510" s="275">
        <v>1777</v>
      </c>
      <c r="AH510" s="275">
        <v>1939</v>
      </c>
      <c r="AI510" s="275">
        <v>1529</v>
      </c>
      <c r="AJ510" s="275">
        <v>1727</v>
      </c>
      <c r="AK510" s="275">
        <v>1367</v>
      </c>
      <c r="AL510" s="275">
        <v>2005</v>
      </c>
      <c r="AM510" s="275">
        <v>3435</v>
      </c>
      <c r="AN510" s="275">
        <v>4384</v>
      </c>
      <c r="AO510" s="275">
        <v>4605</v>
      </c>
      <c r="AP510" s="275">
        <v>4687</v>
      </c>
      <c r="AQ510" s="275">
        <v>4254</v>
      </c>
      <c r="AR510" s="275">
        <v>4142</v>
      </c>
      <c r="AS510" s="275">
        <v>3990</v>
      </c>
      <c r="AT510" s="275">
        <v>4872</v>
      </c>
      <c r="AU510" s="275">
        <v>5658</v>
      </c>
      <c r="AV510" s="275">
        <v>7329</v>
      </c>
      <c r="AW510" s="275">
        <v>9362</v>
      </c>
      <c r="AX510" s="275">
        <v>10102</v>
      </c>
      <c r="AY510" s="275">
        <v>11764</v>
      </c>
      <c r="AZ510" s="275">
        <v>13039</v>
      </c>
      <c r="BA510" s="275">
        <v>12530</v>
      </c>
      <c r="BB510" s="275">
        <v>9751</v>
      </c>
      <c r="BC510" s="275">
        <v>6946</v>
      </c>
      <c r="BD510" s="275">
        <v>6885</v>
      </c>
      <c r="BE510" s="275">
        <v>8297</v>
      </c>
      <c r="BF510" s="275">
        <v>10321</v>
      </c>
      <c r="BG510" s="275">
        <v>11415</v>
      </c>
      <c r="BH510" s="275">
        <v>12856</v>
      </c>
      <c r="BI510" s="275">
        <v>14763</v>
      </c>
    </row>
    <row r="511" spans="1:61" ht="18" customHeight="1" x14ac:dyDescent="0.2">
      <c r="A511" s="274" t="s">
        <v>1059</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75"/>
      <c r="AE511" s="275"/>
      <c r="AF511" s="275"/>
      <c r="AG511" s="275"/>
      <c r="AH511" s="275"/>
      <c r="AI511" s="275"/>
      <c r="AJ511" s="275"/>
      <c r="AK511" s="275"/>
      <c r="AL511" s="275"/>
      <c r="AM511" s="275"/>
      <c r="AN511" s="275"/>
      <c r="AO511" s="275"/>
      <c r="AP511" s="275"/>
      <c r="AQ511" s="275"/>
      <c r="AR511" s="275"/>
      <c r="AS511" s="275"/>
      <c r="AT511" s="275"/>
      <c r="AU511" s="275"/>
      <c r="AV511" s="275"/>
      <c r="AW511" s="275"/>
      <c r="AX511" s="275"/>
      <c r="AY511" s="275"/>
      <c r="AZ511" s="275"/>
      <c r="BA511" s="275"/>
      <c r="BB511" s="275"/>
      <c r="BC511" s="275"/>
      <c r="BD511" s="275"/>
      <c r="BE511" s="275"/>
      <c r="BF511" s="275"/>
      <c r="BG511" s="275"/>
      <c r="BH511" s="275"/>
      <c r="BI511" s="275"/>
    </row>
    <row r="512" spans="1:61" ht="18" customHeight="1" x14ac:dyDescent="0.2">
      <c r="A512" s="274" t="s">
        <v>1058</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75"/>
      <c r="AE512" s="275"/>
      <c r="AF512" s="275"/>
      <c r="AG512" s="275"/>
      <c r="AH512" s="275"/>
      <c r="AI512" s="275"/>
      <c r="AJ512" s="275"/>
      <c r="AK512" s="275"/>
      <c r="AL512" s="275"/>
      <c r="AM512" s="275"/>
      <c r="AN512" s="275"/>
      <c r="AO512" s="275"/>
      <c r="AP512" s="275"/>
      <c r="AQ512" s="275"/>
      <c r="AR512" s="275"/>
      <c r="AS512" s="275"/>
      <c r="AT512" s="275"/>
      <c r="AU512" s="275"/>
      <c r="AV512" s="275"/>
      <c r="AW512" s="275"/>
      <c r="AX512" s="275"/>
      <c r="AY512" s="275"/>
      <c r="AZ512" s="275"/>
      <c r="BA512" s="275"/>
      <c r="BB512" s="275"/>
      <c r="BC512" s="275"/>
      <c r="BD512" s="275"/>
      <c r="BE512" s="275"/>
      <c r="BF512" s="275"/>
      <c r="BG512" s="275"/>
      <c r="BH512" s="275"/>
      <c r="BI512" s="275"/>
    </row>
    <row r="513" spans="1:61" ht="18" customHeight="1" x14ac:dyDescent="0.2">
      <c r="A513" s="274" t="s">
        <v>1057</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75"/>
      <c r="AE513" s="275"/>
      <c r="AF513" s="275"/>
      <c r="AG513" s="275"/>
      <c r="AH513" s="275"/>
      <c r="AI513" s="275"/>
      <c r="AJ513" s="275"/>
      <c r="AK513" s="275"/>
      <c r="AL513" s="275"/>
      <c r="AM513" s="275"/>
      <c r="AN513" s="275"/>
      <c r="AO513" s="275"/>
      <c r="AP513" s="275"/>
      <c r="AQ513" s="275"/>
      <c r="AR513" s="275"/>
      <c r="AS513" s="275"/>
      <c r="AT513" s="275"/>
      <c r="AU513" s="275"/>
      <c r="AV513" s="275"/>
      <c r="AW513" s="275"/>
      <c r="AX513" s="275"/>
      <c r="AY513" s="275"/>
      <c r="AZ513" s="275"/>
      <c r="BA513" s="275"/>
      <c r="BB513" s="275"/>
      <c r="BC513" s="275"/>
      <c r="BD513" s="275"/>
      <c r="BE513" s="275"/>
      <c r="BF513" s="275"/>
      <c r="BG513" s="275"/>
      <c r="BH513" s="275"/>
      <c r="BI513" s="275"/>
    </row>
    <row r="514" spans="1:61" ht="18" customHeight="1" x14ac:dyDescent="0.2">
      <c r="A514" s="274" t="s">
        <v>1056</v>
      </c>
      <c r="B514" s="275">
        <v>167</v>
      </c>
      <c r="C514" s="275">
        <v>170</v>
      </c>
      <c r="D514" s="275">
        <v>194</v>
      </c>
      <c r="E514" s="275">
        <v>200</v>
      </c>
      <c r="F514" s="275">
        <v>225</v>
      </c>
      <c r="G514" s="275">
        <v>253</v>
      </c>
      <c r="H514" s="275">
        <v>291</v>
      </c>
      <c r="I514" s="275">
        <v>329</v>
      </c>
      <c r="J514" s="275">
        <v>392</v>
      </c>
      <c r="K514" s="275">
        <v>426</v>
      </c>
      <c r="L514" s="275"/>
      <c r="M514" s="275"/>
      <c r="N514" s="275"/>
      <c r="O514" s="275"/>
      <c r="P514" s="275">
        <v>450</v>
      </c>
      <c r="Q514" s="275">
        <v>411</v>
      </c>
      <c r="R514" s="275">
        <v>430</v>
      </c>
      <c r="S514" s="275">
        <v>530</v>
      </c>
      <c r="T514" s="275">
        <v>570</v>
      </c>
      <c r="U514" s="275">
        <v>576</v>
      </c>
      <c r="V514" s="275">
        <v>585</v>
      </c>
      <c r="W514" s="275">
        <v>741</v>
      </c>
      <c r="X514" s="275">
        <v>960</v>
      </c>
      <c r="Y514" s="275">
        <v>1338</v>
      </c>
      <c r="Z514" s="275">
        <v>1579</v>
      </c>
      <c r="AA514" s="275">
        <v>1678</v>
      </c>
      <c r="AB514" s="275">
        <v>1785</v>
      </c>
      <c r="AC514" s="275">
        <v>1571</v>
      </c>
      <c r="AD514" s="275">
        <v>1156</v>
      </c>
      <c r="AE514" s="275">
        <v>1294</v>
      </c>
      <c r="AF514" s="275">
        <v>1261</v>
      </c>
      <c r="AG514" s="275">
        <v>1777</v>
      </c>
      <c r="AH514" s="275">
        <v>1939</v>
      </c>
      <c r="AI514" s="275">
        <v>1529</v>
      </c>
      <c r="AJ514" s="275">
        <v>1727</v>
      </c>
      <c r="AK514" s="275">
        <v>1367</v>
      </c>
      <c r="AL514" s="275">
        <v>2005</v>
      </c>
      <c r="AM514" s="275">
        <v>3435</v>
      </c>
      <c r="AN514" s="275">
        <v>4384</v>
      </c>
      <c r="AO514" s="275">
        <v>4605</v>
      </c>
      <c r="AP514" s="275">
        <v>4687</v>
      </c>
      <c r="AQ514" s="275">
        <v>4254</v>
      </c>
      <c r="AR514" s="275">
        <v>4142</v>
      </c>
      <c r="AS514" s="275">
        <v>3990</v>
      </c>
      <c r="AT514" s="275">
        <v>4872</v>
      </c>
      <c r="AU514" s="275">
        <v>5658</v>
      </c>
      <c r="AV514" s="275">
        <v>7329</v>
      </c>
      <c r="AW514" s="275">
        <v>9362</v>
      </c>
      <c r="AX514" s="275">
        <v>10102</v>
      </c>
      <c r="AY514" s="275">
        <v>11764</v>
      </c>
      <c r="AZ514" s="275">
        <v>13039</v>
      </c>
      <c r="BA514" s="275">
        <v>12530</v>
      </c>
      <c r="BB514" s="275">
        <v>9751</v>
      </c>
      <c r="BC514" s="275">
        <v>6946</v>
      </c>
      <c r="BD514" s="275">
        <v>6883</v>
      </c>
      <c r="BE514" s="275">
        <v>8287</v>
      </c>
      <c r="BF514" s="275">
        <v>10281</v>
      </c>
      <c r="BG514" s="275">
        <v>11345</v>
      </c>
      <c r="BH514" s="275">
        <v>12841</v>
      </c>
      <c r="BI514" s="275">
        <v>14763</v>
      </c>
    </row>
    <row r="515" spans="1:61" ht="18" customHeight="1" x14ac:dyDescent="0.2">
      <c r="A515" s="274" t="s">
        <v>1055</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75"/>
      <c r="AE515" s="275"/>
      <c r="AF515" s="275"/>
      <c r="AG515" s="275"/>
      <c r="AH515" s="275"/>
      <c r="AI515" s="275"/>
      <c r="AJ515" s="275"/>
      <c r="AK515" s="275"/>
      <c r="AL515" s="275"/>
      <c r="AM515" s="275"/>
      <c r="AN515" s="275"/>
      <c r="AO515" s="275"/>
      <c r="AP515" s="275"/>
      <c r="AQ515" s="275"/>
      <c r="AR515" s="275"/>
      <c r="AS515" s="275"/>
      <c r="AT515" s="275"/>
      <c r="AU515" s="275"/>
      <c r="AV515" s="275"/>
      <c r="AW515" s="275"/>
      <c r="AX515" s="275"/>
      <c r="AY515" s="275"/>
      <c r="AZ515" s="275"/>
      <c r="BA515" s="275"/>
      <c r="BB515" s="275"/>
      <c r="BC515" s="275"/>
      <c r="BD515" s="275"/>
      <c r="BE515" s="275"/>
      <c r="BF515" s="275"/>
      <c r="BG515" s="275"/>
      <c r="BH515" s="275"/>
      <c r="BI515" s="275"/>
    </row>
    <row r="516" spans="1:61" ht="18" customHeight="1" x14ac:dyDescent="0.2">
      <c r="A516" s="274" t="s">
        <v>1054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75"/>
      <c r="AE516" s="275"/>
      <c r="AF516" s="275"/>
      <c r="AG516" s="275"/>
      <c r="AH516" s="275"/>
      <c r="AI516" s="275"/>
      <c r="AJ516" s="275"/>
      <c r="AK516" s="275"/>
      <c r="AL516" s="275"/>
      <c r="AM516" s="275"/>
      <c r="AN516" s="275"/>
      <c r="AO516" s="275"/>
      <c r="AP516" s="275"/>
      <c r="AQ516" s="275"/>
      <c r="AR516" s="275"/>
      <c r="AS516" s="275"/>
      <c r="AT516" s="275"/>
      <c r="AU516" s="275"/>
      <c r="AV516" s="275"/>
      <c r="AW516" s="275"/>
      <c r="AX516" s="275"/>
      <c r="AY516" s="275"/>
      <c r="AZ516" s="275"/>
      <c r="BA516" s="275"/>
      <c r="BB516" s="275"/>
      <c r="BC516" s="275"/>
      <c r="BD516" s="275"/>
      <c r="BE516" s="275"/>
      <c r="BF516" s="275"/>
      <c r="BG516" s="275"/>
      <c r="BH516" s="275"/>
      <c r="BI516" s="275"/>
    </row>
    <row r="517" spans="1:61" ht="18" customHeight="1" x14ac:dyDescent="0.2">
      <c r="A517" s="274" t="s">
        <v>1052</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75"/>
      <c r="AE517" s="275"/>
      <c r="AF517" s="275"/>
      <c r="AG517" s="275"/>
      <c r="AH517" s="275"/>
      <c r="AI517" s="275"/>
      <c r="AJ517" s="275"/>
      <c r="AK517" s="275"/>
      <c r="AL517" s="275"/>
      <c r="AM517" s="275"/>
      <c r="AN517" s="275"/>
      <c r="AO517" s="275"/>
      <c r="AP517" s="275"/>
      <c r="AQ517" s="275"/>
      <c r="AR517" s="275"/>
      <c r="AS517" s="275"/>
      <c r="AT517" s="275"/>
      <c r="AU517" s="275"/>
      <c r="AV517" s="275"/>
      <c r="AW517" s="275"/>
      <c r="AX517" s="275"/>
      <c r="AY517" s="275"/>
      <c r="AZ517" s="275"/>
      <c r="BA517" s="275"/>
      <c r="BB517" s="275"/>
      <c r="BC517" s="275"/>
      <c r="BD517" s="275"/>
      <c r="BE517" s="275"/>
      <c r="BF517" s="275"/>
      <c r="BG517" s="275"/>
      <c r="BH517" s="275"/>
      <c r="BI517" s="275"/>
    </row>
    <row r="518" spans="1:61" ht="18" customHeight="1" x14ac:dyDescent="0.2">
      <c r="A518" s="274" t="s">
        <v>1051</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75"/>
      <c r="AE518" s="275"/>
      <c r="AF518" s="275"/>
      <c r="AG518" s="275"/>
      <c r="AH518" s="275"/>
      <c r="AI518" s="275"/>
      <c r="AJ518" s="275"/>
      <c r="AK518" s="275"/>
      <c r="AL518" s="275"/>
      <c r="AM518" s="275"/>
      <c r="AN518" s="275"/>
      <c r="AO518" s="275"/>
      <c r="AP518" s="275"/>
      <c r="AQ518" s="275"/>
      <c r="AR518" s="275"/>
      <c r="AS518" s="275"/>
      <c r="AT518" s="275"/>
      <c r="AU518" s="275"/>
      <c r="AV518" s="275"/>
      <c r="AW518" s="275"/>
      <c r="AX518" s="275"/>
      <c r="AY518" s="275"/>
      <c r="AZ518" s="275"/>
      <c r="BA518" s="275"/>
      <c r="BB518" s="275"/>
      <c r="BC518" s="275"/>
      <c r="BD518" s="275"/>
      <c r="BE518" s="275"/>
      <c r="BF518" s="275"/>
      <c r="BG518" s="275"/>
      <c r="BH518" s="275"/>
      <c r="BI518" s="275"/>
    </row>
    <row r="519" spans="1:61" ht="18" customHeight="1" x14ac:dyDescent="0.2">
      <c r="A519" s="274" t="s">
        <v>1053</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75"/>
      <c r="AE519" s="275"/>
      <c r="AF519" s="275"/>
      <c r="AG519" s="275"/>
      <c r="AH519" s="275"/>
      <c r="AI519" s="275"/>
      <c r="AJ519" s="275"/>
      <c r="AK519" s="275"/>
      <c r="AL519" s="275"/>
      <c r="AM519" s="275"/>
      <c r="AN519" s="275"/>
      <c r="AO519" s="275"/>
      <c r="AP519" s="275"/>
      <c r="AQ519" s="275"/>
      <c r="AR519" s="275"/>
      <c r="AS519" s="275"/>
      <c r="AT519" s="275"/>
      <c r="AU519" s="275"/>
      <c r="AV519" s="275"/>
      <c r="AW519" s="275"/>
      <c r="AX519" s="275"/>
      <c r="AY519" s="275"/>
      <c r="AZ519" s="275"/>
      <c r="BA519" s="275"/>
      <c r="BB519" s="275"/>
      <c r="BC519" s="275"/>
      <c r="BD519" s="275"/>
      <c r="BE519" s="275"/>
      <c r="BF519" s="275"/>
      <c r="BG519" s="275"/>
      <c r="BH519" s="275"/>
      <c r="BI519" s="275"/>
    </row>
    <row r="520" spans="1:61" ht="18" customHeight="1" x14ac:dyDescent="0.2">
      <c r="A520" s="274" t="s">
        <v>1052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75"/>
      <c r="AE520" s="275"/>
      <c r="AF520" s="275"/>
      <c r="AG520" s="275"/>
      <c r="AH520" s="275"/>
      <c r="AI520" s="275"/>
      <c r="AJ520" s="275"/>
      <c r="AK520" s="275"/>
      <c r="AL520" s="275"/>
      <c r="AM520" s="275"/>
      <c r="AN520" s="275"/>
      <c r="AO520" s="275"/>
      <c r="AP520" s="275"/>
      <c r="AQ520" s="275"/>
      <c r="AR520" s="275"/>
      <c r="AS520" s="275"/>
      <c r="AT520" s="275"/>
      <c r="AU520" s="275"/>
      <c r="AV520" s="275"/>
      <c r="AW520" s="275"/>
      <c r="AX520" s="275"/>
      <c r="AY520" s="275"/>
      <c r="AZ520" s="275"/>
      <c r="BA520" s="275"/>
      <c r="BB520" s="275"/>
      <c r="BC520" s="275"/>
      <c r="BD520" s="275"/>
      <c r="BE520" s="275"/>
      <c r="BF520" s="275"/>
      <c r="BG520" s="275"/>
      <c r="BH520" s="275"/>
      <c r="BI520" s="275"/>
    </row>
    <row r="521" spans="1:61" ht="18" customHeight="1" x14ac:dyDescent="0.2">
      <c r="A521" s="274" t="s">
        <v>1051</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s="275"/>
      <c r="AG521" s="275"/>
      <c r="AH521" s="275"/>
      <c r="AI521" s="275"/>
      <c r="AJ521" s="275"/>
      <c r="AK521" s="275"/>
      <c r="AL521" s="275"/>
      <c r="AM521" s="275"/>
      <c r="AN521" s="275"/>
      <c r="AO521" s="275"/>
      <c r="AP521" s="275"/>
      <c r="AQ521" s="275"/>
      <c r="AR521" s="275"/>
      <c r="AS521" s="275"/>
      <c r="AT521" s="275"/>
      <c r="AU521" s="275"/>
      <c r="AV521" s="275"/>
      <c r="AW521" s="275"/>
      <c r="AX521" s="275"/>
      <c r="AY521" s="275"/>
      <c r="AZ521" s="275"/>
      <c r="BA521" s="275"/>
      <c r="BB521" s="275"/>
      <c r="BC521" s="275"/>
      <c r="BD521" s="275"/>
      <c r="BE521" s="275"/>
      <c r="BF521" s="275"/>
      <c r="BG521" s="275"/>
      <c r="BH521" s="275"/>
      <c r="BI521" s="275"/>
    </row>
    <row r="522" spans="1:61" ht="18" customHeight="1" x14ac:dyDescent="0.2">
      <c r="A522" s="274" t="s">
        <v>1050</v>
      </c>
      <c r="B522" s="275">
        <v>0</v>
      </c>
      <c r="C522" s="275">
        <v>0</v>
      </c>
      <c r="D522" s="275">
        <v>0</v>
      </c>
      <c r="E522" s="275">
        <v>0</v>
      </c>
      <c r="F522" s="275">
        <v>0</v>
      </c>
      <c r="G522" s="275">
        <v>0</v>
      </c>
      <c r="H522" s="275">
        <v>0</v>
      </c>
      <c r="I522" s="275">
        <v>0</v>
      </c>
      <c r="J522" s="275">
        <v>0</v>
      </c>
      <c r="K522" s="275">
        <v>0</v>
      </c>
      <c r="L522" s="275"/>
      <c r="M522" s="275"/>
      <c r="N522" s="275"/>
      <c r="O522" s="275"/>
      <c r="P522" s="275">
        <v>0</v>
      </c>
      <c r="Q522" s="275">
        <v>0</v>
      </c>
      <c r="R522" s="275">
        <v>0</v>
      </c>
      <c r="S522" s="275">
        <v>0</v>
      </c>
      <c r="T522" s="275">
        <v>0</v>
      </c>
      <c r="U522" s="275">
        <v>0</v>
      </c>
      <c r="V522" s="275">
        <v>0</v>
      </c>
      <c r="W522" s="275">
        <v>0</v>
      </c>
      <c r="X522" s="275">
        <v>0</v>
      </c>
      <c r="Y522" s="275">
        <v>0</v>
      </c>
      <c r="Z522" s="275">
        <v>0</v>
      </c>
      <c r="AA522" s="275">
        <v>0</v>
      </c>
      <c r="AB522" s="275">
        <v>0</v>
      </c>
      <c r="AC522" s="275">
        <v>0</v>
      </c>
      <c r="AD522" s="275">
        <v>0</v>
      </c>
      <c r="AE522" s="275">
        <v>0</v>
      </c>
      <c r="AF522" s="275">
        <v>0</v>
      </c>
      <c r="AG522" s="275">
        <v>0</v>
      </c>
      <c r="AH522" s="275">
        <v>0</v>
      </c>
      <c r="AI522" s="275">
        <v>0</v>
      </c>
      <c r="AJ522" s="275">
        <v>0</v>
      </c>
      <c r="AK522" s="275">
        <v>0</v>
      </c>
      <c r="AL522" s="275">
        <v>0</v>
      </c>
      <c r="AM522" s="275">
        <v>0</v>
      </c>
      <c r="AN522" s="275">
        <v>0</v>
      </c>
      <c r="AO522" s="275">
        <v>0</v>
      </c>
      <c r="AP522" s="275">
        <v>0</v>
      </c>
      <c r="AQ522" s="275">
        <v>0</v>
      </c>
      <c r="AR522" s="275">
        <v>0</v>
      </c>
      <c r="AS522" s="275">
        <v>0</v>
      </c>
      <c r="AT522" s="275">
        <v>0</v>
      </c>
      <c r="AU522" s="275">
        <v>0</v>
      </c>
      <c r="AV522" s="275">
        <v>0</v>
      </c>
      <c r="AW522" s="275">
        <v>0</v>
      </c>
      <c r="AX522" s="275">
        <v>0</v>
      </c>
      <c r="AY522" s="275">
        <v>0</v>
      </c>
      <c r="AZ522" s="275">
        <v>0</v>
      </c>
      <c r="BA522" s="275">
        <v>0</v>
      </c>
      <c r="BB522" s="275">
        <v>0</v>
      </c>
      <c r="BC522" s="275">
        <v>0</v>
      </c>
      <c r="BD522" s="275">
        <v>2</v>
      </c>
      <c r="BE522" s="275">
        <v>9</v>
      </c>
      <c r="BF522" s="275">
        <v>40</v>
      </c>
      <c r="BG522" s="275">
        <v>70</v>
      </c>
      <c r="BH522" s="275">
        <v>15</v>
      </c>
      <c r="BI522" s="275">
        <v>0</v>
      </c>
    </row>
    <row r="523" spans="1:61" ht="18" customHeight="1" x14ac:dyDescent="0.2">
      <c r="A523" s="274" t="s">
        <v>1049</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75"/>
      <c r="AE523" s="275"/>
      <c r="AF523" s="275"/>
      <c r="AG523" s="275"/>
      <c r="AH523" s="275"/>
      <c r="AI523" s="275"/>
      <c r="AJ523" s="275"/>
      <c r="AK523" s="275"/>
      <c r="AL523" s="275"/>
      <c r="AM523" s="275"/>
      <c r="AN523" s="275"/>
      <c r="AO523" s="275"/>
      <c r="AP523" s="275"/>
      <c r="AQ523" s="275"/>
      <c r="AR523" s="275"/>
      <c r="AS523" s="275"/>
      <c r="AT523" s="275"/>
      <c r="AU523" s="275"/>
      <c r="AV523" s="275"/>
      <c r="AW523" s="275"/>
      <c r="AX523" s="275"/>
      <c r="AY523" s="275"/>
      <c r="AZ523" s="275"/>
      <c r="BA523" s="275"/>
      <c r="BB523" s="275"/>
      <c r="BC523" s="275"/>
      <c r="BD523" s="275"/>
      <c r="BE523" s="275"/>
      <c r="BF523" s="275"/>
      <c r="BG523" s="275"/>
      <c r="BH523" s="275"/>
      <c r="BI523" s="275"/>
    </row>
    <row r="524" spans="1:61" ht="18" customHeight="1" x14ac:dyDescent="0.2">
      <c r="A524" s="274" t="s">
        <v>1048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75"/>
      <c r="AE524" s="275"/>
      <c r="AF524" s="275"/>
      <c r="AG524" s="275"/>
      <c r="AH524" s="275"/>
      <c r="AI524" s="275"/>
      <c r="AJ524" s="275"/>
      <c r="AK524" s="275"/>
      <c r="AL524" s="275"/>
      <c r="AM524" s="275"/>
      <c r="AN524" s="275"/>
      <c r="AO524" s="275"/>
      <c r="AP524" s="275"/>
      <c r="AQ524" s="275"/>
      <c r="AR524" s="275"/>
      <c r="AS524" s="275"/>
      <c r="AT524" s="275"/>
      <c r="AU524" s="275"/>
      <c r="AV524" s="275"/>
      <c r="AW524" s="275"/>
      <c r="AX524" s="275"/>
      <c r="AY524" s="275"/>
      <c r="AZ524" s="275"/>
      <c r="BA524" s="275"/>
      <c r="BB524" s="275"/>
      <c r="BC524" s="275"/>
      <c r="BD524" s="275"/>
      <c r="BE524" s="275"/>
      <c r="BF524" s="275"/>
      <c r="BG524" s="275"/>
      <c r="BH524" s="275"/>
      <c r="BI524" s="275"/>
    </row>
    <row r="525" spans="1:61" ht="18" customHeight="1" x14ac:dyDescent="0.2">
      <c r="A525" s="274" t="s">
        <v>1047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F525" s="275"/>
      <c r="AG525" s="275"/>
      <c r="AH525" s="275"/>
      <c r="AI525" s="275"/>
      <c r="AJ525" s="275"/>
      <c r="AK525" s="275"/>
      <c r="AL525" s="275"/>
      <c r="AM525" s="275"/>
      <c r="AN525" s="275"/>
      <c r="AO525" s="275"/>
      <c r="AP525" s="275"/>
      <c r="AQ525" s="275"/>
      <c r="AR525" s="275"/>
      <c r="AS525" s="275"/>
      <c r="AT525" s="275"/>
      <c r="AU525" s="275"/>
      <c r="AV525" s="275"/>
      <c r="AW525" s="275"/>
      <c r="AX525" s="275"/>
      <c r="AY525" s="275"/>
      <c r="AZ525" s="275"/>
      <c r="BA525" s="275"/>
      <c r="BB525" s="275"/>
      <c r="BC525" s="275"/>
      <c r="BD525" s="275"/>
      <c r="BE525" s="275"/>
      <c r="BF525" s="275"/>
      <c r="BG525" s="275"/>
      <c r="BH525" s="275"/>
      <c r="BI525" s="275"/>
    </row>
    <row r="526" spans="1:61" ht="18" customHeight="1" x14ac:dyDescent="0.2">
      <c r="A526" s="274" t="s">
        <v>1046</v>
      </c>
      <c r="B526" s="275">
        <v>0</v>
      </c>
      <c r="C526" s="275">
        <v>0</v>
      </c>
      <c r="D526" s="275">
        <v>0</v>
      </c>
      <c r="E526" s="275">
        <v>0</v>
      </c>
      <c r="F526" s="275">
        <v>0</v>
      </c>
      <c r="G526" s="275">
        <v>0</v>
      </c>
      <c r="H526" s="275">
        <v>1</v>
      </c>
      <c r="I526" s="275">
        <v>3</v>
      </c>
      <c r="J526" s="275">
        <v>4</v>
      </c>
      <c r="K526" s="275">
        <v>6</v>
      </c>
      <c r="L526" s="275"/>
      <c r="M526" s="275"/>
      <c r="N526" s="275"/>
      <c r="O526" s="275"/>
      <c r="P526" s="275">
        <v>8</v>
      </c>
      <c r="Q526" s="275">
        <v>9</v>
      </c>
      <c r="R526" s="275">
        <v>9</v>
      </c>
      <c r="S526" s="275">
        <v>10</v>
      </c>
      <c r="T526" s="275">
        <v>13</v>
      </c>
      <c r="U526" s="275">
        <v>15</v>
      </c>
      <c r="V526" s="275">
        <v>17</v>
      </c>
      <c r="W526" s="275">
        <v>18</v>
      </c>
      <c r="X526" s="275">
        <v>19</v>
      </c>
      <c r="Y526" s="275">
        <v>20</v>
      </c>
      <c r="Z526" s="275">
        <v>19</v>
      </c>
      <c r="AA526" s="275">
        <v>26</v>
      </c>
      <c r="AB526" s="275">
        <v>39</v>
      </c>
      <c r="AC526" s="275">
        <v>75</v>
      </c>
      <c r="AD526" s="275">
        <v>134</v>
      </c>
      <c r="AE526" s="275">
        <v>210</v>
      </c>
      <c r="AF526" s="275">
        <v>275</v>
      </c>
      <c r="AG526" s="275">
        <v>352</v>
      </c>
      <c r="AH526" s="275">
        <v>445</v>
      </c>
      <c r="AI526" s="275">
        <v>573</v>
      </c>
      <c r="AJ526" s="275">
        <v>733</v>
      </c>
      <c r="AK526" s="275">
        <v>860</v>
      </c>
      <c r="AL526" s="275">
        <v>1094</v>
      </c>
      <c r="AM526" s="275">
        <v>1632</v>
      </c>
      <c r="AN526" s="275">
        <v>2071</v>
      </c>
      <c r="AO526" s="275">
        <v>2661</v>
      </c>
      <c r="AP526" s="275">
        <v>3274</v>
      </c>
      <c r="AQ526" s="275">
        <v>4658</v>
      </c>
      <c r="AR526" s="275">
        <v>5476</v>
      </c>
      <c r="AS526" s="275">
        <v>6105</v>
      </c>
      <c r="AT526" s="275">
        <v>6966</v>
      </c>
      <c r="AU526" s="275">
        <v>8254</v>
      </c>
      <c r="AV526" s="275">
        <v>9403</v>
      </c>
      <c r="AW526" s="275">
        <v>9507</v>
      </c>
      <c r="AX526" s="275">
        <v>11145</v>
      </c>
      <c r="AY526" s="275">
        <v>14348</v>
      </c>
      <c r="AZ526" s="275">
        <v>22850</v>
      </c>
      <c r="BA526" s="275">
        <v>26134</v>
      </c>
      <c r="BB526" s="275">
        <v>27967</v>
      </c>
      <c r="BC526" s="275">
        <v>32799</v>
      </c>
      <c r="BD526" s="275">
        <v>38303</v>
      </c>
      <c r="BE526" s="275">
        <v>40001</v>
      </c>
      <c r="BF526" s="275">
        <v>42527</v>
      </c>
      <c r="BG526" s="275">
        <v>46750</v>
      </c>
      <c r="BH526" s="275">
        <v>57619</v>
      </c>
      <c r="BI526" s="275">
        <v>67960</v>
      </c>
    </row>
    <row r="527" spans="1:61" ht="18" customHeight="1" x14ac:dyDescent="0.2">
      <c r="A527" s="288" t="s">
        <v>1045</v>
      </c>
      <c r="B527" s="275">
        <v>371</v>
      </c>
      <c r="C527" s="275">
        <v>409</v>
      </c>
      <c r="D527" s="275">
        <v>456</v>
      </c>
      <c r="E527" s="275">
        <v>509</v>
      </c>
      <c r="F527" s="275">
        <v>572</v>
      </c>
      <c r="G527" s="275">
        <v>621</v>
      </c>
      <c r="H527" s="275">
        <v>733</v>
      </c>
      <c r="I527" s="275">
        <v>861</v>
      </c>
      <c r="J527" s="275">
        <v>969</v>
      </c>
      <c r="K527" s="275">
        <v>1174</v>
      </c>
      <c r="L527" s="275"/>
      <c r="M527" s="275"/>
      <c r="N527" s="275"/>
      <c r="O527" s="275"/>
      <c r="P527" s="275">
        <v>1356</v>
      </c>
      <c r="Q527" s="275">
        <v>1676</v>
      </c>
      <c r="R527" s="275">
        <v>1855</v>
      </c>
      <c r="S527" s="275">
        <v>2123</v>
      </c>
      <c r="T527" s="275">
        <v>2584</v>
      </c>
      <c r="U527" s="275">
        <v>2967</v>
      </c>
      <c r="V527" s="275">
        <v>3213</v>
      </c>
      <c r="W527" s="275">
        <v>3815</v>
      </c>
      <c r="X527" s="275">
        <v>4588</v>
      </c>
      <c r="Y527" s="275">
        <v>5375</v>
      </c>
      <c r="Z527" s="275">
        <v>6445</v>
      </c>
      <c r="AA527" s="275">
        <v>7531</v>
      </c>
      <c r="AB527" s="275">
        <v>8621</v>
      </c>
      <c r="AC527" s="275">
        <v>9251</v>
      </c>
      <c r="AD527" s="275">
        <v>9842</v>
      </c>
      <c r="AE527" s="275">
        <v>11212</v>
      </c>
      <c r="AF527" s="275">
        <v>12387</v>
      </c>
      <c r="AG527" s="275">
        <v>13572</v>
      </c>
      <c r="AH527" s="275">
        <v>15267</v>
      </c>
      <c r="AI527" s="275">
        <v>17773</v>
      </c>
      <c r="AJ527" s="275">
        <v>19997</v>
      </c>
      <c r="AK527" s="275">
        <v>22129</v>
      </c>
      <c r="AL527" s="275">
        <v>24374</v>
      </c>
      <c r="AM527" s="275">
        <v>26779</v>
      </c>
      <c r="AN527" s="275">
        <v>29594</v>
      </c>
      <c r="AO527" s="275">
        <v>31003</v>
      </c>
      <c r="AP527" s="275">
        <v>32377</v>
      </c>
      <c r="AQ527" s="275">
        <v>34832</v>
      </c>
      <c r="AR527" s="275">
        <v>37457</v>
      </c>
      <c r="AS527" s="275">
        <v>40731</v>
      </c>
      <c r="AT527" s="275">
        <v>43050</v>
      </c>
      <c r="AU527" s="275">
        <v>46792</v>
      </c>
      <c r="AV527" s="275">
        <v>52201</v>
      </c>
      <c r="AW527" s="275">
        <v>54233</v>
      </c>
      <c r="AX527" s="275">
        <v>54915</v>
      </c>
      <c r="AY527" s="275">
        <v>57161</v>
      </c>
      <c r="AZ527" s="275">
        <v>60803</v>
      </c>
      <c r="BA527" s="275">
        <v>65864</v>
      </c>
      <c r="BB527" s="275">
        <v>71458</v>
      </c>
      <c r="BC527" s="275">
        <v>74056</v>
      </c>
      <c r="BD527" s="275">
        <v>75487</v>
      </c>
      <c r="BE527" s="275">
        <v>74157</v>
      </c>
      <c r="BF527" s="275">
        <v>77242</v>
      </c>
      <c r="BG527" s="275">
        <v>77945</v>
      </c>
      <c r="BH527" s="275">
        <v>79005</v>
      </c>
      <c r="BI527" s="275">
        <v>80926</v>
      </c>
    </row>
    <row r="528" spans="1:61" ht="18" customHeight="1" x14ac:dyDescent="0.2">
      <c r="A528" s="287" t="s">
        <v>1044</v>
      </c>
      <c r="B528" s="275">
        <v>102</v>
      </c>
      <c r="C528" s="275">
        <v>108</v>
      </c>
      <c r="D528" s="275">
        <v>140</v>
      </c>
      <c r="E528" s="275">
        <v>208</v>
      </c>
      <c r="F528" s="275">
        <v>226</v>
      </c>
      <c r="G528" s="275">
        <v>214</v>
      </c>
      <c r="H528" s="275">
        <v>294</v>
      </c>
      <c r="I528" s="275">
        <v>401</v>
      </c>
      <c r="J528" s="275">
        <v>470</v>
      </c>
      <c r="K528" s="275">
        <v>564</v>
      </c>
      <c r="L528" s="275"/>
      <c r="M528" s="275"/>
      <c r="N528" s="275"/>
      <c r="O528" s="275"/>
      <c r="P528" s="275">
        <v>594</v>
      </c>
      <c r="Q528" s="275">
        <v>791</v>
      </c>
      <c r="R528" s="275">
        <v>893</v>
      </c>
      <c r="S528" s="275">
        <v>854</v>
      </c>
      <c r="T528" s="275">
        <v>969</v>
      </c>
      <c r="U528" s="275">
        <v>1043</v>
      </c>
      <c r="V528" s="275">
        <v>1110</v>
      </c>
      <c r="W528" s="275">
        <v>1152</v>
      </c>
      <c r="X528" s="275">
        <v>1154</v>
      </c>
      <c r="Y528" s="275">
        <v>1108</v>
      </c>
      <c r="Z528" s="275">
        <v>1235</v>
      </c>
      <c r="AA528" s="275">
        <v>1216</v>
      </c>
      <c r="AB528" s="275">
        <v>1141</v>
      </c>
      <c r="AC528" s="275">
        <v>1232</v>
      </c>
      <c r="AD528" s="275">
        <v>1298</v>
      </c>
      <c r="AE528" s="275">
        <v>1326</v>
      </c>
      <c r="AF528" s="275">
        <v>1340</v>
      </c>
      <c r="AG528" s="275">
        <v>1529</v>
      </c>
      <c r="AH528" s="275">
        <v>1795</v>
      </c>
      <c r="AI528" s="275">
        <v>2028</v>
      </c>
      <c r="AJ528" s="275">
        <v>2263</v>
      </c>
      <c r="AK528" s="275">
        <v>2607</v>
      </c>
      <c r="AL528" s="275">
        <v>2915</v>
      </c>
      <c r="AM528" s="275">
        <v>3167</v>
      </c>
      <c r="AN528" s="275">
        <v>3630</v>
      </c>
      <c r="AO528" s="275">
        <v>3665</v>
      </c>
      <c r="AP528" s="275">
        <v>3759</v>
      </c>
      <c r="AQ528" s="275">
        <v>3931</v>
      </c>
      <c r="AR528" s="275">
        <v>4065</v>
      </c>
      <c r="AS528" s="275">
        <v>4546</v>
      </c>
      <c r="AT528" s="275">
        <v>4879</v>
      </c>
      <c r="AU528" s="275">
        <v>5779</v>
      </c>
      <c r="AV528" s="275">
        <v>8017</v>
      </c>
      <c r="AW528" s="275">
        <v>8903</v>
      </c>
      <c r="AX528" s="275">
        <v>8938</v>
      </c>
      <c r="AY528" s="275">
        <v>9078</v>
      </c>
      <c r="AZ528" s="275">
        <v>9424</v>
      </c>
      <c r="BA528" s="275">
        <v>9591</v>
      </c>
      <c r="BB528" s="275">
        <v>9771</v>
      </c>
      <c r="BC528" s="275">
        <v>11876</v>
      </c>
      <c r="BD528" s="275">
        <v>14056</v>
      </c>
      <c r="BE528" s="275">
        <v>10605</v>
      </c>
      <c r="BF528" s="275">
        <v>10723</v>
      </c>
      <c r="BG528" s="275">
        <v>10217</v>
      </c>
      <c r="BH528" s="275">
        <v>10696</v>
      </c>
      <c r="BI528" s="275">
        <v>11289</v>
      </c>
    </row>
    <row r="529" spans="1:61" ht="18" customHeight="1" x14ac:dyDescent="0.2">
      <c r="A529" s="287" t="s">
        <v>1043</v>
      </c>
      <c r="B529" s="275">
        <v>269</v>
      </c>
      <c r="C529" s="275">
        <v>302</v>
      </c>
      <c r="D529" s="275">
        <v>316</v>
      </c>
      <c r="E529" s="275">
        <v>301</v>
      </c>
      <c r="F529" s="275">
        <v>347</v>
      </c>
      <c r="G529" s="275">
        <v>407</v>
      </c>
      <c r="H529" s="275">
        <v>439</v>
      </c>
      <c r="I529" s="275">
        <v>460</v>
      </c>
      <c r="J529" s="275">
        <v>499</v>
      </c>
      <c r="K529" s="275">
        <v>610</v>
      </c>
      <c r="L529" s="275"/>
      <c r="M529" s="275"/>
      <c r="N529" s="275"/>
      <c r="O529" s="275"/>
      <c r="P529" s="275">
        <v>762</v>
      </c>
      <c r="Q529" s="275">
        <v>885</v>
      </c>
      <c r="R529" s="275">
        <v>962</v>
      </c>
      <c r="S529" s="275">
        <v>1269</v>
      </c>
      <c r="T529" s="275">
        <v>1615</v>
      </c>
      <c r="U529" s="275">
        <v>1924</v>
      </c>
      <c r="V529" s="275">
        <v>2104</v>
      </c>
      <c r="W529" s="275">
        <v>2663</v>
      </c>
      <c r="X529" s="275">
        <v>3434</v>
      </c>
      <c r="Y529" s="275">
        <v>4267</v>
      </c>
      <c r="Z529" s="275">
        <v>5210</v>
      </c>
      <c r="AA529" s="275">
        <v>6316</v>
      </c>
      <c r="AB529" s="275">
        <v>7480</v>
      </c>
      <c r="AC529" s="275">
        <v>8019</v>
      </c>
      <c r="AD529" s="275">
        <v>8544</v>
      </c>
      <c r="AE529" s="275">
        <v>9886</v>
      </c>
      <c r="AF529" s="275">
        <v>11047</v>
      </c>
      <c r="AG529" s="275">
        <v>12043</v>
      </c>
      <c r="AH529" s="275">
        <v>13472</v>
      </c>
      <c r="AI529" s="275">
        <v>15745</v>
      </c>
      <c r="AJ529" s="275">
        <v>17734</v>
      </c>
      <c r="AK529" s="275">
        <v>19522</v>
      </c>
      <c r="AL529" s="275">
        <v>21459</v>
      </c>
      <c r="AM529" s="275">
        <v>23613</v>
      </c>
      <c r="AN529" s="275">
        <v>25964</v>
      </c>
      <c r="AO529" s="275">
        <v>27338</v>
      </c>
      <c r="AP529" s="275">
        <v>28618</v>
      </c>
      <c r="AQ529" s="275">
        <v>30901</v>
      </c>
      <c r="AR529" s="275">
        <v>33392</v>
      </c>
      <c r="AS529" s="275">
        <v>36185</v>
      </c>
      <c r="AT529" s="275">
        <v>38170</v>
      </c>
      <c r="AU529" s="275">
        <v>41013</v>
      </c>
      <c r="AV529" s="275">
        <v>44184</v>
      </c>
      <c r="AW529" s="275">
        <v>45329</v>
      </c>
      <c r="AX529" s="275">
        <v>45977</v>
      </c>
      <c r="AY529" s="275">
        <v>48083</v>
      </c>
      <c r="AZ529" s="275">
        <v>51378</v>
      </c>
      <c r="BA529" s="275">
        <v>56273</v>
      </c>
      <c r="BB529" s="275">
        <v>61687</v>
      </c>
      <c r="BC529" s="275">
        <v>62180</v>
      </c>
      <c r="BD529" s="275">
        <v>61431</v>
      </c>
      <c r="BE529" s="275">
        <v>63552</v>
      </c>
      <c r="BF529" s="275">
        <v>66519</v>
      </c>
      <c r="BG529" s="275">
        <v>67728</v>
      </c>
      <c r="BH529" s="275">
        <v>68309</v>
      </c>
      <c r="BI529" s="275">
        <v>69637</v>
      </c>
    </row>
    <row r="530" spans="1:61" ht="18" customHeight="1" x14ac:dyDescent="0.2">
      <c r="A530" s="286" t="s">
        <v>1042</v>
      </c>
      <c r="B530" s="275">
        <v>694</v>
      </c>
      <c r="C530" s="275">
        <v>886</v>
      </c>
      <c r="D530" s="275">
        <v>1068</v>
      </c>
      <c r="E530" s="275">
        <v>1219</v>
      </c>
      <c r="F530" s="275">
        <v>1366</v>
      </c>
      <c r="G530" s="275">
        <v>1521</v>
      </c>
      <c r="H530" s="275">
        <v>1624</v>
      </c>
      <c r="I530" s="275">
        <v>1775</v>
      </c>
      <c r="J530" s="275">
        <v>1877</v>
      </c>
      <c r="K530" s="275">
        <v>1924</v>
      </c>
      <c r="L530" s="275"/>
      <c r="M530" s="275"/>
      <c r="N530" s="275"/>
      <c r="O530" s="275"/>
      <c r="P530" s="275">
        <v>1953</v>
      </c>
      <c r="Q530" s="275">
        <v>2109</v>
      </c>
      <c r="R530" s="275">
        <v>2357</v>
      </c>
      <c r="S530" s="275">
        <v>2502</v>
      </c>
      <c r="T530" s="275">
        <v>2767</v>
      </c>
      <c r="U530" s="275">
        <v>3372</v>
      </c>
      <c r="V530" s="275">
        <v>3707</v>
      </c>
      <c r="W530" s="275">
        <v>3864</v>
      </c>
      <c r="X530" s="275">
        <v>4438</v>
      </c>
      <c r="Y530" s="275">
        <v>4805</v>
      </c>
      <c r="Z530" s="275">
        <v>5429</v>
      </c>
      <c r="AA530" s="275">
        <v>5705</v>
      </c>
      <c r="AB530" s="275">
        <v>6025</v>
      </c>
      <c r="AC530" s="275">
        <v>6543</v>
      </c>
      <c r="AD530" s="275">
        <v>7608</v>
      </c>
      <c r="AE530" s="275">
        <v>8320</v>
      </c>
      <c r="AF530" s="275">
        <v>9002</v>
      </c>
      <c r="AG530" s="275">
        <v>10025</v>
      </c>
      <c r="AH530" s="275">
        <v>10836</v>
      </c>
      <c r="AI530" s="275">
        <v>11738</v>
      </c>
      <c r="AJ530" s="275">
        <v>12678</v>
      </c>
      <c r="AK530" s="275">
        <v>13819</v>
      </c>
      <c r="AL530" s="275">
        <v>15091</v>
      </c>
      <c r="AM530" s="275">
        <v>16472</v>
      </c>
      <c r="AN530" s="275">
        <v>17758</v>
      </c>
      <c r="AO530" s="275">
        <v>18670</v>
      </c>
      <c r="AP530" s="275">
        <v>17808</v>
      </c>
      <c r="AQ530" s="275">
        <v>19640</v>
      </c>
      <c r="AR530" s="275">
        <v>21512</v>
      </c>
      <c r="AS530" s="275">
        <v>23365</v>
      </c>
      <c r="AT530" s="275">
        <v>25475</v>
      </c>
      <c r="AU530" s="275">
        <v>28504</v>
      </c>
      <c r="AV530" s="275">
        <v>32016</v>
      </c>
      <c r="AW530" s="275">
        <v>34844</v>
      </c>
      <c r="AX530" s="275">
        <v>38578</v>
      </c>
      <c r="AY530" s="275">
        <v>40319</v>
      </c>
      <c r="AZ530" s="275">
        <v>41163</v>
      </c>
      <c r="BA530" s="275">
        <v>42576</v>
      </c>
      <c r="BB530" s="275">
        <v>44278</v>
      </c>
      <c r="BC530" s="275">
        <v>45372</v>
      </c>
      <c r="BD530" s="275">
        <v>49214</v>
      </c>
      <c r="BE530" s="275">
        <v>49648</v>
      </c>
      <c r="BF530" s="275">
        <v>48421</v>
      </c>
      <c r="BG530" s="275">
        <v>46652</v>
      </c>
      <c r="BH530" s="275">
        <v>45869</v>
      </c>
      <c r="BI530" s="275">
        <v>46714</v>
      </c>
    </row>
    <row r="531" spans="1:61" ht="18" customHeight="1" x14ac:dyDescent="0.2">
      <c r="A531" s="283" t="s">
        <v>1040</v>
      </c>
      <c r="B531" s="275">
        <v>139</v>
      </c>
      <c r="C531" s="275">
        <v>147</v>
      </c>
      <c r="D531" s="275">
        <v>153</v>
      </c>
      <c r="E531" s="275">
        <v>162</v>
      </c>
      <c r="F531" s="275">
        <v>170</v>
      </c>
      <c r="G531" s="275">
        <v>176</v>
      </c>
      <c r="H531" s="275">
        <v>186</v>
      </c>
      <c r="I531" s="275">
        <v>198</v>
      </c>
      <c r="J531" s="275">
        <v>208</v>
      </c>
      <c r="K531" s="275">
        <v>213</v>
      </c>
      <c r="L531" s="275"/>
      <c r="M531" s="275"/>
      <c r="N531" s="275"/>
      <c r="O531" s="275"/>
      <c r="P531" s="275">
        <v>215</v>
      </c>
      <c r="Q531" s="275">
        <v>233</v>
      </c>
      <c r="R531" s="275">
        <v>227</v>
      </c>
      <c r="S531" s="275">
        <v>232</v>
      </c>
      <c r="T531" s="275">
        <v>252</v>
      </c>
      <c r="U531" s="275">
        <v>264</v>
      </c>
      <c r="V531" s="275">
        <v>267</v>
      </c>
      <c r="W531" s="275">
        <v>220</v>
      </c>
      <c r="X531" s="275">
        <v>236</v>
      </c>
      <c r="Y531" s="275">
        <v>254</v>
      </c>
      <c r="Z531" s="275">
        <v>292</v>
      </c>
      <c r="AA531" s="275">
        <v>312</v>
      </c>
      <c r="AB531" s="275">
        <v>390</v>
      </c>
      <c r="AC531" s="275">
        <v>456</v>
      </c>
      <c r="AD531" s="275">
        <v>507</v>
      </c>
      <c r="AE531" s="275">
        <v>539</v>
      </c>
      <c r="AF531" s="275">
        <v>782</v>
      </c>
      <c r="AG531" s="275">
        <v>800</v>
      </c>
      <c r="AH531" s="275">
        <v>839</v>
      </c>
      <c r="AI531" s="275">
        <v>882</v>
      </c>
      <c r="AJ531" s="275">
        <v>961</v>
      </c>
      <c r="AK531" s="275">
        <v>1091</v>
      </c>
      <c r="AL531" s="275">
        <v>1208</v>
      </c>
      <c r="AM531" s="275">
        <v>1298</v>
      </c>
      <c r="AN531" s="275">
        <v>1432</v>
      </c>
      <c r="AO531" s="275">
        <v>1563</v>
      </c>
      <c r="AP531" s="275">
        <v>1676</v>
      </c>
      <c r="AQ531" s="275">
        <v>1870</v>
      </c>
      <c r="AR531" s="275">
        <v>2040</v>
      </c>
      <c r="AS531" s="275">
        <v>2149</v>
      </c>
      <c r="AT531" s="275">
        <v>2420</v>
      </c>
      <c r="AU531" s="275">
        <v>2464</v>
      </c>
      <c r="AV531" s="275">
        <v>2550</v>
      </c>
      <c r="AW531" s="275">
        <v>2738</v>
      </c>
      <c r="AX531" s="275">
        <v>2991</v>
      </c>
      <c r="AY531" s="275">
        <v>3300</v>
      </c>
      <c r="AZ531" s="275">
        <v>3588</v>
      </c>
      <c r="BA531" s="275">
        <v>3896</v>
      </c>
      <c r="BB531" s="275">
        <v>4198</v>
      </c>
      <c r="BC531" s="275">
        <v>4213</v>
      </c>
      <c r="BD531" s="275">
        <v>4463</v>
      </c>
      <c r="BE531" s="275">
        <v>4669</v>
      </c>
      <c r="BF531" s="275">
        <v>4795</v>
      </c>
      <c r="BG531" s="275">
        <v>4761</v>
      </c>
      <c r="BH531" s="275">
        <v>5041</v>
      </c>
      <c r="BI531" s="275">
        <v>5301</v>
      </c>
    </row>
    <row r="532" spans="1:61" ht="18" customHeight="1" x14ac:dyDescent="0.2">
      <c r="A532" s="283" t="s">
        <v>1039</v>
      </c>
      <c r="B532" s="275">
        <v>504</v>
      </c>
      <c r="C532" s="275">
        <v>680</v>
      </c>
      <c r="D532" s="275">
        <v>849</v>
      </c>
      <c r="E532" s="275">
        <v>983</v>
      </c>
      <c r="F532" s="275">
        <v>1112</v>
      </c>
      <c r="G532" s="275">
        <v>1251</v>
      </c>
      <c r="H532" s="275">
        <v>1335</v>
      </c>
      <c r="I532" s="275">
        <v>1466</v>
      </c>
      <c r="J532" s="275">
        <v>1539</v>
      </c>
      <c r="K532" s="275">
        <v>1555</v>
      </c>
      <c r="L532" s="275"/>
      <c r="M532" s="275"/>
      <c r="N532" s="275"/>
      <c r="O532" s="275"/>
      <c r="P532" s="275">
        <v>1556</v>
      </c>
      <c r="Q532" s="275">
        <v>1662</v>
      </c>
      <c r="R532" s="275">
        <v>1893</v>
      </c>
      <c r="S532" s="275">
        <v>2022</v>
      </c>
      <c r="T532" s="275">
        <v>2245</v>
      </c>
      <c r="U532" s="275">
        <v>2809</v>
      </c>
      <c r="V532" s="275">
        <v>3119</v>
      </c>
      <c r="W532" s="275">
        <v>3267</v>
      </c>
      <c r="X532" s="275">
        <v>3760</v>
      </c>
      <c r="Y532" s="275">
        <v>4082</v>
      </c>
      <c r="Z532" s="275">
        <v>4616</v>
      </c>
      <c r="AA532" s="275">
        <v>4790</v>
      </c>
      <c r="AB532" s="275">
        <v>4955</v>
      </c>
      <c r="AC532" s="275">
        <v>5331</v>
      </c>
      <c r="AD532" s="275">
        <v>6269</v>
      </c>
      <c r="AE532" s="275">
        <v>6830</v>
      </c>
      <c r="AF532" s="275">
        <v>7114</v>
      </c>
      <c r="AG532" s="275">
        <v>7989</v>
      </c>
      <c r="AH532" s="275">
        <v>8618</v>
      </c>
      <c r="AI532" s="275">
        <v>9314</v>
      </c>
      <c r="AJ532" s="275">
        <v>9981</v>
      </c>
      <c r="AK532" s="275">
        <v>10854</v>
      </c>
      <c r="AL532" s="275">
        <v>11902</v>
      </c>
      <c r="AM532" s="275">
        <v>13125</v>
      </c>
      <c r="AN532" s="275">
        <v>14149</v>
      </c>
      <c r="AO532" s="275">
        <v>14733</v>
      </c>
      <c r="AP532" s="275">
        <v>13554</v>
      </c>
      <c r="AQ532" s="275">
        <v>15037</v>
      </c>
      <c r="AR532" s="275">
        <v>16616</v>
      </c>
      <c r="AS532" s="275">
        <v>18124</v>
      </c>
      <c r="AT532" s="275">
        <v>19695</v>
      </c>
      <c r="AU532" s="275">
        <v>22437</v>
      </c>
      <c r="AV532" s="275">
        <v>25570</v>
      </c>
      <c r="AW532" s="275">
        <v>27891</v>
      </c>
      <c r="AX532" s="275">
        <v>31078</v>
      </c>
      <c r="AY532" s="275">
        <v>32425</v>
      </c>
      <c r="AZ532" s="275">
        <v>32800</v>
      </c>
      <c r="BA532" s="275">
        <v>33407</v>
      </c>
      <c r="BB532" s="275">
        <v>34323</v>
      </c>
      <c r="BC532" s="275">
        <v>35233</v>
      </c>
      <c r="BD532" s="275">
        <v>38839</v>
      </c>
      <c r="BE532" s="275">
        <v>39012</v>
      </c>
      <c r="BF532" s="275">
        <v>37746</v>
      </c>
      <c r="BG532" s="275">
        <v>35811</v>
      </c>
      <c r="BH532" s="275">
        <v>34362</v>
      </c>
      <c r="BI532" s="275">
        <v>34694</v>
      </c>
    </row>
    <row r="533" spans="1:61" ht="18" customHeight="1" x14ac:dyDescent="0.2">
      <c r="A533" s="283" t="s">
        <v>1038</v>
      </c>
      <c r="B533" s="275">
        <v>51</v>
      </c>
      <c r="C533" s="275">
        <v>58</v>
      </c>
      <c r="D533" s="275">
        <v>66</v>
      </c>
      <c r="E533" s="275">
        <v>74</v>
      </c>
      <c r="F533" s="275">
        <v>84</v>
      </c>
      <c r="G533" s="275">
        <v>94</v>
      </c>
      <c r="H533" s="275">
        <v>103</v>
      </c>
      <c r="I533" s="275">
        <v>111</v>
      </c>
      <c r="J533" s="275">
        <v>130</v>
      </c>
      <c r="K533" s="275">
        <v>156</v>
      </c>
      <c r="L533" s="275"/>
      <c r="M533" s="275"/>
      <c r="N533" s="275"/>
      <c r="O533" s="275"/>
      <c r="P533" s="275">
        <v>183</v>
      </c>
      <c r="Q533" s="275">
        <v>213</v>
      </c>
      <c r="R533" s="275">
        <v>237</v>
      </c>
      <c r="S533" s="275">
        <v>248</v>
      </c>
      <c r="T533" s="275">
        <v>270</v>
      </c>
      <c r="U533" s="275">
        <v>298</v>
      </c>
      <c r="V533" s="275">
        <v>321</v>
      </c>
      <c r="W533" s="275">
        <v>377</v>
      </c>
      <c r="X533" s="275">
        <v>442</v>
      </c>
      <c r="Y533" s="275">
        <v>469</v>
      </c>
      <c r="Z533" s="275">
        <v>520</v>
      </c>
      <c r="AA533" s="275">
        <v>602</v>
      </c>
      <c r="AB533" s="275">
        <v>680</v>
      </c>
      <c r="AC533" s="275">
        <v>756</v>
      </c>
      <c r="AD533" s="275">
        <v>832</v>
      </c>
      <c r="AE533" s="275">
        <v>951</v>
      </c>
      <c r="AF533" s="275">
        <v>1107</v>
      </c>
      <c r="AG533" s="275">
        <v>1236</v>
      </c>
      <c r="AH533" s="275">
        <v>1379</v>
      </c>
      <c r="AI533" s="275">
        <v>1542</v>
      </c>
      <c r="AJ533" s="275">
        <v>1737</v>
      </c>
      <c r="AK533" s="275">
        <v>1874</v>
      </c>
      <c r="AL533" s="275">
        <v>1981</v>
      </c>
      <c r="AM533" s="275">
        <v>2049</v>
      </c>
      <c r="AN533" s="275">
        <v>2177</v>
      </c>
      <c r="AO533" s="275">
        <v>2374</v>
      </c>
      <c r="AP533" s="275">
        <v>2578</v>
      </c>
      <c r="AQ533" s="275">
        <v>2733</v>
      </c>
      <c r="AR533" s="275">
        <v>2855</v>
      </c>
      <c r="AS533" s="275">
        <v>3092</v>
      </c>
      <c r="AT533" s="275">
        <v>3360</v>
      </c>
      <c r="AU533" s="275">
        <v>3602</v>
      </c>
      <c r="AV533" s="275">
        <v>3896</v>
      </c>
      <c r="AW533" s="275">
        <v>4216</v>
      </c>
      <c r="AX533" s="275">
        <v>4509</v>
      </c>
      <c r="AY533" s="275">
        <v>4593</v>
      </c>
      <c r="AZ533" s="275">
        <v>4774</v>
      </c>
      <c r="BA533" s="275">
        <v>5274</v>
      </c>
      <c r="BB533" s="275">
        <v>5758</v>
      </c>
      <c r="BC533" s="275">
        <v>5926</v>
      </c>
      <c r="BD533" s="275">
        <v>5912</v>
      </c>
      <c r="BE533" s="275">
        <v>5967</v>
      </c>
      <c r="BF533" s="275">
        <v>5879</v>
      </c>
      <c r="BG533" s="275">
        <v>6080</v>
      </c>
      <c r="BH533" s="275">
        <v>6466</v>
      </c>
      <c r="BI533" s="275">
        <v>6719</v>
      </c>
    </row>
    <row r="534" spans="1:61" ht="18" customHeight="1" x14ac:dyDescent="0.2">
      <c r="A534" s="285" t="s">
        <v>1041</v>
      </c>
      <c r="B534" s="275">
        <v>1814</v>
      </c>
      <c r="C534" s="275">
        <v>1921</v>
      </c>
      <c r="D534" s="275">
        <v>2360</v>
      </c>
      <c r="E534" s="275">
        <v>2458</v>
      </c>
      <c r="F534" s="275">
        <v>2898</v>
      </c>
      <c r="G534" s="275">
        <v>3145</v>
      </c>
      <c r="H534" s="275">
        <v>3230</v>
      </c>
      <c r="I534" s="275">
        <v>3288</v>
      </c>
      <c r="J534" s="275">
        <v>3836</v>
      </c>
      <c r="K534" s="275">
        <v>4902</v>
      </c>
      <c r="L534" s="275"/>
      <c r="M534" s="275"/>
      <c r="N534" s="275"/>
      <c r="O534" s="275"/>
      <c r="P534" s="275">
        <v>5563</v>
      </c>
      <c r="Q534" s="275">
        <v>6279</v>
      </c>
      <c r="R534" s="275">
        <v>6950</v>
      </c>
      <c r="S534" s="275">
        <v>7215</v>
      </c>
      <c r="T534" s="275">
        <v>7895</v>
      </c>
      <c r="U534" s="275">
        <v>8805</v>
      </c>
      <c r="V534" s="275">
        <v>9742</v>
      </c>
      <c r="W534" s="275">
        <v>10041</v>
      </c>
      <c r="X534" s="275">
        <v>10847</v>
      </c>
      <c r="Y534" s="275">
        <v>12156</v>
      </c>
      <c r="Z534" s="275">
        <v>14428</v>
      </c>
      <c r="AA534" s="275">
        <v>17033</v>
      </c>
      <c r="AB534" s="275">
        <v>19982</v>
      </c>
      <c r="AC534" s="275">
        <v>21813</v>
      </c>
      <c r="AD534" s="275">
        <v>22269</v>
      </c>
      <c r="AE534" s="275">
        <v>21744</v>
      </c>
      <c r="AF534" s="275">
        <v>21972</v>
      </c>
      <c r="AG534" s="275">
        <v>24209</v>
      </c>
      <c r="AH534" s="275">
        <v>27929</v>
      </c>
      <c r="AI534" s="275">
        <v>30778</v>
      </c>
      <c r="AJ534" s="275">
        <v>34645</v>
      </c>
      <c r="AK534" s="275">
        <v>36563</v>
      </c>
      <c r="AL534" s="275">
        <v>40231</v>
      </c>
      <c r="AM534" s="275">
        <v>42384</v>
      </c>
      <c r="AN534" s="275">
        <v>43794</v>
      </c>
      <c r="AO534" s="275">
        <v>44795</v>
      </c>
      <c r="AP534" s="275">
        <v>47012</v>
      </c>
      <c r="AQ534" s="275">
        <v>50793</v>
      </c>
      <c r="AR534" s="275">
        <v>53622</v>
      </c>
      <c r="AS534" s="275">
        <v>57399</v>
      </c>
      <c r="AT534" s="275">
        <v>57840</v>
      </c>
      <c r="AU534" s="275">
        <v>58872</v>
      </c>
      <c r="AV534" s="275">
        <v>64753</v>
      </c>
      <c r="AW534" s="275">
        <v>68875</v>
      </c>
      <c r="AX534" s="275">
        <v>72798</v>
      </c>
      <c r="AY534" s="275">
        <v>79406</v>
      </c>
      <c r="AZ534" s="275">
        <v>83994</v>
      </c>
      <c r="BA534" s="275">
        <v>95818</v>
      </c>
      <c r="BB534" s="275">
        <v>103728</v>
      </c>
      <c r="BC534" s="275">
        <v>93592</v>
      </c>
      <c r="BD534" s="275">
        <v>93527</v>
      </c>
      <c r="BE534" s="275">
        <v>99813</v>
      </c>
      <c r="BF534" s="275">
        <v>104782</v>
      </c>
      <c r="BG534" s="275">
        <v>106383</v>
      </c>
      <c r="BH534" s="275">
        <v>105004</v>
      </c>
      <c r="BI534" s="275">
        <v>108018</v>
      </c>
    </row>
    <row r="535" spans="1:61" ht="18" customHeight="1" x14ac:dyDescent="0.2">
      <c r="A535" s="283" t="s">
        <v>1040</v>
      </c>
      <c r="B535" s="275">
        <v>1344</v>
      </c>
      <c r="C535" s="275">
        <v>1479</v>
      </c>
      <c r="D535" s="275">
        <v>1885</v>
      </c>
      <c r="E535" s="275">
        <v>1960</v>
      </c>
      <c r="F535" s="275">
        <v>2354</v>
      </c>
      <c r="G535" s="275">
        <v>2528</v>
      </c>
      <c r="H535" s="275">
        <v>2619</v>
      </c>
      <c r="I535" s="275">
        <v>2545</v>
      </c>
      <c r="J535" s="275">
        <v>2971</v>
      </c>
      <c r="K535" s="275">
        <v>3886</v>
      </c>
      <c r="L535" s="275"/>
      <c r="M535" s="275"/>
      <c r="N535" s="275"/>
      <c r="O535" s="275"/>
      <c r="P535" s="275">
        <v>4459</v>
      </c>
      <c r="Q535" s="275">
        <v>5024</v>
      </c>
      <c r="R535" s="275">
        <v>5618</v>
      </c>
      <c r="S535" s="275">
        <v>5804</v>
      </c>
      <c r="T535" s="275">
        <v>6144</v>
      </c>
      <c r="U535" s="275">
        <v>6450</v>
      </c>
      <c r="V535" s="275">
        <v>7092</v>
      </c>
      <c r="W535" s="275">
        <v>7418</v>
      </c>
      <c r="X535" s="275">
        <v>8037</v>
      </c>
      <c r="Y535" s="275">
        <v>9018</v>
      </c>
      <c r="Z535" s="275">
        <v>10701</v>
      </c>
      <c r="AA535" s="275">
        <v>13045</v>
      </c>
      <c r="AB535" s="275">
        <v>15728</v>
      </c>
      <c r="AC535" s="275">
        <v>17272</v>
      </c>
      <c r="AD535" s="275">
        <v>17213</v>
      </c>
      <c r="AE535" s="275">
        <v>16245</v>
      </c>
      <c r="AF535" s="275">
        <v>16072</v>
      </c>
      <c r="AG535" s="275">
        <v>17679</v>
      </c>
      <c r="AH535" s="275">
        <v>20969</v>
      </c>
      <c r="AI535" s="275">
        <v>23057</v>
      </c>
      <c r="AJ535" s="275">
        <v>26380</v>
      </c>
      <c r="AK535" s="275">
        <v>27823</v>
      </c>
      <c r="AL535" s="275">
        <v>31133</v>
      </c>
      <c r="AM535" s="275">
        <v>32595</v>
      </c>
      <c r="AN535" s="275">
        <v>34238</v>
      </c>
      <c r="AO535" s="275">
        <v>34822</v>
      </c>
      <c r="AP535" s="275">
        <v>36549</v>
      </c>
      <c r="AQ535" s="275">
        <v>39236</v>
      </c>
      <c r="AR535" s="275">
        <v>41538</v>
      </c>
      <c r="AS535" s="275">
        <v>44921</v>
      </c>
      <c r="AT535" s="275">
        <v>44551</v>
      </c>
      <c r="AU535" s="275">
        <v>45201</v>
      </c>
      <c r="AV535" s="275">
        <v>50861</v>
      </c>
      <c r="AW535" s="275">
        <v>54250</v>
      </c>
      <c r="AX535" s="275">
        <v>57841</v>
      </c>
      <c r="AY535" s="275">
        <v>63184</v>
      </c>
      <c r="AZ535" s="275">
        <v>67063</v>
      </c>
      <c r="BA535" s="275">
        <v>76514</v>
      </c>
      <c r="BB535" s="275">
        <v>82353</v>
      </c>
      <c r="BC535" s="275">
        <v>71798</v>
      </c>
      <c r="BD535" s="275">
        <v>71508</v>
      </c>
      <c r="BE535" s="275">
        <v>76276</v>
      </c>
      <c r="BF535" s="275">
        <v>81099</v>
      </c>
      <c r="BG535" s="275">
        <v>83593</v>
      </c>
      <c r="BH535" s="275">
        <v>82352</v>
      </c>
      <c r="BI535" s="275">
        <v>85528</v>
      </c>
    </row>
    <row r="536" spans="1:61" ht="18" customHeight="1" x14ac:dyDescent="0.2">
      <c r="A536" s="283" t="s">
        <v>1039</v>
      </c>
      <c r="B536" s="275">
        <v>75</v>
      </c>
      <c r="C536" s="284">
        <v>77</v>
      </c>
      <c r="D536" s="275">
        <v>73</v>
      </c>
      <c r="E536" s="275">
        <v>86</v>
      </c>
      <c r="F536" s="275">
        <v>95</v>
      </c>
      <c r="G536" s="275">
        <v>122</v>
      </c>
      <c r="H536" s="275">
        <v>104</v>
      </c>
      <c r="I536" s="275">
        <v>60</v>
      </c>
      <c r="J536" s="275">
        <v>84</v>
      </c>
      <c r="K536" s="275">
        <v>130</v>
      </c>
      <c r="L536" s="275"/>
      <c r="M536" s="275"/>
      <c r="N536" s="275"/>
      <c r="O536" s="275"/>
      <c r="P536" s="275">
        <v>187</v>
      </c>
      <c r="Q536" s="275">
        <v>200</v>
      </c>
      <c r="R536" s="275">
        <v>235</v>
      </c>
      <c r="S536" s="275">
        <v>272</v>
      </c>
      <c r="T536" s="275">
        <v>318</v>
      </c>
      <c r="U536" s="275">
        <v>455</v>
      </c>
      <c r="V536" s="275">
        <v>492</v>
      </c>
      <c r="W536" s="275">
        <v>546</v>
      </c>
      <c r="X536" s="275">
        <v>659</v>
      </c>
      <c r="Y536" s="275">
        <v>651</v>
      </c>
      <c r="Z536" s="275">
        <v>839</v>
      </c>
      <c r="AA536" s="275">
        <v>1037</v>
      </c>
      <c r="AB536" s="275">
        <v>1045</v>
      </c>
      <c r="AC536" s="275">
        <v>1340</v>
      </c>
      <c r="AD536" s="275">
        <v>1620</v>
      </c>
      <c r="AE536" s="275">
        <v>1759</v>
      </c>
      <c r="AF536" s="275">
        <v>1933</v>
      </c>
      <c r="AG536" s="275">
        <v>2183</v>
      </c>
      <c r="AH536" s="275">
        <v>2340</v>
      </c>
      <c r="AI536" s="275">
        <v>2492</v>
      </c>
      <c r="AJ536" s="275">
        <v>2528</v>
      </c>
      <c r="AK536" s="275">
        <v>2722</v>
      </c>
      <c r="AL536" s="275">
        <v>2628</v>
      </c>
      <c r="AM536" s="275">
        <v>2953</v>
      </c>
      <c r="AN536" s="275">
        <v>3011</v>
      </c>
      <c r="AO536" s="275">
        <v>3268</v>
      </c>
      <c r="AP536" s="275">
        <v>3717</v>
      </c>
      <c r="AQ536" s="275">
        <v>4142</v>
      </c>
      <c r="AR536" s="275">
        <v>4311</v>
      </c>
      <c r="AS536" s="275">
        <v>4655</v>
      </c>
      <c r="AT536" s="275">
        <v>5139</v>
      </c>
      <c r="AU536" s="275">
        <v>5179</v>
      </c>
      <c r="AV536" s="275">
        <v>4651</v>
      </c>
      <c r="AW536" s="275">
        <v>4882</v>
      </c>
      <c r="AX536" s="275">
        <v>4357</v>
      </c>
      <c r="AY536" s="275">
        <v>4456</v>
      </c>
      <c r="AZ536" s="275">
        <v>4710</v>
      </c>
      <c r="BA536" s="275">
        <v>5144</v>
      </c>
      <c r="BB536" s="275">
        <v>6056</v>
      </c>
      <c r="BC536" s="275">
        <v>6973</v>
      </c>
      <c r="BD536" s="275">
        <v>7491</v>
      </c>
      <c r="BE536" s="275">
        <v>8447</v>
      </c>
      <c r="BF536" s="275">
        <v>8237</v>
      </c>
      <c r="BG536" s="275">
        <v>7487</v>
      </c>
      <c r="BH536" s="275">
        <v>7428</v>
      </c>
      <c r="BI536" s="275">
        <v>7505</v>
      </c>
    </row>
    <row r="537" spans="1:61" ht="18" customHeight="1" x14ac:dyDescent="0.2">
      <c r="A537" s="283" t="s">
        <v>1038</v>
      </c>
      <c r="B537" s="275">
        <v>395</v>
      </c>
      <c r="C537" s="275">
        <v>365</v>
      </c>
      <c r="D537" s="275">
        <v>401</v>
      </c>
      <c r="E537" s="275">
        <v>412</v>
      </c>
      <c r="F537" s="275">
        <v>450</v>
      </c>
      <c r="G537" s="275">
        <v>495</v>
      </c>
      <c r="H537" s="275">
        <v>506</v>
      </c>
      <c r="I537" s="275">
        <v>683</v>
      </c>
      <c r="J537" s="275">
        <v>781</v>
      </c>
      <c r="K537" s="275">
        <v>886</v>
      </c>
      <c r="L537" s="275"/>
      <c r="M537" s="275"/>
      <c r="N537" s="275"/>
      <c r="O537" s="275"/>
      <c r="P537" s="275">
        <v>917</v>
      </c>
      <c r="Q537" s="275">
        <v>1056</v>
      </c>
      <c r="R537" s="275">
        <v>1097</v>
      </c>
      <c r="S537" s="275">
        <v>1139</v>
      </c>
      <c r="T537" s="275">
        <v>1432</v>
      </c>
      <c r="U537" s="275">
        <v>1900</v>
      </c>
      <c r="V537" s="275">
        <v>2158</v>
      </c>
      <c r="W537" s="275">
        <v>2076</v>
      </c>
      <c r="X537" s="275">
        <v>2151</v>
      </c>
      <c r="Y537" s="275">
        <v>2487</v>
      </c>
      <c r="Z537" s="275">
        <v>2888</v>
      </c>
      <c r="AA537" s="275">
        <v>2951</v>
      </c>
      <c r="AB537" s="275">
        <v>3209</v>
      </c>
      <c r="AC537" s="275">
        <v>3201</v>
      </c>
      <c r="AD537" s="275">
        <v>3435</v>
      </c>
      <c r="AE537" s="275">
        <v>3740</v>
      </c>
      <c r="AF537" s="275">
        <v>3967</v>
      </c>
      <c r="AG537" s="275">
        <v>4347</v>
      </c>
      <c r="AH537" s="275">
        <v>4620</v>
      </c>
      <c r="AI537" s="275">
        <v>5229</v>
      </c>
      <c r="AJ537" s="275">
        <v>5738</v>
      </c>
      <c r="AK537" s="275">
        <v>6019</v>
      </c>
      <c r="AL537" s="275">
        <v>6470</v>
      </c>
      <c r="AM537" s="275">
        <v>6836</v>
      </c>
      <c r="AN537" s="275">
        <v>6545</v>
      </c>
      <c r="AO537" s="275">
        <v>6704</v>
      </c>
      <c r="AP537" s="275">
        <v>6747</v>
      </c>
      <c r="AQ537" s="275">
        <v>7415</v>
      </c>
      <c r="AR537" s="275">
        <v>7772</v>
      </c>
      <c r="AS537" s="275">
        <v>7822</v>
      </c>
      <c r="AT537" s="275">
        <v>8150</v>
      </c>
      <c r="AU537" s="275">
        <v>8492</v>
      </c>
      <c r="AV537" s="275">
        <v>9241</v>
      </c>
      <c r="AW537" s="275">
        <v>9743</v>
      </c>
      <c r="AX537" s="275">
        <v>10601</v>
      </c>
      <c r="AY537" s="275">
        <v>11766</v>
      </c>
      <c r="AZ537" s="275">
        <v>12221</v>
      </c>
      <c r="BA537" s="275">
        <v>14161</v>
      </c>
      <c r="BB537" s="275">
        <v>15319</v>
      </c>
      <c r="BC537" s="275">
        <v>14821</v>
      </c>
      <c r="BD537" s="275">
        <v>14528</v>
      </c>
      <c r="BE537" s="275">
        <v>15091</v>
      </c>
      <c r="BF537" s="275">
        <v>15446</v>
      </c>
      <c r="BG537" s="275">
        <v>15302</v>
      </c>
      <c r="BH537" s="275">
        <v>15225</v>
      </c>
      <c r="BI537" s="275">
        <v>14986</v>
      </c>
    </row>
    <row r="538" spans="1:61" s="279" customFormat="1" ht="18" customHeight="1" x14ac:dyDescent="0.2">
      <c r="A538" s="282" t="s">
        <v>1037</v>
      </c>
      <c r="B538" s="280">
        <v>1479</v>
      </c>
      <c r="C538" s="280">
        <v>1544</v>
      </c>
      <c r="D538" s="280">
        <v>1918</v>
      </c>
      <c r="E538" s="280">
        <v>1923</v>
      </c>
      <c r="F538" s="280">
        <v>2341</v>
      </c>
      <c r="G538" s="280">
        <v>2552</v>
      </c>
      <c r="H538" s="280">
        <v>2559</v>
      </c>
      <c r="I538" s="280">
        <v>2522</v>
      </c>
      <c r="J538" s="280">
        <v>2986</v>
      </c>
      <c r="K538" s="280">
        <v>3945</v>
      </c>
      <c r="L538" s="280"/>
      <c r="M538" s="280"/>
      <c r="N538" s="280"/>
      <c r="O538" s="280"/>
      <c r="P538" s="280">
        <v>4524</v>
      </c>
      <c r="Q538" s="280">
        <v>5192</v>
      </c>
      <c r="R538" s="280">
        <v>5686</v>
      </c>
      <c r="S538" s="280">
        <v>5649</v>
      </c>
      <c r="T538" s="280">
        <v>5978</v>
      </c>
      <c r="U538" s="280">
        <v>6515</v>
      </c>
      <c r="V538" s="280">
        <v>7071</v>
      </c>
      <c r="W538" s="280">
        <v>6867</v>
      </c>
      <c r="X538" s="280">
        <v>6970</v>
      </c>
      <c r="Y538" s="280">
        <v>7431</v>
      </c>
      <c r="Z538" s="280">
        <v>8585</v>
      </c>
      <c r="AA538" s="280">
        <v>9995</v>
      </c>
      <c r="AB538" s="280">
        <v>11567</v>
      </c>
      <c r="AC538" s="280">
        <v>12484</v>
      </c>
      <c r="AD538" s="280">
        <v>12199</v>
      </c>
      <c r="AE538" s="280">
        <v>11226</v>
      </c>
      <c r="AF538" s="280">
        <v>11105</v>
      </c>
      <c r="AG538" s="280">
        <v>12508</v>
      </c>
      <c r="AH538" s="280">
        <v>14438</v>
      </c>
      <c r="AI538" s="280">
        <v>14978</v>
      </c>
      <c r="AJ538" s="280">
        <v>17047</v>
      </c>
      <c r="AK538" s="280">
        <v>16802</v>
      </c>
      <c r="AL538" s="280">
        <v>18342</v>
      </c>
      <c r="AM538" s="280">
        <v>19929</v>
      </c>
      <c r="AN538" s="280">
        <v>20837</v>
      </c>
      <c r="AO538" s="280">
        <v>20922</v>
      </c>
      <c r="AP538" s="280">
        <v>21635</v>
      </c>
      <c r="AQ538" s="280">
        <v>23153</v>
      </c>
      <c r="AR538" s="280">
        <v>23746</v>
      </c>
      <c r="AS538" s="280">
        <v>25405</v>
      </c>
      <c r="AT538" s="280">
        <v>25374</v>
      </c>
      <c r="AU538" s="280">
        <v>26118</v>
      </c>
      <c r="AV538" s="280">
        <v>29258</v>
      </c>
      <c r="AW538" s="280">
        <v>30947</v>
      </c>
      <c r="AX538" s="280">
        <v>33063</v>
      </c>
      <c r="AY538" s="280">
        <v>36136</v>
      </c>
      <c r="AZ538" s="280">
        <v>40735</v>
      </c>
      <c r="BA538" s="280">
        <v>46542</v>
      </c>
      <c r="BB538" s="280">
        <v>51675</v>
      </c>
      <c r="BC538" s="280">
        <v>46879</v>
      </c>
      <c r="BD538" s="280">
        <v>46104</v>
      </c>
      <c r="BE538" s="280">
        <v>47349</v>
      </c>
      <c r="BF538" s="280">
        <v>49533</v>
      </c>
      <c r="BG538" s="280">
        <v>50072</v>
      </c>
      <c r="BH538" s="280">
        <v>49357</v>
      </c>
      <c r="BI538" s="280">
        <v>48950</v>
      </c>
    </row>
    <row r="539" spans="1:61" s="279" customFormat="1" ht="18" customHeight="1" x14ac:dyDescent="0.2">
      <c r="A539" s="281" t="s">
        <v>1036</v>
      </c>
      <c r="B539" s="280">
        <v>1066</v>
      </c>
      <c r="C539" s="280">
        <v>1163</v>
      </c>
      <c r="D539" s="280">
        <v>1509</v>
      </c>
      <c r="E539" s="280">
        <v>1505</v>
      </c>
      <c r="F539" s="280">
        <v>1886</v>
      </c>
      <c r="G539" s="280">
        <v>2035</v>
      </c>
      <c r="H539" s="280">
        <v>2079</v>
      </c>
      <c r="I539" s="280">
        <v>1945</v>
      </c>
      <c r="J539" s="280">
        <v>2306</v>
      </c>
      <c r="K539" s="280">
        <v>3177</v>
      </c>
      <c r="L539" s="280"/>
      <c r="M539" s="280"/>
      <c r="N539" s="280"/>
      <c r="O539" s="280"/>
      <c r="P539" s="280">
        <v>3731</v>
      </c>
      <c r="Q539" s="280">
        <v>4242</v>
      </c>
      <c r="R539" s="280">
        <v>4730</v>
      </c>
      <c r="S539" s="280">
        <v>4716</v>
      </c>
      <c r="T539" s="280">
        <v>4805</v>
      </c>
      <c r="U539" s="280">
        <v>4831</v>
      </c>
      <c r="V539" s="280">
        <v>5126</v>
      </c>
      <c r="W539" s="280">
        <v>4995</v>
      </c>
      <c r="X539" s="280">
        <v>5092</v>
      </c>
      <c r="Y539" s="280">
        <v>5386</v>
      </c>
      <c r="Z539" s="280">
        <v>6213</v>
      </c>
      <c r="AA539" s="280">
        <v>7580</v>
      </c>
      <c r="AB539" s="280">
        <v>9147</v>
      </c>
      <c r="AC539" s="280">
        <v>10271</v>
      </c>
      <c r="AD539" s="280">
        <v>9914</v>
      </c>
      <c r="AE539" s="280">
        <v>8849</v>
      </c>
      <c r="AF539" s="280">
        <v>8570</v>
      </c>
      <c r="AG539" s="280">
        <v>9668</v>
      </c>
      <c r="AH539" s="280">
        <v>11614</v>
      </c>
      <c r="AI539" s="280">
        <v>12138</v>
      </c>
      <c r="AJ539" s="280">
        <v>13800</v>
      </c>
      <c r="AK539" s="280">
        <v>13417</v>
      </c>
      <c r="AL539" s="280">
        <v>14586</v>
      </c>
      <c r="AM539" s="280">
        <v>15862</v>
      </c>
      <c r="AN539" s="280">
        <v>17052</v>
      </c>
      <c r="AO539" s="280">
        <v>16892</v>
      </c>
      <c r="AP539" s="280">
        <v>17471</v>
      </c>
      <c r="AQ539" s="280">
        <v>18582</v>
      </c>
      <c r="AR539" s="280">
        <v>19541</v>
      </c>
      <c r="AS539" s="280">
        <v>21581</v>
      </c>
      <c r="AT539" s="280">
        <v>21560</v>
      </c>
      <c r="AU539" s="280">
        <v>22081</v>
      </c>
      <c r="AV539" s="280">
        <v>24271</v>
      </c>
      <c r="AW539" s="280">
        <v>26059</v>
      </c>
      <c r="AX539" s="280">
        <v>27971</v>
      </c>
      <c r="AY539" s="280">
        <v>30465</v>
      </c>
      <c r="AZ539" s="280">
        <v>35277</v>
      </c>
      <c r="BA539" s="280">
        <v>39802</v>
      </c>
      <c r="BB539" s="280">
        <v>44584</v>
      </c>
      <c r="BC539" s="280">
        <v>39013</v>
      </c>
      <c r="BD539" s="280">
        <v>38130</v>
      </c>
      <c r="BE539" s="280">
        <v>38574</v>
      </c>
      <c r="BF539" s="280">
        <v>40596</v>
      </c>
      <c r="BG539" s="280">
        <v>41597</v>
      </c>
      <c r="BH539" s="280">
        <v>41505</v>
      </c>
      <c r="BI539" s="280">
        <v>41720</v>
      </c>
    </row>
    <row r="540" spans="1:61" s="279" customFormat="1" ht="18" customHeight="1" x14ac:dyDescent="0.2">
      <c r="A540" s="281" t="s">
        <v>1035</v>
      </c>
      <c r="B540" s="280">
        <v>72</v>
      </c>
      <c r="C540" s="280">
        <v>71</v>
      </c>
      <c r="D540" s="280">
        <v>71</v>
      </c>
      <c r="E540" s="280">
        <v>85</v>
      </c>
      <c r="F540" s="280">
        <v>92</v>
      </c>
      <c r="G540" s="280">
        <v>120</v>
      </c>
      <c r="H540" s="280">
        <v>103</v>
      </c>
      <c r="I540" s="280">
        <v>43</v>
      </c>
      <c r="J540" s="280">
        <v>58</v>
      </c>
      <c r="K540" s="280">
        <v>67</v>
      </c>
      <c r="L540" s="280"/>
      <c r="M540" s="280"/>
      <c r="N540" s="280"/>
      <c r="O540" s="280"/>
      <c r="P540" s="280">
        <v>93</v>
      </c>
      <c r="Q540" s="280">
        <v>129</v>
      </c>
      <c r="R540" s="280">
        <v>116</v>
      </c>
      <c r="S540" s="280">
        <v>97</v>
      </c>
      <c r="T540" s="280">
        <v>116</v>
      </c>
      <c r="U540" s="280">
        <v>218</v>
      </c>
      <c r="V540" s="280">
        <v>266</v>
      </c>
      <c r="W540" s="280">
        <v>334</v>
      </c>
      <c r="X540" s="280">
        <v>382</v>
      </c>
      <c r="Y540" s="280">
        <v>370</v>
      </c>
      <c r="Z540" s="280">
        <v>439</v>
      </c>
      <c r="AA540" s="280">
        <v>570</v>
      </c>
      <c r="AB540" s="280">
        <v>528</v>
      </c>
      <c r="AC540" s="280">
        <v>505</v>
      </c>
      <c r="AD540" s="280">
        <v>595</v>
      </c>
      <c r="AE540" s="280">
        <v>640</v>
      </c>
      <c r="AF540" s="280">
        <v>698</v>
      </c>
      <c r="AG540" s="280">
        <v>829</v>
      </c>
      <c r="AH540" s="280">
        <v>799</v>
      </c>
      <c r="AI540" s="280">
        <v>733</v>
      </c>
      <c r="AJ540" s="280">
        <v>832</v>
      </c>
      <c r="AK540" s="280">
        <v>728</v>
      </c>
      <c r="AL540" s="280">
        <v>743</v>
      </c>
      <c r="AM540" s="280">
        <v>925</v>
      </c>
      <c r="AN540" s="280">
        <v>853</v>
      </c>
      <c r="AO540" s="280">
        <v>989</v>
      </c>
      <c r="AP540" s="280">
        <v>1156</v>
      </c>
      <c r="AQ540" s="280">
        <v>1346</v>
      </c>
      <c r="AR540" s="280">
        <v>1018</v>
      </c>
      <c r="AS540" s="280">
        <v>852</v>
      </c>
      <c r="AT540" s="280">
        <v>774</v>
      </c>
      <c r="AU540" s="280">
        <v>723</v>
      </c>
      <c r="AV540" s="280">
        <v>873</v>
      </c>
      <c r="AW540" s="280">
        <v>711</v>
      </c>
      <c r="AX540" s="280">
        <v>659</v>
      </c>
      <c r="AY540" s="280">
        <v>681</v>
      </c>
      <c r="AZ540" s="280">
        <v>746</v>
      </c>
      <c r="BA540" s="280">
        <v>1014</v>
      </c>
      <c r="BB540" s="280">
        <v>944</v>
      </c>
      <c r="BC540" s="280">
        <v>1763</v>
      </c>
      <c r="BD540" s="280">
        <v>2127</v>
      </c>
      <c r="BE540" s="280">
        <v>2589</v>
      </c>
      <c r="BF540" s="280">
        <v>2620</v>
      </c>
      <c r="BG540" s="280">
        <v>2533</v>
      </c>
      <c r="BH540" s="280">
        <v>2348</v>
      </c>
      <c r="BI540" s="280">
        <v>2142</v>
      </c>
    </row>
    <row r="541" spans="1:61" s="279" customFormat="1" ht="18" customHeight="1" x14ac:dyDescent="0.2">
      <c r="A541" s="281" t="s">
        <v>1034</v>
      </c>
      <c r="B541" s="280">
        <v>341</v>
      </c>
      <c r="C541" s="280">
        <v>310</v>
      </c>
      <c r="D541" s="280">
        <v>338</v>
      </c>
      <c r="E541" s="280">
        <v>333</v>
      </c>
      <c r="F541" s="280">
        <v>363</v>
      </c>
      <c r="G541" s="280">
        <v>397</v>
      </c>
      <c r="H541" s="280">
        <v>377</v>
      </c>
      <c r="I541" s="280">
        <v>534</v>
      </c>
      <c r="J541" s="280">
        <v>622</v>
      </c>
      <c r="K541" s="280">
        <v>701</v>
      </c>
      <c r="L541" s="280"/>
      <c r="M541" s="280"/>
      <c r="N541" s="280"/>
      <c r="O541" s="280"/>
      <c r="P541" s="280">
        <v>700</v>
      </c>
      <c r="Q541" s="280">
        <v>821</v>
      </c>
      <c r="R541" s="280">
        <v>840</v>
      </c>
      <c r="S541" s="280">
        <v>836</v>
      </c>
      <c r="T541" s="280">
        <v>1057</v>
      </c>
      <c r="U541" s="280">
        <v>1466</v>
      </c>
      <c r="V541" s="280">
        <v>1679</v>
      </c>
      <c r="W541" s="280">
        <v>1538</v>
      </c>
      <c r="X541" s="280">
        <v>1496</v>
      </c>
      <c r="Y541" s="280">
        <v>1675</v>
      </c>
      <c r="Z541" s="280">
        <v>1933</v>
      </c>
      <c r="AA541" s="280">
        <v>1845</v>
      </c>
      <c r="AB541" s="280">
        <v>1892</v>
      </c>
      <c r="AC541" s="280">
        <v>1708</v>
      </c>
      <c r="AD541" s="280">
        <v>1690</v>
      </c>
      <c r="AE541" s="280">
        <v>1737</v>
      </c>
      <c r="AF541" s="280">
        <v>1837</v>
      </c>
      <c r="AG541" s="280">
        <v>2011</v>
      </c>
      <c r="AH541" s="280">
        <v>2025</v>
      </c>
      <c r="AI541" s="280">
        <v>2107</v>
      </c>
      <c r="AJ541" s="280">
        <v>2415</v>
      </c>
      <c r="AK541" s="280">
        <v>2657</v>
      </c>
      <c r="AL541" s="280">
        <v>3013</v>
      </c>
      <c r="AM541" s="280">
        <v>3142</v>
      </c>
      <c r="AN541" s="280">
        <v>2932</v>
      </c>
      <c r="AO541" s="280">
        <v>3041</v>
      </c>
      <c r="AP541" s="280">
        <v>3008</v>
      </c>
      <c r="AQ541" s="280">
        <v>3225</v>
      </c>
      <c r="AR541" s="280">
        <v>3187</v>
      </c>
      <c r="AS541" s="280">
        <v>2972</v>
      </c>
      <c r="AT541" s="280">
        <v>3040</v>
      </c>
      <c r="AU541" s="280">
        <v>3314</v>
      </c>
      <c r="AV541" s="280">
        <v>4114</v>
      </c>
      <c r="AW541" s="280">
        <v>4177</v>
      </c>
      <c r="AX541" s="280">
        <v>4433</v>
      </c>
      <c r="AY541" s="280">
        <v>4990</v>
      </c>
      <c r="AZ541" s="280">
        <v>4712</v>
      </c>
      <c r="BA541" s="280">
        <v>5726</v>
      </c>
      <c r="BB541" s="280">
        <v>6147</v>
      </c>
      <c r="BC541" s="280">
        <v>6103</v>
      </c>
      <c r="BD541" s="280">
        <v>5847</v>
      </c>
      <c r="BE541" s="280">
        <v>6186</v>
      </c>
      <c r="BF541" s="280">
        <v>6317</v>
      </c>
      <c r="BG541" s="280">
        <v>5942</v>
      </c>
      <c r="BH541" s="280">
        <v>5504</v>
      </c>
      <c r="BI541" s="280">
        <v>5088</v>
      </c>
    </row>
    <row r="542" spans="1:61" s="279" customFormat="1" ht="18" customHeight="1" x14ac:dyDescent="0.2">
      <c r="A542" s="282" t="s">
        <v>698</v>
      </c>
      <c r="B542" s="280">
        <v>335</v>
      </c>
      <c r="C542" s="280">
        <v>377</v>
      </c>
      <c r="D542" s="280">
        <v>441</v>
      </c>
      <c r="E542" s="280">
        <v>535</v>
      </c>
      <c r="F542" s="280">
        <v>558</v>
      </c>
      <c r="G542" s="280">
        <v>593</v>
      </c>
      <c r="H542" s="280">
        <v>671</v>
      </c>
      <c r="I542" s="280">
        <v>767</v>
      </c>
      <c r="J542" s="280">
        <v>850</v>
      </c>
      <c r="K542" s="280">
        <v>957</v>
      </c>
      <c r="L542" s="280"/>
      <c r="M542" s="280"/>
      <c r="N542" s="280"/>
      <c r="O542" s="280"/>
      <c r="P542" s="280">
        <v>1039</v>
      </c>
      <c r="Q542" s="280">
        <v>1088</v>
      </c>
      <c r="R542" s="280">
        <v>1264</v>
      </c>
      <c r="S542" s="280">
        <v>1566</v>
      </c>
      <c r="T542" s="280">
        <v>1916</v>
      </c>
      <c r="U542" s="280">
        <v>2290</v>
      </c>
      <c r="V542" s="280">
        <v>2671</v>
      </c>
      <c r="W542" s="280">
        <v>3173</v>
      </c>
      <c r="X542" s="280">
        <v>3877</v>
      </c>
      <c r="Y542" s="280">
        <v>4725</v>
      </c>
      <c r="Z542" s="280">
        <v>5843</v>
      </c>
      <c r="AA542" s="280">
        <v>7036</v>
      </c>
      <c r="AB542" s="280">
        <v>8415</v>
      </c>
      <c r="AC542" s="280">
        <v>9329</v>
      </c>
      <c r="AD542" s="280">
        <v>10069</v>
      </c>
      <c r="AE542" s="280">
        <v>10518</v>
      </c>
      <c r="AF542" s="280">
        <v>10866</v>
      </c>
      <c r="AG542" s="280">
        <v>11701</v>
      </c>
      <c r="AH542" s="280">
        <v>13491</v>
      </c>
      <c r="AI542" s="280">
        <v>15800</v>
      </c>
      <c r="AJ542" s="280">
        <v>17598</v>
      </c>
      <c r="AK542" s="280">
        <v>19762</v>
      </c>
      <c r="AL542" s="280">
        <v>21889</v>
      </c>
      <c r="AM542" s="280">
        <v>22455</v>
      </c>
      <c r="AN542" s="280">
        <v>22957</v>
      </c>
      <c r="AO542" s="280">
        <v>23873</v>
      </c>
      <c r="AP542" s="280">
        <v>25377</v>
      </c>
      <c r="AQ542" s="280">
        <v>27640</v>
      </c>
      <c r="AR542" s="280">
        <v>29875</v>
      </c>
      <c r="AS542" s="280">
        <v>31993</v>
      </c>
      <c r="AT542" s="280">
        <v>32466</v>
      </c>
      <c r="AU542" s="280">
        <v>32754</v>
      </c>
      <c r="AV542" s="280">
        <v>35495</v>
      </c>
      <c r="AW542" s="280">
        <v>37928</v>
      </c>
      <c r="AX542" s="280">
        <v>39736</v>
      </c>
      <c r="AY542" s="280">
        <v>43270</v>
      </c>
      <c r="AZ542" s="280">
        <v>43259</v>
      </c>
      <c r="BA542" s="280">
        <v>49277</v>
      </c>
      <c r="BB542" s="280">
        <v>52053</v>
      </c>
      <c r="BC542" s="280">
        <v>46713</v>
      </c>
      <c r="BD542" s="280">
        <v>47423</v>
      </c>
      <c r="BE542" s="280">
        <v>52465</v>
      </c>
      <c r="BF542" s="280">
        <v>55249</v>
      </c>
      <c r="BG542" s="280">
        <v>56310</v>
      </c>
      <c r="BH542" s="280">
        <v>55648</v>
      </c>
      <c r="BI542" s="280">
        <v>59069</v>
      </c>
    </row>
    <row r="543" spans="1:61" s="279" customFormat="1" ht="18" customHeight="1" x14ac:dyDescent="0.2">
      <c r="A543" s="281" t="s">
        <v>1033</v>
      </c>
      <c r="B543" s="280">
        <v>278</v>
      </c>
      <c r="C543" s="280">
        <v>316</v>
      </c>
      <c r="D543" s="280">
        <v>376</v>
      </c>
      <c r="E543" s="280">
        <v>455</v>
      </c>
      <c r="F543" s="280">
        <v>468</v>
      </c>
      <c r="G543" s="280">
        <v>493</v>
      </c>
      <c r="H543" s="280">
        <v>540</v>
      </c>
      <c r="I543" s="280">
        <v>600</v>
      </c>
      <c r="J543" s="280">
        <v>665</v>
      </c>
      <c r="K543" s="280">
        <v>709</v>
      </c>
      <c r="L543" s="280"/>
      <c r="M543" s="280"/>
      <c r="N543" s="280"/>
      <c r="O543" s="280"/>
      <c r="P543" s="280">
        <v>728</v>
      </c>
      <c r="Q543" s="280">
        <v>782</v>
      </c>
      <c r="R543" s="280">
        <v>888</v>
      </c>
      <c r="S543" s="280">
        <v>1088</v>
      </c>
      <c r="T543" s="280">
        <v>1339</v>
      </c>
      <c r="U543" s="280">
        <v>1619</v>
      </c>
      <c r="V543" s="280">
        <v>1966</v>
      </c>
      <c r="W543" s="280">
        <v>2423</v>
      </c>
      <c r="X543" s="280">
        <v>2945</v>
      </c>
      <c r="Y543" s="280">
        <v>3632</v>
      </c>
      <c r="Z543" s="280">
        <v>4488</v>
      </c>
      <c r="AA543" s="280">
        <v>5465</v>
      </c>
      <c r="AB543" s="280">
        <v>6581</v>
      </c>
      <c r="AC543" s="280">
        <v>7001</v>
      </c>
      <c r="AD543" s="280">
        <v>7299</v>
      </c>
      <c r="AE543" s="280">
        <v>7396</v>
      </c>
      <c r="AF543" s="280">
        <v>7502</v>
      </c>
      <c r="AG543" s="280">
        <v>8011</v>
      </c>
      <c r="AH543" s="280">
        <v>9355</v>
      </c>
      <c r="AI543" s="280">
        <v>10919</v>
      </c>
      <c r="AJ543" s="280">
        <v>12580</v>
      </c>
      <c r="AK543" s="280">
        <v>14406</v>
      </c>
      <c r="AL543" s="280">
        <v>16547</v>
      </c>
      <c r="AM543" s="280">
        <v>16733</v>
      </c>
      <c r="AN543" s="280">
        <v>17186</v>
      </c>
      <c r="AO543" s="280">
        <v>17930</v>
      </c>
      <c r="AP543" s="280">
        <v>19078</v>
      </c>
      <c r="AQ543" s="280">
        <v>20654</v>
      </c>
      <c r="AR543" s="280">
        <v>21997</v>
      </c>
      <c r="AS543" s="280">
        <v>23340</v>
      </c>
      <c r="AT543" s="280">
        <v>22991</v>
      </c>
      <c r="AU543" s="280">
        <v>23120</v>
      </c>
      <c r="AV543" s="280">
        <v>26590</v>
      </c>
      <c r="AW543" s="280">
        <v>28191</v>
      </c>
      <c r="AX543" s="280">
        <v>29870</v>
      </c>
      <c r="AY543" s="280">
        <v>32719</v>
      </c>
      <c r="AZ543" s="280">
        <v>31786</v>
      </c>
      <c r="BA543" s="280">
        <v>36712</v>
      </c>
      <c r="BB543" s="280">
        <v>37769</v>
      </c>
      <c r="BC543" s="280">
        <v>32785</v>
      </c>
      <c r="BD543" s="280">
        <v>33378</v>
      </c>
      <c r="BE543" s="280">
        <v>37702</v>
      </c>
      <c r="BF543" s="280">
        <v>40503</v>
      </c>
      <c r="BG543" s="280">
        <v>41996</v>
      </c>
      <c r="BH543" s="280">
        <v>40847</v>
      </c>
      <c r="BI543" s="280">
        <v>43808</v>
      </c>
    </row>
    <row r="544" spans="1:61" s="279" customFormat="1" ht="18" customHeight="1" x14ac:dyDescent="0.2">
      <c r="A544" s="281" t="s">
        <v>1032</v>
      </c>
      <c r="B544" s="280">
        <v>3</v>
      </c>
      <c r="C544" s="280">
        <v>6</v>
      </c>
      <c r="D544" s="280">
        <v>2</v>
      </c>
      <c r="E544" s="280">
        <v>1</v>
      </c>
      <c r="F544" s="280">
        <v>3</v>
      </c>
      <c r="G544" s="280">
        <v>2</v>
      </c>
      <c r="H544" s="280">
        <v>1</v>
      </c>
      <c r="I544" s="280">
        <v>18</v>
      </c>
      <c r="J544" s="280">
        <v>26</v>
      </c>
      <c r="K544" s="280">
        <v>63</v>
      </c>
      <c r="L544" s="280"/>
      <c r="M544" s="280"/>
      <c r="N544" s="280"/>
      <c r="O544" s="280"/>
      <c r="P544" s="280">
        <v>94</v>
      </c>
      <c r="Q544" s="280">
        <v>71</v>
      </c>
      <c r="R544" s="280">
        <v>119</v>
      </c>
      <c r="S544" s="280">
        <v>175</v>
      </c>
      <c r="T544" s="280">
        <v>202</v>
      </c>
      <c r="U544" s="280">
        <v>237</v>
      </c>
      <c r="V544" s="280">
        <v>226</v>
      </c>
      <c r="W544" s="280">
        <v>212</v>
      </c>
      <c r="X544" s="280">
        <v>277</v>
      </c>
      <c r="Y544" s="280">
        <v>281</v>
      </c>
      <c r="Z544" s="280">
        <v>400</v>
      </c>
      <c r="AA544" s="280">
        <v>466</v>
      </c>
      <c r="AB544" s="280">
        <v>517</v>
      </c>
      <c r="AC544" s="280">
        <v>835</v>
      </c>
      <c r="AD544" s="280">
        <v>1025</v>
      </c>
      <c r="AE544" s="280">
        <v>1119</v>
      </c>
      <c r="AF544" s="280">
        <v>1234</v>
      </c>
      <c r="AG544" s="280">
        <v>1354</v>
      </c>
      <c r="AH544" s="280">
        <v>1541</v>
      </c>
      <c r="AI544" s="280">
        <v>1759</v>
      </c>
      <c r="AJ544" s="280">
        <v>1695</v>
      </c>
      <c r="AK544" s="280">
        <v>1994</v>
      </c>
      <c r="AL544" s="280">
        <v>1885</v>
      </c>
      <c r="AM544" s="280">
        <v>2028</v>
      </c>
      <c r="AN544" s="280">
        <v>2158</v>
      </c>
      <c r="AO544" s="280">
        <v>2280</v>
      </c>
      <c r="AP544" s="280">
        <v>2560</v>
      </c>
      <c r="AQ544" s="280">
        <v>2796</v>
      </c>
      <c r="AR544" s="280">
        <v>3293</v>
      </c>
      <c r="AS544" s="280">
        <v>3803</v>
      </c>
      <c r="AT544" s="280">
        <v>4365</v>
      </c>
      <c r="AU544" s="280">
        <v>4456</v>
      </c>
      <c r="AV544" s="280">
        <v>3778</v>
      </c>
      <c r="AW544" s="280">
        <v>4171</v>
      </c>
      <c r="AX544" s="280">
        <v>3698</v>
      </c>
      <c r="AY544" s="280">
        <v>3775</v>
      </c>
      <c r="AZ544" s="280">
        <v>3964</v>
      </c>
      <c r="BA544" s="280">
        <v>4130</v>
      </c>
      <c r="BB544" s="280">
        <v>5112</v>
      </c>
      <c r="BC544" s="280">
        <v>5210</v>
      </c>
      <c r="BD544" s="280">
        <v>5364</v>
      </c>
      <c r="BE544" s="280">
        <v>5858</v>
      </c>
      <c r="BF544" s="280">
        <v>5617</v>
      </c>
      <c r="BG544" s="280">
        <v>4954</v>
      </c>
      <c r="BH544" s="280">
        <v>5080</v>
      </c>
      <c r="BI544" s="280">
        <v>5363</v>
      </c>
    </row>
    <row r="545" spans="1:61" s="279" customFormat="1" ht="18" customHeight="1" x14ac:dyDescent="0.2">
      <c r="A545" s="281" t="s">
        <v>1031</v>
      </c>
      <c r="B545" s="280">
        <v>54</v>
      </c>
      <c r="C545" s="280">
        <v>55</v>
      </c>
      <c r="D545" s="280">
        <v>63</v>
      </c>
      <c r="E545" s="280">
        <v>79</v>
      </c>
      <c r="F545" s="280">
        <v>87</v>
      </c>
      <c r="G545" s="280">
        <v>98</v>
      </c>
      <c r="H545" s="280">
        <v>130</v>
      </c>
      <c r="I545" s="280">
        <v>149</v>
      </c>
      <c r="J545" s="280">
        <v>159</v>
      </c>
      <c r="K545" s="280">
        <v>185</v>
      </c>
      <c r="L545" s="280"/>
      <c r="M545" s="280"/>
      <c r="N545" s="280"/>
      <c r="O545" s="280"/>
      <c r="P545" s="280">
        <v>217</v>
      </c>
      <c r="Q545" s="280">
        <v>235</v>
      </c>
      <c r="R545" s="280">
        <v>257</v>
      </c>
      <c r="S545" s="280">
        <v>303</v>
      </c>
      <c r="T545" s="280">
        <v>375</v>
      </c>
      <c r="U545" s="280">
        <v>434</v>
      </c>
      <c r="V545" s="280">
        <v>479</v>
      </c>
      <c r="W545" s="280">
        <v>538</v>
      </c>
      <c r="X545" s="280">
        <v>655</v>
      </c>
      <c r="Y545" s="280">
        <v>812</v>
      </c>
      <c r="Z545" s="280">
        <v>955</v>
      </c>
      <c r="AA545" s="280">
        <v>1105</v>
      </c>
      <c r="AB545" s="280">
        <v>1317</v>
      </c>
      <c r="AC545" s="280">
        <v>1493</v>
      </c>
      <c r="AD545" s="280">
        <v>1745</v>
      </c>
      <c r="AE545" s="280">
        <v>2003</v>
      </c>
      <c r="AF545" s="280">
        <v>2130</v>
      </c>
      <c r="AG545" s="280">
        <v>2336</v>
      </c>
      <c r="AH545" s="280">
        <v>2595</v>
      </c>
      <c r="AI545" s="280">
        <v>3122</v>
      </c>
      <c r="AJ545" s="280">
        <v>3323</v>
      </c>
      <c r="AK545" s="280">
        <v>3362</v>
      </c>
      <c r="AL545" s="280">
        <v>3457</v>
      </c>
      <c r="AM545" s="280">
        <v>3694</v>
      </c>
      <c r="AN545" s="280">
        <v>3613</v>
      </c>
      <c r="AO545" s="280">
        <v>3663</v>
      </c>
      <c r="AP545" s="280">
        <v>3739</v>
      </c>
      <c r="AQ545" s="280">
        <v>4190</v>
      </c>
      <c r="AR545" s="280">
        <v>4585</v>
      </c>
      <c r="AS545" s="280">
        <v>4850</v>
      </c>
      <c r="AT545" s="280">
        <v>5110</v>
      </c>
      <c r="AU545" s="280">
        <v>5178</v>
      </c>
      <c r="AV545" s="280">
        <v>5127</v>
      </c>
      <c r="AW545" s="280">
        <v>5566</v>
      </c>
      <c r="AX545" s="280">
        <v>6168</v>
      </c>
      <c r="AY545" s="280">
        <v>6776</v>
      </c>
      <c r="AZ545" s="280">
        <v>7509</v>
      </c>
      <c r="BA545" s="280">
        <v>8435</v>
      </c>
      <c r="BB545" s="280">
        <v>9172</v>
      </c>
      <c r="BC545" s="280">
        <v>8718</v>
      </c>
      <c r="BD545" s="280">
        <v>8681</v>
      </c>
      <c r="BE545" s="280">
        <v>8905</v>
      </c>
      <c r="BF545" s="280">
        <v>9129</v>
      </c>
      <c r="BG545" s="280">
        <v>9360</v>
      </c>
      <c r="BH545" s="280">
        <v>9721</v>
      </c>
      <c r="BI545" s="280">
        <v>9898</v>
      </c>
    </row>
    <row r="546" spans="1:61" ht="18" customHeight="1" x14ac:dyDescent="0.2">
      <c r="A546" s="278" t="s">
        <v>1030</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75"/>
      <c r="AE546" s="275"/>
      <c r="AF546" s="275"/>
      <c r="AG546" s="275"/>
      <c r="AH546" s="275"/>
      <c r="AI546" s="275"/>
      <c r="AJ546" s="275"/>
      <c r="AK546" s="275"/>
      <c r="AL546" s="275"/>
      <c r="AM546" s="275"/>
      <c r="AN546" s="275"/>
      <c r="AO546" s="275"/>
      <c r="AP546" s="275"/>
      <c r="AQ546" s="275"/>
      <c r="AR546" s="275"/>
      <c r="AS546" s="275"/>
      <c r="AT546" s="275"/>
      <c r="AU546" s="275"/>
      <c r="AV546" s="275"/>
      <c r="AW546" s="275"/>
      <c r="AX546" s="275"/>
      <c r="AY546" s="275"/>
      <c r="AZ546" s="275"/>
      <c r="BA546" s="275"/>
      <c r="BB546" s="275"/>
      <c r="BC546" s="275"/>
      <c r="BD546" s="275"/>
      <c r="BE546" s="275"/>
      <c r="BF546" s="275"/>
      <c r="BG546" s="275"/>
      <c r="BH546" s="275"/>
      <c r="BI546" s="275"/>
    </row>
    <row r="547" spans="1:61" ht="18" customHeight="1" x14ac:dyDescent="0.2">
      <c r="A547" s="278" t="s">
        <v>1029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s="275"/>
      <c r="AG547" s="275"/>
      <c r="AH547" s="275"/>
      <c r="AI547" s="275"/>
      <c r="AJ547" s="275"/>
      <c r="AK547" s="275"/>
      <c r="AL547" s="275"/>
      <c r="AM547" s="275"/>
      <c r="AN547" s="275"/>
      <c r="AO547" s="275"/>
      <c r="AP547" s="275"/>
      <c r="AQ547" s="275"/>
      <c r="AR547" s="275"/>
      <c r="AS547" s="275"/>
      <c r="AT547" s="275"/>
      <c r="AU547" s="275"/>
      <c r="AV547" s="275"/>
      <c r="AW547" s="275"/>
      <c r="AX547" s="275"/>
      <c r="AY547" s="275"/>
      <c r="AZ547" s="275"/>
      <c r="BA547" s="275"/>
      <c r="BB547" s="275"/>
      <c r="BC547" s="275"/>
      <c r="BD547" s="275"/>
      <c r="BE547" s="275"/>
      <c r="BF547" s="275"/>
      <c r="BG547" s="275"/>
      <c r="BH547" s="275"/>
      <c r="BI547" s="275"/>
    </row>
    <row r="548" spans="1:61" ht="18" customHeight="1" x14ac:dyDescent="0.2">
      <c r="A548" s="277" t="s">
        <v>1028</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75"/>
      <c r="AE548" s="275"/>
      <c r="AF548" s="275"/>
      <c r="AG548" s="275"/>
      <c r="AH548" s="275"/>
      <c r="AI548" s="275"/>
      <c r="AJ548" s="275"/>
      <c r="AK548" s="275"/>
      <c r="AL548" s="275"/>
      <c r="AM548" s="275"/>
      <c r="AN548" s="275"/>
      <c r="AO548" s="275"/>
      <c r="AP548" s="275"/>
      <c r="AQ548" s="275"/>
      <c r="AR548" s="275"/>
      <c r="AS548" s="275"/>
      <c r="AT548" s="275"/>
      <c r="AU548" s="275"/>
      <c r="AV548" s="275"/>
      <c r="AW548" s="275"/>
      <c r="AX548" s="275"/>
      <c r="AY548" s="275"/>
      <c r="AZ548" s="275"/>
      <c r="BA548" s="275"/>
      <c r="BB548" s="275"/>
      <c r="BC548" s="275"/>
      <c r="BD548" s="275"/>
      <c r="BE548" s="275"/>
      <c r="BF548" s="275"/>
      <c r="BG548" s="275"/>
      <c r="BH548" s="275"/>
      <c r="BI548" s="275"/>
    </row>
    <row r="549" spans="1:61" ht="18" customHeight="1" x14ac:dyDescent="0.2">
      <c r="A549" s="277"/>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c r="Z549" s="275"/>
      <c r="AA549" s="275"/>
      <c r="AB549" s="275"/>
      <c r="AC549" s="275"/>
      <c r="AD549" s="275"/>
      <c r="AE549" s="275"/>
      <c r="AF549" s="275"/>
      <c r="AG549" s="275"/>
      <c r="AH549" s="275"/>
      <c r="AI549" s="275"/>
      <c r="AJ549" s="275"/>
      <c r="AK549" s="275"/>
      <c r="AL549" s="275"/>
      <c r="AM549" s="275"/>
      <c r="AN549" s="275"/>
      <c r="AO549" s="275"/>
      <c r="AP549" s="275"/>
      <c r="AQ549" s="275"/>
      <c r="AR549" s="275"/>
      <c r="AS549" s="275"/>
      <c r="AT549" s="275"/>
      <c r="AU549" s="275"/>
      <c r="AV549" s="275"/>
      <c r="AW549" s="275"/>
      <c r="AX549" s="275"/>
      <c r="AY549" s="275"/>
      <c r="AZ549" s="275"/>
      <c r="BA549" s="275"/>
      <c r="BB549" s="275"/>
      <c r="BC549" s="275"/>
      <c r="BD549" s="275"/>
      <c r="BE549" s="275"/>
      <c r="BF549" s="275"/>
      <c r="BG549" s="275"/>
      <c r="BH549" s="275"/>
      <c r="BI549" s="275"/>
    </row>
    <row r="550" spans="1:61" ht="18" customHeight="1" x14ac:dyDescent="0.2">
      <c r="A550" s="276"/>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c r="Z550" s="275"/>
      <c r="AA550" s="275"/>
      <c r="AB550" s="275"/>
      <c r="AC550" s="275"/>
      <c r="AD550" s="275"/>
      <c r="AE550" s="275"/>
      <c r="AF550" s="275"/>
      <c r="AG550" s="275"/>
      <c r="AH550" s="275"/>
      <c r="AI550" s="275"/>
      <c r="AJ550" s="275"/>
      <c r="AK550" s="275"/>
      <c r="AL550" s="275"/>
      <c r="AM550" s="275"/>
      <c r="AN550" s="275"/>
      <c r="AO550" s="275"/>
      <c r="AP550" s="275"/>
      <c r="AQ550" s="275"/>
      <c r="AR550" s="275"/>
      <c r="AS550" s="275"/>
      <c r="AT550" s="275"/>
      <c r="AU550" s="275"/>
      <c r="AV550" s="275"/>
      <c r="AW550" s="275"/>
      <c r="AX550" s="275"/>
      <c r="AY550" s="275"/>
      <c r="AZ550" s="275"/>
      <c r="BA550" s="275"/>
      <c r="BB550" s="275"/>
      <c r="BC550" s="275"/>
      <c r="BD550" s="275"/>
      <c r="BE550" s="275"/>
      <c r="BF550" s="275"/>
      <c r="BG550" s="275"/>
      <c r="BH550" s="275"/>
      <c r="BI550" s="275"/>
    </row>
    <row r="551" spans="1:61" ht="18" customHeight="1" x14ac:dyDescent="0.2">
      <c r="A551" s="276"/>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75"/>
      <c r="AE551" s="275"/>
      <c r="AF551" s="275"/>
      <c r="AG551" s="275"/>
      <c r="AH551" s="275"/>
      <c r="AI551" s="275"/>
      <c r="AJ551" s="275"/>
      <c r="AK551" s="275"/>
      <c r="AL551" s="275"/>
      <c r="AM551" s="275"/>
      <c r="AN551" s="275"/>
      <c r="AO551" s="275"/>
      <c r="AP551" s="275"/>
      <c r="AQ551" s="275"/>
      <c r="AR551" s="275"/>
      <c r="AS551" s="275"/>
      <c r="AT551" s="275"/>
      <c r="AU551" s="275"/>
      <c r="AV551" s="275"/>
      <c r="AW551" s="275"/>
      <c r="AX551" s="275"/>
      <c r="AY551" s="275"/>
      <c r="AZ551" s="275"/>
      <c r="BA551" s="275"/>
      <c r="BB551" s="275"/>
      <c r="BC551" s="275"/>
      <c r="BD551" s="275"/>
      <c r="BE551" s="275"/>
      <c r="BF551" s="275"/>
      <c r="BG551" s="275"/>
      <c r="BH551" s="275"/>
      <c r="BI551" s="275"/>
    </row>
    <row r="552" spans="1:61" ht="18" customHeight="1" x14ac:dyDescent="0.2">
      <c r="A552" s="276"/>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75"/>
      <c r="AE552" s="275"/>
      <c r="AF552" s="275"/>
      <c r="AG552" s="275"/>
      <c r="AH552" s="275"/>
      <c r="AI552" s="275"/>
      <c r="AJ552" s="275"/>
      <c r="AK552" s="275"/>
      <c r="AL552" s="275"/>
      <c r="AM552" s="275"/>
      <c r="AN552" s="275"/>
      <c r="AO552" s="275"/>
      <c r="AP552" s="275"/>
      <c r="AQ552" s="275"/>
      <c r="AR552" s="275"/>
      <c r="AS552" s="275"/>
      <c r="AT552" s="275"/>
      <c r="AU552" s="275"/>
      <c r="AV552" s="275"/>
      <c r="AW552" s="275"/>
      <c r="AX552" s="275"/>
      <c r="AY552" s="275"/>
      <c r="AZ552" s="275"/>
      <c r="BA552" s="275"/>
      <c r="BB552" s="275"/>
      <c r="BC552" s="275"/>
      <c r="BD552" s="275"/>
      <c r="BE552" s="275"/>
      <c r="BF552" s="275"/>
      <c r="BG552" s="275"/>
      <c r="BH552" s="275"/>
      <c r="BI552" s="275"/>
    </row>
    <row r="553" spans="1:61" ht="18" customHeight="1" x14ac:dyDescent="0.2">
      <c r="A553" s="276"/>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75"/>
      <c r="AE553" s="275"/>
      <c r="AF553" s="275"/>
      <c r="AG553" s="275"/>
      <c r="AH553" s="275"/>
      <c r="AI553" s="275"/>
      <c r="AJ553" s="275"/>
      <c r="AK553" s="275"/>
      <c r="AL553" s="275"/>
      <c r="AM553" s="275"/>
      <c r="AN553" s="275"/>
      <c r="AO553" s="275"/>
      <c r="AP553" s="275"/>
      <c r="AQ553" s="275"/>
      <c r="AR553" s="275"/>
      <c r="AS553" s="275"/>
      <c r="AT553" s="275"/>
      <c r="AU553" s="275"/>
      <c r="AV553" s="275"/>
      <c r="AW553" s="275"/>
      <c r="AX553" s="275"/>
      <c r="AY553" s="275"/>
      <c r="AZ553" s="275"/>
      <c r="BA553" s="275"/>
      <c r="BB553" s="275"/>
      <c r="BC553" s="275"/>
      <c r="BD553" s="275"/>
      <c r="BE553" s="275"/>
      <c r="BF553" s="275"/>
      <c r="BG553" s="275"/>
      <c r="BH553" s="275"/>
      <c r="BI553" s="275"/>
    </row>
    <row r="554" spans="1:61" ht="18" customHeight="1" x14ac:dyDescent="0.2">
      <c r="A554" s="276"/>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75"/>
      <c r="AE554" s="275"/>
      <c r="AF554" s="275"/>
      <c r="AG554" s="275"/>
      <c r="AH554" s="275"/>
      <c r="AI554" s="275"/>
      <c r="AJ554" s="275"/>
      <c r="AK554" s="275"/>
      <c r="AL554" s="275"/>
      <c r="AM554" s="275"/>
      <c r="AN554" s="275"/>
      <c r="AO554" s="275"/>
      <c r="AP554" s="275"/>
      <c r="AQ554" s="275"/>
      <c r="AR554" s="275"/>
      <c r="AS554" s="275"/>
      <c r="AT554" s="275"/>
      <c r="AU554" s="275"/>
      <c r="AV554" s="275"/>
      <c r="AW554" s="275"/>
      <c r="AX554" s="275"/>
      <c r="AY554" s="275"/>
      <c r="AZ554" s="275"/>
      <c r="BA554" s="275"/>
      <c r="BB554" s="275"/>
      <c r="BC554" s="275"/>
      <c r="BD554" s="275"/>
      <c r="BE554" s="275"/>
      <c r="BF554" s="275"/>
      <c r="BG554" s="275"/>
      <c r="BH554" s="275"/>
      <c r="BI554" s="275"/>
    </row>
    <row r="555" spans="1:61" ht="18" customHeight="1" x14ac:dyDescent="0.2">
      <c r="A555" s="276"/>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75"/>
      <c r="AE555" s="275"/>
      <c r="AF555" s="275"/>
      <c r="AG555" s="275"/>
      <c r="AH555" s="275"/>
      <c r="AI555" s="275"/>
      <c r="AJ555" s="275"/>
      <c r="AK555" s="275"/>
      <c r="AL555" s="275"/>
      <c r="AM555" s="275"/>
      <c r="AN555" s="275"/>
      <c r="AO555" s="275"/>
      <c r="AP555" s="275"/>
      <c r="AQ555" s="275"/>
      <c r="AR555" s="275"/>
      <c r="AS555" s="275"/>
      <c r="AT555" s="275"/>
      <c r="AU555" s="275"/>
      <c r="AV555" s="275"/>
      <c r="AW555" s="275"/>
      <c r="AX555" s="275"/>
      <c r="AY555" s="275"/>
      <c r="AZ555" s="275"/>
      <c r="BA555" s="275"/>
      <c r="BB555" s="275"/>
      <c r="BC555" s="275"/>
      <c r="BD555" s="275"/>
      <c r="BE555" s="275"/>
      <c r="BF555" s="275"/>
      <c r="BG555" s="275"/>
      <c r="BH555" s="275"/>
      <c r="BI555" s="275"/>
    </row>
    <row r="556" spans="1:61" ht="18" customHeight="1" x14ac:dyDescent="0.2">
      <c r="A556" s="276"/>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75"/>
      <c r="AE556" s="275"/>
      <c r="AF556" s="275"/>
      <c r="AG556" s="275"/>
      <c r="AH556" s="275"/>
      <c r="AI556" s="275"/>
      <c r="AJ556" s="275"/>
      <c r="AK556" s="275"/>
      <c r="AL556" s="275"/>
      <c r="AM556" s="275"/>
      <c r="AN556" s="275"/>
      <c r="AO556" s="275"/>
      <c r="AP556" s="275"/>
      <c r="AQ556" s="275"/>
      <c r="AR556" s="275"/>
      <c r="AS556" s="275"/>
      <c r="AT556" s="275"/>
      <c r="AU556" s="275"/>
      <c r="AV556" s="275"/>
      <c r="AW556" s="275"/>
      <c r="AX556" s="275"/>
      <c r="AY556" s="275"/>
      <c r="AZ556" s="275"/>
      <c r="BA556" s="275"/>
      <c r="BB556" s="275"/>
      <c r="BC556" s="275"/>
      <c r="BD556" s="275"/>
      <c r="BE556" s="275"/>
      <c r="BF556" s="275"/>
      <c r="BG556" s="275"/>
      <c r="BH556" s="275"/>
      <c r="BI556" s="275"/>
    </row>
    <row r="557" spans="1:61" ht="18" customHeight="1" x14ac:dyDescent="0.2">
      <c r="A557" s="276"/>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75"/>
      <c r="AE557" s="275"/>
      <c r="AF557" s="275"/>
      <c r="AG557" s="275"/>
      <c r="AH557" s="275"/>
      <c r="AI557" s="275"/>
      <c r="AJ557" s="275"/>
      <c r="AK557" s="275"/>
      <c r="AL557" s="275"/>
      <c r="AM557" s="275"/>
      <c r="AN557" s="275"/>
      <c r="AO557" s="275"/>
      <c r="AP557" s="275"/>
      <c r="AQ557" s="275"/>
      <c r="AR557" s="275"/>
      <c r="AS557" s="275"/>
      <c r="AT557" s="275"/>
      <c r="AU557" s="275"/>
      <c r="AV557" s="275"/>
      <c r="AW557" s="275"/>
      <c r="AX557" s="275"/>
      <c r="AY557" s="275"/>
      <c r="AZ557" s="275"/>
      <c r="BA557" s="275"/>
      <c r="BB557" s="275"/>
      <c r="BC557" s="275"/>
      <c r="BD557" s="275"/>
      <c r="BE557" s="275"/>
      <c r="BF557" s="275"/>
      <c r="BG557" s="275"/>
      <c r="BH557" s="275"/>
      <c r="BI557" s="275"/>
    </row>
    <row r="558" spans="1:61" ht="18" customHeight="1" x14ac:dyDescent="0.2">
      <c r="A558" s="276"/>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75"/>
      <c r="AE558" s="275"/>
      <c r="AF558" s="275"/>
      <c r="AG558" s="275"/>
      <c r="AH558" s="275"/>
      <c r="AI558" s="275"/>
      <c r="AJ558" s="275"/>
      <c r="AK558" s="275"/>
      <c r="AL558" s="275"/>
      <c r="AM558" s="275"/>
      <c r="AN558" s="275"/>
      <c r="AO558" s="275"/>
      <c r="AP558" s="275"/>
      <c r="AQ558" s="275"/>
      <c r="AR558" s="275"/>
      <c r="AS558" s="275"/>
      <c r="AT558" s="275"/>
      <c r="AU558" s="275"/>
      <c r="AV558" s="275"/>
      <c r="AW558" s="275"/>
      <c r="AX558" s="275"/>
      <c r="AY558" s="275"/>
      <c r="AZ558" s="275"/>
      <c r="BA558" s="275"/>
      <c r="BB558" s="275"/>
      <c r="BC558" s="275"/>
      <c r="BD558" s="275"/>
      <c r="BE558" s="275"/>
      <c r="BF558" s="275"/>
      <c r="BG558" s="275"/>
      <c r="BH558" s="275"/>
      <c r="BI558" s="275"/>
    </row>
    <row r="559" spans="1:61" ht="18" customHeight="1" x14ac:dyDescent="0.2">
      <c r="A559" s="274"/>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F559" s="275"/>
      <c r="AG559" s="275"/>
      <c r="AH559" s="275"/>
      <c r="AI559" s="275"/>
      <c r="AJ559" s="275"/>
      <c r="AK559" s="275"/>
      <c r="AL559" s="275"/>
      <c r="AM559" s="275"/>
      <c r="AN559" s="275"/>
      <c r="AO559" s="275"/>
      <c r="AP559" s="275"/>
      <c r="AQ559" s="275"/>
      <c r="AR559" s="275"/>
      <c r="AS559" s="275"/>
      <c r="AT559" s="275"/>
      <c r="AU559" s="275"/>
      <c r="AV559" s="275"/>
      <c r="AW559" s="275"/>
      <c r="AX559" s="275"/>
      <c r="AY559" s="275"/>
      <c r="AZ559" s="275"/>
      <c r="BA559" s="275"/>
      <c r="BB559" s="275"/>
      <c r="BC559" s="275"/>
      <c r="BD559" s="275"/>
      <c r="BE559" s="275"/>
      <c r="BF559" s="275"/>
      <c r="BG559" s="275"/>
      <c r="BH559" s="275"/>
      <c r="BI559" s="275"/>
    </row>
    <row r="560" spans="1:61" ht="18" customHeight="1" x14ac:dyDescent="0.2">
      <c r="A560" s="274"/>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75"/>
      <c r="AE560" s="275"/>
      <c r="AF560" s="275"/>
      <c r="AG560" s="275"/>
      <c r="AH560" s="275"/>
      <c r="AI560" s="275"/>
      <c r="AJ560" s="275"/>
      <c r="AK560" s="275"/>
      <c r="AL560" s="275"/>
      <c r="AM560" s="275"/>
      <c r="AN560" s="275"/>
      <c r="AO560" s="275"/>
      <c r="AP560" s="275"/>
      <c r="AQ560" s="275"/>
      <c r="AR560" s="275"/>
      <c r="AS560" s="275"/>
      <c r="AT560" s="275"/>
      <c r="AU560" s="275"/>
      <c r="AV560" s="275"/>
      <c r="AW560" s="275"/>
      <c r="AX560" s="275"/>
      <c r="AY560" s="275"/>
      <c r="AZ560" s="275"/>
      <c r="BA560" s="275"/>
      <c r="BB560" s="275"/>
      <c r="BC560" s="275"/>
      <c r="BD560" s="275"/>
      <c r="BE560" s="275"/>
      <c r="BF560" s="275"/>
      <c r="BG560" s="275"/>
      <c r="BH560" s="275"/>
      <c r="BI560" s="275"/>
    </row>
    <row r="561" spans="1:61" ht="18" customHeight="1" x14ac:dyDescent="0.2">
      <c r="A561" s="274"/>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75"/>
      <c r="AE561" s="275"/>
      <c r="AF561" s="275"/>
      <c r="AG561" s="275"/>
      <c r="AH561" s="275"/>
      <c r="AI561" s="275"/>
      <c r="AJ561" s="275"/>
      <c r="AK561" s="275"/>
      <c r="AL561" s="275"/>
      <c r="AM561" s="275"/>
      <c r="AN561" s="275"/>
      <c r="AO561" s="275"/>
      <c r="AP561" s="275"/>
      <c r="AQ561" s="275"/>
      <c r="AR561" s="275"/>
      <c r="AS561" s="275"/>
      <c r="AT561" s="275"/>
      <c r="AU561" s="275"/>
      <c r="AV561" s="275"/>
      <c r="AW561" s="275"/>
      <c r="AX561" s="275"/>
      <c r="AY561" s="275"/>
      <c r="AZ561" s="275"/>
      <c r="BA561" s="275"/>
      <c r="BB561" s="275"/>
      <c r="BC561" s="275"/>
      <c r="BD561" s="275"/>
      <c r="BE561" s="275"/>
      <c r="BF561" s="275"/>
      <c r="BG561" s="275"/>
      <c r="BH561" s="275"/>
      <c r="BI561" s="275"/>
    </row>
    <row r="562" spans="1:61" ht="18" customHeight="1" x14ac:dyDescent="0.2">
      <c r="A562" s="274"/>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75"/>
      <c r="AE562" s="275"/>
      <c r="AF562" s="275"/>
      <c r="AG562" s="275"/>
      <c r="AH562" s="275"/>
      <c r="AI562" s="275"/>
      <c r="AJ562" s="275"/>
      <c r="AK562" s="275"/>
      <c r="AL562" s="275"/>
      <c r="AM562" s="275"/>
      <c r="AN562" s="275"/>
      <c r="AO562" s="275"/>
      <c r="AP562" s="275"/>
      <c r="AQ562" s="275"/>
      <c r="AR562" s="275"/>
      <c r="AS562" s="275"/>
      <c r="AT562" s="275"/>
      <c r="AU562" s="275"/>
      <c r="AV562" s="275"/>
      <c r="AW562" s="275"/>
      <c r="AX562" s="275"/>
      <c r="AY562" s="275"/>
      <c r="AZ562" s="275"/>
      <c r="BA562" s="275"/>
      <c r="BB562" s="275"/>
      <c r="BC562" s="275"/>
      <c r="BD562" s="275"/>
      <c r="BE562" s="275"/>
      <c r="BF562" s="275"/>
      <c r="BG562" s="275"/>
      <c r="BH562" s="275"/>
      <c r="BI562" s="275"/>
    </row>
    <row r="563" spans="1:61" ht="18" customHeight="1" x14ac:dyDescent="0.2">
      <c r="A563" s="274"/>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75"/>
      <c r="AE563" s="275"/>
      <c r="AF563" s="275"/>
      <c r="AG563" s="275"/>
      <c r="AH563" s="275"/>
      <c r="AI563" s="275"/>
      <c r="AJ563" s="275"/>
      <c r="AK563" s="275"/>
      <c r="AL563" s="275"/>
      <c r="AM563" s="275"/>
      <c r="AN563" s="275"/>
      <c r="AO563" s="275"/>
      <c r="AP563" s="275"/>
      <c r="AQ563" s="275"/>
      <c r="AR563" s="275"/>
      <c r="AS563" s="275"/>
      <c r="AT563" s="275"/>
      <c r="AU563" s="275"/>
      <c r="AV563" s="275"/>
      <c r="AW563" s="275"/>
      <c r="AX563" s="275"/>
      <c r="AY563" s="275"/>
      <c r="AZ563" s="275"/>
      <c r="BA563" s="275"/>
      <c r="BB563" s="275"/>
      <c r="BC563" s="275"/>
      <c r="BD563" s="275"/>
      <c r="BE563" s="275"/>
      <c r="BF563" s="275"/>
      <c r="BG563" s="275"/>
      <c r="BH563" s="275"/>
      <c r="BI563" s="275"/>
    </row>
    <row r="564" spans="1:61" ht="18" customHeight="1" x14ac:dyDescent="0.2">
      <c r="A564" s="274"/>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75"/>
      <c r="AE564" s="275"/>
      <c r="AF564" s="275"/>
      <c r="AG564" s="275"/>
      <c r="AH564" s="275"/>
      <c r="AI564" s="275"/>
      <c r="AJ564" s="275"/>
      <c r="AK564" s="275"/>
      <c r="AL564" s="275"/>
      <c r="AM564" s="275"/>
      <c r="AN564" s="275"/>
      <c r="AO564" s="275"/>
      <c r="AP564" s="275"/>
      <c r="AQ564" s="275"/>
      <c r="AR564" s="275"/>
      <c r="AS564" s="275"/>
      <c r="AT564" s="275"/>
      <c r="AU564" s="275"/>
      <c r="AV564" s="275"/>
      <c r="AW564" s="275"/>
      <c r="AX564" s="275"/>
      <c r="AY564" s="275"/>
      <c r="AZ564" s="275"/>
      <c r="BA564" s="275"/>
      <c r="BB564" s="275"/>
      <c r="BC564" s="275"/>
      <c r="BD564" s="275"/>
      <c r="BE564" s="275"/>
      <c r="BF564" s="275"/>
      <c r="BG564" s="275"/>
      <c r="BH564" s="275"/>
      <c r="BI564" s="275"/>
    </row>
    <row r="565" spans="1:61" ht="18" customHeight="1" x14ac:dyDescent="0.2">
      <c r="A565" s="274"/>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75"/>
      <c r="AE565" s="275"/>
      <c r="AF565" s="275"/>
      <c r="AG565" s="275"/>
      <c r="AH565" s="275"/>
      <c r="AI565" s="275"/>
      <c r="AJ565" s="275"/>
      <c r="AK565" s="275"/>
      <c r="AL565" s="275"/>
      <c r="AM565" s="275"/>
      <c r="AN565" s="275"/>
      <c r="AO565" s="275"/>
      <c r="AP565" s="275"/>
      <c r="AQ565" s="275"/>
      <c r="AR565" s="275"/>
      <c r="AS565" s="275"/>
      <c r="AT565" s="275"/>
      <c r="AU565" s="275"/>
      <c r="AV565" s="275"/>
      <c r="AW565" s="275"/>
      <c r="AX565" s="275"/>
      <c r="AY565" s="275"/>
      <c r="AZ565" s="275"/>
      <c r="BA565" s="275"/>
      <c r="BB565" s="275"/>
      <c r="BC565" s="275"/>
      <c r="BD565" s="275"/>
      <c r="BE565" s="275"/>
      <c r="BF565" s="275"/>
      <c r="BG565" s="275"/>
      <c r="BH565" s="275"/>
      <c r="BI565" s="275"/>
    </row>
    <row r="566" spans="1:61" ht="18" customHeight="1" x14ac:dyDescent="0.2">
      <c r="A566" s="274"/>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75"/>
      <c r="AE566" s="275"/>
      <c r="AF566" s="275"/>
      <c r="AG566" s="275"/>
      <c r="AH566" s="275"/>
      <c r="AI566" s="275"/>
      <c r="AJ566" s="275"/>
      <c r="AK566" s="275"/>
      <c r="AL566" s="275"/>
      <c r="AM566" s="275"/>
      <c r="AN566" s="275"/>
      <c r="AO566" s="275"/>
      <c r="AP566" s="275"/>
      <c r="AQ566" s="275"/>
      <c r="AR566" s="275"/>
      <c r="AS566" s="275"/>
      <c r="AT566" s="275"/>
      <c r="AU566" s="275"/>
      <c r="AV566" s="275"/>
      <c r="AW566" s="275"/>
      <c r="AX566" s="275"/>
      <c r="AY566" s="275"/>
      <c r="AZ566" s="275"/>
      <c r="BA566" s="275"/>
      <c r="BB566" s="275"/>
      <c r="BC566" s="275"/>
      <c r="BD566" s="275"/>
      <c r="BE566" s="275"/>
      <c r="BF566" s="275"/>
      <c r="BG566" s="275"/>
      <c r="BH566" s="275"/>
      <c r="BI566" s="275"/>
    </row>
    <row r="567" spans="1:61" ht="18" customHeight="1" x14ac:dyDescent="0.2">
      <c r="A567" s="274"/>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75"/>
      <c r="AE567" s="275"/>
      <c r="AF567" s="275"/>
      <c r="AG567" s="275"/>
      <c r="AH567" s="275"/>
      <c r="AI567" s="275"/>
      <c r="AJ567" s="275"/>
      <c r="AK567" s="275"/>
      <c r="AL567" s="275"/>
      <c r="AM567" s="275"/>
      <c r="AN567" s="275"/>
      <c r="AO567" s="275"/>
      <c r="AP567" s="275"/>
      <c r="AQ567" s="275"/>
      <c r="AR567" s="275"/>
      <c r="AS567" s="275"/>
      <c r="AT567" s="275"/>
      <c r="AU567" s="275"/>
      <c r="AV567" s="275"/>
      <c r="AW567" s="275"/>
      <c r="AX567" s="275"/>
      <c r="AY567" s="275"/>
      <c r="AZ567" s="275"/>
      <c r="BA567" s="275"/>
      <c r="BB567" s="275"/>
      <c r="BC567" s="275"/>
      <c r="BD567" s="275"/>
      <c r="BE567" s="275"/>
      <c r="BF567" s="275"/>
      <c r="BG567" s="275"/>
      <c r="BH567" s="275"/>
      <c r="BI567" s="275"/>
    </row>
    <row r="568" spans="1:61" ht="18" customHeight="1" x14ac:dyDescent="0.2">
      <c r="A568" s="274"/>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75"/>
      <c r="AE568" s="275"/>
      <c r="AF568" s="275"/>
      <c r="AG568" s="275"/>
      <c r="AH568" s="275"/>
      <c r="AI568" s="275"/>
      <c r="AJ568" s="275"/>
      <c r="AK568" s="275"/>
      <c r="AL568" s="275"/>
      <c r="AM568" s="275"/>
      <c r="AN568" s="275"/>
      <c r="AO568" s="275"/>
      <c r="AP568" s="275"/>
      <c r="AQ568" s="275"/>
      <c r="AR568" s="275"/>
      <c r="AS568" s="275"/>
      <c r="AT568" s="275"/>
      <c r="AU568" s="275"/>
      <c r="AV568" s="275"/>
      <c r="AW568" s="275"/>
      <c r="AX568" s="275"/>
      <c r="AY568" s="275"/>
      <c r="AZ568" s="275"/>
      <c r="BA568" s="275"/>
      <c r="BB568" s="275"/>
      <c r="BC568" s="275"/>
      <c r="BD568" s="275"/>
      <c r="BE568" s="275"/>
      <c r="BF568" s="275"/>
      <c r="BG568" s="275"/>
      <c r="BH568" s="275"/>
      <c r="BI568" s="275"/>
    </row>
    <row r="569" spans="1:61" ht="18" customHeight="1" x14ac:dyDescent="0.2">
      <c r="A569" s="274"/>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75"/>
      <c r="AE569" s="275"/>
      <c r="AF569" s="275"/>
      <c r="AG569" s="275"/>
      <c r="AH569" s="275"/>
      <c r="AI569" s="275"/>
      <c r="AJ569" s="275"/>
      <c r="AK569" s="275"/>
      <c r="AL569" s="275"/>
      <c r="AM569" s="275"/>
      <c r="AN569" s="275"/>
      <c r="AO569" s="275"/>
      <c r="AP569" s="275"/>
      <c r="AQ569" s="275"/>
      <c r="AR569" s="275"/>
      <c r="AS569" s="275"/>
      <c r="AT569" s="275"/>
      <c r="AU569" s="275"/>
      <c r="AV569" s="275"/>
      <c r="AW569" s="275"/>
      <c r="AX569" s="275"/>
      <c r="AY569" s="275"/>
      <c r="AZ569" s="275"/>
      <c r="BA569" s="275"/>
      <c r="BB569" s="275"/>
      <c r="BC569" s="275"/>
      <c r="BD569" s="275"/>
      <c r="BE569" s="275"/>
      <c r="BF569" s="275"/>
      <c r="BG569" s="275"/>
      <c r="BH569" s="275"/>
      <c r="BI569" s="275"/>
    </row>
    <row r="570" spans="1:61" ht="18" customHeight="1" x14ac:dyDescent="0.2">
      <c r="A570" s="274"/>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c r="Z570" s="275"/>
      <c r="AA570" s="275"/>
      <c r="AB570" s="275"/>
      <c r="AC570" s="275"/>
      <c r="AD570" s="275"/>
      <c r="AE570" s="275"/>
      <c r="AF570" s="275"/>
      <c r="AG570" s="275"/>
      <c r="AH570" s="275"/>
      <c r="AI570" s="275"/>
      <c r="AJ570" s="275"/>
      <c r="AK570" s="275"/>
      <c r="AL570" s="275"/>
      <c r="AM570" s="275"/>
      <c r="AN570" s="275"/>
      <c r="AO570" s="275"/>
      <c r="AP570" s="275"/>
      <c r="AQ570" s="275"/>
      <c r="AR570" s="275"/>
      <c r="AS570" s="275"/>
      <c r="AT570" s="275"/>
      <c r="AU570" s="275"/>
      <c r="AV570" s="275"/>
      <c r="AW570" s="275"/>
      <c r="AX570" s="275"/>
      <c r="AY570" s="275"/>
      <c r="AZ570" s="275"/>
      <c r="BA570" s="275"/>
      <c r="BB570" s="275"/>
      <c r="BC570" s="275"/>
      <c r="BD570" s="275"/>
      <c r="BE570" s="275"/>
      <c r="BF570" s="275"/>
      <c r="BG570" s="275"/>
      <c r="BH570" s="275"/>
      <c r="BI570" s="275"/>
    </row>
    <row r="571" spans="1:61" ht="18" customHeight="1" x14ac:dyDescent="0.2">
      <c r="A571" s="274"/>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275"/>
      <c r="AF571" s="275"/>
      <c r="AG571" s="275"/>
      <c r="AH571" s="275"/>
      <c r="AI571" s="275"/>
      <c r="AJ571" s="275"/>
      <c r="AK571" s="275"/>
      <c r="AL571" s="275"/>
      <c r="AM571" s="275"/>
      <c r="AN571" s="275"/>
      <c r="AO571" s="275"/>
      <c r="AP571" s="275"/>
      <c r="AQ571" s="275"/>
      <c r="AR571" s="275"/>
      <c r="AS571" s="275"/>
      <c r="AT571" s="275"/>
      <c r="AU571" s="275"/>
      <c r="AV571" s="275"/>
      <c r="AW571" s="275"/>
      <c r="AX571" s="275"/>
      <c r="AY571" s="275"/>
      <c r="AZ571" s="275"/>
      <c r="BA571" s="275"/>
      <c r="BB571" s="275"/>
      <c r="BC571" s="275"/>
      <c r="BD571" s="275"/>
      <c r="BE571" s="275"/>
      <c r="BF571" s="275"/>
      <c r="BG571" s="275"/>
      <c r="BH571" s="275"/>
      <c r="BI571" s="275"/>
    </row>
    <row r="572" spans="1:61" ht="18" customHeight="1" x14ac:dyDescent="0.2">
      <c r="A572" s="274"/>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s="275"/>
      <c r="AG572" s="275"/>
      <c r="AH572" s="275"/>
      <c r="AI572" s="275"/>
      <c r="AJ572" s="275"/>
      <c r="AK572" s="275"/>
      <c r="AL572" s="275"/>
      <c r="AM572" s="275"/>
      <c r="AN572" s="275"/>
      <c r="AO572" s="275"/>
      <c r="AP572" s="275"/>
      <c r="AQ572" s="275"/>
      <c r="AR572" s="275"/>
      <c r="AS572" s="275"/>
      <c r="AT572" s="275"/>
      <c r="AU572" s="275"/>
      <c r="AV572" s="275"/>
      <c r="AW572" s="275"/>
      <c r="AX572" s="275"/>
      <c r="AY572" s="275"/>
      <c r="AZ572" s="275"/>
      <c r="BA572" s="275"/>
      <c r="BB572" s="275"/>
      <c r="BC572" s="275"/>
      <c r="BD572" s="275"/>
      <c r="BE572" s="275"/>
      <c r="BF572" s="275"/>
      <c r="BG572" s="275"/>
      <c r="BH572" s="275"/>
      <c r="BI572" s="275"/>
    </row>
    <row r="573" spans="1:61" ht="18" customHeight="1" x14ac:dyDescent="0.2">
      <c r="A573" s="274"/>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75"/>
      <c r="AE573" s="275"/>
      <c r="AF573" s="275"/>
      <c r="AG573" s="275"/>
      <c r="AH573" s="275"/>
      <c r="AI573" s="275"/>
      <c r="AJ573" s="275"/>
      <c r="AK573" s="275"/>
      <c r="AL573" s="275"/>
      <c r="AM573" s="275"/>
      <c r="AN573" s="275"/>
      <c r="AO573" s="275"/>
      <c r="AP573" s="275"/>
      <c r="AQ573" s="275"/>
      <c r="AR573" s="275"/>
      <c r="AS573" s="275"/>
      <c r="AT573" s="275"/>
      <c r="AU573" s="275"/>
      <c r="AV573" s="275"/>
      <c r="AW573" s="275"/>
      <c r="AX573" s="275"/>
      <c r="AY573" s="275"/>
      <c r="AZ573" s="275"/>
      <c r="BA573" s="275"/>
      <c r="BB573" s="275"/>
      <c r="BC573" s="275"/>
      <c r="BD573" s="275"/>
      <c r="BE573" s="275"/>
      <c r="BF573" s="275"/>
      <c r="BG573" s="275"/>
      <c r="BH573" s="275"/>
      <c r="BI573" s="275"/>
    </row>
    <row r="574" spans="1:61" ht="18" customHeight="1" x14ac:dyDescent="0.2">
      <c r="A574" s="274"/>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75"/>
      <c r="AE574" s="275"/>
      <c r="AF574" s="275"/>
      <c r="AG574" s="275"/>
      <c r="AH574" s="275"/>
      <c r="AI574" s="275"/>
      <c r="AJ574" s="275"/>
      <c r="AK574" s="275"/>
      <c r="AL574" s="275"/>
      <c r="AM574" s="275"/>
      <c r="AN574" s="275"/>
      <c r="AO574" s="275"/>
      <c r="AP574" s="275"/>
      <c r="AQ574" s="275"/>
      <c r="AR574" s="275"/>
      <c r="AS574" s="275"/>
      <c r="AT574" s="275"/>
      <c r="AU574" s="275"/>
      <c r="AV574" s="275"/>
      <c r="AW574" s="275"/>
      <c r="AX574" s="275"/>
      <c r="AY574" s="275"/>
      <c r="AZ574" s="275"/>
      <c r="BA574" s="275"/>
      <c r="BB574" s="275"/>
      <c r="BC574" s="275"/>
      <c r="BD574" s="275"/>
      <c r="BE574" s="275"/>
      <c r="BF574" s="275"/>
      <c r="BG574" s="275"/>
      <c r="BH574" s="275"/>
      <c r="BI574" s="275"/>
    </row>
    <row r="575" spans="1:61" ht="18" customHeight="1" x14ac:dyDescent="0.2">
      <c r="A575" s="274"/>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75"/>
      <c r="AE575" s="275"/>
      <c r="AF575" s="275"/>
      <c r="AG575" s="275"/>
      <c r="AH575" s="275"/>
      <c r="AI575" s="275"/>
      <c r="AJ575" s="275"/>
      <c r="AK575" s="275"/>
      <c r="AL575" s="275"/>
      <c r="AM575" s="275"/>
      <c r="AN575" s="275"/>
      <c r="AO575" s="275"/>
      <c r="AP575" s="275"/>
      <c r="AQ575" s="275"/>
      <c r="AR575" s="275"/>
      <c r="AS575" s="275"/>
      <c r="AT575" s="275"/>
      <c r="AU575" s="275"/>
      <c r="AV575" s="275"/>
      <c r="AW575" s="275"/>
      <c r="AX575" s="275"/>
      <c r="AY575" s="275"/>
      <c r="AZ575" s="275"/>
      <c r="BA575" s="275"/>
      <c r="BB575" s="275"/>
      <c r="BC575" s="275"/>
      <c r="BD575" s="275"/>
      <c r="BE575" s="275"/>
      <c r="BF575" s="275"/>
      <c r="BG575" s="275"/>
      <c r="BH575" s="275"/>
      <c r="BI575" s="275"/>
    </row>
    <row r="576" spans="1:61" ht="18" customHeight="1" x14ac:dyDescent="0.2">
      <c r="A576" s="274"/>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75"/>
      <c r="AE576" s="275"/>
      <c r="AF576" s="275"/>
      <c r="AG576" s="275"/>
      <c r="AH576" s="275"/>
      <c r="AI576" s="275"/>
      <c r="AJ576" s="275"/>
      <c r="AK576" s="275"/>
      <c r="AL576" s="275"/>
      <c r="AM576" s="275"/>
      <c r="AN576" s="275"/>
      <c r="AO576" s="275"/>
      <c r="AP576" s="275"/>
      <c r="AQ576" s="275"/>
      <c r="AR576" s="275"/>
      <c r="AS576" s="275"/>
      <c r="AT576" s="275"/>
      <c r="AU576" s="275"/>
      <c r="AV576" s="275"/>
      <c r="AW576" s="275"/>
      <c r="AX576" s="275"/>
      <c r="AY576" s="275"/>
      <c r="AZ576" s="275"/>
      <c r="BA576" s="275"/>
      <c r="BB576" s="275"/>
      <c r="BC576" s="275"/>
      <c r="BD576" s="275"/>
      <c r="BE576" s="275"/>
      <c r="BF576" s="275"/>
      <c r="BG576" s="275"/>
      <c r="BH576" s="275"/>
      <c r="BI576" s="275"/>
    </row>
    <row r="577" spans="1:61" ht="18" customHeight="1" x14ac:dyDescent="0.2">
      <c r="A577" s="274"/>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s="275"/>
      <c r="AG577" s="275"/>
      <c r="AH577" s="275"/>
      <c r="AI577" s="275"/>
      <c r="AJ577" s="275"/>
      <c r="AK577" s="275"/>
      <c r="AL577" s="275"/>
      <c r="AM577" s="275"/>
      <c r="AN577" s="275"/>
      <c r="AO577" s="275"/>
      <c r="AP577" s="275"/>
      <c r="AQ577" s="275"/>
      <c r="AR577" s="275"/>
      <c r="AS577" s="275"/>
      <c r="AT577" s="275"/>
      <c r="AU577" s="275"/>
      <c r="AV577" s="275"/>
      <c r="AW577" s="275"/>
      <c r="AX577" s="275"/>
      <c r="AY577" s="275"/>
      <c r="AZ577" s="275"/>
      <c r="BA577" s="275"/>
      <c r="BB577" s="275"/>
      <c r="BC577" s="275"/>
      <c r="BD577" s="275"/>
      <c r="BE577" s="275"/>
      <c r="BF577" s="275"/>
      <c r="BG577" s="275"/>
      <c r="BH577" s="275"/>
      <c r="BI577" s="275"/>
    </row>
    <row r="578" spans="1:61" ht="18" customHeight="1" x14ac:dyDescent="0.2">
      <c r="A578" s="274"/>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75"/>
      <c r="AE578" s="275"/>
      <c r="AF578" s="275"/>
      <c r="AG578" s="275"/>
      <c r="AH578" s="275"/>
      <c r="AI578" s="275"/>
      <c r="AJ578" s="275"/>
      <c r="AK578" s="275"/>
      <c r="AL578" s="275"/>
      <c r="AM578" s="275"/>
      <c r="AN578" s="275"/>
      <c r="AO578" s="275"/>
      <c r="AP578" s="275"/>
      <c r="AQ578" s="275"/>
      <c r="AR578" s="275"/>
      <c r="AS578" s="275"/>
      <c r="AT578" s="275"/>
      <c r="AU578" s="275"/>
      <c r="AV578" s="275"/>
      <c r="AW578" s="275"/>
      <c r="AX578" s="275"/>
      <c r="AY578" s="275"/>
      <c r="AZ578" s="275"/>
      <c r="BA578" s="275"/>
      <c r="BB578" s="275"/>
      <c r="BC578" s="275"/>
      <c r="BD578" s="275"/>
      <c r="BE578" s="275"/>
      <c r="BF578" s="275"/>
      <c r="BG578" s="275"/>
      <c r="BH578" s="275"/>
      <c r="BI578" s="275"/>
    </row>
    <row r="579" spans="1:61" ht="18" customHeight="1" x14ac:dyDescent="0.2">
      <c r="A579" s="274"/>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75"/>
      <c r="AE579" s="275"/>
      <c r="AF579" s="275"/>
      <c r="AG579" s="275"/>
      <c r="AH579" s="275"/>
      <c r="AI579" s="275"/>
      <c r="AJ579" s="275"/>
      <c r="AK579" s="275"/>
      <c r="AL579" s="275"/>
      <c r="AM579" s="275"/>
      <c r="AN579" s="275"/>
      <c r="AO579" s="275"/>
      <c r="AP579" s="275"/>
      <c r="AQ579" s="275"/>
      <c r="AR579" s="275"/>
      <c r="AS579" s="275"/>
      <c r="AT579" s="275"/>
      <c r="AU579" s="275"/>
      <c r="AV579" s="275"/>
      <c r="AW579" s="275"/>
      <c r="AX579" s="275"/>
      <c r="AY579" s="275"/>
      <c r="AZ579" s="275"/>
      <c r="BA579" s="275"/>
      <c r="BB579" s="275"/>
      <c r="BC579" s="275"/>
      <c r="BD579" s="275"/>
      <c r="BE579" s="275"/>
      <c r="BF579" s="275"/>
      <c r="BG579" s="275"/>
      <c r="BH579" s="275"/>
      <c r="BI579" s="275"/>
    </row>
    <row r="580" spans="1:61" ht="18" customHeight="1" x14ac:dyDescent="0.2">
      <c r="A580" s="274"/>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275"/>
      <c r="AF580" s="275"/>
      <c r="AG580" s="275"/>
      <c r="AH580" s="275"/>
      <c r="AI580" s="275"/>
      <c r="AJ580" s="275"/>
      <c r="AK580" s="275"/>
      <c r="AL580" s="275"/>
      <c r="AM580" s="275"/>
      <c r="AN580" s="275"/>
      <c r="AO580" s="275"/>
      <c r="AP580" s="275"/>
      <c r="AQ580" s="275"/>
      <c r="AR580" s="275"/>
      <c r="AS580" s="275"/>
      <c r="AT580" s="275"/>
      <c r="AU580" s="275"/>
      <c r="AV580" s="275"/>
      <c r="AW580" s="275"/>
      <c r="AX580" s="275"/>
      <c r="AY580" s="275"/>
      <c r="AZ580" s="275"/>
      <c r="BA580" s="275"/>
      <c r="BB580" s="275"/>
      <c r="BC580" s="275"/>
      <c r="BD580" s="275"/>
      <c r="BE580" s="275"/>
      <c r="BF580" s="275"/>
      <c r="BG580" s="275"/>
      <c r="BH580" s="275"/>
      <c r="BI580" s="275"/>
    </row>
    <row r="581" spans="1:61" ht="18" customHeight="1" x14ac:dyDescent="0.2">
      <c r="A581" s="274"/>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75"/>
      <c r="AE581" s="275"/>
      <c r="AF581" s="275"/>
      <c r="AG581" s="275"/>
      <c r="AH581" s="275"/>
      <c r="AI581" s="275"/>
      <c r="AJ581" s="275"/>
      <c r="AK581" s="275"/>
      <c r="AL581" s="275"/>
      <c r="AM581" s="275"/>
      <c r="AN581" s="275"/>
      <c r="AO581" s="275"/>
      <c r="AP581" s="275"/>
      <c r="AQ581" s="275"/>
      <c r="AR581" s="275"/>
      <c r="AS581" s="275"/>
      <c r="AT581" s="275"/>
      <c r="AU581" s="275"/>
      <c r="AV581" s="275"/>
      <c r="AW581" s="275"/>
      <c r="AX581" s="275"/>
      <c r="AY581" s="275"/>
      <c r="AZ581" s="275"/>
      <c r="BA581" s="275"/>
      <c r="BB581" s="275"/>
      <c r="BC581" s="275"/>
      <c r="BD581" s="275"/>
      <c r="BE581" s="275"/>
      <c r="BF581" s="275"/>
      <c r="BG581" s="275"/>
      <c r="BH581" s="275"/>
      <c r="BI581" s="275"/>
    </row>
    <row r="582" spans="1:61" ht="18" customHeight="1" x14ac:dyDescent="0.2">
      <c r="A582" s="274"/>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75"/>
      <c r="AE582" s="275"/>
      <c r="AF582" s="275"/>
      <c r="AG582" s="275"/>
      <c r="AH582" s="275"/>
      <c r="AI582" s="275"/>
      <c r="AJ582" s="275"/>
      <c r="AK582" s="275"/>
      <c r="AL582" s="275"/>
      <c r="AM582" s="275"/>
      <c r="AN582" s="275"/>
      <c r="AO582" s="275"/>
      <c r="AP582" s="275"/>
      <c r="AQ582" s="275"/>
      <c r="AR582" s="275"/>
      <c r="AS582" s="275"/>
      <c r="AT582" s="275"/>
      <c r="AU582" s="275"/>
      <c r="AV582" s="275"/>
      <c r="AW582" s="275"/>
      <c r="AX582" s="275"/>
      <c r="AY582" s="275"/>
      <c r="AZ582" s="275"/>
      <c r="BA582" s="275"/>
      <c r="BB582" s="275"/>
      <c r="BC582" s="275"/>
      <c r="BD582" s="275"/>
      <c r="BE582" s="275"/>
      <c r="BF582" s="275"/>
      <c r="BG582" s="275"/>
      <c r="BH582" s="275"/>
      <c r="BI582" s="275"/>
    </row>
    <row r="583" spans="1:61" ht="18" customHeight="1" x14ac:dyDescent="0.2">
      <c r="A583" s="274"/>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275"/>
      <c r="AE583" s="275"/>
      <c r="AF583" s="275"/>
      <c r="AG583" s="275"/>
      <c r="AH583" s="275"/>
      <c r="AI583" s="275"/>
      <c r="AJ583" s="275"/>
      <c r="AK583" s="275"/>
      <c r="AL583" s="275"/>
      <c r="AM583" s="275"/>
      <c r="AN583" s="275"/>
      <c r="AO583" s="275"/>
      <c r="AP583" s="275"/>
      <c r="AQ583" s="275"/>
      <c r="AR583" s="275"/>
      <c r="AS583" s="275"/>
      <c r="AT583" s="275"/>
      <c r="AU583" s="275"/>
      <c r="AV583" s="275"/>
      <c r="AW583" s="275"/>
      <c r="AX583" s="275"/>
      <c r="AY583" s="275"/>
      <c r="AZ583" s="275"/>
      <c r="BA583" s="275"/>
      <c r="BB583" s="275"/>
      <c r="BC583" s="275"/>
      <c r="BD583" s="275"/>
      <c r="BE583" s="275"/>
      <c r="BF583" s="275"/>
      <c r="BG583" s="275"/>
      <c r="BH583" s="275"/>
      <c r="BI583" s="275"/>
    </row>
    <row r="584" spans="1:61" ht="18" customHeight="1" x14ac:dyDescent="0.2">
      <c r="A584" s="274"/>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c r="Z584" s="275"/>
      <c r="AA584" s="275"/>
      <c r="AB584" s="275"/>
      <c r="AC584" s="275"/>
      <c r="AD584" s="275"/>
      <c r="AE584" s="275"/>
      <c r="AF584" s="275"/>
      <c r="AG584" s="275"/>
      <c r="AH584" s="275"/>
      <c r="AI584" s="275"/>
      <c r="AJ584" s="275"/>
      <c r="AK584" s="275"/>
      <c r="AL584" s="275"/>
      <c r="AM584" s="275"/>
      <c r="AN584" s="275"/>
      <c r="AO584" s="275"/>
      <c r="AP584" s="275"/>
      <c r="AQ584" s="275"/>
      <c r="AR584" s="275"/>
      <c r="AS584" s="275"/>
      <c r="AT584" s="275"/>
      <c r="AU584" s="275"/>
      <c r="AV584" s="275"/>
      <c r="AW584" s="275"/>
      <c r="AX584" s="275"/>
      <c r="AY584" s="275"/>
      <c r="AZ584" s="275"/>
      <c r="BA584" s="275"/>
      <c r="BB584" s="275"/>
      <c r="BC584" s="275"/>
      <c r="BD584" s="275"/>
      <c r="BE584" s="275"/>
      <c r="BF584" s="275"/>
      <c r="BG584" s="275"/>
      <c r="BH584" s="275"/>
      <c r="BI584" s="275"/>
    </row>
    <row r="585" spans="1:61" ht="18" customHeight="1" x14ac:dyDescent="0.2">
      <c r="A585" s="274"/>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c r="Z585" s="275"/>
      <c r="AA585" s="275"/>
      <c r="AB585" s="275"/>
      <c r="AC585" s="275"/>
      <c r="AD585" s="275"/>
      <c r="AE585" s="275"/>
      <c r="AF585" s="275"/>
      <c r="AG585" s="275"/>
      <c r="AH585" s="275"/>
      <c r="AI585" s="275"/>
      <c r="AJ585" s="275"/>
      <c r="AK585" s="275"/>
      <c r="AL585" s="275"/>
      <c r="AM585" s="275"/>
      <c r="AN585" s="275"/>
      <c r="AO585" s="275"/>
      <c r="AP585" s="275"/>
      <c r="AQ585" s="275"/>
      <c r="AR585" s="275"/>
      <c r="AS585" s="275"/>
      <c r="AT585" s="275"/>
      <c r="AU585" s="275"/>
      <c r="AV585" s="275"/>
      <c r="AW585" s="275"/>
      <c r="AX585" s="275"/>
      <c r="AY585" s="275"/>
      <c r="AZ585" s="275"/>
      <c r="BA585" s="275"/>
      <c r="BB585" s="275"/>
      <c r="BC585" s="275"/>
      <c r="BD585" s="275"/>
      <c r="BE585" s="275"/>
      <c r="BF585" s="275"/>
      <c r="BG585" s="275"/>
      <c r="BH585" s="275"/>
      <c r="BI585" s="275"/>
    </row>
    <row r="586" spans="1:61" ht="18" customHeight="1" x14ac:dyDescent="0.2">
      <c r="A586" s="274"/>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c r="Z586" s="275"/>
      <c r="AA586" s="275"/>
      <c r="AB586" s="275"/>
      <c r="AC586" s="275"/>
      <c r="AD586" s="275"/>
      <c r="AE586" s="275"/>
      <c r="AF586" s="275"/>
      <c r="AG586" s="275"/>
      <c r="AH586" s="275"/>
      <c r="AI586" s="275"/>
      <c r="AJ586" s="275"/>
      <c r="AK586" s="275"/>
      <c r="AL586" s="275"/>
      <c r="AM586" s="275"/>
      <c r="AN586" s="275"/>
      <c r="AO586" s="275"/>
      <c r="AP586" s="275"/>
      <c r="AQ586" s="275"/>
      <c r="AR586" s="275"/>
      <c r="AS586" s="275"/>
      <c r="AT586" s="275"/>
      <c r="AU586" s="275"/>
      <c r="AV586" s="275"/>
      <c r="AW586" s="275"/>
      <c r="AX586" s="275"/>
      <c r="AY586" s="275"/>
      <c r="AZ586" s="275"/>
      <c r="BA586" s="275"/>
      <c r="BB586" s="275"/>
      <c r="BC586" s="275"/>
      <c r="BD586" s="275"/>
      <c r="BE586" s="275"/>
      <c r="BF586" s="275"/>
      <c r="BG586" s="275"/>
      <c r="BH586" s="275"/>
      <c r="BI586" s="275"/>
    </row>
    <row r="587" spans="1:61" ht="18" customHeight="1" x14ac:dyDescent="0.2">
      <c r="A587" s="274"/>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75"/>
      <c r="AE587" s="275"/>
      <c r="AF587" s="275"/>
      <c r="AG587" s="275"/>
      <c r="AH587" s="275"/>
      <c r="AI587" s="275"/>
      <c r="AJ587" s="275"/>
      <c r="AK587" s="275"/>
      <c r="AL587" s="275"/>
      <c r="AM587" s="275"/>
      <c r="AN587" s="275"/>
      <c r="AO587" s="275"/>
      <c r="AP587" s="275"/>
      <c r="AQ587" s="275"/>
      <c r="AR587" s="275"/>
      <c r="AS587" s="275"/>
      <c r="AT587" s="275"/>
      <c r="AU587" s="275"/>
      <c r="AV587" s="275"/>
      <c r="AW587" s="275"/>
      <c r="AX587" s="275"/>
      <c r="AY587" s="275"/>
      <c r="AZ587" s="275"/>
      <c r="BA587" s="275"/>
      <c r="BB587" s="275"/>
      <c r="BC587" s="275"/>
      <c r="BD587" s="275"/>
      <c r="BE587" s="275"/>
      <c r="BF587" s="275"/>
      <c r="BG587" s="275"/>
      <c r="BH587" s="275"/>
      <c r="BI587" s="275"/>
    </row>
    <row r="588" spans="1:61" ht="18" customHeight="1" x14ac:dyDescent="0.2">
      <c r="A588" s="274"/>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75"/>
      <c r="AE588" s="275"/>
      <c r="AF588" s="275"/>
      <c r="AG588" s="275"/>
      <c r="AH588" s="275"/>
      <c r="AI588" s="275"/>
      <c r="AJ588" s="275"/>
      <c r="AK588" s="275"/>
      <c r="AL588" s="275"/>
      <c r="AM588" s="275"/>
      <c r="AN588" s="275"/>
      <c r="AO588" s="275"/>
      <c r="AP588" s="275"/>
      <c r="AQ588" s="275"/>
      <c r="AR588" s="275"/>
      <c r="AS588" s="275"/>
      <c r="AT588" s="275"/>
      <c r="AU588" s="275"/>
      <c r="AV588" s="275"/>
      <c r="AW588" s="275"/>
      <c r="AX588" s="275"/>
      <c r="AY588" s="275"/>
      <c r="AZ588" s="275"/>
      <c r="BA588" s="275"/>
      <c r="BB588" s="275"/>
      <c r="BC588" s="275"/>
      <c r="BD588" s="275"/>
      <c r="BE588" s="275"/>
      <c r="BF588" s="275"/>
      <c r="BG588" s="275"/>
      <c r="BH588" s="275"/>
      <c r="BI588" s="275"/>
    </row>
    <row r="589" spans="1:61" ht="18" customHeight="1" x14ac:dyDescent="0.2">
      <c r="A589" s="274"/>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75"/>
      <c r="AE589" s="275"/>
      <c r="AF589" s="275"/>
      <c r="AG589" s="275"/>
      <c r="AH589" s="275"/>
      <c r="AI589" s="275"/>
      <c r="AJ589" s="275"/>
      <c r="AK589" s="275"/>
      <c r="AL589" s="275"/>
      <c r="AM589" s="275"/>
      <c r="AN589" s="275"/>
      <c r="AO589" s="275"/>
      <c r="AP589" s="275"/>
      <c r="AQ589" s="275"/>
      <c r="AR589" s="275"/>
      <c r="AS589" s="275"/>
      <c r="AT589" s="275"/>
      <c r="AU589" s="275"/>
      <c r="AV589" s="275"/>
      <c r="AW589" s="275"/>
      <c r="AX589" s="275"/>
      <c r="AY589" s="275"/>
      <c r="AZ589" s="275"/>
      <c r="BA589" s="275"/>
      <c r="BB589" s="275"/>
      <c r="BC589" s="275"/>
      <c r="BD589" s="275"/>
      <c r="BE589" s="275"/>
      <c r="BF589" s="275"/>
      <c r="BG589" s="275"/>
      <c r="BH589" s="275"/>
      <c r="BI589" s="275"/>
    </row>
    <row r="590" spans="1:61" ht="18" customHeight="1" x14ac:dyDescent="0.2">
      <c r="A590" s="274"/>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75"/>
      <c r="AE590" s="275"/>
      <c r="AF590" s="275"/>
      <c r="AG590" s="275"/>
      <c r="AH590" s="275"/>
      <c r="AI590" s="275"/>
      <c r="AJ590" s="275"/>
      <c r="AK590" s="275"/>
      <c r="AL590" s="275"/>
      <c r="AM590" s="275"/>
      <c r="AN590" s="275"/>
      <c r="AO590" s="275"/>
      <c r="AP590" s="275"/>
      <c r="AQ590" s="275"/>
      <c r="AR590" s="275"/>
      <c r="AS590" s="275"/>
      <c r="AT590" s="275"/>
      <c r="AU590" s="275"/>
      <c r="AV590" s="275"/>
      <c r="AW590" s="275"/>
      <c r="AX590" s="275"/>
      <c r="AY590" s="275"/>
      <c r="AZ590" s="275"/>
      <c r="BA590" s="275"/>
      <c r="BB590" s="275"/>
      <c r="BC590" s="275"/>
      <c r="BD590" s="275"/>
      <c r="BE590" s="275"/>
      <c r="BF590" s="275"/>
      <c r="BG590" s="275"/>
      <c r="BH590" s="275"/>
      <c r="BI590" s="275"/>
    </row>
    <row r="591" spans="1:61" ht="18" customHeight="1" x14ac:dyDescent="0.2">
      <c r="A591" s="274"/>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s="275"/>
      <c r="AG591" s="275"/>
      <c r="AH591" s="275"/>
      <c r="AI591" s="275"/>
      <c r="AJ591" s="275"/>
      <c r="AK591" s="275"/>
      <c r="AL591" s="275"/>
      <c r="AM591" s="275"/>
      <c r="AN591" s="275"/>
      <c r="AO591" s="275"/>
      <c r="AP591" s="275"/>
      <c r="AQ591" s="275"/>
      <c r="AR591" s="275"/>
      <c r="AS591" s="275"/>
      <c r="AT591" s="275"/>
      <c r="AU591" s="275"/>
      <c r="AV591" s="275"/>
      <c r="AW591" s="275"/>
      <c r="AX591" s="275"/>
      <c r="AY591" s="275"/>
      <c r="AZ591" s="275"/>
      <c r="BA591" s="275"/>
      <c r="BB591" s="275"/>
      <c r="BC591" s="275"/>
      <c r="BD591" s="275"/>
      <c r="BE591" s="275"/>
      <c r="BF591" s="275"/>
      <c r="BG591" s="275"/>
      <c r="BH591" s="275"/>
      <c r="BI591" s="275"/>
    </row>
    <row r="592" spans="1:61" ht="18" customHeight="1" x14ac:dyDescent="0.2">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F592" s="274"/>
      <c r="AG592" s="274"/>
      <c r="AH592" s="274"/>
      <c r="AI592" s="274"/>
      <c r="AJ592" s="274"/>
      <c r="AK592" s="274"/>
      <c r="AL592" s="274"/>
      <c r="AM592" s="274"/>
      <c r="AN592" s="274"/>
      <c r="AO592" s="274"/>
      <c r="AP592" s="274"/>
      <c r="AQ592" s="274"/>
      <c r="AR592" s="274"/>
      <c r="AS592" s="274"/>
      <c r="AT592" s="274"/>
      <c r="AU592" s="274"/>
      <c r="AV592" s="274"/>
      <c r="AW592" s="274"/>
      <c r="AX592" s="274"/>
      <c r="AY592" s="274"/>
      <c r="AZ592" s="274"/>
      <c r="BA592" s="274"/>
      <c r="BB592" s="274"/>
      <c r="BC592" s="274"/>
      <c r="BD592" s="274"/>
      <c r="BE592" s="274"/>
      <c r="BF592" s="274"/>
      <c r="BG592" s="274"/>
      <c r="BH592" s="274"/>
      <c r="BI592" s="274"/>
    </row>
    <row r="593" spans="1:61" ht="18" customHeight="1" x14ac:dyDescent="0.2">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274"/>
      <c r="AF593" s="274"/>
      <c r="AG593" s="274"/>
      <c r="AH593" s="274"/>
      <c r="AI593" s="274"/>
      <c r="AJ593" s="274"/>
      <c r="AK593" s="274"/>
      <c r="AL593" s="274"/>
      <c r="AM593" s="274"/>
      <c r="AN593" s="274"/>
      <c r="AO593" s="274"/>
      <c r="AP593" s="274"/>
      <c r="AQ593" s="274"/>
      <c r="AR593" s="274"/>
      <c r="AS593" s="274"/>
      <c r="AT593" s="274"/>
      <c r="AU593" s="274"/>
      <c r="AV593" s="274"/>
      <c r="AW593" s="274"/>
      <c r="AX593" s="274"/>
      <c r="AY593" s="274"/>
      <c r="AZ593" s="274"/>
      <c r="BA593" s="274"/>
      <c r="BB593" s="274"/>
      <c r="BC593" s="274"/>
      <c r="BD593" s="274"/>
      <c r="BE593" s="274"/>
      <c r="BF593" s="274"/>
      <c r="BG593" s="274"/>
      <c r="BH593" s="274"/>
      <c r="BI593" s="274"/>
    </row>
    <row r="594" spans="1:61" ht="18" customHeight="1" x14ac:dyDescent="0.2">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74"/>
      <c r="AE594" s="274"/>
      <c r="AF594" s="274"/>
      <c r="AG594" s="274"/>
      <c r="AH594" s="274"/>
      <c r="AI594" s="274"/>
      <c r="AJ594" s="274"/>
      <c r="AK594" s="274"/>
      <c r="AL594" s="274"/>
      <c r="AM594" s="274"/>
      <c r="AN594" s="274"/>
      <c r="AO594" s="274"/>
      <c r="AP594" s="274"/>
      <c r="AQ594" s="274"/>
      <c r="AR594" s="274"/>
      <c r="AS594" s="274"/>
      <c r="AT594" s="274"/>
      <c r="AU594" s="274"/>
      <c r="AV594" s="274"/>
      <c r="AW594" s="274"/>
      <c r="AX594" s="274"/>
      <c r="AY594" s="274"/>
      <c r="AZ594" s="274"/>
      <c r="BA594" s="274"/>
      <c r="BB594" s="274"/>
      <c r="BC594" s="274"/>
      <c r="BD594" s="274"/>
      <c r="BE594" s="274"/>
      <c r="BF594" s="274"/>
      <c r="BG594" s="274"/>
      <c r="BH594" s="274"/>
      <c r="BI594" s="274"/>
    </row>
    <row r="595" spans="1:61" ht="18" customHeight="1" x14ac:dyDescent="0.2">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74"/>
      <c r="AE595" s="274"/>
      <c r="AF595" s="274"/>
      <c r="AG595" s="274"/>
      <c r="AH595" s="274"/>
      <c r="AI595" s="274"/>
      <c r="AJ595" s="274"/>
      <c r="AK595" s="274"/>
      <c r="AL595" s="274"/>
      <c r="AM595" s="274"/>
      <c r="AN595" s="274"/>
      <c r="AO595" s="274"/>
      <c r="AP595" s="274"/>
      <c r="AQ595" s="274"/>
      <c r="AR595" s="274"/>
      <c r="AS595" s="274"/>
      <c r="AT595" s="274"/>
      <c r="AU595" s="274"/>
      <c r="AV595" s="274"/>
      <c r="AW595" s="274"/>
      <c r="AX595" s="274"/>
      <c r="AY595" s="274"/>
      <c r="AZ595" s="274"/>
      <c r="BA595" s="274"/>
      <c r="BB595" s="274"/>
      <c r="BC595" s="274"/>
      <c r="BD595" s="274"/>
      <c r="BE595" s="274"/>
      <c r="BF595" s="274"/>
      <c r="BG595" s="274"/>
      <c r="BH595" s="274"/>
      <c r="BI595" s="274"/>
    </row>
    <row r="596" spans="1:61" ht="18" customHeight="1" x14ac:dyDescent="0.2">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c r="AA596" s="274"/>
      <c r="AB596" s="274"/>
      <c r="AC596" s="274"/>
      <c r="AD596" s="274"/>
      <c r="AE596" s="274"/>
      <c r="AF596" s="274"/>
      <c r="AG596" s="274"/>
      <c r="AH596" s="274"/>
      <c r="AI596" s="274"/>
      <c r="AJ596" s="274"/>
      <c r="AK596" s="274"/>
      <c r="AL596" s="274"/>
      <c r="AM596" s="274"/>
      <c r="AN596" s="274"/>
      <c r="AO596" s="274"/>
      <c r="AP596" s="274"/>
      <c r="AQ596" s="274"/>
      <c r="AR596" s="274"/>
      <c r="AS596" s="274"/>
      <c r="AT596" s="274"/>
      <c r="AU596" s="274"/>
      <c r="AV596" s="274"/>
      <c r="AW596" s="274"/>
      <c r="AX596" s="274"/>
      <c r="AY596" s="274"/>
      <c r="AZ596" s="274"/>
      <c r="BA596" s="274"/>
      <c r="BB596" s="274"/>
      <c r="BC596" s="274"/>
      <c r="BD596" s="274"/>
      <c r="BE596" s="274"/>
      <c r="BF596" s="274"/>
      <c r="BG596" s="274"/>
      <c r="BH596" s="274"/>
      <c r="BI596" s="274"/>
    </row>
    <row r="597" spans="1:61" ht="18" customHeight="1" x14ac:dyDescent="0.2">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c r="AA597" s="274"/>
      <c r="AB597" s="274"/>
      <c r="AC597" s="274"/>
      <c r="AD597" s="274"/>
      <c r="AE597" s="274"/>
      <c r="AF597" s="274"/>
      <c r="AG597" s="274"/>
      <c r="AH597" s="274"/>
      <c r="AI597" s="274"/>
      <c r="AJ597" s="274"/>
      <c r="AK597" s="274"/>
      <c r="AL597" s="274"/>
      <c r="AM597" s="274"/>
      <c r="AN597" s="274"/>
      <c r="AO597" s="274"/>
      <c r="AP597" s="274"/>
      <c r="AQ597" s="274"/>
      <c r="AR597" s="274"/>
      <c r="AS597" s="274"/>
      <c r="AT597" s="274"/>
      <c r="AU597" s="274"/>
      <c r="AV597" s="274"/>
      <c r="AW597" s="274"/>
      <c r="AX597" s="274"/>
      <c r="AY597" s="274"/>
      <c r="AZ597" s="274"/>
      <c r="BA597" s="274"/>
      <c r="BB597" s="274"/>
      <c r="BC597" s="274"/>
      <c r="BD597" s="274"/>
      <c r="BE597" s="274"/>
      <c r="BF597" s="274"/>
      <c r="BG597" s="274"/>
      <c r="BH597" s="274"/>
      <c r="BI597" s="274"/>
    </row>
    <row r="598" spans="1:61" ht="18" customHeight="1" x14ac:dyDescent="0.2">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c r="AA598" s="274"/>
      <c r="AB598" s="274"/>
      <c r="AC598" s="274"/>
      <c r="AD598" s="274"/>
      <c r="AE598" s="274"/>
      <c r="AF598" s="274"/>
      <c r="AG598" s="274"/>
      <c r="AH598" s="274"/>
      <c r="AI598" s="274"/>
      <c r="AJ598" s="274"/>
      <c r="AK598" s="274"/>
      <c r="AL598" s="274"/>
      <c r="AM598" s="274"/>
      <c r="AN598" s="274"/>
      <c r="AO598" s="274"/>
      <c r="AP598" s="274"/>
      <c r="AQ598" s="274"/>
      <c r="AR598" s="274"/>
      <c r="AS598" s="274"/>
      <c r="AT598" s="274"/>
      <c r="AU598" s="274"/>
      <c r="AV598" s="274"/>
      <c r="AW598" s="274"/>
      <c r="AX598" s="274"/>
      <c r="AY598" s="274"/>
      <c r="AZ598" s="274"/>
      <c r="BA598" s="274"/>
      <c r="BB598" s="274"/>
      <c r="BC598" s="274"/>
      <c r="BD598" s="274"/>
      <c r="BE598" s="274"/>
      <c r="BF598" s="274"/>
      <c r="BG598" s="274"/>
      <c r="BH598" s="274"/>
      <c r="BI598" s="274"/>
    </row>
    <row r="599" spans="1:61" ht="18" customHeight="1" x14ac:dyDescent="0.2">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s="274"/>
      <c r="AG599" s="274"/>
      <c r="AH599" s="274"/>
      <c r="AI599" s="274"/>
      <c r="AJ599" s="274"/>
      <c r="AK599" s="274"/>
      <c r="AL599" s="274"/>
      <c r="AM599" s="274"/>
      <c r="AN599" s="274"/>
      <c r="AO599" s="274"/>
      <c r="AP599" s="274"/>
      <c r="AQ599" s="274"/>
      <c r="AR599" s="274"/>
      <c r="AS599" s="274"/>
      <c r="AT599" s="274"/>
      <c r="AU599" s="274"/>
      <c r="AV599" s="274"/>
      <c r="AW599" s="274"/>
      <c r="AX599" s="274"/>
      <c r="AY599" s="274"/>
      <c r="AZ599" s="274"/>
      <c r="BA599" s="274"/>
      <c r="BB599" s="274"/>
      <c r="BC599" s="274"/>
      <c r="BD599" s="274"/>
      <c r="BE599" s="274"/>
      <c r="BF599" s="274"/>
      <c r="BG599" s="274"/>
      <c r="BH599" s="274"/>
      <c r="BI599" s="274"/>
    </row>
    <row r="600" spans="1:61" ht="18" customHeight="1" x14ac:dyDescent="0.2">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c r="AA600" s="274"/>
      <c r="AB600" s="274"/>
      <c r="AC600" s="274"/>
      <c r="AD600" s="274"/>
      <c r="AE600" s="274"/>
      <c r="AF600" s="274"/>
      <c r="AG600" s="274"/>
      <c r="AH600" s="274"/>
      <c r="AI600" s="274"/>
      <c r="AJ600" s="274"/>
      <c r="AK600" s="274"/>
      <c r="AL600" s="274"/>
      <c r="AM600" s="274"/>
      <c r="AN600" s="274"/>
      <c r="AO600" s="274"/>
      <c r="AP600" s="274"/>
      <c r="AQ600" s="274"/>
      <c r="AR600" s="274"/>
      <c r="AS600" s="274"/>
      <c r="AT600" s="274"/>
      <c r="AU600" s="274"/>
      <c r="AV600" s="274"/>
      <c r="AW600" s="274"/>
      <c r="AX600" s="274"/>
      <c r="AY600" s="274"/>
      <c r="AZ600" s="274"/>
      <c r="BA600" s="274"/>
      <c r="BB600" s="274"/>
      <c r="BC600" s="274"/>
      <c r="BD600" s="274"/>
      <c r="BE600" s="274"/>
      <c r="BF600" s="274"/>
      <c r="BG600" s="274"/>
      <c r="BH600" s="274"/>
      <c r="BI600" s="274"/>
    </row>
    <row r="601" spans="1:61" ht="18" customHeight="1" x14ac:dyDescent="0.2">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c r="AA601" s="274"/>
      <c r="AB601" s="274"/>
      <c r="AC601" s="274"/>
      <c r="AD601" s="274"/>
      <c r="AE601" s="274"/>
      <c r="AF601" s="274"/>
      <c r="AG601" s="274"/>
      <c r="AH601" s="274"/>
      <c r="AI601" s="274"/>
      <c r="AJ601" s="274"/>
      <c r="AK601" s="274"/>
      <c r="AL601" s="274"/>
      <c r="AM601" s="274"/>
      <c r="AN601" s="274"/>
      <c r="AO601" s="274"/>
      <c r="AP601" s="274"/>
      <c r="AQ601" s="274"/>
      <c r="AR601" s="274"/>
      <c r="AS601" s="274"/>
      <c r="AT601" s="274"/>
      <c r="AU601" s="274"/>
      <c r="AV601" s="274"/>
      <c r="AW601" s="274"/>
      <c r="AX601" s="274"/>
      <c r="AY601" s="274"/>
      <c r="AZ601" s="274"/>
      <c r="BA601" s="274"/>
      <c r="BB601" s="274"/>
      <c r="BC601" s="274"/>
      <c r="BD601" s="274"/>
      <c r="BE601" s="274"/>
      <c r="BF601" s="274"/>
      <c r="BG601" s="274"/>
      <c r="BH601" s="274"/>
      <c r="BI601" s="274"/>
    </row>
    <row r="602" spans="1:61" ht="18" customHeight="1" x14ac:dyDescent="0.2">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c r="AA602" s="274"/>
      <c r="AB602" s="274"/>
      <c r="AC602" s="274"/>
      <c r="AD602" s="274"/>
      <c r="AE602" s="274"/>
      <c r="AF602" s="274"/>
      <c r="AG602" s="274"/>
      <c r="AH602" s="274"/>
      <c r="AI602" s="274"/>
      <c r="AJ602" s="274"/>
      <c r="AK602" s="274"/>
      <c r="AL602" s="274"/>
      <c r="AM602" s="274"/>
      <c r="AN602" s="274"/>
      <c r="AO602" s="274"/>
      <c r="AP602" s="274"/>
      <c r="AQ602" s="274"/>
      <c r="AR602" s="274"/>
      <c r="AS602" s="274"/>
      <c r="AT602" s="274"/>
      <c r="AU602" s="274"/>
      <c r="AV602" s="274"/>
      <c r="AW602" s="274"/>
      <c r="AX602" s="274"/>
      <c r="AY602" s="274"/>
      <c r="AZ602" s="274"/>
      <c r="BA602" s="274"/>
      <c r="BB602" s="274"/>
      <c r="BC602" s="274"/>
      <c r="BD602" s="274"/>
      <c r="BE602" s="274"/>
      <c r="BF602" s="274"/>
      <c r="BG602" s="274"/>
      <c r="BH602" s="274"/>
      <c r="BI602" s="274"/>
    </row>
    <row r="603" spans="1:61" ht="18" customHeight="1" x14ac:dyDescent="0.2">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c r="AA603" s="274"/>
      <c r="AB603" s="274"/>
      <c r="AC603" s="274"/>
      <c r="AD603" s="274"/>
      <c r="AE603" s="274"/>
      <c r="AF603" s="274"/>
      <c r="AG603" s="274"/>
      <c r="AH603" s="274"/>
      <c r="AI603" s="274"/>
      <c r="AJ603" s="274"/>
      <c r="AK603" s="274"/>
      <c r="AL603" s="274"/>
      <c r="AM603" s="274"/>
      <c r="AN603" s="274"/>
      <c r="AO603" s="274"/>
      <c r="AP603" s="274"/>
      <c r="AQ603" s="274"/>
      <c r="AR603" s="274"/>
      <c r="AS603" s="274"/>
      <c r="AT603" s="274"/>
      <c r="AU603" s="274"/>
      <c r="AV603" s="274"/>
      <c r="AW603" s="274"/>
      <c r="AX603" s="274"/>
      <c r="AY603" s="274"/>
      <c r="AZ603" s="274"/>
      <c r="BA603" s="274"/>
      <c r="BB603" s="274"/>
      <c r="BC603" s="274"/>
      <c r="BD603" s="274"/>
      <c r="BE603" s="274"/>
      <c r="BF603" s="274"/>
      <c r="BG603" s="274"/>
      <c r="BH603" s="274"/>
      <c r="BI603" s="274"/>
    </row>
    <row r="604" spans="1:61" ht="18" customHeight="1" x14ac:dyDescent="0.2">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c r="AA604" s="274"/>
      <c r="AB604" s="274"/>
      <c r="AC604" s="274"/>
      <c r="AD604" s="274"/>
      <c r="AE604" s="274"/>
      <c r="AF604" s="274"/>
      <c r="AG604" s="274"/>
      <c r="AH604" s="274"/>
      <c r="AI604" s="274"/>
      <c r="AJ604" s="274"/>
      <c r="AK604" s="274"/>
      <c r="AL604" s="274"/>
      <c r="AM604" s="274"/>
      <c r="AN604" s="274"/>
      <c r="AO604" s="274"/>
      <c r="AP604" s="274"/>
      <c r="AQ604" s="274"/>
      <c r="AR604" s="274"/>
      <c r="AS604" s="274"/>
      <c r="AT604" s="274"/>
      <c r="AU604" s="274"/>
      <c r="AV604" s="274"/>
      <c r="AW604" s="274"/>
      <c r="AX604" s="274"/>
      <c r="AY604" s="274"/>
      <c r="AZ604" s="274"/>
      <c r="BA604" s="274"/>
      <c r="BB604" s="274"/>
      <c r="BC604" s="274"/>
      <c r="BD604" s="274"/>
      <c r="BE604" s="274"/>
      <c r="BF604" s="274"/>
      <c r="BG604" s="274"/>
      <c r="BH604" s="274"/>
      <c r="BI604" s="274"/>
    </row>
    <row r="605" spans="1:61" ht="18" customHeight="1" x14ac:dyDescent="0.2">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c r="AA605" s="274"/>
      <c r="AB605" s="274"/>
      <c r="AC605" s="274"/>
      <c r="AD605" s="274"/>
      <c r="AE605" s="274"/>
      <c r="AF605" s="274"/>
      <c r="AG605" s="274"/>
      <c r="AH605" s="274"/>
      <c r="AI605" s="274"/>
      <c r="AJ605" s="274"/>
      <c r="AK605" s="274"/>
      <c r="AL605" s="274"/>
      <c r="AM605" s="274"/>
      <c r="AN605" s="274"/>
      <c r="AO605" s="274"/>
      <c r="AP605" s="274"/>
      <c r="AQ605" s="274"/>
      <c r="AR605" s="274"/>
      <c r="AS605" s="274"/>
      <c r="AT605" s="274"/>
      <c r="AU605" s="274"/>
      <c r="AV605" s="274"/>
      <c r="AW605" s="274"/>
      <c r="AX605" s="274"/>
      <c r="AY605" s="274"/>
      <c r="AZ605" s="274"/>
      <c r="BA605" s="274"/>
      <c r="BB605" s="274"/>
      <c r="BC605" s="274"/>
      <c r="BD605" s="274"/>
      <c r="BE605" s="274"/>
      <c r="BF605" s="274"/>
      <c r="BG605" s="274"/>
      <c r="BH605" s="274"/>
      <c r="BI605" s="274"/>
    </row>
    <row r="606" spans="1:61" ht="18" customHeight="1" x14ac:dyDescent="0.2">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c r="AA606" s="274"/>
      <c r="AB606" s="274"/>
      <c r="AC606" s="274"/>
      <c r="AD606" s="274"/>
      <c r="AE606" s="274"/>
      <c r="AF606" s="274"/>
      <c r="AG606" s="274"/>
      <c r="AH606" s="274"/>
      <c r="AI606" s="274"/>
      <c r="AJ606" s="274"/>
      <c r="AK606" s="274"/>
      <c r="AL606" s="274"/>
      <c r="AM606" s="274"/>
      <c r="AN606" s="274"/>
      <c r="AO606" s="274"/>
      <c r="AP606" s="274"/>
      <c r="AQ606" s="274"/>
      <c r="AR606" s="274"/>
      <c r="AS606" s="274"/>
      <c r="AT606" s="274"/>
      <c r="AU606" s="274"/>
      <c r="AV606" s="274"/>
      <c r="AW606" s="274"/>
      <c r="AX606" s="274"/>
      <c r="AY606" s="274"/>
      <c r="AZ606" s="274"/>
      <c r="BA606" s="274"/>
      <c r="BB606" s="274"/>
      <c r="BC606" s="274"/>
      <c r="BD606" s="274"/>
      <c r="BE606" s="274"/>
      <c r="BF606" s="274"/>
      <c r="BG606" s="274"/>
      <c r="BH606" s="274"/>
      <c r="BI606" s="274"/>
    </row>
    <row r="607" spans="1:61" ht="18" customHeight="1" x14ac:dyDescent="0.2">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c r="AA607" s="274"/>
      <c r="AB607" s="274"/>
      <c r="AC607" s="274"/>
      <c r="AD607" s="274"/>
      <c r="AE607" s="274"/>
      <c r="AF607" s="274"/>
      <c r="AG607" s="274"/>
      <c r="AH607" s="274"/>
      <c r="AI607" s="274"/>
      <c r="AJ607" s="274"/>
      <c r="AK607" s="274"/>
      <c r="AL607" s="274"/>
      <c r="AM607" s="274"/>
      <c r="AN607" s="274"/>
      <c r="AO607" s="274"/>
      <c r="AP607" s="274"/>
      <c r="AQ607" s="274"/>
      <c r="AR607" s="274"/>
      <c r="AS607" s="274"/>
      <c r="AT607" s="274"/>
      <c r="AU607" s="274"/>
      <c r="AV607" s="274"/>
      <c r="AW607" s="274"/>
      <c r="AX607" s="274"/>
      <c r="AY607" s="274"/>
      <c r="AZ607" s="274"/>
      <c r="BA607" s="274"/>
      <c r="BB607" s="274"/>
      <c r="BC607" s="274"/>
      <c r="BD607" s="274"/>
      <c r="BE607" s="274"/>
      <c r="BF607" s="274"/>
      <c r="BG607" s="274"/>
      <c r="BH607" s="274"/>
      <c r="BI607" s="274"/>
    </row>
    <row r="608" spans="1:61" ht="18" customHeight="1" x14ac:dyDescent="0.2">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row>
    <row r="609" spans="1:61" ht="18" customHeight="1" x14ac:dyDescent="0.2">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row>
    <row r="610" spans="1:61" ht="18" customHeight="1" x14ac:dyDescent="0.2">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c r="AA610" s="274"/>
      <c r="AB610" s="274"/>
      <c r="AC610" s="274"/>
      <c r="AD610" s="274"/>
      <c r="AE610" s="274"/>
      <c r="AF610" s="274"/>
      <c r="AG610" s="274"/>
      <c r="AH610" s="274"/>
      <c r="AI610" s="274"/>
      <c r="AJ610" s="274"/>
      <c r="AK610" s="274"/>
      <c r="AL610" s="274"/>
      <c r="AM610" s="274"/>
      <c r="AN610" s="274"/>
      <c r="AO610" s="274"/>
      <c r="AP610" s="274"/>
      <c r="AQ610" s="274"/>
      <c r="AR610" s="274"/>
      <c r="AS610" s="274"/>
      <c r="AT610" s="274"/>
      <c r="AU610" s="274"/>
      <c r="AV610" s="274"/>
      <c r="AW610" s="274"/>
      <c r="AX610" s="274"/>
      <c r="AY610" s="274"/>
      <c r="AZ610" s="274"/>
      <c r="BA610" s="274"/>
      <c r="BB610" s="274"/>
      <c r="BC610" s="274"/>
      <c r="BD610" s="274"/>
      <c r="BE610" s="274"/>
      <c r="BF610" s="274"/>
      <c r="BG610" s="274"/>
      <c r="BH610" s="274"/>
      <c r="BI610" s="274"/>
    </row>
    <row r="611" spans="1:61" ht="18" customHeight="1" x14ac:dyDescent="0.2">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c r="AA611" s="274"/>
      <c r="AB611" s="274"/>
      <c r="AC611" s="274"/>
      <c r="AD611" s="274"/>
      <c r="AE611" s="274"/>
      <c r="AF611" s="274"/>
      <c r="AG611" s="274"/>
      <c r="AH611" s="274"/>
      <c r="AI611" s="274"/>
      <c r="AJ611" s="274"/>
      <c r="AK611" s="274"/>
      <c r="AL611" s="274"/>
      <c r="AM611" s="274"/>
      <c r="AN611" s="274"/>
      <c r="AO611" s="274"/>
      <c r="AP611" s="274"/>
      <c r="AQ611" s="274"/>
      <c r="AR611" s="274"/>
      <c r="AS611" s="274"/>
      <c r="AT611" s="274"/>
      <c r="AU611" s="274"/>
      <c r="AV611" s="274"/>
      <c r="AW611" s="274"/>
      <c r="AX611" s="274"/>
      <c r="AY611" s="274"/>
      <c r="AZ611" s="274"/>
      <c r="BA611" s="274"/>
      <c r="BB611" s="274"/>
      <c r="BC611" s="274"/>
      <c r="BD611" s="274"/>
      <c r="BE611" s="274"/>
      <c r="BF611" s="274"/>
      <c r="BG611" s="274"/>
      <c r="BH611" s="274"/>
      <c r="BI611" s="274"/>
    </row>
    <row r="612" spans="1:61" ht="18" customHeight="1" x14ac:dyDescent="0.2">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274"/>
      <c r="AF612" s="274"/>
      <c r="AG612" s="274"/>
      <c r="AH612" s="274"/>
      <c r="AI612" s="274"/>
      <c r="AJ612" s="274"/>
      <c r="AK612" s="274"/>
      <c r="AL612" s="274"/>
      <c r="AM612" s="274"/>
      <c r="AN612" s="274"/>
      <c r="AO612" s="274"/>
      <c r="AP612" s="274"/>
      <c r="AQ612" s="274"/>
      <c r="AR612" s="274"/>
      <c r="AS612" s="274"/>
      <c r="AT612" s="274"/>
      <c r="AU612" s="274"/>
      <c r="AV612" s="274"/>
      <c r="AW612" s="274"/>
      <c r="AX612" s="274"/>
      <c r="AY612" s="274"/>
      <c r="AZ612" s="274"/>
      <c r="BA612" s="274"/>
      <c r="BB612" s="274"/>
      <c r="BC612" s="274"/>
      <c r="BD612" s="274"/>
      <c r="BE612" s="274"/>
      <c r="BF612" s="274"/>
      <c r="BG612" s="274"/>
      <c r="BH612" s="274"/>
      <c r="BI612" s="274"/>
    </row>
    <row r="613" spans="1:61" ht="18" customHeight="1" x14ac:dyDescent="0.2">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c r="AA613" s="274"/>
      <c r="AB613" s="274"/>
      <c r="AC613" s="274"/>
      <c r="AD613" s="274"/>
      <c r="AE613" s="274"/>
      <c r="AF613" s="274"/>
      <c r="AG613" s="274"/>
      <c r="AH613" s="274"/>
      <c r="AI613" s="274"/>
      <c r="AJ613" s="274"/>
      <c r="AK613" s="274"/>
      <c r="AL613" s="274"/>
      <c r="AM613" s="274"/>
      <c r="AN613" s="274"/>
      <c r="AO613" s="274"/>
      <c r="AP613" s="274"/>
      <c r="AQ613" s="274"/>
      <c r="AR613" s="274"/>
      <c r="AS613" s="274"/>
      <c r="AT613" s="274"/>
      <c r="AU613" s="274"/>
      <c r="AV613" s="274"/>
      <c r="AW613" s="274"/>
      <c r="AX613" s="274"/>
      <c r="AY613" s="274"/>
      <c r="AZ613" s="274"/>
      <c r="BA613" s="274"/>
      <c r="BB613" s="274"/>
      <c r="BC613" s="274"/>
      <c r="BD613" s="274"/>
      <c r="BE613" s="274"/>
      <c r="BF613" s="274"/>
      <c r="BG613" s="274"/>
      <c r="BH613" s="274"/>
      <c r="BI613" s="274"/>
    </row>
    <row r="614" spans="1:61" ht="18" customHeight="1" x14ac:dyDescent="0.2">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c r="AA614" s="274"/>
      <c r="AB614" s="274"/>
      <c r="AC614" s="274"/>
      <c r="AD614" s="274"/>
      <c r="AE614" s="274"/>
      <c r="AF614" s="274"/>
      <c r="AG614" s="274"/>
      <c r="AH614" s="274"/>
      <c r="AI614" s="274"/>
      <c r="AJ614" s="274"/>
      <c r="AK614" s="274"/>
      <c r="AL614" s="274"/>
      <c r="AM614" s="274"/>
      <c r="AN614" s="274"/>
      <c r="AO614" s="274"/>
      <c r="AP614" s="274"/>
      <c r="AQ614" s="274"/>
      <c r="AR614" s="274"/>
      <c r="AS614" s="274"/>
      <c r="AT614" s="274"/>
      <c r="AU614" s="274"/>
      <c r="AV614" s="274"/>
      <c r="AW614" s="274"/>
      <c r="AX614" s="274"/>
      <c r="AY614" s="274"/>
      <c r="AZ614" s="274"/>
      <c r="BA614" s="274"/>
      <c r="BB614" s="274"/>
      <c r="BC614" s="274"/>
      <c r="BD614" s="274"/>
      <c r="BE614" s="274"/>
      <c r="BF614" s="274"/>
      <c r="BG614" s="274"/>
      <c r="BH614" s="274"/>
      <c r="BI614" s="274"/>
    </row>
    <row r="615" spans="1:61" ht="18" customHeight="1" x14ac:dyDescent="0.2">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c r="AA615" s="274"/>
      <c r="AB615" s="274"/>
      <c r="AC615" s="274"/>
      <c r="AD615" s="274"/>
      <c r="AE615" s="274"/>
      <c r="AF615" s="274"/>
      <c r="AG615" s="274"/>
      <c r="AH615" s="274"/>
      <c r="AI615" s="274"/>
      <c r="AJ615" s="274"/>
      <c r="AK615" s="274"/>
      <c r="AL615" s="274"/>
      <c r="AM615" s="274"/>
      <c r="AN615" s="274"/>
      <c r="AO615" s="274"/>
      <c r="AP615" s="274"/>
      <c r="AQ615" s="274"/>
      <c r="AR615" s="274"/>
      <c r="AS615" s="274"/>
      <c r="AT615" s="274"/>
      <c r="AU615" s="274"/>
      <c r="AV615" s="274"/>
      <c r="AW615" s="274"/>
      <c r="AX615" s="274"/>
      <c r="AY615" s="274"/>
      <c r="AZ615" s="274"/>
      <c r="BA615" s="274"/>
      <c r="BB615" s="274"/>
      <c r="BC615" s="274"/>
      <c r="BD615" s="274"/>
      <c r="BE615" s="274"/>
      <c r="BF615" s="274"/>
      <c r="BG615" s="274"/>
      <c r="BH615" s="274"/>
      <c r="BI615" s="274"/>
    </row>
    <row r="616" spans="1:61" ht="18" customHeight="1" x14ac:dyDescent="0.2">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c r="AA616" s="274"/>
      <c r="AB616" s="274"/>
      <c r="AC616" s="274"/>
      <c r="AD616" s="274"/>
      <c r="AE616" s="274"/>
      <c r="AF616" s="274"/>
      <c r="AG616" s="274"/>
      <c r="AH616" s="274"/>
      <c r="AI616" s="274"/>
      <c r="AJ616" s="274"/>
      <c r="AK616" s="274"/>
      <c r="AL616" s="274"/>
      <c r="AM616" s="274"/>
      <c r="AN616" s="274"/>
      <c r="AO616" s="274"/>
      <c r="AP616" s="274"/>
      <c r="AQ616" s="274"/>
      <c r="AR616" s="274"/>
      <c r="AS616" s="274"/>
      <c r="AT616" s="274"/>
      <c r="AU616" s="274"/>
      <c r="AV616" s="274"/>
      <c r="AW616" s="274"/>
      <c r="AX616" s="274"/>
      <c r="AY616" s="274"/>
      <c r="AZ616" s="274"/>
      <c r="BA616" s="274"/>
      <c r="BB616" s="274"/>
      <c r="BC616" s="274"/>
      <c r="BD616" s="274"/>
      <c r="BE616" s="274"/>
      <c r="BF616" s="274"/>
      <c r="BG616" s="274"/>
      <c r="BH616" s="274"/>
      <c r="BI616" s="274"/>
    </row>
    <row r="617" spans="1:61" ht="18" customHeight="1" x14ac:dyDescent="0.2">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c r="AA617" s="274"/>
      <c r="AB617" s="274"/>
      <c r="AC617" s="274"/>
      <c r="AD617" s="274"/>
      <c r="AE617" s="274"/>
      <c r="AF617" s="274"/>
      <c r="AG617" s="274"/>
      <c r="AH617" s="274"/>
      <c r="AI617" s="274"/>
      <c r="AJ617" s="274"/>
      <c r="AK617" s="274"/>
      <c r="AL617" s="274"/>
      <c r="AM617" s="274"/>
      <c r="AN617" s="274"/>
      <c r="AO617" s="274"/>
      <c r="AP617" s="274"/>
      <c r="AQ617" s="274"/>
      <c r="AR617" s="274"/>
      <c r="AS617" s="274"/>
      <c r="AT617" s="274"/>
      <c r="AU617" s="274"/>
      <c r="AV617" s="274"/>
      <c r="AW617" s="274"/>
      <c r="AX617" s="274"/>
      <c r="AY617" s="274"/>
      <c r="AZ617" s="274"/>
      <c r="BA617" s="274"/>
      <c r="BB617" s="274"/>
      <c r="BC617" s="274"/>
      <c r="BD617" s="274"/>
      <c r="BE617" s="274"/>
      <c r="BF617" s="274"/>
      <c r="BG617" s="274"/>
      <c r="BH617" s="274"/>
      <c r="BI617" s="274"/>
    </row>
    <row r="618" spans="1:61" ht="18" customHeight="1" x14ac:dyDescent="0.2">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c r="AA618" s="274"/>
      <c r="AB618" s="274"/>
      <c r="AC618" s="274"/>
      <c r="AD618" s="274"/>
      <c r="AE618" s="274"/>
      <c r="AF618" s="274"/>
      <c r="AG618" s="274"/>
      <c r="AH618" s="274"/>
      <c r="AI618" s="274"/>
      <c r="AJ618" s="274"/>
      <c r="AK618" s="274"/>
      <c r="AL618" s="274"/>
      <c r="AM618" s="274"/>
      <c r="AN618" s="274"/>
      <c r="AO618" s="274"/>
      <c r="AP618" s="274"/>
      <c r="AQ618" s="274"/>
      <c r="AR618" s="274"/>
      <c r="AS618" s="274"/>
      <c r="AT618" s="274"/>
      <c r="AU618" s="274"/>
      <c r="AV618" s="274"/>
      <c r="AW618" s="274"/>
      <c r="AX618" s="274"/>
      <c r="AY618" s="274"/>
      <c r="AZ618" s="274"/>
      <c r="BA618" s="274"/>
      <c r="BB618" s="274"/>
      <c r="BC618" s="274"/>
      <c r="BD618" s="274"/>
      <c r="BE618" s="274"/>
      <c r="BF618" s="274"/>
      <c r="BG618" s="274"/>
      <c r="BH618" s="274"/>
      <c r="BI618" s="274"/>
    </row>
    <row r="619" spans="1:61" ht="18" customHeight="1" x14ac:dyDescent="0.2">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c r="AA619" s="274"/>
      <c r="AB619" s="274"/>
      <c r="AC619" s="274"/>
      <c r="AD619" s="274"/>
      <c r="AE619" s="274"/>
      <c r="AF619" s="274"/>
      <c r="AG619" s="274"/>
      <c r="AH619" s="274"/>
      <c r="AI619" s="274"/>
      <c r="AJ619" s="274"/>
      <c r="AK619" s="274"/>
      <c r="AL619" s="274"/>
      <c r="AM619" s="274"/>
      <c r="AN619" s="274"/>
      <c r="AO619" s="274"/>
      <c r="AP619" s="274"/>
      <c r="AQ619" s="274"/>
      <c r="AR619" s="274"/>
      <c r="AS619" s="274"/>
      <c r="AT619" s="274"/>
      <c r="AU619" s="274"/>
      <c r="AV619" s="274"/>
      <c r="AW619" s="274"/>
      <c r="AX619" s="274"/>
      <c r="AY619" s="274"/>
      <c r="AZ619" s="274"/>
      <c r="BA619" s="274"/>
      <c r="BB619" s="274"/>
      <c r="BC619" s="274"/>
      <c r="BD619" s="274"/>
      <c r="BE619" s="274"/>
      <c r="BF619" s="274"/>
      <c r="BG619" s="274"/>
      <c r="BH619" s="274"/>
      <c r="BI619" s="274"/>
    </row>
    <row r="620" spans="1:61" ht="18" customHeight="1" x14ac:dyDescent="0.2">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c r="AA620" s="274"/>
      <c r="AB620" s="274"/>
      <c r="AC620" s="274"/>
      <c r="AD620" s="274"/>
      <c r="AE620" s="274"/>
      <c r="AF620" s="274"/>
      <c r="AG620" s="274"/>
      <c r="AH620" s="274"/>
      <c r="AI620" s="274"/>
      <c r="AJ620" s="274"/>
      <c r="AK620" s="274"/>
      <c r="AL620" s="274"/>
      <c r="AM620" s="274"/>
      <c r="AN620" s="274"/>
      <c r="AO620" s="274"/>
      <c r="AP620" s="274"/>
      <c r="AQ620" s="274"/>
      <c r="AR620" s="274"/>
      <c r="AS620" s="274"/>
      <c r="AT620" s="274"/>
      <c r="AU620" s="274"/>
      <c r="AV620" s="274"/>
      <c r="AW620" s="274"/>
      <c r="AX620" s="274"/>
      <c r="AY620" s="274"/>
      <c r="AZ620" s="274"/>
      <c r="BA620" s="274"/>
      <c r="BB620" s="274"/>
      <c r="BC620" s="274"/>
      <c r="BD620" s="274"/>
      <c r="BE620" s="274"/>
      <c r="BF620" s="274"/>
      <c r="BG620" s="274"/>
      <c r="BH620" s="274"/>
      <c r="BI620" s="274"/>
    </row>
    <row r="621" spans="1:61" ht="18" customHeight="1" x14ac:dyDescent="0.2">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274"/>
      <c r="AF621" s="274"/>
      <c r="AG621" s="274"/>
      <c r="AH621" s="274"/>
      <c r="AI621" s="274"/>
      <c r="AJ621" s="274"/>
      <c r="AK621" s="274"/>
      <c r="AL621" s="274"/>
      <c r="AM621" s="274"/>
      <c r="AN621" s="274"/>
      <c r="AO621" s="274"/>
      <c r="AP621" s="274"/>
      <c r="AQ621" s="274"/>
      <c r="AR621" s="274"/>
      <c r="AS621" s="274"/>
      <c r="AT621" s="274"/>
      <c r="AU621" s="274"/>
      <c r="AV621" s="274"/>
      <c r="AW621" s="274"/>
      <c r="AX621" s="274"/>
      <c r="AY621" s="274"/>
      <c r="AZ621" s="274"/>
      <c r="BA621" s="274"/>
      <c r="BB621" s="274"/>
      <c r="BC621" s="274"/>
      <c r="BD621" s="274"/>
      <c r="BE621" s="274"/>
      <c r="BF621" s="274"/>
      <c r="BG621" s="274"/>
      <c r="BH621" s="274"/>
      <c r="BI621" s="274"/>
    </row>
    <row r="622" spans="1:61" ht="18" customHeight="1" x14ac:dyDescent="0.2">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c r="AA622" s="274"/>
      <c r="AB622" s="274"/>
      <c r="AC622" s="274"/>
      <c r="AD622" s="274"/>
      <c r="AE622" s="274"/>
      <c r="AF622" s="274"/>
      <c r="AG622" s="274"/>
      <c r="AH622" s="274"/>
      <c r="AI622" s="274"/>
      <c r="AJ622" s="274"/>
      <c r="AK622" s="274"/>
      <c r="AL622" s="274"/>
      <c r="AM622" s="274"/>
      <c r="AN622" s="274"/>
      <c r="AO622" s="274"/>
      <c r="AP622" s="274"/>
      <c r="AQ622" s="274"/>
      <c r="AR622" s="274"/>
      <c r="AS622" s="274"/>
      <c r="AT622" s="274"/>
      <c r="AU622" s="274"/>
      <c r="AV622" s="274"/>
      <c r="AW622" s="274"/>
      <c r="AX622" s="274"/>
      <c r="AY622" s="274"/>
      <c r="AZ622" s="274"/>
      <c r="BA622" s="274"/>
      <c r="BB622" s="274"/>
      <c r="BC622" s="274"/>
      <c r="BD622" s="274"/>
      <c r="BE622" s="274"/>
      <c r="BF622" s="274"/>
      <c r="BG622" s="274"/>
      <c r="BH622" s="274"/>
      <c r="BI622" s="274"/>
    </row>
    <row r="623" spans="1:61" ht="18" customHeight="1" x14ac:dyDescent="0.2">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c r="AA623" s="274"/>
      <c r="AB623" s="274"/>
      <c r="AC623" s="274"/>
      <c r="AD623" s="274"/>
      <c r="AE623" s="274"/>
      <c r="AF623" s="274"/>
      <c r="AG623" s="274"/>
      <c r="AH623" s="274"/>
      <c r="AI623" s="274"/>
      <c r="AJ623" s="274"/>
      <c r="AK623" s="274"/>
      <c r="AL623" s="274"/>
      <c r="AM623" s="274"/>
      <c r="AN623" s="274"/>
      <c r="AO623" s="274"/>
      <c r="AP623" s="274"/>
      <c r="AQ623" s="274"/>
      <c r="AR623" s="274"/>
      <c r="AS623" s="274"/>
      <c r="AT623" s="274"/>
      <c r="AU623" s="274"/>
      <c r="AV623" s="274"/>
      <c r="AW623" s="274"/>
      <c r="AX623" s="274"/>
      <c r="AY623" s="274"/>
      <c r="AZ623" s="274"/>
      <c r="BA623" s="274"/>
      <c r="BB623" s="274"/>
      <c r="BC623" s="274"/>
      <c r="BD623" s="274"/>
      <c r="BE623" s="274"/>
      <c r="BF623" s="274"/>
      <c r="BG623" s="274"/>
      <c r="BH623" s="274"/>
      <c r="BI623" s="274"/>
    </row>
    <row r="624" spans="1:61" ht="18" customHeight="1" x14ac:dyDescent="0.2">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c r="AA624" s="274"/>
      <c r="AB624" s="274"/>
      <c r="AC624" s="274"/>
      <c r="AD624" s="274"/>
      <c r="AE624" s="274"/>
      <c r="AF624" s="274"/>
      <c r="AG624" s="274"/>
      <c r="AH624" s="274"/>
      <c r="AI624" s="274"/>
      <c r="AJ624" s="274"/>
      <c r="AK624" s="274"/>
      <c r="AL624" s="274"/>
      <c r="AM624" s="274"/>
      <c r="AN624" s="274"/>
      <c r="AO624" s="274"/>
      <c r="AP624" s="274"/>
      <c r="AQ624" s="274"/>
      <c r="AR624" s="274"/>
      <c r="AS624" s="274"/>
      <c r="AT624" s="274"/>
      <c r="AU624" s="274"/>
      <c r="AV624" s="274"/>
      <c r="AW624" s="274"/>
      <c r="AX624" s="274"/>
      <c r="AY624" s="274"/>
      <c r="AZ624" s="274"/>
      <c r="BA624" s="274"/>
      <c r="BB624" s="274"/>
      <c r="BC624" s="274"/>
      <c r="BD624" s="274"/>
      <c r="BE624" s="274"/>
      <c r="BF624" s="274"/>
      <c r="BG624" s="274"/>
      <c r="BH624" s="274"/>
      <c r="BI624" s="274"/>
    </row>
    <row r="625" spans="1:61" ht="18" customHeight="1" x14ac:dyDescent="0.2">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c r="AA625" s="274"/>
      <c r="AB625" s="274"/>
      <c r="AC625" s="274"/>
      <c r="AD625" s="274"/>
      <c r="AE625" s="274"/>
      <c r="AF625" s="274"/>
      <c r="AG625" s="274"/>
      <c r="AH625" s="274"/>
      <c r="AI625" s="274"/>
      <c r="AJ625" s="274"/>
      <c r="AK625" s="274"/>
      <c r="AL625" s="274"/>
      <c r="AM625" s="274"/>
      <c r="AN625" s="274"/>
      <c r="AO625" s="274"/>
      <c r="AP625" s="274"/>
      <c r="AQ625" s="274"/>
      <c r="AR625" s="274"/>
      <c r="AS625" s="274"/>
      <c r="AT625" s="274"/>
      <c r="AU625" s="274"/>
      <c r="AV625" s="274"/>
      <c r="AW625" s="274"/>
      <c r="AX625" s="274"/>
      <c r="AY625" s="274"/>
      <c r="AZ625" s="274"/>
      <c r="BA625" s="274"/>
      <c r="BB625" s="274"/>
      <c r="BC625" s="274"/>
      <c r="BD625" s="274"/>
      <c r="BE625" s="274"/>
      <c r="BF625" s="274"/>
      <c r="BG625" s="274"/>
      <c r="BH625" s="274"/>
      <c r="BI625" s="274"/>
    </row>
    <row r="626" spans="1:61" ht="18" customHeight="1" x14ac:dyDescent="0.2">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c r="AA626" s="274"/>
      <c r="AB626" s="274"/>
      <c r="AC626" s="274"/>
      <c r="AD626" s="274"/>
      <c r="AE626" s="274"/>
      <c r="AF626" s="274"/>
      <c r="AG626" s="274"/>
      <c r="AH626" s="274"/>
      <c r="AI626" s="274"/>
      <c r="AJ626" s="274"/>
      <c r="AK626" s="274"/>
      <c r="AL626" s="274"/>
      <c r="AM626" s="274"/>
      <c r="AN626" s="274"/>
      <c r="AO626" s="274"/>
      <c r="AP626" s="274"/>
      <c r="AQ626" s="274"/>
      <c r="AR626" s="274"/>
      <c r="AS626" s="274"/>
      <c r="AT626" s="274"/>
      <c r="AU626" s="274"/>
      <c r="AV626" s="274"/>
      <c r="AW626" s="274"/>
      <c r="AX626" s="274"/>
      <c r="AY626" s="274"/>
      <c r="AZ626" s="274"/>
      <c r="BA626" s="274"/>
      <c r="BB626" s="274"/>
      <c r="BC626" s="274"/>
      <c r="BD626" s="274"/>
      <c r="BE626" s="274"/>
      <c r="BF626" s="274"/>
      <c r="BG626" s="274"/>
      <c r="BH626" s="274"/>
      <c r="BI626" s="274"/>
    </row>
    <row r="627" spans="1:61" ht="18" customHeight="1" x14ac:dyDescent="0.2">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c r="AA627" s="274"/>
      <c r="AB627" s="274"/>
      <c r="AC627" s="274"/>
      <c r="AD627" s="274"/>
      <c r="AE627" s="274"/>
      <c r="AF627" s="274"/>
      <c r="AG627" s="274"/>
      <c r="AH627" s="274"/>
      <c r="AI627" s="274"/>
      <c r="AJ627" s="274"/>
      <c r="AK627" s="274"/>
      <c r="AL627" s="274"/>
      <c r="AM627" s="274"/>
      <c r="AN627" s="274"/>
      <c r="AO627" s="274"/>
      <c r="AP627" s="274"/>
      <c r="AQ627" s="274"/>
      <c r="AR627" s="274"/>
      <c r="AS627" s="274"/>
      <c r="AT627" s="274"/>
      <c r="AU627" s="274"/>
      <c r="AV627" s="274"/>
      <c r="AW627" s="274"/>
      <c r="AX627" s="274"/>
      <c r="AY627" s="274"/>
      <c r="AZ627" s="274"/>
      <c r="BA627" s="274"/>
      <c r="BB627" s="274"/>
      <c r="BC627" s="274"/>
      <c r="BD627" s="274"/>
      <c r="BE627" s="274"/>
      <c r="BF627" s="274"/>
      <c r="BG627" s="274"/>
      <c r="BH627" s="274"/>
      <c r="BI627" s="274"/>
    </row>
    <row r="628" spans="1:61" ht="18" customHeight="1" x14ac:dyDescent="0.2">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c r="AA628" s="274"/>
      <c r="AB628" s="274"/>
      <c r="AC628" s="274"/>
      <c r="AD628" s="274"/>
      <c r="AE628" s="274"/>
      <c r="AF628" s="274"/>
      <c r="AG628" s="274"/>
      <c r="AH628" s="274"/>
      <c r="AI628" s="274"/>
      <c r="AJ628" s="274"/>
      <c r="AK628" s="274"/>
      <c r="AL628" s="274"/>
      <c r="AM628" s="274"/>
      <c r="AN628" s="274"/>
      <c r="AO628" s="274"/>
      <c r="AP628" s="274"/>
      <c r="AQ628" s="274"/>
      <c r="AR628" s="274"/>
      <c r="AS628" s="274"/>
      <c r="AT628" s="274"/>
      <c r="AU628" s="274"/>
      <c r="AV628" s="274"/>
      <c r="AW628" s="274"/>
      <c r="AX628" s="274"/>
      <c r="AY628" s="274"/>
      <c r="AZ628" s="274"/>
      <c r="BA628" s="274"/>
      <c r="BB628" s="274"/>
      <c r="BC628" s="274"/>
      <c r="BD628" s="274"/>
      <c r="BE628" s="274"/>
      <c r="BF628" s="274"/>
      <c r="BG628" s="274"/>
      <c r="BH628" s="274"/>
      <c r="BI628" s="274"/>
    </row>
    <row r="629" spans="1:61" ht="18" customHeight="1" x14ac:dyDescent="0.2">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c r="AA629" s="274"/>
      <c r="AB629" s="274"/>
      <c r="AC629" s="274"/>
      <c r="AD629" s="274"/>
      <c r="AE629" s="274"/>
      <c r="AF629" s="274"/>
      <c r="AG629" s="274"/>
      <c r="AH629" s="274"/>
      <c r="AI629" s="274"/>
      <c r="AJ629" s="274"/>
      <c r="AK629" s="274"/>
      <c r="AL629" s="274"/>
      <c r="AM629" s="274"/>
      <c r="AN629" s="274"/>
      <c r="AO629" s="274"/>
      <c r="AP629" s="274"/>
      <c r="AQ629" s="274"/>
      <c r="AR629" s="274"/>
      <c r="AS629" s="274"/>
      <c r="AT629" s="274"/>
      <c r="AU629" s="274"/>
      <c r="AV629" s="274"/>
      <c r="AW629" s="274"/>
      <c r="AX629" s="274"/>
      <c r="AY629" s="274"/>
      <c r="AZ629" s="274"/>
      <c r="BA629" s="274"/>
      <c r="BB629" s="274"/>
      <c r="BC629" s="274"/>
      <c r="BD629" s="274"/>
      <c r="BE629" s="274"/>
      <c r="BF629" s="274"/>
      <c r="BG629" s="274"/>
      <c r="BH629" s="274"/>
      <c r="BI629" s="274"/>
    </row>
    <row r="630" spans="1:61" ht="18" customHeight="1" x14ac:dyDescent="0.2">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c r="AA630" s="274"/>
      <c r="AB630" s="274"/>
      <c r="AC630" s="274"/>
      <c r="AD630" s="274"/>
      <c r="AE630" s="274"/>
      <c r="AF630" s="274"/>
      <c r="AG630" s="274"/>
      <c r="AH630" s="274"/>
      <c r="AI630" s="274"/>
      <c r="AJ630" s="274"/>
      <c r="AK630" s="274"/>
      <c r="AL630" s="274"/>
      <c r="AM630" s="274"/>
      <c r="AN630" s="274"/>
      <c r="AO630" s="274"/>
      <c r="AP630" s="274"/>
      <c r="AQ630" s="274"/>
      <c r="AR630" s="274"/>
      <c r="AS630" s="274"/>
      <c r="AT630" s="274"/>
      <c r="AU630" s="274"/>
      <c r="AV630" s="274"/>
      <c r="AW630" s="274"/>
      <c r="AX630" s="274"/>
      <c r="AY630" s="274"/>
      <c r="AZ630" s="274"/>
      <c r="BA630" s="274"/>
      <c r="BB630" s="274"/>
      <c r="BC630" s="274"/>
      <c r="BD630" s="274"/>
      <c r="BE630" s="274"/>
      <c r="BF630" s="274"/>
      <c r="BG630" s="274"/>
      <c r="BH630" s="274"/>
      <c r="BI630" s="274"/>
    </row>
    <row r="631" spans="1:61" ht="18" customHeight="1" x14ac:dyDescent="0.2">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c r="AA631" s="274"/>
      <c r="AB631" s="274"/>
      <c r="AC631" s="274"/>
      <c r="AD631" s="274"/>
      <c r="AE631" s="274"/>
      <c r="AF631" s="274"/>
      <c r="AG631" s="274"/>
      <c r="AH631" s="274"/>
      <c r="AI631" s="274"/>
      <c r="AJ631" s="274"/>
      <c r="AK631" s="274"/>
      <c r="AL631" s="274"/>
      <c r="AM631" s="274"/>
      <c r="AN631" s="274"/>
      <c r="AO631" s="274"/>
      <c r="AP631" s="274"/>
      <c r="AQ631" s="274"/>
      <c r="AR631" s="274"/>
      <c r="AS631" s="274"/>
      <c r="AT631" s="274"/>
      <c r="AU631" s="274"/>
      <c r="AV631" s="274"/>
      <c r="AW631" s="274"/>
      <c r="AX631" s="274"/>
      <c r="AY631" s="274"/>
      <c r="AZ631" s="274"/>
      <c r="BA631" s="274"/>
      <c r="BB631" s="274"/>
      <c r="BC631" s="274"/>
      <c r="BD631" s="274"/>
      <c r="BE631" s="274"/>
      <c r="BF631" s="274"/>
      <c r="BG631" s="274"/>
      <c r="BH631" s="274"/>
      <c r="BI631" s="274"/>
    </row>
    <row r="632" spans="1:61" ht="18" customHeight="1" x14ac:dyDescent="0.2">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c r="AA632" s="274"/>
      <c r="AB632" s="274"/>
      <c r="AC632" s="274"/>
      <c r="AD632" s="274"/>
      <c r="AE632" s="274"/>
      <c r="AF632" s="274"/>
      <c r="AG632" s="274"/>
      <c r="AH632" s="274"/>
      <c r="AI632" s="274"/>
      <c r="AJ632" s="274"/>
      <c r="AK632" s="274"/>
      <c r="AL632" s="274"/>
      <c r="AM632" s="274"/>
      <c r="AN632" s="274"/>
      <c r="AO632" s="274"/>
      <c r="AP632" s="274"/>
      <c r="AQ632" s="274"/>
      <c r="AR632" s="274"/>
      <c r="AS632" s="274"/>
      <c r="AT632" s="274"/>
      <c r="AU632" s="274"/>
      <c r="AV632" s="274"/>
      <c r="AW632" s="274"/>
      <c r="AX632" s="274"/>
      <c r="AY632" s="274"/>
      <c r="AZ632" s="274"/>
      <c r="BA632" s="274"/>
      <c r="BB632" s="274"/>
      <c r="BC632" s="274"/>
      <c r="BD632" s="274"/>
      <c r="BE632" s="274"/>
      <c r="BF632" s="274"/>
      <c r="BG632" s="274"/>
      <c r="BH632" s="274"/>
      <c r="BI632" s="274"/>
    </row>
    <row r="633" spans="1:61" ht="18" customHeight="1" x14ac:dyDescent="0.2">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c r="AA633" s="274"/>
      <c r="AB633" s="274"/>
      <c r="AC633" s="274"/>
      <c r="AD633" s="274"/>
      <c r="AE633" s="274"/>
      <c r="AF633" s="274"/>
      <c r="AG633" s="274"/>
      <c r="AH633" s="274"/>
      <c r="AI633" s="274"/>
      <c r="AJ633" s="274"/>
      <c r="AK633" s="274"/>
      <c r="AL633" s="274"/>
      <c r="AM633" s="274"/>
      <c r="AN633" s="274"/>
      <c r="AO633" s="274"/>
      <c r="AP633" s="274"/>
      <c r="AQ633" s="274"/>
      <c r="AR633" s="274"/>
      <c r="AS633" s="274"/>
      <c r="AT633" s="274"/>
      <c r="AU633" s="274"/>
      <c r="AV633" s="274"/>
      <c r="AW633" s="274"/>
      <c r="AX633" s="274"/>
      <c r="AY633" s="274"/>
      <c r="AZ633" s="274"/>
      <c r="BA633" s="274"/>
      <c r="BB633" s="274"/>
      <c r="BC633" s="274"/>
      <c r="BD633" s="274"/>
      <c r="BE633" s="274"/>
      <c r="BF633" s="274"/>
      <c r="BG633" s="274"/>
      <c r="BH633" s="274"/>
      <c r="BI633" s="274"/>
    </row>
    <row r="634" spans="1:61" ht="18" customHeight="1" x14ac:dyDescent="0.2">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c r="AA634" s="274"/>
      <c r="AB634" s="274"/>
      <c r="AC634" s="274"/>
      <c r="AD634" s="274"/>
      <c r="AE634" s="274"/>
      <c r="AF634" s="274"/>
      <c r="AG634" s="274"/>
      <c r="AH634" s="274"/>
      <c r="AI634" s="274"/>
      <c r="AJ634" s="274"/>
      <c r="AK634" s="274"/>
      <c r="AL634" s="274"/>
      <c r="AM634" s="274"/>
      <c r="AN634" s="274"/>
      <c r="AO634" s="274"/>
      <c r="AP634" s="274"/>
      <c r="AQ634" s="274"/>
      <c r="AR634" s="274"/>
      <c r="AS634" s="274"/>
      <c r="AT634" s="274"/>
      <c r="AU634" s="274"/>
      <c r="AV634" s="274"/>
      <c r="AW634" s="274"/>
      <c r="AX634" s="274"/>
      <c r="AY634" s="274"/>
      <c r="AZ634" s="274"/>
      <c r="BA634" s="274"/>
      <c r="BB634" s="274"/>
      <c r="BC634" s="274"/>
      <c r="BD634" s="274"/>
      <c r="BE634" s="274"/>
      <c r="BF634" s="274"/>
      <c r="BG634" s="274"/>
      <c r="BH634" s="274"/>
      <c r="BI634" s="274"/>
    </row>
    <row r="635" spans="1:61" ht="18" customHeight="1" x14ac:dyDescent="0.2">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c r="AA635" s="274"/>
      <c r="AB635" s="274"/>
      <c r="AC635" s="274"/>
      <c r="AD635" s="274"/>
      <c r="AE635" s="274"/>
      <c r="AF635" s="274"/>
      <c r="AG635" s="274"/>
      <c r="AH635" s="274"/>
      <c r="AI635" s="274"/>
      <c r="AJ635" s="274"/>
      <c r="AK635" s="274"/>
      <c r="AL635" s="274"/>
      <c r="AM635" s="274"/>
      <c r="AN635" s="274"/>
      <c r="AO635" s="274"/>
      <c r="AP635" s="274"/>
      <c r="AQ635" s="274"/>
      <c r="AR635" s="274"/>
      <c r="AS635" s="274"/>
      <c r="AT635" s="274"/>
      <c r="AU635" s="274"/>
      <c r="AV635" s="274"/>
      <c r="AW635" s="274"/>
      <c r="AX635" s="274"/>
      <c r="AY635" s="274"/>
      <c r="AZ635" s="274"/>
      <c r="BA635" s="274"/>
      <c r="BB635" s="274"/>
      <c r="BC635" s="274"/>
      <c r="BD635" s="274"/>
      <c r="BE635" s="274"/>
      <c r="BF635" s="274"/>
      <c r="BG635" s="274"/>
      <c r="BH635" s="274"/>
      <c r="BI635" s="274"/>
    </row>
    <row r="636" spans="1:61" ht="18" customHeight="1" x14ac:dyDescent="0.2">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s="274"/>
      <c r="AG636" s="274"/>
      <c r="AH636" s="274"/>
      <c r="AI636" s="274"/>
      <c r="AJ636" s="274"/>
      <c r="AK636" s="274"/>
      <c r="AL636" s="274"/>
      <c r="AM636" s="274"/>
      <c r="AN636" s="274"/>
      <c r="AO636" s="274"/>
      <c r="AP636" s="274"/>
      <c r="AQ636" s="274"/>
      <c r="AR636" s="274"/>
      <c r="AS636" s="274"/>
      <c r="AT636" s="274"/>
      <c r="AU636" s="274"/>
      <c r="AV636" s="274"/>
      <c r="AW636" s="274"/>
      <c r="AX636" s="274"/>
      <c r="AY636" s="274"/>
      <c r="AZ636" s="274"/>
      <c r="BA636" s="274"/>
      <c r="BB636" s="274"/>
      <c r="BC636" s="274"/>
      <c r="BD636" s="274"/>
      <c r="BE636" s="274"/>
      <c r="BF636" s="274"/>
      <c r="BG636" s="274"/>
      <c r="BH636" s="274"/>
      <c r="BI636" s="274"/>
    </row>
    <row r="637" spans="1:61" ht="18" customHeight="1" x14ac:dyDescent="0.2">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c r="AA637" s="274"/>
      <c r="AB637" s="274"/>
      <c r="AC637" s="274"/>
      <c r="AD637" s="274"/>
      <c r="AE637" s="274"/>
      <c r="AF637" s="274"/>
      <c r="AG637" s="274"/>
      <c r="AH637" s="274"/>
      <c r="AI637" s="274"/>
      <c r="AJ637" s="274"/>
      <c r="AK637" s="274"/>
      <c r="AL637" s="274"/>
      <c r="AM637" s="274"/>
      <c r="AN637" s="274"/>
      <c r="AO637" s="274"/>
      <c r="AP637" s="274"/>
      <c r="AQ637" s="274"/>
      <c r="AR637" s="274"/>
      <c r="AS637" s="274"/>
      <c r="AT637" s="274"/>
      <c r="AU637" s="274"/>
      <c r="AV637" s="274"/>
      <c r="AW637" s="274"/>
      <c r="AX637" s="274"/>
      <c r="AY637" s="274"/>
      <c r="AZ637" s="274"/>
      <c r="BA637" s="274"/>
      <c r="BB637" s="274"/>
      <c r="BC637" s="274"/>
      <c r="BD637" s="274"/>
      <c r="BE637" s="274"/>
      <c r="BF637" s="274"/>
      <c r="BG637" s="274"/>
      <c r="BH637" s="274"/>
      <c r="BI637" s="274"/>
    </row>
    <row r="638" spans="1:61" ht="18" customHeight="1" x14ac:dyDescent="0.2">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c r="AA638" s="274"/>
      <c r="AB638" s="274"/>
      <c r="AC638" s="274"/>
      <c r="AD638" s="274"/>
      <c r="AE638" s="274"/>
      <c r="AF638" s="274"/>
      <c r="AG638" s="274"/>
      <c r="AH638" s="274"/>
      <c r="AI638" s="274"/>
      <c r="AJ638" s="274"/>
      <c r="AK638" s="274"/>
      <c r="AL638" s="274"/>
      <c r="AM638" s="274"/>
      <c r="AN638" s="274"/>
      <c r="AO638" s="274"/>
      <c r="AP638" s="274"/>
      <c r="AQ638" s="274"/>
      <c r="AR638" s="274"/>
      <c r="AS638" s="274"/>
      <c r="AT638" s="274"/>
      <c r="AU638" s="274"/>
      <c r="AV638" s="274"/>
      <c r="AW638" s="274"/>
      <c r="AX638" s="274"/>
      <c r="AY638" s="274"/>
      <c r="AZ638" s="274"/>
      <c r="BA638" s="274"/>
      <c r="BB638" s="274"/>
      <c r="BC638" s="274"/>
      <c r="BD638" s="274"/>
      <c r="BE638" s="274"/>
      <c r="BF638" s="274"/>
      <c r="BG638" s="274"/>
      <c r="BH638" s="274"/>
      <c r="BI638" s="274"/>
    </row>
    <row r="639" spans="1:61" ht="18" customHeight="1" x14ac:dyDescent="0.2">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c r="AA639" s="274"/>
      <c r="AB639" s="274"/>
      <c r="AC639" s="274"/>
      <c r="AD639" s="274"/>
      <c r="AE639" s="274"/>
      <c r="AF639" s="274"/>
      <c r="AG639" s="274"/>
      <c r="AH639" s="274"/>
      <c r="AI639" s="274"/>
      <c r="AJ639" s="274"/>
      <c r="AK639" s="274"/>
      <c r="AL639" s="274"/>
      <c r="AM639" s="274"/>
      <c r="AN639" s="274"/>
      <c r="AO639" s="274"/>
      <c r="AP639" s="274"/>
      <c r="AQ639" s="274"/>
      <c r="AR639" s="274"/>
      <c r="AS639" s="274"/>
      <c r="AT639" s="274"/>
      <c r="AU639" s="274"/>
      <c r="AV639" s="274"/>
      <c r="AW639" s="274"/>
      <c r="AX639" s="274"/>
      <c r="AY639" s="274"/>
      <c r="AZ639" s="274"/>
      <c r="BA639" s="274"/>
      <c r="BB639" s="274"/>
      <c r="BC639" s="274"/>
      <c r="BD639" s="274"/>
      <c r="BE639" s="274"/>
      <c r="BF639" s="274"/>
      <c r="BG639" s="274"/>
      <c r="BH639" s="274"/>
      <c r="BI639" s="274"/>
    </row>
    <row r="640" spans="1:61" ht="18" customHeight="1" x14ac:dyDescent="0.2">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c r="AA640" s="274"/>
      <c r="AB640" s="274"/>
      <c r="AC640" s="274"/>
      <c r="AD640" s="274"/>
      <c r="AE640" s="274"/>
      <c r="AF640" s="274"/>
      <c r="AG640" s="274"/>
      <c r="AH640" s="274"/>
      <c r="AI640" s="274"/>
      <c r="AJ640" s="274"/>
      <c r="AK640" s="274"/>
      <c r="AL640" s="274"/>
      <c r="AM640" s="274"/>
      <c r="AN640" s="274"/>
      <c r="AO640" s="274"/>
      <c r="AP640" s="274"/>
      <c r="AQ640" s="274"/>
      <c r="AR640" s="274"/>
      <c r="AS640" s="274"/>
      <c r="AT640" s="274"/>
      <c r="AU640" s="274"/>
      <c r="AV640" s="274"/>
      <c r="AW640" s="274"/>
      <c r="AX640" s="274"/>
      <c r="AY640" s="274"/>
      <c r="AZ640" s="274"/>
      <c r="BA640" s="274"/>
      <c r="BB640" s="274"/>
      <c r="BC640" s="274"/>
      <c r="BD640" s="274"/>
      <c r="BE640" s="274"/>
      <c r="BF640" s="274"/>
      <c r="BG640" s="274"/>
      <c r="BH640" s="274"/>
      <c r="BI640" s="274"/>
    </row>
    <row r="641" spans="1:61" ht="18" customHeight="1" x14ac:dyDescent="0.2">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row>
    <row r="642" spans="1:61" ht="18" customHeight="1" x14ac:dyDescent="0.2">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row>
    <row r="643" spans="1:61" ht="18" customHeight="1" x14ac:dyDescent="0.2">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c r="AA643" s="274"/>
      <c r="AB643" s="274"/>
      <c r="AC643" s="274"/>
      <c r="AD643" s="274"/>
      <c r="AE643" s="274"/>
      <c r="AF643" s="274"/>
      <c r="AG643" s="274"/>
      <c r="AH643" s="274"/>
      <c r="AI643" s="274"/>
      <c r="AJ643" s="274"/>
      <c r="AK643" s="274"/>
      <c r="AL643" s="274"/>
      <c r="AM643" s="274"/>
      <c r="AN643" s="274"/>
      <c r="AO643" s="274"/>
      <c r="AP643" s="274"/>
      <c r="AQ643" s="274"/>
      <c r="AR643" s="274"/>
      <c r="AS643" s="274"/>
      <c r="AT643" s="274"/>
      <c r="AU643" s="274"/>
      <c r="AV643" s="274"/>
      <c r="AW643" s="274"/>
      <c r="AX643" s="274"/>
      <c r="AY643" s="274"/>
      <c r="AZ643" s="274"/>
      <c r="BA643" s="274"/>
      <c r="BB643" s="274"/>
      <c r="BC643" s="274"/>
      <c r="BD643" s="274"/>
      <c r="BE643" s="274"/>
      <c r="BF643" s="274"/>
      <c r="BG643" s="274"/>
      <c r="BH643" s="274"/>
      <c r="BI643" s="274"/>
    </row>
    <row r="644" spans="1:61" ht="18" customHeight="1" x14ac:dyDescent="0.2">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c r="AA644" s="274"/>
      <c r="AB644" s="274"/>
      <c r="AC644" s="274"/>
      <c r="AD644" s="274"/>
      <c r="AE644" s="274"/>
      <c r="AF644" s="274"/>
      <c r="AG644" s="274"/>
      <c r="AH644" s="274"/>
      <c r="AI644" s="274"/>
      <c r="AJ644" s="274"/>
      <c r="AK644" s="274"/>
      <c r="AL644" s="274"/>
      <c r="AM644" s="274"/>
      <c r="AN644" s="274"/>
      <c r="AO644" s="274"/>
      <c r="AP644" s="274"/>
      <c r="AQ644" s="274"/>
      <c r="AR644" s="274"/>
      <c r="AS644" s="274"/>
      <c r="AT644" s="274"/>
      <c r="AU644" s="274"/>
      <c r="AV644" s="274"/>
      <c r="AW644" s="274"/>
      <c r="AX644" s="274"/>
      <c r="AY644" s="274"/>
      <c r="AZ644" s="274"/>
      <c r="BA644" s="274"/>
      <c r="BB644" s="274"/>
      <c r="BC644" s="274"/>
      <c r="BD644" s="274"/>
      <c r="BE644" s="274"/>
      <c r="BF644" s="274"/>
      <c r="BG644" s="274"/>
      <c r="BH644" s="274"/>
      <c r="BI644" s="274"/>
    </row>
    <row r="645" spans="1:61" ht="18" customHeight="1" x14ac:dyDescent="0.2">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274"/>
      <c r="AF645" s="274"/>
      <c r="AG645" s="274"/>
      <c r="AH645" s="274"/>
      <c r="AI645" s="274"/>
      <c r="AJ645" s="274"/>
      <c r="AK645" s="274"/>
      <c r="AL645" s="274"/>
      <c r="AM645" s="274"/>
      <c r="AN645" s="274"/>
      <c r="AO645" s="274"/>
      <c r="AP645" s="274"/>
      <c r="AQ645" s="274"/>
      <c r="AR645" s="274"/>
      <c r="AS645" s="274"/>
      <c r="AT645" s="274"/>
      <c r="AU645" s="274"/>
      <c r="AV645" s="274"/>
      <c r="AW645" s="274"/>
      <c r="AX645" s="274"/>
      <c r="AY645" s="274"/>
      <c r="AZ645" s="274"/>
      <c r="BA645" s="274"/>
      <c r="BB645" s="274"/>
      <c r="BC645" s="274"/>
      <c r="BD645" s="274"/>
      <c r="BE645" s="274"/>
      <c r="BF645" s="274"/>
      <c r="BG645" s="274"/>
      <c r="BH645" s="274"/>
      <c r="BI645" s="274"/>
    </row>
    <row r="646" spans="1:61" ht="18" customHeight="1" x14ac:dyDescent="0.2">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c r="AA646" s="274"/>
      <c r="AB646" s="274"/>
      <c r="AC646" s="274"/>
      <c r="AD646" s="274"/>
      <c r="AE646" s="274"/>
      <c r="AF646" s="274"/>
      <c r="AG646" s="274"/>
      <c r="AH646" s="274"/>
      <c r="AI646" s="274"/>
      <c r="AJ646" s="274"/>
      <c r="AK646" s="274"/>
      <c r="AL646" s="274"/>
      <c r="AM646" s="274"/>
      <c r="AN646" s="274"/>
      <c r="AO646" s="274"/>
      <c r="AP646" s="274"/>
      <c r="AQ646" s="274"/>
      <c r="AR646" s="274"/>
      <c r="AS646" s="274"/>
      <c r="AT646" s="274"/>
      <c r="AU646" s="274"/>
      <c r="AV646" s="274"/>
      <c r="AW646" s="274"/>
      <c r="AX646" s="274"/>
      <c r="AY646" s="274"/>
      <c r="AZ646" s="274"/>
      <c r="BA646" s="274"/>
      <c r="BB646" s="274"/>
      <c r="BC646" s="274"/>
      <c r="BD646" s="274"/>
      <c r="BE646" s="274"/>
      <c r="BF646" s="274"/>
      <c r="BG646" s="274"/>
      <c r="BH646" s="274"/>
      <c r="BI646" s="274"/>
    </row>
    <row r="647" spans="1:61" ht="18" customHeight="1" x14ac:dyDescent="0.2">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c r="AA647" s="274"/>
      <c r="AB647" s="274"/>
      <c r="AC647" s="274"/>
      <c r="AD647" s="274"/>
      <c r="AE647" s="274"/>
      <c r="AF647" s="274"/>
      <c r="AG647" s="274"/>
      <c r="AH647" s="274"/>
      <c r="AI647" s="274"/>
      <c r="AJ647" s="274"/>
      <c r="AK647" s="274"/>
      <c r="AL647" s="274"/>
      <c r="AM647" s="274"/>
      <c r="AN647" s="274"/>
      <c r="AO647" s="274"/>
      <c r="AP647" s="274"/>
      <c r="AQ647" s="274"/>
      <c r="AR647" s="274"/>
      <c r="AS647" s="274"/>
      <c r="AT647" s="274"/>
      <c r="AU647" s="274"/>
      <c r="AV647" s="274"/>
      <c r="AW647" s="274"/>
      <c r="AX647" s="274"/>
      <c r="AY647" s="274"/>
      <c r="AZ647" s="274"/>
      <c r="BA647" s="274"/>
      <c r="BB647" s="274"/>
      <c r="BC647" s="274"/>
      <c r="BD647" s="274"/>
      <c r="BE647" s="274"/>
      <c r="BF647" s="274"/>
      <c r="BG647" s="274"/>
      <c r="BH647" s="274"/>
      <c r="BI647" s="274"/>
    </row>
    <row r="648" spans="1:61" ht="18" customHeight="1" x14ac:dyDescent="0.2">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c r="AA648" s="274"/>
      <c r="AB648" s="274"/>
      <c r="AC648" s="274"/>
      <c r="AD648" s="274"/>
      <c r="AE648" s="274"/>
      <c r="AF648" s="274"/>
      <c r="AG648" s="274"/>
      <c r="AH648" s="274"/>
      <c r="AI648" s="274"/>
      <c r="AJ648" s="274"/>
      <c r="AK648" s="274"/>
      <c r="AL648" s="274"/>
      <c r="AM648" s="274"/>
      <c r="AN648" s="274"/>
      <c r="AO648" s="274"/>
      <c r="AP648" s="274"/>
      <c r="AQ648" s="274"/>
      <c r="AR648" s="274"/>
      <c r="AS648" s="274"/>
      <c r="AT648" s="274"/>
      <c r="AU648" s="274"/>
      <c r="AV648" s="274"/>
      <c r="AW648" s="274"/>
      <c r="AX648" s="274"/>
      <c r="AY648" s="274"/>
      <c r="AZ648" s="274"/>
      <c r="BA648" s="274"/>
      <c r="BB648" s="274"/>
      <c r="BC648" s="274"/>
      <c r="BD648" s="274"/>
      <c r="BE648" s="274"/>
      <c r="BF648" s="274"/>
      <c r="BG648" s="274"/>
      <c r="BH648" s="274"/>
      <c r="BI648" s="274"/>
    </row>
    <row r="649" spans="1:61" ht="18" customHeight="1" x14ac:dyDescent="0.2">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c r="AA649" s="274"/>
      <c r="AB649" s="274"/>
      <c r="AC649" s="274"/>
      <c r="AD649" s="274"/>
      <c r="AE649" s="274"/>
      <c r="AF649" s="274"/>
      <c r="AG649" s="274"/>
      <c r="AH649" s="274"/>
      <c r="AI649" s="274"/>
      <c r="AJ649" s="274"/>
      <c r="AK649" s="274"/>
      <c r="AL649" s="274"/>
      <c r="AM649" s="274"/>
      <c r="AN649" s="274"/>
      <c r="AO649" s="274"/>
      <c r="AP649" s="274"/>
      <c r="AQ649" s="274"/>
      <c r="AR649" s="274"/>
      <c r="AS649" s="274"/>
      <c r="AT649" s="274"/>
      <c r="AU649" s="274"/>
      <c r="AV649" s="274"/>
      <c r="AW649" s="274"/>
      <c r="AX649" s="274"/>
      <c r="AY649" s="274"/>
      <c r="AZ649" s="274"/>
      <c r="BA649" s="274"/>
      <c r="BB649" s="274"/>
      <c r="BC649" s="274"/>
      <c r="BD649" s="274"/>
      <c r="BE649" s="274"/>
      <c r="BF649" s="274"/>
      <c r="BG649" s="274"/>
      <c r="BH649" s="274"/>
      <c r="BI649" s="274"/>
    </row>
    <row r="650" spans="1:61" ht="18" customHeight="1" x14ac:dyDescent="0.2">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c r="AA650" s="274"/>
      <c r="AB650" s="274"/>
      <c r="AC650" s="274"/>
      <c r="AD650" s="274"/>
      <c r="AE650" s="274"/>
      <c r="AF650" s="274"/>
      <c r="AG650" s="274"/>
      <c r="AH650" s="274"/>
      <c r="AI650" s="274"/>
      <c r="AJ650" s="274"/>
      <c r="AK650" s="274"/>
      <c r="AL650" s="274"/>
      <c r="AM650" s="274"/>
      <c r="AN650" s="274"/>
      <c r="AO650" s="274"/>
      <c r="AP650" s="274"/>
      <c r="AQ650" s="274"/>
      <c r="AR650" s="274"/>
      <c r="AS650" s="274"/>
      <c r="AT650" s="274"/>
      <c r="AU650" s="274"/>
      <c r="AV650" s="274"/>
      <c r="AW650" s="274"/>
      <c r="AX650" s="274"/>
      <c r="AY650" s="274"/>
      <c r="AZ650" s="274"/>
      <c r="BA650" s="274"/>
      <c r="BB650" s="274"/>
      <c r="BC650" s="274"/>
      <c r="BD650" s="274"/>
      <c r="BE650" s="274"/>
      <c r="BF650" s="274"/>
      <c r="BG650" s="274"/>
      <c r="BH650" s="274"/>
      <c r="BI650" s="274"/>
    </row>
    <row r="651" spans="1:61" ht="18" customHeight="1" x14ac:dyDescent="0.2">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c r="AA651" s="274"/>
      <c r="AB651" s="274"/>
      <c r="AC651" s="274"/>
      <c r="AD651" s="274"/>
      <c r="AE651" s="274"/>
      <c r="AF651" s="274"/>
      <c r="AG651" s="274"/>
      <c r="AH651" s="274"/>
      <c r="AI651" s="274"/>
      <c r="AJ651" s="274"/>
      <c r="AK651" s="274"/>
      <c r="AL651" s="274"/>
      <c r="AM651" s="274"/>
      <c r="AN651" s="274"/>
      <c r="AO651" s="274"/>
      <c r="AP651" s="274"/>
      <c r="AQ651" s="274"/>
      <c r="AR651" s="274"/>
      <c r="AS651" s="274"/>
      <c r="AT651" s="274"/>
      <c r="AU651" s="274"/>
      <c r="AV651" s="274"/>
      <c r="AW651" s="274"/>
      <c r="AX651" s="274"/>
      <c r="AY651" s="274"/>
      <c r="AZ651" s="274"/>
      <c r="BA651" s="274"/>
      <c r="BB651" s="274"/>
      <c r="BC651" s="274"/>
      <c r="BD651" s="274"/>
      <c r="BE651" s="274"/>
      <c r="BF651" s="274"/>
      <c r="BG651" s="274"/>
      <c r="BH651" s="274"/>
      <c r="BI651" s="274"/>
    </row>
    <row r="652" spans="1:61" ht="18" customHeight="1" x14ac:dyDescent="0.2">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c r="AA652" s="274"/>
      <c r="AB652" s="274"/>
      <c r="AC652" s="274"/>
      <c r="AD652" s="274"/>
      <c r="AE652" s="274"/>
      <c r="AF652" s="274"/>
      <c r="AG652" s="274"/>
      <c r="AH652" s="274"/>
      <c r="AI652" s="274"/>
      <c r="AJ652" s="274"/>
      <c r="AK652" s="274"/>
      <c r="AL652" s="274"/>
      <c r="AM652" s="274"/>
      <c r="AN652" s="274"/>
      <c r="AO652" s="274"/>
      <c r="AP652" s="274"/>
      <c r="AQ652" s="274"/>
      <c r="AR652" s="274"/>
      <c r="AS652" s="274"/>
      <c r="AT652" s="274"/>
      <c r="AU652" s="274"/>
      <c r="AV652" s="274"/>
      <c r="AW652" s="274"/>
      <c r="AX652" s="274"/>
      <c r="AY652" s="274"/>
      <c r="AZ652" s="274"/>
      <c r="BA652" s="274"/>
      <c r="BB652" s="274"/>
      <c r="BC652" s="274"/>
      <c r="BD652" s="274"/>
      <c r="BE652" s="274"/>
      <c r="BF652" s="274"/>
      <c r="BG652" s="274"/>
      <c r="BH652" s="274"/>
      <c r="BI652" s="274"/>
    </row>
    <row r="653" spans="1:61" ht="18" customHeight="1" x14ac:dyDescent="0.2">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c r="AA653" s="274"/>
      <c r="AB653" s="274"/>
      <c r="AC653" s="274"/>
      <c r="AD653" s="274"/>
      <c r="AE653" s="274"/>
      <c r="AF653" s="274"/>
      <c r="AG653" s="274"/>
      <c r="AH653" s="274"/>
      <c r="AI653" s="274"/>
      <c r="AJ653" s="274"/>
      <c r="AK653" s="274"/>
      <c r="AL653" s="274"/>
      <c r="AM653" s="274"/>
      <c r="AN653" s="274"/>
      <c r="AO653" s="274"/>
      <c r="AP653" s="274"/>
      <c r="AQ653" s="274"/>
      <c r="AR653" s="274"/>
      <c r="AS653" s="274"/>
      <c r="AT653" s="274"/>
      <c r="AU653" s="274"/>
      <c r="AV653" s="274"/>
      <c r="AW653" s="274"/>
      <c r="AX653" s="274"/>
      <c r="AY653" s="274"/>
      <c r="AZ653" s="274"/>
      <c r="BA653" s="274"/>
      <c r="BB653" s="274"/>
      <c r="BC653" s="274"/>
      <c r="BD653" s="274"/>
      <c r="BE653" s="274"/>
      <c r="BF653" s="274"/>
      <c r="BG653" s="274"/>
      <c r="BH653" s="274"/>
      <c r="BI653" s="274"/>
    </row>
    <row r="654" spans="1:61" ht="18" customHeight="1" x14ac:dyDescent="0.2">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274"/>
      <c r="AF654" s="274"/>
      <c r="AG654" s="274"/>
      <c r="AH654" s="274"/>
      <c r="AI654" s="274"/>
      <c r="AJ654" s="274"/>
      <c r="AK654" s="274"/>
      <c r="AL654" s="274"/>
      <c r="AM654" s="274"/>
      <c r="AN654" s="274"/>
      <c r="AO654" s="274"/>
      <c r="AP654" s="274"/>
      <c r="AQ654" s="274"/>
      <c r="AR654" s="274"/>
      <c r="AS654" s="274"/>
      <c r="AT654" s="274"/>
      <c r="AU654" s="274"/>
      <c r="AV654" s="274"/>
      <c r="AW654" s="274"/>
      <c r="AX654" s="274"/>
      <c r="AY654" s="274"/>
      <c r="AZ654" s="274"/>
      <c r="BA654" s="274"/>
      <c r="BB654" s="274"/>
      <c r="BC654" s="274"/>
      <c r="BD654" s="274"/>
      <c r="BE654" s="274"/>
      <c r="BF654" s="274"/>
      <c r="BG654" s="274"/>
      <c r="BH654" s="274"/>
      <c r="BI654" s="274"/>
    </row>
    <row r="655" spans="1:61" ht="18" customHeight="1" x14ac:dyDescent="0.2">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c r="AA655" s="274"/>
      <c r="AB655" s="274"/>
      <c r="AC655" s="274"/>
      <c r="AD655" s="274"/>
      <c r="AE655" s="274"/>
      <c r="AF655" s="274"/>
      <c r="AG655" s="274"/>
      <c r="AH655" s="274"/>
      <c r="AI655" s="274"/>
      <c r="AJ655" s="274"/>
      <c r="AK655" s="274"/>
      <c r="AL655" s="274"/>
      <c r="AM655" s="274"/>
      <c r="AN655" s="274"/>
      <c r="AO655" s="274"/>
      <c r="AP655" s="274"/>
      <c r="AQ655" s="274"/>
      <c r="AR655" s="274"/>
      <c r="AS655" s="274"/>
      <c r="AT655" s="274"/>
      <c r="AU655" s="274"/>
      <c r="AV655" s="274"/>
      <c r="AW655" s="274"/>
      <c r="AX655" s="274"/>
      <c r="AY655" s="274"/>
      <c r="AZ655" s="274"/>
      <c r="BA655" s="274"/>
      <c r="BB655" s="274"/>
      <c r="BC655" s="274"/>
      <c r="BD655" s="274"/>
      <c r="BE655" s="274"/>
      <c r="BF655" s="274"/>
      <c r="BG655" s="274"/>
      <c r="BH655" s="274"/>
      <c r="BI655" s="274"/>
    </row>
    <row r="656" spans="1:61" ht="18" customHeight="1" x14ac:dyDescent="0.2">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c r="AA656" s="274"/>
      <c r="AB656" s="274"/>
      <c r="AC656" s="274"/>
      <c r="AD656" s="274"/>
      <c r="AE656" s="274"/>
      <c r="AF656" s="274"/>
      <c r="AG656" s="274"/>
      <c r="AH656" s="274"/>
      <c r="AI656" s="274"/>
      <c r="AJ656" s="274"/>
      <c r="AK656" s="274"/>
      <c r="AL656" s="274"/>
      <c r="AM656" s="274"/>
      <c r="AN656" s="274"/>
      <c r="AO656" s="274"/>
      <c r="AP656" s="274"/>
      <c r="AQ656" s="274"/>
      <c r="AR656" s="274"/>
      <c r="AS656" s="274"/>
      <c r="AT656" s="274"/>
      <c r="AU656" s="274"/>
      <c r="AV656" s="274"/>
      <c r="AW656" s="274"/>
      <c r="AX656" s="274"/>
      <c r="AY656" s="274"/>
      <c r="AZ656" s="274"/>
      <c r="BA656" s="274"/>
      <c r="BB656" s="274"/>
      <c r="BC656" s="274"/>
      <c r="BD656" s="274"/>
      <c r="BE656" s="274"/>
      <c r="BF656" s="274"/>
      <c r="BG656" s="274"/>
      <c r="BH656" s="274"/>
      <c r="BI656" s="274"/>
    </row>
    <row r="657" spans="1:61" ht="18" customHeight="1" x14ac:dyDescent="0.2">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c r="AA657" s="274"/>
      <c r="AB657" s="274"/>
      <c r="AC657" s="274"/>
      <c r="AD657" s="274"/>
      <c r="AE657" s="274"/>
      <c r="AF657" s="274"/>
      <c r="AG657" s="274"/>
      <c r="AH657" s="274"/>
      <c r="AI657" s="274"/>
      <c r="AJ657" s="274"/>
      <c r="AK657" s="274"/>
      <c r="AL657" s="274"/>
      <c r="AM657" s="274"/>
      <c r="AN657" s="274"/>
      <c r="AO657" s="274"/>
      <c r="AP657" s="274"/>
      <c r="AQ657" s="274"/>
      <c r="AR657" s="274"/>
      <c r="AS657" s="274"/>
      <c r="AT657" s="274"/>
      <c r="AU657" s="274"/>
      <c r="AV657" s="274"/>
      <c r="AW657" s="274"/>
      <c r="AX657" s="274"/>
      <c r="AY657" s="274"/>
      <c r="AZ657" s="274"/>
      <c r="BA657" s="274"/>
      <c r="BB657" s="274"/>
      <c r="BC657" s="274"/>
      <c r="BD657" s="274"/>
      <c r="BE657" s="274"/>
      <c r="BF657" s="274"/>
      <c r="BG657" s="274"/>
      <c r="BH657" s="274"/>
      <c r="BI657" s="274"/>
    </row>
    <row r="658" spans="1:61" ht="18" customHeight="1" x14ac:dyDescent="0.2">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c r="AA658" s="274"/>
      <c r="AB658" s="274"/>
      <c r="AC658" s="274"/>
      <c r="AD658" s="274"/>
      <c r="AE658" s="274"/>
      <c r="AF658" s="274"/>
      <c r="AG658" s="274"/>
      <c r="AH658" s="274"/>
      <c r="AI658" s="274"/>
      <c r="AJ658" s="274"/>
      <c r="AK658" s="274"/>
      <c r="AL658" s="274"/>
      <c r="AM658" s="274"/>
      <c r="AN658" s="274"/>
      <c r="AO658" s="274"/>
      <c r="AP658" s="274"/>
      <c r="AQ658" s="274"/>
      <c r="AR658" s="274"/>
      <c r="AS658" s="274"/>
      <c r="AT658" s="274"/>
      <c r="AU658" s="274"/>
      <c r="AV658" s="274"/>
      <c r="AW658" s="274"/>
      <c r="AX658" s="274"/>
      <c r="AY658" s="274"/>
      <c r="AZ658" s="274"/>
      <c r="BA658" s="274"/>
      <c r="BB658" s="274"/>
      <c r="BC658" s="274"/>
      <c r="BD658" s="274"/>
      <c r="BE658" s="274"/>
      <c r="BF658" s="274"/>
      <c r="BG658" s="274"/>
      <c r="BH658" s="274"/>
      <c r="BI658" s="274"/>
    </row>
    <row r="659" spans="1:61" ht="18" customHeight="1" x14ac:dyDescent="0.2">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c r="AA659" s="274"/>
      <c r="AB659" s="274"/>
      <c r="AC659" s="274"/>
      <c r="AD659" s="274"/>
      <c r="AE659" s="274"/>
      <c r="AF659" s="274"/>
      <c r="AG659" s="274"/>
      <c r="AH659" s="274"/>
      <c r="AI659" s="274"/>
      <c r="AJ659" s="274"/>
      <c r="AK659" s="274"/>
      <c r="AL659" s="274"/>
      <c r="AM659" s="274"/>
      <c r="AN659" s="274"/>
      <c r="AO659" s="274"/>
      <c r="AP659" s="274"/>
      <c r="AQ659" s="274"/>
      <c r="AR659" s="274"/>
      <c r="AS659" s="274"/>
      <c r="AT659" s="274"/>
      <c r="AU659" s="274"/>
      <c r="AV659" s="274"/>
      <c r="AW659" s="274"/>
      <c r="AX659" s="274"/>
      <c r="AY659" s="274"/>
      <c r="AZ659" s="274"/>
      <c r="BA659" s="274"/>
      <c r="BB659" s="274"/>
      <c r="BC659" s="274"/>
      <c r="BD659" s="274"/>
      <c r="BE659" s="274"/>
      <c r="BF659" s="274"/>
      <c r="BG659" s="274"/>
      <c r="BH659" s="274"/>
      <c r="BI659" s="274"/>
    </row>
    <row r="660" spans="1:61" ht="18" customHeight="1" x14ac:dyDescent="0.2">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c r="AA660" s="274"/>
      <c r="AB660" s="274"/>
      <c r="AC660" s="274"/>
      <c r="AD660" s="274"/>
      <c r="AE660" s="274"/>
      <c r="AF660" s="274"/>
      <c r="AG660" s="274"/>
      <c r="AH660" s="274"/>
      <c r="AI660" s="274"/>
      <c r="AJ660" s="274"/>
      <c r="AK660" s="274"/>
      <c r="AL660" s="274"/>
      <c r="AM660" s="274"/>
      <c r="AN660" s="274"/>
      <c r="AO660" s="274"/>
      <c r="AP660" s="274"/>
      <c r="AQ660" s="274"/>
      <c r="AR660" s="274"/>
      <c r="AS660" s="274"/>
      <c r="AT660" s="274"/>
      <c r="AU660" s="274"/>
      <c r="AV660" s="274"/>
      <c r="AW660" s="274"/>
      <c r="AX660" s="274"/>
      <c r="AY660" s="274"/>
      <c r="AZ660" s="274"/>
      <c r="BA660" s="274"/>
      <c r="BB660" s="274"/>
      <c r="BC660" s="274"/>
      <c r="BD660" s="274"/>
      <c r="BE660" s="274"/>
      <c r="BF660" s="274"/>
      <c r="BG660" s="274"/>
      <c r="BH660" s="274"/>
      <c r="BI660" s="274"/>
    </row>
    <row r="661" spans="1:61" ht="18" customHeight="1" x14ac:dyDescent="0.2">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c r="AA661" s="274"/>
      <c r="AB661" s="274"/>
      <c r="AC661" s="274"/>
      <c r="AD661" s="274"/>
      <c r="AE661" s="274"/>
      <c r="AF661" s="274"/>
      <c r="AG661" s="274"/>
      <c r="AH661" s="274"/>
      <c r="AI661" s="274"/>
      <c r="AJ661" s="274"/>
      <c r="AK661" s="274"/>
      <c r="AL661" s="274"/>
      <c r="AM661" s="274"/>
      <c r="AN661" s="274"/>
      <c r="AO661" s="274"/>
      <c r="AP661" s="274"/>
      <c r="AQ661" s="274"/>
      <c r="AR661" s="274"/>
      <c r="AS661" s="274"/>
      <c r="AT661" s="274"/>
      <c r="AU661" s="274"/>
      <c r="AV661" s="274"/>
      <c r="AW661" s="274"/>
      <c r="AX661" s="274"/>
      <c r="AY661" s="274"/>
      <c r="AZ661" s="274"/>
      <c r="BA661" s="274"/>
      <c r="BB661" s="274"/>
      <c r="BC661" s="274"/>
      <c r="BD661" s="274"/>
      <c r="BE661" s="274"/>
      <c r="BF661" s="274"/>
      <c r="BG661" s="274"/>
      <c r="BH661" s="274"/>
      <c r="BI661" s="274"/>
    </row>
    <row r="662" spans="1:61" ht="18" customHeight="1" x14ac:dyDescent="0.2">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c r="AA662" s="274"/>
      <c r="AB662" s="274"/>
      <c r="AC662" s="274"/>
      <c r="AD662" s="274"/>
      <c r="AE662" s="274"/>
      <c r="AF662" s="274"/>
      <c r="AG662" s="274"/>
      <c r="AH662" s="274"/>
      <c r="AI662" s="274"/>
      <c r="AJ662" s="274"/>
      <c r="AK662" s="274"/>
      <c r="AL662" s="274"/>
      <c r="AM662" s="274"/>
      <c r="AN662" s="274"/>
      <c r="AO662" s="274"/>
      <c r="AP662" s="274"/>
      <c r="AQ662" s="274"/>
      <c r="AR662" s="274"/>
      <c r="AS662" s="274"/>
      <c r="AT662" s="274"/>
      <c r="AU662" s="274"/>
      <c r="AV662" s="274"/>
      <c r="AW662" s="274"/>
      <c r="AX662" s="274"/>
      <c r="AY662" s="274"/>
      <c r="AZ662" s="274"/>
      <c r="BA662" s="274"/>
      <c r="BB662" s="274"/>
      <c r="BC662" s="274"/>
      <c r="BD662" s="274"/>
      <c r="BE662" s="274"/>
      <c r="BF662" s="274"/>
      <c r="BG662" s="274"/>
      <c r="BH662" s="274"/>
      <c r="BI662" s="274"/>
    </row>
    <row r="663" spans="1:61" ht="18" customHeight="1" x14ac:dyDescent="0.2">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c r="AA663" s="274"/>
      <c r="AB663" s="274"/>
      <c r="AC663" s="274"/>
      <c r="AD663" s="274"/>
      <c r="AE663" s="274"/>
      <c r="AF663" s="274"/>
      <c r="AG663" s="274"/>
      <c r="AH663" s="274"/>
      <c r="AI663" s="274"/>
      <c r="AJ663" s="274"/>
      <c r="AK663" s="274"/>
      <c r="AL663" s="274"/>
      <c r="AM663" s="274"/>
      <c r="AN663" s="274"/>
      <c r="AO663" s="274"/>
      <c r="AP663" s="274"/>
      <c r="AQ663" s="274"/>
      <c r="AR663" s="274"/>
      <c r="AS663" s="274"/>
      <c r="AT663" s="274"/>
      <c r="AU663" s="274"/>
      <c r="AV663" s="274"/>
      <c r="AW663" s="274"/>
      <c r="AX663" s="274"/>
      <c r="AY663" s="274"/>
      <c r="AZ663" s="274"/>
      <c r="BA663" s="274"/>
      <c r="BB663" s="274"/>
      <c r="BC663" s="274"/>
      <c r="BD663" s="274"/>
      <c r="BE663" s="274"/>
      <c r="BF663" s="274"/>
      <c r="BG663" s="274"/>
      <c r="BH663" s="274"/>
      <c r="BI663" s="274"/>
    </row>
    <row r="664" spans="1:61" ht="18" customHeight="1" x14ac:dyDescent="0.2">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c r="AA664" s="274"/>
      <c r="AB664" s="274"/>
      <c r="AC664" s="274"/>
      <c r="AD664" s="274"/>
      <c r="AE664" s="274"/>
      <c r="AF664" s="274"/>
      <c r="AG664" s="274"/>
      <c r="AH664" s="274"/>
      <c r="AI664" s="274"/>
      <c r="AJ664" s="274"/>
      <c r="AK664" s="274"/>
      <c r="AL664" s="274"/>
      <c r="AM664" s="274"/>
      <c r="AN664" s="274"/>
      <c r="AO664" s="274"/>
      <c r="AP664" s="274"/>
      <c r="AQ664" s="274"/>
      <c r="AR664" s="274"/>
      <c r="AS664" s="274"/>
      <c r="AT664" s="274"/>
      <c r="AU664" s="274"/>
      <c r="AV664" s="274"/>
      <c r="AW664" s="274"/>
      <c r="AX664" s="274"/>
      <c r="AY664" s="274"/>
      <c r="AZ664" s="274"/>
      <c r="BA664" s="274"/>
      <c r="BB664" s="274"/>
      <c r="BC664" s="274"/>
      <c r="BD664" s="274"/>
      <c r="BE664" s="274"/>
      <c r="BF664" s="274"/>
      <c r="BG664" s="274"/>
      <c r="BH664" s="274"/>
      <c r="BI664" s="274"/>
    </row>
    <row r="665" spans="1:61" ht="18" customHeight="1" x14ac:dyDescent="0.2">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c r="AA665" s="274"/>
      <c r="AB665" s="274"/>
      <c r="AC665" s="274"/>
      <c r="AD665" s="274"/>
      <c r="AE665" s="274"/>
      <c r="AF665" s="274"/>
      <c r="AG665" s="274"/>
      <c r="AH665" s="274"/>
      <c r="AI665" s="274"/>
      <c r="AJ665" s="274"/>
      <c r="AK665" s="274"/>
      <c r="AL665" s="274"/>
      <c r="AM665" s="274"/>
      <c r="AN665" s="274"/>
      <c r="AO665" s="274"/>
      <c r="AP665" s="274"/>
      <c r="AQ665" s="274"/>
      <c r="AR665" s="274"/>
      <c r="AS665" s="274"/>
      <c r="AT665" s="274"/>
      <c r="AU665" s="274"/>
      <c r="AV665" s="274"/>
      <c r="AW665" s="274"/>
      <c r="AX665" s="274"/>
      <c r="AY665" s="274"/>
      <c r="AZ665" s="274"/>
      <c r="BA665" s="274"/>
      <c r="BB665" s="274"/>
      <c r="BC665" s="274"/>
      <c r="BD665" s="274"/>
      <c r="BE665" s="274"/>
      <c r="BF665" s="274"/>
      <c r="BG665" s="274"/>
      <c r="BH665" s="274"/>
      <c r="BI665" s="274"/>
    </row>
    <row r="666" spans="1:61" ht="18" customHeight="1" x14ac:dyDescent="0.2">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c r="AA666" s="274"/>
      <c r="AB666" s="274"/>
      <c r="AC666" s="274"/>
      <c r="AD666" s="274"/>
      <c r="AE666" s="274"/>
      <c r="AF666" s="274"/>
      <c r="AG666" s="274"/>
      <c r="AH666" s="274"/>
      <c r="AI666" s="274"/>
      <c r="AJ666" s="274"/>
      <c r="AK666" s="274"/>
      <c r="AL666" s="274"/>
      <c r="AM666" s="274"/>
      <c r="AN666" s="274"/>
      <c r="AO666" s="274"/>
      <c r="AP666" s="274"/>
      <c r="AQ666" s="274"/>
      <c r="AR666" s="274"/>
      <c r="AS666" s="274"/>
      <c r="AT666" s="274"/>
      <c r="AU666" s="274"/>
      <c r="AV666" s="274"/>
      <c r="AW666" s="274"/>
      <c r="AX666" s="274"/>
      <c r="AY666" s="274"/>
      <c r="AZ666" s="274"/>
      <c r="BA666" s="274"/>
      <c r="BB666" s="274"/>
      <c r="BC666" s="274"/>
      <c r="BD666" s="274"/>
      <c r="BE666" s="274"/>
      <c r="BF666" s="274"/>
      <c r="BG666" s="274"/>
      <c r="BH666" s="274"/>
      <c r="BI666" s="274"/>
    </row>
    <row r="667" spans="1:61" ht="18" customHeight="1" x14ac:dyDescent="0.2">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c r="AA667" s="274"/>
      <c r="AB667" s="274"/>
      <c r="AC667" s="274"/>
      <c r="AD667" s="274"/>
      <c r="AE667" s="274"/>
      <c r="AF667" s="274"/>
      <c r="AG667" s="274"/>
      <c r="AH667" s="274"/>
      <c r="AI667" s="274"/>
      <c r="AJ667" s="274"/>
      <c r="AK667" s="274"/>
      <c r="AL667" s="274"/>
      <c r="AM667" s="274"/>
      <c r="AN667" s="274"/>
      <c r="AO667" s="274"/>
      <c r="AP667" s="274"/>
      <c r="AQ667" s="274"/>
      <c r="AR667" s="274"/>
      <c r="AS667" s="274"/>
      <c r="AT667" s="274"/>
      <c r="AU667" s="274"/>
      <c r="AV667" s="274"/>
      <c r="AW667" s="274"/>
      <c r="AX667" s="274"/>
      <c r="AY667" s="274"/>
      <c r="AZ667" s="274"/>
      <c r="BA667" s="274"/>
      <c r="BB667" s="274"/>
      <c r="BC667" s="274"/>
      <c r="BD667" s="274"/>
      <c r="BE667" s="274"/>
      <c r="BF667" s="274"/>
      <c r="BG667" s="274"/>
      <c r="BH667" s="274"/>
      <c r="BI667" s="274"/>
    </row>
    <row r="668" spans="1:61" ht="18" customHeight="1" x14ac:dyDescent="0.2">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c r="AA668" s="274"/>
      <c r="AB668" s="274"/>
      <c r="AC668" s="274"/>
      <c r="AD668" s="274"/>
      <c r="AE668" s="274"/>
      <c r="AF668" s="274"/>
      <c r="AG668" s="274"/>
      <c r="AH668" s="274"/>
      <c r="AI668" s="274"/>
      <c r="AJ668" s="274"/>
      <c r="AK668" s="274"/>
      <c r="AL668" s="274"/>
      <c r="AM668" s="274"/>
      <c r="AN668" s="274"/>
      <c r="AO668" s="274"/>
      <c r="AP668" s="274"/>
      <c r="AQ668" s="274"/>
      <c r="AR668" s="274"/>
      <c r="AS668" s="274"/>
      <c r="AT668" s="274"/>
      <c r="AU668" s="274"/>
      <c r="AV668" s="274"/>
      <c r="AW668" s="274"/>
      <c r="AX668" s="274"/>
      <c r="AY668" s="274"/>
      <c r="AZ668" s="274"/>
      <c r="BA668" s="274"/>
      <c r="BB668" s="274"/>
      <c r="BC668" s="274"/>
      <c r="BD668" s="274"/>
      <c r="BE668" s="274"/>
      <c r="BF668" s="274"/>
      <c r="BG668" s="274"/>
      <c r="BH668" s="274"/>
      <c r="BI668" s="274"/>
    </row>
    <row r="669" spans="1:61" ht="18" customHeight="1" x14ac:dyDescent="0.2">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c r="AA669" s="274"/>
      <c r="AB669" s="274"/>
      <c r="AC669" s="274"/>
      <c r="AD669" s="274"/>
      <c r="AE669" s="274"/>
      <c r="AF669" s="274"/>
      <c r="AG669" s="274"/>
      <c r="AH669" s="274"/>
      <c r="AI669" s="274"/>
      <c r="AJ669" s="274"/>
      <c r="AK669" s="274"/>
      <c r="AL669" s="274"/>
      <c r="AM669" s="274"/>
      <c r="AN669" s="274"/>
      <c r="AO669" s="274"/>
      <c r="AP669" s="274"/>
      <c r="AQ669" s="274"/>
      <c r="AR669" s="274"/>
      <c r="AS669" s="274"/>
      <c r="AT669" s="274"/>
      <c r="AU669" s="274"/>
      <c r="AV669" s="274"/>
      <c r="AW669" s="274"/>
      <c r="AX669" s="274"/>
      <c r="AY669" s="274"/>
      <c r="AZ669" s="274"/>
      <c r="BA669" s="274"/>
      <c r="BB669" s="274"/>
      <c r="BC669" s="274"/>
      <c r="BD669" s="274"/>
      <c r="BE669" s="274"/>
      <c r="BF669" s="274"/>
      <c r="BG669" s="274"/>
      <c r="BH669" s="274"/>
      <c r="BI669" s="274"/>
    </row>
    <row r="670" spans="1:61" ht="18" customHeight="1" x14ac:dyDescent="0.2">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c r="AA670" s="274"/>
      <c r="AB670" s="274"/>
      <c r="AC670" s="274"/>
      <c r="AD670" s="274"/>
      <c r="AE670" s="274"/>
      <c r="AF670" s="274"/>
      <c r="AG670" s="274"/>
      <c r="AH670" s="274"/>
      <c r="AI670" s="274"/>
      <c r="AJ670" s="274"/>
      <c r="AK670" s="274"/>
      <c r="AL670" s="274"/>
      <c r="AM670" s="274"/>
      <c r="AN670" s="274"/>
      <c r="AO670" s="274"/>
      <c r="AP670" s="274"/>
      <c r="AQ670" s="274"/>
      <c r="AR670" s="274"/>
      <c r="AS670" s="274"/>
      <c r="AT670" s="274"/>
      <c r="AU670" s="274"/>
      <c r="AV670" s="274"/>
      <c r="AW670" s="274"/>
      <c r="AX670" s="274"/>
      <c r="AY670" s="274"/>
      <c r="AZ670" s="274"/>
      <c r="BA670" s="274"/>
      <c r="BB670" s="274"/>
      <c r="BC670" s="274"/>
      <c r="BD670" s="274"/>
      <c r="BE670" s="274"/>
      <c r="BF670" s="274"/>
      <c r="BG670" s="274"/>
      <c r="BH670" s="274"/>
      <c r="BI670" s="274"/>
    </row>
    <row r="671" spans="1:61" ht="18" customHeight="1" x14ac:dyDescent="0.2">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c r="AA671" s="274"/>
      <c r="AB671" s="274"/>
      <c r="AC671" s="274"/>
      <c r="AD671" s="274"/>
      <c r="AE671" s="274"/>
      <c r="AF671" s="274"/>
      <c r="AG671" s="274"/>
      <c r="AH671" s="274"/>
      <c r="AI671" s="274"/>
      <c r="AJ671" s="274"/>
      <c r="AK671" s="274"/>
      <c r="AL671" s="274"/>
      <c r="AM671" s="274"/>
      <c r="AN671" s="274"/>
      <c r="AO671" s="274"/>
      <c r="AP671" s="274"/>
      <c r="AQ671" s="274"/>
      <c r="AR671" s="274"/>
      <c r="AS671" s="274"/>
      <c r="AT671" s="274"/>
      <c r="AU671" s="274"/>
      <c r="AV671" s="274"/>
      <c r="AW671" s="274"/>
      <c r="AX671" s="274"/>
      <c r="AY671" s="274"/>
      <c r="AZ671" s="274"/>
      <c r="BA671" s="274"/>
      <c r="BB671" s="274"/>
      <c r="BC671" s="274"/>
      <c r="BD671" s="274"/>
      <c r="BE671" s="274"/>
      <c r="BF671" s="274"/>
      <c r="BG671" s="274"/>
      <c r="BH671" s="274"/>
      <c r="BI671" s="274"/>
    </row>
    <row r="672" spans="1:61" ht="18" customHeight="1" x14ac:dyDescent="0.2">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c r="AA672" s="274"/>
      <c r="AB672" s="274"/>
      <c r="AC672" s="274"/>
      <c r="AD672" s="274"/>
      <c r="AE672" s="274"/>
      <c r="AF672" s="274"/>
      <c r="AG672" s="274"/>
      <c r="AH672" s="274"/>
      <c r="AI672" s="274"/>
      <c r="AJ672" s="274"/>
      <c r="AK672" s="274"/>
      <c r="AL672" s="274"/>
      <c r="AM672" s="274"/>
      <c r="AN672" s="274"/>
      <c r="AO672" s="274"/>
      <c r="AP672" s="274"/>
      <c r="AQ672" s="274"/>
      <c r="AR672" s="274"/>
      <c r="AS672" s="274"/>
      <c r="AT672" s="274"/>
      <c r="AU672" s="274"/>
      <c r="AV672" s="274"/>
      <c r="AW672" s="274"/>
      <c r="AX672" s="274"/>
      <c r="AY672" s="274"/>
      <c r="AZ672" s="274"/>
      <c r="BA672" s="274"/>
      <c r="BB672" s="274"/>
      <c r="BC672" s="274"/>
      <c r="BD672" s="274"/>
      <c r="BE672" s="274"/>
      <c r="BF672" s="274"/>
      <c r="BG672" s="274"/>
      <c r="BH672" s="274"/>
      <c r="BI672" s="274"/>
    </row>
    <row r="673" spans="1:61" ht="18" customHeight="1" x14ac:dyDescent="0.2">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c r="AA673" s="274"/>
      <c r="AB673" s="274"/>
      <c r="AC673" s="274"/>
      <c r="AD673" s="274"/>
      <c r="AE673" s="274"/>
      <c r="AF673" s="274"/>
      <c r="AG673" s="274"/>
      <c r="AH673" s="274"/>
      <c r="AI673" s="274"/>
      <c r="AJ673" s="274"/>
      <c r="AK673" s="274"/>
      <c r="AL673" s="274"/>
      <c r="AM673" s="274"/>
      <c r="AN673" s="274"/>
      <c r="AO673" s="274"/>
      <c r="AP673" s="274"/>
      <c r="AQ673" s="274"/>
      <c r="AR673" s="274"/>
      <c r="AS673" s="274"/>
      <c r="AT673" s="274"/>
      <c r="AU673" s="274"/>
      <c r="AV673" s="274"/>
      <c r="AW673" s="274"/>
      <c r="AX673" s="274"/>
      <c r="AY673" s="274"/>
      <c r="AZ673" s="274"/>
      <c r="BA673" s="274"/>
      <c r="BB673" s="274"/>
      <c r="BC673" s="274"/>
      <c r="BD673" s="274"/>
      <c r="BE673" s="274"/>
      <c r="BF673" s="274"/>
      <c r="BG673" s="274"/>
      <c r="BH673" s="274"/>
      <c r="BI673" s="274"/>
    </row>
    <row r="674" spans="1:61" ht="18" customHeight="1" x14ac:dyDescent="0.2">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c r="AA674" s="274"/>
      <c r="AB674" s="274"/>
      <c r="AC674" s="274"/>
      <c r="AD674" s="274"/>
      <c r="AE674" s="274"/>
      <c r="AF674" s="274"/>
      <c r="AG674" s="274"/>
      <c r="AH674" s="274"/>
      <c r="AI674" s="274"/>
      <c r="AJ674" s="274"/>
      <c r="AK674" s="274"/>
      <c r="AL674" s="274"/>
      <c r="AM674" s="274"/>
      <c r="AN674" s="274"/>
      <c r="AO674" s="274"/>
      <c r="AP674" s="274"/>
      <c r="AQ674" s="274"/>
      <c r="AR674" s="274"/>
      <c r="AS674" s="274"/>
      <c r="AT674" s="274"/>
      <c r="AU674" s="274"/>
      <c r="AV674" s="274"/>
      <c r="AW674" s="274"/>
      <c r="AX674" s="274"/>
      <c r="AY674" s="274"/>
      <c r="AZ674" s="274"/>
      <c r="BA674" s="274"/>
      <c r="BB674" s="274"/>
      <c r="BC674" s="274"/>
      <c r="BD674" s="274"/>
      <c r="BE674" s="274"/>
      <c r="BF674" s="274"/>
      <c r="BG674" s="274"/>
      <c r="BH674" s="274"/>
      <c r="BI674" s="274"/>
    </row>
    <row r="675" spans="1:61" ht="18" customHeight="1" x14ac:dyDescent="0.2">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c r="AA675" s="274"/>
      <c r="AB675" s="274"/>
      <c r="AC675" s="274"/>
      <c r="AD675" s="274"/>
      <c r="AE675" s="274"/>
      <c r="AF675" s="274"/>
      <c r="AG675" s="274"/>
      <c r="AH675" s="274"/>
      <c r="AI675" s="274"/>
      <c r="AJ675" s="274"/>
      <c r="AK675" s="274"/>
      <c r="AL675" s="274"/>
      <c r="AM675" s="274"/>
      <c r="AN675" s="274"/>
      <c r="AO675" s="274"/>
      <c r="AP675" s="274"/>
      <c r="AQ675" s="274"/>
      <c r="AR675" s="274"/>
      <c r="AS675" s="274"/>
      <c r="AT675" s="274"/>
      <c r="AU675" s="274"/>
      <c r="AV675" s="274"/>
      <c r="AW675" s="274"/>
      <c r="AX675" s="274"/>
      <c r="AY675" s="274"/>
      <c r="AZ675" s="274"/>
      <c r="BA675" s="274"/>
      <c r="BB675" s="274"/>
      <c r="BC675" s="274"/>
      <c r="BD675" s="274"/>
      <c r="BE675" s="274"/>
      <c r="BF675" s="274"/>
      <c r="BG675" s="274"/>
      <c r="BH675" s="274"/>
      <c r="BI675" s="274"/>
    </row>
    <row r="676" spans="1:61" ht="18" customHeight="1" x14ac:dyDescent="0.2">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c r="AA676" s="274"/>
      <c r="AB676" s="274"/>
      <c r="AC676" s="274"/>
      <c r="AD676" s="274"/>
      <c r="AE676" s="274"/>
      <c r="AF676" s="274"/>
      <c r="AG676" s="274"/>
      <c r="AH676" s="274"/>
      <c r="AI676" s="274"/>
      <c r="AJ676" s="274"/>
      <c r="AK676" s="274"/>
      <c r="AL676" s="274"/>
      <c r="AM676" s="274"/>
      <c r="AN676" s="274"/>
      <c r="AO676" s="274"/>
      <c r="AP676" s="274"/>
      <c r="AQ676" s="274"/>
      <c r="AR676" s="274"/>
      <c r="AS676" s="274"/>
      <c r="AT676" s="274"/>
      <c r="AU676" s="274"/>
      <c r="AV676" s="274"/>
      <c r="AW676" s="274"/>
      <c r="AX676" s="274"/>
      <c r="AY676" s="274"/>
      <c r="AZ676" s="274"/>
      <c r="BA676" s="274"/>
      <c r="BB676" s="274"/>
      <c r="BC676" s="274"/>
      <c r="BD676" s="274"/>
      <c r="BE676" s="274"/>
      <c r="BF676" s="274"/>
      <c r="BG676" s="274"/>
      <c r="BH676" s="274"/>
      <c r="BI676" s="274"/>
    </row>
    <row r="677" spans="1:61" ht="18" customHeight="1" x14ac:dyDescent="0.2">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c r="AA677" s="274"/>
      <c r="AB677" s="274"/>
      <c r="AC677" s="274"/>
      <c r="AD677" s="274"/>
      <c r="AE677" s="274"/>
      <c r="AF677" s="274"/>
      <c r="AG677" s="274"/>
      <c r="AH677" s="274"/>
      <c r="AI677" s="274"/>
      <c r="AJ677" s="274"/>
      <c r="AK677" s="274"/>
      <c r="AL677" s="274"/>
      <c r="AM677" s="274"/>
      <c r="AN677" s="274"/>
      <c r="AO677" s="274"/>
      <c r="AP677" s="274"/>
      <c r="AQ677" s="274"/>
      <c r="AR677" s="274"/>
      <c r="AS677" s="274"/>
      <c r="AT677" s="274"/>
      <c r="AU677" s="274"/>
      <c r="AV677" s="274"/>
      <c r="AW677" s="274"/>
      <c r="AX677" s="274"/>
      <c r="AY677" s="274"/>
      <c r="AZ677" s="274"/>
      <c r="BA677" s="274"/>
      <c r="BB677" s="274"/>
      <c r="BC677" s="274"/>
      <c r="BD677" s="274"/>
      <c r="BE677" s="274"/>
      <c r="BF677" s="274"/>
      <c r="BG677" s="274"/>
      <c r="BH677" s="274"/>
      <c r="BI677" s="274"/>
    </row>
    <row r="678" spans="1:61" ht="18" customHeight="1" x14ac:dyDescent="0.2">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c r="AA678" s="274"/>
      <c r="AB678" s="274"/>
      <c r="AC678" s="274"/>
      <c r="AD678" s="274"/>
      <c r="AE678" s="274"/>
      <c r="AF678" s="274"/>
      <c r="AG678" s="274"/>
      <c r="AH678" s="274"/>
      <c r="AI678" s="274"/>
      <c r="AJ678" s="274"/>
      <c r="AK678" s="274"/>
      <c r="AL678" s="274"/>
      <c r="AM678" s="274"/>
      <c r="AN678" s="274"/>
      <c r="AO678" s="274"/>
      <c r="AP678" s="274"/>
      <c r="AQ678" s="274"/>
      <c r="AR678" s="274"/>
      <c r="AS678" s="274"/>
      <c r="AT678" s="274"/>
      <c r="AU678" s="274"/>
      <c r="AV678" s="274"/>
      <c r="AW678" s="274"/>
      <c r="AX678" s="274"/>
      <c r="AY678" s="274"/>
      <c r="AZ678" s="274"/>
      <c r="BA678" s="274"/>
      <c r="BB678" s="274"/>
      <c r="BC678" s="274"/>
      <c r="BD678" s="274"/>
      <c r="BE678" s="274"/>
      <c r="BF678" s="274"/>
      <c r="BG678" s="274"/>
      <c r="BH678" s="274"/>
      <c r="BI678" s="274"/>
    </row>
    <row r="679" spans="1:61" ht="18" customHeight="1" x14ac:dyDescent="0.2">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c r="AA679" s="274"/>
      <c r="AB679" s="274"/>
      <c r="AC679" s="274"/>
      <c r="AD679" s="274"/>
      <c r="AE679" s="274"/>
      <c r="AF679" s="274"/>
      <c r="AG679" s="274"/>
      <c r="AH679" s="274"/>
      <c r="AI679" s="274"/>
      <c r="AJ679" s="274"/>
      <c r="AK679" s="274"/>
      <c r="AL679" s="274"/>
      <c r="AM679" s="274"/>
      <c r="AN679" s="274"/>
      <c r="AO679" s="274"/>
      <c r="AP679" s="274"/>
      <c r="AQ679" s="274"/>
      <c r="AR679" s="274"/>
      <c r="AS679" s="274"/>
      <c r="AT679" s="274"/>
      <c r="AU679" s="274"/>
      <c r="AV679" s="274"/>
      <c r="AW679" s="274"/>
      <c r="AX679" s="274"/>
      <c r="AY679" s="274"/>
      <c r="AZ679" s="274"/>
      <c r="BA679" s="274"/>
      <c r="BB679" s="274"/>
      <c r="BC679" s="274"/>
      <c r="BD679" s="274"/>
      <c r="BE679" s="274"/>
      <c r="BF679" s="274"/>
      <c r="BG679" s="274"/>
      <c r="BH679" s="274"/>
      <c r="BI679" s="274"/>
    </row>
    <row r="680" spans="1:61" ht="18" customHeight="1" x14ac:dyDescent="0.2">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c r="AA680" s="274"/>
      <c r="AB680" s="274"/>
      <c r="AC680" s="274"/>
      <c r="AD680" s="274"/>
      <c r="AE680" s="274"/>
      <c r="AF680" s="274"/>
      <c r="AG680" s="274"/>
      <c r="AH680" s="274"/>
      <c r="AI680" s="274"/>
      <c r="AJ680" s="274"/>
      <c r="AK680" s="274"/>
      <c r="AL680" s="274"/>
      <c r="AM680" s="274"/>
      <c r="AN680" s="274"/>
      <c r="AO680" s="274"/>
      <c r="AP680" s="274"/>
      <c r="AQ680" s="274"/>
      <c r="AR680" s="274"/>
      <c r="AS680" s="274"/>
      <c r="AT680" s="274"/>
      <c r="AU680" s="274"/>
      <c r="AV680" s="274"/>
      <c r="AW680" s="274"/>
      <c r="AX680" s="274"/>
      <c r="AY680" s="274"/>
      <c r="AZ680" s="274"/>
      <c r="BA680" s="274"/>
      <c r="BB680" s="274"/>
      <c r="BC680" s="274"/>
      <c r="BD680" s="274"/>
      <c r="BE680" s="274"/>
      <c r="BF680" s="274"/>
      <c r="BG680" s="274"/>
      <c r="BH680" s="274"/>
      <c r="BI680" s="274"/>
    </row>
    <row r="681" spans="1:61" ht="18" customHeight="1" x14ac:dyDescent="0.2">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c r="AA681" s="274"/>
      <c r="AB681" s="274"/>
      <c r="AC681" s="274"/>
      <c r="AD681" s="274"/>
      <c r="AE681" s="274"/>
      <c r="AF681" s="274"/>
      <c r="AG681" s="274"/>
      <c r="AH681" s="274"/>
      <c r="AI681" s="274"/>
      <c r="AJ681" s="274"/>
      <c r="AK681" s="274"/>
      <c r="AL681" s="274"/>
      <c r="AM681" s="274"/>
      <c r="AN681" s="274"/>
      <c r="AO681" s="274"/>
      <c r="AP681" s="274"/>
      <c r="AQ681" s="274"/>
      <c r="AR681" s="274"/>
      <c r="AS681" s="274"/>
      <c r="AT681" s="274"/>
      <c r="AU681" s="274"/>
      <c r="AV681" s="274"/>
      <c r="AW681" s="274"/>
      <c r="AX681" s="274"/>
      <c r="AY681" s="274"/>
      <c r="AZ681" s="274"/>
      <c r="BA681" s="274"/>
      <c r="BB681" s="274"/>
      <c r="BC681" s="274"/>
      <c r="BD681" s="274"/>
      <c r="BE681" s="274"/>
      <c r="BF681" s="274"/>
      <c r="BG681" s="274"/>
      <c r="BH681" s="274"/>
      <c r="BI681" s="274"/>
    </row>
    <row r="682" spans="1:61" ht="18" customHeight="1" x14ac:dyDescent="0.2">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c r="AA682" s="274"/>
      <c r="AB682" s="274"/>
      <c r="AC682" s="274"/>
      <c r="AD682" s="274"/>
      <c r="AE682" s="274"/>
      <c r="AF682" s="274"/>
      <c r="AG682" s="274"/>
      <c r="AH682" s="274"/>
      <c r="AI682" s="274"/>
      <c r="AJ682" s="274"/>
      <c r="AK682" s="274"/>
      <c r="AL682" s="274"/>
      <c r="AM682" s="274"/>
      <c r="AN682" s="274"/>
      <c r="AO682" s="274"/>
      <c r="AP682" s="274"/>
      <c r="AQ682" s="274"/>
      <c r="AR682" s="274"/>
      <c r="AS682" s="274"/>
      <c r="AT682" s="274"/>
      <c r="AU682" s="274"/>
      <c r="AV682" s="274"/>
      <c r="AW682" s="274"/>
      <c r="AX682" s="274"/>
      <c r="AY682" s="274"/>
      <c r="AZ682" s="274"/>
      <c r="BA682" s="274"/>
      <c r="BB682" s="274"/>
      <c r="BC682" s="274"/>
      <c r="BD682" s="274"/>
      <c r="BE682" s="274"/>
      <c r="BF682" s="274"/>
      <c r="BG682" s="274"/>
      <c r="BH682" s="274"/>
      <c r="BI682" s="274"/>
    </row>
    <row r="683" spans="1:61" ht="18" customHeight="1" x14ac:dyDescent="0.2">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c r="AA683" s="274"/>
      <c r="AB683" s="274"/>
      <c r="AC683" s="274"/>
      <c r="AD683" s="274"/>
      <c r="AE683" s="274"/>
      <c r="AF683" s="274"/>
      <c r="AG683" s="274"/>
      <c r="AH683" s="274"/>
      <c r="AI683" s="274"/>
      <c r="AJ683" s="274"/>
      <c r="AK683" s="274"/>
      <c r="AL683" s="274"/>
      <c r="AM683" s="274"/>
      <c r="AN683" s="274"/>
      <c r="AO683" s="274"/>
      <c r="AP683" s="274"/>
      <c r="AQ683" s="274"/>
      <c r="AR683" s="274"/>
      <c r="AS683" s="274"/>
      <c r="AT683" s="274"/>
      <c r="AU683" s="274"/>
      <c r="AV683" s="274"/>
      <c r="AW683" s="274"/>
      <c r="AX683" s="274"/>
      <c r="AY683" s="274"/>
      <c r="AZ683" s="274"/>
      <c r="BA683" s="274"/>
      <c r="BB683" s="274"/>
      <c r="BC683" s="274"/>
      <c r="BD683" s="274"/>
      <c r="BE683" s="274"/>
      <c r="BF683" s="274"/>
      <c r="BG683" s="274"/>
      <c r="BH683" s="274"/>
      <c r="BI683" s="274"/>
    </row>
    <row r="684" spans="1:61" ht="18" customHeight="1" x14ac:dyDescent="0.2">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c r="AA684" s="274"/>
      <c r="AB684" s="274"/>
      <c r="AC684" s="274"/>
      <c r="AD684" s="274"/>
      <c r="AE684" s="274"/>
      <c r="AF684" s="274"/>
      <c r="AG684" s="274"/>
      <c r="AH684" s="274"/>
      <c r="AI684" s="274"/>
      <c r="AJ684" s="274"/>
      <c r="AK684" s="274"/>
      <c r="AL684" s="274"/>
      <c r="AM684" s="274"/>
      <c r="AN684" s="274"/>
      <c r="AO684" s="274"/>
      <c r="AP684" s="274"/>
      <c r="AQ684" s="274"/>
      <c r="AR684" s="274"/>
      <c r="AS684" s="274"/>
      <c r="AT684" s="274"/>
      <c r="AU684" s="274"/>
      <c r="AV684" s="274"/>
      <c r="AW684" s="274"/>
      <c r="AX684" s="274"/>
      <c r="AY684" s="274"/>
      <c r="AZ684" s="274"/>
      <c r="BA684" s="274"/>
      <c r="BB684" s="274"/>
      <c r="BC684" s="274"/>
      <c r="BD684" s="274"/>
      <c r="BE684" s="274"/>
      <c r="BF684" s="274"/>
      <c r="BG684" s="274"/>
      <c r="BH684" s="274"/>
      <c r="BI684" s="274"/>
    </row>
    <row r="685" spans="1:61" ht="18" customHeight="1" x14ac:dyDescent="0.2">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c r="AA685" s="274"/>
      <c r="AB685" s="274"/>
      <c r="AC685" s="274"/>
      <c r="AD685" s="274"/>
      <c r="AE685" s="274"/>
      <c r="AF685" s="274"/>
      <c r="AG685" s="274"/>
      <c r="AH685" s="274"/>
      <c r="AI685" s="274"/>
      <c r="AJ685" s="274"/>
      <c r="AK685" s="274"/>
      <c r="AL685" s="274"/>
      <c r="AM685" s="274"/>
      <c r="AN685" s="274"/>
      <c r="AO685" s="274"/>
      <c r="AP685" s="274"/>
      <c r="AQ685" s="274"/>
      <c r="AR685" s="274"/>
      <c r="AS685" s="274"/>
      <c r="AT685" s="274"/>
      <c r="AU685" s="274"/>
      <c r="AV685" s="274"/>
      <c r="AW685" s="274"/>
      <c r="AX685" s="274"/>
      <c r="AY685" s="274"/>
      <c r="AZ685" s="274"/>
      <c r="BA685" s="274"/>
      <c r="BB685" s="274"/>
      <c r="BC685" s="274"/>
      <c r="BD685" s="274"/>
      <c r="BE685" s="274"/>
      <c r="BF685" s="274"/>
      <c r="BG685" s="274"/>
      <c r="BH685" s="274"/>
      <c r="BI685" s="274"/>
    </row>
    <row r="686" spans="1:61" ht="18" customHeight="1" x14ac:dyDescent="0.2">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c r="AA686" s="274"/>
      <c r="AB686" s="274"/>
      <c r="AC686" s="274"/>
      <c r="AD686" s="274"/>
      <c r="AE686" s="274"/>
      <c r="AF686" s="274"/>
      <c r="AG686" s="274"/>
      <c r="AH686" s="274"/>
      <c r="AI686" s="274"/>
      <c r="AJ686" s="274"/>
      <c r="AK686" s="274"/>
      <c r="AL686" s="274"/>
      <c r="AM686" s="274"/>
      <c r="AN686" s="274"/>
      <c r="AO686" s="274"/>
      <c r="AP686" s="274"/>
      <c r="AQ686" s="274"/>
      <c r="AR686" s="274"/>
      <c r="AS686" s="274"/>
      <c r="AT686" s="274"/>
      <c r="AU686" s="274"/>
      <c r="AV686" s="274"/>
      <c r="AW686" s="274"/>
      <c r="AX686" s="274"/>
      <c r="AY686" s="274"/>
      <c r="AZ686" s="274"/>
      <c r="BA686" s="274"/>
      <c r="BB686" s="274"/>
      <c r="BC686" s="274"/>
      <c r="BD686" s="274"/>
      <c r="BE686" s="274"/>
      <c r="BF686" s="274"/>
      <c r="BG686" s="274"/>
      <c r="BH686" s="274"/>
      <c r="BI686" s="274"/>
    </row>
    <row r="687" spans="1:61" ht="18" customHeight="1" x14ac:dyDescent="0.2">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c r="AA687" s="274"/>
      <c r="AB687" s="274"/>
      <c r="AC687" s="274"/>
      <c r="AD687" s="274"/>
      <c r="AE687" s="274"/>
      <c r="AF687" s="274"/>
      <c r="AG687" s="274"/>
      <c r="AH687" s="274"/>
      <c r="AI687" s="274"/>
      <c r="AJ687" s="274"/>
      <c r="AK687" s="274"/>
      <c r="AL687" s="274"/>
      <c r="AM687" s="274"/>
      <c r="AN687" s="274"/>
      <c r="AO687" s="274"/>
      <c r="AP687" s="274"/>
      <c r="AQ687" s="274"/>
      <c r="AR687" s="274"/>
      <c r="AS687" s="274"/>
      <c r="AT687" s="274"/>
      <c r="AU687" s="274"/>
      <c r="AV687" s="274"/>
      <c r="AW687" s="274"/>
      <c r="AX687" s="274"/>
      <c r="AY687" s="274"/>
      <c r="AZ687" s="274"/>
      <c r="BA687" s="274"/>
      <c r="BB687" s="274"/>
      <c r="BC687" s="274"/>
      <c r="BD687" s="274"/>
      <c r="BE687" s="274"/>
      <c r="BF687" s="274"/>
      <c r="BG687" s="274"/>
      <c r="BH687" s="274"/>
      <c r="BI687" s="274"/>
    </row>
    <row r="688" spans="1:61" ht="18" customHeight="1" x14ac:dyDescent="0.2">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c r="AF688" s="274"/>
      <c r="AG688" s="274"/>
      <c r="AH688" s="274"/>
      <c r="AI688" s="274"/>
      <c r="AJ688" s="274"/>
      <c r="AK688" s="274"/>
      <c r="AL688" s="274"/>
      <c r="AM688" s="274"/>
      <c r="AN688" s="274"/>
      <c r="AO688" s="274"/>
      <c r="AP688" s="274"/>
      <c r="AQ688" s="274"/>
      <c r="AR688" s="274"/>
      <c r="AS688" s="274"/>
      <c r="AT688" s="274"/>
      <c r="AU688" s="274"/>
      <c r="AV688" s="274"/>
      <c r="AW688" s="274"/>
      <c r="AX688" s="274"/>
      <c r="AY688" s="274"/>
      <c r="AZ688" s="274"/>
      <c r="BA688" s="274"/>
      <c r="BB688" s="274"/>
      <c r="BC688" s="274"/>
      <c r="BD688" s="274"/>
      <c r="BE688" s="274"/>
      <c r="BF688" s="274"/>
      <c r="BG688" s="274"/>
      <c r="BH688" s="274"/>
      <c r="BI688" s="274"/>
    </row>
    <row r="689" spans="1:61" ht="18" customHeight="1" x14ac:dyDescent="0.2">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c r="AA689" s="274"/>
      <c r="AB689" s="274"/>
      <c r="AC689" s="274"/>
      <c r="AD689" s="274"/>
      <c r="AE689" s="274"/>
      <c r="AF689" s="274"/>
      <c r="AG689" s="274"/>
      <c r="AH689" s="274"/>
      <c r="AI689" s="274"/>
      <c r="AJ689" s="274"/>
      <c r="AK689" s="274"/>
      <c r="AL689" s="274"/>
      <c r="AM689" s="274"/>
      <c r="AN689" s="274"/>
      <c r="AO689" s="274"/>
      <c r="AP689" s="274"/>
      <c r="AQ689" s="274"/>
      <c r="AR689" s="274"/>
      <c r="AS689" s="274"/>
      <c r="AT689" s="274"/>
      <c r="AU689" s="274"/>
      <c r="AV689" s="274"/>
      <c r="AW689" s="274"/>
      <c r="AX689" s="274"/>
      <c r="AY689" s="274"/>
      <c r="AZ689" s="274"/>
      <c r="BA689" s="274"/>
      <c r="BB689" s="274"/>
      <c r="BC689" s="274"/>
      <c r="BD689" s="274"/>
      <c r="BE689" s="274"/>
      <c r="BF689" s="274"/>
      <c r="BG689" s="274"/>
      <c r="BH689" s="274"/>
      <c r="BI689" s="274"/>
    </row>
    <row r="690" spans="1:61" ht="18" customHeight="1" x14ac:dyDescent="0.2">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274"/>
      <c r="AF690" s="274"/>
      <c r="AG690" s="274"/>
      <c r="AH690" s="274"/>
      <c r="AI690" s="274"/>
      <c r="AJ690" s="274"/>
      <c r="AK690" s="274"/>
      <c r="AL690" s="274"/>
      <c r="AM690" s="274"/>
      <c r="AN690" s="274"/>
      <c r="AO690" s="274"/>
      <c r="AP690" s="274"/>
      <c r="AQ690" s="274"/>
      <c r="AR690" s="274"/>
      <c r="AS690" s="274"/>
      <c r="AT690" s="274"/>
      <c r="AU690" s="274"/>
      <c r="AV690" s="274"/>
      <c r="AW690" s="274"/>
      <c r="AX690" s="274"/>
      <c r="AY690" s="274"/>
      <c r="AZ690" s="274"/>
      <c r="BA690" s="274"/>
      <c r="BB690" s="274"/>
      <c r="BC690" s="274"/>
      <c r="BD690" s="274"/>
      <c r="BE690" s="274"/>
      <c r="BF690" s="274"/>
      <c r="BG690" s="274"/>
      <c r="BH690" s="274"/>
      <c r="BI690" s="274"/>
    </row>
    <row r="691" spans="1:61" ht="18" customHeight="1" x14ac:dyDescent="0.2">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c r="AA691" s="274"/>
      <c r="AB691" s="274"/>
      <c r="AC691" s="274"/>
      <c r="AD691" s="274"/>
      <c r="AE691" s="274"/>
      <c r="AF691" s="274"/>
      <c r="AG691" s="274"/>
      <c r="AH691" s="274"/>
      <c r="AI691" s="274"/>
      <c r="AJ691" s="274"/>
      <c r="AK691" s="274"/>
      <c r="AL691" s="274"/>
      <c r="AM691" s="274"/>
      <c r="AN691" s="274"/>
      <c r="AO691" s="274"/>
      <c r="AP691" s="274"/>
      <c r="AQ691" s="274"/>
      <c r="AR691" s="274"/>
      <c r="AS691" s="274"/>
      <c r="AT691" s="274"/>
      <c r="AU691" s="274"/>
      <c r="AV691" s="274"/>
      <c r="AW691" s="274"/>
      <c r="AX691" s="274"/>
      <c r="AY691" s="274"/>
      <c r="AZ691" s="274"/>
      <c r="BA691" s="274"/>
      <c r="BB691" s="274"/>
      <c r="BC691" s="274"/>
      <c r="BD691" s="274"/>
      <c r="BE691" s="274"/>
      <c r="BF691" s="274"/>
      <c r="BG691" s="274"/>
      <c r="BH691" s="274"/>
      <c r="BI691" s="274"/>
    </row>
    <row r="692" spans="1:61" ht="18" customHeight="1" x14ac:dyDescent="0.2">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c r="AA692" s="274"/>
      <c r="AB692" s="274"/>
      <c r="AC692" s="274"/>
      <c r="AD692" s="274"/>
      <c r="AE692" s="274"/>
      <c r="AF692" s="274"/>
      <c r="AG692" s="274"/>
      <c r="AH692" s="274"/>
      <c r="AI692" s="274"/>
      <c r="AJ692" s="274"/>
      <c r="AK692" s="274"/>
      <c r="AL692" s="274"/>
      <c r="AM692" s="274"/>
      <c r="AN692" s="274"/>
      <c r="AO692" s="274"/>
      <c r="AP692" s="274"/>
      <c r="AQ692" s="274"/>
      <c r="AR692" s="274"/>
      <c r="AS692" s="274"/>
      <c r="AT692" s="274"/>
      <c r="AU692" s="274"/>
      <c r="AV692" s="274"/>
      <c r="AW692" s="274"/>
      <c r="AX692" s="274"/>
      <c r="AY692" s="274"/>
      <c r="AZ692" s="274"/>
      <c r="BA692" s="274"/>
      <c r="BB692" s="274"/>
      <c r="BC692" s="274"/>
      <c r="BD692" s="274"/>
      <c r="BE692" s="274"/>
      <c r="BF692" s="274"/>
      <c r="BG692" s="274"/>
      <c r="BH692" s="274"/>
      <c r="BI692" s="274"/>
    </row>
    <row r="693" spans="1:61" ht="18" customHeight="1" x14ac:dyDescent="0.2">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c r="AA693" s="274"/>
      <c r="AB693" s="274"/>
      <c r="AC693" s="274"/>
      <c r="AD693" s="274"/>
      <c r="AE693" s="274"/>
      <c r="AF693" s="274"/>
      <c r="AG693" s="274"/>
      <c r="AH693" s="274"/>
      <c r="AI693" s="274"/>
      <c r="AJ693" s="274"/>
      <c r="AK693" s="274"/>
      <c r="AL693" s="274"/>
      <c r="AM693" s="274"/>
      <c r="AN693" s="274"/>
      <c r="AO693" s="274"/>
      <c r="AP693" s="274"/>
      <c r="AQ693" s="274"/>
      <c r="AR693" s="274"/>
      <c r="AS693" s="274"/>
      <c r="AT693" s="274"/>
      <c r="AU693" s="274"/>
      <c r="AV693" s="274"/>
      <c r="AW693" s="274"/>
      <c r="AX693" s="274"/>
      <c r="AY693" s="274"/>
      <c r="AZ693" s="274"/>
      <c r="BA693" s="274"/>
      <c r="BB693" s="274"/>
      <c r="BC693" s="274"/>
      <c r="BD693" s="274"/>
      <c r="BE693" s="274"/>
      <c r="BF693" s="274"/>
      <c r="BG693" s="274"/>
      <c r="BH693" s="274"/>
      <c r="BI693" s="274"/>
    </row>
    <row r="694" spans="1:61" ht="18" customHeight="1" x14ac:dyDescent="0.2">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c r="AA694" s="274"/>
      <c r="AB694" s="274"/>
      <c r="AC694" s="274"/>
      <c r="AD694" s="274"/>
      <c r="AE694" s="274"/>
      <c r="AF694" s="274"/>
      <c r="AG694" s="274"/>
      <c r="AH694" s="274"/>
      <c r="AI694" s="274"/>
      <c r="AJ694" s="274"/>
      <c r="AK694" s="274"/>
      <c r="AL694" s="274"/>
      <c r="AM694" s="274"/>
      <c r="AN694" s="274"/>
      <c r="AO694" s="274"/>
      <c r="AP694" s="274"/>
      <c r="AQ694" s="274"/>
      <c r="AR694" s="274"/>
      <c r="AS694" s="274"/>
      <c r="AT694" s="274"/>
      <c r="AU694" s="274"/>
      <c r="AV694" s="274"/>
      <c r="AW694" s="274"/>
      <c r="AX694" s="274"/>
      <c r="AY694" s="274"/>
      <c r="AZ694" s="274"/>
      <c r="BA694" s="274"/>
      <c r="BB694" s="274"/>
      <c r="BC694" s="274"/>
      <c r="BD694" s="274"/>
      <c r="BE694" s="274"/>
      <c r="BF694" s="274"/>
      <c r="BG694" s="274"/>
      <c r="BH694" s="274"/>
      <c r="BI694" s="274"/>
    </row>
    <row r="695" spans="1:61" ht="18" customHeight="1" x14ac:dyDescent="0.2">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c r="AA695" s="274"/>
      <c r="AB695" s="274"/>
      <c r="AC695" s="274"/>
      <c r="AD695" s="274"/>
      <c r="AE695" s="274"/>
      <c r="AF695" s="274"/>
      <c r="AG695" s="274"/>
      <c r="AH695" s="274"/>
      <c r="AI695" s="274"/>
      <c r="AJ695" s="274"/>
      <c r="AK695" s="274"/>
      <c r="AL695" s="274"/>
      <c r="AM695" s="274"/>
      <c r="AN695" s="274"/>
      <c r="AO695" s="274"/>
      <c r="AP695" s="274"/>
      <c r="AQ695" s="274"/>
      <c r="AR695" s="274"/>
      <c r="AS695" s="274"/>
      <c r="AT695" s="274"/>
      <c r="AU695" s="274"/>
      <c r="AV695" s="274"/>
      <c r="AW695" s="274"/>
      <c r="AX695" s="274"/>
      <c r="AY695" s="274"/>
      <c r="AZ695" s="274"/>
      <c r="BA695" s="274"/>
      <c r="BB695" s="274"/>
      <c r="BC695" s="274"/>
      <c r="BD695" s="274"/>
      <c r="BE695" s="274"/>
      <c r="BF695" s="274"/>
      <c r="BG695" s="274"/>
      <c r="BH695" s="274"/>
      <c r="BI695" s="274"/>
    </row>
    <row r="696" spans="1:61" ht="18" customHeight="1" x14ac:dyDescent="0.2">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c r="AA696" s="274"/>
      <c r="AB696" s="274"/>
      <c r="AC696" s="274"/>
      <c r="AD696" s="274"/>
      <c r="AE696" s="274"/>
      <c r="AF696" s="274"/>
      <c r="AG696" s="274"/>
      <c r="AH696" s="274"/>
      <c r="AI696" s="274"/>
      <c r="AJ696" s="274"/>
      <c r="AK696" s="274"/>
      <c r="AL696" s="274"/>
      <c r="AM696" s="274"/>
      <c r="AN696" s="274"/>
      <c r="AO696" s="274"/>
      <c r="AP696" s="274"/>
      <c r="AQ696" s="274"/>
      <c r="AR696" s="274"/>
      <c r="AS696" s="274"/>
      <c r="AT696" s="274"/>
      <c r="AU696" s="274"/>
      <c r="AV696" s="274"/>
      <c r="AW696" s="274"/>
      <c r="AX696" s="274"/>
      <c r="AY696" s="274"/>
      <c r="AZ696" s="274"/>
      <c r="BA696" s="274"/>
      <c r="BB696" s="274"/>
      <c r="BC696" s="274"/>
      <c r="BD696" s="274"/>
      <c r="BE696" s="274"/>
      <c r="BF696" s="274"/>
      <c r="BG696" s="274"/>
      <c r="BH696" s="274"/>
      <c r="BI696" s="274"/>
    </row>
    <row r="697" spans="1:61" ht="18" customHeight="1" x14ac:dyDescent="0.2">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c r="AA697" s="274"/>
      <c r="AB697" s="274"/>
      <c r="AC697" s="274"/>
      <c r="AD697" s="274"/>
      <c r="AE697" s="274"/>
      <c r="AF697" s="274"/>
      <c r="AG697" s="274"/>
      <c r="AH697" s="274"/>
      <c r="AI697" s="274"/>
      <c r="AJ697" s="274"/>
      <c r="AK697" s="274"/>
      <c r="AL697" s="274"/>
      <c r="AM697" s="274"/>
      <c r="AN697" s="274"/>
      <c r="AO697" s="274"/>
      <c r="AP697" s="274"/>
      <c r="AQ697" s="274"/>
      <c r="AR697" s="274"/>
      <c r="AS697" s="274"/>
      <c r="AT697" s="274"/>
      <c r="AU697" s="274"/>
      <c r="AV697" s="274"/>
      <c r="AW697" s="274"/>
      <c r="AX697" s="274"/>
      <c r="AY697" s="274"/>
      <c r="AZ697" s="274"/>
      <c r="BA697" s="274"/>
      <c r="BB697" s="274"/>
      <c r="BC697" s="274"/>
      <c r="BD697" s="274"/>
      <c r="BE697" s="274"/>
      <c r="BF697" s="274"/>
      <c r="BG697" s="274"/>
      <c r="BH697" s="274"/>
      <c r="BI697" s="274"/>
    </row>
    <row r="698" spans="1:61" ht="18" customHeight="1" x14ac:dyDescent="0.2">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c r="AA698" s="274"/>
      <c r="AB698" s="274"/>
      <c r="AC698" s="274"/>
      <c r="AD698" s="274"/>
      <c r="AE698" s="274"/>
      <c r="AF698" s="274"/>
      <c r="AG698" s="274"/>
      <c r="AH698" s="274"/>
      <c r="AI698" s="274"/>
      <c r="AJ698" s="274"/>
      <c r="AK698" s="274"/>
      <c r="AL698" s="274"/>
      <c r="AM698" s="274"/>
      <c r="AN698" s="274"/>
      <c r="AO698" s="274"/>
      <c r="AP698" s="274"/>
      <c r="AQ698" s="274"/>
      <c r="AR698" s="274"/>
      <c r="AS698" s="274"/>
      <c r="AT698" s="274"/>
      <c r="AU698" s="274"/>
      <c r="AV698" s="274"/>
      <c r="AW698" s="274"/>
      <c r="AX698" s="274"/>
      <c r="AY698" s="274"/>
      <c r="AZ698" s="274"/>
      <c r="BA698" s="274"/>
      <c r="BB698" s="274"/>
      <c r="BC698" s="274"/>
      <c r="BD698" s="274"/>
      <c r="BE698" s="274"/>
      <c r="BF698" s="274"/>
      <c r="BG698" s="274"/>
      <c r="BH698" s="274"/>
      <c r="BI698" s="274"/>
    </row>
    <row r="699" spans="1:61" ht="18" customHeight="1" x14ac:dyDescent="0.2">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274"/>
      <c r="AF699" s="274"/>
      <c r="AG699" s="274"/>
      <c r="AH699" s="274"/>
      <c r="AI699" s="274"/>
      <c r="AJ699" s="274"/>
      <c r="AK699" s="274"/>
      <c r="AL699" s="274"/>
      <c r="AM699" s="274"/>
      <c r="AN699" s="274"/>
      <c r="AO699" s="274"/>
      <c r="AP699" s="274"/>
      <c r="AQ699" s="274"/>
      <c r="AR699" s="274"/>
      <c r="AS699" s="274"/>
      <c r="AT699" s="274"/>
      <c r="AU699" s="274"/>
      <c r="AV699" s="274"/>
      <c r="AW699" s="274"/>
      <c r="AX699" s="274"/>
      <c r="AY699" s="274"/>
      <c r="AZ699" s="274"/>
      <c r="BA699" s="274"/>
      <c r="BB699" s="274"/>
      <c r="BC699" s="274"/>
      <c r="BD699" s="274"/>
      <c r="BE699" s="274"/>
      <c r="BF699" s="274"/>
      <c r="BG699" s="274"/>
      <c r="BH699" s="274"/>
      <c r="BI699" s="274"/>
    </row>
    <row r="700" spans="1:61" ht="18" customHeight="1" x14ac:dyDescent="0.2">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c r="AA700" s="274"/>
      <c r="AB700" s="274"/>
      <c r="AC700" s="274"/>
      <c r="AD700" s="274"/>
      <c r="AE700" s="274"/>
      <c r="AF700" s="274"/>
      <c r="AG700" s="274"/>
      <c r="AH700" s="274"/>
      <c r="AI700" s="274"/>
      <c r="AJ700" s="274"/>
      <c r="AK700" s="274"/>
      <c r="AL700" s="274"/>
      <c r="AM700" s="274"/>
      <c r="AN700" s="274"/>
      <c r="AO700" s="274"/>
      <c r="AP700" s="274"/>
      <c r="AQ700" s="274"/>
      <c r="AR700" s="274"/>
      <c r="AS700" s="274"/>
      <c r="AT700" s="274"/>
      <c r="AU700" s="274"/>
      <c r="AV700" s="274"/>
      <c r="AW700" s="274"/>
      <c r="AX700" s="274"/>
      <c r="AY700" s="274"/>
      <c r="AZ700" s="274"/>
      <c r="BA700" s="274"/>
      <c r="BB700" s="274"/>
      <c r="BC700" s="274"/>
      <c r="BD700" s="274"/>
      <c r="BE700" s="274"/>
      <c r="BF700" s="274"/>
      <c r="BG700" s="274"/>
      <c r="BH700" s="274"/>
      <c r="BI700" s="274"/>
    </row>
    <row r="701" spans="1:61" ht="18" customHeight="1" x14ac:dyDescent="0.2">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c r="AA701" s="274"/>
      <c r="AB701" s="274"/>
      <c r="AC701" s="274"/>
      <c r="AD701" s="274"/>
      <c r="AE701" s="274"/>
      <c r="AF701" s="274"/>
      <c r="AG701" s="274"/>
      <c r="AH701" s="274"/>
      <c r="AI701" s="274"/>
      <c r="AJ701" s="274"/>
      <c r="AK701" s="274"/>
      <c r="AL701" s="274"/>
      <c r="AM701" s="274"/>
      <c r="AN701" s="274"/>
      <c r="AO701" s="274"/>
      <c r="AP701" s="274"/>
      <c r="AQ701" s="274"/>
      <c r="AR701" s="274"/>
      <c r="AS701" s="274"/>
      <c r="AT701" s="274"/>
      <c r="AU701" s="274"/>
      <c r="AV701" s="274"/>
      <c r="AW701" s="274"/>
      <c r="AX701" s="274"/>
      <c r="AY701" s="274"/>
      <c r="AZ701" s="274"/>
      <c r="BA701" s="274"/>
      <c r="BB701" s="274"/>
      <c r="BC701" s="274"/>
      <c r="BD701" s="274"/>
      <c r="BE701" s="274"/>
      <c r="BF701" s="274"/>
      <c r="BG701" s="274"/>
      <c r="BH701" s="274"/>
      <c r="BI701" s="274"/>
    </row>
    <row r="702" spans="1:61" ht="18" customHeight="1" x14ac:dyDescent="0.2">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c r="AA702" s="274"/>
      <c r="AB702" s="274"/>
      <c r="AC702" s="274"/>
      <c r="AD702" s="274"/>
      <c r="AE702" s="274"/>
      <c r="AF702" s="274"/>
      <c r="AG702" s="274"/>
      <c r="AH702" s="274"/>
      <c r="AI702" s="274"/>
      <c r="AJ702" s="274"/>
      <c r="AK702" s="274"/>
      <c r="AL702" s="274"/>
      <c r="AM702" s="274"/>
      <c r="AN702" s="274"/>
      <c r="AO702" s="274"/>
      <c r="AP702" s="274"/>
      <c r="AQ702" s="274"/>
      <c r="AR702" s="274"/>
      <c r="AS702" s="274"/>
      <c r="AT702" s="274"/>
      <c r="AU702" s="274"/>
      <c r="AV702" s="274"/>
      <c r="AW702" s="274"/>
      <c r="AX702" s="274"/>
      <c r="AY702" s="274"/>
      <c r="AZ702" s="274"/>
      <c r="BA702" s="274"/>
      <c r="BB702" s="274"/>
      <c r="BC702" s="274"/>
      <c r="BD702" s="274"/>
      <c r="BE702" s="274"/>
      <c r="BF702" s="274"/>
      <c r="BG702" s="274"/>
      <c r="BH702" s="274"/>
      <c r="BI702" s="274"/>
    </row>
    <row r="703" spans="1:61" ht="18" customHeight="1" x14ac:dyDescent="0.2">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c r="AA703" s="274"/>
      <c r="AB703" s="274"/>
      <c r="AC703" s="274"/>
      <c r="AD703" s="274"/>
      <c r="AE703" s="274"/>
      <c r="AF703" s="274"/>
      <c r="AG703" s="274"/>
      <c r="AH703" s="274"/>
      <c r="AI703" s="274"/>
      <c r="AJ703" s="274"/>
      <c r="AK703" s="274"/>
      <c r="AL703" s="274"/>
      <c r="AM703" s="274"/>
      <c r="AN703" s="274"/>
      <c r="AO703" s="274"/>
      <c r="AP703" s="274"/>
      <c r="AQ703" s="274"/>
      <c r="AR703" s="274"/>
      <c r="AS703" s="274"/>
      <c r="AT703" s="274"/>
      <c r="AU703" s="274"/>
      <c r="AV703" s="274"/>
      <c r="AW703" s="274"/>
      <c r="AX703" s="274"/>
      <c r="AY703" s="274"/>
      <c r="AZ703" s="274"/>
      <c r="BA703" s="274"/>
      <c r="BB703" s="274"/>
      <c r="BC703" s="274"/>
      <c r="BD703" s="274"/>
      <c r="BE703" s="274"/>
      <c r="BF703" s="274"/>
      <c r="BG703" s="274"/>
      <c r="BH703" s="274"/>
      <c r="BI703" s="274"/>
    </row>
    <row r="704" spans="1:61" ht="18" customHeight="1" x14ac:dyDescent="0.2">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c r="AA704" s="274"/>
      <c r="AB704" s="274"/>
      <c r="AC704" s="274"/>
      <c r="AD704" s="274"/>
      <c r="AE704" s="274"/>
      <c r="AF704" s="274"/>
      <c r="AG704" s="274"/>
      <c r="AH704" s="274"/>
      <c r="AI704" s="274"/>
      <c r="AJ704" s="274"/>
      <c r="AK704" s="274"/>
      <c r="AL704" s="274"/>
      <c r="AM704" s="274"/>
      <c r="AN704" s="274"/>
      <c r="AO704" s="274"/>
      <c r="AP704" s="274"/>
      <c r="AQ704" s="274"/>
      <c r="AR704" s="274"/>
      <c r="AS704" s="274"/>
      <c r="AT704" s="274"/>
      <c r="AU704" s="274"/>
      <c r="AV704" s="274"/>
      <c r="AW704" s="274"/>
      <c r="AX704" s="274"/>
      <c r="AY704" s="274"/>
      <c r="AZ704" s="274"/>
      <c r="BA704" s="274"/>
      <c r="BB704" s="274"/>
      <c r="BC704" s="274"/>
      <c r="BD704" s="274"/>
      <c r="BE704" s="274"/>
      <c r="BF704" s="274"/>
      <c r="BG704" s="274"/>
      <c r="BH704" s="274"/>
      <c r="BI704" s="274"/>
    </row>
    <row r="705" spans="1:61" ht="18" customHeight="1" x14ac:dyDescent="0.2">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c r="AA705" s="274"/>
      <c r="AB705" s="274"/>
      <c r="AC705" s="274"/>
      <c r="AD705" s="274"/>
      <c r="AE705" s="274"/>
      <c r="AF705" s="274"/>
      <c r="AG705" s="274"/>
      <c r="AH705" s="274"/>
      <c r="AI705" s="274"/>
      <c r="AJ705" s="274"/>
      <c r="AK705" s="274"/>
      <c r="AL705" s="274"/>
      <c r="AM705" s="274"/>
      <c r="AN705" s="274"/>
      <c r="AO705" s="274"/>
      <c r="AP705" s="274"/>
      <c r="AQ705" s="274"/>
      <c r="AR705" s="274"/>
      <c r="AS705" s="274"/>
      <c r="AT705" s="274"/>
      <c r="AU705" s="274"/>
      <c r="AV705" s="274"/>
      <c r="AW705" s="274"/>
      <c r="AX705" s="274"/>
      <c r="AY705" s="274"/>
      <c r="AZ705" s="274"/>
      <c r="BA705" s="274"/>
      <c r="BB705" s="274"/>
      <c r="BC705" s="274"/>
      <c r="BD705" s="274"/>
      <c r="BE705" s="274"/>
      <c r="BF705" s="274"/>
      <c r="BG705" s="274"/>
      <c r="BH705" s="274"/>
      <c r="BI705" s="274"/>
    </row>
    <row r="706" spans="1:61" ht="18" customHeight="1" x14ac:dyDescent="0.2">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c r="AA706" s="274"/>
      <c r="AB706" s="274"/>
      <c r="AC706" s="274"/>
      <c r="AD706" s="274"/>
      <c r="AE706" s="274"/>
      <c r="AF706" s="274"/>
      <c r="AG706" s="274"/>
      <c r="AH706" s="274"/>
      <c r="AI706" s="274"/>
      <c r="AJ706" s="274"/>
      <c r="AK706" s="274"/>
      <c r="AL706" s="274"/>
      <c r="AM706" s="274"/>
      <c r="AN706" s="274"/>
      <c r="AO706" s="274"/>
      <c r="AP706" s="274"/>
      <c r="AQ706" s="274"/>
      <c r="AR706" s="274"/>
      <c r="AS706" s="274"/>
      <c r="AT706" s="274"/>
      <c r="AU706" s="274"/>
      <c r="AV706" s="274"/>
      <c r="AW706" s="274"/>
      <c r="AX706" s="274"/>
      <c r="AY706" s="274"/>
      <c r="AZ706" s="274"/>
      <c r="BA706" s="274"/>
      <c r="BB706" s="274"/>
      <c r="BC706" s="274"/>
      <c r="BD706" s="274"/>
      <c r="BE706" s="274"/>
      <c r="BF706" s="274"/>
      <c r="BG706" s="274"/>
      <c r="BH706" s="274"/>
      <c r="BI706" s="274"/>
    </row>
    <row r="707" spans="1:61" ht="18" customHeight="1" x14ac:dyDescent="0.2">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c r="AA707" s="274"/>
      <c r="AB707" s="274"/>
      <c r="AC707" s="274"/>
      <c r="AD707" s="274"/>
      <c r="AE707" s="274"/>
      <c r="AF707" s="274"/>
      <c r="AG707" s="274"/>
      <c r="AH707" s="274"/>
      <c r="AI707" s="274"/>
      <c r="AJ707" s="274"/>
      <c r="AK707" s="274"/>
      <c r="AL707" s="274"/>
      <c r="AM707" s="274"/>
      <c r="AN707" s="274"/>
      <c r="AO707" s="274"/>
      <c r="AP707" s="274"/>
      <c r="AQ707" s="274"/>
      <c r="AR707" s="274"/>
      <c r="AS707" s="274"/>
      <c r="AT707" s="274"/>
      <c r="AU707" s="274"/>
      <c r="AV707" s="274"/>
      <c r="AW707" s="274"/>
      <c r="AX707" s="274"/>
      <c r="AY707" s="274"/>
      <c r="AZ707" s="274"/>
      <c r="BA707" s="274"/>
      <c r="BB707" s="274"/>
      <c r="BC707" s="274"/>
      <c r="BD707" s="274"/>
      <c r="BE707" s="274"/>
      <c r="BF707" s="274"/>
      <c r="BG707" s="274"/>
      <c r="BH707" s="274"/>
      <c r="BI707" s="274"/>
    </row>
    <row r="708" spans="1:61" ht="18" customHeight="1" x14ac:dyDescent="0.2">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c r="AA708" s="274"/>
      <c r="AB708" s="274"/>
      <c r="AC708" s="274"/>
      <c r="AD708" s="274"/>
      <c r="AE708" s="274"/>
      <c r="AF708" s="274"/>
      <c r="AG708" s="274"/>
      <c r="AH708" s="274"/>
      <c r="AI708" s="274"/>
      <c r="AJ708" s="274"/>
      <c r="AK708" s="274"/>
      <c r="AL708" s="274"/>
      <c r="AM708" s="274"/>
      <c r="AN708" s="274"/>
      <c r="AO708" s="274"/>
      <c r="AP708" s="274"/>
      <c r="AQ708" s="274"/>
      <c r="AR708" s="274"/>
      <c r="AS708" s="274"/>
      <c r="AT708" s="274"/>
      <c r="AU708" s="274"/>
      <c r="AV708" s="274"/>
      <c r="AW708" s="274"/>
      <c r="AX708" s="274"/>
      <c r="AY708" s="274"/>
      <c r="AZ708" s="274"/>
      <c r="BA708" s="274"/>
      <c r="BB708" s="274"/>
      <c r="BC708" s="274"/>
      <c r="BD708" s="274"/>
      <c r="BE708" s="274"/>
      <c r="BF708" s="274"/>
      <c r="BG708" s="274"/>
      <c r="BH708" s="274"/>
      <c r="BI708" s="274"/>
    </row>
    <row r="709" spans="1:61" ht="18" customHeight="1" x14ac:dyDescent="0.2">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row>
    <row r="710" spans="1:61" ht="18" customHeight="1" x14ac:dyDescent="0.2">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row>
    <row r="711" spans="1:61" ht="18" customHeight="1" x14ac:dyDescent="0.2">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c r="AA711" s="274"/>
      <c r="AB711" s="274"/>
      <c r="AC711" s="274"/>
      <c r="AD711" s="274"/>
      <c r="AE711" s="274"/>
      <c r="AF711" s="274"/>
      <c r="AG711" s="274"/>
      <c r="AH711" s="274"/>
      <c r="AI711" s="274"/>
      <c r="AJ711" s="274"/>
      <c r="AK711" s="274"/>
      <c r="AL711" s="274"/>
      <c r="AM711" s="274"/>
      <c r="AN711" s="274"/>
      <c r="AO711" s="274"/>
      <c r="AP711" s="274"/>
      <c r="AQ711" s="274"/>
      <c r="AR711" s="274"/>
      <c r="AS711" s="274"/>
      <c r="AT711" s="274"/>
      <c r="AU711" s="274"/>
      <c r="AV711" s="274"/>
      <c r="AW711" s="274"/>
      <c r="AX711" s="274"/>
      <c r="AY711" s="274"/>
      <c r="AZ711" s="274"/>
      <c r="BA711" s="274"/>
      <c r="BB711" s="274"/>
      <c r="BC711" s="274"/>
      <c r="BD711" s="274"/>
      <c r="BE711" s="274"/>
      <c r="BF711" s="274"/>
      <c r="BG711" s="274"/>
      <c r="BH711" s="274"/>
      <c r="BI711" s="274"/>
    </row>
    <row r="712" spans="1:61" ht="18" customHeight="1" x14ac:dyDescent="0.2">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c r="AA712" s="274"/>
      <c r="AB712" s="274"/>
      <c r="AC712" s="274"/>
      <c r="AD712" s="274"/>
      <c r="AE712" s="274"/>
      <c r="AF712" s="274"/>
      <c r="AG712" s="274"/>
      <c r="AH712" s="274"/>
      <c r="AI712" s="274"/>
      <c r="AJ712" s="274"/>
      <c r="AK712" s="274"/>
      <c r="AL712" s="274"/>
      <c r="AM712" s="274"/>
      <c r="AN712" s="274"/>
      <c r="AO712" s="274"/>
      <c r="AP712" s="274"/>
      <c r="AQ712" s="274"/>
      <c r="AR712" s="274"/>
      <c r="AS712" s="274"/>
      <c r="AT712" s="274"/>
      <c r="AU712" s="274"/>
      <c r="AV712" s="274"/>
      <c r="AW712" s="274"/>
      <c r="AX712" s="274"/>
      <c r="AY712" s="274"/>
      <c r="AZ712" s="274"/>
      <c r="BA712" s="274"/>
      <c r="BB712" s="274"/>
      <c r="BC712" s="274"/>
      <c r="BD712" s="274"/>
      <c r="BE712" s="274"/>
      <c r="BF712" s="274"/>
      <c r="BG712" s="274"/>
      <c r="BH712" s="274"/>
      <c r="BI712" s="274"/>
    </row>
    <row r="713" spans="1:61" ht="18" customHeight="1" x14ac:dyDescent="0.2">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c r="AA713" s="274"/>
      <c r="AB713" s="274"/>
      <c r="AC713" s="274"/>
      <c r="AD713" s="274"/>
      <c r="AE713" s="274"/>
      <c r="AF713" s="274"/>
      <c r="AG713" s="274"/>
      <c r="AH713" s="274"/>
      <c r="AI713" s="274"/>
      <c r="AJ713" s="274"/>
      <c r="AK713" s="274"/>
      <c r="AL713" s="274"/>
      <c r="AM713" s="274"/>
      <c r="AN713" s="274"/>
      <c r="AO713" s="274"/>
      <c r="AP713" s="274"/>
      <c r="AQ713" s="274"/>
      <c r="AR713" s="274"/>
      <c r="AS713" s="274"/>
      <c r="AT713" s="274"/>
      <c r="AU713" s="274"/>
      <c r="AV713" s="274"/>
      <c r="AW713" s="274"/>
      <c r="AX713" s="274"/>
      <c r="AY713" s="274"/>
      <c r="AZ713" s="274"/>
      <c r="BA713" s="274"/>
      <c r="BB713" s="274"/>
      <c r="BC713" s="274"/>
      <c r="BD713" s="274"/>
      <c r="BE713" s="274"/>
      <c r="BF713" s="274"/>
      <c r="BG713" s="274"/>
      <c r="BH713" s="274"/>
      <c r="BI713" s="274"/>
    </row>
    <row r="714" spans="1:61" ht="18" customHeight="1" x14ac:dyDescent="0.2">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c r="AA714" s="274"/>
      <c r="AB714" s="274"/>
      <c r="AC714" s="274"/>
      <c r="AD714" s="274"/>
      <c r="AE714" s="274"/>
      <c r="AF714" s="274"/>
      <c r="AG714" s="274"/>
      <c r="AH714" s="274"/>
      <c r="AI714" s="274"/>
      <c r="AJ714" s="274"/>
      <c r="AK714" s="274"/>
      <c r="AL714" s="274"/>
      <c r="AM714" s="274"/>
      <c r="AN714" s="274"/>
      <c r="AO714" s="274"/>
      <c r="AP714" s="274"/>
      <c r="AQ714" s="274"/>
      <c r="AR714" s="274"/>
      <c r="AS714" s="274"/>
      <c r="AT714" s="274"/>
      <c r="AU714" s="274"/>
      <c r="AV714" s="274"/>
      <c r="AW714" s="274"/>
      <c r="AX714" s="274"/>
      <c r="AY714" s="274"/>
      <c r="AZ714" s="274"/>
      <c r="BA714" s="274"/>
      <c r="BB714" s="274"/>
      <c r="BC714" s="274"/>
      <c r="BD714" s="274"/>
      <c r="BE714" s="274"/>
      <c r="BF714" s="274"/>
      <c r="BG714" s="274"/>
      <c r="BH714" s="274"/>
      <c r="BI714" s="274"/>
    </row>
    <row r="715" spans="1:61" ht="18" customHeight="1" x14ac:dyDescent="0.2">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c r="AA715" s="274"/>
      <c r="AB715" s="274"/>
      <c r="AC715" s="274"/>
      <c r="AD715" s="274"/>
      <c r="AE715" s="274"/>
      <c r="AF715" s="274"/>
      <c r="AG715" s="274"/>
      <c r="AH715" s="274"/>
      <c r="AI715" s="274"/>
      <c r="AJ715" s="274"/>
      <c r="AK715" s="274"/>
      <c r="AL715" s="274"/>
      <c r="AM715" s="274"/>
      <c r="AN715" s="274"/>
      <c r="AO715" s="274"/>
      <c r="AP715" s="274"/>
      <c r="AQ715" s="274"/>
      <c r="AR715" s="274"/>
      <c r="AS715" s="274"/>
      <c r="AT715" s="274"/>
      <c r="AU715" s="274"/>
      <c r="AV715" s="274"/>
      <c r="AW715" s="274"/>
      <c r="AX715" s="274"/>
      <c r="AY715" s="274"/>
      <c r="AZ715" s="274"/>
      <c r="BA715" s="274"/>
      <c r="BB715" s="274"/>
      <c r="BC715" s="274"/>
      <c r="BD715" s="274"/>
      <c r="BE715" s="274"/>
      <c r="BF715" s="274"/>
      <c r="BG715" s="274"/>
      <c r="BH715" s="274"/>
      <c r="BI715" s="274"/>
    </row>
    <row r="716" spans="1:61" ht="18" customHeight="1" x14ac:dyDescent="0.2">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c r="AA716" s="274"/>
      <c r="AB716" s="274"/>
      <c r="AC716" s="274"/>
      <c r="AD716" s="274"/>
      <c r="AE716" s="274"/>
      <c r="AF716" s="274"/>
      <c r="AG716" s="274"/>
      <c r="AH716" s="274"/>
      <c r="AI716" s="274"/>
      <c r="AJ716" s="274"/>
      <c r="AK716" s="274"/>
      <c r="AL716" s="274"/>
      <c r="AM716" s="274"/>
      <c r="AN716" s="274"/>
      <c r="AO716" s="274"/>
      <c r="AP716" s="274"/>
      <c r="AQ716" s="274"/>
      <c r="AR716" s="274"/>
      <c r="AS716" s="274"/>
      <c r="AT716" s="274"/>
      <c r="AU716" s="274"/>
      <c r="AV716" s="274"/>
      <c r="AW716" s="274"/>
      <c r="AX716" s="274"/>
      <c r="AY716" s="274"/>
      <c r="AZ716" s="274"/>
      <c r="BA716" s="274"/>
      <c r="BB716" s="274"/>
      <c r="BC716" s="274"/>
      <c r="BD716" s="274"/>
      <c r="BE716" s="274"/>
      <c r="BF716" s="274"/>
      <c r="BG716" s="274"/>
      <c r="BH716" s="274"/>
      <c r="BI716" s="274"/>
    </row>
    <row r="717" spans="1:61" ht="18" customHeight="1" x14ac:dyDescent="0.2">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c r="AA717" s="274"/>
      <c r="AB717" s="274"/>
      <c r="AC717" s="274"/>
      <c r="AD717" s="274"/>
      <c r="AE717" s="274"/>
      <c r="AF717" s="274"/>
      <c r="AG717" s="274"/>
      <c r="AH717" s="274"/>
      <c r="AI717" s="274"/>
      <c r="AJ717" s="274"/>
      <c r="AK717" s="274"/>
      <c r="AL717" s="274"/>
      <c r="AM717" s="274"/>
      <c r="AN717" s="274"/>
      <c r="AO717" s="274"/>
      <c r="AP717" s="274"/>
      <c r="AQ717" s="274"/>
      <c r="AR717" s="274"/>
      <c r="AS717" s="274"/>
      <c r="AT717" s="274"/>
      <c r="AU717" s="274"/>
      <c r="AV717" s="274"/>
      <c r="AW717" s="274"/>
      <c r="AX717" s="274"/>
      <c r="AY717" s="274"/>
      <c r="AZ717" s="274"/>
      <c r="BA717" s="274"/>
      <c r="BB717" s="274"/>
      <c r="BC717" s="274"/>
      <c r="BD717" s="274"/>
      <c r="BE717" s="274"/>
      <c r="BF717" s="274"/>
      <c r="BG717" s="274"/>
      <c r="BH717" s="274"/>
      <c r="BI717" s="274"/>
    </row>
    <row r="718" spans="1:61" ht="18" customHeight="1" x14ac:dyDescent="0.2">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c r="AA718" s="274"/>
      <c r="AB718" s="274"/>
      <c r="AC718" s="274"/>
      <c r="AD718" s="274"/>
      <c r="AE718" s="274"/>
      <c r="AF718" s="274"/>
      <c r="AG718" s="274"/>
      <c r="AH718" s="274"/>
      <c r="AI718" s="274"/>
      <c r="AJ718" s="274"/>
      <c r="AK718" s="274"/>
      <c r="AL718" s="274"/>
      <c r="AM718" s="274"/>
      <c r="AN718" s="274"/>
      <c r="AO718" s="274"/>
      <c r="AP718" s="274"/>
      <c r="AQ718" s="274"/>
      <c r="AR718" s="274"/>
      <c r="AS718" s="274"/>
      <c r="AT718" s="274"/>
      <c r="AU718" s="274"/>
      <c r="AV718" s="274"/>
      <c r="AW718" s="274"/>
      <c r="AX718" s="274"/>
      <c r="AY718" s="274"/>
      <c r="AZ718" s="274"/>
      <c r="BA718" s="274"/>
      <c r="BB718" s="274"/>
      <c r="BC718" s="274"/>
      <c r="BD718" s="274"/>
      <c r="BE718" s="274"/>
      <c r="BF718" s="274"/>
      <c r="BG718" s="274"/>
      <c r="BH718" s="274"/>
      <c r="BI718" s="274"/>
    </row>
    <row r="719" spans="1:61" ht="18" customHeight="1" x14ac:dyDescent="0.2">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c r="AA719" s="274"/>
      <c r="AB719" s="274"/>
      <c r="AC719" s="274"/>
      <c r="AD719" s="274"/>
      <c r="AE719" s="274"/>
      <c r="AF719" s="274"/>
      <c r="AG719" s="274"/>
      <c r="AH719" s="274"/>
      <c r="AI719" s="274"/>
      <c r="AJ719" s="274"/>
      <c r="AK719" s="274"/>
      <c r="AL719" s="274"/>
      <c r="AM719" s="274"/>
      <c r="AN719" s="274"/>
      <c r="AO719" s="274"/>
      <c r="AP719" s="274"/>
      <c r="AQ719" s="274"/>
      <c r="AR719" s="274"/>
      <c r="AS719" s="274"/>
      <c r="AT719" s="274"/>
      <c r="AU719" s="274"/>
      <c r="AV719" s="274"/>
      <c r="AW719" s="274"/>
      <c r="AX719" s="274"/>
      <c r="AY719" s="274"/>
      <c r="AZ719" s="274"/>
      <c r="BA719" s="274"/>
      <c r="BB719" s="274"/>
      <c r="BC719" s="274"/>
      <c r="BD719" s="274"/>
      <c r="BE719" s="274"/>
      <c r="BF719" s="274"/>
      <c r="BG719" s="274"/>
      <c r="BH719" s="274"/>
      <c r="BI719" s="274"/>
    </row>
    <row r="720" spans="1:61" ht="18" customHeight="1" x14ac:dyDescent="0.2">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c r="AA720" s="274"/>
      <c r="AB720" s="274"/>
      <c r="AC720" s="274"/>
      <c r="AD720" s="274"/>
      <c r="AE720" s="274"/>
      <c r="AF720" s="274"/>
      <c r="AG720" s="274"/>
      <c r="AH720" s="274"/>
      <c r="AI720" s="274"/>
      <c r="AJ720" s="274"/>
      <c r="AK720" s="274"/>
      <c r="AL720" s="274"/>
      <c r="AM720" s="274"/>
      <c r="AN720" s="274"/>
      <c r="AO720" s="274"/>
      <c r="AP720" s="274"/>
      <c r="AQ720" s="274"/>
      <c r="AR720" s="274"/>
      <c r="AS720" s="274"/>
      <c r="AT720" s="274"/>
      <c r="AU720" s="274"/>
      <c r="AV720" s="274"/>
      <c r="AW720" s="274"/>
      <c r="AX720" s="274"/>
      <c r="AY720" s="274"/>
      <c r="AZ720" s="274"/>
      <c r="BA720" s="274"/>
      <c r="BB720" s="274"/>
      <c r="BC720" s="274"/>
      <c r="BD720" s="274"/>
      <c r="BE720" s="274"/>
      <c r="BF720" s="274"/>
      <c r="BG720" s="274"/>
      <c r="BH720" s="274"/>
      <c r="BI720" s="274"/>
    </row>
    <row r="721" spans="1:61" ht="18" customHeight="1" x14ac:dyDescent="0.2">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c r="AA721" s="274"/>
      <c r="AB721" s="274"/>
      <c r="AC721" s="274"/>
      <c r="AD721" s="274"/>
      <c r="AE721" s="274"/>
      <c r="AF721" s="274"/>
      <c r="AG721" s="274"/>
      <c r="AH721" s="274"/>
      <c r="AI721" s="274"/>
      <c r="AJ721" s="274"/>
      <c r="AK721" s="274"/>
      <c r="AL721" s="274"/>
      <c r="AM721" s="274"/>
      <c r="AN721" s="274"/>
      <c r="AO721" s="274"/>
      <c r="AP721" s="274"/>
      <c r="AQ721" s="274"/>
      <c r="AR721" s="274"/>
      <c r="AS721" s="274"/>
      <c r="AT721" s="274"/>
      <c r="AU721" s="274"/>
      <c r="AV721" s="274"/>
      <c r="AW721" s="274"/>
      <c r="AX721" s="274"/>
      <c r="AY721" s="274"/>
      <c r="AZ721" s="274"/>
      <c r="BA721" s="274"/>
      <c r="BB721" s="274"/>
      <c r="BC721" s="274"/>
      <c r="BD721" s="274"/>
      <c r="BE721" s="274"/>
      <c r="BF721" s="274"/>
      <c r="BG721" s="274"/>
      <c r="BH721" s="274"/>
      <c r="BI721" s="274"/>
    </row>
    <row r="722" spans="1:61" ht="18" customHeight="1" x14ac:dyDescent="0.2">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c r="AA722" s="274"/>
      <c r="AB722" s="274"/>
      <c r="AC722" s="274"/>
      <c r="AD722" s="274"/>
      <c r="AE722" s="274"/>
      <c r="AF722" s="274"/>
      <c r="AG722" s="274"/>
      <c r="AH722" s="274"/>
      <c r="AI722" s="274"/>
      <c r="AJ722" s="274"/>
      <c r="AK722" s="274"/>
      <c r="AL722" s="274"/>
      <c r="AM722" s="274"/>
      <c r="AN722" s="274"/>
      <c r="AO722" s="274"/>
      <c r="AP722" s="274"/>
      <c r="AQ722" s="274"/>
      <c r="AR722" s="274"/>
      <c r="AS722" s="274"/>
      <c r="AT722" s="274"/>
      <c r="AU722" s="274"/>
      <c r="AV722" s="274"/>
      <c r="AW722" s="274"/>
      <c r="AX722" s="274"/>
      <c r="AY722" s="274"/>
      <c r="AZ722" s="274"/>
      <c r="BA722" s="274"/>
      <c r="BB722" s="274"/>
      <c r="BC722" s="274"/>
      <c r="BD722" s="274"/>
      <c r="BE722" s="274"/>
      <c r="BF722" s="274"/>
      <c r="BG722" s="274"/>
      <c r="BH722" s="274"/>
      <c r="BI722" s="274"/>
    </row>
    <row r="723" spans="1:61" ht="18" customHeight="1" x14ac:dyDescent="0.2">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c r="AA723" s="274"/>
      <c r="AB723" s="274"/>
      <c r="AC723" s="274"/>
      <c r="AD723" s="274"/>
      <c r="AE723" s="274"/>
      <c r="AF723" s="274"/>
      <c r="AG723" s="274"/>
      <c r="AH723" s="274"/>
      <c r="AI723" s="274"/>
      <c r="AJ723" s="274"/>
      <c r="AK723" s="274"/>
      <c r="AL723" s="274"/>
      <c r="AM723" s="274"/>
      <c r="AN723" s="274"/>
      <c r="AO723" s="274"/>
      <c r="AP723" s="274"/>
      <c r="AQ723" s="274"/>
      <c r="AR723" s="274"/>
      <c r="AS723" s="274"/>
      <c r="AT723" s="274"/>
      <c r="AU723" s="274"/>
      <c r="AV723" s="274"/>
      <c r="AW723" s="274"/>
      <c r="AX723" s="274"/>
      <c r="AY723" s="274"/>
      <c r="AZ723" s="274"/>
      <c r="BA723" s="274"/>
      <c r="BB723" s="274"/>
      <c r="BC723" s="274"/>
      <c r="BD723" s="274"/>
      <c r="BE723" s="274"/>
      <c r="BF723" s="274"/>
      <c r="BG723" s="274"/>
      <c r="BH723" s="274"/>
      <c r="BI723" s="274"/>
    </row>
    <row r="724" spans="1:61" ht="18" customHeight="1" x14ac:dyDescent="0.2">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c r="AA724" s="274"/>
      <c r="AB724" s="274"/>
      <c r="AC724" s="274"/>
      <c r="AD724" s="274"/>
      <c r="AE724" s="274"/>
      <c r="AF724" s="274"/>
      <c r="AG724" s="274"/>
      <c r="AH724" s="274"/>
      <c r="AI724" s="274"/>
      <c r="AJ724" s="274"/>
      <c r="AK724" s="274"/>
      <c r="AL724" s="274"/>
      <c r="AM724" s="274"/>
      <c r="AN724" s="274"/>
      <c r="AO724" s="274"/>
      <c r="AP724" s="274"/>
      <c r="AQ724" s="274"/>
      <c r="AR724" s="274"/>
      <c r="AS724" s="274"/>
      <c r="AT724" s="274"/>
      <c r="AU724" s="274"/>
      <c r="AV724" s="274"/>
      <c r="AW724" s="274"/>
      <c r="AX724" s="274"/>
      <c r="AY724" s="274"/>
      <c r="AZ724" s="274"/>
      <c r="BA724" s="274"/>
      <c r="BB724" s="274"/>
      <c r="BC724" s="274"/>
      <c r="BD724" s="274"/>
      <c r="BE724" s="274"/>
      <c r="BF724" s="274"/>
      <c r="BG724" s="274"/>
      <c r="BH724" s="274"/>
      <c r="BI724" s="274"/>
    </row>
    <row r="725" spans="1:61" ht="18" customHeight="1" x14ac:dyDescent="0.2">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c r="AA725" s="274"/>
      <c r="AB725" s="274"/>
      <c r="AC725" s="274"/>
      <c r="AD725" s="274"/>
      <c r="AE725" s="274"/>
      <c r="AF725" s="274"/>
      <c r="AG725" s="274"/>
      <c r="AH725" s="274"/>
      <c r="AI725" s="274"/>
      <c r="AJ725" s="274"/>
      <c r="AK725" s="274"/>
      <c r="AL725" s="274"/>
      <c r="AM725" s="274"/>
      <c r="AN725" s="274"/>
      <c r="AO725" s="274"/>
      <c r="AP725" s="274"/>
      <c r="AQ725" s="274"/>
      <c r="AR725" s="274"/>
      <c r="AS725" s="274"/>
      <c r="AT725" s="274"/>
      <c r="AU725" s="274"/>
      <c r="AV725" s="274"/>
      <c r="AW725" s="274"/>
      <c r="AX725" s="274"/>
      <c r="AY725" s="274"/>
      <c r="AZ725" s="274"/>
      <c r="BA725" s="274"/>
      <c r="BB725" s="274"/>
      <c r="BC725" s="274"/>
      <c r="BD725" s="274"/>
      <c r="BE725" s="274"/>
      <c r="BF725" s="274"/>
      <c r="BG725" s="274"/>
      <c r="BH725" s="274"/>
      <c r="BI725" s="274"/>
    </row>
    <row r="726" spans="1:61" ht="18" customHeight="1" x14ac:dyDescent="0.2">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c r="AA726" s="274"/>
      <c r="AB726" s="274"/>
      <c r="AC726" s="274"/>
      <c r="AD726" s="274"/>
      <c r="AE726" s="274"/>
      <c r="AF726" s="274"/>
      <c r="AG726" s="274"/>
      <c r="AH726" s="274"/>
      <c r="AI726" s="274"/>
      <c r="AJ726" s="274"/>
      <c r="AK726" s="274"/>
      <c r="AL726" s="274"/>
      <c r="AM726" s="274"/>
      <c r="AN726" s="274"/>
      <c r="AO726" s="274"/>
      <c r="AP726" s="274"/>
      <c r="AQ726" s="274"/>
      <c r="AR726" s="274"/>
      <c r="AS726" s="274"/>
      <c r="AT726" s="274"/>
      <c r="AU726" s="274"/>
      <c r="AV726" s="274"/>
      <c r="AW726" s="274"/>
      <c r="AX726" s="274"/>
      <c r="AY726" s="274"/>
      <c r="AZ726" s="274"/>
      <c r="BA726" s="274"/>
      <c r="BB726" s="274"/>
      <c r="BC726" s="274"/>
      <c r="BD726" s="274"/>
      <c r="BE726" s="274"/>
      <c r="BF726" s="274"/>
      <c r="BG726" s="274"/>
      <c r="BH726" s="274"/>
      <c r="BI726" s="274"/>
    </row>
    <row r="727" spans="1:61" ht="18" customHeight="1" x14ac:dyDescent="0.2">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c r="AA727" s="274"/>
      <c r="AB727" s="274"/>
      <c r="AC727" s="274"/>
      <c r="AD727" s="274"/>
      <c r="AE727" s="274"/>
      <c r="AF727" s="274"/>
      <c r="AG727" s="274"/>
      <c r="AH727" s="274"/>
      <c r="AI727" s="274"/>
      <c r="AJ727" s="274"/>
      <c r="AK727" s="274"/>
      <c r="AL727" s="274"/>
      <c r="AM727" s="274"/>
      <c r="AN727" s="274"/>
      <c r="AO727" s="274"/>
      <c r="AP727" s="274"/>
      <c r="AQ727" s="274"/>
      <c r="AR727" s="274"/>
      <c r="AS727" s="274"/>
      <c r="AT727" s="274"/>
      <c r="AU727" s="274"/>
      <c r="AV727" s="274"/>
      <c r="AW727" s="274"/>
      <c r="AX727" s="274"/>
      <c r="AY727" s="274"/>
      <c r="AZ727" s="274"/>
      <c r="BA727" s="274"/>
      <c r="BB727" s="274"/>
      <c r="BC727" s="274"/>
      <c r="BD727" s="274"/>
      <c r="BE727" s="274"/>
      <c r="BF727" s="274"/>
      <c r="BG727" s="274"/>
      <c r="BH727" s="274"/>
      <c r="BI727" s="274"/>
    </row>
    <row r="728" spans="1:61" ht="18" customHeight="1" x14ac:dyDescent="0.2">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c r="AA728" s="274"/>
      <c r="AB728" s="274"/>
      <c r="AC728" s="274"/>
      <c r="AD728" s="274"/>
      <c r="AE728" s="274"/>
      <c r="AF728" s="274"/>
      <c r="AG728" s="274"/>
      <c r="AH728" s="274"/>
      <c r="AI728" s="274"/>
      <c r="AJ728" s="274"/>
      <c r="AK728" s="274"/>
      <c r="AL728" s="274"/>
      <c r="AM728" s="274"/>
      <c r="AN728" s="274"/>
      <c r="AO728" s="274"/>
      <c r="AP728" s="274"/>
      <c r="AQ728" s="274"/>
      <c r="AR728" s="274"/>
      <c r="AS728" s="274"/>
      <c r="AT728" s="274"/>
      <c r="AU728" s="274"/>
      <c r="AV728" s="274"/>
      <c r="AW728" s="274"/>
      <c r="AX728" s="274"/>
      <c r="AY728" s="274"/>
      <c r="AZ728" s="274"/>
      <c r="BA728" s="274"/>
      <c r="BB728" s="274"/>
      <c r="BC728" s="274"/>
      <c r="BD728" s="274"/>
      <c r="BE728" s="274"/>
      <c r="BF728" s="274"/>
      <c r="BG728" s="274"/>
      <c r="BH728" s="274"/>
      <c r="BI728" s="274"/>
    </row>
    <row r="729" spans="1:61" ht="18" customHeight="1" x14ac:dyDescent="0.2">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c r="AA729" s="274"/>
      <c r="AB729" s="274"/>
      <c r="AC729" s="274"/>
      <c r="AD729" s="274"/>
      <c r="AE729" s="274"/>
      <c r="AF729" s="274"/>
      <c r="AG729" s="274"/>
      <c r="AH729" s="274"/>
      <c r="AI729" s="274"/>
      <c r="AJ729" s="274"/>
      <c r="AK729" s="274"/>
      <c r="AL729" s="274"/>
      <c r="AM729" s="274"/>
      <c r="AN729" s="274"/>
      <c r="AO729" s="274"/>
      <c r="AP729" s="274"/>
      <c r="AQ729" s="274"/>
      <c r="AR729" s="274"/>
      <c r="AS729" s="274"/>
      <c r="AT729" s="274"/>
      <c r="AU729" s="274"/>
      <c r="AV729" s="274"/>
      <c r="AW729" s="274"/>
      <c r="AX729" s="274"/>
      <c r="AY729" s="274"/>
      <c r="AZ729" s="274"/>
      <c r="BA729" s="274"/>
      <c r="BB729" s="274"/>
      <c r="BC729" s="274"/>
      <c r="BD729" s="274"/>
      <c r="BE729" s="274"/>
      <c r="BF729" s="274"/>
      <c r="BG729" s="274"/>
      <c r="BH729" s="274"/>
      <c r="BI729" s="274"/>
    </row>
    <row r="730" spans="1:61" ht="18" customHeight="1" x14ac:dyDescent="0.2">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c r="AA730" s="274"/>
      <c r="AB730" s="274"/>
      <c r="AC730" s="274"/>
      <c r="AD730" s="274"/>
      <c r="AE730" s="274"/>
      <c r="AF730" s="274"/>
      <c r="AG730" s="274"/>
      <c r="AH730" s="274"/>
      <c r="AI730" s="274"/>
      <c r="AJ730" s="274"/>
      <c r="AK730" s="274"/>
      <c r="AL730" s="274"/>
      <c r="AM730" s="274"/>
      <c r="AN730" s="274"/>
      <c r="AO730" s="274"/>
      <c r="AP730" s="274"/>
      <c r="AQ730" s="274"/>
      <c r="AR730" s="274"/>
      <c r="AS730" s="274"/>
      <c r="AT730" s="274"/>
      <c r="AU730" s="274"/>
      <c r="AV730" s="274"/>
      <c r="AW730" s="274"/>
      <c r="AX730" s="274"/>
      <c r="AY730" s="274"/>
      <c r="AZ730" s="274"/>
      <c r="BA730" s="274"/>
      <c r="BB730" s="274"/>
      <c r="BC730" s="274"/>
      <c r="BD730" s="274"/>
      <c r="BE730" s="274"/>
      <c r="BF730" s="274"/>
      <c r="BG730" s="274"/>
      <c r="BH730" s="274"/>
      <c r="BI730" s="274"/>
    </row>
    <row r="731" spans="1:61" ht="18" customHeight="1" x14ac:dyDescent="0.2">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c r="AA731" s="274"/>
      <c r="AB731" s="274"/>
      <c r="AC731" s="274"/>
      <c r="AD731" s="274"/>
      <c r="AE731" s="274"/>
      <c r="AF731" s="274"/>
      <c r="AG731" s="274"/>
      <c r="AH731" s="274"/>
      <c r="AI731" s="274"/>
      <c r="AJ731" s="274"/>
      <c r="AK731" s="274"/>
      <c r="AL731" s="274"/>
      <c r="AM731" s="274"/>
      <c r="AN731" s="274"/>
      <c r="AO731" s="274"/>
      <c r="AP731" s="274"/>
      <c r="AQ731" s="274"/>
      <c r="AR731" s="274"/>
      <c r="AS731" s="274"/>
      <c r="AT731" s="274"/>
      <c r="AU731" s="274"/>
      <c r="AV731" s="274"/>
      <c r="AW731" s="274"/>
      <c r="AX731" s="274"/>
      <c r="AY731" s="274"/>
      <c r="AZ731" s="274"/>
      <c r="BA731" s="274"/>
      <c r="BB731" s="274"/>
      <c r="BC731" s="274"/>
      <c r="BD731" s="274"/>
      <c r="BE731" s="274"/>
      <c r="BF731" s="274"/>
      <c r="BG731" s="274"/>
      <c r="BH731" s="274"/>
      <c r="BI731" s="274"/>
    </row>
    <row r="732" spans="1:61" ht="18" customHeight="1" x14ac:dyDescent="0.2">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c r="AA732" s="274"/>
      <c r="AB732" s="274"/>
      <c r="AC732" s="274"/>
      <c r="AD732" s="274"/>
      <c r="AE732" s="274"/>
      <c r="AF732" s="274"/>
      <c r="AG732" s="274"/>
      <c r="AH732" s="274"/>
      <c r="AI732" s="274"/>
      <c r="AJ732" s="274"/>
      <c r="AK732" s="274"/>
      <c r="AL732" s="274"/>
      <c r="AM732" s="274"/>
      <c r="AN732" s="274"/>
      <c r="AO732" s="274"/>
      <c r="AP732" s="274"/>
      <c r="AQ732" s="274"/>
      <c r="AR732" s="274"/>
      <c r="AS732" s="274"/>
      <c r="AT732" s="274"/>
      <c r="AU732" s="274"/>
      <c r="AV732" s="274"/>
      <c r="AW732" s="274"/>
      <c r="AX732" s="274"/>
      <c r="AY732" s="274"/>
      <c r="AZ732" s="274"/>
      <c r="BA732" s="274"/>
      <c r="BB732" s="274"/>
      <c r="BC732" s="274"/>
      <c r="BD732" s="274"/>
      <c r="BE732" s="274"/>
      <c r="BF732" s="274"/>
      <c r="BG732" s="274"/>
      <c r="BH732" s="274"/>
      <c r="BI732" s="274"/>
    </row>
    <row r="733" spans="1:61" ht="18" customHeight="1" x14ac:dyDescent="0.2">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c r="AA733" s="274"/>
      <c r="AB733" s="274"/>
      <c r="AC733" s="274"/>
      <c r="AD733" s="274"/>
      <c r="AE733" s="274"/>
      <c r="AF733" s="274"/>
      <c r="AG733" s="274"/>
      <c r="AH733" s="274"/>
      <c r="AI733" s="274"/>
      <c r="AJ733" s="274"/>
      <c r="AK733" s="274"/>
      <c r="AL733" s="274"/>
      <c r="AM733" s="274"/>
      <c r="AN733" s="274"/>
      <c r="AO733" s="274"/>
      <c r="AP733" s="274"/>
      <c r="AQ733" s="274"/>
      <c r="AR733" s="274"/>
      <c r="AS733" s="274"/>
      <c r="AT733" s="274"/>
      <c r="AU733" s="274"/>
      <c r="AV733" s="274"/>
      <c r="AW733" s="274"/>
      <c r="AX733" s="274"/>
      <c r="AY733" s="274"/>
      <c r="AZ733" s="274"/>
      <c r="BA733" s="274"/>
      <c r="BB733" s="274"/>
      <c r="BC733" s="274"/>
      <c r="BD733" s="274"/>
      <c r="BE733" s="274"/>
      <c r="BF733" s="274"/>
      <c r="BG733" s="274"/>
      <c r="BH733" s="274"/>
      <c r="BI733" s="274"/>
    </row>
    <row r="734" spans="1:61" ht="18" customHeight="1" x14ac:dyDescent="0.2">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c r="AA734" s="274"/>
      <c r="AB734" s="274"/>
      <c r="AC734" s="274"/>
      <c r="AD734" s="274"/>
      <c r="AE734" s="274"/>
      <c r="AF734" s="274"/>
      <c r="AG734" s="274"/>
      <c r="AH734" s="274"/>
      <c r="AI734" s="274"/>
      <c r="AJ734" s="274"/>
      <c r="AK734" s="274"/>
      <c r="AL734" s="274"/>
      <c r="AM734" s="274"/>
      <c r="AN734" s="274"/>
      <c r="AO734" s="274"/>
      <c r="AP734" s="274"/>
      <c r="AQ734" s="274"/>
      <c r="AR734" s="274"/>
      <c r="AS734" s="274"/>
      <c r="AT734" s="274"/>
      <c r="AU734" s="274"/>
      <c r="AV734" s="274"/>
      <c r="AW734" s="274"/>
      <c r="AX734" s="274"/>
      <c r="AY734" s="274"/>
      <c r="AZ734" s="274"/>
      <c r="BA734" s="274"/>
      <c r="BB734" s="274"/>
      <c r="BC734" s="274"/>
      <c r="BD734" s="274"/>
      <c r="BE734" s="274"/>
      <c r="BF734" s="274"/>
      <c r="BG734" s="274"/>
      <c r="BH734" s="274"/>
      <c r="BI734" s="274"/>
    </row>
    <row r="735" spans="1:61" ht="18" customHeight="1" x14ac:dyDescent="0.2">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c r="AA735" s="274"/>
      <c r="AB735" s="274"/>
      <c r="AC735" s="274"/>
      <c r="AD735" s="274"/>
      <c r="AE735" s="274"/>
      <c r="AF735" s="274"/>
      <c r="AG735" s="274"/>
      <c r="AH735" s="274"/>
      <c r="AI735" s="274"/>
      <c r="AJ735" s="274"/>
      <c r="AK735" s="274"/>
      <c r="AL735" s="274"/>
      <c r="AM735" s="274"/>
      <c r="AN735" s="274"/>
      <c r="AO735" s="274"/>
      <c r="AP735" s="274"/>
      <c r="AQ735" s="274"/>
      <c r="AR735" s="274"/>
      <c r="AS735" s="274"/>
      <c r="AT735" s="274"/>
      <c r="AU735" s="274"/>
      <c r="AV735" s="274"/>
      <c r="AW735" s="274"/>
      <c r="AX735" s="274"/>
      <c r="AY735" s="274"/>
      <c r="AZ735" s="274"/>
      <c r="BA735" s="274"/>
      <c r="BB735" s="274"/>
      <c r="BC735" s="274"/>
      <c r="BD735" s="274"/>
      <c r="BE735" s="274"/>
      <c r="BF735" s="274"/>
      <c r="BG735" s="274"/>
      <c r="BH735" s="274"/>
      <c r="BI735" s="274"/>
    </row>
    <row r="736" spans="1:61" ht="18" customHeight="1" x14ac:dyDescent="0.2">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274"/>
      <c r="AF736" s="274"/>
      <c r="AG736" s="274"/>
      <c r="AH736" s="274"/>
      <c r="AI736" s="274"/>
      <c r="AJ736" s="274"/>
      <c r="AK736" s="274"/>
      <c r="AL736" s="274"/>
      <c r="AM736" s="274"/>
      <c r="AN736" s="274"/>
      <c r="AO736" s="274"/>
      <c r="AP736" s="274"/>
      <c r="AQ736" s="274"/>
      <c r="AR736" s="274"/>
      <c r="AS736" s="274"/>
      <c r="AT736" s="274"/>
      <c r="AU736" s="274"/>
      <c r="AV736" s="274"/>
      <c r="AW736" s="274"/>
      <c r="AX736" s="274"/>
      <c r="AY736" s="274"/>
      <c r="AZ736" s="274"/>
      <c r="BA736" s="274"/>
      <c r="BB736" s="274"/>
      <c r="BC736" s="274"/>
      <c r="BD736" s="274"/>
      <c r="BE736" s="274"/>
      <c r="BF736" s="274"/>
      <c r="BG736" s="274"/>
      <c r="BH736" s="274"/>
      <c r="BI736" s="274"/>
    </row>
    <row r="737" spans="1:61" ht="18" customHeight="1" x14ac:dyDescent="0.2">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s="274"/>
      <c r="AG737" s="274"/>
      <c r="AH737" s="274"/>
      <c r="AI737" s="274"/>
      <c r="AJ737" s="274"/>
      <c r="AK737" s="274"/>
      <c r="AL737" s="274"/>
      <c r="AM737" s="274"/>
      <c r="AN737" s="274"/>
      <c r="AO737" s="274"/>
      <c r="AP737" s="274"/>
      <c r="AQ737" s="274"/>
      <c r="AR737" s="274"/>
      <c r="AS737" s="274"/>
      <c r="AT737" s="274"/>
      <c r="AU737" s="274"/>
      <c r="AV737" s="274"/>
      <c r="AW737" s="274"/>
      <c r="AX737" s="274"/>
      <c r="AY737" s="274"/>
      <c r="AZ737" s="274"/>
      <c r="BA737" s="274"/>
      <c r="BB737" s="274"/>
      <c r="BC737" s="274"/>
      <c r="BD737" s="274"/>
      <c r="BE737" s="274"/>
      <c r="BF737" s="274"/>
      <c r="BG737" s="274"/>
      <c r="BH737" s="274"/>
      <c r="BI737" s="274"/>
    </row>
    <row r="738" spans="1:61" ht="18" customHeight="1" x14ac:dyDescent="0.2">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c r="AA738" s="274"/>
      <c r="AB738" s="274"/>
      <c r="AC738" s="274"/>
      <c r="AD738" s="274"/>
      <c r="AE738" s="274"/>
      <c r="AF738" s="274"/>
      <c r="AG738" s="274"/>
      <c r="AH738" s="274"/>
      <c r="AI738" s="274"/>
      <c r="AJ738" s="274"/>
      <c r="AK738" s="274"/>
      <c r="AL738" s="274"/>
      <c r="AM738" s="274"/>
      <c r="AN738" s="274"/>
      <c r="AO738" s="274"/>
      <c r="AP738" s="274"/>
      <c r="AQ738" s="274"/>
      <c r="AR738" s="274"/>
      <c r="AS738" s="274"/>
      <c r="AT738" s="274"/>
      <c r="AU738" s="274"/>
      <c r="AV738" s="274"/>
      <c r="AW738" s="274"/>
      <c r="AX738" s="274"/>
      <c r="AY738" s="274"/>
      <c r="AZ738" s="274"/>
      <c r="BA738" s="274"/>
      <c r="BB738" s="274"/>
      <c r="BC738" s="274"/>
      <c r="BD738" s="274"/>
      <c r="BE738" s="274"/>
      <c r="BF738" s="274"/>
      <c r="BG738" s="274"/>
      <c r="BH738" s="274"/>
      <c r="BI738" s="274"/>
    </row>
    <row r="739" spans="1:61" ht="18" customHeight="1" x14ac:dyDescent="0.2">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c r="AA739" s="274"/>
      <c r="AB739" s="274"/>
      <c r="AC739" s="274"/>
      <c r="AD739" s="274"/>
      <c r="AE739" s="274"/>
      <c r="AF739" s="274"/>
      <c r="AG739" s="274"/>
      <c r="AH739" s="274"/>
      <c r="AI739" s="274"/>
      <c r="AJ739" s="274"/>
      <c r="AK739" s="274"/>
      <c r="AL739" s="274"/>
      <c r="AM739" s="274"/>
      <c r="AN739" s="274"/>
      <c r="AO739" s="274"/>
      <c r="AP739" s="274"/>
      <c r="AQ739" s="274"/>
      <c r="AR739" s="274"/>
      <c r="AS739" s="274"/>
      <c r="AT739" s="274"/>
      <c r="AU739" s="274"/>
      <c r="AV739" s="274"/>
      <c r="AW739" s="274"/>
      <c r="AX739" s="274"/>
      <c r="AY739" s="274"/>
      <c r="AZ739" s="274"/>
      <c r="BA739" s="274"/>
      <c r="BB739" s="274"/>
      <c r="BC739" s="274"/>
      <c r="BD739" s="274"/>
      <c r="BE739" s="274"/>
      <c r="BF739" s="274"/>
      <c r="BG739" s="274"/>
      <c r="BH739" s="274"/>
      <c r="BI739" s="274"/>
    </row>
    <row r="740" spans="1:61" ht="18" customHeight="1" x14ac:dyDescent="0.2">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c r="AA740" s="274"/>
      <c r="AB740" s="274"/>
      <c r="AC740" s="274"/>
      <c r="AD740" s="274"/>
      <c r="AE740" s="274"/>
      <c r="AF740" s="274"/>
      <c r="AG740" s="274"/>
      <c r="AH740" s="274"/>
      <c r="AI740" s="274"/>
      <c r="AJ740" s="274"/>
      <c r="AK740" s="274"/>
      <c r="AL740" s="274"/>
      <c r="AM740" s="274"/>
      <c r="AN740" s="274"/>
      <c r="AO740" s="274"/>
      <c r="AP740" s="274"/>
      <c r="AQ740" s="274"/>
      <c r="AR740" s="274"/>
      <c r="AS740" s="274"/>
      <c r="AT740" s="274"/>
      <c r="AU740" s="274"/>
      <c r="AV740" s="274"/>
      <c r="AW740" s="274"/>
      <c r="AX740" s="274"/>
      <c r="AY740" s="274"/>
      <c r="AZ740" s="274"/>
      <c r="BA740" s="274"/>
      <c r="BB740" s="274"/>
      <c r="BC740" s="274"/>
      <c r="BD740" s="274"/>
      <c r="BE740" s="274"/>
      <c r="BF740" s="274"/>
      <c r="BG740" s="274"/>
      <c r="BH740" s="274"/>
      <c r="BI740" s="274"/>
    </row>
    <row r="741" spans="1:61" ht="18" customHeight="1" x14ac:dyDescent="0.2">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c r="AA741" s="274"/>
      <c r="AB741" s="274"/>
      <c r="AC741" s="274"/>
      <c r="AD741" s="274"/>
      <c r="AE741" s="274"/>
      <c r="AF741" s="274"/>
      <c r="AG741" s="274"/>
      <c r="AH741" s="274"/>
      <c r="AI741" s="274"/>
      <c r="AJ741" s="274"/>
      <c r="AK741" s="274"/>
      <c r="AL741" s="274"/>
      <c r="AM741" s="274"/>
      <c r="AN741" s="274"/>
      <c r="AO741" s="274"/>
      <c r="AP741" s="274"/>
      <c r="AQ741" s="274"/>
      <c r="AR741" s="274"/>
      <c r="AS741" s="274"/>
      <c r="AT741" s="274"/>
      <c r="AU741" s="274"/>
      <c r="AV741" s="274"/>
      <c r="AW741" s="274"/>
      <c r="AX741" s="274"/>
      <c r="AY741" s="274"/>
      <c r="AZ741" s="274"/>
      <c r="BA741" s="274"/>
      <c r="BB741" s="274"/>
      <c r="BC741" s="274"/>
      <c r="BD741" s="274"/>
      <c r="BE741" s="274"/>
      <c r="BF741" s="274"/>
      <c r="BG741" s="274"/>
      <c r="BH741" s="274"/>
      <c r="BI741" s="274"/>
    </row>
    <row r="742" spans="1:61" ht="18" customHeight="1" x14ac:dyDescent="0.2">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row>
    <row r="743" spans="1:61" ht="18" customHeight="1" x14ac:dyDescent="0.2">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row>
    <row r="744" spans="1:61" ht="18" customHeight="1" x14ac:dyDescent="0.2">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c r="AA744" s="274"/>
      <c r="AB744" s="274"/>
      <c r="AC744" s="274"/>
      <c r="AD744" s="274"/>
      <c r="AE744" s="274"/>
      <c r="AF744" s="274"/>
      <c r="AG744" s="274"/>
      <c r="AH744" s="274"/>
      <c r="AI744" s="274"/>
      <c r="AJ744" s="274"/>
      <c r="AK744" s="274"/>
      <c r="AL744" s="274"/>
      <c r="AM744" s="274"/>
      <c r="AN744" s="274"/>
      <c r="AO744" s="274"/>
      <c r="AP744" s="274"/>
      <c r="AQ744" s="274"/>
      <c r="AR744" s="274"/>
      <c r="AS744" s="274"/>
      <c r="AT744" s="274"/>
      <c r="AU744" s="274"/>
      <c r="AV744" s="274"/>
      <c r="AW744" s="274"/>
      <c r="AX744" s="274"/>
      <c r="AY744" s="274"/>
      <c r="AZ744" s="274"/>
      <c r="BA744" s="274"/>
      <c r="BB744" s="274"/>
      <c r="BC744" s="274"/>
      <c r="BD744" s="274"/>
      <c r="BE744" s="274"/>
      <c r="BF744" s="274"/>
      <c r="BG744" s="274"/>
      <c r="BH744" s="274"/>
      <c r="BI744" s="274"/>
    </row>
    <row r="745" spans="1:61" ht="18" customHeight="1" x14ac:dyDescent="0.2">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274"/>
      <c r="AF745" s="274"/>
      <c r="AG745" s="274"/>
      <c r="AH745" s="274"/>
      <c r="AI745" s="274"/>
      <c r="AJ745" s="274"/>
      <c r="AK745" s="274"/>
      <c r="AL745" s="274"/>
      <c r="AM745" s="274"/>
      <c r="AN745" s="274"/>
      <c r="AO745" s="274"/>
      <c r="AP745" s="274"/>
      <c r="AQ745" s="274"/>
      <c r="AR745" s="274"/>
      <c r="AS745" s="274"/>
      <c r="AT745" s="274"/>
      <c r="AU745" s="274"/>
      <c r="AV745" s="274"/>
      <c r="AW745" s="274"/>
      <c r="AX745" s="274"/>
      <c r="AY745" s="274"/>
      <c r="AZ745" s="274"/>
      <c r="BA745" s="274"/>
      <c r="BB745" s="274"/>
      <c r="BC745" s="274"/>
      <c r="BD745" s="274"/>
      <c r="BE745" s="274"/>
      <c r="BF745" s="274"/>
      <c r="BG745" s="274"/>
      <c r="BH745" s="274"/>
      <c r="BI745" s="274"/>
    </row>
    <row r="746" spans="1:61" ht="18" customHeight="1" x14ac:dyDescent="0.2">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c r="AA746" s="274"/>
      <c r="AB746" s="274"/>
      <c r="AC746" s="274"/>
      <c r="AD746" s="274"/>
      <c r="AE746" s="274"/>
      <c r="AF746" s="274"/>
      <c r="AG746" s="274"/>
      <c r="AH746" s="274"/>
      <c r="AI746" s="274"/>
      <c r="AJ746" s="274"/>
      <c r="AK746" s="274"/>
      <c r="AL746" s="274"/>
      <c r="AM746" s="274"/>
      <c r="AN746" s="274"/>
      <c r="AO746" s="274"/>
      <c r="AP746" s="274"/>
      <c r="AQ746" s="274"/>
      <c r="AR746" s="274"/>
      <c r="AS746" s="274"/>
      <c r="AT746" s="274"/>
      <c r="AU746" s="274"/>
      <c r="AV746" s="274"/>
      <c r="AW746" s="274"/>
      <c r="AX746" s="274"/>
      <c r="AY746" s="274"/>
      <c r="AZ746" s="274"/>
      <c r="BA746" s="274"/>
      <c r="BB746" s="274"/>
      <c r="BC746" s="274"/>
      <c r="BD746" s="274"/>
      <c r="BE746" s="274"/>
      <c r="BF746" s="274"/>
      <c r="BG746" s="274"/>
      <c r="BH746" s="274"/>
      <c r="BI746" s="274"/>
    </row>
    <row r="747" spans="1:61" ht="18" customHeight="1" x14ac:dyDescent="0.2">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c r="AA747" s="274"/>
      <c r="AB747" s="274"/>
      <c r="AC747" s="274"/>
      <c r="AD747" s="274"/>
      <c r="AE747" s="274"/>
      <c r="AF747" s="274"/>
      <c r="AG747" s="274"/>
      <c r="AH747" s="274"/>
      <c r="AI747" s="274"/>
      <c r="AJ747" s="274"/>
      <c r="AK747" s="274"/>
      <c r="AL747" s="274"/>
      <c r="AM747" s="274"/>
      <c r="AN747" s="274"/>
      <c r="AO747" s="274"/>
      <c r="AP747" s="274"/>
      <c r="AQ747" s="274"/>
      <c r="AR747" s="274"/>
      <c r="AS747" s="274"/>
      <c r="AT747" s="274"/>
      <c r="AU747" s="274"/>
      <c r="AV747" s="274"/>
      <c r="AW747" s="274"/>
      <c r="AX747" s="274"/>
      <c r="AY747" s="274"/>
      <c r="AZ747" s="274"/>
      <c r="BA747" s="274"/>
      <c r="BB747" s="274"/>
      <c r="BC747" s="274"/>
      <c r="BD747" s="274"/>
      <c r="BE747" s="274"/>
      <c r="BF747" s="274"/>
      <c r="BG747" s="274"/>
      <c r="BH747" s="274"/>
      <c r="BI747" s="274"/>
    </row>
    <row r="748" spans="1:61" ht="18" customHeight="1" x14ac:dyDescent="0.2">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c r="AA748" s="274"/>
      <c r="AB748" s="274"/>
      <c r="AC748" s="274"/>
      <c r="AD748" s="274"/>
      <c r="AE748" s="274"/>
      <c r="AF748" s="274"/>
      <c r="AG748" s="274"/>
      <c r="AH748" s="274"/>
      <c r="AI748" s="274"/>
      <c r="AJ748" s="274"/>
      <c r="AK748" s="274"/>
      <c r="AL748" s="274"/>
      <c r="AM748" s="274"/>
      <c r="AN748" s="274"/>
      <c r="AO748" s="274"/>
      <c r="AP748" s="274"/>
      <c r="AQ748" s="274"/>
      <c r="AR748" s="274"/>
      <c r="AS748" s="274"/>
      <c r="AT748" s="274"/>
      <c r="AU748" s="274"/>
      <c r="AV748" s="274"/>
      <c r="AW748" s="274"/>
      <c r="AX748" s="274"/>
      <c r="AY748" s="274"/>
      <c r="AZ748" s="274"/>
      <c r="BA748" s="274"/>
      <c r="BB748" s="274"/>
      <c r="BC748" s="274"/>
      <c r="BD748" s="274"/>
      <c r="BE748" s="274"/>
      <c r="BF748" s="274"/>
      <c r="BG748" s="274"/>
      <c r="BH748" s="274"/>
      <c r="BI748" s="274"/>
    </row>
    <row r="749" spans="1:61" ht="18" customHeight="1" x14ac:dyDescent="0.2">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c r="AA749" s="274"/>
      <c r="AB749" s="274"/>
      <c r="AC749" s="274"/>
      <c r="AD749" s="274"/>
      <c r="AE749" s="274"/>
      <c r="AF749" s="274"/>
      <c r="AG749" s="274"/>
      <c r="AH749" s="274"/>
      <c r="AI749" s="274"/>
      <c r="AJ749" s="274"/>
      <c r="AK749" s="274"/>
      <c r="AL749" s="274"/>
      <c r="AM749" s="274"/>
      <c r="AN749" s="274"/>
      <c r="AO749" s="274"/>
      <c r="AP749" s="274"/>
      <c r="AQ749" s="274"/>
      <c r="AR749" s="274"/>
      <c r="AS749" s="274"/>
      <c r="AT749" s="274"/>
      <c r="AU749" s="274"/>
      <c r="AV749" s="274"/>
      <c r="AW749" s="274"/>
      <c r="AX749" s="274"/>
      <c r="AY749" s="274"/>
      <c r="AZ749" s="274"/>
      <c r="BA749" s="274"/>
      <c r="BB749" s="274"/>
      <c r="BC749" s="274"/>
      <c r="BD749" s="274"/>
      <c r="BE749" s="274"/>
      <c r="BF749" s="274"/>
      <c r="BG749" s="274"/>
      <c r="BH749" s="274"/>
      <c r="BI749" s="274"/>
    </row>
    <row r="750" spans="1:61" ht="18" customHeight="1" x14ac:dyDescent="0.2">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c r="AA750" s="274"/>
      <c r="AB750" s="274"/>
      <c r="AC750" s="274"/>
      <c r="AD750" s="274"/>
      <c r="AE750" s="274"/>
      <c r="AF750" s="274"/>
      <c r="AG750" s="274"/>
      <c r="AH750" s="274"/>
      <c r="AI750" s="274"/>
      <c r="AJ750" s="274"/>
      <c r="AK750" s="274"/>
      <c r="AL750" s="274"/>
      <c r="AM750" s="274"/>
      <c r="AN750" s="274"/>
      <c r="AO750" s="274"/>
      <c r="AP750" s="274"/>
      <c r="AQ750" s="274"/>
      <c r="AR750" s="274"/>
      <c r="AS750" s="274"/>
      <c r="AT750" s="274"/>
      <c r="AU750" s="274"/>
      <c r="AV750" s="274"/>
      <c r="AW750" s="274"/>
      <c r="AX750" s="274"/>
      <c r="AY750" s="274"/>
      <c r="AZ750" s="274"/>
      <c r="BA750" s="274"/>
      <c r="BB750" s="274"/>
      <c r="BC750" s="274"/>
      <c r="BD750" s="274"/>
      <c r="BE750" s="274"/>
      <c r="BF750" s="274"/>
      <c r="BG750" s="274"/>
      <c r="BH750" s="274"/>
      <c r="BI750" s="274"/>
    </row>
    <row r="751" spans="1:61" ht="18" customHeight="1" x14ac:dyDescent="0.2">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c r="AA751" s="274"/>
      <c r="AB751" s="274"/>
      <c r="AC751" s="274"/>
      <c r="AD751" s="274"/>
      <c r="AE751" s="274"/>
      <c r="AF751" s="274"/>
      <c r="AG751" s="274"/>
      <c r="AH751" s="274"/>
      <c r="AI751" s="274"/>
      <c r="AJ751" s="274"/>
      <c r="AK751" s="274"/>
      <c r="AL751" s="274"/>
      <c r="AM751" s="274"/>
      <c r="AN751" s="274"/>
      <c r="AO751" s="274"/>
      <c r="AP751" s="274"/>
      <c r="AQ751" s="274"/>
      <c r="AR751" s="274"/>
      <c r="AS751" s="274"/>
      <c r="AT751" s="274"/>
      <c r="AU751" s="274"/>
      <c r="AV751" s="274"/>
      <c r="AW751" s="274"/>
      <c r="AX751" s="274"/>
      <c r="AY751" s="274"/>
      <c r="AZ751" s="274"/>
      <c r="BA751" s="274"/>
      <c r="BB751" s="274"/>
      <c r="BC751" s="274"/>
      <c r="BD751" s="274"/>
      <c r="BE751" s="274"/>
      <c r="BF751" s="274"/>
      <c r="BG751" s="274"/>
      <c r="BH751" s="274"/>
      <c r="BI751" s="274"/>
    </row>
    <row r="752" spans="1:61" ht="18" customHeight="1" x14ac:dyDescent="0.2">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c r="AA752" s="274"/>
      <c r="AB752" s="274"/>
      <c r="AC752" s="274"/>
      <c r="AD752" s="274"/>
      <c r="AE752" s="274"/>
      <c r="AF752" s="274"/>
      <c r="AG752" s="274"/>
      <c r="AH752" s="274"/>
      <c r="AI752" s="274"/>
      <c r="AJ752" s="274"/>
      <c r="AK752" s="274"/>
      <c r="AL752" s="274"/>
      <c r="AM752" s="274"/>
      <c r="AN752" s="274"/>
      <c r="AO752" s="274"/>
      <c r="AP752" s="274"/>
      <c r="AQ752" s="274"/>
      <c r="AR752" s="274"/>
      <c r="AS752" s="274"/>
      <c r="AT752" s="274"/>
      <c r="AU752" s="274"/>
      <c r="AV752" s="274"/>
      <c r="AW752" s="274"/>
      <c r="AX752" s="274"/>
      <c r="AY752" s="274"/>
      <c r="AZ752" s="274"/>
      <c r="BA752" s="274"/>
      <c r="BB752" s="274"/>
      <c r="BC752" s="274"/>
      <c r="BD752" s="274"/>
      <c r="BE752" s="274"/>
      <c r="BF752" s="274"/>
      <c r="BG752" s="274"/>
      <c r="BH752" s="274"/>
      <c r="BI752" s="274"/>
    </row>
    <row r="753" spans="1:61" ht="18" customHeight="1" x14ac:dyDescent="0.2">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c r="AA753" s="274"/>
      <c r="AB753" s="274"/>
      <c r="AC753" s="274"/>
      <c r="AD753" s="274"/>
      <c r="AE753" s="274"/>
      <c r="AF753" s="274"/>
      <c r="AG753" s="274"/>
      <c r="AH753" s="274"/>
      <c r="AI753" s="274"/>
      <c r="AJ753" s="274"/>
      <c r="AK753" s="274"/>
      <c r="AL753" s="274"/>
      <c r="AM753" s="274"/>
      <c r="AN753" s="274"/>
      <c r="AO753" s="274"/>
      <c r="AP753" s="274"/>
      <c r="AQ753" s="274"/>
      <c r="AR753" s="274"/>
      <c r="AS753" s="274"/>
      <c r="AT753" s="274"/>
      <c r="AU753" s="274"/>
      <c r="AV753" s="274"/>
      <c r="AW753" s="274"/>
      <c r="AX753" s="274"/>
      <c r="AY753" s="274"/>
      <c r="AZ753" s="274"/>
      <c r="BA753" s="274"/>
      <c r="BB753" s="274"/>
      <c r="BC753" s="274"/>
      <c r="BD753" s="274"/>
      <c r="BE753" s="274"/>
      <c r="BF753" s="274"/>
      <c r="BG753" s="274"/>
      <c r="BH753" s="274"/>
      <c r="BI753" s="274"/>
    </row>
    <row r="754" spans="1:61" ht="18" customHeight="1" x14ac:dyDescent="0.2">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c r="AA754" s="274"/>
      <c r="AB754" s="274"/>
      <c r="AC754" s="274"/>
      <c r="AD754" s="274"/>
      <c r="AE754" s="274"/>
      <c r="AF754" s="274"/>
      <c r="AG754" s="274"/>
      <c r="AH754" s="274"/>
      <c r="AI754" s="274"/>
      <c r="AJ754" s="274"/>
      <c r="AK754" s="274"/>
      <c r="AL754" s="274"/>
      <c r="AM754" s="274"/>
      <c r="AN754" s="274"/>
      <c r="AO754" s="274"/>
      <c r="AP754" s="274"/>
      <c r="AQ754" s="274"/>
      <c r="AR754" s="274"/>
      <c r="AS754" s="274"/>
      <c r="AT754" s="274"/>
      <c r="AU754" s="274"/>
      <c r="AV754" s="274"/>
      <c r="AW754" s="274"/>
      <c r="AX754" s="274"/>
      <c r="AY754" s="274"/>
      <c r="AZ754" s="274"/>
      <c r="BA754" s="274"/>
      <c r="BB754" s="274"/>
      <c r="BC754" s="274"/>
      <c r="BD754" s="274"/>
      <c r="BE754" s="274"/>
      <c r="BF754" s="274"/>
      <c r="BG754" s="274"/>
      <c r="BH754" s="274"/>
      <c r="BI754" s="274"/>
    </row>
    <row r="755" spans="1:61" ht="18" customHeight="1" x14ac:dyDescent="0.2">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c r="AA755" s="274"/>
      <c r="AB755" s="274"/>
      <c r="AC755" s="274"/>
      <c r="AD755" s="274"/>
      <c r="AE755" s="274"/>
      <c r="AF755" s="274"/>
      <c r="AG755" s="274"/>
      <c r="AH755" s="274"/>
      <c r="AI755" s="274"/>
      <c r="AJ755" s="274"/>
      <c r="AK755" s="274"/>
      <c r="AL755" s="274"/>
      <c r="AM755" s="274"/>
      <c r="AN755" s="274"/>
      <c r="AO755" s="274"/>
      <c r="AP755" s="274"/>
      <c r="AQ755" s="274"/>
      <c r="AR755" s="274"/>
      <c r="AS755" s="274"/>
      <c r="AT755" s="274"/>
      <c r="AU755" s="274"/>
      <c r="AV755" s="274"/>
      <c r="AW755" s="274"/>
      <c r="AX755" s="274"/>
      <c r="AY755" s="274"/>
      <c r="AZ755" s="274"/>
      <c r="BA755" s="274"/>
      <c r="BB755" s="274"/>
      <c r="BC755" s="274"/>
      <c r="BD755" s="274"/>
      <c r="BE755" s="274"/>
      <c r="BF755" s="274"/>
      <c r="BG755" s="274"/>
      <c r="BH755" s="274"/>
      <c r="BI755" s="274"/>
    </row>
    <row r="756" spans="1:61" ht="18" customHeight="1" x14ac:dyDescent="0.2">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c r="AA756" s="274"/>
      <c r="AB756" s="274"/>
      <c r="AC756" s="274"/>
      <c r="AD756" s="274"/>
      <c r="AE756" s="274"/>
      <c r="AF756" s="274"/>
      <c r="AG756" s="274"/>
      <c r="AH756" s="274"/>
      <c r="AI756" s="274"/>
      <c r="AJ756" s="274"/>
      <c r="AK756" s="274"/>
      <c r="AL756" s="274"/>
      <c r="AM756" s="274"/>
      <c r="AN756" s="274"/>
      <c r="AO756" s="274"/>
      <c r="AP756" s="274"/>
      <c r="AQ756" s="274"/>
      <c r="AR756" s="274"/>
      <c r="AS756" s="274"/>
      <c r="AT756" s="274"/>
      <c r="AU756" s="274"/>
      <c r="AV756" s="274"/>
      <c r="AW756" s="274"/>
      <c r="AX756" s="274"/>
      <c r="AY756" s="274"/>
      <c r="AZ756" s="274"/>
      <c r="BA756" s="274"/>
      <c r="BB756" s="274"/>
      <c r="BC756" s="274"/>
      <c r="BD756" s="274"/>
      <c r="BE756" s="274"/>
      <c r="BF756" s="274"/>
      <c r="BG756" s="274"/>
      <c r="BH756" s="274"/>
      <c r="BI756" s="274"/>
    </row>
    <row r="757" spans="1:61" ht="18" customHeight="1" x14ac:dyDescent="0.2">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c r="AA757" s="274"/>
      <c r="AB757" s="274"/>
      <c r="AC757" s="274"/>
      <c r="AD757" s="274"/>
      <c r="AE757" s="274"/>
      <c r="AF757" s="274"/>
      <c r="AG757" s="274"/>
      <c r="AH757" s="274"/>
      <c r="AI757" s="274"/>
      <c r="AJ757" s="274"/>
      <c r="AK757" s="274"/>
      <c r="AL757" s="274"/>
      <c r="AM757" s="274"/>
      <c r="AN757" s="274"/>
      <c r="AO757" s="274"/>
      <c r="AP757" s="274"/>
      <c r="AQ757" s="274"/>
      <c r="AR757" s="274"/>
      <c r="AS757" s="274"/>
      <c r="AT757" s="274"/>
      <c r="AU757" s="274"/>
      <c r="AV757" s="274"/>
      <c r="AW757" s="274"/>
      <c r="AX757" s="274"/>
      <c r="AY757" s="274"/>
      <c r="AZ757" s="274"/>
      <c r="BA757" s="274"/>
      <c r="BB757" s="274"/>
      <c r="BC757" s="274"/>
      <c r="BD757" s="274"/>
      <c r="BE757" s="274"/>
      <c r="BF757" s="274"/>
      <c r="BG757" s="274"/>
      <c r="BH757" s="274"/>
      <c r="BI757" s="274"/>
    </row>
    <row r="758" spans="1:61" ht="18" customHeight="1" x14ac:dyDescent="0.2">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c r="AA758" s="274"/>
      <c r="AB758" s="274"/>
      <c r="AC758" s="274"/>
      <c r="AD758" s="274"/>
      <c r="AE758" s="274"/>
      <c r="AF758" s="274"/>
      <c r="AG758" s="274"/>
      <c r="AH758" s="274"/>
      <c r="AI758" s="274"/>
      <c r="AJ758" s="274"/>
      <c r="AK758" s="274"/>
      <c r="AL758" s="274"/>
      <c r="AM758" s="274"/>
      <c r="AN758" s="274"/>
      <c r="AO758" s="274"/>
      <c r="AP758" s="274"/>
      <c r="AQ758" s="274"/>
      <c r="AR758" s="274"/>
      <c r="AS758" s="274"/>
      <c r="AT758" s="274"/>
      <c r="AU758" s="274"/>
      <c r="AV758" s="274"/>
      <c r="AW758" s="274"/>
      <c r="AX758" s="274"/>
      <c r="AY758" s="274"/>
      <c r="AZ758" s="274"/>
      <c r="BA758" s="274"/>
      <c r="BB758" s="274"/>
      <c r="BC758" s="274"/>
      <c r="BD758" s="274"/>
      <c r="BE758" s="274"/>
      <c r="BF758" s="274"/>
      <c r="BG758" s="274"/>
      <c r="BH758" s="274"/>
      <c r="BI758" s="274"/>
    </row>
    <row r="759" spans="1:61" ht="18" customHeight="1" x14ac:dyDescent="0.2">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c r="AA759" s="274"/>
      <c r="AB759" s="274"/>
      <c r="AC759" s="274"/>
      <c r="AD759" s="274"/>
      <c r="AE759" s="274"/>
      <c r="AF759" s="274"/>
      <c r="AG759" s="274"/>
      <c r="AH759" s="274"/>
      <c r="AI759" s="274"/>
      <c r="AJ759" s="274"/>
      <c r="AK759" s="274"/>
      <c r="AL759" s="274"/>
      <c r="AM759" s="274"/>
      <c r="AN759" s="274"/>
      <c r="AO759" s="274"/>
      <c r="AP759" s="274"/>
      <c r="AQ759" s="274"/>
      <c r="AR759" s="274"/>
      <c r="AS759" s="274"/>
      <c r="AT759" s="274"/>
      <c r="AU759" s="274"/>
      <c r="AV759" s="274"/>
      <c r="AW759" s="274"/>
      <c r="AX759" s="274"/>
      <c r="AY759" s="274"/>
      <c r="AZ759" s="274"/>
      <c r="BA759" s="274"/>
      <c r="BB759" s="274"/>
      <c r="BC759" s="274"/>
      <c r="BD759" s="274"/>
      <c r="BE759" s="274"/>
      <c r="BF759" s="274"/>
      <c r="BG759" s="274"/>
      <c r="BH759" s="274"/>
      <c r="BI759" s="274"/>
    </row>
    <row r="760" spans="1:61" ht="18" customHeight="1" x14ac:dyDescent="0.2">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c r="AA760" s="274"/>
      <c r="AB760" s="274"/>
      <c r="AC760" s="274"/>
      <c r="AD760" s="274"/>
      <c r="AE760" s="274"/>
      <c r="AF760" s="274"/>
      <c r="AG760" s="274"/>
      <c r="AH760" s="274"/>
      <c r="AI760" s="274"/>
      <c r="AJ760" s="274"/>
      <c r="AK760" s="274"/>
      <c r="AL760" s="274"/>
      <c r="AM760" s="274"/>
      <c r="AN760" s="274"/>
      <c r="AO760" s="274"/>
      <c r="AP760" s="274"/>
      <c r="AQ760" s="274"/>
      <c r="AR760" s="274"/>
      <c r="AS760" s="274"/>
      <c r="AT760" s="274"/>
      <c r="AU760" s="274"/>
      <c r="AV760" s="274"/>
      <c r="AW760" s="274"/>
      <c r="AX760" s="274"/>
      <c r="AY760" s="274"/>
      <c r="AZ760" s="274"/>
      <c r="BA760" s="274"/>
      <c r="BB760" s="274"/>
      <c r="BC760" s="274"/>
      <c r="BD760" s="274"/>
      <c r="BE760" s="274"/>
      <c r="BF760" s="274"/>
      <c r="BG760" s="274"/>
      <c r="BH760" s="274"/>
      <c r="BI760" s="274"/>
    </row>
    <row r="761" spans="1:61" ht="18" customHeight="1" x14ac:dyDescent="0.2">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c r="AA761" s="274"/>
      <c r="AB761" s="274"/>
      <c r="AC761" s="274"/>
      <c r="AD761" s="274"/>
      <c r="AE761" s="274"/>
      <c r="AF761" s="274"/>
      <c r="AG761" s="274"/>
      <c r="AH761" s="274"/>
      <c r="AI761" s="274"/>
      <c r="AJ761" s="274"/>
      <c r="AK761" s="274"/>
      <c r="AL761" s="274"/>
      <c r="AM761" s="274"/>
      <c r="AN761" s="274"/>
      <c r="AO761" s="274"/>
      <c r="AP761" s="274"/>
      <c r="AQ761" s="274"/>
      <c r="AR761" s="274"/>
      <c r="AS761" s="274"/>
      <c r="AT761" s="274"/>
      <c r="AU761" s="274"/>
      <c r="AV761" s="274"/>
      <c r="AW761" s="274"/>
      <c r="AX761" s="274"/>
      <c r="AY761" s="274"/>
      <c r="AZ761" s="274"/>
      <c r="BA761" s="274"/>
      <c r="BB761" s="274"/>
      <c r="BC761" s="274"/>
      <c r="BD761" s="274"/>
      <c r="BE761" s="274"/>
      <c r="BF761" s="274"/>
      <c r="BG761" s="274"/>
      <c r="BH761" s="274"/>
      <c r="BI761" s="274"/>
    </row>
    <row r="762" spans="1:61" ht="18" customHeight="1" x14ac:dyDescent="0.2">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c r="AA762" s="274"/>
      <c r="AB762" s="274"/>
      <c r="AC762" s="274"/>
      <c r="AD762" s="274"/>
      <c r="AE762" s="274"/>
      <c r="AF762" s="274"/>
      <c r="AG762" s="274"/>
      <c r="AH762" s="274"/>
      <c r="AI762" s="274"/>
      <c r="AJ762" s="274"/>
      <c r="AK762" s="274"/>
      <c r="AL762" s="274"/>
      <c r="AM762" s="274"/>
      <c r="AN762" s="274"/>
      <c r="AO762" s="274"/>
      <c r="AP762" s="274"/>
      <c r="AQ762" s="274"/>
      <c r="AR762" s="274"/>
      <c r="AS762" s="274"/>
      <c r="AT762" s="274"/>
      <c r="AU762" s="274"/>
      <c r="AV762" s="274"/>
      <c r="AW762" s="274"/>
      <c r="AX762" s="274"/>
      <c r="AY762" s="274"/>
      <c r="AZ762" s="274"/>
      <c r="BA762" s="274"/>
      <c r="BB762" s="274"/>
      <c r="BC762" s="274"/>
      <c r="BD762" s="274"/>
      <c r="BE762" s="274"/>
      <c r="BF762" s="274"/>
      <c r="BG762" s="274"/>
      <c r="BH762" s="274"/>
      <c r="BI762" s="274"/>
    </row>
    <row r="763" spans="1:61" ht="18" customHeight="1" x14ac:dyDescent="0.2">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c r="AA763" s="274"/>
      <c r="AB763" s="274"/>
      <c r="AC763" s="274"/>
      <c r="AD763" s="274"/>
      <c r="AE763" s="274"/>
      <c r="AF763" s="274"/>
      <c r="AG763" s="274"/>
      <c r="AH763" s="274"/>
      <c r="AI763" s="274"/>
      <c r="AJ763" s="274"/>
      <c r="AK763" s="274"/>
      <c r="AL763" s="274"/>
      <c r="AM763" s="274"/>
      <c r="AN763" s="274"/>
      <c r="AO763" s="274"/>
      <c r="AP763" s="274"/>
      <c r="AQ763" s="274"/>
      <c r="AR763" s="274"/>
      <c r="AS763" s="274"/>
      <c r="AT763" s="274"/>
      <c r="AU763" s="274"/>
      <c r="AV763" s="274"/>
      <c r="AW763" s="274"/>
      <c r="AX763" s="274"/>
      <c r="AY763" s="274"/>
      <c r="AZ763" s="274"/>
      <c r="BA763" s="274"/>
      <c r="BB763" s="274"/>
      <c r="BC763" s="274"/>
      <c r="BD763" s="274"/>
      <c r="BE763" s="274"/>
      <c r="BF763" s="274"/>
      <c r="BG763" s="274"/>
      <c r="BH763" s="274"/>
      <c r="BI763" s="274"/>
    </row>
    <row r="764" spans="1:61" ht="18" customHeight="1" x14ac:dyDescent="0.2">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c r="AA764" s="274"/>
      <c r="AB764" s="274"/>
      <c r="AC764" s="274"/>
      <c r="AD764" s="274"/>
      <c r="AE764" s="274"/>
      <c r="AF764" s="274"/>
      <c r="AG764" s="274"/>
      <c r="AH764" s="274"/>
      <c r="AI764" s="274"/>
      <c r="AJ764" s="274"/>
      <c r="AK764" s="274"/>
      <c r="AL764" s="274"/>
      <c r="AM764" s="274"/>
      <c r="AN764" s="274"/>
      <c r="AO764" s="274"/>
      <c r="AP764" s="274"/>
      <c r="AQ764" s="274"/>
      <c r="AR764" s="274"/>
      <c r="AS764" s="274"/>
      <c r="AT764" s="274"/>
      <c r="AU764" s="274"/>
      <c r="AV764" s="274"/>
      <c r="AW764" s="274"/>
      <c r="AX764" s="274"/>
      <c r="AY764" s="274"/>
      <c r="AZ764" s="274"/>
      <c r="BA764" s="274"/>
      <c r="BB764" s="274"/>
      <c r="BC764" s="274"/>
      <c r="BD764" s="274"/>
      <c r="BE764" s="274"/>
      <c r="BF764" s="274"/>
      <c r="BG764" s="274"/>
      <c r="BH764" s="274"/>
      <c r="BI764" s="274"/>
    </row>
    <row r="765" spans="1:61" ht="18" customHeight="1" x14ac:dyDescent="0.2">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c r="AA765" s="274"/>
      <c r="AB765" s="274"/>
      <c r="AC765" s="274"/>
      <c r="AD765" s="274"/>
      <c r="AE765" s="274"/>
      <c r="AF765" s="274"/>
      <c r="AG765" s="274"/>
      <c r="AH765" s="274"/>
      <c r="AI765" s="274"/>
      <c r="AJ765" s="274"/>
      <c r="AK765" s="274"/>
      <c r="AL765" s="274"/>
      <c r="AM765" s="274"/>
      <c r="AN765" s="274"/>
      <c r="AO765" s="274"/>
      <c r="AP765" s="274"/>
      <c r="AQ765" s="274"/>
      <c r="AR765" s="274"/>
      <c r="AS765" s="274"/>
      <c r="AT765" s="274"/>
      <c r="AU765" s="274"/>
      <c r="AV765" s="274"/>
      <c r="AW765" s="274"/>
      <c r="AX765" s="274"/>
      <c r="AY765" s="274"/>
      <c r="AZ765" s="274"/>
      <c r="BA765" s="274"/>
      <c r="BB765" s="274"/>
      <c r="BC765" s="274"/>
      <c r="BD765" s="274"/>
      <c r="BE765" s="274"/>
      <c r="BF765" s="274"/>
      <c r="BG765" s="274"/>
      <c r="BH765" s="274"/>
      <c r="BI765" s="274"/>
    </row>
    <row r="766" spans="1:61" ht="18" customHeight="1" x14ac:dyDescent="0.2">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c r="AA766" s="274"/>
      <c r="AB766" s="274"/>
      <c r="AC766" s="274"/>
      <c r="AD766" s="274"/>
      <c r="AE766" s="274"/>
      <c r="AF766" s="274"/>
      <c r="AG766" s="274"/>
      <c r="AH766" s="274"/>
      <c r="AI766" s="274"/>
      <c r="AJ766" s="274"/>
      <c r="AK766" s="274"/>
      <c r="AL766" s="274"/>
      <c r="AM766" s="274"/>
      <c r="AN766" s="274"/>
      <c r="AO766" s="274"/>
      <c r="AP766" s="274"/>
      <c r="AQ766" s="274"/>
      <c r="AR766" s="274"/>
      <c r="AS766" s="274"/>
      <c r="AT766" s="274"/>
      <c r="AU766" s="274"/>
      <c r="AV766" s="274"/>
      <c r="AW766" s="274"/>
      <c r="AX766" s="274"/>
      <c r="AY766" s="274"/>
      <c r="AZ766" s="274"/>
      <c r="BA766" s="274"/>
      <c r="BB766" s="274"/>
      <c r="BC766" s="274"/>
      <c r="BD766" s="274"/>
      <c r="BE766" s="274"/>
      <c r="BF766" s="274"/>
      <c r="BG766" s="274"/>
      <c r="BH766" s="274"/>
      <c r="BI766" s="274"/>
    </row>
    <row r="767" spans="1:61" ht="18" customHeight="1" x14ac:dyDescent="0.2">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c r="AA767" s="274"/>
      <c r="AB767" s="274"/>
      <c r="AC767" s="274"/>
      <c r="AD767" s="274"/>
      <c r="AE767" s="274"/>
      <c r="AF767" s="274"/>
      <c r="AG767" s="274"/>
      <c r="AH767" s="274"/>
      <c r="AI767" s="274"/>
      <c r="AJ767" s="274"/>
      <c r="AK767" s="274"/>
      <c r="AL767" s="274"/>
      <c r="AM767" s="274"/>
      <c r="AN767" s="274"/>
      <c r="AO767" s="274"/>
      <c r="AP767" s="274"/>
      <c r="AQ767" s="274"/>
      <c r="AR767" s="274"/>
      <c r="AS767" s="274"/>
      <c r="AT767" s="274"/>
      <c r="AU767" s="274"/>
      <c r="AV767" s="274"/>
      <c r="AW767" s="274"/>
      <c r="AX767" s="274"/>
      <c r="AY767" s="274"/>
      <c r="AZ767" s="274"/>
      <c r="BA767" s="274"/>
      <c r="BB767" s="274"/>
      <c r="BC767" s="274"/>
      <c r="BD767" s="274"/>
      <c r="BE767" s="274"/>
      <c r="BF767" s="274"/>
      <c r="BG767" s="274"/>
      <c r="BH767" s="274"/>
      <c r="BI767" s="274"/>
    </row>
    <row r="768" spans="1:61" ht="18" customHeight="1" x14ac:dyDescent="0.2">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c r="AA768" s="274"/>
      <c r="AB768" s="274"/>
      <c r="AC768" s="274"/>
      <c r="AD768" s="274"/>
      <c r="AE768" s="274"/>
      <c r="AF768" s="274"/>
      <c r="AG768" s="274"/>
      <c r="AH768" s="274"/>
      <c r="AI768" s="274"/>
      <c r="AJ768" s="274"/>
      <c r="AK768" s="274"/>
      <c r="AL768" s="274"/>
      <c r="AM768" s="274"/>
      <c r="AN768" s="274"/>
      <c r="AO768" s="274"/>
      <c r="AP768" s="274"/>
      <c r="AQ768" s="274"/>
      <c r="AR768" s="274"/>
      <c r="AS768" s="274"/>
      <c r="AT768" s="274"/>
      <c r="AU768" s="274"/>
      <c r="AV768" s="274"/>
      <c r="AW768" s="274"/>
      <c r="AX768" s="274"/>
      <c r="AY768" s="274"/>
      <c r="AZ768" s="274"/>
      <c r="BA768" s="274"/>
      <c r="BB768" s="274"/>
      <c r="BC768" s="274"/>
      <c r="BD768" s="274"/>
      <c r="BE768" s="274"/>
      <c r="BF768" s="274"/>
      <c r="BG768" s="274"/>
      <c r="BH768" s="274"/>
      <c r="BI768" s="274"/>
    </row>
    <row r="769" spans="1:61" ht="18" customHeight="1" x14ac:dyDescent="0.2">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c r="AA769" s="274"/>
      <c r="AB769" s="274"/>
      <c r="AC769" s="274"/>
      <c r="AD769" s="274"/>
      <c r="AE769" s="274"/>
      <c r="AF769" s="274"/>
      <c r="AG769" s="274"/>
      <c r="AH769" s="274"/>
      <c r="AI769" s="274"/>
      <c r="AJ769" s="274"/>
      <c r="AK769" s="274"/>
      <c r="AL769" s="274"/>
      <c r="AM769" s="274"/>
      <c r="AN769" s="274"/>
      <c r="AO769" s="274"/>
      <c r="AP769" s="274"/>
      <c r="AQ769" s="274"/>
      <c r="AR769" s="274"/>
      <c r="AS769" s="274"/>
      <c r="AT769" s="274"/>
      <c r="AU769" s="274"/>
      <c r="AV769" s="274"/>
      <c r="AW769" s="274"/>
      <c r="AX769" s="274"/>
      <c r="AY769" s="274"/>
      <c r="AZ769" s="274"/>
      <c r="BA769" s="274"/>
      <c r="BB769" s="274"/>
      <c r="BC769" s="274"/>
      <c r="BD769" s="274"/>
      <c r="BE769" s="274"/>
      <c r="BF769" s="274"/>
      <c r="BG769" s="274"/>
      <c r="BH769" s="274"/>
      <c r="BI769" s="274"/>
    </row>
    <row r="770" spans="1:61" ht="18" customHeight="1" x14ac:dyDescent="0.2">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c r="AA770" s="274"/>
      <c r="AB770" s="274"/>
      <c r="AC770" s="274"/>
      <c r="AD770" s="274"/>
      <c r="AE770" s="274"/>
      <c r="AF770" s="274"/>
      <c r="AG770" s="274"/>
      <c r="AH770" s="274"/>
      <c r="AI770" s="274"/>
      <c r="AJ770" s="274"/>
      <c r="AK770" s="274"/>
      <c r="AL770" s="274"/>
      <c r="AM770" s="274"/>
      <c r="AN770" s="274"/>
      <c r="AO770" s="274"/>
      <c r="AP770" s="274"/>
      <c r="AQ770" s="274"/>
      <c r="AR770" s="274"/>
      <c r="AS770" s="274"/>
      <c r="AT770" s="274"/>
      <c r="AU770" s="274"/>
      <c r="AV770" s="274"/>
      <c r="AW770" s="274"/>
      <c r="AX770" s="274"/>
      <c r="AY770" s="274"/>
      <c r="AZ770" s="274"/>
      <c r="BA770" s="274"/>
      <c r="BB770" s="274"/>
      <c r="BC770" s="274"/>
      <c r="BD770" s="274"/>
      <c r="BE770" s="274"/>
      <c r="BF770" s="274"/>
      <c r="BG770" s="274"/>
      <c r="BH770" s="274"/>
      <c r="BI770" s="274"/>
    </row>
    <row r="771" spans="1:61" ht="18" customHeight="1" x14ac:dyDescent="0.2">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c r="AA771" s="274"/>
      <c r="AB771" s="274"/>
      <c r="AC771" s="274"/>
      <c r="AD771" s="274"/>
      <c r="AE771" s="274"/>
      <c r="AF771" s="274"/>
      <c r="AG771" s="274"/>
      <c r="AH771" s="274"/>
      <c r="AI771" s="274"/>
      <c r="AJ771" s="274"/>
      <c r="AK771" s="274"/>
      <c r="AL771" s="274"/>
      <c r="AM771" s="274"/>
      <c r="AN771" s="274"/>
      <c r="AO771" s="274"/>
      <c r="AP771" s="274"/>
      <c r="AQ771" s="274"/>
      <c r="AR771" s="274"/>
      <c r="AS771" s="274"/>
      <c r="AT771" s="274"/>
      <c r="AU771" s="274"/>
      <c r="AV771" s="274"/>
      <c r="AW771" s="274"/>
      <c r="AX771" s="274"/>
      <c r="AY771" s="274"/>
      <c r="AZ771" s="274"/>
      <c r="BA771" s="274"/>
      <c r="BB771" s="274"/>
      <c r="BC771" s="274"/>
      <c r="BD771" s="274"/>
      <c r="BE771" s="274"/>
      <c r="BF771" s="274"/>
      <c r="BG771" s="274"/>
      <c r="BH771" s="274"/>
      <c r="BI771" s="274"/>
    </row>
    <row r="772" spans="1:61" ht="18" customHeight="1" x14ac:dyDescent="0.2">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c r="AA772" s="274"/>
      <c r="AB772" s="274"/>
      <c r="AC772" s="274"/>
      <c r="AD772" s="274"/>
      <c r="AE772" s="274"/>
      <c r="AF772" s="274"/>
      <c r="AG772" s="274"/>
      <c r="AH772" s="274"/>
      <c r="AI772" s="274"/>
      <c r="AJ772" s="274"/>
      <c r="AK772" s="274"/>
      <c r="AL772" s="274"/>
      <c r="AM772" s="274"/>
      <c r="AN772" s="274"/>
      <c r="AO772" s="274"/>
      <c r="AP772" s="274"/>
      <c r="AQ772" s="274"/>
      <c r="AR772" s="274"/>
      <c r="AS772" s="274"/>
      <c r="AT772" s="274"/>
      <c r="AU772" s="274"/>
      <c r="AV772" s="274"/>
      <c r="AW772" s="274"/>
      <c r="AX772" s="274"/>
      <c r="AY772" s="274"/>
      <c r="AZ772" s="274"/>
      <c r="BA772" s="274"/>
      <c r="BB772" s="274"/>
      <c r="BC772" s="274"/>
      <c r="BD772" s="274"/>
      <c r="BE772" s="274"/>
      <c r="BF772" s="274"/>
      <c r="BG772" s="274"/>
      <c r="BH772" s="274"/>
      <c r="BI772" s="274"/>
    </row>
    <row r="773" spans="1:61" ht="18" customHeight="1" x14ac:dyDescent="0.2">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c r="AA773" s="274"/>
      <c r="AB773" s="274"/>
      <c r="AC773" s="274"/>
      <c r="AD773" s="274"/>
      <c r="AE773" s="274"/>
      <c r="AF773" s="274"/>
      <c r="AG773" s="274"/>
      <c r="AH773" s="274"/>
      <c r="AI773" s="274"/>
      <c r="AJ773" s="274"/>
      <c r="AK773" s="274"/>
      <c r="AL773" s="274"/>
      <c r="AM773" s="274"/>
      <c r="AN773" s="274"/>
      <c r="AO773" s="274"/>
      <c r="AP773" s="274"/>
      <c r="AQ773" s="274"/>
      <c r="AR773" s="274"/>
      <c r="AS773" s="274"/>
      <c r="AT773" s="274"/>
      <c r="AU773" s="274"/>
      <c r="AV773" s="274"/>
      <c r="AW773" s="274"/>
      <c r="AX773" s="274"/>
      <c r="AY773" s="274"/>
      <c r="AZ773" s="274"/>
      <c r="BA773" s="274"/>
      <c r="BB773" s="274"/>
      <c r="BC773" s="274"/>
      <c r="BD773" s="274"/>
      <c r="BE773" s="274"/>
      <c r="BF773" s="274"/>
      <c r="BG773" s="274"/>
      <c r="BH773" s="274"/>
      <c r="BI773" s="274"/>
    </row>
    <row r="774" spans="1:61" ht="18" customHeight="1" x14ac:dyDescent="0.2">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c r="AA774" s="274"/>
      <c r="AB774" s="274"/>
      <c r="AC774" s="274"/>
      <c r="AD774" s="274"/>
      <c r="AE774" s="274"/>
      <c r="AF774" s="274"/>
      <c r="AG774" s="274"/>
      <c r="AH774" s="274"/>
      <c r="AI774" s="274"/>
      <c r="AJ774" s="274"/>
      <c r="AK774" s="274"/>
      <c r="AL774" s="274"/>
      <c r="AM774" s="274"/>
      <c r="AN774" s="274"/>
      <c r="AO774" s="274"/>
      <c r="AP774" s="274"/>
      <c r="AQ774" s="274"/>
      <c r="AR774" s="274"/>
      <c r="AS774" s="274"/>
      <c r="AT774" s="274"/>
      <c r="AU774" s="274"/>
      <c r="AV774" s="274"/>
      <c r="AW774" s="274"/>
      <c r="AX774" s="274"/>
      <c r="AY774" s="274"/>
      <c r="AZ774" s="274"/>
      <c r="BA774" s="274"/>
      <c r="BB774" s="274"/>
      <c r="BC774" s="274"/>
      <c r="BD774" s="274"/>
      <c r="BE774" s="274"/>
      <c r="BF774" s="274"/>
      <c r="BG774" s="274"/>
      <c r="BH774" s="274"/>
      <c r="BI774" s="274"/>
    </row>
    <row r="775" spans="1:61" ht="18" customHeight="1" x14ac:dyDescent="0.2">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c r="AA775" s="274"/>
      <c r="AB775" s="274"/>
      <c r="AC775" s="274"/>
      <c r="AD775" s="274"/>
      <c r="AE775" s="274"/>
      <c r="AF775" s="274"/>
      <c r="AG775" s="274"/>
      <c r="AH775" s="274"/>
      <c r="AI775" s="274"/>
      <c r="AJ775" s="274"/>
      <c r="AK775" s="274"/>
      <c r="AL775" s="274"/>
      <c r="AM775" s="274"/>
      <c r="AN775" s="274"/>
      <c r="AO775" s="274"/>
      <c r="AP775" s="274"/>
      <c r="AQ775" s="274"/>
      <c r="AR775" s="274"/>
      <c r="AS775" s="274"/>
      <c r="AT775" s="274"/>
      <c r="AU775" s="274"/>
      <c r="AV775" s="274"/>
      <c r="AW775" s="274"/>
      <c r="AX775" s="274"/>
      <c r="AY775" s="274"/>
      <c r="AZ775" s="274"/>
      <c r="BA775" s="274"/>
      <c r="BB775" s="274"/>
      <c r="BC775" s="274"/>
      <c r="BD775" s="274"/>
      <c r="BE775" s="274"/>
      <c r="BF775" s="274"/>
      <c r="BG775" s="274"/>
      <c r="BH775" s="274"/>
      <c r="BI775" s="274"/>
    </row>
    <row r="776" spans="1:61" ht="18" customHeight="1" x14ac:dyDescent="0.2">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c r="AA776" s="274"/>
      <c r="AB776" s="274"/>
      <c r="AC776" s="274"/>
      <c r="AD776" s="274"/>
      <c r="AE776" s="274"/>
      <c r="AF776" s="274"/>
      <c r="AG776" s="274"/>
      <c r="AH776" s="274"/>
      <c r="AI776" s="274"/>
      <c r="AJ776" s="274"/>
      <c r="AK776" s="274"/>
      <c r="AL776" s="274"/>
      <c r="AM776" s="274"/>
      <c r="AN776" s="274"/>
      <c r="AO776" s="274"/>
      <c r="AP776" s="274"/>
      <c r="AQ776" s="274"/>
      <c r="AR776" s="274"/>
      <c r="AS776" s="274"/>
      <c r="AT776" s="274"/>
      <c r="AU776" s="274"/>
      <c r="AV776" s="274"/>
      <c r="AW776" s="274"/>
      <c r="AX776" s="274"/>
      <c r="AY776" s="274"/>
      <c r="AZ776" s="274"/>
      <c r="BA776" s="274"/>
      <c r="BB776" s="274"/>
      <c r="BC776" s="274"/>
      <c r="BD776" s="274"/>
      <c r="BE776" s="274"/>
      <c r="BF776" s="274"/>
      <c r="BG776" s="274"/>
      <c r="BH776" s="274"/>
      <c r="BI776" s="274"/>
    </row>
    <row r="777" spans="1:61" ht="18" customHeight="1" x14ac:dyDescent="0.2">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c r="AA777" s="274"/>
      <c r="AB777" s="274"/>
      <c r="AC777" s="274"/>
      <c r="AD777" s="274"/>
      <c r="AE777" s="274"/>
      <c r="AF777" s="274"/>
      <c r="AG777" s="274"/>
      <c r="AH777" s="274"/>
      <c r="AI777" s="274"/>
      <c r="AJ777" s="274"/>
      <c r="AK777" s="274"/>
      <c r="AL777" s="274"/>
      <c r="AM777" s="274"/>
      <c r="AN777" s="274"/>
      <c r="AO777" s="274"/>
      <c r="AP777" s="274"/>
      <c r="AQ777" s="274"/>
      <c r="AR777" s="274"/>
      <c r="AS777" s="274"/>
      <c r="AT777" s="274"/>
      <c r="AU777" s="274"/>
      <c r="AV777" s="274"/>
      <c r="AW777" s="274"/>
      <c r="AX777" s="274"/>
      <c r="AY777" s="274"/>
      <c r="AZ777" s="274"/>
      <c r="BA777" s="274"/>
      <c r="BB777" s="274"/>
      <c r="BC777" s="274"/>
      <c r="BD777" s="274"/>
      <c r="BE777" s="274"/>
      <c r="BF777" s="274"/>
      <c r="BG777" s="274"/>
      <c r="BH777" s="274"/>
      <c r="BI777" s="274"/>
    </row>
    <row r="778" spans="1:61" ht="18" customHeight="1" x14ac:dyDescent="0.2">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c r="AA778" s="274"/>
      <c r="AB778" s="274"/>
      <c r="AC778" s="274"/>
      <c r="AD778" s="274"/>
      <c r="AE778" s="274"/>
      <c r="AF778" s="274"/>
      <c r="AG778" s="274"/>
      <c r="AH778" s="274"/>
      <c r="AI778" s="274"/>
      <c r="AJ778" s="274"/>
      <c r="AK778" s="274"/>
      <c r="AL778" s="274"/>
      <c r="AM778" s="274"/>
      <c r="AN778" s="274"/>
      <c r="AO778" s="274"/>
      <c r="AP778" s="274"/>
      <c r="AQ778" s="274"/>
      <c r="AR778" s="274"/>
      <c r="AS778" s="274"/>
      <c r="AT778" s="274"/>
      <c r="AU778" s="274"/>
      <c r="AV778" s="274"/>
      <c r="AW778" s="274"/>
      <c r="AX778" s="274"/>
      <c r="AY778" s="274"/>
      <c r="AZ778" s="274"/>
      <c r="BA778" s="274"/>
      <c r="BB778" s="274"/>
      <c r="BC778" s="274"/>
      <c r="BD778" s="274"/>
      <c r="BE778" s="274"/>
      <c r="BF778" s="274"/>
      <c r="BG778" s="274"/>
      <c r="BH778" s="274"/>
      <c r="BI778" s="274"/>
    </row>
    <row r="779" spans="1:61" ht="18" customHeight="1" x14ac:dyDescent="0.2">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c r="AA779" s="274"/>
      <c r="AB779" s="274"/>
      <c r="AC779" s="274"/>
      <c r="AD779" s="274"/>
      <c r="AE779" s="274"/>
      <c r="AF779" s="274"/>
      <c r="AG779" s="274"/>
      <c r="AH779" s="274"/>
      <c r="AI779" s="274"/>
      <c r="AJ779" s="274"/>
      <c r="AK779" s="274"/>
      <c r="AL779" s="274"/>
      <c r="AM779" s="274"/>
      <c r="AN779" s="274"/>
      <c r="AO779" s="274"/>
      <c r="AP779" s="274"/>
      <c r="AQ779" s="274"/>
      <c r="AR779" s="274"/>
      <c r="AS779" s="274"/>
      <c r="AT779" s="274"/>
      <c r="AU779" s="274"/>
      <c r="AV779" s="274"/>
      <c r="AW779" s="274"/>
      <c r="AX779" s="274"/>
      <c r="AY779" s="274"/>
      <c r="AZ779" s="274"/>
      <c r="BA779" s="274"/>
      <c r="BB779" s="274"/>
      <c r="BC779" s="274"/>
      <c r="BD779" s="274"/>
      <c r="BE779" s="274"/>
      <c r="BF779" s="274"/>
      <c r="BG779" s="274"/>
      <c r="BH779" s="274"/>
      <c r="BI779" s="274"/>
    </row>
    <row r="780" spans="1:61" ht="18" customHeight="1" x14ac:dyDescent="0.2">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c r="AA780" s="274"/>
      <c r="AB780" s="274"/>
      <c r="AC780" s="274"/>
      <c r="AD780" s="274"/>
      <c r="AE780" s="274"/>
      <c r="AF780" s="274"/>
      <c r="AG780" s="274"/>
      <c r="AH780" s="274"/>
      <c r="AI780" s="274"/>
      <c r="AJ780" s="274"/>
      <c r="AK780" s="274"/>
      <c r="AL780" s="274"/>
      <c r="AM780" s="274"/>
      <c r="AN780" s="274"/>
      <c r="AO780" s="274"/>
      <c r="AP780" s="274"/>
      <c r="AQ780" s="274"/>
      <c r="AR780" s="274"/>
      <c r="AS780" s="274"/>
      <c r="AT780" s="274"/>
      <c r="AU780" s="274"/>
      <c r="AV780" s="274"/>
      <c r="AW780" s="274"/>
      <c r="AX780" s="274"/>
      <c r="AY780" s="274"/>
      <c r="AZ780" s="274"/>
      <c r="BA780" s="274"/>
      <c r="BB780" s="274"/>
      <c r="BC780" s="274"/>
      <c r="BD780" s="274"/>
      <c r="BE780" s="274"/>
      <c r="BF780" s="274"/>
      <c r="BG780" s="274"/>
      <c r="BH780" s="274"/>
      <c r="BI780" s="274"/>
    </row>
    <row r="781" spans="1:61" ht="18" customHeight="1" x14ac:dyDescent="0.2">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c r="AA781" s="274"/>
      <c r="AB781" s="274"/>
      <c r="AC781" s="274"/>
      <c r="AD781" s="274"/>
      <c r="AE781" s="274"/>
      <c r="AF781" s="274"/>
      <c r="AG781" s="274"/>
      <c r="AH781" s="274"/>
      <c r="AI781" s="274"/>
      <c r="AJ781" s="274"/>
      <c r="AK781" s="274"/>
      <c r="AL781" s="274"/>
      <c r="AM781" s="274"/>
      <c r="AN781" s="274"/>
      <c r="AO781" s="274"/>
      <c r="AP781" s="274"/>
      <c r="AQ781" s="274"/>
      <c r="AR781" s="274"/>
      <c r="AS781" s="274"/>
      <c r="AT781" s="274"/>
      <c r="AU781" s="274"/>
      <c r="AV781" s="274"/>
      <c r="AW781" s="274"/>
      <c r="AX781" s="274"/>
      <c r="AY781" s="274"/>
      <c r="AZ781" s="274"/>
      <c r="BA781" s="274"/>
      <c r="BB781" s="274"/>
      <c r="BC781" s="274"/>
      <c r="BD781" s="274"/>
      <c r="BE781" s="274"/>
      <c r="BF781" s="274"/>
      <c r="BG781" s="274"/>
      <c r="BH781" s="274"/>
      <c r="BI781" s="274"/>
    </row>
    <row r="782" spans="1:61" ht="18" customHeight="1" x14ac:dyDescent="0.2">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c r="AA782" s="274"/>
      <c r="AB782" s="274"/>
      <c r="AC782" s="274"/>
      <c r="AD782" s="274"/>
      <c r="AE782" s="274"/>
      <c r="AF782" s="274"/>
      <c r="AG782" s="274"/>
      <c r="AH782" s="274"/>
      <c r="AI782" s="274"/>
      <c r="AJ782" s="274"/>
      <c r="AK782" s="274"/>
      <c r="AL782" s="274"/>
      <c r="AM782" s="274"/>
      <c r="AN782" s="274"/>
      <c r="AO782" s="274"/>
      <c r="AP782" s="274"/>
      <c r="AQ782" s="274"/>
      <c r="AR782" s="274"/>
      <c r="AS782" s="274"/>
      <c r="AT782" s="274"/>
      <c r="AU782" s="274"/>
      <c r="AV782" s="274"/>
      <c r="AW782" s="274"/>
      <c r="AX782" s="274"/>
      <c r="AY782" s="274"/>
      <c r="AZ782" s="274"/>
      <c r="BA782" s="274"/>
      <c r="BB782" s="274"/>
      <c r="BC782" s="274"/>
      <c r="BD782" s="274"/>
      <c r="BE782" s="274"/>
      <c r="BF782" s="274"/>
      <c r="BG782" s="274"/>
      <c r="BH782" s="274"/>
      <c r="BI782" s="274"/>
    </row>
    <row r="783" spans="1:61" ht="18" customHeight="1" x14ac:dyDescent="0.2">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c r="AA783" s="274"/>
      <c r="AB783" s="274"/>
      <c r="AC783" s="274"/>
      <c r="AD783" s="274"/>
      <c r="AE783" s="274"/>
      <c r="AF783" s="274"/>
      <c r="AG783" s="274"/>
      <c r="AH783" s="274"/>
      <c r="AI783" s="274"/>
      <c r="AJ783" s="274"/>
      <c r="AK783" s="274"/>
      <c r="AL783" s="274"/>
      <c r="AM783" s="274"/>
      <c r="AN783" s="274"/>
      <c r="AO783" s="274"/>
      <c r="AP783" s="274"/>
      <c r="AQ783" s="274"/>
      <c r="AR783" s="274"/>
      <c r="AS783" s="274"/>
      <c r="AT783" s="274"/>
      <c r="AU783" s="274"/>
      <c r="AV783" s="274"/>
      <c r="AW783" s="274"/>
      <c r="AX783" s="274"/>
      <c r="AY783" s="274"/>
      <c r="AZ783" s="274"/>
      <c r="BA783" s="274"/>
      <c r="BB783" s="274"/>
      <c r="BC783" s="274"/>
      <c r="BD783" s="274"/>
      <c r="BE783" s="274"/>
      <c r="BF783" s="274"/>
      <c r="BG783" s="274"/>
      <c r="BH783" s="274"/>
      <c r="BI783" s="274"/>
    </row>
    <row r="784" spans="1:61" ht="18" customHeight="1" x14ac:dyDescent="0.2">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c r="AA784" s="274"/>
      <c r="AB784" s="274"/>
      <c r="AC784" s="274"/>
      <c r="AD784" s="274"/>
      <c r="AE784" s="274"/>
      <c r="AF784" s="274"/>
      <c r="AG784" s="274"/>
      <c r="AH784" s="274"/>
      <c r="AI784" s="274"/>
      <c r="AJ784" s="274"/>
      <c r="AK784" s="274"/>
      <c r="AL784" s="274"/>
      <c r="AM784" s="274"/>
      <c r="AN784" s="274"/>
      <c r="AO784" s="274"/>
      <c r="AP784" s="274"/>
      <c r="AQ784" s="274"/>
      <c r="AR784" s="274"/>
      <c r="AS784" s="274"/>
      <c r="AT784" s="274"/>
      <c r="AU784" s="274"/>
      <c r="AV784" s="274"/>
      <c r="AW784" s="274"/>
      <c r="AX784" s="274"/>
      <c r="AY784" s="274"/>
      <c r="AZ784" s="274"/>
      <c r="BA784" s="274"/>
      <c r="BB784" s="274"/>
      <c r="BC784" s="274"/>
      <c r="BD784" s="274"/>
      <c r="BE784" s="274"/>
      <c r="BF784" s="274"/>
      <c r="BG784" s="274"/>
      <c r="BH784" s="274"/>
      <c r="BI784" s="274"/>
    </row>
    <row r="785" spans="1:61" ht="18" customHeight="1" x14ac:dyDescent="0.2">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c r="AA785" s="274"/>
      <c r="AB785" s="274"/>
      <c r="AC785" s="274"/>
      <c r="AD785" s="274"/>
      <c r="AE785" s="274"/>
      <c r="AF785" s="274"/>
      <c r="AG785" s="274"/>
      <c r="AH785" s="274"/>
      <c r="AI785" s="274"/>
      <c r="AJ785" s="274"/>
      <c r="AK785" s="274"/>
      <c r="AL785" s="274"/>
      <c r="AM785" s="274"/>
      <c r="AN785" s="274"/>
      <c r="AO785" s="274"/>
      <c r="AP785" s="274"/>
      <c r="AQ785" s="274"/>
      <c r="AR785" s="274"/>
      <c r="AS785" s="274"/>
      <c r="AT785" s="274"/>
      <c r="AU785" s="274"/>
      <c r="AV785" s="274"/>
      <c r="AW785" s="274"/>
      <c r="AX785" s="274"/>
      <c r="AY785" s="274"/>
      <c r="AZ785" s="274"/>
      <c r="BA785" s="274"/>
      <c r="BB785" s="274"/>
      <c r="BC785" s="274"/>
      <c r="BD785" s="274"/>
      <c r="BE785" s="274"/>
      <c r="BF785" s="274"/>
      <c r="BG785" s="274"/>
      <c r="BH785" s="274"/>
      <c r="BI785" s="274"/>
    </row>
    <row r="786" spans="1:61" ht="18" customHeight="1" x14ac:dyDescent="0.2">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c r="AA786" s="274"/>
      <c r="AB786" s="274"/>
      <c r="AC786" s="274"/>
      <c r="AD786" s="274"/>
      <c r="AE786" s="274"/>
      <c r="AF786" s="274"/>
      <c r="AG786" s="274"/>
      <c r="AH786" s="274"/>
      <c r="AI786" s="274"/>
      <c r="AJ786" s="274"/>
      <c r="AK786" s="274"/>
      <c r="AL786" s="274"/>
      <c r="AM786" s="274"/>
      <c r="AN786" s="274"/>
      <c r="AO786" s="274"/>
      <c r="AP786" s="274"/>
      <c r="AQ786" s="274"/>
      <c r="AR786" s="274"/>
      <c r="AS786" s="274"/>
      <c r="AT786" s="274"/>
      <c r="AU786" s="274"/>
      <c r="AV786" s="274"/>
      <c r="AW786" s="274"/>
      <c r="AX786" s="274"/>
      <c r="AY786" s="274"/>
      <c r="AZ786" s="274"/>
      <c r="BA786" s="274"/>
      <c r="BB786" s="274"/>
      <c r="BC786" s="274"/>
      <c r="BD786" s="274"/>
      <c r="BE786" s="274"/>
      <c r="BF786" s="274"/>
      <c r="BG786" s="274"/>
      <c r="BH786" s="274"/>
      <c r="BI786" s="274"/>
    </row>
    <row r="787" spans="1:61" ht="18" customHeight="1" x14ac:dyDescent="0.2">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c r="AA787" s="274"/>
      <c r="AB787" s="274"/>
      <c r="AC787" s="274"/>
      <c r="AD787" s="274"/>
      <c r="AE787" s="274"/>
      <c r="AF787" s="274"/>
      <c r="AG787" s="274"/>
      <c r="AH787" s="274"/>
      <c r="AI787" s="274"/>
      <c r="AJ787" s="274"/>
      <c r="AK787" s="274"/>
      <c r="AL787" s="274"/>
      <c r="AM787" s="274"/>
      <c r="AN787" s="274"/>
      <c r="AO787" s="274"/>
      <c r="AP787" s="274"/>
      <c r="AQ787" s="274"/>
      <c r="AR787" s="274"/>
      <c r="AS787" s="274"/>
      <c r="AT787" s="274"/>
      <c r="AU787" s="274"/>
      <c r="AV787" s="274"/>
      <c r="AW787" s="274"/>
      <c r="AX787" s="274"/>
      <c r="AY787" s="274"/>
      <c r="AZ787" s="274"/>
      <c r="BA787" s="274"/>
      <c r="BB787" s="274"/>
      <c r="BC787" s="274"/>
      <c r="BD787" s="274"/>
      <c r="BE787" s="274"/>
      <c r="BF787" s="274"/>
      <c r="BG787" s="274"/>
      <c r="BH787" s="274"/>
      <c r="BI787" s="274"/>
    </row>
    <row r="788" spans="1:61" ht="18" customHeight="1" x14ac:dyDescent="0.2">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c r="AA788" s="274"/>
      <c r="AB788" s="274"/>
      <c r="AC788" s="274"/>
      <c r="AD788" s="274"/>
      <c r="AE788" s="274"/>
      <c r="AF788" s="274"/>
      <c r="AG788" s="274"/>
      <c r="AH788" s="274"/>
      <c r="AI788" s="274"/>
      <c r="AJ788" s="274"/>
      <c r="AK788" s="274"/>
      <c r="AL788" s="274"/>
      <c r="AM788" s="274"/>
      <c r="AN788" s="274"/>
      <c r="AO788" s="274"/>
      <c r="AP788" s="274"/>
      <c r="AQ788" s="274"/>
      <c r="AR788" s="274"/>
      <c r="AS788" s="274"/>
      <c r="AT788" s="274"/>
      <c r="AU788" s="274"/>
      <c r="AV788" s="274"/>
      <c r="AW788" s="274"/>
      <c r="AX788" s="274"/>
      <c r="AY788" s="274"/>
      <c r="AZ788" s="274"/>
      <c r="BA788" s="274"/>
      <c r="BB788" s="274"/>
      <c r="BC788" s="274"/>
      <c r="BD788" s="274"/>
      <c r="BE788" s="274"/>
      <c r="BF788" s="274"/>
      <c r="BG788" s="274"/>
      <c r="BH788" s="274"/>
      <c r="BI788" s="274"/>
    </row>
    <row r="789" spans="1:61" ht="18" customHeight="1" x14ac:dyDescent="0.2">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c r="AA789" s="274"/>
      <c r="AB789" s="274"/>
      <c r="AC789" s="274"/>
      <c r="AD789" s="274"/>
      <c r="AE789" s="274"/>
      <c r="AF789" s="274"/>
      <c r="AG789" s="274"/>
      <c r="AH789" s="274"/>
      <c r="AI789" s="274"/>
      <c r="AJ789" s="274"/>
      <c r="AK789" s="274"/>
      <c r="AL789" s="274"/>
      <c r="AM789" s="274"/>
      <c r="AN789" s="274"/>
      <c r="AO789" s="274"/>
      <c r="AP789" s="274"/>
      <c r="AQ789" s="274"/>
      <c r="AR789" s="274"/>
      <c r="AS789" s="274"/>
      <c r="AT789" s="274"/>
      <c r="AU789" s="274"/>
      <c r="AV789" s="274"/>
      <c r="AW789" s="274"/>
      <c r="AX789" s="274"/>
      <c r="AY789" s="274"/>
      <c r="AZ789" s="274"/>
      <c r="BA789" s="274"/>
      <c r="BB789" s="274"/>
      <c r="BC789" s="274"/>
      <c r="BD789" s="274"/>
      <c r="BE789" s="274"/>
      <c r="BF789" s="274"/>
      <c r="BG789" s="274"/>
      <c r="BH789" s="274"/>
      <c r="BI789" s="274"/>
    </row>
    <row r="790" spans="1:61" ht="18" customHeight="1" x14ac:dyDescent="0.2">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c r="AA790" s="274"/>
      <c r="AB790" s="274"/>
      <c r="AC790" s="274"/>
      <c r="AD790" s="274"/>
      <c r="AE790" s="274"/>
      <c r="AF790" s="274"/>
      <c r="AG790" s="274"/>
      <c r="AH790" s="274"/>
      <c r="AI790" s="274"/>
      <c r="AJ790" s="274"/>
      <c r="AK790" s="274"/>
      <c r="AL790" s="274"/>
      <c r="AM790" s="274"/>
      <c r="AN790" s="274"/>
      <c r="AO790" s="274"/>
      <c r="AP790" s="274"/>
      <c r="AQ790" s="274"/>
      <c r="AR790" s="274"/>
      <c r="AS790" s="274"/>
      <c r="AT790" s="274"/>
      <c r="AU790" s="274"/>
      <c r="AV790" s="274"/>
      <c r="AW790" s="274"/>
      <c r="AX790" s="274"/>
      <c r="AY790" s="274"/>
      <c r="AZ790" s="274"/>
      <c r="BA790" s="274"/>
      <c r="BB790" s="274"/>
      <c r="BC790" s="274"/>
      <c r="BD790" s="274"/>
      <c r="BE790" s="274"/>
      <c r="BF790" s="274"/>
      <c r="BG790" s="274"/>
      <c r="BH790" s="274"/>
      <c r="BI790" s="274"/>
    </row>
    <row r="791" spans="1:61" ht="18" customHeight="1" x14ac:dyDescent="0.2">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c r="AA791" s="274"/>
      <c r="AB791" s="274"/>
      <c r="AC791" s="274"/>
      <c r="AD791" s="274"/>
      <c r="AE791" s="274"/>
      <c r="AF791" s="274"/>
      <c r="AG791" s="274"/>
      <c r="AH791" s="274"/>
      <c r="AI791" s="274"/>
      <c r="AJ791" s="274"/>
      <c r="AK791" s="274"/>
      <c r="AL791" s="274"/>
      <c r="AM791" s="274"/>
      <c r="AN791" s="274"/>
      <c r="AO791" s="274"/>
      <c r="AP791" s="274"/>
      <c r="AQ791" s="274"/>
      <c r="AR791" s="274"/>
      <c r="AS791" s="274"/>
      <c r="AT791" s="274"/>
      <c r="AU791" s="274"/>
      <c r="AV791" s="274"/>
      <c r="AW791" s="274"/>
      <c r="AX791" s="274"/>
      <c r="AY791" s="274"/>
      <c r="AZ791" s="274"/>
      <c r="BA791" s="274"/>
      <c r="BB791" s="274"/>
      <c r="BC791" s="274"/>
      <c r="BD791" s="274"/>
      <c r="BE791" s="274"/>
      <c r="BF791" s="274"/>
      <c r="BG791" s="274"/>
      <c r="BH791" s="274"/>
      <c r="BI791" s="274"/>
    </row>
    <row r="792" spans="1:61" ht="18" customHeight="1" x14ac:dyDescent="0.2">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c r="AA792" s="274"/>
      <c r="AB792" s="274"/>
      <c r="AC792" s="274"/>
      <c r="AD792" s="274"/>
      <c r="AE792" s="274"/>
      <c r="AF792" s="274"/>
      <c r="AG792" s="274"/>
      <c r="AH792" s="274"/>
      <c r="AI792" s="274"/>
      <c r="AJ792" s="274"/>
      <c r="AK792" s="274"/>
      <c r="AL792" s="274"/>
      <c r="AM792" s="274"/>
      <c r="AN792" s="274"/>
      <c r="AO792" s="274"/>
      <c r="AP792" s="274"/>
      <c r="AQ792" s="274"/>
      <c r="AR792" s="274"/>
      <c r="AS792" s="274"/>
      <c r="AT792" s="274"/>
      <c r="AU792" s="274"/>
      <c r="AV792" s="274"/>
      <c r="AW792" s="274"/>
      <c r="AX792" s="274"/>
      <c r="AY792" s="274"/>
      <c r="AZ792" s="274"/>
      <c r="BA792" s="274"/>
      <c r="BB792" s="274"/>
      <c r="BC792" s="274"/>
      <c r="BD792" s="274"/>
      <c r="BE792" s="274"/>
      <c r="BF792" s="274"/>
      <c r="BG792" s="274"/>
      <c r="BH792" s="274"/>
      <c r="BI792" s="274"/>
    </row>
    <row r="793" spans="1:61" ht="18" customHeight="1" x14ac:dyDescent="0.2">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c r="AA793" s="274"/>
      <c r="AB793" s="274"/>
      <c r="AC793" s="274"/>
      <c r="AD793" s="274"/>
      <c r="AE793" s="274"/>
      <c r="AF793" s="274"/>
      <c r="AG793" s="274"/>
      <c r="AH793" s="274"/>
      <c r="AI793" s="274"/>
      <c r="AJ793" s="274"/>
      <c r="AK793" s="274"/>
      <c r="AL793" s="274"/>
      <c r="AM793" s="274"/>
      <c r="AN793" s="274"/>
      <c r="AO793" s="274"/>
      <c r="AP793" s="274"/>
      <c r="AQ793" s="274"/>
      <c r="AR793" s="274"/>
      <c r="AS793" s="274"/>
      <c r="AT793" s="274"/>
      <c r="AU793" s="274"/>
      <c r="AV793" s="274"/>
      <c r="AW793" s="274"/>
      <c r="AX793" s="274"/>
      <c r="AY793" s="274"/>
      <c r="AZ793" s="274"/>
      <c r="BA793" s="274"/>
      <c r="BB793" s="274"/>
      <c r="BC793" s="274"/>
      <c r="BD793" s="274"/>
      <c r="BE793" s="274"/>
      <c r="BF793" s="274"/>
      <c r="BG793" s="274"/>
      <c r="BH793" s="274"/>
      <c r="BI793" s="274"/>
    </row>
    <row r="794" spans="1:61" ht="18" customHeight="1" x14ac:dyDescent="0.2">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c r="AA794" s="274"/>
      <c r="AB794" s="274"/>
      <c r="AC794" s="274"/>
      <c r="AD794" s="274"/>
      <c r="AE794" s="274"/>
      <c r="AF794" s="274"/>
      <c r="AG794" s="274"/>
      <c r="AH794" s="274"/>
      <c r="AI794" s="274"/>
      <c r="AJ794" s="274"/>
      <c r="AK794" s="274"/>
      <c r="AL794" s="274"/>
      <c r="AM794" s="274"/>
      <c r="AN794" s="274"/>
      <c r="AO794" s="274"/>
      <c r="AP794" s="274"/>
      <c r="AQ794" s="274"/>
      <c r="AR794" s="274"/>
      <c r="AS794" s="274"/>
      <c r="AT794" s="274"/>
      <c r="AU794" s="274"/>
      <c r="AV794" s="274"/>
      <c r="AW794" s="274"/>
      <c r="AX794" s="274"/>
      <c r="AY794" s="274"/>
      <c r="AZ794" s="274"/>
      <c r="BA794" s="274"/>
      <c r="BB794" s="274"/>
      <c r="BC794" s="274"/>
      <c r="BD794" s="274"/>
      <c r="BE794" s="274"/>
      <c r="BF794" s="274"/>
      <c r="BG794" s="274"/>
      <c r="BH794" s="274"/>
      <c r="BI794" s="274"/>
    </row>
    <row r="795" spans="1:61" ht="18" customHeight="1" x14ac:dyDescent="0.2">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c r="AA795" s="274"/>
      <c r="AB795" s="274"/>
      <c r="AC795" s="274"/>
      <c r="AD795" s="274"/>
      <c r="AE795" s="274"/>
      <c r="AF795" s="274"/>
      <c r="AG795" s="274"/>
      <c r="AH795" s="274"/>
      <c r="AI795" s="274"/>
      <c r="AJ795" s="274"/>
      <c r="AK795" s="274"/>
      <c r="AL795" s="274"/>
      <c r="AM795" s="274"/>
      <c r="AN795" s="274"/>
      <c r="AO795" s="274"/>
      <c r="AP795" s="274"/>
      <c r="AQ795" s="274"/>
      <c r="AR795" s="274"/>
      <c r="AS795" s="274"/>
      <c r="AT795" s="274"/>
      <c r="AU795" s="274"/>
      <c r="AV795" s="274"/>
      <c r="AW795" s="274"/>
      <c r="AX795" s="274"/>
      <c r="AY795" s="274"/>
      <c r="AZ795" s="274"/>
      <c r="BA795" s="274"/>
      <c r="BB795" s="274"/>
      <c r="BC795" s="274"/>
      <c r="BD795" s="274"/>
      <c r="BE795" s="274"/>
      <c r="BF795" s="274"/>
      <c r="BG795" s="274"/>
      <c r="BH795" s="274"/>
      <c r="BI795" s="274"/>
    </row>
    <row r="796" spans="1:61" ht="18" customHeight="1" x14ac:dyDescent="0.2">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c r="AA796" s="274"/>
      <c r="AB796" s="274"/>
      <c r="AC796" s="274"/>
      <c r="AD796" s="274"/>
      <c r="AE796" s="274"/>
      <c r="AF796" s="274"/>
      <c r="AG796" s="274"/>
      <c r="AH796" s="274"/>
      <c r="AI796" s="274"/>
      <c r="AJ796" s="274"/>
      <c r="AK796" s="274"/>
      <c r="AL796" s="274"/>
      <c r="AM796" s="274"/>
      <c r="AN796" s="274"/>
      <c r="AO796" s="274"/>
      <c r="AP796" s="274"/>
      <c r="AQ796" s="274"/>
      <c r="AR796" s="274"/>
      <c r="AS796" s="274"/>
      <c r="AT796" s="274"/>
      <c r="AU796" s="274"/>
      <c r="AV796" s="274"/>
      <c r="AW796" s="274"/>
      <c r="AX796" s="274"/>
      <c r="AY796" s="274"/>
      <c r="AZ796" s="274"/>
      <c r="BA796" s="274"/>
      <c r="BB796" s="274"/>
      <c r="BC796" s="274"/>
      <c r="BD796" s="274"/>
      <c r="BE796" s="274"/>
      <c r="BF796" s="274"/>
      <c r="BG796" s="274"/>
      <c r="BH796" s="274"/>
      <c r="BI796" s="274"/>
    </row>
    <row r="797" spans="1:61" ht="18" customHeight="1" x14ac:dyDescent="0.2">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c r="AA797" s="274"/>
      <c r="AB797" s="274"/>
      <c r="AC797" s="274"/>
      <c r="AD797" s="274"/>
      <c r="AE797" s="274"/>
      <c r="AF797" s="274"/>
      <c r="AG797" s="274"/>
      <c r="AH797" s="274"/>
      <c r="AI797" s="274"/>
      <c r="AJ797" s="274"/>
      <c r="AK797" s="274"/>
      <c r="AL797" s="274"/>
      <c r="AM797" s="274"/>
      <c r="AN797" s="274"/>
      <c r="AO797" s="274"/>
      <c r="AP797" s="274"/>
      <c r="AQ797" s="274"/>
      <c r="AR797" s="274"/>
      <c r="AS797" s="274"/>
      <c r="AT797" s="274"/>
      <c r="AU797" s="274"/>
      <c r="AV797" s="274"/>
      <c r="AW797" s="274"/>
      <c r="AX797" s="274"/>
      <c r="AY797" s="274"/>
      <c r="AZ797" s="274"/>
      <c r="BA797" s="274"/>
      <c r="BB797" s="274"/>
      <c r="BC797" s="274"/>
      <c r="BD797" s="274"/>
      <c r="BE797" s="274"/>
      <c r="BF797" s="274"/>
      <c r="BG797" s="274"/>
      <c r="BH797" s="274"/>
      <c r="BI797" s="274"/>
    </row>
    <row r="798" spans="1:61" ht="18" customHeight="1" x14ac:dyDescent="0.2">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c r="AA798" s="274"/>
      <c r="AB798" s="274"/>
      <c r="AC798" s="274"/>
      <c r="AD798" s="274"/>
      <c r="AE798" s="274"/>
      <c r="AF798" s="274"/>
      <c r="AG798" s="274"/>
      <c r="AH798" s="274"/>
      <c r="AI798" s="274"/>
      <c r="AJ798" s="274"/>
      <c r="AK798" s="274"/>
      <c r="AL798" s="274"/>
      <c r="AM798" s="274"/>
      <c r="AN798" s="274"/>
      <c r="AO798" s="274"/>
      <c r="AP798" s="274"/>
      <c r="AQ798" s="274"/>
      <c r="AR798" s="274"/>
      <c r="AS798" s="274"/>
      <c r="AT798" s="274"/>
      <c r="AU798" s="274"/>
      <c r="AV798" s="274"/>
      <c r="AW798" s="274"/>
      <c r="AX798" s="274"/>
      <c r="AY798" s="274"/>
      <c r="AZ798" s="274"/>
      <c r="BA798" s="274"/>
      <c r="BB798" s="274"/>
      <c r="BC798" s="274"/>
      <c r="BD798" s="274"/>
      <c r="BE798" s="274"/>
      <c r="BF798" s="274"/>
      <c r="BG798" s="274"/>
      <c r="BH798" s="274"/>
      <c r="BI798" s="274"/>
    </row>
    <row r="799" spans="1:61" ht="18" customHeight="1" x14ac:dyDescent="0.2">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c r="AA799" s="274"/>
      <c r="AB799" s="274"/>
      <c r="AC799" s="274"/>
      <c r="AD799" s="274"/>
      <c r="AE799" s="274"/>
      <c r="AF799" s="274"/>
      <c r="AG799" s="274"/>
      <c r="AH799" s="274"/>
      <c r="AI799" s="274"/>
      <c r="AJ799" s="274"/>
      <c r="AK799" s="274"/>
      <c r="AL799" s="274"/>
      <c r="AM799" s="274"/>
      <c r="AN799" s="274"/>
      <c r="AO799" s="274"/>
      <c r="AP799" s="274"/>
      <c r="AQ799" s="274"/>
      <c r="AR799" s="274"/>
      <c r="AS799" s="274"/>
      <c r="AT799" s="274"/>
      <c r="AU799" s="274"/>
      <c r="AV799" s="274"/>
      <c r="AW799" s="274"/>
      <c r="AX799" s="274"/>
      <c r="AY799" s="274"/>
      <c r="AZ799" s="274"/>
      <c r="BA799" s="274"/>
      <c r="BB799" s="274"/>
      <c r="BC799" s="274"/>
      <c r="BD799" s="274"/>
      <c r="BE799" s="274"/>
      <c r="BF799" s="274"/>
      <c r="BG799" s="274"/>
      <c r="BH799" s="274"/>
      <c r="BI799" s="274"/>
    </row>
    <row r="800" spans="1:61" ht="18" customHeight="1" x14ac:dyDescent="0.2">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c r="AA800" s="274"/>
      <c r="AB800" s="274"/>
      <c r="AC800" s="274"/>
      <c r="AD800" s="274"/>
      <c r="AE800" s="274"/>
      <c r="AF800" s="274"/>
      <c r="AG800" s="274"/>
      <c r="AH800" s="274"/>
      <c r="AI800" s="274"/>
      <c r="AJ800" s="274"/>
      <c r="AK800" s="274"/>
      <c r="AL800" s="274"/>
      <c r="AM800" s="274"/>
      <c r="AN800" s="274"/>
      <c r="AO800" s="274"/>
      <c r="AP800" s="274"/>
      <c r="AQ800" s="274"/>
      <c r="AR800" s="274"/>
      <c r="AS800" s="274"/>
      <c r="AT800" s="274"/>
      <c r="AU800" s="274"/>
      <c r="AV800" s="274"/>
      <c r="AW800" s="274"/>
      <c r="AX800" s="274"/>
      <c r="AY800" s="274"/>
      <c r="AZ800" s="274"/>
      <c r="BA800" s="274"/>
      <c r="BB800" s="274"/>
      <c r="BC800" s="274"/>
      <c r="BD800" s="274"/>
      <c r="BE800" s="274"/>
      <c r="BF800" s="274"/>
      <c r="BG800" s="274"/>
      <c r="BH800" s="274"/>
      <c r="BI800" s="274"/>
    </row>
    <row r="801" spans="1:61" ht="18" customHeight="1" x14ac:dyDescent="0.2">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c r="AA801" s="274"/>
      <c r="AB801" s="274"/>
      <c r="AC801" s="274"/>
      <c r="AD801" s="274"/>
      <c r="AE801" s="274"/>
      <c r="AF801" s="274"/>
      <c r="AG801" s="274"/>
      <c r="AH801" s="274"/>
      <c r="AI801" s="274"/>
      <c r="AJ801" s="274"/>
      <c r="AK801" s="274"/>
      <c r="AL801" s="274"/>
      <c r="AM801" s="274"/>
      <c r="AN801" s="274"/>
      <c r="AO801" s="274"/>
      <c r="AP801" s="274"/>
      <c r="AQ801" s="274"/>
      <c r="AR801" s="274"/>
      <c r="AS801" s="274"/>
      <c r="AT801" s="274"/>
      <c r="AU801" s="274"/>
      <c r="AV801" s="274"/>
      <c r="AW801" s="274"/>
      <c r="AX801" s="274"/>
      <c r="AY801" s="274"/>
      <c r="AZ801" s="274"/>
      <c r="BA801" s="274"/>
      <c r="BB801" s="274"/>
      <c r="BC801" s="274"/>
      <c r="BD801" s="274"/>
      <c r="BE801" s="274"/>
      <c r="BF801" s="274"/>
      <c r="BG801" s="274"/>
      <c r="BH801" s="274"/>
      <c r="BI801" s="274"/>
    </row>
    <row r="802" spans="1:61" ht="18" customHeight="1" x14ac:dyDescent="0.2">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c r="AA802" s="274"/>
      <c r="AB802" s="274"/>
      <c r="AC802" s="274"/>
      <c r="AD802" s="274"/>
      <c r="AE802" s="274"/>
      <c r="AF802" s="274"/>
      <c r="AG802" s="274"/>
      <c r="AH802" s="274"/>
      <c r="AI802" s="274"/>
      <c r="AJ802" s="274"/>
      <c r="AK802" s="274"/>
      <c r="AL802" s="274"/>
      <c r="AM802" s="274"/>
      <c r="AN802" s="274"/>
      <c r="AO802" s="274"/>
      <c r="AP802" s="274"/>
      <c r="AQ802" s="274"/>
      <c r="AR802" s="274"/>
      <c r="AS802" s="274"/>
      <c r="AT802" s="274"/>
      <c r="AU802" s="274"/>
      <c r="AV802" s="274"/>
      <c r="AW802" s="274"/>
      <c r="AX802" s="274"/>
      <c r="AY802" s="274"/>
      <c r="AZ802" s="274"/>
      <c r="BA802" s="274"/>
      <c r="BB802" s="274"/>
      <c r="BC802" s="274"/>
      <c r="BD802" s="274"/>
      <c r="BE802" s="274"/>
      <c r="BF802" s="274"/>
      <c r="BG802" s="274"/>
      <c r="BH802" s="274"/>
      <c r="BI802" s="274"/>
    </row>
    <row r="803" spans="1:61" ht="18" customHeight="1" x14ac:dyDescent="0.2">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c r="AA803" s="274"/>
      <c r="AB803" s="274"/>
      <c r="AC803" s="274"/>
      <c r="AD803" s="274"/>
      <c r="AE803" s="274"/>
      <c r="AF803" s="274"/>
      <c r="AG803" s="274"/>
      <c r="AH803" s="274"/>
      <c r="AI803" s="274"/>
      <c r="AJ803" s="274"/>
      <c r="AK803" s="274"/>
      <c r="AL803" s="274"/>
      <c r="AM803" s="274"/>
      <c r="AN803" s="274"/>
      <c r="AO803" s="274"/>
      <c r="AP803" s="274"/>
      <c r="AQ803" s="274"/>
      <c r="AR803" s="274"/>
      <c r="AS803" s="274"/>
      <c r="AT803" s="274"/>
      <c r="AU803" s="274"/>
      <c r="AV803" s="274"/>
      <c r="AW803" s="274"/>
      <c r="AX803" s="274"/>
      <c r="AY803" s="274"/>
      <c r="AZ803" s="274"/>
      <c r="BA803" s="274"/>
      <c r="BB803" s="274"/>
      <c r="BC803" s="274"/>
      <c r="BD803" s="274"/>
      <c r="BE803" s="274"/>
      <c r="BF803" s="274"/>
      <c r="BG803" s="274"/>
      <c r="BH803" s="274"/>
      <c r="BI803" s="274"/>
    </row>
    <row r="804" spans="1:61" ht="18" customHeight="1" x14ac:dyDescent="0.2">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c r="AA804" s="274"/>
      <c r="AB804" s="274"/>
      <c r="AC804" s="274"/>
      <c r="AD804" s="274"/>
      <c r="AE804" s="274"/>
      <c r="AF804" s="274"/>
      <c r="AG804" s="274"/>
      <c r="AH804" s="274"/>
      <c r="AI804" s="274"/>
      <c r="AJ804" s="274"/>
      <c r="AK804" s="274"/>
      <c r="AL804" s="274"/>
      <c r="AM804" s="274"/>
      <c r="AN804" s="274"/>
      <c r="AO804" s="274"/>
      <c r="AP804" s="274"/>
      <c r="AQ804" s="274"/>
      <c r="AR804" s="274"/>
      <c r="AS804" s="274"/>
      <c r="AT804" s="274"/>
      <c r="AU804" s="274"/>
      <c r="AV804" s="274"/>
      <c r="AW804" s="274"/>
      <c r="AX804" s="274"/>
      <c r="AY804" s="274"/>
      <c r="AZ804" s="274"/>
      <c r="BA804" s="274"/>
      <c r="BB804" s="274"/>
      <c r="BC804" s="274"/>
      <c r="BD804" s="274"/>
      <c r="BE804" s="274"/>
      <c r="BF804" s="274"/>
      <c r="BG804" s="274"/>
      <c r="BH804" s="274"/>
      <c r="BI804" s="274"/>
    </row>
    <row r="805" spans="1:61" ht="18" customHeight="1" x14ac:dyDescent="0.2">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c r="AA805" s="274"/>
      <c r="AB805" s="274"/>
      <c r="AC805" s="274"/>
      <c r="AD805" s="274"/>
      <c r="AE805" s="274"/>
      <c r="AF805" s="274"/>
      <c r="AG805" s="274"/>
      <c r="AH805" s="274"/>
      <c r="AI805" s="274"/>
      <c r="AJ805" s="274"/>
      <c r="AK805" s="274"/>
      <c r="AL805" s="274"/>
      <c r="AM805" s="274"/>
      <c r="AN805" s="274"/>
      <c r="AO805" s="274"/>
      <c r="AP805" s="274"/>
      <c r="AQ805" s="274"/>
      <c r="AR805" s="274"/>
      <c r="AS805" s="274"/>
      <c r="AT805" s="274"/>
      <c r="AU805" s="274"/>
      <c r="AV805" s="274"/>
      <c r="AW805" s="274"/>
      <c r="AX805" s="274"/>
      <c r="AY805" s="274"/>
      <c r="AZ805" s="274"/>
      <c r="BA805" s="274"/>
      <c r="BB805" s="274"/>
      <c r="BC805" s="274"/>
      <c r="BD805" s="274"/>
      <c r="BE805" s="274"/>
      <c r="BF805" s="274"/>
      <c r="BG805" s="274"/>
      <c r="BH805" s="274"/>
      <c r="BI805" s="274"/>
    </row>
    <row r="806" spans="1:61" ht="18" customHeight="1" x14ac:dyDescent="0.2">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c r="AA806" s="274"/>
      <c r="AB806" s="274"/>
      <c r="AC806" s="274"/>
      <c r="AD806" s="274"/>
      <c r="AE806" s="274"/>
      <c r="AF806" s="274"/>
      <c r="AG806" s="274"/>
      <c r="AH806" s="274"/>
      <c r="AI806" s="274"/>
      <c r="AJ806" s="274"/>
      <c r="AK806" s="274"/>
      <c r="AL806" s="274"/>
      <c r="AM806" s="274"/>
      <c r="AN806" s="274"/>
      <c r="AO806" s="274"/>
      <c r="AP806" s="274"/>
      <c r="AQ806" s="274"/>
      <c r="AR806" s="274"/>
      <c r="AS806" s="274"/>
      <c r="AT806" s="274"/>
      <c r="AU806" s="274"/>
      <c r="AV806" s="274"/>
      <c r="AW806" s="274"/>
      <c r="AX806" s="274"/>
      <c r="AY806" s="274"/>
      <c r="AZ806" s="274"/>
      <c r="BA806" s="274"/>
      <c r="BB806" s="274"/>
      <c r="BC806" s="274"/>
      <c r="BD806" s="274"/>
      <c r="BE806" s="274"/>
      <c r="BF806" s="274"/>
      <c r="BG806" s="274"/>
      <c r="BH806" s="274"/>
      <c r="BI806" s="274"/>
    </row>
    <row r="807" spans="1:61" ht="18" customHeight="1" x14ac:dyDescent="0.2">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c r="AA807" s="274"/>
      <c r="AB807" s="274"/>
      <c r="AC807" s="274"/>
      <c r="AD807" s="274"/>
      <c r="AE807" s="274"/>
      <c r="AF807" s="274"/>
      <c r="AG807" s="274"/>
      <c r="AH807" s="274"/>
      <c r="AI807" s="274"/>
      <c r="AJ807" s="274"/>
      <c r="AK807" s="274"/>
      <c r="AL807" s="274"/>
      <c r="AM807" s="274"/>
      <c r="AN807" s="274"/>
      <c r="AO807" s="274"/>
      <c r="AP807" s="274"/>
      <c r="AQ807" s="274"/>
      <c r="AR807" s="274"/>
      <c r="AS807" s="274"/>
      <c r="AT807" s="274"/>
      <c r="AU807" s="274"/>
      <c r="AV807" s="274"/>
      <c r="AW807" s="274"/>
      <c r="AX807" s="274"/>
      <c r="AY807" s="274"/>
      <c r="AZ807" s="274"/>
      <c r="BA807" s="274"/>
      <c r="BB807" s="274"/>
      <c r="BC807" s="274"/>
      <c r="BD807" s="274"/>
      <c r="BE807" s="274"/>
      <c r="BF807" s="274"/>
      <c r="BG807" s="274"/>
      <c r="BH807" s="274"/>
      <c r="BI807" s="274"/>
    </row>
    <row r="808" spans="1:61" ht="18" customHeight="1" x14ac:dyDescent="0.2">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274"/>
      <c r="AF808" s="274"/>
      <c r="AG808" s="274"/>
      <c r="AH808" s="274"/>
      <c r="AI808" s="274"/>
      <c r="AJ808" s="274"/>
      <c r="AK808" s="274"/>
      <c r="AL808" s="274"/>
      <c r="AM808" s="274"/>
      <c r="AN808" s="274"/>
      <c r="AO808" s="274"/>
      <c r="AP808" s="274"/>
      <c r="AQ808" s="274"/>
      <c r="AR808" s="274"/>
      <c r="AS808" s="274"/>
      <c r="AT808" s="274"/>
      <c r="AU808" s="274"/>
      <c r="AV808" s="274"/>
      <c r="AW808" s="274"/>
      <c r="AX808" s="274"/>
      <c r="AY808" s="274"/>
      <c r="AZ808" s="274"/>
      <c r="BA808" s="274"/>
      <c r="BB808" s="274"/>
      <c r="BC808" s="274"/>
      <c r="BD808" s="274"/>
      <c r="BE808" s="274"/>
      <c r="BF808" s="274"/>
      <c r="BG808" s="274"/>
      <c r="BH808" s="274"/>
      <c r="BI808" s="274"/>
    </row>
    <row r="809" spans="1:61" ht="18" customHeight="1" x14ac:dyDescent="0.2">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274"/>
      <c r="AF809" s="274"/>
      <c r="AG809" s="274"/>
      <c r="AH809" s="274"/>
      <c r="AI809" s="274"/>
      <c r="AJ809" s="274"/>
      <c r="AK809" s="274"/>
      <c r="AL809" s="274"/>
      <c r="AM809" s="274"/>
      <c r="AN809" s="274"/>
      <c r="AO809" s="274"/>
      <c r="AP809" s="274"/>
      <c r="AQ809" s="274"/>
      <c r="AR809" s="274"/>
      <c r="AS809" s="274"/>
      <c r="AT809" s="274"/>
      <c r="AU809" s="274"/>
      <c r="AV809" s="274"/>
      <c r="AW809" s="274"/>
      <c r="AX809" s="274"/>
      <c r="AY809" s="274"/>
      <c r="AZ809" s="274"/>
      <c r="BA809" s="274"/>
      <c r="BB809" s="274"/>
      <c r="BC809" s="274"/>
      <c r="BD809" s="274"/>
      <c r="BE809" s="274"/>
      <c r="BF809" s="274"/>
      <c r="BG809" s="274"/>
      <c r="BH809" s="274"/>
      <c r="BI809" s="274"/>
    </row>
    <row r="810" spans="1:61" ht="18" customHeight="1" x14ac:dyDescent="0.2">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c r="AA810" s="274"/>
      <c r="AB810" s="274"/>
      <c r="AC810" s="274"/>
      <c r="AD810" s="274"/>
      <c r="AE810" s="274"/>
      <c r="AF810" s="274"/>
      <c r="AG810" s="274"/>
      <c r="AH810" s="274"/>
      <c r="AI810" s="274"/>
      <c r="AJ810" s="274"/>
      <c r="AK810" s="274"/>
      <c r="AL810" s="274"/>
      <c r="AM810" s="274"/>
      <c r="AN810" s="274"/>
      <c r="AO810" s="274"/>
      <c r="AP810" s="274"/>
      <c r="AQ810" s="274"/>
      <c r="AR810" s="274"/>
      <c r="AS810" s="274"/>
      <c r="AT810" s="274"/>
      <c r="AU810" s="274"/>
      <c r="AV810" s="274"/>
      <c r="AW810" s="274"/>
      <c r="AX810" s="274"/>
      <c r="AY810" s="274"/>
      <c r="AZ810" s="274"/>
      <c r="BA810" s="274"/>
      <c r="BB810" s="274"/>
      <c r="BC810" s="274"/>
      <c r="BD810" s="274"/>
      <c r="BE810" s="274"/>
      <c r="BF810" s="274"/>
      <c r="BG810" s="274"/>
      <c r="BH810" s="274"/>
      <c r="BI810" s="274"/>
    </row>
    <row r="811" spans="1:61" ht="18" customHeight="1" x14ac:dyDescent="0.2">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c r="AA811" s="274"/>
      <c r="AB811" s="274"/>
      <c r="AC811" s="274"/>
      <c r="AD811" s="274"/>
      <c r="AE811" s="274"/>
      <c r="AF811" s="274"/>
      <c r="AG811" s="274"/>
      <c r="AH811" s="274"/>
      <c r="AI811" s="274"/>
      <c r="AJ811" s="274"/>
      <c r="AK811" s="274"/>
      <c r="AL811" s="274"/>
      <c r="AM811" s="274"/>
      <c r="AN811" s="274"/>
      <c r="AO811" s="274"/>
      <c r="AP811" s="274"/>
      <c r="AQ811" s="274"/>
      <c r="AR811" s="274"/>
      <c r="AS811" s="274"/>
      <c r="AT811" s="274"/>
      <c r="AU811" s="274"/>
      <c r="AV811" s="274"/>
      <c r="AW811" s="274"/>
      <c r="AX811" s="274"/>
      <c r="AY811" s="274"/>
      <c r="AZ811" s="274"/>
      <c r="BA811" s="274"/>
      <c r="BB811" s="274"/>
      <c r="BC811" s="274"/>
      <c r="BD811" s="274"/>
      <c r="BE811" s="274"/>
      <c r="BF811" s="274"/>
      <c r="BG811" s="274"/>
      <c r="BH811" s="274"/>
      <c r="BI811" s="274"/>
    </row>
    <row r="812" spans="1:61" ht="18" customHeight="1" x14ac:dyDescent="0.2">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c r="AA812" s="274"/>
      <c r="AB812" s="274"/>
      <c r="AC812" s="274"/>
      <c r="AD812" s="274"/>
      <c r="AE812" s="274"/>
      <c r="AF812" s="274"/>
      <c r="AG812" s="274"/>
      <c r="AH812" s="274"/>
      <c r="AI812" s="274"/>
      <c r="AJ812" s="274"/>
      <c r="AK812" s="274"/>
      <c r="AL812" s="274"/>
      <c r="AM812" s="274"/>
      <c r="AN812" s="274"/>
      <c r="AO812" s="274"/>
      <c r="AP812" s="274"/>
      <c r="AQ812" s="274"/>
      <c r="AR812" s="274"/>
      <c r="AS812" s="274"/>
      <c r="AT812" s="274"/>
      <c r="AU812" s="274"/>
      <c r="AV812" s="274"/>
      <c r="AW812" s="274"/>
      <c r="AX812" s="274"/>
      <c r="AY812" s="274"/>
      <c r="AZ812" s="274"/>
      <c r="BA812" s="274"/>
      <c r="BB812" s="274"/>
      <c r="BC812" s="274"/>
      <c r="BD812" s="274"/>
      <c r="BE812" s="274"/>
      <c r="BF812" s="274"/>
      <c r="BG812" s="274"/>
      <c r="BH812" s="274"/>
      <c r="BI812" s="274"/>
    </row>
    <row r="813" spans="1:61" ht="18" customHeight="1" x14ac:dyDescent="0.2">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c r="AA813" s="274"/>
      <c r="AB813" s="274"/>
      <c r="AC813" s="274"/>
      <c r="AD813" s="274"/>
      <c r="AE813" s="274"/>
      <c r="AF813" s="274"/>
      <c r="AG813" s="274"/>
      <c r="AH813" s="274"/>
      <c r="AI813" s="274"/>
      <c r="AJ813" s="274"/>
      <c r="AK813" s="274"/>
      <c r="AL813" s="274"/>
      <c r="AM813" s="274"/>
      <c r="AN813" s="274"/>
      <c r="AO813" s="274"/>
      <c r="AP813" s="274"/>
      <c r="AQ813" s="274"/>
      <c r="AR813" s="274"/>
      <c r="AS813" s="274"/>
      <c r="AT813" s="274"/>
      <c r="AU813" s="274"/>
      <c r="AV813" s="274"/>
      <c r="AW813" s="274"/>
      <c r="AX813" s="274"/>
      <c r="AY813" s="274"/>
      <c r="AZ813" s="274"/>
      <c r="BA813" s="274"/>
      <c r="BB813" s="274"/>
      <c r="BC813" s="274"/>
      <c r="BD813" s="274"/>
      <c r="BE813" s="274"/>
      <c r="BF813" s="274"/>
      <c r="BG813" s="274"/>
      <c r="BH813" s="274"/>
      <c r="BI813" s="274"/>
    </row>
    <row r="814" spans="1:61" ht="18" customHeight="1" x14ac:dyDescent="0.2"/>
    <row r="815" spans="1:61" ht="18" customHeight="1" x14ac:dyDescent="0.2"/>
    <row r="816" spans="1:61" ht="18" customHeight="1" x14ac:dyDescent="0.2"/>
    <row r="817" ht="18" customHeight="1" x14ac:dyDescent="0.2"/>
    <row r="818" ht="18" customHeight="1" x14ac:dyDescent="0.2"/>
    <row r="819" ht="18" customHeight="1" x14ac:dyDescent="0.2"/>
    <row r="820" ht="18" customHeight="1" x14ac:dyDescent="0.2"/>
    <row r="821" ht="18" customHeight="1" x14ac:dyDescent="0.2"/>
    <row r="822" ht="18" customHeight="1" x14ac:dyDescent="0.2"/>
    <row r="823" ht="18" customHeight="1" x14ac:dyDescent="0.2"/>
    <row r="824" ht="18" customHeight="1" x14ac:dyDescent="0.2"/>
    <row r="825" ht="18" customHeight="1" x14ac:dyDescent="0.2"/>
    <row r="826" ht="18" customHeight="1" x14ac:dyDescent="0.2"/>
    <row r="827" ht="18" customHeight="1"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124"/>
  <sheetViews>
    <sheetView workbookViewId="0">
      <pane ySplit="6" topLeftCell="A7" activePane="bottomLeft" state="frozen"/>
      <selection pane="bottomLeft" activeCell="R7" activeCellId="1" sqref="A2 R7"/>
    </sheetView>
  </sheetViews>
  <sheetFormatPr defaultColWidth="9.140625" defaultRowHeight="12.75" x14ac:dyDescent="0.2"/>
  <cols>
    <col min="1" max="1" width="9.140625" style="90"/>
    <col min="2" max="2" width="40.7109375" style="90" customWidth="1"/>
    <col min="3" max="63" width="8.7109375" style="90" customWidth="1"/>
    <col min="64" max="16384" width="9.140625" style="90"/>
  </cols>
  <sheetData>
    <row r="1" spans="1:103" ht="18" x14ac:dyDescent="0.25">
      <c r="A1" s="89" t="s">
        <v>1277</v>
      </c>
    </row>
    <row r="2" spans="1:103" ht="16.5" x14ac:dyDescent="0.25">
      <c r="A2" s="91" t="s">
        <v>39</v>
      </c>
    </row>
    <row r="3" spans="1:103" x14ac:dyDescent="0.2">
      <c r="A3" s="90" t="s">
        <v>40</v>
      </c>
    </row>
    <row r="4" spans="1:103" x14ac:dyDescent="0.2">
      <c r="A4" s="90" t="s">
        <v>493</v>
      </c>
    </row>
    <row r="6" spans="1:103"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2"/>
      <c r="CM6" s="322"/>
      <c r="CN6" s="322"/>
      <c r="CO6" s="322"/>
      <c r="CP6" s="322"/>
      <c r="CQ6" s="322"/>
      <c r="CR6" s="322"/>
      <c r="CS6" s="322"/>
      <c r="CT6" s="322"/>
      <c r="CU6" s="322"/>
      <c r="CV6" s="322"/>
      <c r="CW6" s="322"/>
      <c r="CX6" s="322"/>
      <c r="CY6" s="322"/>
    </row>
    <row r="7" spans="1:103" x14ac:dyDescent="0.2">
      <c r="A7" s="322" t="s">
        <v>444</v>
      </c>
      <c r="B7" s="83" t="s">
        <v>1934</v>
      </c>
      <c r="C7" s="322">
        <v>77.400000000000006</v>
      </c>
      <c r="D7" s="322">
        <v>70.099999999999994</v>
      </c>
      <c r="E7" s="322">
        <v>60.7</v>
      </c>
      <c r="F7" s="322">
        <v>48.7</v>
      </c>
      <c r="G7" s="322">
        <v>45.9</v>
      </c>
      <c r="H7" s="322">
        <v>51.5</v>
      </c>
      <c r="I7" s="322">
        <v>55.9</v>
      </c>
      <c r="J7" s="322">
        <v>62.2</v>
      </c>
      <c r="K7" s="322">
        <v>66.8</v>
      </c>
      <c r="L7" s="322">
        <v>64.3</v>
      </c>
      <c r="M7" s="322">
        <v>67.2</v>
      </c>
      <c r="N7" s="322">
        <v>71.3</v>
      </c>
      <c r="O7" s="322">
        <v>81.099999999999994</v>
      </c>
      <c r="P7" s="322">
        <v>89</v>
      </c>
      <c r="Q7" s="322">
        <v>99.9</v>
      </c>
      <c r="R7" s="322">
        <v>108.6</v>
      </c>
      <c r="S7" s="322">
        <v>120</v>
      </c>
      <c r="T7" s="322">
        <v>144.30000000000001</v>
      </c>
      <c r="U7" s="322">
        <v>162</v>
      </c>
      <c r="V7" s="322">
        <v>175</v>
      </c>
      <c r="W7" s="322">
        <v>178.5</v>
      </c>
      <c r="X7" s="322">
        <v>192.2</v>
      </c>
      <c r="Y7" s="322">
        <v>208.5</v>
      </c>
      <c r="Z7" s="322">
        <v>219.5</v>
      </c>
      <c r="AA7" s="322">
        <v>233</v>
      </c>
      <c r="AB7" s="322">
        <v>239.9</v>
      </c>
      <c r="AC7" s="322">
        <v>258.7</v>
      </c>
      <c r="AD7" s="322">
        <v>271.60000000000002</v>
      </c>
      <c r="AE7" s="322">
        <v>286.7</v>
      </c>
      <c r="AF7" s="322">
        <v>296</v>
      </c>
      <c r="AG7" s="322">
        <v>317.5</v>
      </c>
      <c r="AH7" s="322">
        <v>331.6</v>
      </c>
      <c r="AI7" s="322">
        <v>342</v>
      </c>
      <c r="AJ7" s="322">
        <v>363.1</v>
      </c>
      <c r="AK7" s="322">
        <v>382.5</v>
      </c>
      <c r="AL7" s="322">
        <v>411.2</v>
      </c>
      <c r="AM7" s="322">
        <v>443.6</v>
      </c>
      <c r="AN7" s="322">
        <v>480.6</v>
      </c>
      <c r="AO7" s="322">
        <v>507.4</v>
      </c>
      <c r="AP7" s="322">
        <v>557.4</v>
      </c>
      <c r="AQ7" s="322">
        <v>604.5</v>
      </c>
      <c r="AR7" s="322">
        <v>647.70000000000005</v>
      </c>
      <c r="AS7" s="322">
        <v>701</v>
      </c>
      <c r="AT7" s="322">
        <v>769.4</v>
      </c>
      <c r="AU7" s="322">
        <v>851.1</v>
      </c>
      <c r="AV7" s="322">
        <v>932</v>
      </c>
      <c r="AW7" s="322">
        <v>1032.8</v>
      </c>
      <c r="AX7" s="322">
        <v>1150.2</v>
      </c>
      <c r="AY7" s="322">
        <v>1276.7</v>
      </c>
      <c r="AZ7" s="322">
        <v>1426.2</v>
      </c>
      <c r="BA7" s="322">
        <v>1589.5</v>
      </c>
      <c r="BB7" s="322">
        <v>1754.6</v>
      </c>
      <c r="BC7" s="322">
        <v>1937.5</v>
      </c>
      <c r="BD7" s="322">
        <v>2073.9</v>
      </c>
      <c r="BE7" s="322">
        <v>2286.5</v>
      </c>
      <c r="BF7" s="322">
        <v>2498.1999999999998</v>
      </c>
      <c r="BG7" s="322">
        <v>2722.7</v>
      </c>
      <c r="BH7" s="322">
        <v>2898.4</v>
      </c>
      <c r="BI7" s="322">
        <v>3092.1</v>
      </c>
      <c r="BJ7" s="322">
        <v>3346.9</v>
      </c>
      <c r="BK7" s="322">
        <v>3592.8</v>
      </c>
      <c r="BL7" s="322">
        <v>3825.6</v>
      </c>
      <c r="BM7" s="322">
        <v>3960.2</v>
      </c>
      <c r="BN7" s="322">
        <v>4215.7</v>
      </c>
      <c r="BO7" s="322">
        <v>4471</v>
      </c>
      <c r="BP7" s="322">
        <v>4741</v>
      </c>
      <c r="BQ7" s="322">
        <v>4984.2</v>
      </c>
      <c r="BR7" s="322">
        <v>5268.1</v>
      </c>
      <c r="BS7" s="322">
        <v>5560.7</v>
      </c>
      <c r="BT7" s="322">
        <v>5903</v>
      </c>
      <c r="BU7" s="322">
        <v>6307</v>
      </c>
      <c r="BV7" s="322">
        <v>6792.4</v>
      </c>
      <c r="BW7" s="322">
        <v>7103.1</v>
      </c>
      <c r="BX7" s="322">
        <v>7384.1</v>
      </c>
      <c r="BY7" s="322">
        <v>7765.5</v>
      </c>
      <c r="BZ7" s="322">
        <v>8260</v>
      </c>
      <c r="CA7" s="322">
        <v>8794.1</v>
      </c>
      <c r="CB7" s="322">
        <v>9304</v>
      </c>
      <c r="CC7" s="322">
        <v>9750.5</v>
      </c>
      <c r="CD7" s="322">
        <v>10013.6</v>
      </c>
      <c r="CE7" s="322">
        <v>9847</v>
      </c>
      <c r="CF7" s="322">
        <v>10202.200000000001</v>
      </c>
      <c r="CG7" s="322">
        <v>10689.3</v>
      </c>
      <c r="CH7" s="322">
        <v>11050.6</v>
      </c>
      <c r="CI7" s="322">
        <v>11361.2</v>
      </c>
      <c r="CJ7" s="322">
        <v>11863.4</v>
      </c>
      <c r="CK7" s="322">
        <v>12283.7</v>
      </c>
      <c r="CL7" s="322"/>
      <c r="CM7" s="322"/>
      <c r="CN7" s="322"/>
      <c r="CO7" s="322"/>
      <c r="CP7" s="322"/>
      <c r="CQ7" s="322"/>
      <c r="CR7" s="322"/>
      <c r="CS7" s="322"/>
      <c r="CT7" s="322"/>
      <c r="CU7" s="322"/>
      <c r="CV7" s="322"/>
      <c r="CW7" s="322"/>
      <c r="CX7" s="322"/>
      <c r="CY7" s="322"/>
    </row>
    <row r="8" spans="1:103" x14ac:dyDescent="0.2">
      <c r="A8" s="322" t="s">
        <v>442</v>
      </c>
      <c r="B8" s="83" t="s">
        <v>1276</v>
      </c>
      <c r="C8" s="322">
        <v>43.8</v>
      </c>
      <c r="D8" s="322">
        <v>38.200000000000003</v>
      </c>
      <c r="E8" s="322">
        <v>31.7</v>
      </c>
      <c r="F8" s="322">
        <v>24.1</v>
      </c>
      <c r="G8" s="322">
        <v>23.8</v>
      </c>
      <c r="H8" s="322">
        <v>28.5</v>
      </c>
      <c r="I8" s="322">
        <v>31.6</v>
      </c>
      <c r="J8" s="322">
        <v>36</v>
      </c>
      <c r="K8" s="322">
        <v>38.4</v>
      </c>
      <c r="L8" s="322">
        <v>36</v>
      </c>
      <c r="M8" s="322">
        <v>37.9</v>
      </c>
      <c r="N8" s="322">
        <v>40.6</v>
      </c>
      <c r="O8" s="322">
        <v>47.4</v>
      </c>
      <c r="P8" s="322">
        <v>51</v>
      </c>
      <c r="Q8" s="322">
        <v>56.3</v>
      </c>
      <c r="R8" s="322">
        <v>60.5</v>
      </c>
      <c r="S8" s="322">
        <v>67.599999999999994</v>
      </c>
      <c r="T8" s="322">
        <v>86.2</v>
      </c>
      <c r="U8" s="322">
        <v>99.4</v>
      </c>
      <c r="V8" s="322">
        <v>107.4</v>
      </c>
      <c r="W8" s="322">
        <v>108.1</v>
      </c>
      <c r="X8" s="322">
        <v>116.8</v>
      </c>
      <c r="Y8" s="322">
        <v>124.8</v>
      </c>
      <c r="Z8" s="322">
        <v>128.80000000000001</v>
      </c>
      <c r="AA8" s="322">
        <v>134.80000000000001</v>
      </c>
      <c r="AB8" s="322">
        <v>135.80000000000001</v>
      </c>
      <c r="AC8" s="322">
        <v>147.4</v>
      </c>
      <c r="AD8" s="322">
        <v>152.19999999999999</v>
      </c>
      <c r="AE8" s="322">
        <v>159.6</v>
      </c>
      <c r="AF8" s="322">
        <v>161.6</v>
      </c>
      <c r="AG8" s="322">
        <v>172.6</v>
      </c>
      <c r="AH8" s="322">
        <v>177</v>
      </c>
      <c r="AI8" s="322">
        <v>178.8</v>
      </c>
      <c r="AJ8" s="322">
        <v>189</v>
      </c>
      <c r="AK8" s="322">
        <v>198.2</v>
      </c>
      <c r="AL8" s="322">
        <v>212.3</v>
      </c>
      <c r="AM8" s="322">
        <v>229.7</v>
      </c>
      <c r="AN8" s="322">
        <v>249.6</v>
      </c>
      <c r="AO8" s="322">
        <v>259</v>
      </c>
      <c r="AP8" s="322">
        <v>284.60000000000002</v>
      </c>
      <c r="AQ8" s="322">
        <v>304.7</v>
      </c>
      <c r="AR8" s="322">
        <v>318.8</v>
      </c>
      <c r="AS8" s="322">
        <v>342.1</v>
      </c>
      <c r="AT8" s="322">
        <v>373.8</v>
      </c>
      <c r="AU8" s="322">
        <v>416.6</v>
      </c>
      <c r="AV8" s="322">
        <v>451.5</v>
      </c>
      <c r="AW8" s="322">
        <v>491.3</v>
      </c>
      <c r="AX8" s="322">
        <v>546.29999999999995</v>
      </c>
      <c r="AY8" s="322">
        <v>600.4</v>
      </c>
      <c r="AZ8" s="322">
        <v>663.6</v>
      </c>
      <c r="BA8" s="322">
        <v>737.9</v>
      </c>
      <c r="BB8" s="322">
        <v>799.8</v>
      </c>
      <c r="BC8" s="322">
        <v>869.4</v>
      </c>
      <c r="BD8" s="322">
        <v>899.3</v>
      </c>
      <c r="BE8" s="322">
        <v>973.8</v>
      </c>
      <c r="BF8" s="322">
        <v>1063.7</v>
      </c>
      <c r="BG8" s="322">
        <v>1137.5999999999999</v>
      </c>
      <c r="BH8" s="322">
        <v>1195.5999999999999</v>
      </c>
      <c r="BI8" s="322">
        <v>1256.3</v>
      </c>
      <c r="BJ8" s="322">
        <v>1337.3</v>
      </c>
      <c r="BK8" s="322">
        <v>1423.8</v>
      </c>
      <c r="BL8" s="322">
        <v>1491.3</v>
      </c>
      <c r="BM8" s="322">
        <v>1497.4</v>
      </c>
      <c r="BN8" s="322">
        <v>1563.3</v>
      </c>
      <c r="BO8" s="322">
        <v>1642.3</v>
      </c>
      <c r="BP8" s="322">
        <v>1746.6</v>
      </c>
      <c r="BQ8" s="322">
        <v>1815.5</v>
      </c>
      <c r="BR8" s="322">
        <v>1917.7</v>
      </c>
      <c r="BS8" s="322">
        <v>2006.8</v>
      </c>
      <c r="BT8" s="322">
        <v>2108.6999999999998</v>
      </c>
      <c r="BU8" s="322">
        <v>2286.8000000000002</v>
      </c>
      <c r="BV8" s="322">
        <v>2452.9</v>
      </c>
      <c r="BW8" s="322">
        <v>2525.1999999999998</v>
      </c>
      <c r="BX8" s="322">
        <v>2598.6</v>
      </c>
      <c r="BY8" s="322">
        <v>2721.6</v>
      </c>
      <c r="BZ8" s="322">
        <v>2900.3</v>
      </c>
      <c r="CA8" s="322">
        <v>3080.3</v>
      </c>
      <c r="CB8" s="322">
        <v>3235.8</v>
      </c>
      <c r="CC8" s="322">
        <v>3361.6</v>
      </c>
      <c r="CD8" s="322">
        <v>3375.7</v>
      </c>
      <c r="CE8" s="322">
        <v>3198.4</v>
      </c>
      <c r="CF8" s="322">
        <v>3362.8</v>
      </c>
      <c r="CG8" s="322">
        <v>3596.5</v>
      </c>
      <c r="CH8" s="322">
        <v>3739.1</v>
      </c>
      <c r="CI8" s="322">
        <v>3834.5</v>
      </c>
      <c r="CJ8" s="322">
        <v>3970.5</v>
      </c>
      <c r="CK8" s="322">
        <v>4012.1</v>
      </c>
      <c r="CL8" s="322"/>
      <c r="CM8" s="322"/>
      <c r="CN8" s="322"/>
      <c r="CO8" s="322"/>
      <c r="CP8" s="322"/>
      <c r="CQ8" s="322"/>
      <c r="CR8" s="322"/>
      <c r="CS8" s="322"/>
      <c r="CT8" s="322"/>
      <c r="CU8" s="322"/>
      <c r="CV8" s="322"/>
      <c r="CW8" s="322"/>
      <c r="CX8" s="322"/>
      <c r="CY8" s="322"/>
    </row>
    <row r="9" spans="1:103" x14ac:dyDescent="0.2">
      <c r="A9" s="322" t="s">
        <v>440</v>
      </c>
      <c r="B9" s="83" t="s">
        <v>1935</v>
      </c>
      <c r="C9" s="322">
        <v>9.8000000000000007</v>
      </c>
      <c r="D9" s="322">
        <v>7.7</v>
      </c>
      <c r="E9" s="322">
        <v>5.9</v>
      </c>
      <c r="F9" s="322">
        <v>4</v>
      </c>
      <c r="G9" s="322">
        <v>3.8</v>
      </c>
      <c r="H9" s="322">
        <v>4.5999999999999996</v>
      </c>
      <c r="I9" s="322">
        <v>5.5</v>
      </c>
      <c r="J9" s="322">
        <v>6.7</v>
      </c>
      <c r="K9" s="322">
        <v>7.4</v>
      </c>
      <c r="L9" s="322">
        <v>6.1</v>
      </c>
      <c r="M9" s="322">
        <v>7.2</v>
      </c>
      <c r="N9" s="322">
        <v>8.3000000000000007</v>
      </c>
      <c r="O9" s="322">
        <v>10.3</v>
      </c>
      <c r="P9" s="322">
        <v>7.6</v>
      </c>
      <c r="Q9" s="322">
        <v>7.5</v>
      </c>
      <c r="R9" s="322">
        <v>7.7</v>
      </c>
      <c r="S9" s="322">
        <v>9.1</v>
      </c>
      <c r="T9" s="322">
        <v>17.100000000000001</v>
      </c>
      <c r="U9" s="322">
        <v>21.8</v>
      </c>
      <c r="V9" s="322">
        <v>24.5</v>
      </c>
      <c r="W9" s="322">
        <v>26.6</v>
      </c>
      <c r="X9" s="322">
        <v>32.4</v>
      </c>
      <c r="Y9" s="322">
        <v>31.7</v>
      </c>
      <c r="Z9" s="322">
        <v>31.2</v>
      </c>
      <c r="AA9" s="322">
        <v>34.6</v>
      </c>
      <c r="AB9" s="322">
        <v>33.700000000000003</v>
      </c>
      <c r="AC9" s="322">
        <v>40.700000000000003</v>
      </c>
      <c r="AD9" s="322">
        <v>40.200000000000003</v>
      </c>
      <c r="AE9" s="322">
        <v>42</v>
      </c>
      <c r="AF9" s="322">
        <v>39.5</v>
      </c>
      <c r="AG9" s="322">
        <v>44.9</v>
      </c>
      <c r="AH9" s="322">
        <v>45.6</v>
      </c>
      <c r="AI9" s="322">
        <v>44.2</v>
      </c>
      <c r="AJ9" s="322">
        <v>49.5</v>
      </c>
      <c r="AK9" s="322">
        <v>54.2</v>
      </c>
      <c r="AL9" s="322">
        <v>59.6</v>
      </c>
      <c r="AM9" s="322">
        <v>66.400000000000006</v>
      </c>
      <c r="AN9" s="322">
        <v>71.7</v>
      </c>
      <c r="AO9" s="322">
        <v>74</v>
      </c>
      <c r="AP9" s="322">
        <v>84.8</v>
      </c>
      <c r="AQ9" s="322">
        <v>90.5</v>
      </c>
      <c r="AR9" s="322">
        <v>90</v>
      </c>
      <c r="AS9" s="322">
        <v>102.4</v>
      </c>
      <c r="AT9" s="322">
        <v>116.4</v>
      </c>
      <c r="AU9" s="322">
        <v>130.5</v>
      </c>
      <c r="AV9" s="322">
        <v>130.19999999999999</v>
      </c>
      <c r="AW9" s="322">
        <v>142.19999999999999</v>
      </c>
      <c r="AX9" s="322">
        <v>168.6</v>
      </c>
      <c r="AY9" s="322">
        <v>192</v>
      </c>
      <c r="AZ9" s="322">
        <v>213.3</v>
      </c>
      <c r="BA9" s="322">
        <v>226.3</v>
      </c>
      <c r="BB9" s="322">
        <v>226.4</v>
      </c>
      <c r="BC9" s="322">
        <v>243.9</v>
      </c>
      <c r="BD9" s="322">
        <v>253</v>
      </c>
      <c r="BE9" s="322">
        <v>295</v>
      </c>
      <c r="BF9" s="322">
        <v>342.2</v>
      </c>
      <c r="BG9" s="322">
        <v>380.4</v>
      </c>
      <c r="BH9" s="322">
        <v>421.4</v>
      </c>
      <c r="BI9" s="322">
        <v>442</v>
      </c>
      <c r="BJ9" s="322">
        <v>475.1</v>
      </c>
      <c r="BK9" s="322">
        <v>494.3</v>
      </c>
      <c r="BL9" s="322">
        <v>497.1</v>
      </c>
      <c r="BM9" s="322">
        <v>477.2</v>
      </c>
      <c r="BN9" s="322">
        <v>508.1</v>
      </c>
      <c r="BO9" s="322">
        <v>551.5</v>
      </c>
      <c r="BP9" s="322">
        <v>607.20000000000005</v>
      </c>
      <c r="BQ9" s="322">
        <v>635.70000000000005</v>
      </c>
      <c r="BR9" s="322">
        <v>676.3</v>
      </c>
      <c r="BS9" s="322">
        <v>715.5</v>
      </c>
      <c r="BT9" s="322">
        <v>779.3</v>
      </c>
      <c r="BU9" s="322">
        <v>855.6</v>
      </c>
      <c r="BV9" s="322">
        <v>912.6</v>
      </c>
      <c r="BW9" s="322">
        <v>941.5</v>
      </c>
      <c r="BX9" s="322">
        <v>985.4</v>
      </c>
      <c r="BY9" s="322">
        <v>1017.5</v>
      </c>
      <c r="BZ9" s="322">
        <v>1079.8</v>
      </c>
      <c r="CA9" s="322">
        <v>1127.2</v>
      </c>
      <c r="CB9" s="322">
        <v>1156.0999999999999</v>
      </c>
      <c r="CC9" s="322">
        <v>1184.5999999999999</v>
      </c>
      <c r="CD9" s="322">
        <v>1102.3</v>
      </c>
      <c r="CE9" s="322">
        <v>1023.3</v>
      </c>
      <c r="CF9" s="322">
        <v>1070.7</v>
      </c>
      <c r="CG9" s="322">
        <v>1125.3</v>
      </c>
      <c r="CH9" s="322">
        <v>1191.9000000000001</v>
      </c>
      <c r="CI9" s="322">
        <v>1241.7</v>
      </c>
      <c r="CJ9" s="322">
        <v>1294.8</v>
      </c>
      <c r="CK9" s="322">
        <v>1355.2</v>
      </c>
      <c r="CL9" s="322"/>
      <c r="CM9" s="322"/>
      <c r="CN9" s="322"/>
      <c r="CO9" s="322"/>
      <c r="CP9" s="322"/>
      <c r="CQ9" s="322"/>
      <c r="CR9" s="322"/>
      <c r="CS9" s="322"/>
      <c r="CT9" s="322"/>
      <c r="CU9" s="322"/>
      <c r="CV9" s="322"/>
      <c r="CW9" s="322"/>
      <c r="CX9" s="322"/>
      <c r="CY9" s="322"/>
    </row>
    <row r="10" spans="1:103" x14ac:dyDescent="0.2">
      <c r="A10" s="322" t="s">
        <v>438</v>
      </c>
      <c r="B10" s="83" t="s">
        <v>1936</v>
      </c>
      <c r="C10" s="322">
        <v>3.3</v>
      </c>
      <c r="D10" s="322">
        <v>2.2000000000000002</v>
      </c>
      <c r="E10" s="322">
        <v>1.6</v>
      </c>
      <c r="F10" s="322">
        <v>1</v>
      </c>
      <c r="G10" s="322">
        <v>1.1000000000000001</v>
      </c>
      <c r="H10" s="322">
        <v>1.4</v>
      </c>
      <c r="I10" s="322">
        <v>1.9</v>
      </c>
      <c r="J10" s="322">
        <v>2.4</v>
      </c>
      <c r="K10" s="322">
        <v>2.5</v>
      </c>
      <c r="L10" s="322">
        <v>1.7</v>
      </c>
      <c r="M10" s="322">
        <v>2.2000000000000002</v>
      </c>
      <c r="N10" s="322">
        <v>2.8</v>
      </c>
      <c r="O10" s="322">
        <v>3.5</v>
      </c>
      <c r="P10" s="322">
        <v>0.7</v>
      </c>
      <c r="Q10" s="322">
        <v>0.8</v>
      </c>
      <c r="R10" s="322">
        <v>0.8</v>
      </c>
      <c r="S10" s="322">
        <v>1</v>
      </c>
      <c r="T10" s="322">
        <v>4.0999999999999996</v>
      </c>
      <c r="U10" s="322">
        <v>6.5</v>
      </c>
      <c r="V10" s="322">
        <v>7.9</v>
      </c>
      <c r="W10" s="322">
        <v>10.5</v>
      </c>
      <c r="X10" s="322">
        <v>13.7</v>
      </c>
      <c r="Y10" s="322">
        <v>12.1</v>
      </c>
      <c r="Z10" s="322">
        <v>11.4</v>
      </c>
      <c r="AA10" s="322">
        <v>13.8</v>
      </c>
      <c r="AB10" s="322">
        <v>12.7</v>
      </c>
      <c r="AC10" s="322">
        <v>17.7</v>
      </c>
      <c r="AD10" s="322">
        <v>15.7</v>
      </c>
      <c r="AE10" s="322">
        <v>17.5</v>
      </c>
      <c r="AF10" s="322">
        <v>15</v>
      </c>
      <c r="AG10" s="322">
        <v>18.8</v>
      </c>
      <c r="AH10" s="322">
        <v>19.600000000000001</v>
      </c>
      <c r="AI10" s="322">
        <v>17.7</v>
      </c>
      <c r="AJ10" s="322">
        <v>21.4</v>
      </c>
      <c r="AK10" s="322">
        <v>24.2</v>
      </c>
      <c r="AL10" s="322">
        <v>25.8</v>
      </c>
      <c r="AM10" s="322">
        <v>29.6</v>
      </c>
      <c r="AN10" s="322">
        <v>29.9</v>
      </c>
      <c r="AO10" s="322">
        <v>29.6</v>
      </c>
      <c r="AP10" s="322">
        <v>35.4</v>
      </c>
      <c r="AQ10" s="322">
        <v>37.4</v>
      </c>
      <c r="AR10" s="322">
        <v>34.5</v>
      </c>
      <c r="AS10" s="322">
        <v>43.2</v>
      </c>
      <c r="AT10" s="322">
        <v>49.4</v>
      </c>
      <c r="AU10" s="322">
        <v>54.4</v>
      </c>
      <c r="AV10" s="322">
        <v>48.2</v>
      </c>
      <c r="AW10" s="322">
        <v>52.6</v>
      </c>
      <c r="AX10" s="322">
        <v>68.2</v>
      </c>
      <c r="AY10" s="322">
        <v>79.8</v>
      </c>
      <c r="AZ10" s="322">
        <v>89.2</v>
      </c>
      <c r="BA10" s="322">
        <v>90.2</v>
      </c>
      <c r="BB10" s="322">
        <v>84.4</v>
      </c>
      <c r="BC10" s="322">
        <v>93</v>
      </c>
      <c r="BD10" s="322">
        <v>100</v>
      </c>
      <c r="BE10" s="322">
        <v>122.9</v>
      </c>
      <c r="BF10" s="322">
        <v>147.19999999999999</v>
      </c>
      <c r="BG10" s="322">
        <v>170.1</v>
      </c>
      <c r="BH10" s="322">
        <v>187.5</v>
      </c>
      <c r="BI10" s="322">
        <v>188.2</v>
      </c>
      <c r="BJ10" s="322">
        <v>202.2</v>
      </c>
      <c r="BK10" s="322">
        <v>207.8</v>
      </c>
      <c r="BL10" s="322">
        <v>205.1</v>
      </c>
      <c r="BM10" s="322">
        <v>185.7</v>
      </c>
      <c r="BN10" s="322">
        <v>204.8</v>
      </c>
      <c r="BO10" s="322">
        <v>224.7</v>
      </c>
      <c r="BP10" s="322">
        <v>249.8</v>
      </c>
      <c r="BQ10" s="322">
        <v>255.7</v>
      </c>
      <c r="BR10" s="322">
        <v>273.5</v>
      </c>
      <c r="BS10" s="322">
        <v>293.10000000000002</v>
      </c>
      <c r="BT10" s="322">
        <v>320.2</v>
      </c>
      <c r="BU10" s="322">
        <v>350.7</v>
      </c>
      <c r="BV10" s="322">
        <v>363.2</v>
      </c>
      <c r="BW10" s="322">
        <v>383.3</v>
      </c>
      <c r="BX10" s="322">
        <v>401.3</v>
      </c>
      <c r="BY10" s="322">
        <v>401.5</v>
      </c>
      <c r="BZ10" s="322">
        <v>409.3</v>
      </c>
      <c r="CA10" s="322">
        <v>410</v>
      </c>
      <c r="CB10" s="322">
        <v>395</v>
      </c>
      <c r="CC10" s="322">
        <v>400.6</v>
      </c>
      <c r="CD10" s="322">
        <v>339.6</v>
      </c>
      <c r="CE10" s="322">
        <v>317.10000000000002</v>
      </c>
      <c r="CF10" s="322">
        <v>342</v>
      </c>
      <c r="CG10" s="322">
        <v>363.5</v>
      </c>
      <c r="CH10" s="322">
        <v>395.8</v>
      </c>
      <c r="CI10" s="322">
        <v>416.1</v>
      </c>
      <c r="CJ10" s="322">
        <v>442.8</v>
      </c>
      <c r="CK10" s="322">
        <v>464.8</v>
      </c>
      <c r="CL10" s="322"/>
      <c r="CM10" s="322"/>
      <c r="CN10" s="322"/>
      <c r="CO10" s="322"/>
      <c r="CP10" s="322"/>
      <c r="CQ10" s="322"/>
      <c r="CR10" s="322"/>
      <c r="CS10" s="322"/>
      <c r="CT10" s="322"/>
      <c r="CU10" s="322"/>
      <c r="CV10" s="322"/>
      <c r="CW10" s="322"/>
      <c r="CX10" s="322"/>
      <c r="CY10" s="322"/>
    </row>
    <row r="11" spans="1:103" x14ac:dyDescent="0.2">
      <c r="A11" s="322" t="s">
        <v>436</v>
      </c>
      <c r="B11" s="322" t="s">
        <v>1937</v>
      </c>
      <c r="C11" s="322">
        <v>2.6</v>
      </c>
      <c r="D11" s="322">
        <v>1.7</v>
      </c>
      <c r="E11" s="322">
        <v>1.2</v>
      </c>
      <c r="F11" s="322">
        <v>0.6</v>
      </c>
      <c r="G11" s="322">
        <v>0.8</v>
      </c>
      <c r="H11" s="322">
        <v>1</v>
      </c>
      <c r="I11" s="322">
        <v>1.5</v>
      </c>
      <c r="J11" s="322">
        <v>2</v>
      </c>
      <c r="K11" s="322">
        <v>2</v>
      </c>
      <c r="L11" s="322">
        <v>1.2</v>
      </c>
      <c r="M11" s="322">
        <v>1.7</v>
      </c>
      <c r="N11" s="322">
        <v>2.2000000000000002</v>
      </c>
      <c r="O11" s="322">
        <v>2.7</v>
      </c>
      <c r="P11" s="322">
        <v>0.1</v>
      </c>
      <c r="Q11" s="322">
        <v>0.1</v>
      </c>
      <c r="R11" s="322">
        <v>0.1</v>
      </c>
      <c r="S11" s="322">
        <v>0</v>
      </c>
      <c r="T11" s="322">
        <v>2.2000000000000002</v>
      </c>
      <c r="U11" s="322">
        <v>4.3</v>
      </c>
      <c r="V11" s="322">
        <v>5.4</v>
      </c>
      <c r="W11" s="322">
        <v>8</v>
      </c>
      <c r="X11" s="322">
        <v>10.7</v>
      </c>
      <c r="Y11" s="322">
        <v>9</v>
      </c>
      <c r="Z11" s="322">
        <v>8.3000000000000007</v>
      </c>
      <c r="AA11" s="322">
        <v>11.4</v>
      </c>
      <c r="AB11" s="322">
        <v>11.1</v>
      </c>
      <c r="AC11" s="322">
        <v>14.2</v>
      </c>
      <c r="AD11" s="322">
        <v>12</v>
      </c>
      <c r="AE11" s="322">
        <v>13</v>
      </c>
      <c r="AF11" s="322">
        <v>10.1</v>
      </c>
      <c r="AG11" s="322">
        <v>13.6</v>
      </c>
      <c r="AH11" s="322">
        <v>14.5</v>
      </c>
      <c r="AI11" s="322">
        <v>12.5</v>
      </c>
      <c r="AJ11" s="322">
        <v>15.6</v>
      </c>
      <c r="AK11" s="322">
        <v>17.899999999999999</v>
      </c>
      <c r="AL11" s="322">
        <v>19</v>
      </c>
      <c r="AM11" s="322">
        <v>22.2</v>
      </c>
      <c r="AN11" s="322">
        <v>22</v>
      </c>
      <c r="AO11" s="322">
        <v>21.1</v>
      </c>
      <c r="AP11" s="322">
        <v>26</v>
      </c>
      <c r="AQ11" s="322">
        <v>26.8</v>
      </c>
      <c r="AR11" s="322">
        <v>23.4</v>
      </c>
      <c r="AS11" s="322">
        <v>30.5</v>
      </c>
      <c r="AT11" s="322">
        <v>35.200000000000003</v>
      </c>
      <c r="AU11" s="322">
        <v>38.700000000000003</v>
      </c>
      <c r="AV11" s="322">
        <v>31.7</v>
      </c>
      <c r="AW11" s="322">
        <v>34.6</v>
      </c>
      <c r="AX11" s="322">
        <v>46.6</v>
      </c>
      <c r="AY11" s="322">
        <v>55.9</v>
      </c>
      <c r="AZ11" s="322">
        <v>62.7</v>
      </c>
      <c r="BA11" s="322">
        <v>61.4</v>
      </c>
      <c r="BB11" s="322">
        <v>54.3</v>
      </c>
      <c r="BC11" s="322">
        <v>59.1</v>
      </c>
      <c r="BD11" s="322">
        <v>64.3</v>
      </c>
      <c r="BE11" s="322">
        <v>82.9</v>
      </c>
      <c r="BF11" s="322">
        <v>99.7</v>
      </c>
      <c r="BG11" s="322">
        <v>117.8</v>
      </c>
      <c r="BH11" s="322">
        <v>134</v>
      </c>
      <c r="BI11" s="322">
        <v>128.80000000000001</v>
      </c>
      <c r="BJ11" s="322">
        <v>138.19999999999999</v>
      </c>
      <c r="BK11" s="322">
        <v>139.30000000000001</v>
      </c>
      <c r="BL11" s="322">
        <v>134.69999999999999</v>
      </c>
      <c r="BM11" s="322">
        <v>112.9</v>
      </c>
      <c r="BN11" s="322">
        <v>126.7</v>
      </c>
      <c r="BO11" s="322">
        <v>138.9</v>
      </c>
      <c r="BP11" s="322">
        <v>151.19999999999999</v>
      </c>
      <c r="BQ11" s="322">
        <v>147.5</v>
      </c>
      <c r="BR11" s="322">
        <v>153</v>
      </c>
      <c r="BS11" s="322">
        <v>162.19999999999999</v>
      </c>
      <c r="BT11" s="322">
        <v>179.4</v>
      </c>
      <c r="BU11" s="322">
        <v>200.1</v>
      </c>
      <c r="BV11" s="322">
        <v>210.7</v>
      </c>
      <c r="BW11" s="322">
        <v>230</v>
      </c>
      <c r="BX11" s="322">
        <v>243.6</v>
      </c>
      <c r="BY11" s="322">
        <v>251.6</v>
      </c>
      <c r="BZ11" s="322">
        <v>252.4</v>
      </c>
      <c r="CA11" s="322">
        <v>248.9</v>
      </c>
      <c r="CB11" s="322">
        <v>233</v>
      </c>
      <c r="CC11" s="322">
        <v>233.2</v>
      </c>
      <c r="CD11" s="322">
        <v>185.2</v>
      </c>
      <c r="CE11" s="322">
        <v>165.6</v>
      </c>
      <c r="CF11" s="322">
        <v>182.3</v>
      </c>
      <c r="CG11" s="322">
        <v>207.9</v>
      </c>
      <c r="CH11" s="322">
        <v>237</v>
      </c>
      <c r="CI11" s="322">
        <v>250</v>
      </c>
      <c r="CJ11" s="322">
        <v>266.10000000000002</v>
      </c>
      <c r="CK11" s="322">
        <v>277.3</v>
      </c>
      <c r="CL11" s="322"/>
      <c r="CM11" s="322"/>
      <c r="CN11" s="322"/>
      <c r="CO11" s="322"/>
      <c r="CP11" s="322"/>
      <c r="CQ11" s="322"/>
      <c r="CR11" s="322"/>
      <c r="CS11" s="322"/>
      <c r="CT11" s="322"/>
      <c r="CU11" s="322"/>
      <c r="CV11" s="322"/>
      <c r="CW11" s="322"/>
      <c r="CX11" s="322"/>
      <c r="CY11" s="322"/>
    </row>
    <row r="12" spans="1:103" x14ac:dyDescent="0.2">
      <c r="A12" s="322" t="s">
        <v>434</v>
      </c>
      <c r="B12" s="322" t="s">
        <v>1938</v>
      </c>
      <c r="C12" s="322">
        <v>0</v>
      </c>
      <c r="D12" s="322">
        <v>0</v>
      </c>
      <c r="E12" s="322">
        <v>0</v>
      </c>
      <c r="F12" s="322">
        <v>0</v>
      </c>
      <c r="G12" s="322">
        <v>0</v>
      </c>
      <c r="H12" s="322">
        <v>0</v>
      </c>
      <c r="I12" s="322">
        <v>0</v>
      </c>
      <c r="J12" s="322">
        <v>0</v>
      </c>
      <c r="K12" s="322">
        <v>0</v>
      </c>
      <c r="L12" s="322">
        <v>0</v>
      </c>
      <c r="M12" s="322">
        <v>0</v>
      </c>
      <c r="N12" s="322">
        <v>0.1</v>
      </c>
      <c r="O12" s="322">
        <v>0.2</v>
      </c>
      <c r="P12" s="322">
        <v>0.3</v>
      </c>
      <c r="Q12" s="322">
        <v>0.3</v>
      </c>
      <c r="R12" s="322">
        <v>0.3</v>
      </c>
      <c r="S12" s="322">
        <v>0.3</v>
      </c>
      <c r="T12" s="322">
        <v>0.5</v>
      </c>
      <c r="U12" s="322">
        <v>0.8</v>
      </c>
      <c r="V12" s="322">
        <v>1.3</v>
      </c>
      <c r="W12" s="322">
        <v>1.3</v>
      </c>
      <c r="X12" s="322">
        <v>1.5</v>
      </c>
      <c r="Y12" s="322">
        <v>1.6</v>
      </c>
      <c r="Z12" s="322">
        <v>1.4</v>
      </c>
      <c r="AA12" s="322">
        <v>1</v>
      </c>
      <c r="AB12" s="322">
        <v>0.3</v>
      </c>
      <c r="AC12" s="322">
        <v>1.9</v>
      </c>
      <c r="AD12" s="322">
        <v>2</v>
      </c>
      <c r="AE12" s="322">
        <v>2.5</v>
      </c>
      <c r="AF12" s="322">
        <v>2.8</v>
      </c>
      <c r="AG12" s="322">
        <v>2.8</v>
      </c>
      <c r="AH12" s="322">
        <v>2.6</v>
      </c>
      <c r="AI12" s="322">
        <v>2.7</v>
      </c>
      <c r="AJ12" s="322">
        <v>3</v>
      </c>
      <c r="AK12" s="322">
        <v>3.3</v>
      </c>
      <c r="AL12" s="322">
        <v>3.6</v>
      </c>
      <c r="AM12" s="322">
        <v>4</v>
      </c>
      <c r="AN12" s="322">
        <v>4.0999999999999996</v>
      </c>
      <c r="AO12" s="322">
        <v>4.5</v>
      </c>
      <c r="AP12" s="322">
        <v>4.8</v>
      </c>
      <c r="AQ12" s="322">
        <v>5.2</v>
      </c>
      <c r="AR12" s="322">
        <v>5</v>
      </c>
      <c r="AS12" s="322">
        <v>5.6</v>
      </c>
      <c r="AT12" s="322">
        <v>6.2</v>
      </c>
      <c r="AU12" s="322">
        <v>6.8</v>
      </c>
      <c r="AV12" s="322">
        <v>7</v>
      </c>
      <c r="AW12" s="322">
        <v>7.8</v>
      </c>
      <c r="AX12" s="322">
        <v>10.199999999999999</v>
      </c>
      <c r="AY12" s="322">
        <v>11.1</v>
      </c>
      <c r="AZ12" s="322">
        <v>12</v>
      </c>
      <c r="BA12" s="322">
        <v>12.4</v>
      </c>
      <c r="BB12" s="322">
        <v>12.2</v>
      </c>
      <c r="BC12" s="322">
        <v>14.3</v>
      </c>
      <c r="BD12" s="322">
        <v>15.3</v>
      </c>
      <c r="BE12" s="322">
        <v>18</v>
      </c>
      <c r="BF12" s="322">
        <v>24.7</v>
      </c>
      <c r="BG12" s="322">
        <v>28.8</v>
      </c>
      <c r="BH12" s="322">
        <v>29.9</v>
      </c>
      <c r="BI12" s="322">
        <v>35.5</v>
      </c>
      <c r="BJ12" s="322">
        <v>37.700000000000003</v>
      </c>
      <c r="BK12" s="322">
        <v>41.5</v>
      </c>
      <c r="BL12" s="322">
        <v>42.2</v>
      </c>
      <c r="BM12" s="322">
        <v>45</v>
      </c>
      <c r="BN12" s="322">
        <v>49.4</v>
      </c>
      <c r="BO12" s="322">
        <v>55</v>
      </c>
      <c r="BP12" s="322">
        <v>64.900000000000006</v>
      </c>
      <c r="BQ12" s="322">
        <v>72.900000000000006</v>
      </c>
      <c r="BR12" s="322">
        <v>82.9</v>
      </c>
      <c r="BS12" s="322">
        <v>91.7</v>
      </c>
      <c r="BT12" s="322">
        <v>101.4</v>
      </c>
      <c r="BU12" s="322">
        <v>109.6</v>
      </c>
      <c r="BV12" s="322">
        <v>110.7</v>
      </c>
      <c r="BW12" s="322">
        <v>112</v>
      </c>
      <c r="BX12" s="322">
        <v>116.1</v>
      </c>
      <c r="BY12" s="322">
        <v>105.8</v>
      </c>
      <c r="BZ12" s="322">
        <v>109.8</v>
      </c>
      <c r="CA12" s="322">
        <v>110.5</v>
      </c>
      <c r="CB12" s="322">
        <v>108.5</v>
      </c>
      <c r="CC12" s="322">
        <v>111.2</v>
      </c>
      <c r="CD12" s="322">
        <v>99.6</v>
      </c>
      <c r="CE12" s="322">
        <v>99.7</v>
      </c>
      <c r="CF12" s="322">
        <v>104.2</v>
      </c>
      <c r="CG12" s="322">
        <v>96</v>
      </c>
      <c r="CH12" s="322">
        <v>96.8</v>
      </c>
      <c r="CI12" s="322">
        <v>102</v>
      </c>
      <c r="CJ12" s="322">
        <v>111.2</v>
      </c>
      <c r="CK12" s="322">
        <v>120.5</v>
      </c>
      <c r="CL12" s="322"/>
      <c r="CM12" s="322"/>
      <c r="CN12" s="322"/>
      <c r="CO12" s="322"/>
      <c r="CP12" s="322"/>
      <c r="CQ12" s="322"/>
      <c r="CR12" s="322"/>
      <c r="CS12" s="322"/>
      <c r="CT12" s="322"/>
      <c r="CU12" s="322"/>
      <c r="CV12" s="322"/>
      <c r="CW12" s="322"/>
      <c r="CX12" s="322"/>
      <c r="CY12" s="322"/>
    </row>
    <row r="13" spans="1:103" x14ac:dyDescent="0.2">
      <c r="A13" s="322" t="s">
        <v>432</v>
      </c>
      <c r="B13" s="322" t="s">
        <v>1939</v>
      </c>
      <c r="C13" s="322">
        <v>0.6</v>
      </c>
      <c r="D13" s="322">
        <v>0.5</v>
      </c>
      <c r="E13" s="322">
        <v>0.4</v>
      </c>
      <c r="F13" s="322">
        <v>0.3</v>
      </c>
      <c r="G13" s="322">
        <v>0.3</v>
      </c>
      <c r="H13" s="322">
        <v>0.3</v>
      </c>
      <c r="I13" s="322">
        <v>0.4</v>
      </c>
      <c r="J13" s="322">
        <v>0.4</v>
      </c>
      <c r="K13" s="322">
        <v>0.4</v>
      </c>
      <c r="L13" s="322">
        <v>0.4</v>
      </c>
      <c r="M13" s="322">
        <v>0.5</v>
      </c>
      <c r="N13" s="322">
        <v>0.5</v>
      </c>
      <c r="O13" s="322">
        <v>0.7</v>
      </c>
      <c r="P13" s="322">
        <v>0.3</v>
      </c>
      <c r="Q13" s="322">
        <v>0.4</v>
      </c>
      <c r="R13" s="322">
        <v>0.4</v>
      </c>
      <c r="S13" s="322">
        <v>0.7</v>
      </c>
      <c r="T13" s="322">
        <v>1.4</v>
      </c>
      <c r="U13" s="322">
        <v>1.4</v>
      </c>
      <c r="V13" s="322">
        <v>1.3</v>
      </c>
      <c r="W13" s="322">
        <v>1.2</v>
      </c>
      <c r="X13" s="322">
        <v>1.5</v>
      </c>
      <c r="Y13" s="322">
        <v>1.5</v>
      </c>
      <c r="Z13" s="322">
        <v>1.6</v>
      </c>
      <c r="AA13" s="322">
        <v>1.5</v>
      </c>
      <c r="AB13" s="322">
        <v>1.3</v>
      </c>
      <c r="AC13" s="322">
        <v>1.6</v>
      </c>
      <c r="AD13" s="322">
        <v>1.7</v>
      </c>
      <c r="AE13" s="322">
        <v>2</v>
      </c>
      <c r="AF13" s="322">
        <v>2.1</v>
      </c>
      <c r="AG13" s="322">
        <v>2.4</v>
      </c>
      <c r="AH13" s="322">
        <v>2.5</v>
      </c>
      <c r="AI13" s="322">
        <v>2.6</v>
      </c>
      <c r="AJ13" s="322">
        <v>2.8</v>
      </c>
      <c r="AK13" s="322">
        <v>3</v>
      </c>
      <c r="AL13" s="322">
        <v>3.2</v>
      </c>
      <c r="AM13" s="322">
        <v>3.5</v>
      </c>
      <c r="AN13" s="322">
        <v>3.8</v>
      </c>
      <c r="AO13" s="322">
        <v>4</v>
      </c>
      <c r="AP13" s="322">
        <v>4.5999999999999996</v>
      </c>
      <c r="AQ13" s="322">
        <v>5.4</v>
      </c>
      <c r="AR13" s="322">
        <v>6.1</v>
      </c>
      <c r="AS13" s="322">
        <v>7.1</v>
      </c>
      <c r="AT13" s="322">
        <v>8</v>
      </c>
      <c r="AU13" s="322">
        <v>8.9</v>
      </c>
      <c r="AV13" s="322">
        <v>9.5</v>
      </c>
      <c r="AW13" s="322">
        <v>10.3</v>
      </c>
      <c r="AX13" s="322">
        <v>11.4</v>
      </c>
      <c r="AY13" s="322">
        <v>12.9</v>
      </c>
      <c r="AZ13" s="322">
        <v>14.4</v>
      </c>
      <c r="BA13" s="322">
        <v>16.3</v>
      </c>
      <c r="BB13" s="322">
        <v>17.899999999999999</v>
      </c>
      <c r="BC13" s="322">
        <v>19.600000000000001</v>
      </c>
      <c r="BD13" s="322">
        <v>20.399999999999999</v>
      </c>
      <c r="BE13" s="322">
        <v>22.1</v>
      </c>
      <c r="BF13" s="322">
        <v>22.8</v>
      </c>
      <c r="BG13" s="322">
        <v>23.5</v>
      </c>
      <c r="BH13" s="322">
        <v>23.5</v>
      </c>
      <c r="BI13" s="322">
        <v>23.9</v>
      </c>
      <c r="BJ13" s="322">
        <v>26.3</v>
      </c>
      <c r="BK13" s="322">
        <v>27</v>
      </c>
      <c r="BL13" s="322">
        <v>28.3</v>
      </c>
      <c r="BM13" s="322">
        <v>27.8</v>
      </c>
      <c r="BN13" s="322">
        <v>28.7</v>
      </c>
      <c r="BO13" s="322">
        <v>30.8</v>
      </c>
      <c r="BP13" s="322">
        <v>33.700000000000003</v>
      </c>
      <c r="BQ13" s="322">
        <v>35.4</v>
      </c>
      <c r="BR13" s="322">
        <v>37.6</v>
      </c>
      <c r="BS13" s="322">
        <v>39.1</v>
      </c>
      <c r="BT13" s="322">
        <v>39.5</v>
      </c>
      <c r="BU13" s="322">
        <v>41.1</v>
      </c>
      <c r="BV13" s="322">
        <v>41.8</v>
      </c>
      <c r="BW13" s="322">
        <v>41.3</v>
      </c>
      <c r="BX13" s="322">
        <v>41.7</v>
      </c>
      <c r="BY13" s="322">
        <v>44.1</v>
      </c>
      <c r="BZ13" s="322">
        <v>47.1</v>
      </c>
      <c r="CA13" s="322">
        <v>50.6</v>
      </c>
      <c r="CB13" s="322">
        <v>53.4</v>
      </c>
      <c r="CC13" s="322">
        <v>56.2</v>
      </c>
      <c r="CD13" s="322">
        <v>54.8</v>
      </c>
      <c r="CE13" s="322">
        <v>51.8</v>
      </c>
      <c r="CF13" s="322">
        <v>55.5</v>
      </c>
      <c r="CG13" s="322">
        <v>59.6</v>
      </c>
      <c r="CH13" s="322">
        <v>62</v>
      </c>
      <c r="CI13" s="322">
        <v>64.099999999999994</v>
      </c>
      <c r="CJ13" s="322">
        <v>65.400000000000006</v>
      </c>
      <c r="CK13" s="322">
        <v>67</v>
      </c>
      <c r="CL13" s="322"/>
      <c r="CM13" s="322"/>
      <c r="CN13" s="322"/>
      <c r="CO13" s="322"/>
      <c r="CP13" s="322"/>
      <c r="CQ13" s="322"/>
      <c r="CR13" s="322"/>
      <c r="CS13" s="322"/>
      <c r="CT13" s="322"/>
      <c r="CU13" s="322"/>
      <c r="CV13" s="322"/>
      <c r="CW13" s="322"/>
      <c r="CX13" s="322"/>
      <c r="CY13" s="322"/>
    </row>
    <row r="14" spans="1:103" x14ac:dyDescent="0.2">
      <c r="A14" s="322" t="s">
        <v>430</v>
      </c>
      <c r="B14" s="83" t="s">
        <v>1940</v>
      </c>
      <c r="C14" s="322">
        <v>3.8</v>
      </c>
      <c r="D14" s="322">
        <v>3</v>
      </c>
      <c r="E14" s="322">
        <v>2.6</v>
      </c>
      <c r="F14" s="322">
        <v>1.9</v>
      </c>
      <c r="G14" s="322">
        <v>1.7</v>
      </c>
      <c r="H14" s="322">
        <v>2</v>
      </c>
      <c r="I14" s="322">
        <v>2.2999999999999998</v>
      </c>
      <c r="J14" s="322">
        <v>2.9</v>
      </c>
      <c r="K14" s="322">
        <v>3.2</v>
      </c>
      <c r="L14" s="322">
        <v>2.8</v>
      </c>
      <c r="M14" s="322">
        <v>3.2</v>
      </c>
      <c r="N14" s="322">
        <v>3.5</v>
      </c>
      <c r="O14" s="322">
        <v>4.4000000000000004</v>
      </c>
      <c r="P14" s="322">
        <v>4.2</v>
      </c>
      <c r="Q14" s="322">
        <v>3.8</v>
      </c>
      <c r="R14" s="322">
        <v>3.8</v>
      </c>
      <c r="S14" s="322">
        <v>4.5</v>
      </c>
      <c r="T14" s="322">
        <v>7.7</v>
      </c>
      <c r="U14" s="322">
        <v>9.6</v>
      </c>
      <c r="V14" s="322">
        <v>10.5</v>
      </c>
      <c r="W14" s="322">
        <v>10.1</v>
      </c>
      <c r="X14" s="322">
        <v>11.8</v>
      </c>
      <c r="Y14" s="322">
        <v>12.4</v>
      </c>
      <c r="Z14" s="322">
        <v>12.2</v>
      </c>
      <c r="AA14" s="322">
        <v>12.6</v>
      </c>
      <c r="AB14" s="322">
        <v>12.5</v>
      </c>
      <c r="AC14" s="322">
        <v>14</v>
      </c>
      <c r="AD14" s="322">
        <v>14.8</v>
      </c>
      <c r="AE14" s="322">
        <v>14.8</v>
      </c>
      <c r="AF14" s="322">
        <v>14.6</v>
      </c>
      <c r="AG14" s="322">
        <v>15.5</v>
      </c>
      <c r="AH14" s="322">
        <v>15.4</v>
      </c>
      <c r="AI14" s="322">
        <v>15.6</v>
      </c>
      <c r="AJ14" s="322">
        <v>16.399999999999999</v>
      </c>
      <c r="AK14" s="322">
        <v>17.5</v>
      </c>
      <c r="AL14" s="322">
        <v>19.5</v>
      </c>
      <c r="AM14" s="322">
        <v>20.7</v>
      </c>
      <c r="AN14" s="322">
        <v>22.6</v>
      </c>
      <c r="AO14" s="322">
        <v>23.7</v>
      </c>
      <c r="AP14" s="322">
        <v>26.1</v>
      </c>
      <c r="AQ14" s="322">
        <v>27.6</v>
      </c>
      <c r="AR14" s="322">
        <v>28.2</v>
      </c>
      <c r="AS14" s="322">
        <v>29.9</v>
      </c>
      <c r="AT14" s="322">
        <v>33.5</v>
      </c>
      <c r="AU14" s="322">
        <v>38</v>
      </c>
      <c r="AV14" s="322">
        <v>40.9</v>
      </c>
      <c r="AW14" s="322">
        <v>42.6</v>
      </c>
      <c r="AX14" s="322">
        <v>47.2</v>
      </c>
      <c r="AY14" s="322">
        <v>53.4</v>
      </c>
      <c r="AZ14" s="322">
        <v>59</v>
      </c>
      <c r="BA14" s="322">
        <v>65.3</v>
      </c>
      <c r="BB14" s="322">
        <v>67.8</v>
      </c>
      <c r="BC14" s="322">
        <v>71.5</v>
      </c>
      <c r="BD14" s="322">
        <v>71.8</v>
      </c>
      <c r="BE14" s="322">
        <v>79.8</v>
      </c>
      <c r="BF14" s="322">
        <v>88.8</v>
      </c>
      <c r="BG14" s="322">
        <v>94.6</v>
      </c>
      <c r="BH14" s="322">
        <v>103.5</v>
      </c>
      <c r="BI14" s="322">
        <v>109.5</v>
      </c>
      <c r="BJ14" s="322">
        <v>115.2</v>
      </c>
      <c r="BK14" s="322">
        <v>121.4</v>
      </c>
      <c r="BL14" s="322">
        <v>120.9</v>
      </c>
      <c r="BM14" s="322">
        <v>118.8</v>
      </c>
      <c r="BN14" s="322">
        <v>124.3</v>
      </c>
      <c r="BO14" s="322">
        <v>131.4</v>
      </c>
      <c r="BP14" s="322">
        <v>140.5</v>
      </c>
      <c r="BQ14" s="322">
        <v>146.69999999999999</v>
      </c>
      <c r="BR14" s="322">
        <v>153.5</v>
      </c>
      <c r="BS14" s="322">
        <v>160.5</v>
      </c>
      <c r="BT14" s="322">
        <v>173.6</v>
      </c>
      <c r="BU14" s="322">
        <v>191.2</v>
      </c>
      <c r="BV14" s="322">
        <v>208.1</v>
      </c>
      <c r="BW14" s="322">
        <v>214.9</v>
      </c>
      <c r="BX14" s="322">
        <v>225.9</v>
      </c>
      <c r="BY14" s="322">
        <v>235.2</v>
      </c>
      <c r="BZ14" s="322">
        <v>254.3</v>
      </c>
      <c r="CA14" s="322">
        <v>271.3</v>
      </c>
      <c r="CB14" s="322">
        <v>283.60000000000002</v>
      </c>
      <c r="CC14" s="322">
        <v>283.5</v>
      </c>
      <c r="CD14" s="322">
        <v>268.7</v>
      </c>
      <c r="CE14" s="322">
        <v>244.3</v>
      </c>
      <c r="CF14" s="322">
        <v>250.4</v>
      </c>
      <c r="CG14" s="322">
        <v>260.7</v>
      </c>
      <c r="CH14" s="322">
        <v>271.39999999999998</v>
      </c>
      <c r="CI14" s="322">
        <v>281.60000000000002</v>
      </c>
      <c r="CJ14" s="322">
        <v>292.10000000000002</v>
      </c>
      <c r="CK14" s="322">
        <v>305.10000000000002</v>
      </c>
      <c r="CL14" s="322"/>
      <c r="CM14" s="322"/>
      <c r="CN14" s="322"/>
      <c r="CO14" s="322"/>
      <c r="CP14" s="322"/>
      <c r="CQ14" s="322"/>
      <c r="CR14" s="322"/>
      <c r="CS14" s="322"/>
      <c r="CT14" s="322"/>
      <c r="CU14" s="322"/>
      <c r="CV14" s="322"/>
      <c r="CW14" s="322"/>
      <c r="CX14" s="322"/>
      <c r="CY14" s="322"/>
    </row>
    <row r="15" spans="1:103" x14ac:dyDescent="0.2">
      <c r="A15" s="322" t="s">
        <v>428</v>
      </c>
      <c r="B15" s="322" t="s">
        <v>1941</v>
      </c>
      <c r="C15" s="322">
        <v>2.2999999999999998</v>
      </c>
      <c r="D15" s="322">
        <v>1.8</v>
      </c>
      <c r="E15" s="322">
        <v>1.5</v>
      </c>
      <c r="F15" s="322">
        <v>1.1000000000000001</v>
      </c>
      <c r="G15" s="322">
        <v>0.9</v>
      </c>
      <c r="H15" s="322">
        <v>1.1000000000000001</v>
      </c>
      <c r="I15" s="322">
        <v>1.3</v>
      </c>
      <c r="J15" s="322">
        <v>1.7</v>
      </c>
      <c r="K15" s="322">
        <v>1.8</v>
      </c>
      <c r="L15" s="322">
        <v>1.6</v>
      </c>
      <c r="M15" s="322">
        <v>1.8</v>
      </c>
      <c r="N15" s="322">
        <v>2</v>
      </c>
      <c r="O15" s="322">
        <v>2.5</v>
      </c>
      <c r="P15" s="322">
        <v>2.6</v>
      </c>
      <c r="Q15" s="322">
        <v>2.7</v>
      </c>
      <c r="R15" s="322">
        <v>2.8</v>
      </c>
      <c r="S15" s="322">
        <v>3.1</v>
      </c>
      <c r="T15" s="322">
        <v>4.4000000000000004</v>
      </c>
      <c r="U15" s="322">
        <v>4.9000000000000004</v>
      </c>
      <c r="V15" s="322">
        <v>5.4</v>
      </c>
      <c r="W15" s="322">
        <v>5.3</v>
      </c>
      <c r="X15" s="322">
        <v>6.1</v>
      </c>
      <c r="Y15" s="322">
        <v>6.5</v>
      </c>
      <c r="Z15" s="322">
        <v>6.5</v>
      </c>
      <c r="AA15" s="322">
        <v>6.7</v>
      </c>
      <c r="AB15" s="322">
        <v>6.7</v>
      </c>
      <c r="AC15" s="322">
        <v>7.6</v>
      </c>
      <c r="AD15" s="322">
        <v>8.1</v>
      </c>
      <c r="AE15" s="322">
        <v>8.1</v>
      </c>
      <c r="AF15" s="322">
        <v>8.1</v>
      </c>
      <c r="AG15" s="322">
        <v>8.6999999999999993</v>
      </c>
      <c r="AH15" s="322">
        <v>8.6999999999999993</v>
      </c>
      <c r="AI15" s="322">
        <v>8.8000000000000007</v>
      </c>
      <c r="AJ15" s="322">
        <v>9.4</v>
      </c>
      <c r="AK15" s="322">
        <v>10.199999999999999</v>
      </c>
      <c r="AL15" s="322">
        <v>11.5</v>
      </c>
      <c r="AM15" s="322">
        <v>12.3</v>
      </c>
      <c r="AN15" s="322">
        <v>13.3</v>
      </c>
      <c r="AO15" s="322">
        <v>13.8</v>
      </c>
      <c r="AP15" s="322">
        <v>15.1</v>
      </c>
      <c r="AQ15" s="322">
        <v>15.7</v>
      </c>
      <c r="AR15" s="322">
        <v>15.8</v>
      </c>
      <c r="AS15" s="322">
        <v>16.600000000000001</v>
      </c>
      <c r="AT15" s="322">
        <v>18.600000000000001</v>
      </c>
      <c r="AU15" s="322">
        <v>21.2</v>
      </c>
      <c r="AV15" s="322">
        <v>22.9</v>
      </c>
      <c r="AW15" s="322">
        <v>23.5</v>
      </c>
      <c r="AX15" s="322">
        <v>26</v>
      </c>
      <c r="AY15" s="322">
        <v>29.6</v>
      </c>
      <c r="AZ15" s="322">
        <v>32.6</v>
      </c>
      <c r="BA15" s="322">
        <v>36.1</v>
      </c>
      <c r="BB15" s="322">
        <v>36.9</v>
      </c>
      <c r="BC15" s="322">
        <v>38.4</v>
      </c>
      <c r="BD15" s="322">
        <v>37.799999999999997</v>
      </c>
      <c r="BE15" s="322">
        <v>43.2</v>
      </c>
      <c r="BF15" s="322">
        <v>49.3</v>
      </c>
      <c r="BG15" s="322">
        <v>53.1</v>
      </c>
      <c r="BH15" s="322">
        <v>59.4</v>
      </c>
      <c r="BI15" s="322">
        <v>64.5</v>
      </c>
      <c r="BJ15" s="322">
        <v>67.5</v>
      </c>
      <c r="BK15" s="322">
        <v>70.8</v>
      </c>
      <c r="BL15" s="322">
        <v>69.2</v>
      </c>
      <c r="BM15" s="322">
        <v>67.099999999999994</v>
      </c>
      <c r="BN15" s="322">
        <v>69.3</v>
      </c>
      <c r="BO15" s="322">
        <v>73.5</v>
      </c>
      <c r="BP15" s="322">
        <v>79.400000000000006</v>
      </c>
      <c r="BQ15" s="322">
        <v>83.4</v>
      </c>
      <c r="BR15" s="322">
        <v>88.3</v>
      </c>
      <c r="BS15" s="322">
        <v>93.8</v>
      </c>
      <c r="BT15" s="322">
        <v>101.2</v>
      </c>
      <c r="BU15" s="322">
        <v>111.3</v>
      </c>
      <c r="BV15" s="322">
        <v>121.7</v>
      </c>
      <c r="BW15" s="322">
        <v>124.5</v>
      </c>
      <c r="BX15" s="322">
        <v>130.19999999999999</v>
      </c>
      <c r="BY15" s="322">
        <v>136.1</v>
      </c>
      <c r="BZ15" s="322">
        <v>148.9</v>
      </c>
      <c r="CA15" s="322">
        <v>160.6</v>
      </c>
      <c r="CB15" s="322">
        <v>169.8</v>
      </c>
      <c r="CC15" s="322">
        <v>171.8</v>
      </c>
      <c r="CD15" s="322">
        <v>160.5</v>
      </c>
      <c r="CE15" s="322">
        <v>144.6</v>
      </c>
      <c r="CF15" s="322">
        <v>148.4</v>
      </c>
      <c r="CG15" s="322">
        <v>154.1</v>
      </c>
      <c r="CH15" s="322">
        <v>160.5</v>
      </c>
      <c r="CI15" s="322">
        <v>166.2</v>
      </c>
      <c r="CJ15" s="322">
        <v>173.1</v>
      </c>
      <c r="CK15" s="322">
        <v>181.8</v>
      </c>
      <c r="CL15" s="322"/>
      <c r="CM15" s="322"/>
      <c r="CN15" s="322"/>
      <c r="CO15" s="322"/>
      <c r="CP15" s="322"/>
      <c r="CQ15" s="322"/>
      <c r="CR15" s="322"/>
      <c r="CS15" s="322"/>
      <c r="CT15" s="322"/>
      <c r="CU15" s="322"/>
      <c r="CV15" s="322"/>
      <c r="CW15" s="322"/>
      <c r="CX15" s="322"/>
      <c r="CY15" s="322"/>
    </row>
    <row r="16" spans="1:103" x14ac:dyDescent="0.2">
      <c r="A16" s="322" t="s">
        <v>426</v>
      </c>
      <c r="B16" s="322" t="s">
        <v>1942</v>
      </c>
      <c r="C16" s="322">
        <v>0.7</v>
      </c>
      <c r="D16" s="322">
        <v>0.6</v>
      </c>
      <c r="E16" s="322">
        <v>0.5</v>
      </c>
      <c r="F16" s="322">
        <v>0.3</v>
      </c>
      <c r="G16" s="322">
        <v>0.4</v>
      </c>
      <c r="H16" s="322">
        <v>0.5</v>
      </c>
      <c r="I16" s="322">
        <v>0.6</v>
      </c>
      <c r="J16" s="322">
        <v>0.7</v>
      </c>
      <c r="K16" s="322">
        <v>0.8</v>
      </c>
      <c r="L16" s="322">
        <v>0.6</v>
      </c>
      <c r="M16" s="322">
        <v>0.7</v>
      </c>
      <c r="N16" s="322">
        <v>0.8</v>
      </c>
      <c r="O16" s="322">
        <v>1.1000000000000001</v>
      </c>
      <c r="P16" s="322">
        <v>0.7</v>
      </c>
      <c r="Q16" s="322">
        <v>0.3</v>
      </c>
      <c r="R16" s="322">
        <v>0.2</v>
      </c>
      <c r="S16" s="322">
        <v>0.3</v>
      </c>
      <c r="T16" s="322">
        <v>1.6</v>
      </c>
      <c r="U16" s="322">
        <v>2.9</v>
      </c>
      <c r="V16" s="322">
        <v>3.1</v>
      </c>
      <c r="W16" s="322">
        <v>2.8</v>
      </c>
      <c r="X16" s="322">
        <v>3.6</v>
      </c>
      <c r="Y16" s="322">
        <v>3.5</v>
      </c>
      <c r="Z16" s="322">
        <v>3.5</v>
      </c>
      <c r="AA16" s="322">
        <v>3.6</v>
      </c>
      <c r="AB16" s="322">
        <v>3.7</v>
      </c>
      <c r="AC16" s="322">
        <v>4.0999999999999996</v>
      </c>
      <c r="AD16" s="322">
        <v>4.3</v>
      </c>
      <c r="AE16" s="322">
        <v>4.3</v>
      </c>
      <c r="AF16" s="322">
        <v>4.0999999999999996</v>
      </c>
      <c r="AG16" s="322">
        <v>4.4000000000000004</v>
      </c>
      <c r="AH16" s="322">
        <v>4.3</v>
      </c>
      <c r="AI16" s="322">
        <v>4.3</v>
      </c>
      <c r="AJ16" s="322">
        <v>4.3</v>
      </c>
      <c r="AK16" s="322">
        <v>4.5</v>
      </c>
      <c r="AL16" s="322">
        <v>4.9000000000000004</v>
      </c>
      <c r="AM16" s="322">
        <v>4.9000000000000004</v>
      </c>
      <c r="AN16" s="322">
        <v>5.3</v>
      </c>
      <c r="AO16" s="322">
        <v>5.5</v>
      </c>
      <c r="AP16" s="322">
        <v>6.2</v>
      </c>
      <c r="AQ16" s="322">
        <v>6.8</v>
      </c>
      <c r="AR16" s="322">
        <v>7.3</v>
      </c>
      <c r="AS16" s="322">
        <v>7.9</v>
      </c>
      <c r="AT16" s="322">
        <v>9</v>
      </c>
      <c r="AU16" s="322">
        <v>9.9</v>
      </c>
      <c r="AV16" s="322">
        <v>10.3</v>
      </c>
      <c r="AW16" s="322">
        <v>10.6</v>
      </c>
      <c r="AX16" s="322">
        <v>11.5</v>
      </c>
      <c r="AY16" s="322">
        <v>12.7</v>
      </c>
      <c r="AZ16" s="322">
        <v>13.6</v>
      </c>
      <c r="BA16" s="322">
        <v>14.8</v>
      </c>
      <c r="BB16" s="322">
        <v>15.1</v>
      </c>
      <c r="BC16" s="322">
        <v>15.5</v>
      </c>
      <c r="BD16" s="322">
        <v>15.2</v>
      </c>
      <c r="BE16" s="322">
        <v>16.8</v>
      </c>
      <c r="BF16" s="322">
        <v>18.399999999999999</v>
      </c>
      <c r="BG16" s="322">
        <v>19.8</v>
      </c>
      <c r="BH16" s="322">
        <v>21.2</v>
      </c>
      <c r="BI16" s="322">
        <v>21.8</v>
      </c>
      <c r="BJ16" s="322">
        <v>22.7</v>
      </c>
      <c r="BK16" s="322">
        <v>23.9</v>
      </c>
      <c r="BL16" s="322">
        <v>23.7</v>
      </c>
      <c r="BM16" s="322">
        <v>23.3</v>
      </c>
      <c r="BN16" s="322">
        <v>24.3</v>
      </c>
      <c r="BO16" s="322">
        <v>25.2</v>
      </c>
      <c r="BP16" s="322">
        <v>25.8</v>
      </c>
      <c r="BQ16" s="322">
        <v>26.6</v>
      </c>
      <c r="BR16" s="322">
        <v>26.8</v>
      </c>
      <c r="BS16" s="322">
        <v>26.5</v>
      </c>
      <c r="BT16" s="322">
        <v>28.6</v>
      </c>
      <c r="BU16" s="322">
        <v>31.6</v>
      </c>
      <c r="BV16" s="322">
        <v>34.1</v>
      </c>
      <c r="BW16" s="322">
        <v>35.700000000000003</v>
      </c>
      <c r="BX16" s="322">
        <v>37.6</v>
      </c>
      <c r="BY16" s="322">
        <v>38.9</v>
      </c>
      <c r="BZ16" s="322">
        <v>42.1</v>
      </c>
      <c r="CA16" s="322">
        <v>45.1</v>
      </c>
      <c r="CB16" s="322">
        <v>47</v>
      </c>
      <c r="CC16" s="322">
        <v>46.8</v>
      </c>
      <c r="CD16" s="322">
        <v>45.2</v>
      </c>
      <c r="CE16" s="322">
        <v>41.1</v>
      </c>
      <c r="CF16" s="322">
        <v>41.7</v>
      </c>
      <c r="CG16" s="322">
        <v>43</v>
      </c>
      <c r="CH16" s="322">
        <v>44.5</v>
      </c>
      <c r="CI16" s="322">
        <v>46.1</v>
      </c>
      <c r="CJ16" s="322">
        <v>46.9</v>
      </c>
      <c r="CK16" s="322">
        <v>48</v>
      </c>
      <c r="CL16" s="322"/>
      <c r="CM16" s="322"/>
      <c r="CN16" s="322"/>
      <c r="CO16" s="322"/>
      <c r="CP16" s="322"/>
      <c r="CQ16" s="322"/>
      <c r="CR16" s="322"/>
      <c r="CS16" s="322"/>
      <c r="CT16" s="322"/>
      <c r="CU16" s="322"/>
      <c r="CV16" s="322"/>
      <c r="CW16" s="322"/>
      <c r="CX16" s="322"/>
      <c r="CY16" s="322"/>
    </row>
    <row r="17" spans="1:103" x14ac:dyDescent="0.2">
      <c r="A17" s="322" t="s">
        <v>424</v>
      </c>
      <c r="B17" s="322" t="s">
        <v>1943</v>
      </c>
      <c r="C17" s="322">
        <v>0.6</v>
      </c>
      <c r="D17" s="322">
        <v>0.5</v>
      </c>
      <c r="E17" s="322">
        <v>0.4</v>
      </c>
      <c r="F17" s="322">
        <v>0.4</v>
      </c>
      <c r="G17" s="322">
        <v>0.4</v>
      </c>
      <c r="H17" s="322">
        <v>0.4</v>
      </c>
      <c r="I17" s="322">
        <v>0.4</v>
      </c>
      <c r="J17" s="322">
        <v>0.5</v>
      </c>
      <c r="K17" s="322">
        <v>0.5</v>
      </c>
      <c r="L17" s="322">
        <v>0.5</v>
      </c>
      <c r="M17" s="322">
        <v>0.5</v>
      </c>
      <c r="N17" s="322">
        <v>0.5</v>
      </c>
      <c r="O17" s="322">
        <v>0.6</v>
      </c>
      <c r="P17" s="322">
        <v>0.7</v>
      </c>
      <c r="Q17" s="322">
        <v>0.6</v>
      </c>
      <c r="R17" s="322">
        <v>0.7</v>
      </c>
      <c r="S17" s="322">
        <v>0.8</v>
      </c>
      <c r="T17" s="322">
        <v>1.3</v>
      </c>
      <c r="U17" s="322">
        <v>1.4</v>
      </c>
      <c r="V17" s="322">
        <v>1.5</v>
      </c>
      <c r="W17" s="322">
        <v>1.4</v>
      </c>
      <c r="X17" s="322">
        <v>1.5</v>
      </c>
      <c r="Y17" s="322">
        <v>1.6</v>
      </c>
      <c r="Z17" s="322">
        <v>1.6</v>
      </c>
      <c r="AA17" s="322">
        <v>1.6</v>
      </c>
      <c r="AB17" s="322">
        <v>1.7</v>
      </c>
      <c r="AC17" s="322">
        <v>1.8</v>
      </c>
      <c r="AD17" s="322">
        <v>1.8</v>
      </c>
      <c r="AE17" s="322">
        <v>1.8</v>
      </c>
      <c r="AF17" s="322">
        <v>1.7</v>
      </c>
      <c r="AG17" s="322">
        <v>1.8</v>
      </c>
      <c r="AH17" s="322">
        <v>1.8</v>
      </c>
      <c r="AI17" s="322">
        <v>1.8</v>
      </c>
      <c r="AJ17" s="322">
        <v>1.9</v>
      </c>
      <c r="AK17" s="322">
        <v>2</v>
      </c>
      <c r="AL17" s="322">
        <v>2.2000000000000002</v>
      </c>
      <c r="AM17" s="322">
        <v>2.4</v>
      </c>
      <c r="AN17" s="322">
        <v>2.8</v>
      </c>
      <c r="AO17" s="322">
        <v>3</v>
      </c>
      <c r="AP17" s="322">
        <v>3.3</v>
      </c>
      <c r="AQ17" s="322">
        <v>3.5</v>
      </c>
      <c r="AR17" s="322">
        <v>3.6</v>
      </c>
      <c r="AS17" s="322">
        <v>3.7</v>
      </c>
      <c r="AT17" s="322">
        <v>4.0999999999999996</v>
      </c>
      <c r="AU17" s="322">
        <v>4.7</v>
      </c>
      <c r="AV17" s="322">
        <v>5.2</v>
      </c>
      <c r="AW17" s="322">
        <v>5.7</v>
      </c>
      <c r="AX17" s="322">
        <v>6.5</v>
      </c>
      <c r="AY17" s="322">
        <v>7.3</v>
      </c>
      <c r="AZ17" s="322">
        <v>8.6</v>
      </c>
      <c r="BA17" s="322">
        <v>9.5</v>
      </c>
      <c r="BB17" s="322">
        <v>10.6</v>
      </c>
      <c r="BC17" s="322">
        <v>11.8</v>
      </c>
      <c r="BD17" s="322">
        <v>12.8</v>
      </c>
      <c r="BE17" s="322">
        <v>13.4</v>
      </c>
      <c r="BF17" s="322">
        <v>14.1</v>
      </c>
      <c r="BG17" s="322">
        <v>14.4</v>
      </c>
      <c r="BH17" s="322">
        <v>15.1</v>
      </c>
      <c r="BI17" s="322">
        <v>15.1</v>
      </c>
      <c r="BJ17" s="322">
        <v>16.3</v>
      </c>
      <c r="BK17" s="322">
        <v>17.5</v>
      </c>
      <c r="BL17" s="322">
        <v>18.399999999999999</v>
      </c>
      <c r="BM17" s="322">
        <v>18.5</v>
      </c>
      <c r="BN17" s="322">
        <v>20.100000000000001</v>
      </c>
      <c r="BO17" s="322">
        <v>21.1</v>
      </c>
      <c r="BP17" s="322">
        <v>22.8</v>
      </c>
      <c r="BQ17" s="322">
        <v>23.7</v>
      </c>
      <c r="BR17" s="322">
        <v>24.8</v>
      </c>
      <c r="BS17" s="322">
        <v>25.7</v>
      </c>
      <c r="BT17" s="322">
        <v>28.3</v>
      </c>
      <c r="BU17" s="322">
        <v>31.9</v>
      </c>
      <c r="BV17" s="322">
        <v>35.299999999999997</v>
      </c>
      <c r="BW17" s="322">
        <v>37.1</v>
      </c>
      <c r="BX17" s="322">
        <v>40</v>
      </c>
      <c r="BY17" s="322">
        <v>41.3</v>
      </c>
      <c r="BZ17" s="322">
        <v>43.1</v>
      </c>
      <c r="CA17" s="322">
        <v>44.6</v>
      </c>
      <c r="CB17" s="322">
        <v>45.5</v>
      </c>
      <c r="CC17" s="322">
        <v>44.8</v>
      </c>
      <c r="CD17" s="322">
        <v>43.7</v>
      </c>
      <c r="CE17" s="322">
        <v>41.1</v>
      </c>
      <c r="CF17" s="322">
        <v>42.7</v>
      </c>
      <c r="CG17" s="322">
        <v>45.1</v>
      </c>
      <c r="CH17" s="322">
        <v>47.2</v>
      </c>
      <c r="CI17" s="322">
        <v>49.2</v>
      </c>
      <c r="CJ17" s="322">
        <v>51</v>
      </c>
      <c r="CK17" s="322">
        <v>53.3</v>
      </c>
      <c r="CL17" s="322"/>
      <c r="CM17" s="322"/>
      <c r="CN17" s="322"/>
      <c r="CO17" s="322"/>
      <c r="CP17" s="322"/>
      <c r="CQ17" s="322"/>
      <c r="CR17" s="322"/>
      <c r="CS17" s="322"/>
      <c r="CT17" s="322"/>
      <c r="CU17" s="322"/>
      <c r="CV17" s="322"/>
      <c r="CW17" s="322"/>
      <c r="CX17" s="322"/>
      <c r="CY17" s="322"/>
    </row>
    <row r="18" spans="1:103" x14ac:dyDescent="0.2">
      <c r="A18" s="322" t="s">
        <v>422</v>
      </c>
      <c r="B18" s="322" t="s">
        <v>1944</v>
      </c>
      <c r="C18" s="322">
        <v>0.2</v>
      </c>
      <c r="D18" s="322">
        <v>0.1</v>
      </c>
      <c r="E18" s="322">
        <v>0.1</v>
      </c>
      <c r="F18" s="322">
        <v>0.1</v>
      </c>
      <c r="G18" s="322">
        <v>0.1</v>
      </c>
      <c r="H18" s="322">
        <v>0.1</v>
      </c>
      <c r="I18" s="322">
        <v>0.1</v>
      </c>
      <c r="J18" s="322">
        <v>0.1</v>
      </c>
      <c r="K18" s="322">
        <v>0.1</v>
      </c>
      <c r="L18" s="322">
        <v>0.1</v>
      </c>
      <c r="M18" s="322">
        <v>0.1</v>
      </c>
      <c r="N18" s="322">
        <v>0.1</v>
      </c>
      <c r="O18" s="322">
        <v>0.2</v>
      </c>
      <c r="P18" s="322">
        <v>0.2</v>
      </c>
      <c r="Q18" s="322">
        <v>0.2</v>
      </c>
      <c r="R18" s="322">
        <v>0.2</v>
      </c>
      <c r="S18" s="322">
        <v>0.3</v>
      </c>
      <c r="T18" s="322">
        <v>0.4</v>
      </c>
      <c r="U18" s="322">
        <v>0.5</v>
      </c>
      <c r="V18" s="322">
        <v>0.5</v>
      </c>
      <c r="W18" s="322">
        <v>0.5</v>
      </c>
      <c r="X18" s="322">
        <v>0.6</v>
      </c>
      <c r="Y18" s="322">
        <v>0.7</v>
      </c>
      <c r="Z18" s="322">
        <v>0.6</v>
      </c>
      <c r="AA18" s="322">
        <v>0.6</v>
      </c>
      <c r="AB18" s="322">
        <v>0.5</v>
      </c>
      <c r="AC18" s="322">
        <v>0.5</v>
      </c>
      <c r="AD18" s="322">
        <v>0.6</v>
      </c>
      <c r="AE18" s="322">
        <v>0.6</v>
      </c>
      <c r="AF18" s="322">
        <v>0.6</v>
      </c>
      <c r="AG18" s="322">
        <v>0.7</v>
      </c>
      <c r="AH18" s="322">
        <v>0.7</v>
      </c>
      <c r="AI18" s="322">
        <v>0.7</v>
      </c>
      <c r="AJ18" s="322">
        <v>0.8</v>
      </c>
      <c r="AK18" s="322">
        <v>0.9</v>
      </c>
      <c r="AL18" s="322">
        <v>0.9</v>
      </c>
      <c r="AM18" s="322">
        <v>1.1000000000000001</v>
      </c>
      <c r="AN18" s="322">
        <v>1.2</v>
      </c>
      <c r="AO18" s="322">
        <v>1.3</v>
      </c>
      <c r="AP18" s="322">
        <v>1.4</v>
      </c>
      <c r="AQ18" s="322">
        <v>1.5</v>
      </c>
      <c r="AR18" s="322">
        <v>1.6</v>
      </c>
      <c r="AS18" s="322">
        <v>1.7</v>
      </c>
      <c r="AT18" s="322">
        <v>1.8</v>
      </c>
      <c r="AU18" s="322">
        <v>2.2000000000000002</v>
      </c>
      <c r="AV18" s="322">
        <v>2.5</v>
      </c>
      <c r="AW18" s="322">
        <v>2.8</v>
      </c>
      <c r="AX18" s="322">
        <v>3.2</v>
      </c>
      <c r="AY18" s="322">
        <v>3.7</v>
      </c>
      <c r="AZ18" s="322">
        <v>4.2</v>
      </c>
      <c r="BA18" s="322">
        <v>4.9000000000000004</v>
      </c>
      <c r="BB18" s="322">
        <v>5.3</v>
      </c>
      <c r="BC18" s="322">
        <v>5.7</v>
      </c>
      <c r="BD18" s="322">
        <v>6</v>
      </c>
      <c r="BE18" s="322">
        <v>6.5</v>
      </c>
      <c r="BF18" s="322">
        <v>7</v>
      </c>
      <c r="BG18" s="322">
        <v>7.3</v>
      </c>
      <c r="BH18" s="322">
        <v>7.7</v>
      </c>
      <c r="BI18" s="322">
        <v>8.1</v>
      </c>
      <c r="BJ18" s="322">
        <v>8.6999999999999993</v>
      </c>
      <c r="BK18" s="322">
        <v>9.1999999999999993</v>
      </c>
      <c r="BL18" s="322">
        <v>9.6999999999999993</v>
      </c>
      <c r="BM18" s="322">
        <v>9.9</v>
      </c>
      <c r="BN18" s="322">
        <v>10.7</v>
      </c>
      <c r="BO18" s="322">
        <v>11.5</v>
      </c>
      <c r="BP18" s="322">
        <v>12.5</v>
      </c>
      <c r="BQ18" s="322">
        <v>13</v>
      </c>
      <c r="BR18" s="322">
        <v>13.6</v>
      </c>
      <c r="BS18" s="322">
        <v>14.5</v>
      </c>
      <c r="BT18" s="322">
        <v>15.4</v>
      </c>
      <c r="BU18" s="322">
        <v>16.399999999999999</v>
      </c>
      <c r="BV18" s="322">
        <v>17.100000000000001</v>
      </c>
      <c r="BW18" s="322">
        <v>17.600000000000001</v>
      </c>
      <c r="BX18" s="322">
        <v>18.100000000000001</v>
      </c>
      <c r="BY18" s="322">
        <v>18.8</v>
      </c>
      <c r="BZ18" s="322">
        <v>20.2</v>
      </c>
      <c r="CA18" s="322">
        <v>21</v>
      </c>
      <c r="CB18" s="322">
        <v>21.3</v>
      </c>
      <c r="CC18" s="322">
        <v>20.100000000000001</v>
      </c>
      <c r="CD18" s="322">
        <v>19.3</v>
      </c>
      <c r="CE18" s="322">
        <v>17.5</v>
      </c>
      <c r="CF18" s="322">
        <v>17.600000000000001</v>
      </c>
      <c r="CG18" s="322">
        <v>18.5</v>
      </c>
      <c r="CH18" s="322">
        <v>19.2</v>
      </c>
      <c r="CI18" s="322">
        <v>20.100000000000001</v>
      </c>
      <c r="CJ18" s="322">
        <v>21.1</v>
      </c>
      <c r="CK18" s="322">
        <v>22</v>
      </c>
      <c r="CL18" s="322"/>
      <c r="CM18" s="322"/>
      <c r="CN18" s="322"/>
      <c r="CO18" s="322"/>
      <c r="CP18" s="322"/>
      <c r="CQ18" s="322"/>
      <c r="CR18" s="322"/>
      <c r="CS18" s="322"/>
      <c r="CT18" s="322"/>
      <c r="CU18" s="322"/>
      <c r="CV18" s="322"/>
      <c r="CW18" s="322"/>
      <c r="CX18" s="322"/>
      <c r="CY18" s="322"/>
    </row>
    <row r="19" spans="1:103" x14ac:dyDescent="0.2">
      <c r="A19" s="322" t="s">
        <v>420</v>
      </c>
      <c r="B19" s="83" t="s">
        <v>1945</v>
      </c>
      <c r="C19" s="322">
        <v>1.5</v>
      </c>
      <c r="D19" s="322">
        <v>1.4</v>
      </c>
      <c r="E19" s="322">
        <v>0.9</v>
      </c>
      <c r="F19" s="322">
        <v>0.5</v>
      </c>
      <c r="G19" s="322">
        <v>0.4</v>
      </c>
      <c r="H19" s="322">
        <v>0.5</v>
      </c>
      <c r="I19" s="322">
        <v>0.6</v>
      </c>
      <c r="J19" s="322">
        <v>0.7</v>
      </c>
      <c r="K19" s="322">
        <v>0.8</v>
      </c>
      <c r="L19" s="322">
        <v>0.8</v>
      </c>
      <c r="M19" s="322">
        <v>0.9</v>
      </c>
      <c r="N19" s="322">
        <v>1</v>
      </c>
      <c r="O19" s="322">
        <v>1.2</v>
      </c>
      <c r="P19" s="322">
        <v>1.2</v>
      </c>
      <c r="Q19" s="322">
        <v>1</v>
      </c>
      <c r="R19" s="322">
        <v>1</v>
      </c>
      <c r="S19" s="322">
        <v>1.2</v>
      </c>
      <c r="T19" s="322">
        <v>2.5</v>
      </c>
      <c r="U19" s="322">
        <v>3</v>
      </c>
      <c r="V19" s="322">
        <v>3.1</v>
      </c>
      <c r="W19" s="322">
        <v>3.2</v>
      </c>
      <c r="X19" s="322">
        <v>4.0999999999999996</v>
      </c>
      <c r="Y19" s="322">
        <v>4.0999999999999996</v>
      </c>
      <c r="Z19" s="322">
        <v>4.3</v>
      </c>
      <c r="AA19" s="322">
        <v>4.7</v>
      </c>
      <c r="AB19" s="322">
        <v>4.9000000000000004</v>
      </c>
      <c r="AC19" s="322">
        <v>5.3</v>
      </c>
      <c r="AD19" s="322">
        <v>5.7</v>
      </c>
      <c r="AE19" s="322">
        <v>5.8</v>
      </c>
      <c r="AF19" s="322">
        <v>5.9</v>
      </c>
      <c r="AG19" s="322">
        <v>6.4</v>
      </c>
      <c r="AH19" s="322">
        <v>6.4</v>
      </c>
      <c r="AI19" s="322">
        <v>6.6</v>
      </c>
      <c r="AJ19" s="322">
        <v>6.9</v>
      </c>
      <c r="AK19" s="322">
        <v>7.6</v>
      </c>
      <c r="AL19" s="322">
        <v>8.8000000000000007</v>
      </c>
      <c r="AM19" s="322">
        <v>10.1</v>
      </c>
      <c r="AN19" s="322">
        <v>12.3</v>
      </c>
      <c r="AO19" s="322">
        <v>13.6</v>
      </c>
      <c r="AP19" s="322">
        <v>15.3</v>
      </c>
      <c r="AQ19" s="322">
        <v>16.7</v>
      </c>
      <c r="AR19" s="322">
        <v>17.899999999999999</v>
      </c>
      <c r="AS19" s="322">
        <v>19.2</v>
      </c>
      <c r="AT19" s="322">
        <v>22.6</v>
      </c>
      <c r="AU19" s="322">
        <v>25.3</v>
      </c>
      <c r="AV19" s="322">
        <v>26.6</v>
      </c>
      <c r="AW19" s="322">
        <v>30.4</v>
      </c>
      <c r="AX19" s="322">
        <v>34.200000000000003</v>
      </c>
      <c r="AY19" s="322">
        <v>37.700000000000003</v>
      </c>
      <c r="AZ19" s="322">
        <v>41.7</v>
      </c>
      <c r="BA19" s="322">
        <v>45.8</v>
      </c>
      <c r="BB19" s="322">
        <v>46.5</v>
      </c>
      <c r="BC19" s="322">
        <v>49.9</v>
      </c>
      <c r="BD19" s="322">
        <v>51.3</v>
      </c>
      <c r="BE19" s="322">
        <v>58.7</v>
      </c>
      <c r="BF19" s="322">
        <v>67.8</v>
      </c>
      <c r="BG19" s="322">
        <v>74.099999999999994</v>
      </c>
      <c r="BH19" s="322">
        <v>83</v>
      </c>
      <c r="BI19" s="322">
        <v>91.8</v>
      </c>
      <c r="BJ19" s="322">
        <v>99.9</v>
      </c>
      <c r="BK19" s="322">
        <v>103.9</v>
      </c>
      <c r="BL19" s="322">
        <v>105.6</v>
      </c>
      <c r="BM19" s="322">
        <v>107.7</v>
      </c>
      <c r="BN19" s="322">
        <v>111</v>
      </c>
      <c r="BO19" s="322">
        <v>123.5</v>
      </c>
      <c r="BP19" s="322">
        <v>140.30000000000001</v>
      </c>
      <c r="BQ19" s="322">
        <v>153.69999999999999</v>
      </c>
      <c r="BR19" s="322">
        <v>164.9</v>
      </c>
      <c r="BS19" s="322">
        <v>174.6</v>
      </c>
      <c r="BT19" s="322">
        <v>191.4</v>
      </c>
      <c r="BU19" s="322">
        <v>210.9</v>
      </c>
      <c r="BV19" s="322">
        <v>230.9</v>
      </c>
      <c r="BW19" s="322">
        <v>234.9</v>
      </c>
      <c r="BX19" s="322">
        <v>244.8</v>
      </c>
      <c r="BY19" s="322">
        <v>259.2</v>
      </c>
      <c r="BZ19" s="322">
        <v>284.10000000000002</v>
      </c>
      <c r="CA19" s="322">
        <v>305</v>
      </c>
      <c r="CB19" s="322">
        <v>324.10000000000002</v>
      </c>
      <c r="CC19" s="322">
        <v>335.8</v>
      </c>
      <c r="CD19" s="322">
        <v>329.3</v>
      </c>
      <c r="CE19" s="322">
        <v>303.8</v>
      </c>
      <c r="CF19" s="322">
        <v>312.7</v>
      </c>
      <c r="CG19" s="322">
        <v>321</v>
      </c>
      <c r="CH19" s="322">
        <v>336.6</v>
      </c>
      <c r="CI19" s="322">
        <v>348.1</v>
      </c>
      <c r="CJ19" s="322">
        <v>358.8</v>
      </c>
      <c r="CK19" s="322">
        <v>376.6</v>
      </c>
      <c r="CL19" s="322"/>
      <c r="CM19" s="322"/>
      <c r="CN19" s="322"/>
      <c r="CO19" s="322"/>
      <c r="CP19" s="322"/>
      <c r="CQ19" s="322"/>
      <c r="CR19" s="322"/>
      <c r="CS19" s="322"/>
      <c r="CT19" s="322"/>
      <c r="CU19" s="322"/>
      <c r="CV19" s="322"/>
      <c r="CW19" s="322"/>
      <c r="CX19" s="322"/>
      <c r="CY19" s="322"/>
    </row>
    <row r="20" spans="1:103" x14ac:dyDescent="0.2">
      <c r="A20" s="322" t="s">
        <v>418</v>
      </c>
      <c r="B20" s="322" t="s">
        <v>1946</v>
      </c>
      <c r="C20" s="322">
        <v>1</v>
      </c>
      <c r="D20" s="322">
        <v>0.9</v>
      </c>
      <c r="E20" s="322">
        <v>0.5</v>
      </c>
      <c r="F20" s="322">
        <v>0.3</v>
      </c>
      <c r="G20" s="322">
        <v>0.2</v>
      </c>
      <c r="H20" s="322">
        <v>0.2</v>
      </c>
      <c r="I20" s="322">
        <v>0.3</v>
      </c>
      <c r="J20" s="322">
        <v>0.4</v>
      </c>
      <c r="K20" s="322">
        <v>0.4</v>
      </c>
      <c r="L20" s="322">
        <v>0.4</v>
      </c>
      <c r="M20" s="322">
        <v>0.4</v>
      </c>
      <c r="N20" s="322">
        <v>0.5</v>
      </c>
      <c r="O20" s="322">
        <v>0.6</v>
      </c>
      <c r="P20" s="322">
        <v>0.7</v>
      </c>
      <c r="Q20" s="322">
        <v>0.4</v>
      </c>
      <c r="R20" s="322">
        <v>0.4</v>
      </c>
      <c r="S20" s="322">
        <v>0.4</v>
      </c>
      <c r="T20" s="322">
        <v>1.2</v>
      </c>
      <c r="U20" s="322">
        <v>1.5</v>
      </c>
      <c r="V20" s="322">
        <v>1.6</v>
      </c>
      <c r="W20" s="322">
        <v>1.7</v>
      </c>
      <c r="X20" s="322">
        <v>2.5</v>
      </c>
      <c r="Y20" s="322">
        <v>2.2999999999999998</v>
      </c>
      <c r="Z20" s="322">
        <v>2.4</v>
      </c>
      <c r="AA20" s="322">
        <v>2.7</v>
      </c>
      <c r="AB20" s="322">
        <v>2.8</v>
      </c>
      <c r="AC20" s="322">
        <v>3</v>
      </c>
      <c r="AD20" s="322">
        <v>3.1</v>
      </c>
      <c r="AE20" s="322">
        <v>3</v>
      </c>
      <c r="AF20" s="322">
        <v>3</v>
      </c>
      <c r="AG20" s="322">
        <v>3.3</v>
      </c>
      <c r="AH20" s="322">
        <v>3.2</v>
      </c>
      <c r="AI20" s="322">
        <v>3.4</v>
      </c>
      <c r="AJ20" s="322">
        <v>3.5</v>
      </c>
      <c r="AK20" s="322">
        <v>3.9</v>
      </c>
      <c r="AL20" s="322">
        <v>4.5999999999999996</v>
      </c>
      <c r="AM20" s="322">
        <v>5.4</v>
      </c>
      <c r="AN20" s="322">
        <v>6.5</v>
      </c>
      <c r="AO20" s="322">
        <v>7.3</v>
      </c>
      <c r="AP20" s="322">
        <v>7.9</v>
      </c>
      <c r="AQ20" s="322">
        <v>8.3000000000000007</v>
      </c>
      <c r="AR20" s="322">
        <v>8.8000000000000007</v>
      </c>
      <c r="AS20" s="322">
        <v>9.1999999999999993</v>
      </c>
      <c r="AT20" s="322">
        <v>10.6</v>
      </c>
      <c r="AU20" s="322">
        <v>12.1</v>
      </c>
      <c r="AV20" s="322">
        <v>13</v>
      </c>
      <c r="AW20" s="322">
        <v>14.3</v>
      </c>
      <c r="AX20" s="322">
        <v>15.9</v>
      </c>
      <c r="AY20" s="322">
        <v>17</v>
      </c>
      <c r="AZ20" s="322">
        <v>18.600000000000001</v>
      </c>
      <c r="BA20" s="322">
        <v>20.7</v>
      </c>
      <c r="BB20" s="322">
        <v>21.9</v>
      </c>
      <c r="BC20" s="322">
        <v>23.5</v>
      </c>
      <c r="BD20" s="322">
        <v>24.5</v>
      </c>
      <c r="BE20" s="322">
        <v>30.2</v>
      </c>
      <c r="BF20" s="322">
        <v>34.200000000000003</v>
      </c>
      <c r="BG20" s="322">
        <v>38.5</v>
      </c>
      <c r="BH20" s="322">
        <v>44.8</v>
      </c>
      <c r="BI20" s="322">
        <v>49.5</v>
      </c>
      <c r="BJ20" s="322">
        <v>54.2</v>
      </c>
      <c r="BK20" s="322">
        <v>55.8</v>
      </c>
      <c r="BL20" s="322">
        <v>56.1</v>
      </c>
      <c r="BM20" s="322">
        <v>58.1</v>
      </c>
      <c r="BN20" s="322">
        <v>59.7</v>
      </c>
      <c r="BO20" s="322">
        <v>66.7</v>
      </c>
      <c r="BP20" s="322">
        <v>76.7</v>
      </c>
      <c r="BQ20" s="322">
        <v>84.7</v>
      </c>
      <c r="BR20" s="322">
        <v>91.1</v>
      </c>
      <c r="BS20" s="322">
        <v>96.2</v>
      </c>
      <c r="BT20" s="322">
        <v>106.3</v>
      </c>
      <c r="BU20" s="322">
        <v>117.2</v>
      </c>
      <c r="BV20" s="322">
        <v>127.7</v>
      </c>
      <c r="BW20" s="322">
        <v>128.6</v>
      </c>
      <c r="BX20" s="322">
        <v>134.1</v>
      </c>
      <c r="BY20" s="322">
        <v>141.5</v>
      </c>
      <c r="BZ20" s="322">
        <v>157.9</v>
      </c>
      <c r="CA20" s="322">
        <v>172.7</v>
      </c>
      <c r="CB20" s="322">
        <v>185.8</v>
      </c>
      <c r="CC20" s="322">
        <v>195.6</v>
      </c>
      <c r="CD20" s="322">
        <v>194.8</v>
      </c>
      <c r="CE20" s="322">
        <v>184.9</v>
      </c>
      <c r="CF20" s="322">
        <v>194.1</v>
      </c>
      <c r="CG20" s="322">
        <v>198</v>
      </c>
      <c r="CH20" s="322">
        <v>205.9</v>
      </c>
      <c r="CI20" s="322">
        <v>209.6</v>
      </c>
      <c r="CJ20" s="322">
        <v>214.2</v>
      </c>
      <c r="CK20" s="322">
        <v>221.5</v>
      </c>
      <c r="CL20" s="322"/>
      <c r="CM20" s="322"/>
      <c r="CN20" s="322"/>
      <c r="CO20" s="322"/>
      <c r="CP20" s="322"/>
      <c r="CQ20" s="322"/>
      <c r="CR20" s="322"/>
      <c r="CS20" s="322"/>
      <c r="CT20" s="322"/>
      <c r="CU20" s="322"/>
      <c r="CV20" s="322"/>
      <c r="CW20" s="322"/>
      <c r="CX20" s="322"/>
      <c r="CY20" s="322"/>
    </row>
    <row r="21" spans="1:103" x14ac:dyDescent="0.2">
      <c r="A21" s="322" t="s">
        <v>416</v>
      </c>
      <c r="B21" s="322" t="s">
        <v>1947</v>
      </c>
      <c r="C21" s="322">
        <v>0.1</v>
      </c>
      <c r="D21" s="322">
        <v>0.1</v>
      </c>
      <c r="E21" s="322">
        <v>0.1</v>
      </c>
      <c r="F21" s="322">
        <v>0.1</v>
      </c>
      <c r="G21" s="322">
        <v>0.1</v>
      </c>
      <c r="H21" s="322">
        <v>0.1</v>
      </c>
      <c r="I21" s="322">
        <v>0.1</v>
      </c>
      <c r="J21" s="322">
        <v>0.1</v>
      </c>
      <c r="K21" s="322">
        <v>0.1</v>
      </c>
      <c r="L21" s="322">
        <v>0.1</v>
      </c>
      <c r="M21" s="322">
        <v>0.1</v>
      </c>
      <c r="N21" s="322">
        <v>0.2</v>
      </c>
      <c r="O21" s="322">
        <v>0.2</v>
      </c>
      <c r="P21" s="322">
        <v>0.2</v>
      </c>
      <c r="Q21" s="322">
        <v>0.2</v>
      </c>
      <c r="R21" s="322">
        <v>0.2</v>
      </c>
      <c r="S21" s="322">
        <v>0.3</v>
      </c>
      <c r="T21" s="322">
        <v>0.5</v>
      </c>
      <c r="U21" s="322">
        <v>0.5</v>
      </c>
      <c r="V21" s="322">
        <v>0.6</v>
      </c>
      <c r="W21" s="322">
        <v>0.5</v>
      </c>
      <c r="X21" s="322">
        <v>0.6</v>
      </c>
      <c r="Y21" s="322">
        <v>0.7</v>
      </c>
      <c r="Z21" s="322">
        <v>0.7</v>
      </c>
      <c r="AA21" s="322">
        <v>0.7</v>
      </c>
      <c r="AB21" s="322">
        <v>0.8</v>
      </c>
      <c r="AC21" s="322">
        <v>0.9</v>
      </c>
      <c r="AD21" s="322">
        <v>1</v>
      </c>
      <c r="AE21" s="322">
        <v>1</v>
      </c>
      <c r="AF21" s="322">
        <v>1.1000000000000001</v>
      </c>
      <c r="AG21" s="322">
        <v>1.2</v>
      </c>
      <c r="AH21" s="322">
        <v>1.3</v>
      </c>
      <c r="AI21" s="322">
        <v>1.4</v>
      </c>
      <c r="AJ21" s="322">
        <v>1.4</v>
      </c>
      <c r="AK21" s="322">
        <v>1.4</v>
      </c>
      <c r="AL21" s="322">
        <v>1.5</v>
      </c>
      <c r="AM21" s="322">
        <v>1.7</v>
      </c>
      <c r="AN21" s="322">
        <v>2.2000000000000002</v>
      </c>
      <c r="AO21" s="322">
        <v>2.4</v>
      </c>
      <c r="AP21" s="322">
        <v>2.7</v>
      </c>
      <c r="AQ21" s="322">
        <v>2.9</v>
      </c>
      <c r="AR21" s="322">
        <v>2.9</v>
      </c>
      <c r="AS21" s="322">
        <v>3</v>
      </c>
      <c r="AT21" s="322">
        <v>3.6</v>
      </c>
      <c r="AU21" s="322">
        <v>3.8</v>
      </c>
      <c r="AV21" s="322">
        <v>4.3</v>
      </c>
      <c r="AW21" s="322">
        <v>5.0999999999999996</v>
      </c>
      <c r="AX21" s="322">
        <v>6.2</v>
      </c>
      <c r="AY21" s="322">
        <v>6.8</v>
      </c>
      <c r="AZ21" s="322">
        <v>7.6</v>
      </c>
      <c r="BA21" s="322">
        <v>8.1</v>
      </c>
      <c r="BB21" s="322">
        <v>8.9</v>
      </c>
      <c r="BC21" s="322">
        <v>9.5</v>
      </c>
      <c r="BD21" s="322">
        <v>9.5</v>
      </c>
      <c r="BE21" s="322">
        <v>10</v>
      </c>
      <c r="BF21" s="322">
        <v>11.4</v>
      </c>
      <c r="BG21" s="322">
        <v>12.2</v>
      </c>
      <c r="BH21" s="322">
        <v>13.1</v>
      </c>
      <c r="BI21" s="322">
        <v>15.4</v>
      </c>
      <c r="BJ21" s="322">
        <v>17.100000000000001</v>
      </c>
      <c r="BK21" s="322">
        <v>18.8</v>
      </c>
      <c r="BL21" s="322">
        <v>19.899999999999999</v>
      </c>
      <c r="BM21" s="322">
        <v>20.5</v>
      </c>
      <c r="BN21" s="322">
        <v>21.7</v>
      </c>
      <c r="BO21" s="322">
        <v>23.6</v>
      </c>
      <c r="BP21" s="322">
        <v>25.9</v>
      </c>
      <c r="BQ21" s="322">
        <v>27.2</v>
      </c>
      <c r="BR21" s="322">
        <v>28.5</v>
      </c>
      <c r="BS21" s="322">
        <v>29.5</v>
      </c>
      <c r="BT21" s="322">
        <v>32.1</v>
      </c>
      <c r="BU21" s="322">
        <v>35.299999999999997</v>
      </c>
      <c r="BV21" s="322">
        <v>39.1</v>
      </c>
      <c r="BW21" s="322">
        <v>41.3</v>
      </c>
      <c r="BX21" s="322">
        <v>43.1</v>
      </c>
      <c r="BY21" s="322">
        <v>45.1</v>
      </c>
      <c r="BZ21" s="322">
        <v>48</v>
      </c>
      <c r="CA21" s="322">
        <v>50.9</v>
      </c>
      <c r="CB21" s="322">
        <v>54.3</v>
      </c>
      <c r="CC21" s="322">
        <v>55.2</v>
      </c>
      <c r="CD21" s="322">
        <v>55.1</v>
      </c>
      <c r="CE21" s="322">
        <v>50.9</v>
      </c>
      <c r="CF21" s="322">
        <v>51.3</v>
      </c>
      <c r="CG21" s="322">
        <v>54.1</v>
      </c>
      <c r="CH21" s="322">
        <v>58.4</v>
      </c>
      <c r="CI21" s="322">
        <v>61.9</v>
      </c>
      <c r="CJ21" s="322">
        <v>63.7</v>
      </c>
      <c r="CK21" s="322">
        <v>67.3</v>
      </c>
      <c r="CL21" s="322"/>
      <c r="CM21" s="322"/>
      <c r="CN21" s="322"/>
      <c r="CO21" s="322"/>
      <c r="CP21" s="322"/>
      <c r="CQ21" s="322"/>
      <c r="CR21" s="322"/>
      <c r="CS21" s="322"/>
      <c r="CT21" s="322"/>
      <c r="CU21" s="322"/>
      <c r="CV21" s="322"/>
      <c r="CW21" s="322"/>
      <c r="CX21" s="322"/>
      <c r="CY21" s="322"/>
    </row>
    <row r="22" spans="1:103" x14ac:dyDescent="0.2">
      <c r="A22" s="322" t="s">
        <v>414</v>
      </c>
      <c r="B22" s="322" t="s">
        <v>1948</v>
      </c>
      <c r="C22" s="322">
        <v>0.1</v>
      </c>
      <c r="D22" s="322">
        <v>0.1</v>
      </c>
      <c r="E22" s="322">
        <v>0.1</v>
      </c>
      <c r="F22" s="322">
        <v>0</v>
      </c>
      <c r="G22" s="322">
        <v>0</v>
      </c>
      <c r="H22" s="322">
        <v>0.1</v>
      </c>
      <c r="I22" s="322">
        <v>0.1</v>
      </c>
      <c r="J22" s="322">
        <v>0.1</v>
      </c>
      <c r="K22" s="322">
        <v>0.1</v>
      </c>
      <c r="L22" s="322">
        <v>0.1</v>
      </c>
      <c r="M22" s="322">
        <v>0.1</v>
      </c>
      <c r="N22" s="322">
        <v>0.1</v>
      </c>
      <c r="O22" s="322">
        <v>0.1</v>
      </c>
      <c r="P22" s="322">
        <v>0.1</v>
      </c>
      <c r="Q22" s="322">
        <v>0.1</v>
      </c>
      <c r="R22" s="322">
        <v>0.1</v>
      </c>
      <c r="S22" s="322">
        <v>0.2</v>
      </c>
      <c r="T22" s="322">
        <v>0.3</v>
      </c>
      <c r="U22" s="322">
        <v>0.4</v>
      </c>
      <c r="V22" s="322">
        <v>0.4</v>
      </c>
      <c r="W22" s="322">
        <v>0.4</v>
      </c>
      <c r="X22" s="322">
        <v>0.4</v>
      </c>
      <c r="Y22" s="322">
        <v>0.4</v>
      </c>
      <c r="Z22" s="322">
        <v>0.4</v>
      </c>
      <c r="AA22" s="322">
        <v>0.5</v>
      </c>
      <c r="AB22" s="322">
        <v>0.5</v>
      </c>
      <c r="AC22" s="322">
        <v>0.6</v>
      </c>
      <c r="AD22" s="322">
        <v>0.7</v>
      </c>
      <c r="AE22" s="322">
        <v>0.7</v>
      </c>
      <c r="AF22" s="322">
        <v>0.8</v>
      </c>
      <c r="AG22" s="322">
        <v>0.8</v>
      </c>
      <c r="AH22" s="322">
        <v>0.8</v>
      </c>
      <c r="AI22" s="322">
        <v>0.7</v>
      </c>
      <c r="AJ22" s="322">
        <v>0.8</v>
      </c>
      <c r="AK22" s="322">
        <v>0.9</v>
      </c>
      <c r="AL22" s="322">
        <v>1.2</v>
      </c>
      <c r="AM22" s="322">
        <v>1.4</v>
      </c>
      <c r="AN22" s="322">
        <v>1.7</v>
      </c>
      <c r="AO22" s="322">
        <v>1.9</v>
      </c>
      <c r="AP22" s="322">
        <v>2.6</v>
      </c>
      <c r="AQ22" s="322">
        <v>3.3</v>
      </c>
      <c r="AR22" s="322">
        <v>3.5</v>
      </c>
      <c r="AS22" s="322">
        <v>4.2</v>
      </c>
      <c r="AT22" s="322">
        <v>5.5</v>
      </c>
      <c r="AU22" s="322">
        <v>6.4</v>
      </c>
      <c r="AV22" s="322">
        <v>6.2</v>
      </c>
      <c r="AW22" s="322">
        <v>7.5</v>
      </c>
      <c r="AX22" s="322">
        <v>8.6</v>
      </c>
      <c r="AY22" s="322">
        <v>10</v>
      </c>
      <c r="AZ22" s="322">
        <v>10.8</v>
      </c>
      <c r="BA22" s="322">
        <v>11.7</v>
      </c>
      <c r="BB22" s="322">
        <v>9.8000000000000007</v>
      </c>
      <c r="BC22" s="322">
        <v>10.4</v>
      </c>
      <c r="BD22" s="322">
        <v>10.3</v>
      </c>
      <c r="BE22" s="322">
        <v>10.7</v>
      </c>
      <c r="BF22" s="322">
        <v>13.8</v>
      </c>
      <c r="BG22" s="322">
        <v>14.6</v>
      </c>
      <c r="BH22" s="322">
        <v>15.7</v>
      </c>
      <c r="BI22" s="322">
        <v>16.399999999999999</v>
      </c>
      <c r="BJ22" s="322">
        <v>17</v>
      </c>
      <c r="BK22" s="322">
        <v>17.3</v>
      </c>
      <c r="BL22" s="322">
        <v>16.600000000000001</v>
      </c>
      <c r="BM22" s="322">
        <v>16</v>
      </c>
      <c r="BN22" s="322">
        <v>15.9</v>
      </c>
      <c r="BO22" s="322">
        <v>18</v>
      </c>
      <c r="BP22" s="322">
        <v>20.399999999999999</v>
      </c>
      <c r="BQ22" s="322">
        <v>22.5</v>
      </c>
      <c r="BR22" s="322">
        <v>24.1</v>
      </c>
      <c r="BS22" s="322">
        <v>26</v>
      </c>
      <c r="BT22" s="322">
        <v>28.7</v>
      </c>
      <c r="BU22" s="322">
        <v>31.8</v>
      </c>
      <c r="BV22" s="322">
        <v>34.9</v>
      </c>
      <c r="BW22" s="322">
        <v>35.4</v>
      </c>
      <c r="BX22" s="322">
        <v>36.5</v>
      </c>
      <c r="BY22" s="322">
        <v>41</v>
      </c>
      <c r="BZ22" s="322">
        <v>45.9</v>
      </c>
      <c r="CA22" s="322">
        <v>49.1</v>
      </c>
      <c r="CB22" s="322">
        <v>51.4</v>
      </c>
      <c r="CC22" s="322">
        <v>52.4</v>
      </c>
      <c r="CD22" s="322">
        <v>47.1</v>
      </c>
      <c r="CE22" s="322">
        <v>37</v>
      </c>
      <c r="CF22" s="322">
        <v>35.6</v>
      </c>
      <c r="CG22" s="322">
        <v>37</v>
      </c>
      <c r="CH22" s="322">
        <v>40.299999999999997</v>
      </c>
      <c r="CI22" s="322">
        <v>44.3</v>
      </c>
      <c r="CJ22" s="322">
        <v>47.1</v>
      </c>
      <c r="CK22" s="322">
        <v>51.7</v>
      </c>
      <c r="CL22" s="322"/>
      <c r="CM22" s="322"/>
      <c r="CN22" s="322"/>
      <c r="CO22" s="322"/>
      <c r="CP22" s="322"/>
      <c r="CQ22" s="322"/>
      <c r="CR22" s="322"/>
      <c r="CS22" s="322"/>
      <c r="CT22" s="322"/>
      <c r="CU22" s="322"/>
      <c r="CV22" s="322"/>
      <c r="CW22" s="322"/>
      <c r="CX22" s="322"/>
      <c r="CY22" s="322"/>
    </row>
    <row r="23" spans="1:103" x14ac:dyDescent="0.2">
      <c r="A23" s="322" t="s">
        <v>412</v>
      </c>
      <c r="B23" s="322" t="s">
        <v>1949</v>
      </c>
      <c r="C23" s="322">
        <v>0.2</v>
      </c>
      <c r="D23" s="322">
        <v>0.2</v>
      </c>
      <c r="E23" s="322">
        <v>0.2</v>
      </c>
      <c r="F23" s="322">
        <v>0.1</v>
      </c>
      <c r="G23" s="322">
        <v>0.1</v>
      </c>
      <c r="H23" s="322">
        <v>0.1</v>
      </c>
      <c r="I23" s="322">
        <v>0.1</v>
      </c>
      <c r="J23" s="322">
        <v>0.2</v>
      </c>
      <c r="K23" s="322">
        <v>0.2</v>
      </c>
      <c r="L23" s="322">
        <v>0.2</v>
      </c>
      <c r="M23" s="322">
        <v>0.2</v>
      </c>
      <c r="N23" s="322">
        <v>0.2</v>
      </c>
      <c r="O23" s="322">
        <v>0.2</v>
      </c>
      <c r="P23" s="322">
        <v>0.2</v>
      </c>
      <c r="Q23" s="322">
        <v>0.3</v>
      </c>
      <c r="R23" s="322">
        <v>0.3</v>
      </c>
      <c r="S23" s="322">
        <v>0.4</v>
      </c>
      <c r="T23" s="322">
        <v>0.4</v>
      </c>
      <c r="U23" s="322">
        <v>0.4</v>
      </c>
      <c r="V23" s="322">
        <v>0.4</v>
      </c>
      <c r="W23" s="322">
        <v>0.5</v>
      </c>
      <c r="X23" s="322">
        <v>0.5</v>
      </c>
      <c r="Y23" s="322">
        <v>0.6</v>
      </c>
      <c r="Z23" s="322">
        <v>0.6</v>
      </c>
      <c r="AA23" s="322">
        <v>0.6</v>
      </c>
      <c r="AB23" s="322">
        <v>0.6</v>
      </c>
      <c r="AC23" s="322">
        <v>0.7</v>
      </c>
      <c r="AD23" s="322">
        <v>0.7</v>
      </c>
      <c r="AE23" s="322">
        <v>0.7</v>
      </c>
      <c r="AF23" s="322">
        <v>0.8</v>
      </c>
      <c r="AG23" s="322">
        <v>0.8</v>
      </c>
      <c r="AH23" s="322">
        <v>0.9</v>
      </c>
      <c r="AI23" s="322">
        <v>0.9</v>
      </c>
      <c r="AJ23" s="322">
        <v>1</v>
      </c>
      <c r="AK23" s="322">
        <v>1.1000000000000001</v>
      </c>
      <c r="AL23" s="322">
        <v>1.2</v>
      </c>
      <c r="AM23" s="322">
        <v>1.2</v>
      </c>
      <c r="AN23" s="322">
        <v>1.4</v>
      </c>
      <c r="AO23" s="322">
        <v>1.4</v>
      </c>
      <c r="AP23" s="322">
        <v>1.5</v>
      </c>
      <c r="AQ23" s="322">
        <v>1.7</v>
      </c>
      <c r="AR23" s="322">
        <v>2.2000000000000002</v>
      </c>
      <c r="AS23" s="322">
        <v>2.2000000000000002</v>
      </c>
      <c r="AT23" s="322">
        <v>2.2000000000000002</v>
      </c>
      <c r="AU23" s="322">
        <v>2.2999999999999998</v>
      </c>
      <c r="AV23" s="322">
        <v>2.4</v>
      </c>
      <c r="AW23" s="322">
        <v>2.6</v>
      </c>
      <c r="AX23" s="322">
        <v>2.6</v>
      </c>
      <c r="AY23" s="322">
        <v>3</v>
      </c>
      <c r="AZ23" s="322">
        <v>3.6</v>
      </c>
      <c r="BA23" s="322">
        <v>4.2</v>
      </c>
      <c r="BB23" s="322">
        <v>4.7</v>
      </c>
      <c r="BC23" s="322">
        <v>5.3</v>
      </c>
      <c r="BD23" s="322">
        <v>5.9</v>
      </c>
      <c r="BE23" s="322">
        <v>6.5</v>
      </c>
      <c r="BF23" s="322">
        <v>7.1</v>
      </c>
      <c r="BG23" s="322">
        <v>7.3</v>
      </c>
      <c r="BH23" s="322">
        <v>7.8</v>
      </c>
      <c r="BI23" s="322">
        <v>8.8000000000000007</v>
      </c>
      <c r="BJ23" s="322">
        <v>9.6</v>
      </c>
      <c r="BK23" s="322">
        <v>10.1</v>
      </c>
      <c r="BL23" s="322">
        <v>10.9</v>
      </c>
      <c r="BM23" s="322">
        <v>11</v>
      </c>
      <c r="BN23" s="322">
        <v>11.5</v>
      </c>
      <c r="BO23" s="322">
        <v>12.8</v>
      </c>
      <c r="BP23" s="322">
        <v>14.6</v>
      </c>
      <c r="BQ23" s="322">
        <v>16.399999999999999</v>
      </c>
      <c r="BR23" s="322">
        <v>18.100000000000001</v>
      </c>
      <c r="BS23" s="322">
        <v>19.7</v>
      </c>
      <c r="BT23" s="322">
        <v>20.9</v>
      </c>
      <c r="BU23" s="322">
        <v>22.7</v>
      </c>
      <c r="BV23" s="322">
        <v>24.4</v>
      </c>
      <c r="BW23" s="322">
        <v>24.7</v>
      </c>
      <c r="BX23" s="322">
        <v>25.9</v>
      </c>
      <c r="BY23" s="322">
        <v>26.5</v>
      </c>
      <c r="BZ23" s="322">
        <v>26.9</v>
      </c>
      <c r="CA23" s="322">
        <v>27</v>
      </c>
      <c r="CB23" s="322">
        <v>27.2</v>
      </c>
      <c r="CC23" s="322">
        <v>27.1</v>
      </c>
      <c r="CD23" s="322">
        <v>27.2</v>
      </c>
      <c r="CE23" s="322">
        <v>26.4</v>
      </c>
      <c r="CF23" s="322">
        <v>27.1</v>
      </c>
      <c r="CG23" s="322">
        <v>27.1</v>
      </c>
      <c r="CH23" s="322">
        <v>27.2</v>
      </c>
      <c r="CI23" s="322">
        <v>27.4</v>
      </c>
      <c r="CJ23" s="322">
        <v>28.5</v>
      </c>
      <c r="CK23" s="322">
        <v>30.5</v>
      </c>
      <c r="CL23" s="322"/>
      <c r="CM23" s="322"/>
      <c r="CN23" s="322"/>
      <c r="CO23" s="322"/>
      <c r="CP23" s="322"/>
      <c r="CQ23" s="322"/>
      <c r="CR23" s="322"/>
      <c r="CS23" s="322"/>
      <c r="CT23" s="322"/>
      <c r="CU23" s="322"/>
      <c r="CV23" s="322"/>
      <c r="CW23" s="322"/>
      <c r="CX23" s="322"/>
      <c r="CY23" s="322"/>
    </row>
    <row r="24" spans="1:103" x14ac:dyDescent="0.2">
      <c r="A24" s="322" t="s">
        <v>410</v>
      </c>
      <c r="B24" s="322" t="s">
        <v>1950</v>
      </c>
      <c r="C24" s="322">
        <v>0.1</v>
      </c>
      <c r="D24" s="322">
        <v>0.1</v>
      </c>
      <c r="E24" s="322">
        <v>0</v>
      </c>
      <c r="F24" s="322">
        <v>0</v>
      </c>
      <c r="G24" s="322">
        <v>0</v>
      </c>
      <c r="H24" s="322">
        <v>0</v>
      </c>
      <c r="I24" s="322">
        <v>0</v>
      </c>
      <c r="J24" s="322">
        <v>0</v>
      </c>
      <c r="K24" s="322">
        <v>0</v>
      </c>
      <c r="L24" s="322">
        <v>0</v>
      </c>
      <c r="M24" s="322">
        <v>0</v>
      </c>
      <c r="N24" s="322">
        <v>0</v>
      </c>
      <c r="O24" s="322">
        <v>0</v>
      </c>
      <c r="P24" s="322">
        <v>0</v>
      </c>
      <c r="Q24" s="322">
        <v>0</v>
      </c>
      <c r="R24" s="322">
        <v>0</v>
      </c>
      <c r="S24" s="322">
        <v>0</v>
      </c>
      <c r="T24" s="322">
        <v>0.1</v>
      </c>
      <c r="U24" s="322">
        <v>0.1</v>
      </c>
      <c r="V24" s="322">
        <v>0.1</v>
      </c>
      <c r="W24" s="322">
        <v>0.1</v>
      </c>
      <c r="X24" s="322">
        <v>0.2</v>
      </c>
      <c r="Y24" s="322">
        <v>0.2</v>
      </c>
      <c r="Z24" s="322">
        <v>0.2</v>
      </c>
      <c r="AA24" s="322">
        <v>0.2</v>
      </c>
      <c r="AB24" s="322">
        <v>0.2</v>
      </c>
      <c r="AC24" s="322">
        <v>0.2</v>
      </c>
      <c r="AD24" s="322">
        <v>0.2</v>
      </c>
      <c r="AE24" s="322">
        <v>0.2</v>
      </c>
      <c r="AF24" s="322">
        <v>0.2</v>
      </c>
      <c r="AG24" s="322">
        <v>0.2</v>
      </c>
      <c r="AH24" s="322">
        <v>0.2</v>
      </c>
      <c r="AI24" s="322">
        <v>0.2</v>
      </c>
      <c r="AJ24" s="322">
        <v>0.3</v>
      </c>
      <c r="AK24" s="322">
        <v>0.3</v>
      </c>
      <c r="AL24" s="322">
        <v>0.3</v>
      </c>
      <c r="AM24" s="322">
        <v>0.4</v>
      </c>
      <c r="AN24" s="322">
        <v>0.5</v>
      </c>
      <c r="AO24" s="322">
        <v>0.5</v>
      </c>
      <c r="AP24" s="322">
        <v>0.5</v>
      </c>
      <c r="AQ24" s="322">
        <v>0.6</v>
      </c>
      <c r="AR24" s="322">
        <v>0.6</v>
      </c>
      <c r="AS24" s="322">
        <v>0.6</v>
      </c>
      <c r="AT24" s="322">
        <v>0.7</v>
      </c>
      <c r="AU24" s="322">
        <v>0.7</v>
      </c>
      <c r="AV24" s="322">
        <v>0.8</v>
      </c>
      <c r="AW24" s="322">
        <v>0.9</v>
      </c>
      <c r="AX24" s="322">
        <v>0.9</v>
      </c>
      <c r="AY24" s="322">
        <v>1</v>
      </c>
      <c r="AZ24" s="322">
        <v>1</v>
      </c>
      <c r="BA24" s="322">
        <v>1.1000000000000001</v>
      </c>
      <c r="BB24" s="322">
        <v>1.1000000000000001</v>
      </c>
      <c r="BC24" s="322">
        <v>1.2</v>
      </c>
      <c r="BD24" s="322">
        <v>1.1000000000000001</v>
      </c>
      <c r="BE24" s="322">
        <v>1.2</v>
      </c>
      <c r="BF24" s="322">
        <v>1.4</v>
      </c>
      <c r="BG24" s="322">
        <v>1.5</v>
      </c>
      <c r="BH24" s="322">
        <v>1.6</v>
      </c>
      <c r="BI24" s="322">
        <v>1.7</v>
      </c>
      <c r="BJ24" s="322">
        <v>1.9</v>
      </c>
      <c r="BK24" s="322">
        <v>1.9</v>
      </c>
      <c r="BL24" s="322">
        <v>2.1</v>
      </c>
      <c r="BM24" s="322">
        <v>2.2000000000000002</v>
      </c>
      <c r="BN24" s="322">
        <v>2.2000000000000002</v>
      </c>
      <c r="BO24" s="322">
        <v>2.4</v>
      </c>
      <c r="BP24" s="322">
        <v>2.7</v>
      </c>
      <c r="BQ24" s="322">
        <v>2.9</v>
      </c>
      <c r="BR24" s="322">
        <v>3.1</v>
      </c>
      <c r="BS24" s="322">
        <v>3.2</v>
      </c>
      <c r="BT24" s="322">
        <v>3.5</v>
      </c>
      <c r="BU24" s="322">
        <v>3.9</v>
      </c>
      <c r="BV24" s="322">
        <v>4.7</v>
      </c>
      <c r="BW24" s="322">
        <v>4.9000000000000004</v>
      </c>
      <c r="BX24" s="322">
        <v>5.2</v>
      </c>
      <c r="BY24" s="322">
        <v>5.0999999999999996</v>
      </c>
      <c r="BZ24" s="322">
        <v>5.3</v>
      </c>
      <c r="CA24" s="322">
        <v>5.3</v>
      </c>
      <c r="CB24" s="322">
        <v>5.5</v>
      </c>
      <c r="CC24" s="322">
        <v>5.4</v>
      </c>
      <c r="CD24" s="322">
        <v>5.0999999999999996</v>
      </c>
      <c r="CE24" s="322">
        <v>4.5999999999999996</v>
      </c>
      <c r="CF24" s="322">
        <v>4.5999999999999996</v>
      </c>
      <c r="CG24" s="322">
        <v>4.7</v>
      </c>
      <c r="CH24" s="322">
        <v>4.9000000000000004</v>
      </c>
      <c r="CI24" s="322">
        <v>5</v>
      </c>
      <c r="CJ24" s="322">
        <v>5.2</v>
      </c>
      <c r="CK24" s="322">
        <v>5.7</v>
      </c>
      <c r="CL24" s="322"/>
      <c r="CM24" s="322"/>
      <c r="CN24" s="322"/>
      <c r="CO24" s="322"/>
      <c r="CP24" s="322"/>
      <c r="CQ24" s="322"/>
      <c r="CR24" s="322"/>
      <c r="CS24" s="322"/>
      <c r="CT24" s="322"/>
      <c r="CU24" s="322"/>
      <c r="CV24" s="322"/>
      <c r="CW24" s="322"/>
      <c r="CX24" s="322"/>
      <c r="CY24" s="322"/>
    </row>
    <row r="25" spans="1:103" x14ac:dyDescent="0.2">
      <c r="A25" s="322" t="s">
        <v>408</v>
      </c>
      <c r="B25" s="83" t="s">
        <v>1951</v>
      </c>
      <c r="C25" s="322">
        <v>1.2</v>
      </c>
      <c r="D25" s="322">
        <v>1.1000000000000001</v>
      </c>
      <c r="E25" s="322">
        <v>0.8</v>
      </c>
      <c r="F25" s="322">
        <v>0.6</v>
      </c>
      <c r="G25" s="322">
        <v>0.5</v>
      </c>
      <c r="H25" s="322">
        <v>0.6</v>
      </c>
      <c r="I25" s="322">
        <v>0.6</v>
      </c>
      <c r="J25" s="322">
        <v>0.7</v>
      </c>
      <c r="K25" s="322">
        <v>0.8</v>
      </c>
      <c r="L25" s="322">
        <v>0.8</v>
      </c>
      <c r="M25" s="322">
        <v>0.9</v>
      </c>
      <c r="N25" s="322">
        <v>1</v>
      </c>
      <c r="O25" s="322">
        <v>1.2</v>
      </c>
      <c r="P25" s="322">
        <v>1.5</v>
      </c>
      <c r="Q25" s="322">
        <v>1.9</v>
      </c>
      <c r="R25" s="322">
        <v>2.1</v>
      </c>
      <c r="S25" s="322">
        <v>2.4</v>
      </c>
      <c r="T25" s="322">
        <v>2.8</v>
      </c>
      <c r="U25" s="322">
        <v>2.8</v>
      </c>
      <c r="V25" s="322">
        <v>2.9</v>
      </c>
      <c r="W25" s="322">
        <v>2.8</v>
      </c>
      <c r="X25" s="322">
        <v>2.9</v>
      </c>
      <c r="Y25" s="322">
        <v>3.2</v>
      </c>
      <c r="Z25" s="322">
        <v>3.4</v>
      </c>
      <c r="AA25" s="322">
        <v>3.5</v>
      </c>
      <c r="AB25" s="322">
        <v>3.6</v>
      </c>
      <c r="AC25" s="322">
        <v>3.7</v>
      </c>
      <c r="AD25" s="322">
        <v>4</v>
      </c>
      <c r="AE25" s="322">
        <v>4</v>
      </c>
      <c r="AF25" s="322">
        <v>4.0999999999999996</v>
      </c>
      <c r="AG25" s="322">
        <v>4.2</v>
      </c>
      <c r="AH25" s="322">
        <v>4.3</v>
      </c>
      <c r="AI25" s="322">
        <v>4.3</v>
      </c>
      <c r="AJ25" s="322">
        <v>4.7</v>
      </c>
      <c r="AK25" s="322">
        <v>4.9000000000000004</v>
      </c>
      <c r="AL25" s="322">
        <v>5.5</v>
      </c>
      <c r="AM25" s="322">
        <v>6</v>
      </c>
      <c r="AN25" s="322">
        <v>6.9</v>
      </c>
      <c r="AO25" s="322">
        <v>7.1</v>
      </c>
      <c r="AP25" s="322">
        <v>8</v>
      </c>
      <c r="AQ25" s="322">
        <v>8.6999999999999993</v>
      </c>
      <c r="AR25" s="322">
        <v>9.4</v>
      </c>
      <c r="AS25" s="322">
        <v>10.1</v>
      </c>
      <c r="AT25" s="322">
        <v>11</v>
      </c>
      <c r="AU25" s="322">
        <v>12.9</v>
      </c>
      <c r="AV25" s="322">
        <v>14.5</v>
      </c>
      <c r="AW25" s="322">
        <v>16.5</v>
      </c>
      <c r="AX25" s="322">
        <v>19.100000000000001</v>
      </c>
      <c r="AY25" s="322">
        <v>21.1</v>
      </c>
      <c r="AZ25" s="322">
        <v>23.5</v>
      </c>
      <c r="BA25" s="322">
        <v>25.1</v>
      </c>
      <c r="BB25" s="322">
        <v>27.6</v>
      </c>
      <c r="BC25" s="322">
        <v>29.6</v>
      </c>
      <c r="BD25" s="322">
        <v>29.9</v>
      </c>
      <c r="BE25" s="322">
        <v>33.700000000000003</v>
      </c>
      <c r="BF25" s="322">
        <v>38.299999999999997</v>
      </c>
      <c r="BG25" s="322">
        <v>41.6</v>
      </c>
      <c r="BH25" s="322">
        <v>47.5</v>
      </c>
      <c r="BI25" s="322">
        <v>52.5</v>
      </c>
      <c r="BJ25" s="322">
        <v>57.8</v>
      </c>
      <c r="BK25" s="322">
        <v>61.3</v>
      </c>
      <c r="BL25" s="322">
        <v>65.5</v>
      </c>
      <c r="BM25" s="322">
        <v>64.900000000000006</v>
      </c>
      <c r="BN25" s="322">
        <v>68</v>
      </c>
      <c r="BO25" s="322">
        <v>72</v>
      </c>
      <c r="BP25" s="322">
        <v>76.5</v>
      </c>
      <c r="BQ25" s="322">
        <v>79.599999999999994</v>
      </c>
      <c r="BR25" s="322">
        <v>84.3</v>
      </c>
      <c r="BS25" s="322">
        <v>87.3</v>
      </c>
      <c r="BT25" s="322">
        <v>94.2</v>
      </c>
      <c r="BU25" s="322">
        <v>102.7</v>
      </c>
      <c r="BV25" s="322">
        <v>110.4</v>
      </c>
      <c r="BW25" s="322">
        <v>108.4</v>
      </c>
      <c r="BX25" s="322">
        <v>113.4</v>
      </c>
      <c r="BY25" s="322">
        <v>121.7</v>
      </c>
      <c r="BZ25" s="322">
        <v>132.1</v>
      </c>
      <c r="CA25" s="322">
        <v>141</v>
      </c>
      <c r="CB25" s="322">
        <v>153.5</v>
      </c>
      <c r="CC25" s="322">
        <v>164.8</v>
      </c>
      <c r="CD25" s="322">
        <v>164.6</v>
      </c>
      <c r="CE25" s="322">
        <v>158.19999999999999</v>
      </c>
      <c r="CF25" s="322">
        <v>165.6</v>
      </c>
      <c r="CG25" s="322">
        <v>180.2</v>
      </c>
      <c r="CH25" s="322">
        <v>188.1</v>
      </c>
      <c r="CI25" s="322">
        <v>195.9</v>
      </c>
      <c r="CJ25" s="322">
        <v>201.2</v>
      </c>
      <c r="CK25" s="322">
        <v>208.7</v>
      </c>
      <c r="CL25" s="322"/>
      <c r="CM25" s="322"/>
      <c r="CN25" s="322"/>
      <c r="CO25" s="322"/>
      <c r="CP25" s="322"/>
      <c r="CQ25" s="322"/>
      <c r="CR25" s="322"/>
      <c r="CS25" s="322"/>
      <c r="CT25" s="322"/>
      <c r="CU25" s="322"/>
      <c r="CV25" s="322"/>
      <c r="CW25" s="322"/>
      <c r="CX25" s="322"/>
      <c r="CY25" s="322"/>
    </row>
    <row r="26" spans="1:103" x14ac:dyDescent="0.2">
      <c r="A26" s="322" t="s">
        <v>406</v>
      </c>
      <c r="B26" s="322" t="s">
        <v>1952</v>
      </c>
      <c r="C26" s="322">
        <v>0.6</v>
      </c>
      <c r="D26" s="322">
        <v>0.5</v>
      </c>
      <c r="E26" s="322">
        <v>0.3</v>
      </c>
      <c r="F26" s="322">
        <v>0.3</v>
      </c>
      <c r="G26" s="322">
        <v>0.2</v>
      </c>
      <c r="H26" s="322">
        <v>0.2</v>
      </c>
      <c r="I26" s="322">
        <v>0.2</v>
      </c>
      <c r="J26" s="322">
        <v>0.3</v>
      </c>
      <c r="K26" s="322">
        <v>0.3</v>
      </c>
      <c r="L26" s="322">
        <v>0.3</v>
      </c>
      <c r="M26" s="322">
        <v>0.4</v>
      </c>
      <c r="N26" s="322">
        <v>0.4</v>
      </c>
      <c r="O26" s="322">
        <v>0.6</v>
      </c>
      <c r="P26" s="322">
        <v>0.7</v>
      </c>
      <c r="Q26" s="322">
        <v>0.9</v>
      </c>
      <c r="R26" s="322">
        <v>1</v>
      </c>
      <c r="S26" s="322">
        <v>1.2</v>
      </c>
      <c r="T26" s="322">
        <v>1.4</v>
      </c>
      <c r="U26" s="322">
        <v>1.4</v>
      </c>
      <c r="V26" s="322">
        <v>1.4</v>
      </c>
      <c r="W26" s="322">
        <v>1.3</v>
      </c>
      <c r="X26" s="322">
        <v>1.3</v>
      </c>
      <c r="Y26" s="322">
        <v>1.4</v>
      </c>
      <c r="Z26" s="322">
        <v>1.5</v>
      </c>
      <c r="AA26" s="322">
        <v>1.6</v>
      </c>
      <c r="AB26" s="322">
        <v>1.7</v>
      </c>
      <c r="AC26" s="322">
        <v>1.8</v>
      </c>
      <c r="AD26" s="322">
        <v>1.8</v>
      </c>
      <c r="AE26" s="322">
        <v>1.8</v>
      </c>
      <c r="AF26" s="322">
        <v>1.9</v>
      </c>
      <c r="AG26" s="322">
        <v>2</v>
      </c>
      <c r="AH26" s="322">
        <v>1.9</v>
      </c>
      <c r="AI26" s="322">
        <v>1.9</v>
      </c>
      <c r="AJ26" s="322">
        <v>2</v>
      </c>
      <c r="AK26" s="322">
        <v>2.2000000000000002</v>
      </c>
      <c r="AL26" s="322">
        <v>2.4</v>
      </c>
      <c r="AM26" s="322">
        <v>2.7</v>
      </c>
      <c r="AN26" s="322">
        <v>3.2</v>
      </c>
      <c r="AO26" s="322">
        <v>3.5</v>
      </c>
      <c r="AP26" s="322">
        <v>3.8</v>
      </c>
      <c r="AQ26" s="322">
        <v>4</v>
      </c>
      <c r="AR26" s="322">
        <v>4.0999999999999996</v>
      </c>
      <c r="AS26" s="322">
        <v>4.4000000000000004</v>
      </c>
      <c r="AT26" s="322">
        <v>4.8</v>
      </c>
      <c r="AU26" s="322">
        <v>6</v>
      </c>
      <c r="AV26" s="322">
        <v>7</v>
      </c>
      <c r="AW26" s="322">
        <v>8.1</v>
      </c>
      <c r="AX26" s="322">
        <v>9.8000000000000007</v>
      </c>
      <c r="AY26" s="322">
        <v>11</v>
      </c>
      <c r="AZ26" s="322">
        <v>12.3</v>
      </c>
      <c r="BA26" s="322">
        <v>13</v>
      </c>
      <c r="BB26" s="322">
        <v>15</v>
      </c>
      <c r="BC26" s="322">
        <v>16</v>
      </c>
      <c r="BD26" s="322">
        <v>15.6</v>
      </c>
      <c r="BE26" s="322">
        <v>17.399999999999999</v>
      </c>
      <c r="BF26" s="322">
        <v>19.8</v>
      </c>
      <c r="BG26" s="322">
        <v>21.1</v>
      </c>
      <c r="BH26" s="322">
        <v>24.3</v>
      </c>
      <c r="BI26" s="322">
        <v>26.2</v>
      </c>
      <c r="BJ26" s="322">
        <v>28.3</v>
      </c>
      <c r="BK26" s="322">
        <v>29.2</v>
      </c>
      <c r="BL26" s="322">
        <v>30.3</v>
      </c>
      <c r="BM26" s="322">
        <v>30.2</v>
      </c>
      <c r="BN26" s="322">
        <v>31.6</v>
      </c>
      <c r="BO26" s="322">
        <v>33.9</v>
      </c>
      <c r="BP26" s="322">
        <v>36</v>
      </c>
      <c r="BQ26" s="322">
        <v>37.799999999999997</v>
      </c>
      <c r="BR26" s="322">
        <v>39.9</v>
      </c>
      <c r="BS26" s="322">
        <v>39.9</v>
      </c>
      <c r="BT26" s="322">
        <v>42.6</v>
      </c>
      <c r="BU26" s="322">
        <v>46.5</v>
      </c>
      <c r="BV26" s="322">
        <v>49.1</v>
      </c>
      <c r="BW26" s="322">
        <v>47.6</v>
      </c>
      <c r="BX26" s="322">
        <v>49.1</v>
      </c>
      <c r="BY26" s="322">
        <v>51.9</v>
      </c>
      <c r="BZ26" s="322">
        <v>56.6</v>
      </c>
      <c r="CA26" s="322">
        <v>59.8</v>
      </c>
      <c r="CB26" s="322">
        <v>64.2</v>
      </c>
      <c r="CC26" s="322">
        <v>67.2</v>
      </c>
      <c r="CD26" s="322">
        <v>65.3</v>
      </c>
      <c r="CE26" s="322">
        <v>60.3</v>
      </c>
      <c r="CF26" s="322">
        <v>62.6</v>
      </c>
      <c r="CG26" s="322">
        <v>69.400000000000006</v>
      </c>
      <c r="CH26" s="322">
        <v>72.400000000000006</v>
      </c>
      <c r="CI26" s="322">
        <v>75.3</v>
      </c>
      <c r="CJ26" s="322">
        <v>77</v>
      </c>
      <c r="CK26" s="322">
        <v>77.2</v>
      </c>
      <c r="CL26" s="322"/>
      <c r="CM26" s="322"/>
      <c r="CN26" s="322"/>
      <c r="CO26" s="322"/>
      <c r="CP26" s="322"/>
      <c r="CQ26" s="322"/>
      <c r="CR26" s="322"/>
      <c r="CS26" s="322"/>
      <c r="CT26" s="322"/>
      <c r="CU26" s="322"/>
      <c r="CV26" s="322"/>
      <c r="CW26" s="322"/>
      <c r="CX26" s="322"/>
      <c r="CY26" s="322"/>
    </row>
    <row r="27" spans="1:103" x14ac:dyDescent="0.2">
      <c r="A27" s="322" t="s">
        <v>404</v>
      </c>
      <c r="B27" s="322" t="s">
        <v>1953</v>
      </c>
      <c r="C27" s="322">
        <v>0.2</v>
      </c>
      <c r="D27" s="322">
        <v>0.2</v>
      </c>
      <c r="E27" s="322">
        <v>0.1</v>
      </c>
      <c r="F27" s="322">
        <v>0.1</v>
      </c>
      <c r="G27" s="322">
        <v>0.1</v>
      </c>
      <c r="H27" s="322">
        <v>0.1</v>
      </c>
      <c r="I27" s="322">
        <v>0.2</v>
      </c>
      <c r="J27" s="322">
        <v>0.2</v>
      </c>
      <c r="K27" s="322">
        <v>0.2</v>
      </c>
      <c r="L27" s="322">
        <v>0.2</v>
      </c>
      <c r="M27" s="322">
        <v>0.2</v>
      </c>
      <c r="N27" s="322">
        <v>0.2</v>
      </c>
      <c r="O27" s="322">
        <v>0.3</v>
      </c>
      <c r="P27" s="322">
        <v>0.3</v>
      </c>
      <c r="Q27" s="322">
        <v>0.4</v>
      </c>
      <c r="R27" s="322">
        <v>0.4</v>
      </c>
      <c r="S27" s="322">
        <v>0.4</v>
      </c>
      <c r="T27" s="322">
        <v>0.5</v>
      </c>
      <c r="U27" s="322">
        <v>0.5</v>
      </c>
      <c r="V27" s="322">
        <v>0.5</v>
      </c>
      <c r="W27" s="322">
        <v>0.5</v>
      </c>
      <c r="X27" s="322">
        <v>0.6</v>
      </c>
      <c r="Y27" s="322">
        <v>0.6</v>
      </c>
      <c r="Z27" s="322">
        <v>0.7</v>
      </c>
      <c r="AA27" s="322">
        <v>0.7</v>
      </c>
      <c r="AB27" s="322">
        <v>0.7</v>
      </c>
      <c r="AC27" s="322">
        <v>0.7</v>
      </c>
      <c r="AD27" s="322">
        <v>0.8</v>
      </c>
      <c r="AE27" s="322">
        <v>0.8</v>
      </c>
      <c r="AF27" s="322">
        <v>0.8</v>
      </c>
      <c r="AG27" s="322">
        <v>0.8</v>
      </c>
      <c r="AH27" s="322">
        <v>0.9</v>
      </c>
      <c r="AI27" s="322">
        <v>0.9</v>
      </c>
      <c r="AJ27" s="322">
        <v>1.1000000000000001</v>
      </c>
      <c r="AK27" s="322">
        <v>1</v>
      </c>
      <c r="AL27" s="322">
        <v>1.2</v>
      </c>
      <c r="AM27" s="322">
        <v>1.3</v>
      </c>
      <c r="AN27" s="322">
        <v>1.4</v>
      </c>
      <c r="AO27" s="322">
        <v>1.3</v>
      </c>
      <c r="AP27" s="322">
        <v>1.5</v>
      </c>
      <c r="AQ27" s="322">
        <v>1.7</v>
      </c>
      <c r="AR27" s="322">
        <v>1.9</v>
      </c>
      <c r="AS27" s="322">
        <v>1.9</v>
      </c>
      <c r="AT27" s="322">
        <v>2.2000000000000002</v>
      </c>
      <c r="AU27" s="322">
        <v>2.4</v>
      </c>
      <c r="AV27" s="322">
        <v>2.7</v>
      </c>
      <c r="AW27" s="322">
        <v>3</v>
      </c>
      <c r="AX27" s="322">
        <v>3.3</v>
      </c>
      <c r="AY27" s="322">
        <v>3.5</v>
      </c>
      <c r="AZ27" s="322">
        <v>3.9</v>
      </c>
      <c r="BA27" s="322">
        <v>4.5</v>
      </c>
      <c r="BB27" s="322">
        <v>5.0999999999999996</v>
      </c>
      <c r="BC27" s="322">
        <v>5.7</v>
      </c>
      <c r="BD27" s="322">
        <v>6.2</v>
      </c>
      <c r="BE27" s="322">
        <v>7.1</v>
      </c>
      <c r="BF27" s="322">
        <v>8.4</v>
      </c>
      <c r="BG27" s="322">
        <v>9.6</v>
      </c>
      <c r="BH27" s="322">
        <v>11</v>
      </c>
      <c r="BI27" s="322">
        <v>12.6</v>
      </c>
      <c r="BJ27" s="322">
        <v>14.8</v>
      </c>
      <c r="BK27" s="322">
        <v>15.9</v>
      </c>
      <c r="BL27" s="322">
        <v>18.399999999999999</v>
      </c>
      <c r="BM27" s="322">
        <v>17.5</v>
      </c>
      <c r="BN27" s="322">
        <v>18.100000000000001</v>
      </c>
      <c r="BO27" s="322">
        <v>18.899999999999999</v>
      </c>
      <c r="BP27" s="322">
        <v>20.399999999999999</v>
      </c>
      <c r="BQ27" s="322">
        <v>21</v>
      </c>
      <c r="BR27" s="322">
        <v>23</v>
      </c>
      <c r="BS27" s="322">
        <v>25.3</v>
      </c>
      <c r="BT27" s="322">
        <v>27.8</v>
      </c>
      <c r="BU27" s="322">
        <v>29.7</v>
      </c>
      <c r="BV27" s="322">
        <v>32.200000000000003</v>
      </c>
      <c r="BW27" s="322">
        <v>31.8</v>
      </c>
      <c r="BX27" s="322">
        <v>34</v>
      </c>
      <c r="BY27" s="322">
        <v>36.5</v>
      </c>
      <c r="BZ27" s="322">
        <v>39.700000000000003</v>
      </c>
      <c r="CA27" s="322">
        <v>43.2</v>
      </c>
      <c r="CB27" s="322">
        <v>46.9</v>
      </c>
      <c r="CC27" s="322">
        <v>51.6</v>
      </c>
      <c r="CD27" s="322">
        <v>52.5</v>
      </c>
      <c r="CE27" s="322">
        <v>52.7</v>
      </c>
      <c r="CF27" s="322">
        <v>55.6</v>
      </c>
      <c r="CG27" s="322">
        <v>58.9</v>
      </c>
      <c r="CH27" s="322">
        <v>60.8</v>
      </c>
      <c r="CI27" s="322">
        <v>62.8</v>
      </c>
      <c r="CJ27" s="322">
        <v>64.900000000000006</v>
      </c>
      <c r="CK27" s="322">
        <v>67.5</v>
      </c>
      <c r="CL27" s="322"/>
      <c r="CM27" s="322"/>
      <c r="CN27" s="322"/>
      <c r="CO27" s="322"/>
      <c r="CP27" s="322"/>
      <c r="CQ27" s="322"/>
      <c r="CR27" s="322"/>
      <c r="CS27" s="322"/>
      <c r="CT27" s="322"/>
      <c r="CU27" s="322"/>
      <c r="CV27" s="322"/>
      <c r="CW27" s="322"/>
      <c r="CX27" s="322"/>
      <c r="CY27" s="322"/>
    </row>
    <row r="28" spans="1:103" x14ac:dyDescent="0.2">
      <c r="A28" s="322" t="s">
        <v>402</v>
      </c>
      <c r="B28" s="322" t="s">
        <v>1954</v>
      </c>
      <c r="C28" s="322">
        <v>0.1</v>
      </c>
      <c r="D28" s="322">
        <v>0.1</v>
      </c>
      <c r="E28" s="322">
        <v>0.1</v>
      </c>
      <c r="F28" s="322">
        <v>0</v>
      </c>
      <c r="G28" s="322">
        <v>0</v>
      </c>
      <c r="H28" s="322">
        <v>0</v>
      </c>
      <c r="I28" s="322">
        <v>0</v>
      </c>
      <c r="J28" s="322">
        <v>0.1</v>
      </c>
      <c r="K28" s="322">
        <v>0.1</v>
      </c>
      <c r="L28" s="322">
        <v>0.1</v>
      </c>
      <c r="M28" s="322">
        <v>0.1</v>
      </c>
      <c r="N28" s="322">
        <v>0.1</v>
      </c>
      <c r="O28" s="322">
        <v>0.1</v>
      </c>
      <c r="P28" s="322">
        <v>0.1</v>
      </c>
      <c r="Q28" s="322">
        <v>0.1</v>
      </c>
      <c r="R28" s="322">
        <v>0.1</v>
      </c>
      <c r="S28" s="322">
        <v>0.1</v>
      </c>
      <c r="T28" s="322">
        <v>0.1</v>
      </c>
      <c r="U28" s="322">
        <v>0.1</v>
      </c>
      <c r="V28" s="322">
        <v>0.1</v>
      </c>
      <c r="W28" s="322">
        <v>0.2</v>
      </c>
      <c r="X28" s="322">
        <v>0.2</v>
      </c>
      <c r="Y28" s="322">
        <v>0.2</v>
      </c>
      <c r="Z28" s="322">
        <v>0.2</v>
      </c>
      <c r="AA28" s="322">
        <v>0.2</v>
      </c>
      <c r="AB28" s="322">
        <v>0.2</v>
      </c>
      <c r="AC28" s="322">
        <v>0.2</v>
      </c>
      <c r="AD28" s="322">
        <v>0.2</v>
      </c>
      <c r="AE28" s="322">
        <v>0.2</v>
      </c>
      <c r="AF28" s="322">
        <v>0.3</v>
      </c>
      <c r="AG28" s="322">
        <v>0.3</v>
      </c>
      <c r="AH28" s="322">
        <v>0.3</v>
      </c>
      <c r="AI28" s="322">
        <v>0.3</v>
      </c>
      <c r="AJ28" s="322">
        <v>0.3</v>
      </c>
      <c r="AK28" s="322">
        <v>0.4</v>
      </c>
      <c r="AL28" s="322">
        <v>0.4</v>
      </c>
      <c r="AM28" s="322">
        <v>0.4</v>
      </c>
      <c r="AN28" s="322">
        <v>0.5</v>
      </c>
      <c r="AO28" s="322">
        <v>0.5</v>
      </c>
      <c r="AP28" s="322">
        <v>0.5</v>
      </c>
      <c r="AQ28" s="322">
        <v>0.6</v>
      </c>
      <c r="AR28" s="322">
        <v>0.7</v>
      </c>
      <c r="AS28" s="322">
        <v>0.8</v>
      </c>
      <c r="AT28" s="322">
        <v>0.7</v>
      </c>
      <c r="AU28" s="322">
        <v>0.8</v>
      </c>
      <c r="AV28" s="322">
        <v>0.8</v>
      </c>
      <c r="AW28" s="322">
        <v>0.9</v>
      </c>
      <c r="AX28" s="322">
        <v>1</v>
      </c>
      <c r="AY28" s="322">
        <v>1.1000000000000001</v>
      </c>
      <c r="AZ28" s="322">
        <v>1.3</v>
      </c>
      <c r="BA28" s="322">
        <v>1.5</v>
      </c>
      <c r="BB28" s="322">
        <v>1.7</v>
      </c>
      <c r="BC28" s="322">
        <v>2</v>
      </c>
      <c r="BD28" s="322">
        <v>2.2000000000000002</v>
      </c>
      <c r="BE28" s="322">
        <v>2.5</v>
      </c>
      <c r="BF28" s="322">
        <v>2.9</v>
      </c>
      <c r="BG28" s="322">
        <v>3.2</v>
      </c>
      <c r="BH28" s="322">
        <v>3.6</v>
      </c>
      <c r="BI28" s="322">
        <v>4.2</v>
      </c>
      <c r="BJ28" s="322">
        <v>4.5999999999999996</v>
      </c>
      <c r="BK28" s="322">
        <v>4.9000000000000004</v>
      </c>
      <c r="BL28" s="322">
        <v>5.3</v>
      </c>
      <c r="BM28" s="322">
        <v>5.4</v>
      </c>
      <c r="BN28" s="322">
        <v>5.6</v>
      </c>
      <c r="BO28" s="322">
        <v>6.1</v>
      </c>
      <c r="BP28" s="322">
        <v>6.5</v>
      </c>
      <c r="BQ28" s="322">
        <v>6.8</v>
      </c>
      <c r="BR28" s="322">
        <v>7</v>
      </c>
      <c r="BS28" s="322">
        <v>7.3</v>
      </c>
      <c r="BT28" s="322">
        <v>7.9</v>
      </c>
      <c r="BU28" s="322">
        <v>8.6</v>
      </c>
      <c r="BV28" s="322">
        <v>9</v>
      </c>
      <c r="BW28" s="322">
        <v>9.1999999999999993</v>
      </c>
      <c r="BX28" s="322">
        <v>9.6999999999999993</v>
      </c>
      <c r="BY28" s="322">
        <v>9.9</v>
      </c>
      <c r="BZ28" s="322">
        <v>9.9</v>
      </c>
      <c r="CA28" s="322">
        <v>9.8000000000000007</v>
      </c>
      <c r="CB28" s="322">
        <v>9.6999999999999993</v>
      </c>
      <c r="CC28" s="322">
        <v>9.4</v>
      </c>
      <c r="CD28" s="322">
        <v>9.5</v>
      </c>
      <c r="CE28" s="322">
        <v>9.1999999999999993</v>
      </c>
      <c r="CF28" s="322">
        <v>9.4</v>
      </c>
      <c r="CG28" s="322">
        <v>9.4</v>
      </c>
      <c r="CH28" s="322">
        <v>9.4</v>
      </c>
      <c r="CI28" s="322">
        <v>9.5</v>
      </c>
      <c r="CJ28" s="322">
        <v>9.9</v>
      </c>
      <c r="CK28" s="322">
        <v>10.6</v>
      </c>
      <c r="CL28" s="322"/>
      <c r="CM28" s="322"/>
      <c r="CN28" s="322"/>
      <c r="CO28" s="322"/>
      <c r="CP28" s="322"/>
      <c r="CQ28" s="322"/>
      <c r="CR28" s="322"/>
      <c r="CS28" s="322"/>
      <c r="CT28" s="322"/>
      <c r="CU28" s="322"/>
      <c r="CV28" s="322"/>
      <c r="CW28" s="322"/>
      <c r="CX28" s="322"/>
      <c r="CY28" s="322"/>
    </row>
    <row r="29" spans="1:103" x14ac:dyDescent="0.2">
      <c r="A29" s="322" t="s">
        <v>400</v>
      </c>
      <c r="B29" s="322" t="s">
        <v>1955</v>
      </c>
      <c r="C29" s="322">
        <v>0.4</v>
      </c>
      <c r="D29" s="322">
        <v>0.3</v>
      </c>
      <c r="E29" s="322">
        <v>0.3</v>
      </c>
      <c r="F29" s="322">
        <v>0.2</v>
      </c>
      <c r="G29" s="322">
        <v>0.2</v>
      </c>
      <c r="H29" s="322">
        <v>0.2</v>
      </c>
      <c r="I29" s="322">
        <v>0.2</v>
      </c>
      <c r="J29" s="322">
        <v>0.2</v>
      </c>
      <c r="K29" s="322">
        <v>0.3</v>
      </c>
      <c r="L29" s="322">
        <v>0.3</v>
      </c>
      <c r="M29" s="322">
        <v>0.3</v>
      </c>
      <c r="N29" s="322">
        <v>0.3</v>
      </c>
      <c r="O29" s="322">
        <v>0.3</v>
      </c>
      <c r="P29" s="322">
        <v>0.4</v>
      </c>
      <c r="Q29" s="322">
        <v>0.5</v>
      </c>
      <c r="R29" s="322">
        <v>0.6</v>
      </c>
      <c r="S29" s="322">
        <v>0.6</v>
      </c>
      <c r="T29" s="322">
        <v>0.8</v>
      </c>
      <c r="U29" s="322">
        <v>0.8</v>
      </c>
      <c r="V29" s="322">
        <v>0.8</v>
      </c>
      <c r="W29" s="322">
        <v>0.8</v>
      </c>
      <c r="X29" s="322">
        <v>0.8</v>
      </c>
      <c r="Y29" s="322">
        <v>0.9</v>
      </c>
      <c r="Z29" s="322">
        <v>1</v>
      </c>
      <c r="AA29" s="322">
        <v>1</v>
      </c>
      <c r="AB29" s="322">
        <v>1</v>
      </c>
      <c r="AC29" s="322">
        <v>1</v>
      </c>
      <c r="AD29" s="322">
        <v>1.1000000000000001</v>
      </c>
      <c r="AE29" s="322">
        <v>1.1000000000000001</v>
      </c>
      <c r="AF29" s="322">
        <v>1.1000000000000001</v>
      </c>
      <c r="AG29" s="322">
        <v>1.1000000000000001</v>
      </c>
      <c r="AH29" s="322">
        <v>1.2</v>
      </c>
      <c r="AI29" s="322">
        <v>1.2</v>
      </c>
      <c r="AJ29" s="322">
        <v>1.3</v>
      </c>
      <c r="AK29" s="322">
        <v>1.3</v>
      </c>
      <c r="AL29" s="322">
        <v>1.5</v>
      </c>
      <c r="AM29" s="322">
        <v>1.6</v>
      </c>
      <c r="AN29" s="322">
        <v>1.8</v>
      </c>
      <c r="AO29" s="322">
        <v>1.9</v>
      </c>
      <c r="AP29" s="322">
        <v>2.2000000000000002</v>
      </c>
      <c r="AQ29" s="322">
        <v>2.4</v>
      </c>
      <c r="AR29" s="322">
        <v>2.6</v>
      </c>
      <c r="AS29" s="322">
        <v>2.9</v>
      </c>
      <c r="AT29" s="322">
        <v>3.2</v>
      </c>
      <c r="AU29" s="322">
        <v>3.6</v>
      </c>
      <c r="AV29" s="322">
        <v>4</v>
      </c>
      <c r="AW29" s="322">
        <v>4.4000000000000004</v>
      </c>
      <c r="AX29" s="322">
        <v>5</v>
      </c>
      <c r="AY29" s="322">
        <v>5.4</v>
      </c>
      <c r="AZ29" s="322">
        <v>5.7</v>
      </c>
      <c r="BA29" s="322">
        <v>5.6</v>
      </c>
      <c r="BB29" s="322">
        <v>5.2</v>
      </c>
      <c r="BC29" s="322">
        <v>4.9000000000000004</v>
      </c>
      <c r="BD29" s="322">
        <v>4.7</v>
      </c>
      <c r="BE29" s="322">
        <v>5.4</v>
      </c>
      <c r="BF29" s="322">
        <v>6</v>
      </c>
      <c r="BG29" s="322">
        <v>6.5</v>
      </c>
      <c r="BH29" s="322">
        <v>7.2</v>
      </c>
      <c r="BI29" s="322">
        <v>8.1</v>
      </c>
      <c r="BJ29" s="322">
        <v>8.6999999999999993</v>
      </c>
      <c r="BK29" s="322">
        <v>9.6999999999999993</v>
      </c>
      <c r="BL29" s="322">
        <v>9.6999999999999993</v>
      </c>
      <c r="BM29" s="322">
        <v>10</v>
      </c>
      <c r="BN29" s="322">
        <v>10.6</v>
      </c>
      <c r="BO29" s="322">
        <v>10.9</v>
      </c>
      <c r="BP29" s="322">
        <v>10.9</v>
      </c>
      <c r="BQ29" s="322">
        <v>10.9</v>
      </c>
      <c r="BR29" s="322">
        <v>11.1</v>
      </c>
      <c r="BS29" s="322">
        <v>11.1</v>
      </c>
      <c r="BT29" s="322">
        <v>11.7</v>
      </c>
      <c r="BU29" s="322">
        <v>13.1</v>
      </c>
      <c r="BV29" s="322">
        <v>14.6</v>
      </c>
      <c r="BW29" s="322">
        <v>13.9</v>
      </c>
      <c r="BX29" s="322">
        <v>14.3</v>
      </c>
      <c r="BY29" s="322">
        <v>15.8</v>
      </c>
      <c r="BZ29" s="322">
        <v>17.3</v>
      </c>
      <c r="CA29" s="322">
        <v>19.100000000000001</v>
      </c>
      <c r="CB29" s="322">
        <v>21.5</v>
      </c>
      <c r="CC29" s="322">
        <v>23.5</v>
      </c>
      <c r="CD29" s="322">
        <v>24</v>
      </c>
      <c r="CE29" s="322">
        <v>23.3</v>
      </c>
      <c r="CF29" s="322">
        <v>25.2</v>
      </c>
      <c r="CG29" s="322">
        <v>28.9</v>
      </c>
      <c r="CH29" s="322">
        <v>31</v>
      </c>
      <c r="CI29" s="322">
        <v>32.9</v>
      </c>
      <c r="CJ29" s="322">
        <v>32.700000000000003</v>
      </c>
      <c r="CK29" s="322">
        <v>35.1</v>
      </c>
      <c r="CL29" s="322"/>
      <c r="CM29" s="322"/>
      <c r="CN29" s="322"/>
      <c r="CO29" s="322"/>
      <c r="CP29" s="322"/>
      <c r="CQ29" s="322"/>
      <c r="CR29" s="322"/>
      <c r="CS29" s="322"/>
      <c r="CT29" s="322"/>
      <c r="CU29" s="322"/>
      <c r="CV29" s="322"/>
      <c r="CW29" s="322"/>
      <c r="CX29" s="322"/>
      <c r="CY29" s="322"/>
    </row>
    <row r="30" spans="1:103" x14ac:dyDescent="0.2">
      <c r="A30" s="322" t="s">
        <v>398</v>
      </c>
      <c r="B30" s="322" t="s">
        <v>1956</v>
      </c>
      <c r="C30" s="322">
        <v>0</v>
      </c>
      <c r="D30" s="322">
        <v>0</v>
      </c>
      <c r="E30" s="322">
        <v>0</v>
      </c>
      <c r="F30" s="322">
        <v>0</v>
      </c>
      <c r="G30" s="322">
        <v>0</v>
      </c>
      <c r="H30" s="322">
        <v>0</v>
      </c>
      <c r="I30" s="322">
        <v>0</v>
      </c>
      <c r="J30" s="322">
        <v>0</v>
      </c>
      <c r="K30" s="322">
        <v>0</v>
      </c>
      <c r="L30" s="322">
        <v>0</v>
      </c>
      <c r="M30" s="322">
        <v>0</v>
      </c>
      <c r="N30" s="322">
        <v>0</v>
      </c>
      <c r="O30" s="322">
        <v>0</v>
      </c>
      <c r="P30" s="322">
        <v>0</v>
      </c>
      <c r="Q30" s="322">
        <v>0</v>
      </c>
      <c r="R30" s="322">
        <v>0</v>
      </c>
      <c r="S30" s="322">
        <v>0</v>
      </c>
      <c r="T30" s="322">
        <v>0</v>
      </c>
      <c r="U30" s="322">
        <v>0</v>
      </c>
      <c r="V30" s="322">
        <v>0</v>
      </c>
      <c r="W30" s="322">
        <v>0</v>
      </c>
      <c r="X30" s="322">
        <v>0</v>
      </c>
      <c r="Y30" s="322">
        <v>0</v>
      </c>
      <c r="Z30" s="322">
        <v>0</v>
      </c>
      <c r="AA30" s="322">
        <v>0</v>
      </c>
      <c r="AB30" s="322">
        <v>0</v>
      </c>
      <c r="AC30" s="322">
        <v>0</v>
      </c>
      <c r="AD30" s="322">
        <v>0</v>
      </c>
      <c r="AE30" s="322">
        <v>0</v>
      </c>
      <c r="AF30" s="322">
        <v>0</v>
      </c>
      <c r="AG30" s="322">
        <v>0</v>
      </c>
      <c r="AH30" s="322">
        <v>0</v>
      </c>
      <c r="AI30" s="322">
        <v>0</v>
      </c>
      <c r="AJ30" s="322">
        <v>0</v>
      </c>
      <c r="AK30" s="322">
        <v>0</v>
      </c>
      <c r="AL30" s="322">
        <v>0</v>
      </c>
      <c r="AM30" s="322">
        <v>0</v>
      </c>
      <c r="AN30" s="322">
        <v>0</v>
      </c>
      <c r="AO30" s="322">
        <v>0</v>
      </c>
      <c r="AP30" s="322">
        <v>0</v>
      </c>
      <c r="AQ30" s="322">
        <v>0</v>
      </c>
      <c r="AR30" s="322">
        <v>0</v>
      </c>
      <c r="AS30" s="322">
        <v>0</v>
      </c>
      <c r="AT30" s="322">
        <v>0</v>
      </c>
      <c r="AU30" s="322">
        <v>0</v>
      </c>
      <c r="AV30" s="322">
        <v>0</v>
      </c>
      <c r="AW30" s="322">
        <v>0</v>
      </c>
      <c r="AX30" s="322">
        <v>0</v>
      </c>
      <c r="AY30" s="322">
        <v>0</v>
      </c>
      <c r="AZ30" s="322">
        <v>0.2</v>
      </c>
      <c r="BA30" s="322">
        <v>0.4</v>
      </c>
      <c r="BB30" s="322">
        <v>0.7</v>
      </c>
      <c r="BC30" s="322">
        <v>1</v>
      </c>
      <c r="BD30" s="322">
        <v>1.2</v>
      </c>
      <c r="BE30" s="322">
        <v>1.2</v>
      </c>
      <c r="BF30" s="322">
        <v>1.2</v>
      </c>
      <c r="BG30" s="322">
        <v>1.2</v>
      </c>
      <c r="BH30" s="322">
        <v>1.3</v>
      </c>
      <c r="BI30" s="322">
        <v>1.3</v>
      </c>
      <c r="BJ30" s="322">
        <v>1.4</v>
      </c>
      <c r="BK30" s="322">
        <v>1.6</v>
      </c>
      <c r="BL30" s="322">
        <v>1.8</v>
      </c>
      <c r="BM30" s="322">
        <v>1.9</v>
      </c>
      <c r="BN30" s="322">
        <v>2</v>
      </c>
      <c r="BO30" s="322">
        <v>2.2999999999999998</v>
      </c>
      <c r="BP30" s="322">
        <v>2.7</v>
      </c>
      <c r="BQ30" s="322">
        <v>3</v>
      </c>
      <c r="BR30" s="322">
        <v>3.4</v>
      </c>
      <c r="BS30" s="322">
        <v>3.7</v>
      </c>
      <c r="BT30" s="322">
        <v>4.2</v>
      </c>
      <c r="BU30" s="322">
        <v>4.8</v>
      </c>
      <c r="BV30" s="322">
        <v>5.5</v>
      </c>
      <c r="BW30" s="322">
        <v>5.8</v>
      </c>
      <c r="BX30" s="322">
        <v>6.2</v>
      </c>
      <c r="BY30" s="322">
        <v>7.5</v>
      </c>
      <c r="BZ30" s="322">
        <v>8.6</v>
      </c>
      <c r="CA30" s="322">
        <v>9.1999999999999993</v>
      </c>
      <c r="CB30" s="322">
        <v>11.2</v>
      </c>
      <c r="CC30" s="322">
        <v>13.1</v>
      </c>
      <c r="CD30" s="322">
        <v>13.4</v>
      </c>
      <c r="CE30" s="322">
        <v>12.7</v>
      </c>
      <c r="CF30" s="322">
        <v>12.7</v>
      </c>
      <c r="CG30" s="322">
        <v>13.7</v>
      </c>
      <c r="CH30" s="322">
        <v>14.5</v>
      </c>
      <c r="CI30" s="322">
        <v>15.4</v>
      </c>
      <c r="CJ30" s="322">
        <v>16.600000000000001</v>
      </c>
      <c r="CK30" s="322">
        <v>18.3</v>
      </c>
      <c r="CL30" s="322"/>
      <c r="CM30" s="322"/>
      <c r="CN30" s="322"/>
      <c r="CO30" s="322"/>
      <c r="CP30" s="322"/>
      <c r="CQ30" s="322"/>
      <c r="CR30" s="322"/>
      <c r="CS30" s="322"/>
      <c r="CT30" s="322"/>
      <c r="CU30" s="322"/>
      <c r="CV30" s="322"/>
      <c r="CW30" s="322"/>
      <c r="CX30" s="322"/>
      <c r="CY30" s="322"/>
    </row>
    <row r="31" spans="1:103" x14ac:dyDescent="0.2">
      <c r="A31" s="322" t="s">
        <v>396</v>
      </c>
      <c r="B31" s="83" t="s">
        <v>1957</v>
      </c>
      <c r="C31" s="322">
        <v>33.9</v>
      </c>
      <c r="D31" s="322">
        <v>30.5</v>
      </c>
      <c r="E31" s="322">
        <v>25.8</v>
      </c>
      <c r="F31" s="322">
        <v>20.2</v>
      </c>
      <c r="G31" s="322">
        <v>20</v>
      </c>
      <c r="H31" s="322">
        <v>23.9</v>
      </c>
      <c r="I31" s="322">
        <v>26.1</v>
      </c>
      <c r="J31" s="322">
        <v>29.2</v>
      </c>
      <c r="K31" s="322">
        <v>31</v>
      </c>
      <c r="L31" s="322">
        <v>29.9</v>
      </c>
      <c r="M31" s="322">
        <v>30.8</v>
      </c>
      <c r="N31" s="322">
        <v>32.299999999999997</v>
      </c>
      <c r="O31" s="322">
        <v>37.200000000000003</v>
      </c>
      <c r="P31" s="322">
        <v>43.4</v>
      </c>
      <c r="Q31" s="322">
        <v>48.9</v>
      </c>
      <c r="R31" s="322">
        <v>52.8</v>
      </c>
      <c r="S31" s="322">
        <v>58.5</v>
      </c>
      <c r="T31" s="322">
        <v>69.099999999999994</v>
      </c>
      <c r="U31" s="322">
        <v>77.599999999999994</v>
      </c>
      <c r="V31" s="322">
        <v>83</v>
      </c>
      <c r="W31" s="322">
        <v>81.5</v>
      </c>
      <c r="X31" s="322">
        <v>84.4</v>
      </c>
      <c r="Y31" s="322">
        <v>93</v>
      </c>
      <c r="Z31" s="322">
        <v>97.5</v>
      </c>
      <c r="AA31" s="322">
        <v>100.2</v>
      </c>
      <c r="AB31" s="322">
        <v>102.1</v>
      </c>
      <c r="AC31" s="322">
        <v>106.7</v>
      </c>
      <c r="AD31" s="322">
        <v>112</v>
      </c>
      <c r="AE31" s="322">
        <v>117.6</v>
      </c>
      <c r="AF31" s="322">
        <v>122</v>
      </c>
      <c r="AG31" s="322">
        <v>127.7</v>
      </c>
      <c r="AH31" s="322">
        <v>131.4</v>
      </c>
      <c r="AI31" s="322">
        <v>134.6</v>
      </c>
      <c r="AJ31" s="322">
        <v>139.5</v>
      </c>
      <c r="AK31" s="322">
        <v>143.9</v>
      </c>
      <c r="AL31" s="322">
        <v>152.69999999999999</v>
      </c>
      <c r="AM31" s="322">
        <v>163.30000000000001</v>
      </c>
      <c r="AN31" s="322">
        <v>177.9</v>
      </c>
      <c r="AO31" s="322">
        <v>185</v>
      </c>
      <c r="AP31" s="322">
        <v>199.8</v>
      </c>
      <c r="AQ31" s="322">
        <v>214.2</v>
      </c>
      <c r="AR31" s="322">
        <v>228.8</v>
      </c>
      <c r="AS31" s="322">
        <v>239.7</v>
      </c>
      <c r="AT31" s="322">
        <v>257.39999999999998</v>
      </c>
      <c r="AU31" s="322">
        <v>286.10000000000002</v>
      </c>
      <c r="AV31" s="322">
        <v>321.39999999999998</v>
      </c>
      <c r="AW31" s="322">
        <v>349.2</v>
      </c>
      <c r="AX31" s="322">
        <v>377.7</v>
      </c>
      <c r="AY31" s="322">
        <v>408.4</v>
      </c>
      <c r="AZ31" s="322">
        <v>450.2</v>
      </c>
      <c r="BA31" s="322">
        <v>511.6</v>
      </c>
      <c r="BB31" s="322">
        <v>573.4</v>
      </c>
      <c r="BC31" s="322">
        <v>625.4</v>
      </c>
      <c r="BD31" s="322">
        <v>646.29999999999995</v>
      </c>
      <c r="BE31" s="322">
        <v>678.8</v>
      </c>
      <c r="BF31" s="322">
        <v>721.5</v>
      </c>
      <c r="BG31" s="322">
        <v>757.2</v>
      </c>
      <c r="BH31" s="322">
        <v>774.2</v>
      </c>
      <c r="BI31" s="322">
        <v>814.3</v>
      </c>
      <c r="BJ31" s="322">
        <v>862.3</v>
      </c>
      <c r="BK31" s="322">
        <v>929.5</v>
      </c>
      <c r="BL31" s="322">
        <v>994.2</v>
      </c>
      <c r="BM31" s="322">
        <v>1020.3</v>
      </c>
      <c r="BN31" s="322">
        <v>1055.2</v>
      </c>
      <c r="BO31" s="322">
        <v>1090.8</v>
      </c>
      <c r="BP31" s="322">
        <v>1139.4000000000001</v>
      </c>
      <c r="BQ31" s="322">
        <v>1179.8</v>
      </c>
      <c r="BR31" s="322">
        <v>1241.4000000000001</v>
      </c>
      <c r="BS31" s="322">
        <v>1291.2</v>
      </c>
      <c r="BT31" s="322">
        <v>1329.4</v>
      </c>
      <c r="BU31" s="322">
        <v>1431.2</v>
      </c>
      <c r="BV31" s="322">
        <v>1540.3</v>
      </c>
      <c r="BW31" s="322">
        <v>1583.7</v>
      </c>
      <c r="BX31" s="322">
        <v>1613.2</v>
      </c>
      <c r="BY31" s="322">
        <v>1704</v>
      </c>
      <c r="BZ31" s="322">
        <v>1820.4</v>
      </c>
      <c r="CA31" s="322">
        <v>1953.1</v>
      </c>
      <c r="CB31" s="322">
        <v>2079.6999999999998</v>
      </c>
      <c r="CC31" s="322">
        <v>2176.9</v>
      </c>
      <c r="CD31" s="322">
        <v>2273.4</v>
      </c>
      <c r="CE31" s="322">
        <v>2175.1</v>
      </c>
      <c r="CF31" s="322">
        <v>2292.1</v>
      </c>
      <c r="CG31" s="322">
        <v>2471.1</v>
      </c>
      <c r="CH31" s="322">
        <v>2547.1999999999998</v>
      </c>
      <c r="CI31" s="322">
        <v>2592.8000000000002</v>
      </c>
      <c r="CJ31" s="322">
        <v>2675.7</v>
      </c>
      <c r="CK31" s="322">
        <v>2656.9</v>
      </c>
      <c r="CL31" s="322"/>
      <c r="CM31" s="322"/>
      <c r="CN31" s="322"/>
      <c r="CO31" s="322"/>
      <c r="CP31" s="322"/>
      <c r="CQ31" s="322"/>
      <c r="CR31" s="322"/>
      <c r="CS31" s="322"/>
      <c r="CT31" s="322"/>
      <c r="CU31" s="322"/>
      <c r="CV31" s="322"/>
      <c r="CW31" s="322"/>
      <c r="CX31" s="322"/>
      <c r="CY31" s="322"/>
    </row>
    <row r="32" spans="1:103" x14ac:dyDescent="0.2">
      <c r="A32" s="322" t="s">
        <v>394</v>
      </c>
      <c r="B32" s="83" t="s">
        <v>1958</v>
      </c>
      <c r="C32" s="322">
        <v>16.3</v>
      </c>
      <c r="D32" s="322">
        <v>14.8</v>
      </c>
      <c r="E32" s="322">
        <v>11.9</v>
      </c>
      <c r="F32" s="322">
        <v>9</v>
      </c>
      <c r="G32" s="322">
        <v>9.5</v>
      </c>
      <c r="H32" s="322">
        <v>11.7</v>
      </c>
      <c r="I32" s="322">
        <v>13.3</v>
      </c>
      <c r="J32" s="322">
        <v>15.1</v>
      </c>
      <c r="K32" s="322">
        <v>16</v>
      </c>
      <c r="L32" s="322">
        <v>15.1</v>
      </c>
      <c r="M32" s="322">
        <v>15.2</v>
      </c>
      <c r="N32" s="322">
        <v>15.9</v>
      </c>
      <c r="O32" s="322">
        <v>18.2</v>
      </c>
      <c r="P32" s="322">
        <v>21.6</v>
      </c>
      <c r="Q32" s="322">
        <v>24.3</v>
      </c>
      <c r="R32" s="322">
        <v>26</v>
      </c>
      <c r="S32" s="322">
        <v>28.2</v>
      </c>
      <c r="T32" s="322">
        <v>34.9</v>
      </c>
      <c r="U32" s="322">
        <v>40.200000000000003</v>
      </c>
      <c r="V32" s="322">
        <v>41.8</v>
      </c>
      <c r="W32" s="322">
        <v>40.4</v>
      </c>
      <c r="X32" s="322">
        <v>41.4</v>
      </c>
      <c r="Y32" s="322">
        <v>46</v>
      </c>
      <c r="Z32" s="322">
        <v>48.4</v>
      </c>
      <c r="AA32" s="322">
        <v>49.3</v>
      </c>
      <c r="AB32" s="322">
        <v>50.6</v>
      </c>
      <c r="AC32" s="322">
        <v>52</v>
      </c>
      <c r="AD32" s="322">
        <v>54.2</v>
      </c>
      <c r="AE32" s="322">
        <v>57.1</v>
      </c>
      <c r="AF32" s="322">
        <v>59.8</v>
      </c>
      <c r="AG32" s="322">
        <v>61.6</v>
      </c>
      <c r="AH32" s="322">
        <v>62.6</v>
      </c>
      <c r="AI32" s="322">
        <v>63.7</v>
      </c>
      <c r="AJ32" s="322">
        <v>64.7</v>
      </c>
      <c r="AK32" s="322">
        <v>65.900000000000006</v>
      </c>
      <c r="AL32" s="322">
        <v>69.5</v>
      </c>
      <c r="AM32" s="322">
        <v>74.400000000000006</v>
      </c>
      <c r="AN32" s="322">
        <v>80.599999999999994</v>
      </c>
      <c r="AO32" s="322">
        <v>82.6</v>
      </c>
      <c r="AP32" s="322">
        <v>88.8</v>
      </c>
      <c r="AQ32" s="322">
        <v>95.4</v>
      </c>
      <c r="AR32" s="322">
        <v>103.5</v>
      </c>
      <c r="AS32" s="322">
        <v>107.1</v>
      </c>
      <c r="AT32" s="322">
        <v>114.5</v>
      </c>
      <c r="AU32" s="322">
        <v>126.7</v>
      </c>
      <c r="AV32" s="322">
        <v>143</v>
      </c>
      <c r="AW32" s="322">
        <v>156.6</v>
      </c>
      <c r="AX32" s="322">
        <v>167.3</v>
      </c>
      <c r="AY32" s="322">
        <v>179.8</v>
      </c>
      <c r="AZ32" s="322">
        <v>196.1</v>
      </c>
      <c r="BA32" s="322">
        <v>218.4</v>
      </c>
      <c r="BB32" s="322">
        <v>239.2</v>
      </c>
      <c r="BC32" s="322">
        <v>255.3</v>
      </c>
      <c r="BD32" s="322">
        <v>267.10000000000002</v>
      </c>
      <c r="BE32" s="322">
        <v>277</v>
      </c>
      <c r="BF32" s="322">
        <v>291.10000000000002</v>
      </c>
      <c r="BG32" s="322">
        <v>303</v>
      </c>
      <c r="BH32" s="322">
        <v>316.39999999999998</v>
      </c>
      <c r="BI32" s="322">
        <v>324.3</v>
      </c>
      <c r="BJ32" s="322">
        <v>342.8</v>
      </c>
      <c r="BK32" s="322">
        <v>365.4</v>
      </c>
      <c r="BL32" s="322">
        <v>391.2</v>
      </c>
      <c r="BM32" s="322">
        <v>403</v>
      </c>
      <c r="BN32" s="322">
        <v>404.5</v>
      </c>
      <c r="BO32" s="322">
        <v>413.5</v>
      </c>
      <c r="BP32" s="322">
        <v>432.1</v>
      </c>
      <c r="BQ32" s="322">
        <v>443.7</v>
      </c>
      <c r="BR32" s="322">
        <v>461.9</v>
      </c>
      <c r="BS32" s="322">
        <v>474.8</v>
      </c>
      <c r="BT32" s="322">
        <v>487.4</v>
      </c>
      <c r="BU32" s="322">
        <v>515.5</v>
      </c>
      <c r="BV32" s="322">
        <v>540.6</v>
      </c>
      <c r="BW32" s="322">
        <v>564</v>
      </c>
      <c r="BX32" s="322">
        <v>575.1</v>
      </c>
      <c r="BY32" s="322">
        <v>599.6</v>
      </c>
      <c r="BZ32" s="322">
        <v>632.6</v>
      </c>
      <c r="CA32" s="322">
        <v>668.2</v>
      </c>
      <c r="CB32" s="322">
        <v>700.3</v>
      </c>
      <c r="CC32" s="322">
        <v>737.3</v>
      </c>
      <c r="CD32" s="322">
        <v>772.9</v>
      </c>
      <c r="CE32" s="322">
        <v>770</v>
      </c>
      <c r="CF32" s="322">
        <v>788.9</v>
      </c>
      <c r="CG32" s="322">
        <v>829.1</v>
      </c>
      <c r="CH32" s="322">
        <v>848.8</v>
      </c>
      <c r="CI32" s="322">
        <v>857.5</v>
      </c>
      <c r="CJ32" s="322">
        <v>891.4</v>
      </c>
      <c r="CK32" s="322">
        <v>900.7</v>
      </c>
      <c r="CL32" s="322"/>
      <c r="CM32" s="322"/>
      <c r="CN32" s="322"/>
      <c r="CO32" s="322"/>
      <c r="CP32" s="322"/>
      <c r="CQ32" s="322"/>
      <c r="CR32" s="322"/>
      <c r="CS32" s="322"/>
      <c r="CT32" s="322"/>
      <c r="CU32" s="322"/>
      <c r="CV32" s="322"/>
      <c r="CW32" s="322"/>
      <c r="CX32" s="322"/>
      <c r="CY32" s="322"/>
    </row>
    <row r="33" spans="1:103" x14ac:dyDescent="0.2">
      <c r="A33" s="322" t="s">
        <v>392</v>
      </c>
      <c r="B33" s="322" t="s">
        <v>1959</v>
      </c>
      <c r="C33" s="322">
        <v>14.5</v>
      </c>
      <c r="D33" s="322">
        <v>13.3</v>
      </c>
      <c r="E33" s="322">
        <v>10.6</v>
      </c>
      <c r="F33" s="322">
        <v>8</v>
      </c>
      <c r="G33" s="322">
        <v>8.3000000000000007</v>
      </c>
      <c r="H33" s="322">
        <v>9.1</v>
      </c>
      <c r="I33" s="322">
        <v>10</v>
      </c>
      <c r="J33" s="322">
        <v>11.3</v>
      </c>
      <c r="K33" s="322">
        <v>12</v>
      </c>
      <c r="L33" s="322">
        <v>11.5</v>
      </c>
      <c r="M33" s="322">
        <v>11.5</v>
      </c>
      <c r="N33" s="322">
        <v>12.1</v>
      </c>
      <c r="O33" s="322">
        <v>13.8</v>
      </c>
      <c r="P33" s="322">
        <v>16.3</v>
      </c>
      <c r="Q33" s="322">
        <v>18</v>
      </c>
      <c r="R33" s="322">
        <v>19.100000000000001</v>
      </c>
      <c r="S33" s="322">
        <v>20.8</v>
      </c>
      <c r="T33" s="322">
        <v>26.6</v>
      </c>
      <c r="U33" s="322">
        <v>31.5</v>
      </c>
      <c r="V33" s="322">
        <v>33.9</v>
      </c>
      <c r="W33" s="322">
        <v>33.1</v>
      </c>
      <c r="X33" s="322">
        <v>34.200000000000003</v>
      </c>
      <c r="Y33" s="322">
        <v>38.6</v>
      </c>
      <c r="Z33" s="322">
        <v>40.700000000000003</v>
      </c>
      <c r="AA33" s="322">
        <v>41.7</v>
      </c>
      <c r="AB33" s="322">
        <v>43.2</v>
      </c>
      <c r="AC33" s="322">
        <v>44.7</v>
      </c>
      <c r="AD33" s="322">
        <v>46.7</v>
      </c>
      <c r="AE33" s="322">
        <v>49.7</v>
      </c>
      <c r="AF33" s="322">
        <v>52.3</v>
      </c>
      <c r="AG33" s="322">
        <v>54</v>
      </c>
      <c r="AH33" s="322">
        <v>54.9</v>
      </c>
      <c r="AI33" s="322">
        <v>56.1</v>
      </c>
      <c r="AJ33" s="322">
        <v>56.7</v>
      </c>
      <c r="AK33" s="322">
        <v>57.7</v>
      </c>
      <c r="AL33" s="322">
        <v>61</v>
      </c>
      <c r="AM33" s="322">
        <v>65.7</v>
      </c>
      <c r="AN33" s="322">
        <v>71.3</v>
      </c>
      <c r="AO33" s="322">
        <v>73</v>
      </c>
      <c r="AP33" s="322">
        <v>78.2</v>
      </c>
      <c r="AQ33" s="322">
        <v>83.6</v>
      </c>
      <c r="AR33" s="322">
        <v>90.4</v>
      </c>
      <c r="AS33" s="322">
        <v>92.6</v>
      </c>
      <c r="AT33" s="322">
        <v>98.7</v>
      </c>
      <c r="AU33" s="322">
        <v>109.6</v>
      </c>
      <c r="AV33" s="322">
        <v>124.2</v>
      </c>
      <c r="AW33" s="322">
        <v>136.19999999999999</v>
      </c>
      <c r="AX33" s="322">
        <v>145.6</v>
      </c>
      <c r="AY33" s="322">
        <v>156.5</v>
      </c>
      <c r="AZ33" s="322">
        <v>171.1</v>
      </c>
      <c r="BA33" s="322">
        <v>190.3</v>
      </c>
      <c r="BB33" s="322">
        <v>208</v>
      </c>
      <c r="BC33" s="322">
        <v>221.7</v>
      </c>
      <c r="BD33" s="322">
        <v>231.3</v>
      </c>
      <c r="BE33" s="322">
        <v>239.2</v>
      </c>
      <c r="BF33" s="322">
        <v>252.7</v>
      </c>
      <c r="BG33" s="322">
        <v>262.3</v>
      </c>
      <c r="BH33" s="322">
        <v>273.8</v>
      </c>
      <c r="BI33" s="322">
        <v>281.8</v>
      </c>
      <c r="BJ33" s="322">
        <v>299</v>
      </c>
      <c r="BK33" s="322">
        <v>319.5</v>
      </c>
      <c r="BL33" s="322">
        <v>341.2</v>
      </c>
      <c r="BM33" s="322">
        <v>351.5</v>
      </c>
      <c r="BN33" s="322">
        <v>354.6</v>
      </c>
      <c r="BO33" s="322">
        <v>362.4</v>
      </c>
      <c r="BP33" s="322">
        <v>378.3</v>
      </c>
      <c r="BQ33" s="322">
        <v>388.3</v>
      </c>
      <c r="BR33" s="322">
        <v>402.8</v>
      </c>
      <c r="BS33" s="322">
        <v>412.8</v>
      </c>
      <c r="BT33" s="322">
        <v>422.1</v>
      </c>
      <c r="BU33" s="322">
        <v>444.9</v>
      </c>
      <c r="BV33" s="322">
        <v>463.1</v>
      </c>
      <c r="BW33" s="322">
        <v>482.2</v>
      </c>
      <c r="BX33" s="322">
        <v>490.4</v>
      </c>
      <c r="BY33" s="322">
        <v>513.6</v>
      </c>
      <c r="BZ33" s="322">
        <v>543</v>
      </c>
      <c r="CA33" s="322">
        <v>575.29999999999995</v>
      </c>
      <c r="CB33" s="322">
        <v>601.6</v>
      </c>
      <c r="CC33" s="322">
        <v>634.70000000000005</v>
      </c>
      <c r="CD33" s="322">
        <v>667.7</v>
      </c>
      <c r="CE33" s="322">
        <v>663.4</v>
      </c>
      <c r="CF33" s="322">
        <v>675.9</v>
      </c>
      <c r="CG33" s="322">
        <v>711.7</v>
      </c>
      <c r="CH33" s="322">
        <v>726.3</v>
      </c>
      <c r="CI33" s="322">
        <v>733.7</v>
      </c>
      <c r="CJ33" s="322">
        <v>762.9</v>
      </c>
      <c r="CK33" s="322">
        <v>766.8</v>
      </c>
      <c r="CL33" s="322"/>
      <c r="CM33" s="322"/>
      <c r="CN33" s="322"/>
      <c r="CO33" s="322"/>
      <c r="CP33" s="322"/>
      <c r="CQ33" s="322"/>
      <c r="CR33" s="322"/>
      <c r="CS33" s="322"/>
      <c r="CT33" s="322"/>
      <c r="CU33" s="322"/>
      <c r="CV33" s="322"/>
      <c r="CW33" s="322"/>
      <c r="CX33" s="322"/>
      <c r="CY33" s="322"/>
    </row>
    <row r="34" spans="1:103" x14ac:dyDescent="0.2">
      <c r="A34" s="322" t="s">
        <v>390</v>
      </c>
      <c r="B34" s="322" t="s">
        <v>1960</v>
      </c>
      <c r="C34" s="322" t="s">
        <v>110</v>
      </c>
      <c r="D34" s="322" t="s">
        <v>110</v>
      </c>
      <c r="E34" s="322" t="s">
        <v>110</v>
      </c>
      <c r="F34" s="322" t="s">
        <v>110</v>
      </c>
      <c r="G34" s="322">
        <v>0.2</v>
      </c>
      <c r="H34" s="322">
        <v>1.5</v>
      </c>
      <c r="I34" s="322">
        <v>2</v>
      </c>
      <c r="J34" s="322">
        <v>2.5</v>
      </c>
      <c r="K34" s="322">
        <v>2.6</v>
      </c>
      <c r="L34" s="322">
        <v>2.4</v>
      </c>
      <c r="M34" s="322">
        <v>2.4</v>
      </c>
      <c r="N34" s="322">
        <v>2.6</v>
      </c>
      <c r="O34" s="322">
        <v>3</v>
      </c>
      <c r="P34" s="322">
        <v>3.6</v>
      </c>
      <c r="Q34" s="322">
        <v>4</v>
      </c>
      <c r="R34" s="322">
        <v>4.7</v>
      </c>
      <c r="S34" s="322">
        <v>5.0999999999999996</v>
      </c>
      <c r="T34" s="322">
        <v>5.7</v>
      </c>
      <c r="U34" s="322">
        <v>5.9</v>
      </c>
      <c r="V34" s="322">
        <v>5.2</v>
      </c>
      <c r="W34" s="322">
        <v>5</v>
      </c>
      <c r="X34" s="322">
        <v>5.0999999999999996</v>
      </c>
      <c r="Y34" s="322">
        <v>5.0999999999999996</v>
      </c>
      <c r="Z34" s="322">
        <v>5.5</v>
      </c>
      <c r="AA34" s="322">
        <v>5.6</v>
      </c>
      <c r="AB34" s="322">
        <v>5.6</v>
      </c>
      <c r="AC34" s="322">
        <v>5.7</v>
      </c>
      <c r="AD34" s="322">
        <v>5.9</v>
      </c>
      <c r="AE34" s="322">
        <v>5.9</v>
      </c>
      <c r="AF34" s="322">
        <v>6</v>
      </c>
      <c r="AG34" s="322">
        <v>6.4</v>
      </c>
      <c r="AH34" s="322">
        <v>6.5</v>
      </c>
      <c r="AI34" s="322">
        <v>6.6</v>
      </c>
      <c r="AJ34" s="322">
        <v>7</v>
      </c>
      <c r="AK34" s="322">
        <v>7.3</v>
      </c>
      <c r="AL34" s="322">
        <v>7.6</v>
      </c>
      <c r="AM34" s="322">
        <v>7.9</v>
      </c>
      <c r="AN34" s="322">
        <v>8.5</v>
      </c>
      <c r="AO34" s="322">
        <v>8.9</v>
      </c>
      <c r="AP34" s="322">
        <v>9.9</v>
      </c>
      <c r="AQ34" s="322">
        <v>11</v>
      </c>
      <c r="AR34" s="322">
        <v>12.3</v>
      </c>
      <c r="AS34" s="322">
        <v>13.8</v>
      </c>
      <c r="AT34" s="322">
        <v>14.9</v>
      </c>
      <c r="AU34" s="322">
        <v>16</v>
      </c>
      <c r="AV34" s="322">
        <v>17.7</v>
      </c>
      <c r="AW34" s="322">
        <v>19.2</v>
      </c>
      <c r="AX34" s="322">
        <v>20.5</v>
      </c>
      <c r="AY34" s="322">
        <v>22.1</v>
      </c>
      <c r="AZ34" s="322">
        <v>23.8</v>
      </c>
      <c r="BA34" s="322">
        <v>26.8</v>
      </c>
      <c r="BB34" s="322">
        <v>30</v>
      </c>
      <c r="BC34" s="322">
        <v>32.4</v>
      </c>
      <c r="BD34" s="322">
        <v>34.700000000000003</v>
      </c>
      <c r="BE34" s="322">
        <v>36.799999999999997</v>
      </c>
      <c r="BF34" s="322">
        <v>37.4</v>
      </c>
      <c r="BG34" s="322">
        <v>39.700000000000003</v>
      </c>
      <c r="BH34" s="322">
        <v>41.7</v>
      </c>
      <c r="BI34" s="322">
        <v>41.8</v>
      </c>
      <c r="BJ34" s="322">
        <v>43.1</v>
      </c>
      <c r="BK34" s="322">
        <v>45.3</v>
      </c>
      <c r="BL34" s="322">
        <v>49.3</v>
      </c>
      <c r="BM34" s="322">
        <v>50.9</v>
      </c>
      <c r="BN34" s="322">
        <v>49.3</v>
      </c>
      <c r="BO34" s="322">
        <v>50.5</v>
      </c>
      <c r="BP34" s="322">
        <v>53.3</v>
      </c>
      <c r="BQ34" s="322">
        <v>55</v>
      </c>
      <c r="BR34" s="322">
        <v>58.7</v>
      </c>
      <c r="BS34" s="322">
        <v>61.6</v>
      </c>
      <c r="BT34" s="322">
        <v>65</v>
      </c>
      <c r="BU34" s="322">
        <v>70.2</v>
      </c>
      <c r="BV34" s="322">
        <v>77.099999999999994</v>
      </c>
      <c r="BW34" s="322">
        <v>81.5</v>
      </c>
      <c r="BX34" s="322">
        <v>84.4</v>
      </c>
      <c r="BY34" s="322">
        <v>85.7</v>
      </c>
      <c r="BZ34" s="322">
        <v>89.3</v>
      </c>
      <c r="CA34" s="322">
        <v>92.6</v>
      </c>
      <c r="CB34" s="322">
        <v>98.2</v>
      </c>
      <c r="CC34" s="322">
        <v>102.2</v>
      </c>
      <c r="CD34" s="322">
        <v>104.7</v>
      </c>
      <c r="CE34" s="322">
        <v>106.1</v>
      </c>
      <c r="CF34" s="322">
        <v>112.6</v>
      </c>
      <c r="CG34" s="322">
        <v>117</v>
      </c>
      <c r="CH34" s="322">
        <v>122.1</v>
      </c>
      <c r="CI34" s="322">
        <v>123.3</v>
      </c>
      <c r="CJ34" s="322">
        <v>127.9</v>
      </c>
      <c r="CK34" s="322">
        <v>133.30000000000001</v>
      </c>
      <c r="CL34" s="322"/>
      <c r="CM34" s="322"/>
      <c r="CN34" s="322"/>
      <c r="CO34" s="322"/>
      <c r="CP34" s="322"/>
      <c r="CQ34" s="322"/>
      <c r="CR34" s="322"/>
      <c r="CS34" s="322"/>
      <c r="CT34" s="322"/>
      <c r="CU34" s="322"/>
      <c r="CV34" s="322"/>
      <c r="CW34" s="322"/>
      <c r="CX34" s="322"/>
      <c r="CY34" s="322"/>
    </row>
    <row r="35" spans="1:103" x14ac:dyDescent="0.2">
      <c r="A35" s="322" t="s">
        <v>388</v>
      </c>
      <c r="B35" s="322" t="s">
        <v>1961</v>
      </c>
      <c r="C35" s="322">
        <v>1.7</v>
      </c>
      <c r="D35" s="322">
        <v>1.6</v>
      </c>
      <c r="E35" s="322">
        <v>1.3</v>
      </c>
      <c r="F35" s="322">
        <v>1</v>
      </c>
      <c r="G35" s="322">
        <v>1</v>
      </c>
      <c r="H35" s="322">
        <v>1.1000000000000001</v>
      </c>
      <c r="I35" s="322">
        <v>1.3</v>
      </c>
      <c r="J35" s="322">
        <v>1.4</v>
      </c>
      <c r="K35" s="322">
        <v>1.4</v>
      </c>
      <c r="L35" s="322">
        <v>1.2</v>
      </c>
      <c r="M35" s="322">
        <v>1.2</v>
      </c>
      <c r="N35" s="322">
        <v>1.2</v>
      </c>
      <c r="O35" s="322">
        <v>1.4</v>
      </c>
      <c r="P35" s="322">
        <v>1.8</v>
      </c>
      <c r="Q35" s="322">
        <v>2.2999999999999998</v>
      </c>
      <c r="R35" s="322">
        <v>2.2000000000000002</v>
      </c>
      <c r="S35" s="322">
        <v>2.4</v>
      </c>
      <c r="T35" s="322">
        <v>2.7</v>
      </c>
      <c r="U35" s="322">
        <v>2.8</v>
      </c>
      <c r="V35" s="322">
        <v>2.7</v>
      </c>
      <c r="W35" s="322">
        <v>2.2000000000000002</v>
      </c>
      <c r="X35" s="322">
        <v>2.1</v>
      </c>
      <c r="Y35" s="322">
        <v>2.2999999999999998</v>
      </c>
      <c r="Z35" s="322">
        <v>2.2000000000000002</v>
      </c>
      <c r="AA35" s="322">
        <v>2</v>
      </c>
      <c r="AB35" s="322">
        <v>1.8</v>
      </c>
      <c r="AC35" s="322">
        <v>1.7</v>
      </c>
      <c r="AD35" s="322">
        <v>1.6</v>
      </c>
      <c r="AE35" s="322">
        <v>1.5</v>
      </c>
      <c r="AF35" s="322">
        <v>1.5</v>
      </c>
      <c r="AG35" s="322">
        <v>1.3</v>
      </c>
      <c r="AH35" s="322">
        <v>1.1000000000000001</v>
      </c>
      <c r="AI35" s="322">
        <v>1.1000000000000001</v>
      </c>
      <c r="AJ35" s="322">
        <v>1</v>
      </c>
      <c r="AK35" s="322">
        <v>0.9</v>
      </c>
      <c r="AL35" s="322">
        <v>0.8</v>
      </c>
      <c r="AM35" s="322">
        <v>0.8</v>
      </c>
      <c r="AN35" s="322">
        <v>0.8</v>
      </c>
      <c r="AO35" s="322">
        <v>0.7</v>
      </c>
      <c r="AP35" s="322">
        <v>0.7</v>
      </c>
      <c r="AQ35" s="322">
        <v>0.7</v>
      </c>
      <c r="AR35" s="322">
        <v>0.8</v>
      </c>
      <c r="AS35" s="322">
        <v>0.7</v>
      </c>
      <c r="AT35" s="322">
        <v>0.9</v>
      </c>
      <c r="AU35" s="322">
        <v>1.1000000000000001</v>
      </c>
      <c r="AV35" s="322">
        <v>1.2</v>
      </c>
      <c r="AW35" s="322">
        <v>1.1000000000000001</v>
      </c>
      <c r="AX35" s="322">
        <v>1.2</v>
      </c>
      <c r="AY35" s="322">
        <v>1.2</v>
      </c>
      <c r="AZ35" s="322">
        <v>1.2</v>
      </c>
      <c r="BA35" s="322">
        <v>1.3</v>
      </c>
      <c r="BB35" s="322">
        <v>1.2</v>
      </c>
      <c r="BC35" s="322">
        <v>1.2</v>
      </c>
      <c r="BD35" s="322">
        <v>1.1000000000000001</v>
      </c>
      <c r="BE35" s="322">
        <v>1</v>
      </c>
      <c r="BF35" s="322">
        <v>1</v>
      </c>
      <c r="BG35" s="322">
        <v>0.9</v>
      </c>
      <c r="BH35" s="322">
        <v>0.9</v>
      </c>
      <c r="BI35" s="322">
        <v>0.7</v>
      </c>
      <c r="BJ35" s="322">
        <v>0.7</v>
      </c>
      <c r="BK35" s="322">
        <v>0.7</v>
      </c>
      <c r="BL35" s="322">
        <v>0.6</v>
      </c>
      <c r="BM35" s="322">
        <v>0.6</v>
      </c>
      <c r="BN35" s="322">
        <v>0.6</v>
      </c>
      <c r="BO35" s="322">
        <v>0.5</v>
      </c>
      <c r="BP35" s="322">
        <v>0.5</v>
      </c>
      <c r="BQ35" s="322">
        <v>0.5</v>
      </c>
      <c r="BR35" s="322">
        <v>0.4</v>
      </c>
      <c r="BS35" s="322">
        <v>0.4</v>
      </c>
      <c r="BT35" s="322">
        <v>0.4</v>
      </c>
      <c r="BU35" s="322">
        <v>0.4</v>
      </c>
      <c r="BV35" s="322">
        <v>0.3</v>
      </c>
      <c r="BW35" s="322">
        <v>0.3</v>
      </c>
      <c r="BX35" s="322">
        <v>0.3</v>
      </c>
      <c r="BY35" s="322">
        <v>0.3</v>
      </c>
      <c r="BZ35" s="322">
        <v>0.3</v>
      </c>
      <c r="CA35" s="322">
        <v>0.4</v>
      </c>
      <c r="CB35" s="322">
        <v>0.5</v>
      </c>
      <c r="CC35" s="322">
        <v>0.4</v>
      </c>
      <c r="CD35" s="322">
        <v>0.4</v>
      </c>
      <c r="CE35" s="322">
        <v>0.4</v>
      </c>
      <c r="CF35" s="322">
        <v>0.4</v>
      </c>
      <c r="CG35" s="322">
        <v>0.4</v>
      </c>
      <c r="CH35" s="322">
        <v>0.4</v>
      </c>
      <c r="CI35" s="322">
        <v>0.5</v>
      </c>
      <c r="CJ35" s="322">
        <v>0.6</v>
      </c>
      <c r="CK35" s="322">
        <v>0.6</v>
      </c>
      <c r="CL35" s="322"/>
      <c r="CM35" s="322"/>
      <c r="CN35" s="322"/>
      <c r="CO35" s="322"/>
      <c r="CP35" s="322"/>
      <c r="CQ35" s="322"/>
      <c r="CR35" s="322"/>
      <c r="CS35" s="322"/>
      <c r="CT35" s="322"/>
      <c r="CU35" s="322"/>
      <c r="CV35" s="322"/>
      <c r="CW35" s="322"/>
      <c r="CX35" s="322"/>
      <c r="CY35" s="322"/>
    </row>
    <row r="36" spans="1:103" x14ac:dyDescent="0.2">
      <c r="A36" s="322" t="s">
        <v>386</v>
      </c>
      <c r="B36" s="83" t="s">
        <v>1962</v>
      </c>
      <c r="C36" s="322">
        <v>9</v>
      </c>
      <c r="D36" s="322">
        <v>7.8</v>
      </c>
      <c r="E36" s="322">
        <v>6.7</v>
      </c>
      <c r="F36" s="322">
        <v>4.9000000000000004</v>
      </c>
      <c r="G36" s="322">
        <v>4.5</v>
      </c>
      <c r="H36" s="322">
        <v>5.5</v>
      </c>
      <c r="I36" s="322">
        <v>5.8</v>
      </c>
      <c r="J36" s="322">
        <v>6.3</v>
      </c>
      <c r="K36" s="322">
        <v>6.6</v>
      </c>
      <c r="L36" s="322">
        <v>6.5</v>
      </c>
      <c r="M36" s="322">
        <v>6.9</v>
      </c>
      <c r="N36" s="322">
        <v>7.2</v>
      </c>
      <c r="O36" s="322">
        <v>8.5</v>
      </c>
      <c r="P36" s="322">
        <v>10.6</v>
      </c>
      <c r="Q36" s="322">
        <v>12.9</v>
      </c>
      <c r="R36" s="322">
        <v>14.1</v>
      </c>
      <c r="S36" s="322">
        <v>15.9</v>
      </c>
      <c r="T36" s="322">
        <v>17.5</v>
      </c>
      <c r="U36" s="322">
        <v>18</v>
      </c>
      <c r="V36" s="322">
        <v>19.3</v>
      </c>
      <c r="W36" s="322">
        <v>18.600000000000001</v>
      </c>
      <c r="X36" s="322">
        <v>18.899999999999999</v>
      </c>
      <c r="Y36" s="322">
        <v>20.5</v>
      </c>
      <c r="Z36" s="322">
        <v>21.2</v>
      </c>
      <c r="AA36" s="322">
        <v>21.3</v>
      </c>
      <c r="AB36" s="322">
        <v>21.4</v>
      </c>
      <c r="AC36" s="322">
        <v>22.4</v>
      </c>
      <c r="AD36" s="322">
        <v>23.4</v>
      </c>
      <c r="AE36" s="322">
        <v>23.6</v>
      </c>
      <c r="AF36" s="322">
        <v>23.9</v>
      </c>
      <c r="AG36" s="322">
        <v>25.4</v>
      </c>
      <c r="AH36" s="322">
        <v>25.9</v>
      </c>
      <c r="AI36" s="322">
        <v>26.6</v>
      </c>
      <c r="AJ36" s="322">
        <v>27.9</v>
      </c>
      <c r="AK36" s="322">
        <v>28.6</v>
      </c>
      <c r="AL36" s="322">
        <v>31.1</v>
      </c>
      <c r="AM36" s="322">
        <v>32.700000000000003</v>
      </c>
      <c r="AN36" s="322">
        <v>35.799999999999997</v>
      </c>
      <c r="AO36" s="322">
        <v>37.5</v>
      </c>
      <c r="AP36" s="322">
        <v>41.3</v>
      </c>
      <c r="AQ36" s="322">
        <v>44.3</v>
      </c>
      <c r="AR36" s="322">
        <v>45.5</v>
      </c>
      <c r="AS36" s="322">
        <v>49</v>
      </c>
      <c r="AT36" s="322">
        <v>53.5</v>
      </c>
      <c r="AU36" s="322">
        <v>59.2</v>
      </c>
      <c r="AV36" s="322">
        <v>62.4</v>
      </c>
      <c r="AW36" s="322">
        <v>66.900000000000006</v>
      </c>
      <c r="AX36" s="322">
        <v>72.2</v>
      </c>
      <c r="AY36" s="322">
        <v>79.3</v>
      </c>
      <c r="AZ36" s="322">
        <v>89.3</v>
      </c>
      <c r="BA36" s="322">
        <v>96.4</v>
      </c>
      <c r="BB36" s="322">
        <v>103</v>
      </c>
      <c r="BC36" s="322">
        <v>113.2</v>
      </c>
      <c r="BD36" s="322">
        <v>116.7</v>
      </c>
      <c r="BE36" s="322">
        <v>126.4</v>
      </c>
      <c r="BF36" s="322">
        <v>137.6</v>
      </c>
      <c r="BG36" s="322">
        <v>146.80000000000001</v>
      </c>
      <c r="BH36" s="322">
        <v>157.19999999999999</v>
      </c>
      <c r="BI36" s="322">
        <v>167.7</v>
      </c>
      <c r="BJ36" s="322">
        <v>178.2</v>
      </c>
      <c r="BK36" s="322">
        <v>190.4</v>
      </c>
      <c r="BL36" s="322">
        <v>195.2</v>
      </c>
      <c r="BM36" s="322">
        <v>199.1</v>
      </c>
      <c r="BN36" s="322">
        <v>211.2</v>
      </c>
      <c r="BO36" s="322">
        <v>219.1</v>
      </c>
      <c r="BP36" s="322">
        <v>227.4</v>
      </c>
      <c r="BQ36" s="322">
        <v>231.2</v>
      </c>
      <c r="BR36" s="322">
        <v>239.5</v>
      </c>
      <c r="BS36" s="322">
        <v>247.5</v>
      </c>
      <c r="BT36" s="322">
        <v>257.8</v>
      </c>
      <c r="BU36" s="322">
        <v>271.10000000000002</v>
      </c>
      <c r="BV36" s="322">
        <v>280.8</v>
      </c>
      <c r="BW36" s="322">
        <v>277.89999999999998</v>
      </c>
      <c r="BX36" s="322">
        <v>278.8</v>
      </c>
      <c r="BY36" s="322">
        <v>285.3</v>
      </c>
      <c r="BZ36" s="322">
        <v>297.5</v>
      </c>
      <c r="CA36" s="322">
        <v>310.7</v>
      </c>
      <c r="CB36" s="322">
        <v>320.2</v>
      </c>
      <c r="CC36" s="322">
        <v>323.7</v>
      </c>
      <c r="CD36" s="322">
        <v>319.5</v>
      </c>
      <c r="CE36" s="322">
        <v>306.5</v>
      </c>
      <c r="CF36" s="322">
        <v>320.60000000000002</v>
      </c>
      <c r="CG36" s="322">
        <v>338.9</v>
      </c>
      <c r="CH36" s="322">
        <v>354.3</v>
      </c>
      <c r="CI36" s="322">
        <v>363.6</v>
      </c>
      <c r="CJ36" s="322">
        <v>370.8</v>
      </c>
      <c r="CK36" s="322">
        <v>379.5</v>
      </c>
      <c r="CL36" s="322"/>
      <c r="CM36" s="322"/>
      <c r="CN36" s="322"/>
      <c r="CO36" s="322"/>
      <c r="CP36" s="322"/>
      <c r="CQ36" s="322"/>
      <c r="CR36" s="322"/>
      <c r="CS36" s="322"/>
      <c r="CT36" s="322"/>
      <c r="CU36" s="322"/>
      <c r="CV36" s="322"/>
      <c r="CW36" s="322"/>
      <c r="CX36" s="322"/>
      <c r="CY36" s="322"/>
    </row>
    <row r="37" spans="1:103" x14ac:dyDescent="0.2">
      <c r="A37" s="322" t="s">
        <v>384</v>
      </c>
      <c r="B37" s="322" t="s">
        <v>1963</v>
      </c>
      <c r="C37" s="322">
        <v>7.1</v>
      </c>
      <c r="D37" s="322">
        <v>6.1</v>
      </c>
      <c r="E37" s="322">
        <v>5.3</v>
      </c>
      <c r="F37" s="322">
        <v>3.7</v>
      </c>
      <c r="G37" s="322">
        <v>3.5</v>
      </c>
      <c r="H37" s="322">
        <v>4.3</v>
      </c>
      <c r="I37" s="322">
        <v>4.5999999999999996</v>
      </c>
      <c r="J37" s="322">
        <v>5</v>
      </c>
      <c r="K37" s="322">
        <v>5.0999999999999996</v>
      </c>
      <c r="L37" s="322">
        <v>5.0999999999999996</v>
      </c>
      <c r="M37" s="322">
        <v>5.5</v>
      </c>
      <c r="N37" s="322">
        <v>5.7</v>
      </c>
      <c r="O37" s="322">
        <v>6.6</v>
      </c>
      <c r="P37" s="322">
        <v>7.9</v>
      </c>
      <c r="Q37" s="322">
        <v>9.6</v>
      </c>
      <c r="R37" s="322">
        <v>10.7</v>
      </c>
      <c r="S37" s="322">
        <v>12</v>
      </c>
      <c r="T37" s="322">
        <v>13.8</v>
      </c>
      <c r="U37" s="322">
        <v>14.3</v>
      </c>
      <c r="V37" s="322">
        <v>15.4</v>
      </c>
      <c r="W37" s="322">
        <v>14.7</v>
      </c>
      <c r="X37" s="322">
        <v>14.8</v>
      </c>
      <c r="Y37" s="322">
        <v>16.100000000000001</v>
      </c>
      <c r="Z37" s="322">
        <v>17</v>
      </c>
      <c r="AA37" s="322">
        <v>17.2</v>
      </c>
      <c r="AB37" s="322">
        <v>17.3</v>
      </c>
      <c r="AC37" s="322">
        <v>18</v>
      </c>
      <c r="AD37" s="322">
        <v>18.8</v>
      </c>
      <c r="AE37" s="322">
        <v>18.899999999999999</v>
      </c>
      <c r="AF37" s="322">
        <v>19</v>
      </c>
      <c r="AG37" s="322">
        <v>20.2</v>
      </c>
      <c r="AH37" s="322">
        <v>20.6</v>
      </c>
      <c r="AI37" s="322">
        <v>21.2</v>
      </c>
      <c r="AJ37" s="322">
        <v>22.2</v>
      </c>
      <c r="AK37" s="322">
        <v>22.9</v>
      </c>
      <c r="AL37" s="322">
        <v>25</v>
      </c>
      <c r="AM37" s="322">
        <v>26.4</v>
      </c>
      <c r="AN37" s="322">
        <v>28.8</v>
      </c>
      <c r="AO37" s="322">
        <v>30.2</v>
      </c>
      <c r="AP37" s="322">
        <v>33.1</v>
      </c>
      <c r="AQ37" s="322">
        <v>35.5</v>
      </c>
      <c r="AR37" s="322">
        <v>36.6</v>
      </c>
      <c r="AS37" s="322">
        <v>39.6</v>
      </c>
      <c r="AT37" s="322">
        <v>43.2</v>
      </c>
      <c r="AU37" s="322">
        <v>47.8</v>
      </c>
      <c r="AV37" s="322">
        <v>50.8</v>
      </c>
      <c r="AW37" s="322">
        <v>54.9</v>
      </c>
      <c r="AX37" s="322">
        <v>59.2</v>
      </c>
      <c r="AY37" s="322">
        <v>65.099999999999994</v>
      </c>
      <c r="AZ37" s="322">
        <v>73.099999999999994</v>
      </c>
      <c r="BA37" s="322">
        <v>78.2</v>
      </c>
      <c r="BB37" s="322">
        <v>83.3</v>
      </c>
      <c r="BC37" s="322">
        <v>91.4</v>
      </c>
      <c r="BD37" s="322">
        <v>94.9</v>
      </c>
      <c r="BE37" s="322">
        <v>103.3</v>
      </c>
      <c r="BF37" s="322">
        <v>113.1</v>
      </c>
      <c r="BG37" s="322">
        <v>121</v>
      </c>
      <c r="BH37" s="322">
        <v>129.5</v>
      </c>
      <c r="BI37" s="322">
        <v>138.19999999999999</v>
      </c>
      <c r="BJ37" s="322">
        <v>146.9</v>
      </c>
      <c r="BK37" s="322">
        <v>156.19999999999999</v>
      </c>
      <c r="BL37" s="322">
        <v>160</v>
      </c>
      <c r="BM37" s="322">
        <v>164</v>
      </c>
      <c r="BN37" s="322">
        <v>174.4</v>
      </c>
      <c r="BO37" s="322">
        <v>180.9</v>
      </c>
      <c r="BP37" s="322">
        <v>187.3</v>
      </c>
      <c r="BQ37" s="322">
        <v>190.1</v>
      </c>
      <c r="BR37" s="322">
        <v>196.4</v>
      </c>
      <c r="BS37" s="322">
        <v>203.2</v>
      </c>
      <c r="BT37" s="322">
        <v>211.1</v>
      </c>
      <c r="BU37" s="322">
        <v>221.9</v>
      </c>
      <c r="BV37" s="322">
        <v>230</v>
      </c>
      <c r="BW37" s="322">
        <v>227.2</v>
      </c>
      <c r="BX37" s="322">
        <v>228</v>
      </c>
      <c r="BY37" s="322">
        <v>232.7</v>
      </c>
      <c r="BZ37" s="322">
        <v>242.3</v>
      </c>
      <c r="CA37" s="322">
        <v>251.4</v>
      </c>
      <c r="CB37" s="322">
        <v>257</v>
      </c>
      <c r="CC37" s="322">
        <v>258.7</v>
      </c>
      <c r="CD37" s="322">
        <v>254.7</v>
      </c>
      <c r="CE37" s="322">
        <v>244.3</v>
      </c>
      <c r="CF37" s="322">
        <v>255.3</v>
      </c>
      <c r="CG37" s="322">
        <v>269.89999999999998</v>
      </c>
      <c r="CH37" s="322">
        <v>281.5</v>
      </c>
      <c r="CI37" s="322">
        <v>287.89999999999998</v>
      </c>
      <c r="CJ37" s="322">
        <v>293.39999999999998</v>
      </c>
      <c r="CK37" s="322">
        <v>300.2</v>
      </c>
      <c r="CL37" s="322"/>
      <c r="CM37" s="322"/>
      <c r="CN37" s="322"/>
      <c r="CO37" s="322"/>
      <c r="CP37" s="322"/>
      <c r="CQ37" s="322"/>
      <c r="CR37" s="322"/>
      <c r="CS37" s="322"/>
      <c r="CT37" s="322"/>
      <c r="CU37" s="322"/>
      <c r="CV37" s="322"/>
      <c r="CW37" s="322"/>
      <c r="CX37" s="322"/>
      <c r="CY37" s="322"/>
    </row>
    <row r="38" spans="1:103" x14ac:dyDescent="0.2">
      <c r="A38" s="322" t="s">
        <v>382</v>
      </c>
      <c r="B38" s="322" t="s">
        <v>1964</v>
      </c>
      <c r="C38" s="322" t="s">
        <v>110</v>
      </c>
      <c r="D38" s="322" t="s">
        <v>110</v>
      </c>
      <c r="E38" s="322" t="s">
        <v>110</v>
      </c>
      <c r="F38" s="322" t="s">
        <v>110</v>
      </c>
      <c r="G38" s="322" t="s">
        <v>110</v>
      </c>
      <c r="H38" s="322" t="s">
        <v>110</v>
      </c>
      <c r="I38" s="322" t="s">
        <v>110</v>
      </c>
      <c r="J38" s="322" t="s">
        <v>110</v>
      </c>
      <c r="K38" s="322" t="s">
        <v>110</v>
      </c>
      <c r="L38" s="322" t="s">
        <v>110</v>
      </c>
      <c r="M38" s="322" t="s">
        <v>110</v>
      </c>
      <c r="N38" s="322" t="s">
        <v>110</v>
      </c>
      <c r="O38" s="322" t="s">
        <v>110</v>
      </c>
      <c r="P38" s="322" t="s">
        <v>110</v>
      </c>
      <c r="Q38" s="322" t="s">
        <v>110</v>
      </c>
      <c r="R38" s="322" t="s">
        <v>110</v>
      </c>
      <c r="S38" s="322" t="s">
        <v>110</v>
      </c>
      <c r="T38" s="322" t="s">
        <v>110</v>
      </c>
      <c r="U38" s="322" t="s">
        <v>110</v>
      </c>
      <c r="V38" s="322" t="s">
        <v>110</v>
      </c>
      <c r="W38" s="322" t="s">
        <v>110</v>
      </c>
      <c r="X38" s="322" t="s">
        <v>110</v>
      </c>
      <c r="Y38" s="322" t="s">
        <v>110</v>
      </c>
      <c r="Z38" s="322" t="s">
        <v>110</v>
      </c>
      <c r="AA38" s="322" t="s">
        <v>110</v>
      </c>
      <c r="AB38" s="322" t="s">
        <v>110</v>
      </c>
      <c r="AC38" s="322" t="s">
        <v>110</v>
      </c>
      <c r="AD38" s="322" t="s">
        <v>110</v>
      </c>
      <c r="AE38" s="322" t="s">
        <v>110</v>
      </c>
      <c r="AF38" s="322" t="s">
        <v>110</v>
      </c>
      <c r="AG38" s="322">
        <v>12.5</v>
      </c>
      <c r="AH38" s="322">
        <v>12.7</v>
      </c>
      <c r="AI38" s="322">
        <v>13.1</v>
      </c>
      <c r="AJ38" s="322">
        <v>13.8</v>
      </c>
      <c r="AK38" s="322">
        <v>14.3</v>
      </c>
      <c r="AL38" s="322">
        <v>15.6</v>
      </c>
      <c r="AM38" s="322">
        <v>16.3</v>
      </c>
      <c r="AN38" s="322">
        <v>17.7</v>
      </c>
      <c r="AO38" s="322">
        <v>18.3</v>
      </c>
      <c r="AP38" s="322">
        <v>20.100000000000001</v>
      </c>
      <c r="AQ38" s="322">
        <v>21.3</v>
      </c>
      <c r="AR38" s="322">
        <v>21.9</v>
      </c>
      <c r="AS38" s="322">
        <v>24</v>
      </c>
      <c r="AT38" s="322">
        <v>25.8</v>
      </c>
      <c r="AU38" s="322">
        <v>28.3</v>
      </c>
      <c r="AV38" s="322">
        <v>29.9</v>
      </c>
      <c r="AW38" s="322">
        <v>32.200000000000003</v>
      </c>
      <c r="AX38" s="322">
        <v>34.5</v>
      </c>
      <c r="AY38" s="322">
        <v>37.5</v>
      </c>
      <c r="AZ38" s="322">
        <v>42.5</v>
      </c>
      <c r="BA38" s="322">
        <v>45.5</v>
      </c>
      <c r="BB38" s="322">
        <v>48.5</v>
      </c>
      <c r="BC38" s="322">
        <v>53.3</v>
      </c>
      <c r="BD38" s="322">
        <v>55.3</v>
      </c>
      <c r="BE38" s="322">
        <v>60.7</v>
      </c>
      <c r="BF38" s="322">
        <v>67</v>
      </c>
      <c r="BG38" s="322">
        <v>72.2</v>
      </c>
      <c r="BH38" s="322">
        <v>77.900000000000006</v>
      </c>
      <c r="BI38" s="322">
        <v>83.1</v>
      </c>
      <c r="BJ38" s="322">
        <v>87.6</v>
      </c>
      <c r="BK38" s="322">
        <v>92.7</v>
      </c>
      <c r="BL38" s="322">
        <v>94.5</v>
      </c>
      <c r="BM38" s="322">
        <v>96.5</v>
      </c>
      <c r="BN38" s="322">
        <v>103.2</v>
      </c>
      <c r="BO38" s="322">
        <v>106.4</v>
      </c>
      <c r="BP38" s="322">
        <v>108.4</v>
      </c>
      <c r="BQ38" s="322">
        <v>108.9</v>
      </c>
      <c r="BR38" s="322">
        <v>111.4</v>
      </c>
      <c r="BS38" s="322">
        <v>113.9</v>
      </c>
      <c r="BT38" s="322">
        <v>119</v>
      </c>
      <c r="BU38" s="322">
        <v>126.5</v>
      </c>
      <c r="BV38" s="322">
        <v>132.69999999999999</v>
      </c>
      <c r="BW38" s="322">
        <v>132.1</v>
      </c>
      <c r="BX38" s="322">
        <v>133.30000000000001</v>
      </c>
      <c r="BY38" s="322">
        <v>136.80000000000001</v>
      </c>
      <c r="BZ38" s="322">
        <v>143.69999999999999</v>
      </c>
      <c r="CA38" s="322">
        <v>149.6</v>
      </c>
      <c r="CB38" s="322">
        <v>153.69999999999999</v>
      </c>
      <c r="CC38" s="322">
        <v>155.80000000000001</v>
      </c>
      <c r="CD38" s="322">
        <v>152.1</v>
      </c>
      <c r="CE38" s="322">
        <v>145.80000000000001</v>
      </c>
      <c r="CF38" s="322">
        <v>152.80000000000001</v>
      </c>
      <c r="CG38" s="322">
        <v>161.6</v>
      </c>
      <c r="CH38" s="322">
        <v>169.2</v>
      </c>
      <c r="CI38" s="322">
        <v>172.6</v>
      </c>
      <c r="CJ38" s="322">
        <v>175.8</v>
      </c>
      <c r="CK38" s="322">
        <v>180.2</v>
      </c>
      <c r="CL38" s="322"/>
      <c r="CM38" s="322"/>
      <c r="CN38" s="322"/>
      <c r="CO38" s="322"/>
      <c r="CP38" s="322"/>
      <c r="CQ38" s="322"/>
      <c r="CR38" s="322"/>
      <c r="CS38" s="322"/>
      <c r="CT38" s="322"/>
      <c r="CU38" s="322"/>
      <c r="CV38" s="322"/>
      <c r="CW38" s="322"/>
      <c r="CX38" s="322"/>
      <c r="CY38" s="322"/>
    </row>
    <row r="39" spans="1:103" x14ac:dyDescent="0.2">
      <c r="A39" s="322" t="s">
        <v>380</v>
      </c>
      <c r="B39" s="322" t="s">
        <v>1965</v>
      </c>
      <c r="C39" s="322" t="s">
        <v>110</v>
      </c>
      <c r="D39" s="322" t="s">
        <v>110</v>
      </c>
      <c r="E39" s="322" t="s">
        <v>110</v>
      </c>
      <c r="F39" s="322" t="s">
        <v>110</v>
      </c>
      <c r="G39" s="322" t="s">
        <v>110</v>
      </c>
      <c r="H39" s="322" t="s">
        <v>110</v>
      </c>
      <c r="I39" s="322" t="s">
        <v>110</v>
      </c>
      <c r="J39" s="322" t="s">
        <v>110</v>
      </c>
      <c r="K39" s="322" t="s">
        <v>110</v>
      </c>
      <c r="L39" s="322" t="s">
        <v>110</v>
      </c>
      <c r="M39" s="322" t="s">
        <v>110</v>
      </c>
      <c r="N39" s="322" t="s">
        <v>110</v>
      </c>
      <c r="O39" s="322" t="s">
        <v>110</v>
      </c>
      <c r="P39" s="322" t="s">
        <v>110</v>
      </c>
      <c r="Q39" s="322" t="s">
        <v>110</v>
      </c>
      <c r="R39" s="322" t="s">
        <v>110</v>
      </c>
      <c r="S39" s="322" t="s">
        <v>110</v>
      </c>
      <c r="T39" s="322" t="s">
        <v>110</v>
      </c>
      <c r="U39" s="322" t="s">
        <v>110</v>
      </c>
      <c r="V39" s="322" t="s">
        <v>110</v>
      </c>
      <c r="W39" s="322" t="s">
        <v>110</v>
      </c>
      <c r="X39" s="322" t="s">
        <v>110</v>
      </c>
      <c r="Y39" s="322" t="s">
        <v>110</v>
      </c>
      <c r="Z39" s="322" t="s">
        <v>110</v>
      </c>
      <c r="AA39" s="322" t="s">
        <v>110</v>
      </c>
      <c r="AB39" s="322" t="s">
        <v>110</v>
      </c>
      <c r="AC39" s="322" t="s">
        <v>110</v>
      </c>
      <c r="AD39" s="322" t="s">
        <v>110</v>
      </c>
      <c r="AE39" s="322" t="s">
        <v>110</v>
      </c>
      <c r="AF39" s="322" t="s">
        <v>110</v>
      </c>
      <c r="AG39" s="322">
        <v>7.4</v>
      </c>
      <c r="AH39" s="322">
        <v>7.6</v>
      </c>
      <c r="AI39" s="322">
        <v>7.8</v>
      </c>
      <c r="AJ39" s="322">
        <v>8.1</v>
      </c>
      <c r="AK39" s="322">
        <v>8.1999999999999993</v>
      </c>
      <c r="AL39" s="322">
        <v>9</v>
      </c>
      <c r="AM39" s="322">
        <v>9.6</v>
      </c>
      <c r="AN39" s="322">
        <v>10.6</v>
      </c>
      <c r="AO39" s="322">
        <v>11.4</v>
      </c>
      <c r="AP39" s="322">
        <v>12.4</v>
      </c>
      <c r="AQ39" s="322">
        <v>13.4</v>
      </c>
      <c r="AR39" s="322">
        <v>13.7</v>
      </c>
      <c r="AS39" s="322">
        <v>14.7</v>
      </c>
      <c r="AT39" s="322">
        <v>16.3</v>
      </c>
      <c r="AU39" s="322">
        <v>18.2</v>
      </c>
      <c r="AV39" s="322">
        <v>19.3</v>
      </c>
      <c r="AW39" s="322">
        <v>20.9</v>
      </c>
      <c r="AX39" s="322">
        <v>22.5</v>
      </c>
      <c r="AY39" s="322">
        <v>25.1</v>
      </c>
      <c r="AZ39" s="322">
        <v>27.6</v>
      </c>
      <c r="BA39" s="322">
        <v>29.2</v>
      </c>
      <c r="BB39" s="322">
        <v>30.9</v>
      </c>
      <c r="BC39" s="322">
        <v>33.5</v>
      </c>
      <c r="BD39" s="322">
        <v>34.5</v>
      </c>
      <c r="BE39" s="322">
        <v>37.1</v>
      </c>
      <c r="BF39" s="322">
        <v>40.200000000000003</v>
      </c>
      <c r="BG39" s="322">
        <v>42.5</v>
      </c>
      <c r="BH39" s="322">
        <v>44.9</v>
      </c>
      <c r="BI39" s="322">
        <v>48</v>
      </c>
      <c r="BJ39" s="322">
        <v>51.7</v>
      </c>
      <c r="BK39" s="322">
        <v>55.6</v>
      </c>
      <c r="BL39" s="322">
        <v>57.4</v>
      </c>
      <c r="BM39" s="322">
        <v>59.4</v>
      </c>
      <c r="BN39" s="322">
        <v>63</v>
      </c>
      <c r="BO39" s="322">
        <v>66.099999999999994</v>
      </c>
      <c r="BP39" s="322">
        <v>70.099999999999994</v>
      </c>
      <c r="BQ39" s="322">
        <v>72.2</v>
      </c>
      <c r="BR39" s="322">
        <v>75.8</v>
      </c>
      <c r="BS39" s="322">
        <v>80</v>
      </c>
      <c r="BT39" s="322">
        <v>82.2</v>
      </c>
      <c r="BU39" s="322">
        <v>84.6</v>
      </c>
      <c r="BV39" s="322">
        <v>85.9</v>
      </c>
      <c r="BW39" s="322">
        <v>83.2</v>
      </c>
      <c r="BX39" s="322">
        <v>82.4</v>
      </c>
      <c r="BY39" s="322">
        <v>82.8</v>
      </c>
      <c r="BZ39" s="322">
        <v>84.5</v>
      </c>
      <c r="CA39" s="322">
        <v>86.3</v>
      </c>
      <c r="CB39" s="322">
        <v>86.7</v>
      </c>
      <c r="CC39" s="322">
        <v>85.3</v>
      </c>
      <c r="CD39" s="322">
        <v>84.7</v>
      </c>
      <c r="CE39" s="322">
        <v>81.5</v>
      </c>
      <c r="CF39" s="322">
        <v>84.9</v>
      </c>
      <c r="CG39" s="322">
        <v>89.7</v>
      </c>
      <c r="CH39" s="322">
        <v>93.4</v>
      </c>
      <c r="CI39" s="322">
        <v>96.3</v>
      </c>
      <c r="CJ39" s="322">
        <v>98.4</v>
      </c>
      <c r="CK39" s="322">
        <v>100.5</v>
      </c>
      <c r="CL39" s="322"/>
      <c r="CM39" s="322"/>
      <c r="CN39" s="322"/>
      <c r="CO39" s="322"/>
      <c r="CP39" s="322"/>
      <c r="CQ39" s="322"/>
      <c r="CR39" s="322"/>
      <c r="CS39" s="322"/>
      <c r="CT39" s="322"/>
      <c r="CU39" s="322"/>
      <c r="CV39" s="322"/>
      <c r="CW39" s="322"/>
      <c r="CX39" s="322"/>
      <c r="CY39" s="322"/>
    </row>
    <row r="40" spans="1:103" x14ac:dyDescent="0.2">
      <c r="A40" s="322" t="s">
        <v>378</v>
      </c>
      <c r="B40" s="322" t="s">
        <v>1966</v>
      </c>
      <c r="C40" s="322" t="s">
        <v>110</v>
      </c>
      <c r="D40" s="322" t="s">
        <v>110</v>
      </c>
      <c r="E40" s="322" t="s">
        <v>110</v>
      </c>
      <c r="F40" s="322" t="s">
        <v>110</v>
      </c>
      <c r="G40" s="322" t="s">
        <v>110</v>
      </c>
      <c r="H40" s="322" t="s">
        <v>110</v>
      </c>
      <c r="I40" s="322" t="s">
        <v>110</v>
      </c>
      <c r="J40" s="322" t="s">
        <v>110</v>
      </c>
      <c r="K40" s="322" t="s">
        <v>110</v>
      </c>
      <c r="L40" s="322" t="s">
        <v>110</v>
      </c>
      <c r="M40" s="322" t="s">
        <v>110</v>
      </c>
      <c r="N40" s="322" t="s">
        <v>110</v>
      </c>
      <c r="O40" s="322" t="s">
        <v>110</v>
      </c>
      <c r="P40" s="322" t="s">
        <v>110</v>
      </c>
      <c r="Q40" s="322" t="s">
        <v>110</v>
      </c>
      <c r="R40" s="322" t="s">
        <v>110</v>
      </c>
      <c r="S40" s="322" t="s">
        <v>110</v>
      </c>
      <c r="T40" s="322" t="s">
        <v>110</v>
      </c>
      <c r="U40" s="322" t="s">
        <v>110</v>
      </c>
      <c r="V40" s="322" t="s">
        <v>110</v>
      </c>
      <c r="W40" s="322" t="s">
        <v>110</v>
      </c>
      <c r="X40" s="322" t="s">
        <v>110</v>
      </c>
      <c r="Y40" s="322" t="s">
        <v>110</v>
      </c>
      <c r="Z40" s="322" t="s">
        <v>110</v>
      </c>
      <c r="AA40" s="322" t="s">
        <v>110</v>
      </c>
      <c r="AB40" s="322" t="s">
        <v>110</v>
      </c>
      <c r="AC40" s="322" t="s">
        <v>110</v>
      </c>
      <c r="AD40" s="322" t="s">
        <v>110</v>
      </c>
      <c r="AE40" s="322" t="s">
        <v>110</v>
      </c>
      <c r="AF40" s="322" t="s">
        <v>110</v>
      </c>
      <c r="AG40" s="322">
        <v>0.3</v>
      </c>
      <c r="AH40" s="322">
        <v>0.3</v>
      </c>
      <c r="AI40" s="322">
        <v>0.3</v>
      </c>
      <c r="AJ40" s="322">
        <v>0.3</v>
      </c>
      <c r="AK40" s="322">
        <v>0.4</v>
      </c>
      <c r="AL40" s="322">
        <v>0.4</v>
      </c>
      <c r="AM40" s="322">
        <v>0.5</v>
      </c>
      <c r="AN40" s="322">
        <v>0.5</v>
      </c>
      <c r="AO40" s="322">
        <v>0.5</v>
      </c>
      <c r="AP40" s="322">
        <v>0.6</v>
      </c>
      <c r="AQ40" s="322">
        <v>0.8</v>
      </c>
      <c r="AR40" s="322">
        <v>1</v>
      </c>
      <c r="AS40" s="322">
        <v>0.9</v>
      </c>
      <c r="AT40" s="322">
        <v>1.1000000000000001</v>
      </c>
      <c r="AU40" s="322">
        <v>1.3</v>
      </c>
      <c r="AV40" s="322">
        <v>1.7</v>
      </c>
      <c r="AW40" s="322">
        <v>1.9</v>
      </c>
      <c r="AX40" s="322">
        <v>2.2000000000000002</v>
      </c>
      <c r="AY40" s="322">
        <v>2.5</v>
      </c>
      <c r="AZ40" s="322">
        <v>3</v>
      </c>
      <c r="BA40" s="322">
        <v>3.4</v>
      </c>
      <c r="BB40" s="322">
        <v>3.9</v>
      </c>
      <c r="BC40" s="322">
        <v>4.5999999999999996</v>
      </c>
      <c r="BD40" s="322">
        <v>5.0999999999999996</v>
      </c>
      <c r="BE40" s="322">
        <v>5.5</v>
      </c>
      <c r="BF40" s="322">
        <v>6</v>
      </c>
      <c r="BG40" s="322">
        <v>6.3</v>
      </c>
      <c r="BH40" s="322">
        <v>6.7</v>
      </c>
      <c r="BI40" s="322">
        <v>7</v>
      </c>
      <c r="BJ40" s="322">
        <v>7.6</v>
      </c>
      <c r="BK40" s="322">
        <v>8</v>
      </c>
      <c r="BL40" s="322">
        <v>8.1</v>
      </c>
      <c r="BM40" s="322">
        <v>8.1</v>
      </c>
      <c r="BN40" s="322">
        <v>8.1999999999999993</v>
      </c>
      <c r="BO40" s="322">
        <v>8.4</v>
      </c>
      <c r="BP40" s="322">
        <v>8.8000000000000007</v>
      </c>
      <c r="BQ40" s="322">
        <v>9</v>
      </c>
      <c r="BR40" s="322">
        <v>9.1</v>
      </c>
      <c r="BS40" s="322">
        <v>9.4</v>
      </c>
      <c r="BT40" s="322">
        <v>10</v>
      </c>
      <c r="BU40" s="322">
        <v>10.8</v>
      </c>
      <c r="BV40" s="322">
        <v>11.4</v>
      </c>
      <c r="BW40" s="322">
        <v>11.9</v>
      </c>
      <c r="BX40" s="322">
        <v>12.3</v>
      </c>
      <c r="BY40" s="322">
        <v>13.1</v>
      </c>
      <c r="BZ40" s="322">
        <v>14.1</v>
      </c>
      <c r="CA40" s="322">
        <v>15.4</v>
      </c>
      <c r="CB40" s="322">
        <v>16.7</v>
      </c>
      <c r="CC40" s="322">
        <v>17.600000000000001</v>
      </c>
      <c r="CD40" s="322">
        <v>17.899999999999999</v>
      </c>
      <c r="CE40" s="322">
        <v>17.100000000000001</v>
      </c>
      <c r="CF40" s="322">
        <v>17.7</v>
      </c>
      <c r="CG40" s="322">
        <v>18.5</v>
      </c>
      <c r="CH40" s="322">
        <v>18.899999999999999</v>
      </c>
      <c r="CI40" s="322">
        <v>19</v>
      </c>
      <c r="CJ40" s="322">
        <v>19.2</v>
      </c>
      <c r="CK40" s="322">
        <v>19.5</v>
      </c>
      <c r="CL40" s="322"/>
      <c r="CM40" s="322"/>
      <c r="CN40" s="322"/>
      <c r="CO40" s="322"/>
      <c r="CP40" s="322"/>
      <c r="CQ40" s="322"/>
      <c r="CR40" s="322"/>
      <c r="CS40" s="322"/>
      <c r="CT40" s="322"/>
      <c r="CU40" s="322"/>
      <c r="CV40" s="322"/>
      <c r="CW40" s="322"/>
      <c r="CX40" s="322"/>
      <c r="CY40" s="322"/>
    </row>
    <row r="41" spans="1:103" x14ac:dyDescent="0.2">
      <c r="A41" s="322" t="s">
        <v>539</v>
      </c>
      <c r="B41" s="322" t="s">
        <v>1967</v>
      </c>
      <c r="C41" s="322">
        <v>1.9</v>
      </c>
      <c r="D41" s="322">
        <v>1.6</v>
      </c>
      <c r="E41" s="322">
        <v>1.4</v>
      </c>
      <c r="F41" s="322">
        <v>1.2</v>
      </c>
      <c r="G41" s="322">
        <v>1</v>
      </c>
      <c r="H41" s="322">
        <v>1.2</v>
      </c>
      <c r="I41" s="322">
        <v>1.2</v>
      </c>
      <c r="J41" s="322">
        <v>1.3</v>
      </c>
      <c r="K41" s="322">
        <v>1.5</v>
      </c>
      <c r="L41" s="322">
        <v>1.5</v>
      </c>
      <c r="M41" s="322">
        <v>1.4</v>
      </c>
      <c r="N41" s="322">
        <v>1.5</v>
      </c>
      <c r="O41" s="322">
        <v>1.9</v>
      </c>
      <c r="P41" s="322">
        <v>2.7</v>
      </c>
      <c r="Q41" s="322">
        <v>3.3</v>
      </c>
      <c r="R41" s="322">
        <v>3.4</v>
      </c>
      <c r="S41" s="322">
        <v>3.8</v>
      </c>
      <c r="T41" s="322">
        <v>3.7</v>
      </c>
      <c r="U41" s="322">
        <v>3.7</v>
      </c>
      <c r="V41" s="322">
        <v>3.9</v>
      </c>
      <c r="W41" s="322">
        <v>3.9</v>
      </c>
      <c r="X41" s="322">
        <v>4.2</v>
      </c>
      <c r="Y41" s="322">
        <v>4.4000000000000004</v>
      </c>
      <c r="Z41" s="322">
        <v>4.2</v>
      </c>
      <c r="AA41" s="322">
        <v>4.0999999999999996</v>
      </c>
      <c r="AB41" s="322">
        <v>4.0999999999999996</v>
      </c>
      <c r="AC41" s="322">
        <v>4.4000000000000004</v>
      </c>
      <c r="AD41" s="322">
        <v>4.5999999999999996</v>
      </c>
      <c r="AE41" s="322">
        <v>4.5999999999999996</v>
      </c>
      <c r="AF41" s="322">
        <v>4.9000000000000004</v>
      </c>
      <c r="AG41" s="322">
        <v>5.2</v>
      </c>
      <c r="AH41" s="322">
        <v>5.3</v>
      </c>
      <c r="AI41" s="322">
        <v>5.4</v>
      </c>
      <c r="AJ41" s="322">
        <v>5.7</v>
      </c>
      <c r="AK41" s="322">
        <v>5.7</v>
      </c>
      <c r="AL41" s="322">
        <v>6</v>
      </c>
      <c r="AM41" s="322">
        <v>6.3</v>
      </c>
      <c r="AN41" s="322">
        <v>7</v>
      </c>
      <c r="AO41" s="322">
        <v>7.4</v>
      </c>
      <c r="AP41" s="322">
        <v>8.1</v>
      </c>
      <c r="AQ41" s="322">
        <v>8.9</v>
      </c>
      <c r="AR41" s="322">
        <v>8.8000000000000007</v>
      </c>
      <c r="AS41" s="322">
        <v>9.4</v>
      </c>
      <c r="AT41" s="322">
        <v>10.3</v>
      </c>
      <c r="AU41" s="322">
        <v>11.4</v>
      </c>
      <c r="AV41" s="322">
        <v>11.6</v>
      </c>
      <c r="AW41" s="322">
        <v>12</v>
      </c>
      <c r="AX41" s="322">
        <v>13</v>
      </c>
      <c r="AY41" s="322">
        <v>14.2</v>
      </c>
      <c r="AZ41" s="322">
        <v>16.2</v>
      </c>
      <c r="BA41" s="322">
        <v>18.100000000000001</v>
      </c>
      <c r="BB41" s="322">
        <v>19.7</v>
      </c>
      <c r="BC41" s="322">
        <v>21.8</v>
      </c>
      <c r="BD41" s="322">
        <v>21.8</v>
      </c>
      <c r="BE41" s="322">
        <v>23.1</v>
      </c>
      <c r="BF41" s="322">
        <v>24.5</v>
      </c>
      <c r="BG41" s="322">
        <v>25.9</v>
      </c>
      <c r="BH41" s="322">
        <v>27.7</v>
      </c>
      <c r="BI41" s="322">
        <v>29.6</v>
      </c>
      <c r="BJ41" s="322">
        <v>31.3</v>
      </c>
      <c r="BK41" s="322">
        <v>34.200000000000003</v>
      </c>
      <c r="BL41" s="322">
        <v>35.299999999999997</v>
      </c>
      <c r="BM41" s="322">
        <v>35.1</v>
      </c>
      <c r="BN41" s="322">
        <v>36.799999999999997</v>
      </c>
      <c r="BO41" s="322">
        <v>38.200000000000003</v>
      </c>
      <c r="BP41" s="322">
        <v>40.200000000000003</v>
      </c>
      <c r="BQ41" s="322">
        <v>41.2</v>
      </c>
      <c r="BR41" s="322">
        <v>43.2</v>
      </c>
      <c r="BS41" s="322">
        <v>44.3</v>
      </c>
      <c r="BT41" s="322">
        <v>46.7</v>
      </c>
      <c r="BU41" s="322">
        <v>49.2</v>
      </c>
      <c r="BV41" s="322">
        <v>50.8</v>
      </c>
      <c r="BW41" s="322">
        <v>50.7</v>
      </c>
      <c r="BX41" s="322">
        <v>50.8</v>
      </c>
      <c r="BY41" s="322">
        <v>52.6</v>
      </c>
      <c r="BZ41" s="322">
        <v>55.2</v>
      </c>
      <c r="CA41" s="322">
        <v>59.3</v>
      </c>
      <c r="CB41" s="322">
        <v>63.2</v>
      </c>
      <c r="CC41" s="322">
        <v>65</v>
      </c>
      <c r="CD41" s="322">
        <v>64.8</v>
      </c>
      <c r="CE41" s="322">
        <v>62.1</v>
      </c>
      <c r="CF41" s="322">
        <v>65.2</v>
      </c>
      <c r="CG41" s="322">
        <v>69.099999999999994</v>
      </c>
      <c r="CH41" s="322">
        <v>72.7</v>
      </c>
      <c r="CI41" s="322">
        <v>75.7</v>
      </c>
      <c r="CJ41" s="322">
        <v>77.400000000000006</v>
      </c>
      <c r="CK41" s="322">
        <v>79.3</v>
      </c>
      <c r="CL41" s="322"/>
      <c r="CM41" s="322"/>
      <c r="CN41" s="322"/>
      <c r="CO41" s="322"/>
      <c r="CP41" s="322"/>
      <c r="CQ41" s="322"/>
      <c r="CR41" s="322"/>
      <c r="CS41" s="322"/>
      <c r="CT41" s="322"/>
      <c r="CU41" s="322"/>
      <c r="CV41" s="322"/>
      <c r="CW41" s="322"/>
      <c r="CX41" s="322"/>
      <c r="CY41" s="322"/>
    </row>
    <row r="42" spans="1:103" x14ac:dyDescent="0.2">
      <c r="A42" s="322" t="s">
        <v>537</v>
      </c>
      <c r="B42" s="83" t="s">
        <v>1968</v>
      </c>
      <c r="C42" s="322">
        <v>3.4</v>
      </c>
      <c r="D42" s="322">
        <v>3.3</v>
      </c>
      <c r="E42" s="322">
        <v>2.8</v>
      </c>
      <c r="F42" s="322">
        <v>2.6</v>
      </c>
      <c r="G42" s="322">
        <v>2.6</v>
      </c>
      <c r="H42" s="322">
        <v>2.9</v>
      </c>
      <c r="I42" s="322">
        <v>3</v>
      </c>
      <c r="J42" s="322">
        <v>3.3</v>
      </c>
      <c r="K42" s="322">
        <v>3.5</v>
      </c>
      <c r="L42" s="322">
        <v>3.4</v>
      </c>
      <c r="M42" s="322">
        <v>3.6</v>
      </c>
      <c r="N42" s="322">
        <v>3.8</v>
      </c>
      <c r="O42" s="322">
        <v>4.3</v>
      </c>
      <c r="P42" s="322">
        <v>3.9</v>
      </c>
      <c r="Q42" s="322">
        <v>3.3</v>
      </c>
      <c r="R42" s="322">
        <v>3.4</v>
      </c>
      <c r="S42" s="322">
        <v>4</v>
      </c>
      <c r="T42" s="322">
        <v>5.8</v>
      </c>
      <c r="U42" s="322">
        <v>6.9</v>
      </c>
      <c r="V42" s="322">
        <v>8.1999999999999993</v>
      </c>
      <c r="W42" s="322">
        <v>8.3000000000000007</v>
      </c>
      <c r="X42" s="322">
        <v>8.9</v>
      </c>
      <c r="Y42" s="322">
        <v>9.6</v>
      </c>
      <c r="Z42" s="322">
        <v>10.199999999999999</v>
      </c>
      <c r="AA42" s="322">
        <v>10.8</v>
      </c>
      <c r="AB42" s="322">
        <v>11.3</v>
      </c>
      <c r="AC42" s="322">
        <v>12.4</v>
      </c>
      <c r="AD42" s="322">
        <v>13.3</v>
      </c>
      <c r="AE42" s="322">
        <v>14.2</v>
      </c>
      <c r="AF42" s="322">
        <v>14.7</v>
      </c>
      <c r="AG42" s="322">
        <v>15.3</v>
      </c>
      <c r="AH42" s="322">
        <v>15.8</v>
      </c>
      <c r="AI42" s="322">
        <v>15.7</v>
      </c>
      <c r="AJ42" s="322">
        <v>16.3</v>
      </c>
      <c r="AK42" s="322">
        <v>16.899999999999999</v>
      </c>
      <c r="AL42" s="322">
        <v>17.7</v>
      </c>
      <c r="AM42" s="322">
        <v>19.100000000000001</v>
      </c>
      <c r="AN42" s="322">
        <v>20.7</v>
      </c>
      <c r="AO42" s="322">
        <v>21.9</v>
      </c>
      <c r="AP42" s="322">
        <v>23.2</v>
      </c>
      <c r="AQ42" s="322">
        <v>25</v>
      </c>
      <c r="AR42" s="322">
        <v>26.3</v>
      </c>
      <c r="AS42" s="322">
        <v>27.6</v>
      </c>
      <c r="AT42" s="322">
        <v>29.4</v>
      </c>
      <c r="AU42" s="322">
        <v>34.299999999999997</v>
      </c>
      <c r="AV42" s="322">
        <v>43.8</v>
      </c>
      <c r="AW42" s="322">
        <v>48</v>
      </c>
      <c r="AX42" s="322">
        <v>53</v>
      </c>
      <c r="AY42" s="322">
        <v>57.8</v>
      </c>
      <c r="AZ42" s="322">
        <v>61.5</v>
      </c>
      <c r="BA42" s="322">
        <v>80.400000000000006</v>
      </c>
      <c r="BB42" s="322">
        <v>101.9</v>
      </c>
      <c r="BC42" s="322">
        <v>113.4</v>
      </c>
      <c r="BD42" s="322">
        <v>108.4</v>
      </c>
      <c r="BE42" s="322">
        <v>106.5</v>
      </c>
      <c r="BF42" s="322">
        <v>108.2</v>
      </c>
      <c r="BG42" s="322">
        <v>110.5</v>
      </c>
      <c r="BH42" s="322">
        <v>91.2</v>
      </c>
      <c r="BI42" s="322">
        <v>96.4</v>
      </c>
      <c r="BJ42" s="322">
        <v>99.9</v>
      </c>
      <c r="BK42" s="322">
        <v>110.4</v>
      </c>
      <c r="BL42" s="322">
        <v>124.2</v>
      </c>
      <c r="BM42" s="322">
        <v>121.1</v>
      </c>
      <c r="BN42" s="322">
        <v>125</v>
      </c>
      <c r="BO42" s="322">
        <v>126.9</v>
      </c>
      <c r="BP42" s="322">
        <v>129.19999999999999</v>
      </c>
      <c r="BQ42" s="322">
        <v>133.4</v>
      </c>
      <c r="BR42" s="322">
        <v>144.69999999999999</v>
      </c>
      <c r="BS42" s="322">
        <v>147.69999999999999</v>
      </c>
      <c r="BT42" s="322">
        <v>132.4</v>
      </c>
      <c r="BU42" s="322">
        <v>146.5</v>
      </c>
      <c r="BV42" s="322">
        <v>184.5</v>
      </c>
      <c r="BW42" s="322">
        <v>178</v>
      </c>
      <c r="BX42" s="322">
        <v>167.9</v>
      </c>
      <c r="BY42" s="322">
        <v>196.4</v>
      </c>
      <c r="BZ42" s="322">
        <v>232.7</v>
      </c>
      <c r="CA42" s="322">
        <v>283.8</v>
      </c>
      <c r="CB42" s="322">
        <v>319.7</v>
      </c>
      <c r="CC42" s="322">
        <v>345.5</v>
      </c>
      <c r="CD42" s="322">
        <v>389.1</v>
      </c>
      <c r="CE42" s="322">
        <v>284.5</v>
      </c>
      <c r="CF42" s="322">
        <v>333.4</v>
      </c>
      <c r="CG42" s="322">
        <v>409.6</v>
      </c>
      <c r="CH42" s="322">
        <v>416.9</v>
      </c>
      <c r="CI42" s="322">
        <v>412.2</v>
      </c>
      <c r="CJ42" s="322">
        <v>398.9</v>
      </c>
      <c r="CK42" s="322">
        <v>303.7</v>
      </c>
      <c r="CL42" s="322"/>
      <c r="CM42" s="322"/>
      <c r="CN42" s="322"/>
      <c r="CO42" s="322"/>
      <c r="CP42" s="322"/>
      <c r="CQ42" s="322"/>
      <c r="CR42" s="322"/>
      <c r="CS42" s="322"/>
      <c r="CT42" s="322"/>
      <c r="CU42" s="322"/>
      <c r="CV42" s="322"/>
      <c r="CW42" s="322"/>
      <c r="CX42" s="322"/>
      <c r="CY42" s="322"/>
    </row>
    <row r="43" spans="1:103" x14ac:dyDescent="0.2">
      <c r="A43" s="322" t="s">
        <v>535</v>
      </c>
      <c r="B43" s="322" t="s">
        <v>1969</v>
      </c>
      <c r="C43" s="322">
        <v>1.8</v>
      </c>
      <c r="D43" s="322">
        <v>1.7</v>
      </c>
      <c r="E43" s="322">
        <v>1.5</v>
      </c>
      <c r="F43" s="322">
        <v>1.5</v>
      </c>
      <c r="G43" s="322">
        <v>1.5</v>
      </c>
      <c r="H43" s="322">
        <v>1.6</v>
      </c>
      <c r="I43" s="322">
        <v>1.7</v>
      </c>
      <c r="J43" s="322">
        <v>1.9</v>
      </c>
      <c r="K43" s="322">
        <v>2.1</v>
      </c>
      <c r="L43" s="322">
        <v>2.1</v>
      </c>
      <c r="M43" s="322">
        <v>2.2000000000000002</v>
      </c>
      <c r="N43" s="322">
        <v>2.2999999999999998</v>
      </c>
      <c r="O43" s="322">
        <v>2.6</v>
      </c>
      <c r="P43" s="322">
        <v>2.1</v>
      </c>
      <c r="Q43" s="322">
        <v>1.3</v>
      </c>
      <c r="R43" s="322">
        <v>1.4</v>
      </c>
      <c r="S43" s="322">
        <v>1.8</v>
      </c>
      <c r="T43" s="322">
        <v>3.4</v>
      </c>
      <c r="U43" s="322">
        <v>4</v>
      </c>
      <c r="V43" s="322">
        <v>4.8</v>
      </c>
      <c r="W43" s="322">
        <v>5.3</v>
      </c>
      <c r="X43" s="322">
        <v>5.5</v>
      </c>
      <c r="Y43" s="322">
        <v>6.1</v>
      </c>
      <c r="Z43" s="322">
        <v>6.8</v>
      </c>
      <c r="AA43" s="322">
        <v>7.4</v>
      </c>
      <c r="AB43" s="322">
        <v>7.8</v>
      </c>
      <c r="AC43" s="322">
        <v>8.6</v>
      </c>
      <c r="AD43" s="322">
        <v>9.4</v>
      </c>
      <c r="AE43" s="322">
        <v>10.199999999999999</v>
      </c>
      <c r="AF43" s="322">
        <v>10.6</v>
      </c>
      <c r="AG43" s="322">
        <v>11.3</v>
      </c>
      <c r="AH43" s="322">
        <v>12</v>
      </c>
      <c r="AI43" s="322">
        <v>12</v>
      </c>
      <c r="AJ43" s="322">
        <v>12.6</v>
      </c>
      <c r="AK43" s="322">
        <v>13</v>
      </c>
      <c r="AL43" s="322">
        <v>13.6</v>
      </c>
      <c r="AM43" s="322">
        <v>14.8</v>
      </c>
      <c r="AN43" s="322">
        <v>16</v>
      </c>
      <c r="AO43" s="322">
        <v>17.100000000000001</v>
      </c>
      <c r="AP43" s="322">
        <v>18.600000000000001</v>
      </c>
      <c r="AQ43" s="322">
        <v>20.5</v>
      </c>
      <c r="AR43" s="322">
        <v>21.9</v>
      </c>
      <c r="AS43" s="322">
        <v>23.2</v>
      </c>
      <c r="AT43" s="322">
        <v>24.4</v>
      </c>
      <c r="AU43" s="322">
        <v>28.1</v>
      </c>
      <c r="AV43" s="322">
        <v>36.1</v>
      </c>
      <c r="AW43" s="322">
        <v>39.700000000000003</v>
      </c>
      <c r="AX43" s="322">
        <v>43</v>
      </c>
      <c r="AY43" s="322">
        <v>46.9</v>
      </c>
      <c r="AZ43" s="322">
        <v>50.1</v>
      </c>
      <c r="BA43" s="322">
        <v>66.2</v>
      </c>
      <c r="BB43" s="322">
        <v>86.7</v>
      </c>
      <c r="BC43" s="322">
        <v>97.9</v>
      </c>
      <c r="BD43" s="322">
        <v>94.1</v>
      </c>
      <c r="BE43" s="322">
        <v>93.1</v>
      </c>
      <c r="BF43" s="322">
        <v>94.6</v>
      </c>
      <c r="BG43" s="322">
        <v>97.2</v>
      </c>
      <c r="BH43" s="322">
        <v>80.099999999999994</v>
      </c>
      <c r="BI43" s="322">
        <v>85.4</v>
      </c>
      <c r="BJ43" s="322">
        <v>88.4</v>
      </c>
      <c r="BK43" s="322">
        <v>98.7</v>
      </c>
      <c r="BL43" s="322">
        <v>111.4</v>
      </c>
      <c r="BM43" s="322">
        <v>108.9</v>
      </c>
      <c r="BN43" s="322">
        <v>112.9</v>
      </c>
      <c r="BO43" s="322">
        <v>114.5</v>
      </c>
      <c r="BP43" s="322">
        <v>116.5</v>
      </c>
      <c r="BQ43" s="322">
        <v>120.4</v>
      </c>
      <c r="BR43" s="322">
        <v>130.5</v>
      </c>
      <c r="BS43" s="322">
        <v>134.4</v>
      </c>
      <c r="BT43" s="322">
        <v>120.8</v>
      </c>
      <c r="BU43" s="322">
        <v>134.19999999999999</v>
      </c>
      <c r="BV43" s="322">
        <v>168.6</v>
      </c>
      <c r="BW43" s="322">
        <v>162.5</v>
      </c>
      <c r="BX43" s="322">
        <v>153.6</v>
      </c>
      <c r="BY43" s="322">
        <v>179</v>
      </c>
      <c r="BZ43" s="322">
        <v>213.4</v>
      </c>
      <c r="CA43" s="322">
        <v>261.39999999999998</v>
      </c>
      <c r="CB43" s="322">
        <v>295.89999999999998</v>
      </c>
      <c r="CC43" s="322">
        <v>319.89999999999998</v>
      </c>
      <c r="CD43" s="322">
        <v>358.3</v>
      </c>
      <c r="CE43" s="322">
        <v>260.2</v>
      </c>
      <c r="CF43" s="322">
        <v>307.3</v>
      </c>
      <c r="CG43" s="322">
        <v>380.4</v>
      </c>
      <c r="CH43" s="322">
        <v>390.5</v>
      </c>
      <c r="CI43" s="322">
        <v>385.6</v>
      </c>
      <c r="CJ43" s="322">
        <v>371.2</v>
      </c>
      <c r="CK43" s="322">
        <v>283</v>
      </c>
      <c r="CL43" s="322"/>
      <c r="CM43" s="322"/>
      <c r="CN43" s="322"/>
      <c r="CO43" s="322"/>
      <c r="CP43" s="322"/>
      <c r="CQ43" s="322"/>
      <c r="CR43" s="322"/>
      <c r="CS43" s="322"/>
      <c r="CT43" s="322"/>
      <c r="CU43" s="322"/>
      <c r="CV43" s="322"/>
      <c r="CW43" s="322"/>
      <c r="CX43" s="322"/>
      <c r="CY43" s="322"/>
    </row>
    <row r="44" spans="1:103" x14ac:dyDescent="0.2">
      <c r="A44" s="322" t="s">
        <v>533</v>
      </c>
      <c r="B44" s="322" t="s">
        <v>1970</v>
      </c>
      <c r="C44" s="322">
        <v>1.6</v>
      </c>
      <c r="D44" s="322">
        <v>1.5</v>
      </c>
      <c r="E44" s="322">
        <v>1.3</v>
      </c>
      <c r="F44" s="322">
        <v>1.1000000000000001</v>
      </c>
      <c r="G44" s="322">
        <v>1.1000000000000001</v>
      </c>
      <c r="H44" s="322">
        <v>1.3</v>
      </c>
      <c r="I44" s="322">
        <v>1.3</v>
      </c>
      <c r="J44" s="322">
        <v>1.4</v>
      </c>
      <c r="K44" s="322">
        <v>1.4</v>
      </c>
      <c r="L44" s="322">
        <v>1.3</v>
      </c>
      <c r="M44" s="322">
        <v>1.4</v>
      </c>
      <c r="N44" s="322">
        <v>1.5</v>
      </c>
      <c r="O44" s="322">
        <v>1.7</v>
      </c>
      <c r="P44" s="322">
        <v>1.8</v>
      </c>
      <c r="Q44" s="322">
        <v>2</v>
      </c>
      <c r="R44" s="322">
        <v>2</v>
      </c>
      <c r="S44" s="322">
        <v>2.2000000000000002</v>
      </c>
      <c r="T44" s="322">
        <v>2.5</v>
      </c>
      <c r="U44" s="322">
        <v>2.9</v>
      </c>
      <c r="V44" s="322">
        <v>3.4</v>
      </c>
      <c r="W44" s="322">
        <v>3</v>
      </c>
      <c r="X44" s="322">
        <v>3.3</v>
      </c>
      <c r="Y44" s="322">
        <v>3.5</v>
      </c>
      <c r="Z44" s="322">
        <v>3.4</v>
      </c>
      <c r="AA44" s="322">
        <v>3.4</v>
      </c>
      <c r="AB44" s="322">
        <v>3.5</v>
      </c>
      <c r="AC44" s="322">
        <v>3.7</v>
      </c>
      <c r="AD44" s="322">
        <v>3.9</v>
      </c>
      <c r="AE44" s="322">
        <v>4</v>
      </c>
      <c r="AF44" s="322">
        <v>4.0999999999999996</v>
      </c>
      <c r="AG44" s="322">
        <v>4</v>
      </c>
      <c r="AH44" s="322">
        <v>3.8</v>
      </c>
      <c r="AI44" s="322">
        <v>3.7</v>
      </c>
      <c r="AJ44" s="322">
        <v>3.7</v>
      </c>
      <c r="AK44" s="322">
        <v>4</v>
      </c>
      <c r="AL44" s="322">
        <v>4.0999999999999996</v>
      </c>
      <c r="AM44" s="322">
        <v>4.4000000000000004</v>
      </c>
      <c r="AN44" s="322">
        <v>4.5999999999999996</v>
      </c>
      <c r="AO44" s="322">
        <v>4.8</v>
      </c>
      <c r="AP44" s="322">
        <v>4.7</v>
      </c>
      <c r="AQ44" s="322">
        <v>4.5</v>
      </c>
      <c r="AR44" s="322">
        <v>4.4000000000000004</v>
      </c>
      <c r="AS44" s="322">
        <v>4.5</v>
      </c>
      <c r="AT44" s="322">
        <v>5</v>
      </c>
      <c r="AU44" s="322">
        <v>6.2</v>
      </c>
      <c r="AV44" s="322">
        <v>7.7</v>
      </c>
      <c r="AW44" s="322">
        <v>8.3000000000000007</v>
      </c>
      <c r="AX44" s="322">
        <v>10</v>
      </c>
      <c r="AY44" s="322">
        <v>10.9</v>
      </c>
      <c r="AZ44" s="322">
        <v>11.4</v>
      </c>
      <c r="BA44" s="322">
        <v>14.1</v>
      </c>
      <c r="BB44" s="322">
        <v>15.2</v>
      </c>
      <c r="BC44" s="322">
        <v>15.5</v>
      </c>
      <c r="BD44" s="322">
        <v>14.2</v>
      </c>
      <c r="BE44" s="322">
        <v>13.4</v>
      </c>
      <c r="BF44" s="322">
        <v>13.6</v>
      </c>
      <c r="BG44" s="322">
        <v>13.3</v>
      </c>
      <c r="BH44" s="322">
        <v>11.1</v>
      </c>
      <c r="BI44" s="322">
        <v>11</v>
      </c>
      <c r="BJ44" s="322">
        <v>11.5</v>
      </c>
      <c r="BK44" s="322">
        <v>11.7</v>
      </c>
      <c r="BL44" s="322">
        <v>12.8</v>
      </c>
      <c r="BM44" s="322">
        <v>12.3</v>
      </c>
      <c r="BN44" s="322">
        <v>12.1</v>
      </c>
      <c r="BO44" s="322">
        <v>12.4</v>
      </c>
      <c r="BP44" s="322">
        <v>12.7</v>
      </c>
      <c r="BQ44" s="322">
        <v>13</v>
      </c>
      <c r="BR44" s="322">
        <v>14.3</v>
      </c>
      <c r="BS44" s="322">
        <v>13.2</v>
      </c>
      <c r="BT44" s="322">
        <v>11.6</v>
      </c>
      <c r="BU44" s="322">
        <v>12.4</v>
      </c>
      <c r="BV44" s="322">
        <v>15.9</v>
      </c>
      <c r="BW44" s="322">
        <v>15.5</v>
      </c>
      <c r="BX44" s="322">
        <v>14.3</v>
      </c>
      <c r="BY44" s="322">
        <v>17.399999999999999</v>
      </c>
      <c r="BZ44" s="322">
        <v>19.399999999999999</v>
      </c>
      <c r="CA44" s="322">
        <v>22.3</v>
      </c>
      <c r="CB44" s="322">
        <v>23.7</v>
      </c>
      <c r="CC44" s="322">
        <v>25.6</v>
      </c>
      <c r="CD44" s="322">
        <v>30.8</v>
      </c>
      <c r="CE44" s="322">
        <v>24.3</v>
      </c>
      <c r="CF44" s="322">
        <v>26.2</v>
      </c>
      <c r="CG44" s="322">
        <v>29.2</v>
      </c>
      <c r="CH44" s="322">
        <v>26.4</v>
      </c>
      <c r="CI44" s="322">
        <v>26.6</v>
      </c>
      <c r="CJ44" s="322">
        <v>27.8</v>
      </c>
      <c r="CK44" s="322">
        <v>20.7</v>
      </c>
      <c r="CL44" s="322"/>
      <c r="CM44" s="322"/>
      <c r="CN44" s="322"/>
      <c r="CO44" s="322"/>
      <c r="CP44" s="322"/>
      <c r="CQ44" s="322"/>
      <c r="CR44" s="322"/>
      <c r="CS44" s="322"/>
      <c r="CT44" s="322"/>
      <c r="CU44" s="322"/>
      <c r="CV44" s="322"/>
      <c r="CW44" s="322"/>
      <c r="CX44" s="322"/>
      <c r="CY44" s="322"/>
    </row>
    <row r="45" spans="1:103" x14ac:dyDescent="0.2">
      <c r="A45" s="322" t="s">
        <v>531</v>
      </c>
      <c r="B45" s="83" t="s">
        <v>1971</v>
      </c>
      <c r="C45" s="322">
        <v>5.3</v>
      </c>
      <c r="D45" s="322">
        <v>4.5999999999999996</v>
      </c>
      <c r="E45" s="322">
        <v>4.4000000000000004</v>
      </c>
      <c r="F45" s="322">
        <v>3.6</v>
      </c>
      <c r="G45" s="322">
        <v>3.4</v>
      </c>
      <c r="H45" s="322">
        <v>3.8</v>
      </c>
      <c r="I45" s="322">
        <v>4</v>
      </c>
      <c r="J45" s="322">
        <v>4.4000000000000004</v>
      </c>
      <c r="K45" s="322">
        <v>4.8</v>
      </c>
      <c r="L45" s="322">
        <v>4.8</v>
      </c>
      <c r="M45" s="322">
        <v>5.0999999999999996</v>
      </c>
      <c r="N45" s="322">
        <v>5.4</v>
      </c>
      <c r="O45" s="322">
        <v>6.2</v>
      </c>
      <c r="P45" s="322">
        <v>7.2</v>
      </c>
      <c r="Q45" s="322">
        <v>8.4</v>
      </c>
      <c r="R45" s="322">
        <v>9.3000000000000007</v>
      </c>
      <c r="S45" s="322">
        <v>10.5</v>
      </c>
      <c r="T45" s="322">
        <v>10.9</v>
      </c>
      <c r="U45" s="322">
        <v>12.4</v>
      </c>
      <c r="V45" s="322">
        <v>13.6</v>
      </c>
      <c r="W45" s="322">
        <v>14.1</v>
      </c>
      <c r="X45" s="322">
        <v>15.2</v>
      </c>
      <c r="Y45" s="322">
        <v>16.899999999999999</v>
      </c>
      <c r="Z45" s="322">
        <v>17.8</v>
      </c>
      <c r="AA45" s="322">
        <v>18.8</v>
      </c>
      <c r="AB45" s="322">
        <v>18.8</v>
      </c>
      <c r="AC45" s="322">
        <v>19.899999999999999</v>
      </c>
      <c r="AD45" s="322">
        <v>21.1</v>
      </c>
      <c r="AE45" s="322">
        <v>22.6</v>
      </c>
      <c r="AF45" s="322">
        <v>23.6</v>
      </c>
      <c r="AG45" s="322">
        <v>25.5</v>
      </c>
      <c r="AH45" s="322">
        <v>27.1</v>
      </c>
      <c r="AI45" s="322">
        <v>28.6</v>
      </c>
      <c r="AJ45" s="322">
        <v>30.7</v>
      </c>
      <c r="AK45" s="322">
        <v>32.5</v>
      </c>
      <c r="AL45" s="322">
        <v>34.5</v>
      </c>
      <c r="AM45" s="322">
        <v>37.1</v>
      </c>
      <c r="AN45" s="322">
        <v>40.799999999999997</v>
      </c>
      <c r="AO45" s="322">
        <v>43</v>
      </c>
      <c r="AP45" s="322">
        <v>46.5</v>
      </c>
      <c r="AQ45" s="322">
        <v>49.5</v>
      </c>
      <c r="AR45" s="322">
        <v>53.6</v>
      </c>
      <c r="AS45" s="322">
        <v>55.9</v>
      </c>
      <c r="AT45" s="322">
        <v>60</v>
      </c>
      <c r="AU45" s="322">
        <v>65.8</v>
      </c>
      <c r="AV45" s="322">
        <v>72.099999999999994</v>
      </c>
      <c r="AW45" s="322">
        <v>77.7</v>
      </c>
      <c r="AX45" s="322">
        <v>85.2</v>
      </c>
      <c r="AY45" s="322">
        <v>91.5</v>
      </c>
      <c r="AZ45" s="322">
        <v>103.3</v>
      </c>
      <c r="BA45" s="322">
        <v>116.5</v>
      </c>
      <c r="BB45" s="322">
        <v>129.30000000000001</v>
      </c>
      <c r="BC45" s="322">
        <v>143.5</v>
      </c>
      <c r="BD45" s="322">
        <v>154</v>
      </c>
      <c r="BE45" s="322">
        <v>168.8</v>
      </c>
      <c r="BF45" s="322">
        <v>184.6</v>
      </c>
      <c r="BG45" s="322">
        <v>196.9</v>
      </c>
      <c r="BH45" s="322">
        <v>209.4</v>
      </c>
      <c r="BI45" s="322">
        <v>225.9</v>
      </c>
      <c r="BJ45" s="322">
        <v>241.4</v>
      </c>
      <c r="BK45" s="322">
        <v>263.3</v>
      </c>
      <c r="BL45" s="322">
        <v>283.60000000000002</v>
      </c>
      <c r="BM45" s="322">
        <v>297.10000000000002</v>
      </c>
      <c r="BN45" s="322">
        <v>314.5</v>
      </c>
      <c r="BO45" s="322">
        <v>331.4</v>
      </c>
      <c r="BP45" s="322">
        <v>350.6</v>
      </c>
      <c r="BQ45" s="322">
        <v>371.4</v>
      </c>
      <c r="BR45" s="322">
        <v>395.2</v>
      </c>
      <c r="BS45" s="322">
        <v>421.3</v>
      </c>
      <c r="BT45" s="322">
        <v>451.8</v>
      </c>
      <c r="BU45" s="322">
        <v>498</v>
      </c>
      <c r="BV45" s="322">
        <v>534.4</v>
      </c>
      <c r="BW45" s="322">
        <v>563.9</v>
      </c>
      <c r="BX45" s="322">
        <v>591.4</v>
      </c>
      <c r="BY45" s="322">
        <v>622.70000000000005</v>
      </c>
      <c r="BZ45" s="322">
        <v>657.6</v>
      </c>
      <c r="CA45" s="322">
        <v>690.4</v>
      </c>
      <c r="CB45" s="322">
        <v>739.6</v>
      </c>
      <c r="CC45" s="322">
        <v>770.4</v>
      </c>
      <c r="CD45" s="322">
        <v>791.9</v>
      </c>
      <c r="CE45" s="322">
        <v>814.2</v>
      </c>
      <c r="CF45" s="322">
        <v>849.2</v>
      </c>
      <c r="CG45" s="322">
        <v>893.5</v>
      </c>
      <c r="CH45" s="322">
        <v>927.3</v>
      </c>
      <c r="CI45" s="322">
        <v>959.5</v>
      </c>
      <c r="CJ45" s="322">
        <v>1014.6</v>
      </c>
      <c r="CK45" s="322">
        <v>1073</v>
      </c>
      <c r="CL45" s="322"/>
      <c r="CM45" s="322"/>
      <c r="CN45" s="322"/>
      <c r="CO45" s="322"/>
      <c r="CP45" s="322"/>
      <c r="CQ45" s="322"/>
      <c r="CR45" s="322"/>
      <c r="CS45" s="322"/>
      <c r="CT45" s="322"/>
      <c r="CU45" s="322"/>
      <c r="CV45" s="322"/>
      <c r="CW45" s="322"/>
      <c r="CX45" s="322"/>
      <c r="CY45" s="322"/>
    </row>
    <row r="46" spans="1:103" x14ac:dyDescent="0.2">
      <c r="A46" s="322" t="s">
        <v>529</v>
      </c>
      <c r="B46" s="322" t="s">
        <v>1972</v>
      </c>
      <c r="C46" s="322">
        <v>0.5</v>
      </c>
      <c r="D46" s="322">
        <v>0.5</v>
      </c>
      <c r="E46" s="322">
        <v>0.5</v>
      </c>
      <c r="F46" s="322">
        <v>0.4</v>
      </c>
      <c r="G46" s="322">
        <v>0.4</v>
      </c>
      <c r="H46" s="322">
        <v>0.4</v>
      </c>
      <c r="I46" s="322">
        <v>0.4</v>
      </c>
      <c r="J46" s="322">
        <v>0.5</v>
      </c>
      <c r="K46" s="322">
        <v>0.5</v>
      </c>
      <c r="L46" s="322">
        <v>0.5</v>
      </c>
      <c r="M46" s="322">
        <v>0.5</v>
      </c>
      <c r="N46" s="322">
        <v>0.6</v>
      </c>
      <c r="O46" s="322">
        <v>0.6</v>
      </c>
      <c r="P46" s="322">
        <v>0.8</v>
      </c>
      <c r="Q46" s="322">
        <v>0.9</v>
      </c>
      <c r="R46" s="322">
        <v>1</v>
      </c>
      <c r="S46" s="322">
        <v>1</v>
      </c>
      <c r="T46" s="322">
        <v>1.1000000000000001</v>
      </c>
      <c r="U46" s="322">
        <v>1.2</v>
      </c>
      <c r="V46" s="322">
        <v>1.3</v>
      </c>
      <c r="W46" s="322">
        <v>1.4</v>
      </c>
      <c r="X46" s="322">
        <v>1.5</v>
      </c>
      <c r="Y46" s="322">
        <v>1.8</v>
      </c>
      <c r="Z46" s="322">
        <v>1.9</v>
      </c>
      <c r="AA46" s="322">
        <v>1.9</v>
      </c>
      <c r="AB46" s="322">
        <v>2</v>
      </c>
      <c r="AC46" s="322">
        <v>2.1</v>
      </c>
      <c r="AD46" s="322">
        <v>2.4</v>
      </c>
      <c r="AE46" s="322">
        <v>2.7</v>
      </c>
      <c r="AF46" s="322">
        <v>2.9</v>
      </c>
      <c r="AG46" s="322">
        <v>3.2</v>
      </c>
      <c r="AH46" s="322">
        <v>3.5</v>
      </c>
      <c r="AI46" s="322">
        <v>3.8</v>
      </c>
      <c r="AJ46" s="322">
        <v>4.0999999999999996</v>
      </c>
      <c r="AK46" s="322">
        <v>4.4000000000000004</v>
      </c>
      <c r="AL46" s="322">
        <v>4.5</v>
      </c>
      <c r="AM46" s="322">
        <v>4.7</v>
      </c>
      <c r="AN46" s="322">
        <v>4.9000000000000004</v>
      </c>
      <c r="AO46" s="322">
        <v>5.2</v>
      </c>
      <c r="AP46" s="322">
        <v>5.7</v>
      </c>
      <c r="AQ46" s="322">
        <v>6.3</v>
      </c>
      <c r="AR46" s="322">
        <v>7.3</v>
      </c>
      <c r="AS46" s="322">
        <v>7.7</v>
      </c>
      <c r="AT46" s="322">
        <v>8.4</v>
      </c>
      <c r="AU46" s="322">
        <v>9.1</v>
      </c>
      <c r="AV46" s="322">
        <v>9.9</v>
      </c>
      <c r="AW46" s="322">
        <v>10.7</v>
      </c>
      <c r="AX46" s="322">
        <v>11.7</v>
      </c>
      <c r="AY46" s="322">
        <v>12.4</v>
      </c>
      <c r="AZ46" s="322">
        <v>14.2</v>
      </c>
      <c r="BA46" s="322">
        <v>16.5</v>
      </c>
      <c r="BB46" s="322">
        <v>18.7</v>
      </c>
      <c r="BC46" s="322">
        <v>21.3</v>
      </c>
      <c r="BD46" s="322">
        <v>23.5</v>
      </c>
      <c r="BE46" s="322">
        <v>26.9</v>
      </c>
      <c r="BF46" s="322">
        <v>30.3</v>
      </c>
      <c r="BG46" s="322">
        <v>33.5</v>
      </c>
      <c r="BH46" s="322">
        <v>37.200000000000003</v>
      </c>
      <c r="BI46" s="322">
        <v>41.3</v>
      </c>
      <c r="BJ46" s="322">
        <v>45.9</v>
      </c>
      <c r="BK46" s="322">
        <v>51.9</v>
      </c>
      <c r="BL46" s="322">
        <v>59.1</v>
      </c>
      <c r="BM46" s="322">
        <v>65.099999999999994</v>
      </c>
      <c r="BN46" s="322">
        <v>69.599999999999994</v>
      </c>
      <c r="BO46" s="322">
        <v>74</v>
      </c>
      <c r="BP46" s="322">
        <v>79.099999999999994</v>
      </c>
      <c r="BQ46" s="322">
        <v>85.1</v>
      </c>
      <c r="BR46" s="322">
        <v>93.2</v>
      </c>
      <c r="BS46" s="322">
        <v>103.7</v>
      </c>
      <c r="BT46" s="322">
        <v>119.8</v>
      </c>
      <c r="BU46" s="322">
        <v>140</v>
      </c>
      <c r="BV46" s="322">
        <v>159</v>
      </c>
      <c r="BW46" s="322">
        <v>181</v>
      </c>
      <c r="BX46" s="322">
        <v>200.2</v>
      </c>
      <c r="BY46" s="322">
        <v>220.2</v>
      </c>
      <c r="BZ46" s="322">
        <v>236.3</v>
      </c>
      <c r="CA46" s="322">
        <v>248.5</v>
      </c>
      <c r="CB46" s="322">
        <v>276.2</v>
      </c>
      <c r="CC46" s="322">
        <v>293.39999999999998</v>
      </c>
      <c r="CD46" s="322">
        <v>305.2</v>
      </c>
      <c r="CE46" s="322">
        <v>320.89999999999998</v>
      </c>
      <c r="CF46" s="322">
        <v>334.1</v>
      </c>
      <c r="CG46" s="322">
        <v>353.4</v>
      </c>
      <c r="CH46" s="322">
        <v>369.5</v>
      </c>
      <c r="CI46" s="322">
        <v>389.3</v>
      </c>
      <c r="CJ46" s="322">
        <v>428.7</v>
      </c>
      <c r="CK46" s="322">
        <v>465.9</v>
      </c>
      <c r="CL46" s="322"/>
      <c r="CM46" s="322"/>
      <c r="CN46" s="322"/>
      <c r="CO46" s="322"/>
      <c r="CP46" s="322"/>
      <c r="CQ46" s="322"/>
      <c r="CR46" s="322"/>
      <c r="CS46" s="322"/>
      <c r="CT46" s="322"/>
      <c r="CU46" s="322"/>
      <c r="CV46" s="322"/>
      <c r="CW46" s="322"/>
      <c r="CX46" s="322"/>
      <c r="CY46" s="322"/>
    </row>
    <row r="47" spans="1:103" x14ac:dyDescent="0.2">
      <c r="A47" s="322" t="s">
        <v>527</v>
      </c>
      <c r="B47" s="322" t="s">
        <v>1973</v>
      </c>
      <c r="C47" s="322">
        <v>0.6</v>
      </c>
      <c r="D47" s="322">
        <v>0.5</v>
      </c>
      <c r="E47" s="322">
        <v>0.5</v>
      </c>
      <c r="F47" s="322">
        <v>0.3</v>
      </c>
      <c r="G47" s="322">
        <v>0.3</v>
      </c>
      <c r="H47" s="322">
        <v>0.4</v>
      </c>
      <c r="I47" s="322">
        <v>0.4</v>
      </c>
      <c r="J47" s="322">
        <v>0.5</v>
      </c>
      <c r="K47" s="322">
        <v>0.5</v>
      </c>
      <c r="L47" s="322">
        <v>0.5</v>
      </c>
      <c r="M47" s="322">
        <v>0.5</v>
      </c>
      <c r="N47" s="322">
        <v>0.6</v>
      </c>
      <c r="O47" s="322">
        <v>0.7</v>
      </c>
      <c r="P47" s="322">
        <v>0.7</v>
      </c>
      <c r="Q47" s="322">
        <v>0.8</v>
      </c>
      <c r="R47" s="322">
        <v>0.9</v>
      </c>
      <c r="S47" s="322">
        <v>1</v>
      </c>
      <c r="T47" s="322">
        <v>1.3</v>
      </c>
      <c r="U47" s="322">
        <v>1.5</v>
      </c>
      <c r="V47" s="322">
        <v>1.6</v>
      </c>
      <c r="W47" s="322">
        <v>1.7</v>
      </c>
      <c r="X47" s="322">
        <v>1.9</v>
      </c>
      <c r="Y47" s="322">
        <v>2.2000000000000002</v>
      </c>
      <c r="Z47" s="322">
        <v>2.2999999999999998</v>
      </c>
      <c r="AA47" s="322">
        <v>2.2999999999999998</v>
      </c>
      <c r="AB47" s="322">
        <v>2.2999999999999998</v>
      </c>
      <c r="AC47" s="322">
        <v>2.4</v>
      </c>
      <c r="AD47" s="322">
        <v>2.6</v>
      </c>
      <c r="AE47" s="322">
        <v>2.7</v>
      </c>
      <c r="AF47" s="322">
        <v>2.8</v>
      </c>
      <c r="AG47" s="322">
        <v>3.1</v>
      </c>
      <c r="AH47" s="322">
        <v>3.4</v>
      </c>
      <c r="AI47" s="322">
        <v>3.6</v>
      </c>
      <c r="AJ47" s="322">
        <v>3.9</v>
      </c>
      <c r="AK47" s="322">
        <v>4.3</v>
      </c>
      <c r="AL47" s="322">
        <v>4.8</v>
      </c>
      <c r="AM47" s="322">
        <v>5.3</v>
      </c>
      <c r="AN47" s="322">
        <v>6</v>
      </c>
      <c r="AO47" s="322">
        <v>6.3</v>
      </c>
      <c r="AP47" s="322">
        <v>7</v>
      </c>
      <c r="AQ47" s="322">
        <v>7.6</v>
      </c>
      <c r="AR47" s="322">
        <v>8.1999999999999993</v>
      </c>
      <c r="AS47" s="322">
        <v>8.6999999999999993</v>
      </c>
      <c r="AT47" s="322">
        <v>9.6</v>
      </c>
      <c r="AU47" s="322">
        <v>10.9</v>
      </c>
      <c r="AV47" s="322">
        <v>12.2</v>
      </c>
      <c r="AW47" s="322">
        <v>13.1</v>
      </c>
      <c r="AX47" s="322">
        <v>14.7</v>
      </c>
      <c r="AY47" s="322">
        <v>15.7</v>
      </c>
      <c r="AZ47" s="322">
        <v>17.7</v>
      </c>
      <c r="BA47" s="322">
        <v>19.899999999999999</v>
      </c>
      <c r="BB47" s="322">
        <v>22</v>
      </c>
      <c r="BC47" s="322">
        <v>24.8</v>
      </c>
      <c r="BD47" s="322">
        <v>26.6</v>
      </c>
      <c r="BE47" s="322">
        <v>28.9</v>
      </c>
      <c r="BF47" s="322">
        <v>31.5</v>
      </c>
      <c r="BG47" s="322">
        <v>33.799999999999997</v>
      </c>
      <c r="BH47" s="322">
        <v>35.4</v>
      </c>
      <c r="BI47" s="322">
        <v>39.1</v>
      </c>
      <c r="BJ47" s="322">
        <v>42.6</v>
      </c>
      <c r="BK47" s="322">
        <v>47.2</v>
      </c>
      <c r="BL47" s="322">
        <v>50.9</v>
      </c>
      <c r="BM47" s="322">
        <v>53.6</v>
      </c>
      <c r="BN47" s="322">
        <v>57.3</v>
      </c>
      <c r="BO47" s="322">
        <v>60.7</v>
      </c>
      <c r="BP47" s="322">
        <v>65.2</v>
      </c>
      <c r="BQ47" s="322">
        <v>68.900000000000006</v>
      </c>
      <c r="BR47" s="322">
        <v>72.8</v>
      </c>
      <c r="BS47" s="322">
        <v>76.3</v>
      </c>
      <c r="BT47" s="322">
        <v>80.900000000000006</v>
      </c>
      <c r="BU47" s="322">
        <v>86.7</v>
      </c>
      <c r="BV47" s="322">
        <v>91.9</v>
      </c>
      <c r="BW47" s="322">
        <v>94.7</v>
      </c>
      <c r="BX47" s="322">
        <v>98.4</v>
      </c>
      <c r="BY47" s="322">
        <v>100.8</v>
      </c>
      <c r="BZ47" s="322">
        <v>105.7</v>
      </c>
      <c r="CA47" s="322">
        <v>112.6</v>
      </c>
      <c r="CB47" s="322">
        <v>119</v>
      </c>
      <c r="CC47" s="322">
        <v>124.5</v>
      </c>
      <c r="CD47" s="322">
        <v>127.5</v>
      </c>
      <c r="CE47" s="322">
        <v>123.8</v>
      </c>
      <c r="CF47" s="322">
        <v>127.7</v>
      </c>
      <c r="CG47" s="322">
        <v>133.19999999999999</v>
      </c>
      <c r="CH47" s="322">
        <v>138.80000000000001</v>
      </c>
      <c r="CI47" s="322">
        <v>144.1</v>
      </c>
      <c r="CJ47" s="322">
        <v>149.4</v>
      </c>
      <c r="CK47" s="322">
        <v>154.9</v>
      </c>
      <c r="CL47" s="322"/>
      <c r="CM47" s="322"/>
      <c r="CN47" s="322"/>
      <c r="CO47" s="322"/>
      <c r="CP47" s="322"/>
      <c r="CQ47" s="322"/>
      <c r="CR47" s="322"/>
      <c r="CS47" s="322"/>
      <c r="CT47" s="322"/>
      <c r="CU47" s="322"/>
      <c r="CV47" s="322"/>
      <c r="CW47" s="322"/>
      <c r="CX47" s="322"/>
      <c r="CY47" s="322"/>
    </row>
    <row r="48" spans="1:103" x14ac:dyDescent="0.2">
      <c r="A48" s="322" t="s">
        <v>525</v>
      </c>
      <c r="B48" s="322" t="s">
        <v>1974</v>
      </c>
      <c r="C48" s="322">
        <v>1</v>
      </c>
      <c r="D48" s="322">
        <v>0.9</v>
      </c>
      <c r="E48" s="322">
        <v>0.8</v>
      </c>
      <c r="F48" s="322">
        <v>0.6</v>
      </c>
      <c r="G48" s="322">
        <v>0.6</v>
      </c>
      <c r="H48" s="322">
        <v>0.7</v>
      </c>
      <c r="I48" s="322">
        <v>0.8</v>
      </c>
      <c r="J48" s="322">
        <v>0.9</v>
      </c>
      <c r="K48" s="322">
        <v>1</v>
      </c>
      <c r="L48" s="322">
        <v>0.9</v>
      </c>
      <c r="M48" s="322">
        <v>1</v>
      </c>
      <c r="N48" s="322">
        <v>1.1000000000000001</v>
      </c>
      <c r="O48" s="322">
        <v>1.3</v>
      </c>
      <c r="P48" s="322">
        <v>1.5</v>
      </c>
      <c r="Q48" s="322">
        <v>1.7</v>
      </c>
      <c r="R48" s="322">
        <v>1.9</v>
      </c>
      <c r="S48" s="322">
        <v>1.9</v>
      </c>
      <c r="T48" s="322">
        <v>2.4</v>
      </c>
      <c r="U48" s="322">
        <v>3.1</v>
      </c>
      <c r="V48" s="322">
        <v>3.4</v>
      </c>
      <c r="W48" s="322">
        <v>3.3</v>
      </c>
      <c r="X48" s="322">
        <v>3.7</v>
      </c>
      <c r="Y48" s="322">
        <v>4</v>
      </c>
      <c r="Z48" s="322">
        <v>3.8</v>
      </c>
      <c r="AA48" s="322">
        <v>4</v>
      </c>
      <c r="AB48" s="322">
        <v>4</v>
      </c>
      <c r="AC48" s="322">
        <v>4.3</v>
      </c>
      <c r="AD48" s="322">
        <v>4.5999999999999996</v>
      </c>
      <c r="AE48" s="322">
        <v>4.9000000000000004</v>
      </c>
      <c r="AF48" s="322">
        <v>5</v>
      </c>
      <c r="AG48" s="322">
        <v>5.4</v>
      </c>
      <c r="AH48" s="322">
        <v>5.8</v>
      </c>
      <c r="AI48" s="322">
        <v>6.3</v>
      </c>
      <c r="AJ48" s="322">
        <v>6.9</v>
      </c>
      <c r="AK48" s="322">
        <v>7.3</v>
      </c>
      <c r="AL48" s="322">
        <v>7.9</v>
      </c>
      <c r="AM48" s="322">
        <v>8.6</v>
      </c>
      <c r="AN48" s="322">
        <v>9.5</v>
      </c>
      <c r="AO48" s="322">
        <v>10</v>
      </c>
      <c r="AP48" s="322">
        <v>10.6</v>
      </c>
      <c r="AQ48" s="322">
        <v>11</v>
      </c>
      <c r="AR48" s="322">
        <v>11.5</v>
      </c>
      <c r="AS48" s="322">
        <v>11.7</v>
      </c>
      <c r="AT48" s="322">
        <v>12.4</v>
      </c>
      <c r="AU48" s="322">
        <v>13.8</v>
      </c>
      <c r="AV48" s="322">
        <v>15.4</v>
      </c>
      <c r="AW48" s="322">
        <v>16.8</v>
      </c>
      <c r="AX48" s="322">
        <v>18.100000000000001</v>
      </c>
      <c r="AY48" s="322">
        <v>19.7</v>
      </c>
      <c r="AZ48" s="322">
        <v>22.5</v>
      </c>
      <c r="BA48" s="322">
        <v>25.9</v>
      </c>
      <c r="BB48" s="322">
        <v>29.1</v>
      </c>
      <c r="BC48" s="322">
        <v>32.200000000000003</v>
      </c>
      <c r="BD48" s="322">
        <v>34.299999999999997</v>
      </c>
      <c r="BE48" s="322">
        <v>36.799999999999997</v>
      </c>
      <c r="BF48" s="322">
        <v>40</v>
      </c>
      <c r="BG48" s="322">
        <v>42.1</v>
      </c>
      <c r="BH48" s="322">
        <v>44.7</v>
      </c>
      <c r="BI48" s="322">
        <v>46.4</v>
      </c>
      <c r="BJ48" s="322">
        <v>49.4</v>
      </c>
      <c r="BK48" s="322">
        <v>51.9</v>
      </c>
      <c r="BL48" s="322">
        <v>54.2</v>
      </c>
      <c r="BM48" s="322">
        <v>55.6</v>
      </c>
      <c r="BN48" s="322">
        <v>58.5</v>
      </c>
      <c r="BO48" s="322">
        <v>62.1</v>
      </c>
      <c r="BP48" s="322">
        <v>66.8</v>
      </c>
      <c r="BQ48" s="322">
        <v>70.400000000000006</v>
      </c>
      <c r="BR48" s="322">
        <v>74.400000000000006</v>
      </c>
      <c r="BS48" s="322">
        <v>77.900000000000006</v>
      </c>
      <c r="BT48" s="322">
        <v>79.7</v>
      </c>
      <c r="BU48" s="322">
        <v>83.9</v>
      </c>
      <c r="BV48" s="322">
        <v>86.7</v>
      </c>
      <c r="BW48" s="322">
        <v>89</v>
      </c>
      <c r="BX48" s="322">
        <v>90.8</v>
      </c>
      <c r="BY48" s="322">
        <v>94</v>
      </c>
      <c r="BZ48" s="322">
        <v>97.6</v>
      </c>
      <c r="CA48" s="322">
        <v>102</v>
      </c>
      <c r="CB48" s="322">
        <v>105.9</v>
      </c>
      <c r="CC48" s="322">
        <v>106.5</v>
      </c>
      <c r="CD48" s="322">
        <v>107.8</v>
      </c>
      <c r="CE48" s="322">
        <v>105.2</v>
      </c>
      <c r="CF48" s="322">
        <v>108.3</v>
      </c>
      <c r="CG48" s="322">
        <v>113.2</v>
      </c>
      <c r="CH48" s="322">
        <v>116.1</v>
      </c>
      <c r="CI48" s="322">
        <v>119</v>
      </c>
      <c r="CJ48" s="322">
        <v>121.6</v>
      </c>
      <c r="CK48" s="322">
        <v>124.1</v>
      </c>
      <c r="CL48" s="322"/>
      <c r="CM48" s="322"/>
      <c r="CN48" s="322"/>
      <c r="CO48" s="322"/>
      <c r="CP48" s="322"/>
      <c r="CQ48" s="322"/>
      <c r="CR48" s="322"/>
      <c r="CS48" s="322"/>
      <c r="CT48" s="322"/>
      <c r="CU48" s="322"/>
      <c r="CV48" s="322"/>
      <c r="CW48" s="322"/>
      <c r="CX48" s="322"/>
      <c r="CY48" s="322"/>
    </row>
    <row r="49" spans="1:103" x14ac:dyDescent="0.2">
      <c r="A49" s="322" t="s">
        <v>523</v>
      </c>
      <c r="B49" s="322" t="s">
        <v>1975</v>
      </c>
      <c r="C49" s="322">
        <v>0.6</v>
      </c>
      <c r="D49" s="322">
        <v>0.5</v>
      </c>
      <c r="E49" s="322">
        <v>0.5</v>
      </c>
      <c r="F49" s="322">
        <v>0.4</v>
      </c>
      <c r="G49" s="322">
        <v>0.3</v>
      </c>
      <c r="H49" s="322">
        <v>0.4</v>
      </c>
      <c r="I49" s="322">
        <v>0.4</v>
      </c>
      <c r="J49" s="322">
        <v>0.4</v>
      </c>
      <c r="K49" s="322">
        <v>0.5</v>
      </c>
      <c r="L49" s="322">
        <v>0.5</v>
      </c>
      <c r="M49" s="322">
        <v>0.5</v>
      </c>
      <c r="N49" s="322">
        <v>0.5</v>
      </c>
      <c r="O49" s="322">
        <v>0.7</v>
      </c>
      <c r="P49" s="322">
        <v>0.8</v>
      </c>
      <c r="Q49" s="322">
        <v>0.9</v>
      </c>
      <c r="R49" s="322">
        <v>1.1000000000000001</v>
      </c>
      <c r="S49" s="322">
        <v>1.2</v>
      </c>
      <c r="T49" s="322">
        <v>1.2</v>
      </c>
      <c r="U49" s="322">
        <v>1.3</v>
      </c>
      <c r="V49" s="322">
        <v>1.3</v>
      </c>
      <c r="W49" s="322">
        <v>1.4</v>
      </c>
      <c r="X49" s="322">
        <v>1.5</v>
      </c>
      <c r="Y49" s="322">
        <v>1.6</v>
      </c>
      <c r="Z49" s="322">
        <v>1.7</v>
      </c>
      <c r="AA49" s="322">
        <v>1.8</v>
      </c>
      <c r="AB49" s="322">
        <v>1.9</v>
      </c>
      <c r="AC49" s="322">
        <v>2.1</v>
      </c>
      <c r="AD49" s="322">
        <v>2.2999999999999998</v>
      </c>
      <c r="AE49" s="322">
        <v>2.6</v>
      </c>
      <c r="AF49" s="322">
        <v>2.8</v>
      </c>
      <c r="AG49" s="322">
        <v>2.9</v>
      </c>
      <c r="AH49" s="322">
        <v>3.2</v>
      </c>
      <c r="AI49" s="322">
        <v>3.5</v>
      </c>
      <c r="AJ49" s="322">
        <v>3.9</v>
      </c>
      <c r="AK49" s="322">
        <v>4.0999999999999996</v>
      </c>
      <c r="AL49" s="322">
        <v>4.4000000000000004</v>
      </c>
      <c r="AM49" s="322">
        <v>4.8</v>
      </c>
      <c r="AN49" s="322">
        <v>5.3</v>
      </c>
      <c r="AO49" s="322">
        <v>5.8</v>
      </c>
      <c r="AP49" s="322">
        <v>6.3</v>
      </c>
      <c r="AQ49" s="322">
        <v>6.7</v>
      </c>
      <c r="AR49" s="322">
        <v>7.1</v>
      </c>
      <c r="AS49" s="322">
        <v>7.5</v>
      </c>
      <c r="AT49" s="322">
        <v>8</v>
      </c>
      <c r="AU49" s="322">
        <v>9</v>
      </c>
      <c r="AV49" s="322">
        <v>10</v>
      </c>
      <c r="AW49" s="322">
        <v>11.1</v>
      </c>
      <c r="AX49" s="322">
        <v>12.2</v>
      </c>
      <c r="AY49" s="322">
        <v>13.8</v>
      </c>
      <c r="AZ49" s="322">
        <v>15.4</v>
      </c>
      <c r="BA49" s="322">
        <v>17.100000000000001</v>
      </c>
      <c r="BB49" s="322">
        <v>18.7</v>
      </c>
      <c r="BC49" s="322">
        <v>20.5</v>
      </c>
      <c r="BD49" s="322">
        <v>21.6</v>
      </c>
      <c r="BE49" s="322">
        <v>23.7</v>
      </c>
      <c r="BF49" s="322">
        <v>26.3</v>
      </c>
      <c r="BG49" s="322">
        <v>28.3</v>
      </c>
      <c r="BH49" s="322">
        <v>30.4</v>
      </c>
      <c r="BI49" s="322">
        <v>32.6</v>
      </c>
      <c r="BJ49" s="322">
        <v>34.6</v>
      </c>
      <c r="BK49" s="322">
        <v>36.9</v>
      </c>
      <c r="BL49" s="322">
        <v>39.299999999999997</v>
      </c>
      <c r="BM49" s="322">
        <v>40.200000000000003</v>
      </c>
      <c r="BN49" s="322">
        <v>41.4</v>
      </c>
      <c r="BO49" s="322">
        <v>43.9</v>
      </c>
      <c r="BP49" s="322">
        <v>47.1</v>
      </c>
      <c r="BQ49" s="322">
        <v>50.2</v>
      </c>
      <c r="BR49" s="322">
        <v>53.4</v>
      </c>
      <c r="BS49" s="322">
        <v>56.4</v>
      </c>
      <c r="BT49" s="322">
        <v>59.9</v>
      </c>
      <c r="BU49" s="322">
        <v>64.400000000000006</v>
      </c>
      <c r="BV49" s="322">
        <v>68.5</v>
      </c>
      <c r="BW49" s="322">
        <v>71</v>
      </c>
      <c r="BX49" s="322">
        <v>73.2</v>
      </c>
      <c r="BY49" s="322">
        <v>77.5</v>
      </c>
      <c r="BZ49" s="322">
        <v>82.8</v>
      </c>
      <c r="CA49" s="322">
        <v>88</v>
      </c>
      <c r="CB49" s="322">
        <v>93.8</v>
      </c>
      <c r="CC49" s="322">
        <v>99</v>
      </c>
      <c r="CD49" s="322">
        <v>101.3</v>
      </c>
      <c r="CE49" s="322">
        <v>100.1</v>
      </c>
      <c r="CF49" s="322">
        <v>104.7</v>
      </c>
      <c r="CG49" s="322">
        <v>110.3</v>
      </c>
      <c r="CH49" s="322">
        <v>114.4</v>
      </c>
      <c r="CI49" s="322">
        <v>118.6</v>
      </c>
      <c r="CJ49" s="322">
        <v>122.4</v>
      </c>
      <c r="CK49" s="322">
        <v>126.1</v>
      </c>
      <c r="CL49" s="322"/>
      <c r="CM49" s="322"/>
      <c r="CN49" s="322"/>
      <c r="CO49" s="322"/>
      <c r="CP49" s="322"/>
      <c r="CQ49" s="322"/>
      <c r="CR49" s="322"/>
      <c r="CS49" s="322"/>
      <c r="CT49" s="322"/>
      <c r="CU49" s="322"/>
      <c r="CV49" s="322"/>
      <c r="CW49" s="322"/>
      <c r="CX49" s="322"/>
      <c r="CY49" s="322"/>
    </row>
    <row r="50" spans="1:103" x14ac:dyDescent="0.2">
      <c r="A50" s="322" t="s">
        <v>1222</v>
      </c>
      <c r="B50" s="322" t="s">
        <v>1976</v>
      </c>
      <c r="C50" s="322">
        <v>1.7</v>
      </c>
      <c r="D50" s="322">
        <v>1.5</v>
      </c>
      <c r="E50" s="322">
        <v>1.5</v>
      </c>
      <c r="F50" s="322">
        <v>1.3</v>
      </c>
      <c r="G50" s="322">
        <v>1.2</v>
      </c>
      <c r="H50" s="322">
        <v>1.4</v>
      </c>
      <c r="I50" s="322">
        <v>1.4</v>
      </c>
      <c r="J50" s="322">
        <v>1.5</v>
      </c>
      <c r="K50" s="322">
        <v>1.7</v>
      </c>
      <c r="L50" s="322">
        <v>1.7</v>
      </c>
      <c r="M50" s="322">
        <v>1.8</v>
      </c>
      <c r="N50" s="322">
        <v>1.9</v>
      </c>
      <c r="O50" s="322">
        <v>2.1</v>
      </c>
      <c r="P50" s="322">
        <v>2.2999999999999998</v>
      </c>
      <c r="Q50" s="322">
        <v>2.6</v>
      </c>
      <c r="R50" s="322">
        <v>2.6</v>
      </c>
      <c r="S50" s="322">
        <v>2.9</v>
      </c>
      <c r="T50" s="322">
        <v>3.4</v>
      </c>
      <c r="U50" s="322">
        <v>3.7</v>
      </c>
      <c r="V50" s="322">
        <v>4</v>
      </c>
      <c r="W50" s="322">
        <v>4.0999999999999996</v>
      </c>
      <c r="X50" s="322">
        <v>4.3</v>
      </c>
      <c r="Y50" s="322">
        <v>4.5</v>
      </c>
      <c r="Z50" s="322">
        <v>4.9000000000000004</v>
      </c>
      <c r="AA50" s="322">
        <v>5.0999999999999996</v>
      </c>
      <c r="AB50" s="322">
        <v>4.9000000000000004</v>
      </c>
      <c r="AC50" s="322">
        <v>5.0999999999999996</v>
      </c>
      <c r="AD50" s="322">
        <v>5.3</v>
      </c>
      <c r="AE50" s="322">
        <v>5.7</v>
      </c>
      <c r="AF50" s="322">
        <v>6</v>
      </c>
      <c r="AG50" s="322">
        <v>6.6</v>
      </c>
      <c r="AH50" s="322">
        <v>6.9</v>
      </c>
      <c r="AI50" s="322">
        <v>7.1</v>
      </c>
      <c r="AJ50" s="322">
        <v>7.2</v>
      </c>
      <c r="AK50" s="322">
        <v>7.5</v>
      </c>
      <c r="AL50" s="322">
        <v>7.6</v>
      </c>
      <c r="AM50" s="322">
        <v>8.1</v>
      </c>
      <c r="AN50" s="322">
        <v>8.5</v>
      </c>
      <c r="AO50" s="322">
        <v>8.9</v>
      </c>
      <c r="AP50" s="322">
        <v>9.4</v>
      </c>
      <c r="AQ50" s="322">
        <v>9.8000000000000007</v>
      </c>
      <c r="AR50" s="322">
        <v>10.8</v>
      </c>
      <c r="AS50" s="322">
        <v>11.3</v>
      </c>
      <c r="AT50" s="322">
        <v>12.2</v>
      </c>
      <c r="AU50" s="322">
        <v>13.2</v>
      </c>
      <c r="AV50" s="322">
        <v>14.1</v>
      </c>
      <c r="AW50" s="322">
        <v>15.1</v>
      </c>
      <c r="AX50" s="322">
        <v>16.8</v>
      </c>
      <c r="AY50" s="322">
        <v>17</v>
      </c>
      <c r="AZ50" s="322">
        <v>18.3</v>
      </c>
      <c r="BA50" s="322">
        <v>19.2</v>
      </c>
      <c r="BB50" s="322">
        <v>20.9</v>
      </c>
      <c r="BC50" s="322">
        <v>22.8</v>
      </c>
      <c r="BD50" s="322">
        <v>24.3</v>
      </c>
      <c r="BE50" s="322">
        <v>27.5</v>
      </c>
      <c r="BF50" s="322">
        <v>29.2</v>
      </c>
      <c r="BG50" s="322">
        <v>30.8</v>
      </c>
      <c r="BH50" s="322">
        <v>32.200000000000003</v>
      </c>
      <c r="BI50" s="322">
        <v>34.5</v>
      </c>
      <c r="BJ50" s="322">
        <v>34.700000000000003</v>
      </c>
      <c r="BK50" s="322">
        <v>38.6</v>
      </c>
      <c r="BL50" s="322">
        <v>41</v>
      </c>
      <c r="BM50" s="322">
        <v>42.4</v>
      </c>
      <c r="BN50" s="322">
        <v>48</v>
      </c>
      <c r="BO50" s="322">
        <v>48.7</v>
      </c>
      <c r="BP50" s="322">
        <v>47.3</v>
      </c>
      <c r="BQ50" s="322">
        <v>49.2</v>
      </c>
      <c r="BR50" s="322">
        <v>51.4</v>
      </c>
      <c r="BS50" s="322">
        <v>53.8</v>
      </c>
      <c r="BT50" s="322">
        <v>56.4</v>
      </c>
      <c r="BU50" s="322">
        <v>65.5</v>
      </c>
      <c r="BV50" s="322">
        <v>68.5</v>
      </c>
      <c r="BW50" s="322">
        <v>69.7</v>
      </c>
      <c r="BX50" s="322">
        <v>70.099999999999994</v>
      </c>
      <c r="BY50" s="322">
        <v>70.5</v>
      </c>
      <c r="BZ50" s="322">
        <v>73.7</v>
      </c>
      <c r="CA50" s="322">
        <v>76.7</v>
      </c>
      <c r="CB50" s="322">
        <v>81</v>
      </c>
      <c r="CC50" s="322">
        <v>84.3</v>
      </c>
      <c r="CD50" s="322">
        <v>86.4</v>
      </c>
      <c r="CE50" s="322">
        <v>99.5</v>
      </c>
      <c r="CF50" s="322">
        <v>106.3</v>
      </c>
      <c r="CG50" s="322">
        <v>108.3</v>
      </c>
      <c r="CH50" s="322">
        <v>108.9</v>
      </c>
      <c r="CI50" s="322">
        <v>106.2</v>
      </c>
      <c r="CJ50" s="322">
        <v>104.6</v>
      </c>
      <c r="CK50" s="322">
        <v>107.9</v>
      </c>
      <c r="CL50" s="322"/>
      <c r="CM50" s="322"/>
      <c r="CN50" s="322"/>
      <c r="CO50" s="322"/>
      <c r="CP50" s="322"/>
      <c r="CQ50" s="322"/>
      <c r="CR50" s="322"/>
      <c r="CS50" s="322"/>
      <c r="CT50" s="322"/>
      <c r="CU50" s="322"/>
      <c r="CV50" s="322"/>
      <c r="CW50" s="322"/>
      <c r="CX50" s="322"/>
      <c r="CY50" s="322"/>
    </row>
    <row r="51" spans="1:103" x14ac:dyDescent="0.2">
      <c r="A51" s="322" t="s">
        <v>1221</v>
      </c>
      <c r="B51" s="322" t="s">
        <v>1977</v>
      </c>
      <c r="C51" s="322">
        <v>0.7</v>
      </c>
      <c r="D51" s="322">
        <v>0.7</v>
      </c>
      <c r="E51" s="322">
        <v>0.6</v>
      </c>
      <c r="F51" s="322">
        <v>0.5</v>
      </c>
      <c r="G51" s="322">
        <v>0.5</v>
      </c>
      <c r="H51" s="322">
        <v>0.5</v>
      </c>
      <c r="I51" s="322">
        <v>0.6</v>
      </c>
      <c r="J51" s="322">
        <v>0.6</v>
      </c>
      <c r="K51" s="322">
        <v>0.7</v>
      </c>
      <c r="L51" s="322">
        <v>0.7</v>
      </c>
      <c r="M51" s="322">
        <v>0.7</v>
      </c>
      <c r="N51" s="322">
        <v>0.8</v>
      </c>
      <c r="O51" s="322">
        <v>0.9</v>
      </c>
      <c r="P51" s="322">
        <v>1</v>
      </c>
      <c r="Q51" s="322">
        <v>1.2</v>
      </c>
      <c r="R51" s="322">
        <v>1.3</v>
      </c>
      <c r="S51" s="322">
        <v>1.4</v>
      </c>
      <c r="T51" s="322">
        <v>1.6</v>
      </c>
      <c r="U51" s="322">
        <v>1.8</v>
      </c>
      <c r="V51" s="322">
        <v>2</v>
      </c>
      <c r="W51" s="322">
        <v>2</v>
      </c>
      <c r="X51" s="322">
        <v>2.1</v>
      </c>
      <c r="Y51" s="322">
        <v>2.2999999999999998</v>
      </c>
      <c r="Z51" s="322">
        <v>2.5</v>
      </c>
      <c r="AA51" s="322">
        <v>2.6</v>
      </c>
      <c r="AB51" s="322">
        <v>2.7</v>
      </c>
      <c r="AC51" s="322">
        <v>2.8</v>
      </c>
      <c r="AD51" s="322">
        <v>2.9</v>
      </c>
      <c r="AE51" s="322">
        <v>3.1</v>
      </c>
      <c r="AF51" s="322">
        <v>3.2</v>
      </c>
      <c r="AG51" s="322">
        <v>3.4</v>
      </c>
      <c r="AH51" s="322">
        <v>3.5</v>
      </c>
      <c r="AI51" s="322">
        <v>3.4</v>
      </c>
      <c r="AJ51" s="322">
        <v>3.8</v>
      </c>
      <c r="AK51" s="322">
        <v>4</v>
      </c>
      <c r="AL51" s="322">
        <v>4.2</v>
      </c>
      <c r="AM51" s="322">
        <v>4.5</v>
      </c>
      <c r="AN51" s="322">
        <v>5.3</v>
      </c>
      <c r="AO51" s="322">
        <v>5.5</v>
      </c>
      <c r="AP51" s="322">
        <v>5.8</v>
      </c>
      <c r="AQ51" s="322">
        <v>6.4</v>
      </c>
      <c r="AR51" s="322">
        <v>6.9</v>
      </c>
      <c r="AS51" s="322">
        <v>7.1</v>
      </c>
      <c r="AT51" s="322">
        <v>7.7</v>
      </c>
      <c r="AU51" s="322">
        <v>8.4</v>
      </c>
      <c r="AV51" s="322">
        <v>9.1999999999999993</v>
      </c>
      <c r="AW51" s="322">
        <v>9.9</v>
      </c>
      <c r="AX51" s="322">
        <v>10.8</v>
      </c>
      <c r="AY51" s="322">
        <v>11.9</v>
      </c>
      <c r="AZ51" s="322">
        <v>14.1</v>
      </c>
      <c r="BA51" s="322">
        <v>16.399999999999999</v>
      </c>
      <c r="BB51" s="322">
        <v>18.100000000000001</v>
      </c>
      <c r="BC51" s="322">
        <v>19.8</v>
      </c>
      <c r="BD51" s="322">
        <v>21</v>
      </c>
      <c r="BE51" s="322">
        <v>22.4</v>
      </c>
      <c r="BF51" s="322">
        <v>24.5</v>
      </c>
      <c r="BG51" s="322">
        <v>25.4</v>
      </c>
      <c r="BH51" s="322">
        <v>26.6</v>
      </c>
      <c r="BI51" s="322">
        <v>28.8</v>
      </c>
      <c r="BJ51" s="322">
        <v>31.7</v>
      </c>
      <c r="BK51" s="322">
        <v>34</v>
      </c>
      <c r="BL51" s="322">
        <v>36.5</v>
      </c>
      <c r="BM51" s="322">
        <v>37.799999999999997</v>
      </c>
      <c r="BN51" s="322">
        <v>38.799999999999997</v>
      </c>
      <c r="BO51" s="322">
        <v>40.9</v>
      </c>
      <c r="BP51" s="322">
        <v>43.8</v>
      </c>
      <c r="BQ51" s="322">
        <v>46.1</v>
      </c>
      <c r="BR51" s="322">
        <v>48.2</v>
      </c>
      <c r="BS51" s="322">
        <v>50.2</v>
      </c>
      <c r="BT51" s="322">
        <v>51.9</v>
      </c>
      <c r="BU51" s="322">
        <v>54.3</v>
      </c>
      <c r="BV51" s="322">
        <v>56.6</v>
      </c>
      <c r="BW51" s="322">
        <v>55</v>
      </c>
      <c r="BX51" s="322">
        <v>54.8</v>
      </c>
      <c r="BY51" s="322">
        <v>55.1</v>
      </c>
      <c r="BZ51" s="322">
        <v>56.8</v>
      </c>
      <c r="CA51" s="322">
        <v>58</v>
      </c>
      <c r="CB51" s="322">
        <v>59.1</v>
      </c>
      <c r="CC51" s="322">
        <v>57.7</v>
      </c>
      <c r="CD51" s="322">
        <v>58.4</v>
      </c>
      <c r="CE51" s="322">
        <v>58.2</v>
      </c>
      <c r="CF51" s="322">
        <v>62.8</v>
      </c>
      <c r="CG51" s="322">
        <v>68.099999999999994</v>
      </c>
      <c r="CH51" s="322">
        <v>73</v>
      </c>
      <c r="CI51" s="322">
        <v>76.599999999999994</v>
      </c>
      <c r="CJ51" s="322">
        <v>82.1</v>
      </c>
      <c r="CK51" s="322">
        <v>89.2</v>
      </c>
      <c r="CL51" s="322"/>
      <c r="CM51" s="322"/>
      <c r="CN51" s="322"/>
      <c r="CO51" s="322"/>
      <c r="CP51" s="322"/>
      <c r="CQ51" s="322"/>
      <c r="CR51" s="322"/>
      <c r="CS51" s="322"/>
      <c r="CT51" s="322"/>
      <c r="CU51" s="322"/>
      <c r="CV51" s="322"/>
      <c r="CW51" s="322"/>
      <c r="CX51" s="322"/>
      <c r="CY51" s="322"/>
    </row>
    <row r="52" spans="1:103" x14ac:dyDescent="0.2">
      <c r="A52" s="322" t="s">
        <v>1220</v>
      </c>
      <c r="B52" s="322" t="s">
        <v>1978</v>
      </c>
      <c r="C52" s="322">
        <v>0</v>
      </c>
      <c r="D52" s="322">
        <v>0</v>
      </c>
      <c r="E52" s="322">
        <v>0</v>
      </c>
      <c r="F52" s="322">
        <v>0</v>
      </c>
      <c r="G52" s="322">
        <v>0</v>
      </c>
      <c r="H52" s="322">
        <v>0</v>
      </c>
      <c r="I52" s="322">
        <v>0</v>
      </c>
      <c r="J52" s="322">
        <v>0</v>
      </c>
      <c r="K52" s="322">
        <v>0</v>
      </c>
      <c r="L52" s="322">
        <v>0</v>
      </c>
      <c r="M52" s="322">
        <v>0</v>
      </c>
      <c r="N52" s="322">
        <v>0</v>
      </c>
      <c r="O52" s="322">
        <v>0</v>
      </c>
      <c r="P52" s="322">
        <v>0.2</v>
      </c>
      <c r="Q52" s="322">
        <v>0.3</v>
      </c>
      <c r="R52" s="322">
        <v>0.6</v>
      </c>
      <c r="S52" s="322">
        <v>1.1000000000000001</v>
      </c>
      <c r="T52" s="322">
        <v>-0.1</v>
      </c>
      <c r="U52" s="322">
        <v>-0.2</v>
      </c>
      <c r="V52" s="322">
        <v>0</v>
      </c>
      <c r="W52" s="322">
        <v>0.2</v>
      </c>
      <c r="X52" s="322">
        <v>0.2</v>
      </c>
      <c r="Y52" s="322">
        <v>0.5</v>
      </c>
      <c r="Z52" s="322">
        <v>0.7</v>
      </c>
      <c r="AA52" s="322">
        <v>1</v>
      </c>
      <c r="AB52" s="322">
        <v>1</v>
      </c>
      <c r="AC52" s="322">
        <v>1</v>
      </c>
      <c r="AD52" s="322">
        <v>1</v>
      </c>
      <c r="AE52" s="322">
        <v>1</v>
      </c>
      <c r="AF52" s="322">
        <v>1</v>
      </c>
      <c r="AG52" s="322">
        <v>1</v>
      </c>
      <c r="AH52" s="322">
        <v>0.9</v>
      </c>
      <c r="AI52" s="322">
        <v>0.9</v>
      </c>
      <c r="AJ52" s="322">
        <v>0.9</v>
      </c>
      <c r="AK52" s="322">
        <v>0.9</v>
      </c>
      <c r="AL52" s="322">
        <v>1</v>
      </c>
      <c r="AM52" s="322">
        <v>1.1000000000000001</v>
      </c>
      <c r="AN52" s="322">
        <v>1.3</v>
      </c>
      <c r="AO52" s="322">
        <v>1.4</v>
      </c>
      <c r="AP52" s="322">
        <v>1.5</v>
      </c>
      <c r="AQ52" s="322">
        <v>1.7</v>
      </c>
      <c r="AR52" s="322">
        <v>1.8</v>
      </c>
      <c r="AS52" s="322">
        <v>1.9</v>
      </c>
      <c r="AT52" s="322">
        <v>1.7</v>
      </c>
      <c r="AU52" s="322">
        <v>1.4</v>
      </c>
      <c r="AV52" s="322">
        <v>1.2</v>
      </c>
      <c r="AW52" s="322">
        <v>1.1000000000000001</v>
      </c>
      <c r="AX52" s="322">
        <v>0.9</v>
      </c>
      <c r="AY52" s="322">
        <v>1</v>
      </c>
      <c r="AZ52" s="322">
        <v>1.2</v>
      </c>
      <c r="BA52" s="322">
        <v>1.4</v>
      </c>
      <c r="BB52" s="322">
        <v>1.8</v>
      </c>
      <c r="BC52" s="322">
        <v>2.1</v>
      </c>
      <c r="BD52" s="322">
        <v>2.7</v>
      </c>
      <c r="BE52" s="322">
        <v>2.7</v>
      </c>
      <c r="BF52" s="322">
        <v>2.8</v>
      </c>
      <c r="BG52" s="322">
        <v>3.2</v>
      </c>
      <c r="BH52" s="322">
        <v>3</v>
      </c>
      <c r="BI52" s="322">
        <v>3.1</v>
      </c>
      <c r="BJ52" s="322">
        <v>2.5</v>
      </c>
      <c r="BK52" s="322">
        <v>2.7</v>
      </c>
      <c r="BL52" s="322">
        <v>2.6</v>
      </c>
      <c r="BM52" s="322">
        <v>2.2999999999999998</v>
      </c>
      <c r="BN52" s="322">
        <v>1</v>
      </c>
      <c r="BO52" s="322">
        <v>1.1000000000000001</v>
      </c>
      <c r="BP52" s="322">
        <v>1.3</v>
      </c>
      <c r="BQ52" s="322">
        <v>1.6</v>
      </c>
      <c r="BR52" s="322">
        <v>1.7</v>
      </c>
      <c r="BS52" s="322">
        <v>3</v>
      </c>
      <c r="BT52" s="322">
        <v>3.2</v>
      </c>
      <c r="BU52" s="322">
        <v>3.1</v>
      </c>
      <c r="BV52" s="322">
        <v>3.2</v>
      </c>
      <c r="BW52" s="322">
        <v>3.4</v>
      </c>
      <c r="BX52" s="322">
        <v>4</v>
      </c>
      <c r="BY52" s="322">
        <v>4.5999999999999996</v>
      </c>
      <c r="BZ52" s="322">
        <v>4.7</v>
      </c>
      <c r="CA52" s="322">
        <v>4.5</v>
      </c>
      <c r="CB52" s="322">
        <v>4.5999999999999996</v>
      </c>
      <c r="CC52" s="322">
        <v>5</v>
      </c>
      <c r="CD52" s="322">
        <v>5.3</v>
      </c>
      <c r="CE52" s="322">
        <v>6.5</v>
      </c>
      <c r="CF52" s="322">
        <v>5.3</v>
      </c>
      <c r="CG52" s="322">
        <v>7.1</v>
      </c>
      <c r="CH52" s="322">
        <v>6.6</v>
      </c>
      <c r="CI52" s="322">
        <v>5.6</v>
      </c>
      <c r="CJ52" s="322">
        <v>5.7</v>
      </c>
      <c r="CK52" s="322">
        <v>4.8</v>
      </c>
      <c r="CL52" s="322"/>
      <c r="CM52" s="322"/>
      <c r="CN52" s="322"/>
      <c r="CO52" s="322"/>
      <c r="CP52" s="322"/>
      <c r="CQ52" s="322"/>
      <c r="CR52" s="322"/>
      <c r="CS52" s="322"/>
      <c r="CT52" s="322"/>
      <c r="CU52" s="322"/>
      <c r="CV52" s="322"/>
      <c r="CW52" s="322"/>
      <c r="CX52" s="322"/>
      <c r="CY52" s="322"/>
    </row>
    <row r="53" spans="1:103" x14ac:dyDescent="0.2">
      <c r="A53" s="322" t="s">
        <v>1218</v>
      </c>
      <c r="B53" s="83" t="s">
        <v>1275</v>
      </c>
      <c r="C53" s="322">
        <v>33.6</v>
      </c>
      <c r="D53" s="322">
        <v>32</v>
      </c>
      <c r="E53" s="322">
        <v>29</v>
      </c>
      <c r="F53" s="322">
        <v>24.6</v>
      </c>
      <c r="G53" s="322">
        <v>22.2</v>
      </c>
      <c r="H53" s="322">
        <v>23</v>
      </c>
      <c r="I53" s="322">
        <v>24.3</v>
      </c>
      <c r="J53" s="322">
        <v>26.2</v>
      </c>
      <c r="K53" s="322">
        <v>28.5</v>
      </c>
      <c r="L53" s="322">
        <v>28.3</v>
      </c>
      <c r="M53" s="322">
        <v>29.3</v>
      </c>
      <c r="N53" s="322">
        <v>30.7</v>
      </c>
      <c r="O53" s="322">
        <v>33.6</v>
      </c>
      <c r="P53" s="322">
        <v>38</v>
      </c>
      <c r="Q53" s="322">
        <v>43.6</v>
      </c>
      <c r="R53" s="322">
        <v>48.1</v>
      </c>
      <c r="S53" s="322">
        <v>52.4</v>
      </c>
      <c r="T53" s="322">
        <v>58.1</v>
      </c>
      <c r="U53" s="322">
        <v>62.6</v>
      </c>
      <c r="V53" s="322">
        <v>67.599999999999994</v>
      </c>
      <c r="W53" s="322">
        <v>70.400000000000006</v>
      </c>
      <c r="X53" s="322">
        <v>75.400000000000006</v>
      </c>
      <c r="Y53" s="322">
        <v>83.7</v>
      </c>
      <c r="Z53" s="322">
        <v>90.7</v>
      </c>
      <c r="AA53" s="322">
        <v>98.2</v>
      </c>
      <c r="AB53" s="322">
        <v>104.2</v>
      </c>
      <c r="AC53" s="322">
        <v>111.3</v>
      </c>
      <c r="AD53" s="322">
        <v>119.4</v>
      </c>
      <c r="AE53" s="322">
        <v>127.1</v>
      </c>
      <c r="AF53" s="322">
        <v>134.5</v>
      </c>
      <c r="AG53" s="322">
        <v>144.9</v>
      </c>
      <c r="AH53" s="322">
        <v>154.6</v>
      </c>
      <c r="AI53" s="322">
        <v>163.19999999999999</v>
      </c>
      <c r="AJ53" s="322">
        <v>174.1</v>
      </c>
      <c r="AK53" s="322">
        <v>184.3</v>
      </c>
      <c r="AL53" s="322">
        <v>198.9</v>
      </c>
      <c r="AM53" s="322">
        <v>213.9</v>
      </c>
      <c r="AN53" s="322">
        <v>231</v>
      </c>
      <c r="AO53" s="322">
        <v>248.4</v>
      </c>
      <c r="AP53" s="322">
        <v>272.8</v>
      </c>
      <c r="AQ53" s="322">
        <v>299.8</v>
      </c>
      <c r="AR53" s="322">
        <v>328.9</v>
      </c>
      <c r="AS53" s="322">
        <v>358.9</v>
      </c>
      <c r="AT53" s="322">
        <v>395.6</v>
      </c>
      <c r="AU53" s="322">
        <v>434.5</v>
      </c>
      <c r="AV53" s="322">
        <v>480.5</v>
      </c>
      <c r="AW53" s="322">
        <v>541.4</v>
      </c>
      <c r="AX53" s="322">
        <v>603.9</v>
      </c>
      <c r="AY53" s="322">
        <v>676.3</v>
      </c>
      <c r="AZ53" s="322">
        <v>762.6</v>
      </c>
      <c r="BA53" s="322">
        <v>851.6</v>
      </c>
      <c r="BB53" s="322">
        <v>954.8</v>
      </c>
      <c r="BC53" s="322">
        <v>1068.0999999999999</v>
      </c>
      <c r="BD53" s="322">
        <v>1174.5999999999999</v>
      </c>
      <c r="BE53" s="322">
        <v>1312.7</v>
      </c>
      <c r="BF53" s="322">
        <v>1434.5</v>
      </c>
      <c r="BG53" s="322">
        <v>1585.1</v>
      </c>
      <c r="BH53" s="322">
        <v>1702.8</v>
      </c>
      <c r="BI53" s="322">
        <v>1835.8</v>
      </c>
      <c r="BJ53" s="322">
        <v>2009.6</v>
      </c>
      <c r="BK53" s="322">
        <v>2169</v>
      </c>
      <c r="BL53" s="322">
        <v>2334.3000000000002</v>
      </c>
      <c r="BM53" s="322">
        <v>2462.6999999999998</v>
      </c>
      <c r="BN53" s="322">
        <v>2652.4</v>
      </c>
      <c r="BO53" s="322">
        <v>2828.7</v>
      </c>
      <c r="BP53" s="322">
        <v>2994.5</v>
      </c>
      <c r="BQ53" s="322">
        <v>3168.6</v>
      </c>
      <c r="BR53" s="322">
        <v>3350.4</v>
      </c>
      <c r="BS53" s="322">
        <v>3554</v>
      </c>
      <c r="BT53" s="322">
        <v>3794.3</v>
      </c>
      <c r="BU53" s="322">
        <v>4020.3</v>
      </c>
      <c r="BV53" s="322">
        <v>4339.5</v>
      </c>
      <c r="BW53" s="322">
        <v>4577.8999999999996</v>
      </c>
      <c r="BX53" s="322">
        <v>4785.5</v>
      </c>
      <c r="BY53" s="322">
        <v>5044</v>
      </c>
      <c r="BZ53" s="322">
        <v>5359.8</v>
      </c>
      <c r="CA53" s="322">
        <v>5713.8</v>
      </c>
      <c r="CB53" s="322">
        <v>6068.2</v>
      </c>
      <c r="CC53" s="322">
        <v>6388.9</v>
      </c>
      <c r="CD53" s="322">
        <v>6637.9</v>
      </c>
      <c r="CE53" s="322">
        <v>6648.5</v>
      </c>
      <c r="CF53" s="322">
        <v>6839.4</v>
      </c>
      <c r="CG53" s="322">
        <v>7092.8</v>
      </c>
      <c r="CH53" s="322">
        <v>7311.5</v>
      </c>
      <c r="CI53" s="322">
        <v>7526.7</v>
      </c>
      <c r="CJ53" s="322">
        <v>7892.9</v>
      </c>
      <c r="CK53" s="322">
        <v>8271.6</v>
      </c>
      <c r="CL53" s="322"/>
      <c r="CM53" s="322"/>
      <c r="CN53" s="322"/>
      <c r="CO53" s="322"/>
      <c r="CP53" s="322"/>
      <c r="CQ53" s="322"/>
      <c r="CR53" s="322"/>
      <c r="CS53" s="322"/>
      <c r="CT53" s="322"/>
      <c r="CU53" s="322"/>
      <c r="CV53" s="322"/>
      <c r="CW53" s="322"/>
      <c r="CX53" s="322"/>
      <c r="CY53" s="322"/>
    </row>
    <row r="54" spans="1:103" x14ac:dyDescent="0.2">
      <c r="A54" s="322" t="s">
        <v>1216</v>
      </c>
      <c r="B54" s="83" t="s">
        <v>1979</v>
      </c>
      <c r="C54" s="322">
        <v>32.299999999999997</v>
      </c>
      <c r="D54" s="322">
        <v>30.7</v>
      </c>
      <c r="E54" s="322">
        <v>27.8</v>
      </c>
      <c r="F54" s="322">
        <v>23.6</v>
      </c>
      <c r="G54" s="322">
        <v>21.3</v>
      </c>
      <c r="H54" s="322">
        <v>22.1</v>
      </c>
      <c r="I54" s="322">
        <v>23.4</v>
      </c>
      <c r="J54" s="322">
        <v>25.3</v>
      </c>
      <c r="K54" s="322">
        <v>27.5</v>
      </c>
      <c r="L54" s="322">
        <v>27.3</v>
      </c>
      <c r="M54" s="322">
        <v>28.3</v>
      </c>
      <c r="N54" s="322">
        <v>29.6</v>
      </c>
      <c r="O54" s="322">
        <v>32.5</v>
      </c>
      <c r="P54" s="322">
        <v>36.700000000000003</v>
      </c>
      <c r="Q54" s="322">
        <v>42.1</v>
      </c>
      <c r="R54" s="322">
        <v>46.5</v>
      </c>
      <c r="S54" s="322">
        <v>50.6</v>
      </c>
      <c r="T54" s="322">
        <v>56.1</v>
      </c>
      <c r="U54" s="322">
        <v>60.4</v>
      </c>
      <c r="V54" s="322">
        <v>65.3</v>
      </c>
      <c r="W54" s="322">
        <v>68.099999999999994</v>
      </c>
      <c r="X54" s="322">
        <v>72.900000000000006</v>
      </c>
      <c r="Y54" s="322">
        <v>81.099999999999994</v>
      </c>
      <c r="Z54" s="322">
        <v>87.8</v>
      </c>
      <c r="AA54" s="322">
        <v>95.2</v>
      </c>
      <c r="AB54" s="322">
        <v>100.9</v>
      </c>
      <c r="AC54" s="322">
        <v>107.9</v>
      </c>
      <c r="AD54" s="322">
        <v>115.6</v>
      </c>
      <c r="AE54" s="322">
        <v>123.1</v>
      </c>
      <c r="AF54" s="322">
        <v>130.1</v>
      </c>
      <c r="AG54" s="322">
        <v>140</v>
      </c>
      <c r="AH54" s="322">
        <v>149.5</v>
      </c>
      <c r="AI54" s="322">
        <v>157.9</v>
      </c>
      <c r="AJ54" s="322">
        <v>168.7</v>
      </c>
      <c r="AK54" s="322">
        <v>178.6</v>
      </c>
      <c r="AL54" s="322">
        <v>192.5</v>
      </c>
      <c r="AM54" s="322">
        <v>206.9</v>
      </c>
      <c r="AN54" s="322">
        <v>223.5</v>
      </c>
      <c r="AO54" s="322">
        <v>240.4</v>
      </c>
      <c r="AP54" s="322">
        <v>264</v>
      </c>
      <c r="AQ54" s="322">
        <v>290.39999999999998</v>
      </c>
      <c r="AR54" s="322">
        <v>318.39999999999998</v>
      </c>
      <c r="AS54" s="322">
        <v>347.2</v>
      </c>
      <c r="AT54" s="322">
        <v>382.8</v>
      </c>
      <c r="AU54" s="322">
        <v>420.8</v>
      </c>
      <c r="AV54" s="322">
        <v>465</v>
      </c>
      <c r="AW54" s="322">
        <v>524.4</v>
      </c>
      <c r="AX54" s="322">
        <v>584.9</v>
      </c>
      <c r="AY54" s="322">
        <v>655.7</v>
      </c>
      <c r="AZ54" s="322">
        <v>739.6</v>
      </c>
      <c r="BA54" s="322">
        <v>825.4</v>
      </c>
      <c r="BB54" s="322">
        <v>924.8</v>
      </c>
      <c r="BC54" s="322">
        <v>1034</v>
      </c>
      <c r="BD54" s="322">
        <v>1136.7</v>
      </c>
      <c r="BE54" s="322">
        <v>1272</v>
      </c>
      <c r="BF54" s="322">
        <v>1389.1</v>
      </c>
      <c r="BG54" s="322">
        <v>1537.2</v>
      </c>
      <c r="BH54" s="322">
        <v>1650.2</v>
      </c>
      <c r="BI54" s="322">
        <v>1780.1</v>
      </c>
      <c r="BJ54" s="322">
        <v>1946.3</v>
      </c>
      <c r="BK54" s="322">
        <v>2101</v>
      </c>
      <c r="BL54" s="322">
        <v>2258.5</v>
      </c>
      <c r="BM54" s="322">
        <v>2382.6</v>
      </c>
      <c r="BN54" s="322">
        <v>2564.5</v>
      </c>
      <c r="BO54" s="322">
        <v>2738.6</v>
      </c>
      <c r="BP54" s="322">
        <v>2896.7</v>
      </c>
      <c r="BQ54" s="322">
        <v>3066.3</v>
      </c>
      <c r="BR54" s="322">
        <v>3240.4</v>
      </c>
      <c r="BS54" s="322">
        <v>3448.4</v>
      </c>
      <c r="BT54" s="322">
        <v>3670.5</v>
      </c>
      <c r="BU54" s="322">
        <v>3882</v>
      </c>
      <c r="BV54" s="322">
        <v>4181.5</v>
      </c>
      <c r="BW54" s="322">
        <v>4398.8</v>
      </c>
      <c r="BX54" s="322">
        <v>4587.1000000000004</v>
      </c>
      <c r="BY54" s="322">
        <v>4838.5</v>
      </c>
      <c r="BZ54" s="322">
        <v>5153.3999999999996</v>
      </c>
      <c r="CA54" s="322">
        <v>5503.6</v>
      </c>
      <c r="CB54" s="322">
        <v>5829</v>
      </c>
      <c r="CC54" s="322">
        <v>6140.2</v>
      </c>
      <c r="CD54" s="322">
        <v>6355.8</v>
      </c>
      <c r="CE54" s="322">
        <v>6372.5</v>
      </c>
      <c r="CF54" s="322">
        <v>6564</v>
      </c>
      <c r="CG54" s="322">
        <v>6817.8</v>
      </c>
      <c r="CH54" s="322">
        <v>7018.7</v>
      </c>
      <c r="CI54" s="322">
        <v>7221.8</v>
      </c>
      <c r="CJ54" s="322">
        <v>7579.3</v>
      </c>
      <c r="CK54" s="322">
        <v>7943.7</v>
      </c>
      <c r="CL54" s="322"/>
      <c r="CM54" s="322"/>
      <c r="CN54" s="322"/>
      <c r="CO54" s="322"/>
      <c r="CP54" s="322"/>
      <c r="CQ54" s="322"/>
      <c r="CR54" s="322"/>
      <c r="CS54" s="322"/>
      <c r="CT54" s="322"/>
      <c r="CU54" s="322"/>
      <c r="CV54" s="322"/>
      <c r="CW54" s="322"/>
      <c r="CX54" s="322"/>
      <c r="CY54" s="322"/>
    </row>
    <row r="55" spans="1:103" x14ac:dyDescent="0.2">
      <c r="A55" s="322" t="s">
        <v>1214</v>
      </c>
      <c r="B55" s="83" t="s">
        <v>1980</v>
      </c>
      <c r="C55" s="322">
        <v>12.9</v>
      </c>
      <c r="D55" s="322">
        <v>12.5</v>
      </c>
      <c r="E55" s="322">
        <v>11.8</v>
      </c>
      <c r="F55" s="322">
        <v>10.5</v>
      </c>
      <c r="G55" s="322">
        <v>9.4</v>
      </c>
      <c r="H55" s="322">
        <v>9.1</v>
      </c>
      <c r="I55" s="322">
        <v>9.1999999999999993</v>
      </c>
      <c r="J55" s="322">
        <v>9.6</v>
      </c>
      <c r="K55" s="322">
        <v>10.199999999999999</v>
      </c>
      <c r="L55" s="322">
        <v>10.6</v>
      </c>
      <c r="M55" s="322">
        <v>10.9</v>
      </c>
      <c r="N55" s="322">
        <v>11.3</v>
      </c>
      <c r="O55" s="322">
        <v>12.1</v>
      </c>
      <c r="P55" s="322">
        <v>13</v>
      </c>
      <c r="Q55" s="322">
        <v>13.5</v>
      </c>
      <c r="R55" s="322">
        <v>14.2</v>
      </c>
      <c r="S55" s="322">
        <v>14.7</v>
      </c>
      <c r="T55" s="322">
        <v>16.3</v>
      </c>
      <c r="U55" s="322">
        <v>18.3</v>
      </c>
      <c r="V55" s="322">
        <v>20.5</v>
      </c>
      <c r="W55" s="322">
        <v>22.6</v>
      </c>
      <c r="X55" s="322">
        <v>25.1</v>
      </c>
      <c r="Y55" s="322">
        <v>28.1</v>
      </c>
      <c r="Z55" s="322">
        <v>31.2</v>
      </c>
      <c r="AA55" s="322">
        <v>34.5</v>
      </c>
      <c r="AB55" s="322">
        <v>37.4</v>
      </c>
      <c r="AC55" s="322">
        <v>40</v>
      </c>
      <c r="AD55" s="322">
        <v>42.9</v>
      </c>
      <c r="AE55" s="322">
        <v>45.9</v>
      </c>
      <c r="AF55" s="322">
        <v>49.2</v>
      </c>
      <c r="AG55" s="322">
        <v>52.8</v>
      </c>
      <c r="AH55" s="322">
        <v>56.7</v>
      </c>
      <c r="AI55" s="322">
        <v>60.3</v>
      </c>
      <c r="AJ55" s="322">
        <v>64.5</v>
      </c>
      <c r="AK55" s="322">
        <v>68.2</v>
      </c>
      <c r="AL55" s="322">
        <v>72.099999999999994</v>
      </c>
      <c r="AM55" s="322">
        <v>76.599999999999994</v>
      </c>
      <c r="AN55" s="322">
        <v>81.2</v>
      </c>
      <c r="AO55" s="322">
        <v>86.3</v>
      </c>
      <c r="AP55" s="322">
        <v>92.7</v>
      </c>
      <c r="AQ55" s="322">
        <v>101</v>
      </c>
      <c r="AR55" s="322">
        <v>109.4</v>
      </c>
      <c r="AS55" s="322">
        <v>120</v>
      </c>
      <c r="AT55" s="322">
        <v>131.19999999999999</v>
      </c>
      <c r="AU55" s="322">
        <v>143.5</v>
      </c>
      <c r="AV55" s="322">
        <v>158.6</v>
      </c>
      <c r="AW55" s="322">
        <v>176.5</v>
      </c>
      <c r="AX55" s="322">
        <v>194.7</v>
      </c>
      <c r="AY55" s="322">
        <v>217.8</v>
      </c>
      <c r="AZ55" s="322">
        <v>244.3</v>
      </c>
      <c r="BA55" s="322">
        <v>273.39999999999998</v>
      </c>
      <c r="BB55" s="322">
        <v>312.5</v>
      </c>
      <c r="BC55" s="322">
        <v>352.1</v>
      </c>
      <c r="BD55" s="322">
        <v>387.5</v>
      </c>
      <c r="BE55" s="322">
        <v>421.2</v>
      </c>
      <c r="BF55" s="322">
        <v>457.5</v>
      </c>
      <c r="BG55" s="322">
        <v>500.6</v>
      </c>
      <c r="BH55" s="322">
        <v>537</v>
      </c>
      <c r="BI55" s="322">
        <v>571.6</v>
      </c>
      <c r="BJ55" s="322">
        <v>614.4</v>
      </c>
      <c r="BK55" s="322">
        <v>655.20000000000005</v>
      </c>
      <c r="BL55" s="322">
        <v>696.5</v>
      </c>
      <c r="BM55" s="322">
        <v>735.2</v>
      </c>
      <c r="BN55" s="322">
        <v>771.1</v>
      </c>
      <c r="BO55" s="322">
        <v>814.9</v>
      </c>
      <c r="BP55" s="322">
        <v>863.3</v>
      </c>
      <c r="BQ55" s="322">
        <v>913.7</v>
      </c>
      <c r="BR55" s="322">
        <v>962.4</v>
      </c>
      <c r="BS55" s="322">
        <v>1009.8</v>
      </c>
      <c r="BT55" s="322">
        <v>1065.5</v>
      </c>
      <c r="BU55" s="322">
        <v>1123.0999999999999</v>
      </c>
      <c r="BV55" s="322">
        <v>1198.5999999999999</v>
      </c>
      <c r="BW55" s="322">
        <v>1287.5</v>
      </c>
      <c r="BX55" s="322">
        <v>1333.6</v>
      </c>
      <c r="BY55" s="322">
        <v>1394.1</v>
      </c>
      <c r="BZ55" s="322">
        <v>1469.1</v>
      </c>
      <c r="CA55" s="322">
        <v>1583.6</v>
      </c>
      <c r="CB55" s="322">
        <v>1682.4</v>
      </c>
      <c r="CC55" s="322">
        <v>1758.2</v>
      </c>
      <c r="CD55" s="322">
        <v>1839.1</v>
      </c>
      <c r="CE55" s="322">
        <v>1881</v>
      </c>
      <c r="CF55" s="322">
        <v>1909</v>
      </c>
      <c r="CG55" s="322">
        <v>1959.9</v>
      </c>
      <c r="CH55" s="322">
        <v>1995.4</v>
      </c>
      <c r="CI55" s="322">
        <v>2054.1999999999998</v>
      </c>
      <c r="CJ55" s="322">
        <v>2142.8000000000002</v>
      </c>
      <c r="CK55" s="322">
        <v>2233.1999999999998</v>
      </c>
      <c r="CL55" s="322"/>
      <c r="CM55" s="322"/>
      <c r="CN55" s="322"/>
      <c r="CO55" s="322"/>
      <c r="CP55" s="322"/>
      <c r="CQ55" s="322"/>
      <c r="CR55" s="322"/>
      <c r="CS55" s="322"/>
      <c r="CT55" s="322"/>
      <c r="CU55" s="322"/>
      <c r="CV55" s="322"/>
      <c r="CW55" s="322"/>
      <c r="CX55" s="322"/>
      <c r="CY55" s="322"/>
    </row>
    <row r="56" spans="1:103" x14ac:dyDescent="0.2">
      <c r="A56" s="322" t="s">
        <v>1213</v>
      </c>
      <c r="B56" s="322" t="s">
        <v>1981</v>
      </c>
      <c r="C56" s="322">
        <v>11.4</v>
      </c>
      <c r="D56" s="322">
        <v>11</v>
      </c>
      <c r="E56" s="322">
        <v>10.199999999999999</v>
      </c>
      <c r="F56" s="322">
        <v>9</v>
      </c>
      <c r="G56" s="322">
        <v>7.9</v>
      </c>
      <c r="H56" s="322">
        <v>7.6</v>
      </c>
      <c r="I56" s="322">
        <v>7.7</v>
      </c>
      <c r="J56" s="322">
        <v>8</v>
      </c>
      <c r="K56" s="322">
        <v>8.5</v>
      </c>
      <c r="L56" s="322">
        <v>8.9</v>
      </c>
      <c r="M56" s="322">
        <v>9.1</v>
      </c>
      <c r="N56" s="322">
        <v>9.4</v>
      </c>
      <c r="O56" s="322">
        <v>10.199999999999999</v>
      </c>
      <c r="P56" s="322">
        <v>10.9</v>
      </c>
      <c r="Q56" s="322">
        <v>11.4</v>
      </c>
      <c r="R56" s="322">
        <v>12</v>
      </c>
      <c r="S56" s="322">
        <v>12.4</v>
      </c>
      <c r="T56" s="322">
        <v>13.7</v>
      </c>
      <c r="U56" s="322">
        <v>15.4</v>
      </c>
      <c r="V56" s="322">
        <v>17.3</v>
      </c>
      <c r="W56" s="322">
        <v>19.100000000000001</v>
      </c>
      <c r="X56" s="322">
        <v>21.1</v>
      </c>
      <c r="Y56" s="322">
        <v>23.7</v>
      </c>
      <c r="Z56" s="322">
        <v>26.3</v>
      </c>
      <c r="AA56" s="322">
        <v>29.1</v>
      </c>
      <c r="AB56" s="322">
        <v>31.5</v>
      </c>
      <c r="AC56" s="322">
        <v>33.6</v>
      </c>
      <c r="AD56" s="322">
        <v>35.799999999999997</v>
      </c>
      <c r="AE56" s="322">
        <v>38.299999999999997</v>
      </c>
      <c r="AF56" s="322">
        <v>41</v>
      </c>
      <c r="AG56" s="322">
        <v>44</v>
      </c>
      <c r="AH56" s="322">
        <v>47</v>
      </c>
      <c r="AI56" s="322">
        <v>50</v>
      </c>
      <c r="AJ56" s="322">
        <v>53.4</v>
      </c>
      <c r="AK56" s="322">
        <v>56.5</v>
      </c>
      <c r="AL56" s="322">
        <v>59.8</v>
      </c>
      <c r="AM56" s="322">
        <v>63.6</v>
      </c>
      <c r="AN56" s="322">
        <v>67.5</v>
      </c>
      <c r="AO56" s="322">
        <v>71.900000000000006</v>
      </c>
      <c r="AP56" s="322">
        <v>77.3</v>
      </c>
      <c r="AQ56" s="322">
        <v>84.2</v>
      </c>
      <c r="AR56" s="322">
        <v>91</v>
      </c>
      <c r="AS56" s="322">
        <v>99.7</v>
      </c>
      <c r="AT56" s="322">
        <v>108.7</v>
      </c>
      <c r="AU56" s="322">
        <v>119</v>
      </c>
      <c r="AV56" s="322">
        <v>130</v>
      </c>
      <c r="AW56" s="322">
        <v>142.4</v>
      </c>
      <c r="AX56" s="322">
        <v>156</v>
      </c>
      <c r="AY56" s="322">
        <v>173.4</v>
      </c>
      <c r="AZ56" s="322">
        <v>194.5</v>
      </c>
      <c r="BA56" s="322">
        <v>218</v>
      </c>
      <c r="BB56" s="322">
        <v>246.6</v>
      </c>
      <c r="BC56" s="322">
        <v>277.89999999999998</v>
      </c>
      <c r="BD56" s="322">
        <v>303</v>
      </c>
      <c r="BE56" s="322">
        <v>327.2</v>
      </c>
      <c r="BF56" s="322">
        <v>357.7</v>
      </c>
      <c r="BG56" s="322">
        <v>394.6</v>
      </c>
      <c r="BH56" s="322">
        <v>430.5</v>
      </c>
      <c r="BI56" s="322">
        <v>461.5</v>
      </c>
      <c r="BJ56" s="322">
        <v>497.3</v>
      </c>
      <c r="BK56" s="322">
        <v>531</v>
      </c>
      <c r="BL56" s="322">
        <v>570.6</v>
      </c>
      <c r="BM56" s="322">
        <v>601.5</v>
      </c>
      <c r="BN56" s="322">
        <v>634.5</v>
      </c>
      <c r="BO56" s="322">
        <v>666.4</v>
      </c>
      <c r="BP56" s="322">
        <v>709.5</v>
      </c>
      <c r="BQ56" s="322">
        <v>756.1</v>
      </c>
      <c r="BR56" s="322">
        <v>795.4</v>
      </c>
      <c r="BS56" s="322">
        <v>839.2</v>
      </c>
      <c r="BT56" s="322">
        <v>894.2</v>
      </c>
      <c r="BU56" s="322">
        <v>948.6</v>
      </c>
      <c r="BV56" s="322">
        <v>1010.5</v>
      </c>
      <c r="BW56" s="322">
        <v>1085.5</v>
      </c>
      <c r="BX56" s="322">
        <v>1133.3</v>
      </c>
      <c r="BY56" s="322">
        <v>1177.0999999999999</v>
      </c>
      <c r="BZ56" s="322">
        <v>1242.2</v>
      </c>
      <c r="CA56" s="322">
        <v>1332.5</v>
      </c>
      <c r="CB56" s="322">
        <v>1416.2</v>
      </c>
      <c r="CC56" s="322">
        <v>1480</v>
      </c>
      <c r="CD56" s="322">
        <v>1543.7</v>
      </c>
      <c r="CE56" s="322">
        <v>1591.6</v>
      </c>
      <c r="CF56" s="322">
        <v>1609.7</v>
      </c>
      <c r="CG56" s="322">
        <v>1660.2</v>
      </c>
      <c r="CH56" s="322">
        <v>1704.7</v>
      </c>
      <c r="CI56" s="322">
        <v>1749.1</v>
      </c>
      <c r="CJ56" s="322">
        <v>1823.9</v>
      </c>
      <c r="CK56" s="322">
        <v>1919.9</v>
      </c>
      <c r="CL56" s="322"/>
      <c r="CM56" s="322"/>
      <c r="CN56" s="322"/>
      <c r="CO56" s="322"/>
      <c r="CP56" s="322"/>
      <c r="CQ56" s="322"/>
      <c r="CR56" s="322"/>
      <c r="CS56" s="322"/>
      <c r="CT56" s="322"/>
      <c r="CU56" s="322"/>
      <c r="CV56" s="322"/>
      <c r="CW56" s="322"/>
      <c r="CX56" s="322"/>
      <c r="CY56" s="322"/>
    </row>
    <row r="57" spans="1:103" s="325" customFormat="1" x14ac:dyDescent="0.2">
      <c r="A57" s="322" t="s">
        <v>1212</v>
      </c>
      <c r="B57" s="322" t="s">
        <v>1982</v>
      </c>
      <c r="C57" s="322">
        <v>4.5</v>
      </c>
      <c r="D57" s="322">
        <v>4.5</v>
      </c>
      <c r="E57" s="322">
        <v>4.3</v>
      </c>
      <c r="F57" s="322">
        <v>3.9</v>
      </c>
      <c r="G57" s="322">
        <v>3.4</v>
      </c>
      <c r="H57" s="322">
        <v>3.3</v>
      </c>
      <c r="I57" s="322">
        <v>3.3</v>
      </c>
      <c r="J57" s="322">
        <v>3.5</v>
      </c>
      <c r="K57" s="322">
        <v>3.8</v>
      </c>
      <c r="L57" s="322">
        <v>4</v>
      </c>
      <c r="M57" s="322">
        <v>4.0999999999999996</v>
      </c>
      <c r="N57" s="322">
        <v>4.3</v>
      </c>
      <c r="O57" s="322">
        <v>4.5999999999999996</v>
      </c>
      <c r="P57" s="322">
        <v>4.8</v>
      </c>
      <c r="Q57" s="322">
        <v>4.8</v>
      </c>
      <c r="R57" s="322">
        <v>4.8</v>
      </c>
      <c r="S57" s="322">
        <v>4.7</v>
      </c>
      <c r="T57" s="322">
        <v>4.9000000000000004</v>
      </c>
      <c r="U57" s="322">
        <v>5.3</v>
      </c>
      <c r="V57" s="322">
        <v>5.9</v>
      </c>
      <c r="W57" s="322">
        <v>6.5</v>
      </c>
      <c r="X57" s="322">
        <v>7.1</v>
      </c>
      <c r="Y57" s="322">
        <v>7.7</v>
      </c>
      <c r="Z57" s="322">
        <v>8.4</v>
      </c>
      <c r="AA57" s="322">
        <v>9.1999999999999993</v>
      </c>
      <c r="AB57" s="322">
        <v>9.8000000000000007</v>
      </c>
      <c r="AC57" s="322">
        <v>10.1</v>
      </c>
      <c r="AD57" s="322">
        <v>10.5</v>
      </c>
      <c r="AE57" s="322">
        <v>11.2</v>
      </c>
      <c r="AF57" s="322">
        <v>11.8</v>
      </c>
      <c r="AG57" s="322">
        <v>12.5</v>
      </c>
      <c r="AH57" s="322">
        <v>13.3</v>
      </c>
      <c r="AI57" s="322">
        <v>14.2</v>
      </c>
      <c r="AJ57" s="322">
        <v>15.1</v>
      </c>
      <c r="AK57" s="322">
        <v>16</v>
      </c>
      <c r="AL57" s="322">
        <v>17</v>
      </c>
      <c r="AM57" s="322">
        <v>18.2</v>
      </c>
      <c r="AN57" s="322">
        <v>19.2</v>
      </c>
      <c r="AO57" s="322">
        <v>20.399999999999999</v>
      </c>
      <c r="AP57" s="322">
        <v>22.2</v>
      </c>
      <c r="AQ57" s="322">
        <v>24</v>
      </c>
      <c r="AR57" s="322">
        <v>26</v>
      </c>
      <c r="AS57" s="322">
        <v>28.4</v>
      </c>
      <c r="AT57" s="322">
        <v>30.8</v>
      </c>
      <c r="AU57" s="322">
        <v>33.700000000000003</v>
      </c>
      <c r="AV57" s="322">
        <v>35.799999999999997</v>
      </c>
      <c r="AW57" s="322">
        <v>39</v>
      </c>
      <c r="AX57" s="322">
        <v>42.6</v>
      </c>
      <c r="AY57" s="322">
        <v>47</v>
      </c>
      <c r="AZ57" s="322">
        <v>51.1</v>
      </c>
      <c r="BA57" s="322">
        <v>55.7</v>
      </c>
      <c r="BB57" s="322">
        <v>62.5</v>
      </c>
      <c r="BC57" s="322">
        <v>71.099999999999994</v>
      </c>
      <c r="BD57" s="322">
        <v>78.900000000000006</v>
      </c>
      <c r="BE57" s="322">
        <v>85.7</v>
      </c>
      <c r="BF57" s="322">
        <v>94.5</v>
      </c>
      <c r="BG57" s="322">
        <v>108.4</v>
      </c>
      <c r="BH57" s="322">
        <v>119.8</v>
      </c>
      <c r="BI57" s="322">
        <v>126.9</v>
      </c>
      <c r="BJ57" s="322">
        <v>133.9</v>
      </c>
      <c r="BK57" s="322">
        <v>140.1</v>
      </c>
      <c r="BL57" s="322">
        <v>150.80000000000001</v>
      </c>
      <c r="BM57" s="322">
        <v>157.69999999999999</v>
      </c>
      <c r="BN57" s="322">
        <v>164</v>
      </c>
      <c r="BO57" s="322">
        <v>169.1</v>
      </c>
      <c r="BP57" s="322">
        <v>176.1</v>
      </c>
      <c r="BQ57" s="322">
        <v>186.6</v>
      </c>
      <c r="BR57" s="322">
        <v>192</v>
      </c>
      <c r="BS57" s="322">
        <v>199.2</v>
      </c>
      <c r="BT57" s="322">
        <v>209</v>
      </c>
      <c r="BU57" s="322">
        <v>218.2</v>
      </c>
      <c r="BV57" s="322">
        <v>227.9</v>
      </c>
      <c r="BW57" s="322">
        <v>242.3</v>
      </c>
      <c r="BX57" s="322">
        <v>249.6</v>
      </c>
      <c r="BY57" s="322">
        <v>248.7</v>
      </c>
      <c r="BZ57" s="322">
        <v>256</v>
      </c>
      <c r="CA57" s="322">
        <v>268.3</v>
      </c>
      <c r="CB57" s="322">
        <v>286.8</v>
      </c>
      <c r="CC57" s="322">
        <v>316</v>
      </c>
      <c r="CD57" s="322">
        <v>336.4</v>
      </c>
      <c r="CE57" s="322">
        <v>359.7</v>
      </c>
      <c r="CF57" s="322">
        <v>372.6</v>
      </c>
      <c r="CG57" s="322">
        <v>402.1</v>
      </c>
      <c r="CH57" s="322">
        <v>417.7</v>
      </c>
      <c r="CI57" s="322">
        <v>424.5</v>
      </c>
      <c r="CJ57" s="322">
        <v>451.6</v>
      </c>
      <c r="CK57" s="322">
        <v>488</v>
      </c>
      <c r="CL57" s="322"/>
      <c r="CM57" s="322"/>
      <c r="CN57" s="322"/>
      <c r="CO57" s="322"/>
      <c r="CP57" s="322"/>
      <c r="CQ57" s="322"/>
      <c r="CR57" s="322"/>
      <c r="CS57" s="322"/>
      <c r="CT57" s="322"/>
      <c r="CU57" s="322"/>
      <c r="CV57" s="322"/>
      <c r="CW57" s="322"/>
      <c r="CX57" s="322"/>
      <c r="CY57" s="322"/>
    </row>
    <row r="58" spans="1:103" s="325" customFormat="1" x14ac:dyDescent="0.2">
      <c r="A58" s="322" t="s">
        <v>1211</v>
      </c>
      <c r="B58" s="322" t="s">
        <v>1983</v>
      </c>
      <c r="C58" s="322">
        <v>5.9</v>
      </c>
      <c r="D58" s="322">
        <v>5.6</v>
      </c>
      <c r="E58" s="322">
        <v>5.0999999999999996</v>
      </c>
      <c r="F58" s="322">
        <v>4.4000000000000004</v>
      </c>
      <c r="G58" s="322">
        <v>3.8</v>
      </c>
      <c r="H58" s="322">
        <v>3.6</v>
      </c>
      <c r="I58" s="322">
        <v>3.6</v>
      </c>
      <c r="J58" s="322">
        <v>3.8</v>
      </c>
      <c r="K58" s="322">
        <v>4</v>
      </c>
      <c r="L58" s="322">
        <v>4.0999999999999996</v>
      </c>
      <c r="M58" s="322">
        <v>4.2</v>
      </c>
      <c r="N58" s="322">
        <v>4.3</v>
      </c>
      <c r="O58" s="322">
        <v>4.7</v>
      </c>
      <c r="P58" s="322">
        <v>5.2</v>
      </c>
      <c r="Q58" s="322">
        <v>5.6</v>
      </c>
      <c r="R58" s="322">
        <v>6.1</v>
      </c>
      <c r="S58" s="322">
        <v>6.5</v>
      </c>
      <c r="T58" s="322">
        <v>7.4</v>
      </c>
      <c r="U58" s="322">
        <v>8.5</v>
      </c>
      <c r="V58" s="322">
        <v>9.6999999999999993</v>
      </c>
      <c r="W58" s="322">
        <v>11</v>
      </c>
      <c r="X58" s="322">
        <v>12.4</v>
      </c>
      <c r="Y58" s="322">
        <v>14.1</v>
      </c>
      <c r="Z58" s="322">
        <v>15.9</v>
      </c>
      <c r="AA58" s="322">
        <v>17.899999999999999</v>
      </c>
      <c r="AB58" s="322">
        <v>19.7</v>
      </c>
      <c r="AC58" s="322">
        <v>21.4</v>
      </c>
      <c r="AD58" s="322">
        <v>23.2</v>
      </c>
      <c r="AE58" s="322">
        <v>25</v>
      </c>
      <c r="AF58" s="322">
        <v>27</v>
      </c>
      <c r="AG58" s="322">
        <v>29</v>
      </c>
      <c r="AH58" s="322">
        <v>31.3</v>
      </c>
      <c r="AI58" s="322">
        <v>33.299999999999997</v>
      </c>
      <c r="AJ58" s="322">
        <v>35.700000000000003</v>
      </c>
      <c r="AK58" s="322">
        <v>37.799999999999997</v>
      </c>
      <c r="AL58" s="322">
        <v>40</v>
      </c>
      <c r="AM58" s="322">
        <v>42.7</v>
      </c>
      <c r="AN58" s="322">
        <v>45.3</v>
      </c>
      <c r="AO58" s="322">
        <v>48.3</v>
      </c>
      <c r="AP58" s="322">
        <v>51.9</v>
      </c>
      <c r="AQ58" s="322">
        <v>56.6</v>
      </c>
      <c r="AR58" s="322">
        <v>61.3</v>
      </c>
      <c r="AS58" s="322">
        <v>67.3</v>
      </c>
      <c r="AT58" s="322">
        <v>73.7</v>
      </c>
      <c r="AU58" s="322">
        <v>81</v>
      </c>
      <c r="AV58" s="322">
        <v>89.7</v>
      </c>
      <c r="AW58" s="322">
        <v>98.8</v>
      </c>
      <c r="AX58" s="322">
        <v>108.7</v>
      </c>
      <c r="AY58" s="322">
        <v>121.3</v>
      </c>
      <c r="AZ58" s="322">
        <v>138.1</v>
      </c>
      <c r="BA58" s="322">
        <v>156.9</v>
      </c>
      <c r="BB58" s="322">
        <v>178.4</v>
      </c>
      <c r="BC58" s="322">
        <v>201</v>
      </c>
      <c r="BD58" s="322">
        <v>218.4</v>
      </c>
      <c r="BE58" s="322">
        <v>235.9</v>
      </c>
      <c r="BF58" s="322">
        <v>257.39999999999998</v>
      </c>
      <c r="BG58" s="322">
        <v>280.60000000000002</v>
      </c>
      <c r="BH58" s="322">
        <v>305.2</v>
      </c>
      <c r="BI58" s="322">
        <v>329.1</v>
      </c>
      <c r="BJ58" s="322">
        <v>357.5</v>
      </c>
      <c r="BK58" s="322">
        <v>384.4</v>
      </c>
      <c r="BL58" s="322">
        <v>412.8</v>
      </c>
      <c r="BM58" s="322">
        <v>436.3</v>
      </c>
      <c r="BN58" s="322">
        <v>462.6</v>
      </c>
      <c r="BO58" s="322">
        <v>488.5</v>
      </c>
      <c r="BP58" s="322">
        <v>523.70000000000005</v>
      </c>
      <c r="BQ58" s="322">
        <v>559.4</v>
      </c>
      <c r="BR58" s="322">
        <v>592.9</v>
      </c>
      <c r="BS58" s="322">
        <v>629.5</v>
      </c>
      <c r="BT58" s="322">
        <v>674.3</v>
      </c>
      <c r="BU58" s="322">
        <v>718.9</v>
      </c>
      <c r="BV58" s="322">
        <v>768.9</v>
      </c>
      <c r="BW58" s="322">
        <v>829.2</v>
      </c>
      <c r="BX58" s="322">
        <v>869.2</v>
      </c>
      <c r="BY58" s="322">
        <v>913.3</v>
      </c>
      <c r="BZ58" s="322">
        <v>968.5</v>
      </c>
      <c r="CA58" s="322">
        <v>1044.3</v>
      </c>
      <c r="CB58" s="322">
        <v>1108.8</v>
      </c>
      <c r="CC58" s="322">
        <v>1142.3</v>
      </c>
      <c r="CD58" s="322">
        <v>1185.5</v>
      </c>
      <c r="CE58" s="322">
        <v>1209.9000000000001</v>
      </c>
      <c r="CF58" s="322">
        <v>1214.5</v>
      </c>
      <c r="CG58" s="322">
        <v>1234.0999999999999</v>
      </c>
      <c r="CH58" s="322">
        <v>1265.5</v>
      </c>
      <c r="CI58" s="322">
        <v>1303.7</v>
      </c>
      <c r="CJ58" s="322">
        <v>1352.2</v>
      </c>
      <c r="CK58" s="322">
        <v>1410.9</v>
      </c>
      <c r="CL58" s="322"/>
      <c r="CM58" s="322"/>
      <c r="CN58" s="322"/>
      <c r="CO58" s="322"/>
      <c r="CP58" s="322"/>
      <c r="CQ58" s="322"/>
      <c r="CR58" s="322"/>
      <c r="CS58" s="322"/>
      <c r="CT58" s="322"/>
      <c r="CU58" s="322"/>
      <c r="CV58" s="322"/>
      <c r="CW58" s="322"/>
      <c r="CX58" s="322"/>
      <c r="CY58" s="322"/>
    </row>
    <row r="59" spans="1:103" x14ac:dyDescent="0.2">
      <c r="A59" s="322" t="s">
        <v>1210</v>
      </c>
      <c r="B59" s="322" t="s">
        <v>1984</v>
      </c>
      <c r="C59" s="322">
        <v>0.9</v>
      </c>
      <c r="D59" s="322">
        <v>0.9</v>
      </c>
      <c r="E59" s="322">
        <v>0.8</v>
      </c>
      <c r="F59" s="322">
        <v>0.7</v>
      </c>
      <c r="G59" s="322">
        <v>0.6</v>
      </c>
      <c r="H59" s="322">
        <v>0.6</v>
      </c>
      <c r="I59" s="322">
        <v>0.7</v>
      </c>
      <c r="J59" s="322">
        <v>0.7</v>
      </c>
      <c r="K59" s="322">
        <v>0.7</v>
      </c>
      <c r="L59" s="322">
        <v>0.7</v>
      </c>
      <c r="M59" s="322">
        <v>0.7</v>
      </c>
      <c r="N59" s="322">
        <v>0.7</v>
      </c>
      <c r="O59" s="322">
        <v>0.8</v>
      </c>
      <c r="P59" s="322">
        <v>0.8</v>
      </c>
      <c r="Q59" s="322">
        <v>0.9</v>
      </c>
      <c r="R59" s="322">
        <v>1</v>
      </c>
      <c r="S59" s="322">
        <v>1.1000000000000001</v>
      </c>
      <c r="T59" s="322">
        <v>1.3</v>
      </c>
      <c r="U59" s="322">
        <v>1.4</v>
      </c>
      <c r="V59" s="322">
        <v>1.5</v>
      </c>
      <c r="W59" s="322">
        <v>1.4</v>
      </c>
      <c r="X59" s="322">
        <v>1.5</v>
      </c>
      <c r="Y59" s="322">
        <v>1.6</v>
      </c>
      <c r="Z59" s="322">
        <v>1.7</v>
      </c>
      <c r="AA59" s="322">
        <v>1.8</v>
      </c>
      <c r="AB59" s="322">
        <v>1.7</v>
      </c>
      <c r="AC59" s="322">
        <v>1.7</v>
      </c>
      <c r="AD59" s="322">
        <v>1.7</v>
      </c>
      <c r="AE59" s="322">
        <v>1.8</v>
      </c>
      <c r="AF59" s="322">
        <v>1.9</v>
      </c>
      <c r="AG59" s="322">
        <v>2</v>
      </c>
      <c r="AH59" s="322">
        <v>2.1</v>
      </c>
      <c r="AI59" s="322">
        <v>2.2000000000000002</v>
      </c>
      <c r="AJ59" s="322">
        <v>2.2999999999999998</v>
      </c>
      <c r="AK59" s="322">
        <v>2.4</v>
      </c>
      <c r="AL59" s="322">
        <v>2.4</v>
      </c>
      <c r="AM59" s="322">
        <v>2.5</v>
      </c>
      <c r="AN59" s="322">
        <v>2.6</v>
      </c>
      <c r="AO59" s="322">
        <v>2.7</v>
      </c>
      <c r="AP59" s="322">
        <v>2.8</v>
      </c>
      <c r="AQ59" s="322">
        <v>3</v>
      </c>
      <c r="AR59" s="322">
        <v>3.3</v>
      </c>
      <c r="AS59" s="322">
        <v>3.5</v>
      </c>
      <c r="AT59" s="322">
        <v>3.7</v>
      </c>
      <c r="AU59" s="322">
        <v>3.8</v>
      </c>
      <c r="AV59" s="322">
        <v>4</v>
      </c>
      <c r="AW59" s="322">
        <v>4</v>
      </c>
      <c r="AX59" s="322">
        <v>4.0999999999999996</v>
      </c>
      <c r="AY59" s="322">
        <v>4.4000000000000004</v>
      </c>
      <c r="AZ59" s="322">
        <v>4.7</v>
      </c>
      <c r="BA59" s="322">
        <v>4.9000000000000004</v>
      </c>
      <c r="BB59" s="322">
        <v>5.2</v>
      </c>
      <c r="BC59" s="322">
        <v>5.3</v>
      </c>
      <c r="BD59" s="322">
        <v>5.0999999999999996</v>
      </c>
      <c r="BE59" s="322">
        <v>5.2</v>
      </c>
      <c r="BF59" s="322">
        <v>5.2</v>
      </c>
      <c r="BG59" s="322">
        <v>5.0999999999999996</v>
      </c>
      <c r="BH59" s="322">
        <v>5</v>
      </c>
      <c r="BI59" s="322">
        <v>5</v>
      </c>
      <c r="BJ59" s="322">
        <v>5.5</v>
      </c>
      <c r="BK59" s="322">
        <v>5.9</v>
      </c>
      <c r="BL59" s="322">
        <v>6.3</v>
      </c>
      <c r="BM59" s="322">
        <v>6.8</v>
      </c>
      <c r="BN59" s="322">
        <v>7.2</v>
      </c>
      <c r="BO59" s="322">
        <v>8.1</v>
      </c>
      <c r="BP59" s="322">
        <v>9</v>
      </c>
      <c r="BQ59" s="322">
        <v>9.4</v>
      </c>
      <c r="BR59" s="322">
        <v>9.8000000000000007</v>
      </c>
      <c r="BS59" s="322">
        <v>9.6</v>
      </c>
      <c r="BT59" s="322">
        <v>10</v>
      </c>
      <c r="BU59" s="322">
        <v>10.6</v>
      </c>
      <c r="BV59" s="322">
        <v>12.7</v>
      </c>
      <c r="BW59" s="322">
        <v>13.1</v>
      </c>
      <c r="BX59" s="322">
        <v>13.6</v>
      </c>
      <c r="BY59" s="322">
        <v>14.3</v>
      </c>
      <c r="BZ59" s="322">
        <v>16.8</v>
      </c>
      <c r="CA59" s="322">
        <v>18.8</v>
      </c>
      <c r="CB59" s="322">
        <v>19.5</v>
      </c>
      <c r="CC59" s="322">
        <v>20.6</v>
      </c>
      <c r="CD59" s="322">
        <v>20.5</v>
      </c>
      <c r="CE59" s="322">
        <v>20.7</v>
      </c>
      <c r="CF59" s="322">
        <v>21.2</v>
      </c>
      <c r="CG59" s="322">
        <v>22.4</v>
      </c>
      <c r="CH59" s="322">
        <v>19.8</v>
      </c>
      <c r="CI59" s="322">
        <v>19.100000000000001</v>
      </c>
      <c r="CJ59" s="322">
        <v>18.2</v>
      </c>
      <c r="CK59" s="322">
        <v>19.100000000000001</v>
      </c>
      <c r="CL59" s="322"/>
      <c r="CM59" s="322"/>
      <c r="CN59" s="322"/>
      <c r="CO59" s="322"/>
      <c r="CP59" s="322"/>
      <c r="CQ59" s="322"/>
      <c r="CR59" s="322"/>
      <c r="CS59" s="322"/>
      <c r="CT59" s="322"/>
      <c r="CU59" s="322"/>
      <c r="CV59" s="322"/>
      <c r="CW59" s="322"/>
      <c r="CX59" s="322"/>
      <c r="CY59" s="322"/>
    </row>
    <row r="60" spans="1:103" x14ac:dyDescent="0.2">
      <c r="A60" s="322" t="s">
        <v>709</v>
      </c>
      <c r="B60" s="322" t="s">
        <v>1985</v>
      </c>
      <c r="C60" s="322">
        <v>0.1</v>
      </c>
      <c r="D60" s="322">
        <v>0.1</v>
      </c>
      <c r="E60" s="322">
        <v>0.1</v>
      </c>
      <c r="F60" s="322">
        <v>0.1</v>
      </c>
      <c r="G60" s="322">
        <v>0.1</v>
      </c>
      <c r="H60" s="322">
        <v>0.1</v>
      </c>
      <c r="I60" s="322">
        <v>0.1</v>
      </c>
      <c r="J60" s="322">
        <v>0.1</v>
      </c>
      <c r="K60" s="322">
        <v>0.1</v>
      </c>
      <c r="L60" s="322">
        <v>0.1</v>
      </c>
      <c r="M60" s="322">
        <v>0.1</v>
      </c>
      <c r="N60" s="322">
        <v>0.1</v>
      </c>
      <c r="O60" s="322">
        <v>0.1</v>
      </c>
      <c r="P60" s="322">
        <v>0.1</v>
      </c>
      <c r="Q60" s="322">
        <v>0.1</v>
      </c>
      <c r="R60" s="322">
        <v>0.1</v>
      </c>
      <c r="S60" s="322">
        <v>0.2</v>
      </c>
      <c r="T60" s="322">
        <v>0.2</v>
      </c>
      <c r="U60" s="322">
        <v>0.2</v>
      </c>
      <c r="V60" s="322">
        <v>0.2</v>
      </c>
      <c r="W60" s="322">
        <v>0.2</v>
      </c>
      <c r="X60" s="322">
        <v>0.2</v>
      </c>
      <c r="Y60" s="322">
        <v>0.2</v>
      </c>
      <c r="Z60" s="322">
        <v>0.3</v>
      </c>
      <c r="AA60" s="322">
        <v>0.3</v>
      </c>
      <c r="AB60" s="322">
        <v>0.3</v>
      </c>
      <c r="AC60" s="322">
        <v>0.3</v>
      </c>
      <c r="AD60" s="322">
        <v>0.3</v>
      </c>
      <c r="AE60" s="322">
        <v>0.4</v>
      </c>
      <c r="AF60" s="322">
        <v>0.4</v>
      </c>
      <c r="AG60" s="322">
        <v>0.3</v>
      </c>
      <c r="AH60" s="322">
        <v>0.3</v>
      </c>
      <c r="AI60" s="322">
        <v>0.3</v>
      </c>
      <c r="AJ60" s="322">
        <v>0.3</v>
      </c>
      <c r="AK60" s="322">
        <v>0.3</v>
      </c>
      <c r="AL60" s="322">
        <v>0.3</v>
      </c>
      <c r="AM60" s="322">
        <v>0.3</v>
      </c>
      <c r="AN60" s="322">
        <v>0.3</v>
      </c>
      <c r="AO60" s="322">
        <v>0.4</v>
      </c>
      <c r="AP60" s="322">
        <v>0.4</v>
      </c>
      <c r="AQ60" s="322">
        <v>0.5</v>
      </c>
      <c r="AR60" s="322">
        <v>0.5</v>
      </c>
      <c r="AS60" s="322">
        <v>0.5</v>
      </c>
      <c r="AT60" s="322">
        <v>0.5</v>
      </c>
      <c r="AU60" s="322">
        <v>0.5</v>
      </c>
      <c r="AV60" s="322">
        <v>0.6</v>
      </c>
      <c r="AW60" s="322">
        <v>0.7</v>
      </c>
      <c r="AX60" s="322">
        <v>0.7</v>
      </c>
      <c r="AY60" s="322">
        <v>0.6</v>
      </c>
      <c r="AZ60" s="322">
        <v>0.6</v>
      </c>
      <c r="BA60" s="322">
        <v>0.6</v>
      </c>
      <c r="BB60" s="322">
        <v>0.5</v>
      </c>
      <c r="BC60" s="322">
        <v>0.5</v>
      </c>
      <c r="BD60" s="322">
        <v>0.5</v>
      </c>
      <c r="BE60" s="322">
        <v>0.5</v>
      </c>
      <c r="BF60" s="322">
        <v>0.5</v>
      </c>
      <c r="BG60" s="322">
        <v>0.5</v>
      </c>
      <c r="BH60" s="322">
        <v>0.4</v>
      </c>
      <c r="BI60" s="322">
        <v>0.4</v>
      </c>
      <c r="BJ60" s="322">
        <v>0.5</v>
      </c>
      <c r="BK60" s="322">
        <v>0.6</v>
      </c>
      <c r="BL60" s="322">
        <v>0.6</v>
      </c>
      <c r="BM60" s="322">
        <v>0.7</v>
      </c>
      <c r="BN60" s="322">
        <v>0.6</v>
      </c>
      <c r="BO60" s="322">
        <v>0.7</v>
      </c>
      <c r="BP60" s="322">
        <v>0.7</v>
      </c>
      <c r="BQ60" s="322">
        <v>0.7</v>
      </c>
      <c r="BR60" s="322">
        <v>0.8</v>
      </c>
      <c r="BS60" s="322">
        <v>0.8</v>
      </c>
      <c r="BT60" s="322">
        <v>0.9</v>
      </c>
      <c r="BU60" s="322">
        <v>0.9</v>
      </c>
      <c r="BV60" s="322">
        <v>0.9</v>
      </c>
      <c r="BW60" s="322">
        <v>0.9</v>
      </c>
      <c r="BX60" s="322">
        <v>0.9</v>
      </c>
      <c r="BY60" s="322">
        <v>0.9</v>
      </c>
      <c r="BZ60" s="322">
        <v>1</v>
      </c>
      <c r="CA60" s="322">
        <v>1</v>
      </c>
      <c r="CB60" s="322">
        <v>1.1000000000000001</v>
      </c>
      <c r="CC60" s="322">
        <v>1.2</v>
      </c>
      <c r="CD60" s="322">
        <v>1.3</v>
      </c>
      <c r="CE60" s="322">
        <v>1.3</v>
      </c>
      <c r="CF60" s="322">
        <v>1.3</v>
      </c>
      <c r="CG60" s="322">
        <v>1.5</v>
      </c>
      <c r="CH60" s="322">
        <v>1.7</v>
      </c>
      <c r="CI60" s="322">
        <v>1.8</v>
      </c>
      <c r="CJ60" s="322">
        <v>1.9</v>
      </c>
      <c r="CK60" s="322">
        <v>1.8</v>
      </c>
      <c r="CL60" s="322"/>
      <c r="CM60" s="322"/>
      <c r="CN60" s="322"/>
      <c r="CO60" s="322"/>
      <c r="CP60" s="322"/>
      <c r="CQ60" s="322"/>
      <c r="CR60" s="322"/>
      <c r="CS60" s="322"/>
      <c r="CT60" s="322"/>
      <c r="CU60" s="322"/>
      <c r="CV60" s="322"/>
      <c r="CW60" s="322"/>
      <c r="CX60" s="322"/>
      <c r="CY60" s="322"/>
    </row>
    <row r="61" spans="1:103" x14ac:dyDescent="0.2">
      <c r="A61" s="322" t="s">
        <v>708</v>
      </c>
      <c r="B61" s="322" t="s">
        <v>1986</v>
      </c>
      <c r="C61" s="322">
        <v>1.5</v>
      </c>
      <c r="D61" s="322">
        <v>1.5</v>
      </c>
      <c r="E61" s="322">
        <v>1.5</v>
      </c>
      <c r="F61" s="322">
        <v>1.5</v>
      </c>
      <c r="G61" s="322">
        <v>1.4</v>
      </c>
      <c r="H61" s="322">
        <v>1.5</v>
      </c>
      <c r="I61" s="322">
        <v>1.5</v>
      </c>
      <c r="J61" s="322">
        <v>1.6</v>
      </c>
      <c r="K61" s="322">
        <v>1.6</v>
      </c>
      <c r="L61" s="322">
        <v>1.7</v>
      </c>
      <c r="M61" s="322">
        <v>1.7</v>
      </c>
      <c r="N61" s="322">
        <v>1.9</v>
      </c>
      <c r="O61" s="322">
        <v>1.9</v>
      </c>
      <c r="P61" s="322">
        <v>2</v>
      </c>
      <c r="Q61" s="322">
        <v>2.1</v>
      </c>
      <c r="R61" s="322">
        <v>2.2000000000000002</v>
      </c>
      <c r="S61" s="322">
        <v>2.2999999999999998</v>
      </c>
      <c r="T61" s="322">
        <v>2.6</v>
      </c>
      <c r="U61" s="322">
        <v>2.9</v>
      </c>
      <c r="V61" s="322">
        <v>3.2</v>
      </c>
      <c r="W61" s="322">
        <v>3.5</v>
      </c>
      <c r="X61" s="322">
        <v>4</v>
      </c>
      <c r="Y61" s="322">
        <v>4.4000000000000004</v>
      </c>
      <c r="Z61" s="322">
        <v>4.9000000000000004</v>
      </c>
      <c r="AA61" s="322">
        <v>5.3</v>
      </c>
      <c r="AB61" s="322">
        <v>5.9</v>
      </c>
      <c r="AC61" s="322">
        <v>6.5</v>
      </c>
      <c r="AD61" s="322">
        <v>7.1</v>
      </c>
      <c r="AE61" s="322">
        <v>7.6</v>
      </c>
      <c r="AF61" s="322">
        <v>8.1999999999999993</v>
      </c>
      <c r="AG61" s="322">
        <v>8.9</v>
      </c>
      <c r="AH61" s="322">
        <v>9.6999999999999993</v>
      </c>
      <c r="AI61" s="322">
        <v>10.3</v>
      </c>
      <c r="AJ61" s="322">
        <v>11.1</v>
      </c>
      <c r="AK61" s="322">
        <v>11.7</v>
      </c>
      <c r="AL61" s="322">
        <v>12.4</v>
      </c>
      <c r="AM61" s="322">
        <v>13</v>
      </c>
      <c r="AN61" s="322">
        <v>13.7</v>
      </c>
      <c r="AO61" s="322">
        <v>14.5</v>
      </c>
      <c r="AP61" s="322">
        <v>15.4</v>
      </c>
      <c r="AQ61" s="322">
        <v>16.8</v>
      </c>
      <c r="AR61" s="322">
        <v>18.399999999999999</v>
      </c>
      <c r="AS61" s="322">
        <v>20.3</v>
      </c>
      <c r="AT61" s="322">
        <v>22.5</v>
      </c>
      <c r="AU61" s="322">
        <v>24.5</v>
      </c>
      <c r="AV61" s="322">
        <v>28.5</v>
      </c>
      <c r="AW61" s="322">
        <v>34.1</v>
      </c>
      <c r="AX61" s="322">
        <v>38.6</v>
      </c>
      <c r="AY61" s="322">
        <v>44.5</v>
      </c>
      <c r="AZ61" s="322">
        <v>49.8</v>
      </c>
      <c r="BA61" s="322">
        <v>55.4</v>
      </c>
      <c r="BB61" s="322">
        <v>65.900000000000006</v>
      </c>
      <c r="BC61" s="322">
        <v>74.099999999999994</v>
      </c>
      <c r="BD61" s="322">
        <v>84.5</v>
      </c>
      <c r="BE61" s="322">
        <v>94</v>
      </c>
      <c r="BF61" s="322">
        <v>99.8</v>
      </c>
      <c r="BG61" s="322">
        <v>106</v>
      </c>
      <c r="BH61" s="322">
        <v>106.5</v>
      </c>
      <c r="BI61" s="322">
        <v>110.1</v>
      </c>
      <c r="BJ61" s="322">
        <v>117.1</v>
      </c>
      <c r="BK61" s="322">
        <v>124.1</v>
      </c>
      <c r="BL61" s="322">
        <v>125.9</v>
      </c>
      <c r="BM61" s="322">
        <v>133.80000000000001</v>
      </c>
      <c r="BN61" s="322">
        <v>136.69999999999999</v>
      </c>
      <c r="BO61" s="322">
        <v>148.6</v>
      </c>
      <c r="BP61" s="322">
        <v>153.9</v>
      </c>
      <c r="BQ61" s="322">
        <v>157.6</v>
      </c>
      <c r="BR61" s="322">
        <v>167</v>
      </c>
      <c r="BS61" s="322">
        <v>170.6</v>
      </c>
      <c r="BT61" s="322">
        <v>171.3</v>
      </c>
      <c r="BU61" s="322">
        <v>174.6</v>
      </c>
      <c r="BV61" s="322">
        <v>188.1</v>
      </c>
      <c r="BW61" s="322">
        <v>202</v>
      </c>
      <c r="BX61" s="322">
        <v>200.2</v>
      </c>
      <c r="BY61" s="322">
        <v>217</v>
      </c>
      <c r="BZ61" s="322">
        <v>226.8</v>
      </c>
      <c r="CA61" s="322">
        <v>251.1</v>
      </c>
      <c r="CB61" s="322">
        <v>266.2</v>
      </c>
      <c r="CC61" s="322">
        <v>278.2</v>
      </c>
      <c r="CD61" s="322">
        <v>295.39999999999998</v>
      </c>
      <c r="CE61" s="322">
        <v>289.39999999999998</v>
      </c>
      <c r="CF61" s="322">
        <v>299.3</v>
      </c>
      <c r="CG61" s="322">
        <v>299.7</v>
      </c>
      <c r="CH61" s="322">
        <v>290.7</v>
      </c>
      <c r="CI61" s="322">
        <v>305.2</v>
      </c>
      <c r="CJ61" s="322">
        <v>318.89999999999998</v>
      </c>
      <c r="CK61" s="322">
        <v>313.3</v>
      </c>
      <c r="CL61" s="322"/>
      <c r="CM61" s="322"/>
      <c r="CN61" s="322"/>
      <c r="CO61" s="322"/>
      <c r="CP61" s="322"/>
      <c r="CQ61" s="322"/>
      <c r="CR61" s="322"/>
      <c r="CS61" s="322"/>
      <c r="CT61" s="322"/>
      <c r="CU61" s="322"/>
      <c r="CV61" s="322"/>
      <c r="CW61" s="322"/>
      <c r="CX61" s="322"/>
      <c r="CY61" s="322"/>
    </row>
    <row r="62" spans="1:103" x14ac:dyDescent="0.2">
      <c r="A62" s="322" t="s">
        <v>707</v>
      </c>
      <c r="B62" s="322" t="s">
        <v>1987</v>
      </c>
      <c r="C62" s="322">
        <v>0.3</v>
      </c>
      <c r="D62" s="322">
        <v>0.3</v>
      </c>
      <c r="E62" s="322">
        <v>0.3</v>
      </c>
      <c r="F62" s="322">
        <v>0.3</v>
      </c>
      <c r="G62" s="322">
        <v>0.3</v>
      </c>
      <c r="H62" s="322">
        <v>0.3</v>
      </c>
      <c r="I62" s="322">
        <v>0.3</v>
      </c>
      <c r="J62" s="322">
        <v>0.3</v>
      </c>
      <c r="K62" s="322">
        <v>0.3</v>
      </c>
      <c r="L62" s="322">
        <v>0.3</v>
      </c>
      <c r="M62" s="322">
        <v>0.3</v>
      </c>
      <c r="N62" s="322">
        <v>0.4</v>
      </c>
      <c r="O62" s="322">
        <v>0.4</v>
      </c>
      <c r="P62" s="322">
        <v>0.4</v>
      </c>
      <c r="Q62" s="322">
        <v>0.4</v>
      </c>
      <c r="R62" s="322">
        <v>0.4</v>
      </c>
      <c r="S62" s="322">
        <v>0.4</v>
      </c>
      <c r="T62" s="322">
        <v>0.5</v>
      </c>
      <c r="U62" s="322">
        <v>0.5</v>
      </c>
      <c r="V62" s="322">
        <v>0.5</v>
      </c>
      <c r="W62" s="322">
        <v>0.6</v>
      </c>
      <c r="X62" s="322">
        <v>0.6</v>
      </c>
      <c r="Y62" s="322">
        <v>0.7</v>
      </c>
      <c r="Z62" s="322">
        <v>0.7</v>
      </c>
      <c r="AA62" s="322">
        <v>0.8</v>
      </c>
      <c r="AB62" s="322">
        <v>0.8</v>
      </c>
      <c r="AC62" s="322">
        <v>0.9</v>
      </c>
      <c r="AD62" s="322">
        <v>1</v>
      </c>
      <c r="AE62" s="322">
        <v>1.1000000000000001</v>
      </c>
      <c r="AF62" s="322">
        <v>1.1000000000000001</v>
      </c>
      <c r="AG62" s="322">
        <v>1.2</v>
      </c>
      <c r="AH62" s="322">
        <v>1.4</v>
      </c>
      <c r="AI62" s="322">
        <v>1.5</v>
      </c>
      <c r="AJ62" s="322">
        <v>1.6</v>
      </c>
      <c r="AK62" s="322">
        <v>1.8</v>
      </c>
      <c r="AL62" s="322">
        <v>1.9</v>
      </c>
      <c r="AM62" s="322">
        <v>2.1</v>
      </c>
      <c r="AN62" s="322">
        <v>2.2000000000000002</v>
      </c>
      <c r="AO62" s="322">
        <v>2.2000000000000002</v>
      </c>
      <c r="AP62" s="322">
        <v>2.4</v>
      </c>
      <c r="AQ62" s="322">
        <v>2.8</v>
      </c>
      <c r="AR62" s="322">
        <v>3.2</v>
      </c>
      <c r="AS62" s="322">
        <v>3.6</v>
      </c>
      <c r="AT62" s="322">
        <v>4</v>
      </c>
      <c r="AU62" s="322">
        <v>4.4000000000000004</v>
      </c>
      <c r="AV62" s="322">
        <v>4.9000000000000004</v>
      </c>
      <c r="AW62" s="322">
        <v>5.5</v>
      </c>
      <c r="AX62" s="322">
        <v>6</v>
      </c>
      <c r="AY62" s="322">
        <v>6.7</v>
      </c>
      <c r="AZ62" s="322">
        <v>7.5</v>
      </c>
      <c r="BA62" s="322">
        <v>8.4</v>
      </c>
      <c r="BB62" s="322">
        <v>9.4</v>
      </c>
      <c r="BC62" s="322">
        <v>10.5</v>
      </c>
      <c r="BD62" s="322">
        <v>11.7</v>
      </c>
      <c r="BE62" s="322">
        <v>13.1</v>
      </c>
      <c r="BF62" s="322">
        <v>14.9</v>
      </c>
      <c r="BG62" s="322">
        <v>17</v>
      </c>
      <c r="BH62" s="322">
        <v>19.100000000000001</v>
      </c>
      <c r="BI62" s="322">
        <v>21.1</v>
      </c>
      <c r="BJ62" s="322">
        <v>22.9</v>
      </c>
      <c r="BK62" s="322">
        <v>25.3</v>
      </c>
      <c r="BL62" s="322">
        <v>27.1</v>
      </c>
      <c r="BM62" s="322">
        <v>28.8</v>
      </c>
      <c r="BN62" s="322">
        <v>30.3</v>
      </c>
      <c r="BO62" s="322">
        <v>33.5</v>
      </c>
      <c r="BP62" s="322">
        <v>36.700000000000003</v>
      </c>
      <c r="BQ62" s="322">
        <v>39.299999999999997</v>
      </c>
      <c r="BR62" s="322">
        <v>42.1</v>
      </c>
      <c r="BS62" s="322">
        <v>44.1</v>
      </c>
      <c r="BT62" s="322">
        <v>46.2</v>
      </c>
      <c r="BU62" s="322">
        <v>48.7</v>
      </c>
      <c r="BV62" s="322">
        <v>50.4</v>
      </c>
      <c r="BW62" s="322">
        <v>52.4</v>
      </c>
      <c r="BX62" s="322">
        <v>54.6</v>
      </c>
      <c r="BY62" s="322">
        <v>56.6</v>
      </c>
      <c r="BZ62" s="322">
        <v>58.7</v>
      </c>
      <c r="CA62" s="322">
        <v>61.3</v>
      </c>
      <c r="CB62" s="322">
        <v>65.5</v>
      </c>
      <c r="CC62" s="322">
        <v>68</v>
      </c>
      <c r="CD62" s="322">
        <v>71.900000000000006</v>
      </c>
      <c r="CE62" s="322">
        <v>74.3</v>
      </c>
      <c r="CF62" s="322">
        <v>78</v>
      </c>
      <c r="CG62" s="322">
        <v>80.900000000000006</v>
      </c>
      <c r="CH62" s="322">
        <v>83.1</v>
      </c>
      <c r="CI62" s="322">
        <v>85.4</v>
      </c>
      <c r="CJ62" s="322">
        <v>86.8</v>
      </c>
      <c r="CK62" s="322">
        <v>88</v>
      </c>
      <c r="CL62" s="322"/>
      <c r="CM62" s="322"/>
      <c r="CN62" s="322"/>
      <c r="CO62" s="322"/>
      <c r="CP62" s="322"/>
      <c r="CQ62" s="322"/>
      <c r="CR62" s="322"/>
      <c r="CS62" s="322"/>
      <c r="CT62" s="322"/>
      <c r="CU62" s="322"/>
      <c r="CV62" s="322"/>
      <c r="CW62" s="322"/>
      <c r="CX62" s="322"/>
      <c r="CY62" s="322"/>
    </row>
    <row r="63" spans="1:103" x14ac:dyDescent="0.2">
      <c r="A63" s="322" t="s">
        <v>706</v>
      </c>
      <c r="B63" s="322" t="s">
        <v>1988</v>
      </c>
      <c r="C63" s="322">
        <v>1.2</v>
      </c>
      <c r="D63" s="322">
        <v>1.2</v>
      </c>
      <c r="E63" s="322">
        <v>1.2</v>
      </c>
      <c r="F63" s="322">
        <v>1.2</v>
      </c>
      <c r="G63" s="322">
        <v>1.2</v>
      </c>
      <c r="H63" s="322">
        <v>1.2</v>
      </c>
      <c r="I63" s="322">
        <v>1.2</v>
      </c>
      <c r="J63" s="322">
        <v>1.3</v>
      </c>
      <c r="K63" s="322">
        <v>1.3</v>
      </c>
      <c r="L63" s="322">
        <v>1.3</v>
      </c>
      <c r="M63" s="322">
        <v>1.4</v>
      </c>
      <c r="N63" s="322">
        <v>1.5</v>
      </c>
      <c r="O63" s="322">
        <v>1.6</v>
      </c>
      <c r="P63" s="322">
        <v>1.7</v>
      </c>
      <c r="Q63" s="322">
        <v>1.7</v>
      </c>
      <c r="R63" s="322">
        <v>1.8</v>
      </c>
      <c r="S63" s="322">
        <v>1.9</v>
      </c>
      <c r="T63" s="322">
        <v>2.1</v>
      </c>
      <c r="U63" s="322">
        <v>2.4</v>
      </c>
      <c r="V63" s="322">
        <v>2.7</v>
      </c>
      <c r="W63" s="322">
        <v>2.9</v>
      </c>
      <c r="X63" s="322">
        <v>3.4</v>
      </c>
      <c r="Y63" s="322">
        <v>3.8</v>
      </c>
      <c r="Z63" s="322">
        <v>4.2</v>
      </c>
      <c r="AA63" s="322">
        <v>4.5999999999999996</v>
      </c>
      <c r="AB63" s="322">
        <v>5</v>
      </c>
      <c r="AC63" s="322">
        <v>5.6</v>
      </c>
      <c r="AD63" s="322">
        <v>6.1</v>
      </c>
      <c r="AE63" s="322">
        <v>6.5</v>
      </c>
      <c r="AF63" s="322">
        <v>7.1</v>
      </c>
      <c r="AG63" s="322">
        <v>7.7</v>
      </c>
      <c r="AH63" s="322">
        <v>8.4</v>
      </c>
      <c r="AI63" s="322">
        <v>8.9</v>
      </c>
      <c r="AJ63" s="322">
        <v>9.5</v>
      </c>
      <c r="AK63" s="322">
        <v>9.9</v>
      </c>
      <c r="AL63" s="322">
        <v>10.5</v>
      </c>
      <c r="AM63" s="322">
        <v>10.9</v>
      </c>
      <c r="AN63" s="322">
        <v>11.6</v>
      </c>
      <c r="AO63" s="322">
        <v>12.3</v>
      </c>
      <c r="AP63" s="322">
        <v>13</v>
      </c>
      <c r="AQ63" s="322">
        <v>14</v>
      </c>
      <c r="AR63" s="322">
        <v>15.2</v>
      </c>
      <c r="AS63" s="322">
        <v>16.7</v>
      </c>
      <c r="AT63" s="322">
        <v>18.399999999999999</v>
      </c>
      <c r="AU63" s="322">
        <v>20.100000000000001</v>
      </c>
      <c r="AV63" s="322">
        <v>23.6</v>
      </c>
      <c r="AW63" s="322">
        <v>28.6</v>
      </c>
      <c r="AX63" s="322">
        <v>32.6</v>
      </c>
      <c r="AY63" s="322">
        <v>37.799999999999997</v>
      </c>
      <c r="AZ63" s="322">
        <v>42.3</v>
      </c>
      <c r="BA63" s="322">
        <v>47</v>
      </c>
      <c r="BB63" s="322">
        <v>56.5</v>
      </c>
      <c r="BC63" s="322">
        <v>63.6</v>
      </c>
      <c r="BD63" s="322">
        <v>72.8</v>
      </c>
      <c r="BE63" s="322">
        <v>80.900000000000006</v>
      </c>
      <c r="BF63" s="322">
        <v>84.9</v>
      </c>
      <c r="BG63" s="322">
        <v>89</v>
      </c>
      <c r="BH63" s="322">
        <v>87.4</v>
      </c>
      <c r="BI63" s="322">
        <v>89</v>
      </c>
      <c r="BJ63" s="322">
        <v>94.2</v>
      </c>
      <c r="BK63" s="322">
        <v>98.9</v>
      </c>
      <c r="BL63" s="322">
        <v>98.8</v>
      </c>
      <c r="BM63" s="322">
        <v>104.9</v>
      </c>
      <c r="BN63" s="322">
        <v>106.4</v>
      </c>
      <c r="BO63" s="322">
        <v>115.1</v>
      </c>
      <c r="BP63" s="322">
        <v>117.2</v>
      </c>
      <c r="BQ63" s="322">
        <v>118.3</v>
      </c>
      <c r="BR63" s="322">
        <v>124.9</v>
      </c>
      <c r="BS63" s="322">
        <v>126.6</v>
      </c>
      <c r="BT63" s="322">
        <v>125.1</v>
      </c>
      <c r="BU63" s="322">
        <v>125.8</v>
      </c>
      <c r="BV63" s="322">
        <v>137.6</v>
      </c>
      <c r="BW63" s="322">
        <v>149.6</v>
      </c>
      <c r="BX63" s="322">
        <v>145.6</v>
      </c>
      <c r="BY63" s="322">
        <v>160.4</v>
      </c>
      <c r="BZ63" s="322">
        <v>168.1</v>
      </c>
      <c r="CA63" s="322">
        <v>189.9</v>
      </c>
      <c r="CB63" s="322">
        <v>200.7</v>
      </c>
      <c r="CC63" s="322">
        <v>210.2</v>
      </c>
      <c r="CD63" s="322">
        <v>223.5</v>
      </c>
      <c r="CE63" s="322">
        <v>215.1</v>
      </c>
      <c r="CF63" s="322">
        <v>221.4</v>
      </c>
      <c r="CG63" s="322">
        <v>218.8</v>
      </c>
      <c r="CH63" s="322">
        <v>207.6</v>
      </c>
      <c r="CI63" s="322">
        <v>219.8</v>
      </c>
      <c r="CJ63" s="322">
        <v>232.1</v>
      </c>
      <c r="CK63" s="322">
        <v>225.3</v>
      </c>
      <c r="CL63" s="322"/>
      <c r="CM63" s="322"/>
      <c r="CN63" s="322"/>
      <c r="CO63" s="322"/>
      <c r="CP63" s="322"/>
      <c r="CQ63" s="322"/>
      <c r="CR63" s="322"/>
      <c r="CS63" s="322"/>
      <c r="CT63" s="322"/>
      <c r="CU63" s="322"/>
      <c r="CV63" s="322"/>
      <c r="CW63" s="322"/>
      <c r="CX63" s="322"/>
      <c r="CY63" s="322"/>
    </row>
    <row r="64" spans="1:103" x14ac:dyDescent="0.2">
      <c r="A64" s="322" t="s">
        <v>705</v>
      </c>
      <c r="B64" s="322" t="s">
        <v>1989</v>
      </c>
      <c r="C64" s="322">
        <v>0.6</v>
      </c>
      <c r="D64" s="322">
        <v>0.7</v>
      </c>
      <c r="E64" s="322">
        <v>0.7</v>
      </c>
      <c r="F64" s="322">
        <v>0.7</v>
      </c>
      <c r="G64" s="322">
        <v>0.6</v>
      </c>
      <c r="H64" s="322">
        <v>0.7</v>
      </c>
      <c r="I64" s="322">
        <v>0.7</v>
      </c>
      <c r="J64" s="322">
        <v>0.7</v>
      </c>
      <c r="K64" s="322">
        <v>0.8</v>
      </c>
      <c r="L64" s="322">
        <v>0.8</v>
      </c>
      <c r="M64" s="322">
        <v>0.8</v>
      </c>
      <c r="N64" s="322">
        <v>0.9</v>
      </c>
      <c r="O64" s="322">
        <v>1</v>
      </c>
      <c r="P64" s="322">
        <v>1</v>
      </c>
      <c r="Q64" s="322">
        <v>1</v>
      </c>
      <c r="R64" s="322">
        <v>1.1000000000000001</v>
      </c>
      <c r="S64" s="322">
        <v>1.2</v>
      </c>
      <c r="T64" s="322">
        <v>1.3</v>
      </c>
      <c r="U64" s="322">
        <v>1.5</v>
      </c>
      <c r="V64" s="322">
        <v>1.7</v>
      </c>
      <c r="W64" s="322">
        <v>1.9</v>
      </c>
      <c r="X64" s="322">
        <v>2.1</v>
      </c>
      <c r="Y64" s="322">
        <v>2.4</v>
      </c>
      <c r="Z64" s="322">
        <v>2.7</v>
      </c>
      <c r="AA64" s="322">
        <v>2.9</v>
      </c>
      <c r="AB64" s="322">
        <v>3.2</v>
      </c>
      <c r="AC64" s="322">
        <v>3.5</v>
      </c>
      <c r="AD64" s="322">
        <v>3.8</v>
      </c>
      <c r="AE64" s="322">
        <v>4.0999999999999996</v>
      </c>
      <c r="AF64" s="322">
        <v>4.4000000000000004</v>
      </c>
      <c r="AG64" s="322">
        <v>4.7</v>
      </c>
      <c r="AH64" s="322">
        <v>5.0999999999999996</v>
      </c>
      <c r="AI64" s="322">
        <v>5.3</v>
      </c>
      <c r="AJ64" s="322">
        <v>5.7</v>
      </c>
      <c r="AK64" s="322">
        <v>6</v>
      </c>
      <c r="AL64" s="322">
        <v>6.3</v>
      </c>
      <c r="AM64" s="322">
        <v>6.6</v>
      </c>
      <c r="AN64" s="322">
        <v>7</v>
      </c>
      <c r="AO64" s="322">
        <v>7.5</v>
      </c>
      <c r="AP64" s="322">
        <v>8.1</v>
      </c>
      <c r="AQ64" s="322">
        <v>8.8000000000000007</v>
      </c>
      <c r="AR64" s="322">
        <v>9.6</v>
      </c>
      <c r="AS64" s="322">
        <v>10.6</v>
      </c>
      <c r="AT64" s="322">
        <v>11.8</v>
      </c>
      <c r="AU64" s="322">
        <v>13.3</v>
      </c>
      <c r="AV64" s="322">
        <v>16.100000000000001</v>
      </c>
      <c r="AW64" s="322">
        <v>19.399999999999999</v>
      </c>
      <c r="AX64" s="322">
        <v>21.6</v>
      </c>
      <c r="AY64" s="322">
        <v>25.2</v>
      </c>
      <c r="AZ64" s="322">
        <v>28</v>
      </c>
      <c r="BA64" s="322">
        <v>30.7</v>
      </c>
      <c r="BB64" s="322">
        <v>37.200000000000003</v>
      </c>
      <c r="BC64" s="322">
        <v>42.5</v>
      </c>
      <c r="BD64" s="322">
        <v>47</v>
      </c>
      <c r="BE64" s="322">
        <v>51.6</v>
      </c>
      <c r="BF64" s="322">
        <v>55.3</v>
      </c>
      <c r="BG64" s="322">
        <v>59.3</v>
      </c>
      <c r="BH64" s="322">
        <v>60.6</v>
      </c>
      <c r="BI64" s="322">
        <v>63.3</v>
      </c>
      <c r="BJ64" s="322">
        <v>66.8</v>
      </c>
      <c r="BK64" s="322">
        <v>69.7</v>
      </c>
      <c r="BL64" s="322">
        <v>71.8</v>
      </c>
      <c r="BM64" s="322">
        <v>76.599999999999994</v>
      </c>
      <c r="BN64" s="322">
        <v>76.8</v>
      </c>
      <c r="BO64" s="322">
        <v>82.7</v>
      </c>
      <c r="BP64" s="322">
        <v>84.5</v>
      </c>
      <c r="BQ64" s="322">
        <v>87.6</v>
      </c>
      <c r="BR64" s="322">
        <v>90.5</v>
      </c>
      <c r="BS64" s="322">
        <v>90.7</v>
      </c>
      <c r="BT64" s="322">
        <v>93.4</v>
      </c>
      <c r="BU64" s="322">
        <v>93.6</v>
      </c>
      <c r="BV64" s="322">
        <v>98.4</v>
      </c>
      <c r="BW64" s="322">
        <v>103.4</v>
      </c>
      <c r="BX64" s="322">
        <v>107.1</v>
      </c>
      <c r="BY64" s="322">
        <v>111.5</v>
      </c>
      <c r="BZ64" s="322">
        <v>115.8</v>
      </c>
      <c r="CA64" s="322">
        <v>128.5</v>
      </c>
      <c r="CB64" s="322">
        <v>140.69999999999999</v>
      </c>
      <c r="CC64" s="322">
        <v>148.30000000000001</v>
      </c>
      <c r="CD64" s="322">
        <v>155.4</v>
      </c>
      <c r="CE64" s="322">
        <v>157</v>
      </c>
      <c r="CF64" s="322">
        <v>166.8</v>
      </c>
      <c r="CG64" s="322">
        <v>166.7</v>
      </c>
      <c r="CH64" s="322">
        <v>163.30000000000001</v>
      </c>
      <c r="CI64" s="322">
        <v>169.1</v>
      </c>
      <c r="CJ64" s="322">
        <v>176.2</v>
      </c>
      <c r="CK64" s="322">
        <v>177.4</v>
      </c>
      <c r="CL64" s="322"/>
      <c r="CM64" s="322"/>
      <c r="CN64" s="322"/>
      <c r="CO64" s="322"/>
      <c r="CP64" s="322"/>
      <c r="CQ64" s="322"/>
      <c r="CR64" s="322"/>
      <c r="CS64" s="322"/>
      <c r="CT64" s="322"/>
      <c r="CU64" s="322"/>
      <c r="CV64" s="322"/>
      <c r="CW64" s="322"/>
      <c r="CX64" s="322"/>
      <c r="CY64" s="322"/>
    </row>
    <row r="65" spans="1:103" x14ac:dyDescent="0.2">
      <c r="A65" s="322" t="s">
        <v>704</v>
      </c>
      <c r="B65" s="322" t="s">
        <v>1990</v>
      </c>
      <c r="C65" s="322">
        <v>0.6</v>
      </c>
      <c r="D65" s="322">
        <v>0.6</v>
      </c>
      <c r="E65" s="322">
        <v>0.6</v>
      </c>
      <c r="F65" s="322">
        <v>0.5</v>
      </c>
      <c r="G65" s="322">
        <v>0.5</v>
      </c>
      <c r="H65" s="322">
        <v>0.5</v>
      </c>
      <c r="I65" s="322">
        <v>0.5</v>
      </c>
      <c r="J65" s="322">
        <v>0.5</v>
      </c>
      <c r="K65" s="322">
        <v>0.5</v>
      </c>
      <c r="L65" s="322">
        <v>0.5</v>
      </c>
      <c r="M65" s="322">
        <v>0.6</v>
      </c>
      <c r="N65" s="322">
        <v>0.6</v>
      </c>
      <c r="O65" s="322">
        <v>0.6</v>
      </c>
      <c r="P65" s="322">
        <v>0.6</v>
      </c>
      <c r="Q65" s="322">
        <v>0.7</v>
      </c>
      <c r="R65" s="322">
        <v>0.7</v>
      </c>
      <c r="S65" s="322">
        <v>0.7</v>
      </c>
      <c r="T65" s="322">
        <v>0.8</v>
      </c>
      <c r="U65" s="322">
        <v>0.9</v>
      </c>
      <c r="V65" s="322">
        <v>1</v>
      </c>
      <c r="W65" s="322">
        <v>1.1000000000000001</v>
      </c>
      <c r="X65" s="322">
        <v>1.2</v>
      </c>
      <c r="Y65" s="322">
        <v>1.4</v>
      </c>
      <c r="Z65" s="322">
        <v>1.5</v>
      </c>
      <c r="AA65" s="322">
        <v>1.6</v>
      </c>
      <c r="AB65" s="322">
        <v>1.8</v>
      </c>
      <c r="AC65" s="322">
        <v>2.1</v>
      </c>
      <c r="AD65" s="322">
        <v>2.2999999999999998</v>
      </c>
      <c r="AE65" s="322">
        <v>2.4</v>
      </c>
      <c r="AF65" s="322">
        <v>2.7</v>
      </c>
      <c r="AG65" s="322">
        <v>3</v>
      </c>
      <c r="AH65" s="322">
        <v>3.3</v>
      </c>
      <c r="AI65" s="322">
        <v>3.5</v>
      </c>
      <c r="AJ65" s="322">
        <v>3.8</v>
      </c>
      <c r="AK65" s="322">
        <v>4</v>
      </c>
      <c r="AL65" s="322">
        <v>4.2</v>
      </c>
      <c r="AM65" s="322">
        <v>4.3</v>
      </c>
      <c r="AN65" s="322">
        <v>4.5</v>
      </c>
      <c r="AO65" s="322">
        <v>4.7</v>
      </c>
      <c r="AP65" s="322">
        <v>4.9000000000000004</v>
      </c>
      <c r="AQ65" s="322">
        <v>5.2</v>
      </c>
      <c r="AR65" s="322">
        <v>5.6</v>
      </c>
      <c r="AS65" s="322">
        <v>6.1</v>
      </c>
      <c r="AT65" s="322">
        <v>6.6</v>
      </c>
      <c r="AU65" s="322">
        <v>6.8</v>
      </c>
      <c r="AV65" s="322">
        <v>7.5</v>
      </c>
      <c r="AW65" s="322">
        <v>9.3000000000000007</v>
      </c>
      <c r="AX65" s="322">
        <v>11</v>
      </c>
      <c r="AY65" s="322">
        <v>12.6</v>
      </c>
      <c r="AZ65" s="322">
        <v>14.2</v>
      </c>
      <c r="BA65" s="322">
        <v>16.2</v>
      </c>
      <c r="BB65" s="322">
        <v>19.3</v>
      </c>
      <c r="BC65" s="322">
        <v>21.2</v>
      </c>
      <c r="BD65" s="322">
        <v>25.8</v>
      </c>
      <c r="BE65" s="322">
        <v>29.3</v>
      </c>
      <c r="BF65" s="322">
        <v>29.6</v>
      </c>
      <c r="BG65" s="322">
        <v>29.8</v>
      </c>
      <c r="BH65" s="322">
        <v>26.8</v>
      </c>
      <c r="BI65" s="322">
        <v>25.7</v>
      </c>
      <c r="BJ65" s="322">
        <v>27.4</v>
      </c>
      <c r="BK65" s="322">
        <v>29.2</v>
      </c>
      <c r="BL65" s="322">
        <v>27</v>
      </c>
      <c r="BM65" s="322">
        <v>28.3</v>
      </c>
      <c r="BN65" s="322">
        <v>29.6</v>
      </c>
      <c r="BO65" s="322">
        <v>32.299999999999997</v>
      </c>
      <c r="BP65" s="322">
        <v>32.6</v>
      </c>
      <c r="BQ65" s="322">
        <v>30.7</v>
      </c>
      <c r="BR65" s="322">
        <v>34.5</v>
      </c>
      <c r="BS65" s="322">
        <v>35.9</v>
      </c>
      <c r="BT65" s="322">
        <v>31.7</v>
      </c>
      <c r="BU65" s="322">
        <v>32.200000000000003</v>
      </c>
      <c r="BV65" s="322">
        <v>39.299999999999997</v>
      </c>
      <c r="BW65" s="322">
        <v>46.2</v>
      </c>
      <c r="BX65" s="322">
        <v>38.5</v>
      </c>
      <c r="BY65" s="322">
        <v>48.9</v>
      </c>
      <c r="BZ65" s="322">
        <v>52.3</v>
      </c>
      <c r="CA65" s="322">
        <v>61.3</v>
      </c>
      <c r="CB65" s="322">
        <v>60.1</v>
      </c>
      <c r="CC65" s="322">
        <v>61.9</v>
      </c>
      <c r="CD65" s="322">
        <v>68.099999999999994</v>
      </c>
      <c r="CE65" s="322">
        <v>58.1</v>
      </c>
      <c r="CF65" s="322">
        <v>54.6</v>
      </c>
      <c r="CG65" s="322">
        <v>52.1</v>
      </c>
      <c r="CH65" s="322">
        <v>44.3</v>
      </c>
      <c r="CI65" s="322">
        <v>50.6</v>
      </c>
      <c r="CJ65" s="322">
        <v>55.9</v>
      </c>
      <c r="CK65" s="322">
        <v>48</v>
      </c>
      <c r="CL65" s="322"/>
      <c r="CM65" s="322"/>
      <c r="CN65" s="322"/>
      <c r="CO65" s="322"/>
      <c r="CP65" s="322"/>
      <c r="CQ65" s="322"/>
      <c r="CR65" s="322"/>
      <c r="CS65" s="322"/>
      <c r="CT65" s="322"/>
      <c r="CU65" s="322"/>
      <c r="CV65" s="322"/>
      <c r="CW65" s="322"/>
      <c r="CX65" s="322"/>
      <c r="CY65" s="322"/>
    </row>
    <row r="66" spans="1:103" x14ac:dyDescent="0.2">
      <c r="A66" s="322" t="s">
        <v>703</v>
      </c>
      <c r="B66" s="83" t="s">
        <v>1991</v>
      </c>
      <c r="C66" s="322">
        <v>2.2999999999999998</v>
      </c>
      <c r="D66" s="322">
        <v>2.2000000000000002</v>
      </c>
      <c r="E66" s="322">
        <v>2</v>
      </c>
      <c r="F66" s="322">
        <v>1.7</v>
      </c>
      <c r="G66" s="322">
        <v>1.5</v>
      </c>
      <c r="H66" s="322">
        <v>1.6</v>
      </c>
      <c r="I66" s="322">
        <v>1.7</v>
      </c>
      <c r="J66" s="322">
        <v>1.9</v>
      </c>
      <c r="K66" s="322">
        <v>2</v>
      </c>
      <c r="L66" s="322">
        <v>2</v>
      </c>
      <c r="M66" s="322">
        <v>2.1</v>
      </c>
      <c r="N66" s="322">
        <v>2.2000000000000002</v>
      </c>
      <c r="O66" s="322">
        <v>2.2999999999999998</v>
      </c>
      <c r="P66" s="322">
        <v>2.6</v>
      </c>
      <c r="Q66" s="322">
        <v>2.8</v>
      </c>
      <c r="R66" s="322">
        <v>3.2</v>
      </c>
      <c r="S66" s="322">
        <v>3.4</v>
      </c>
      <c r="T66" s="322">
        <v>4.3</v>
      </c>
      <c r="U66" s="322">
        <v>5</v>
      </c>
      <c r="V66" s="322">
        <v>5.8</v>
      </c>
      <c r="W66" s="322">
        <v>6</v>
      </c>
      <c r="X66" s="322">
        <v>6.4</v>
      </c>
      <c r="Y66" s="322">
        <v>6.9</v>
      </c>
      <c r="Z66" s="322">
        <v>7.6</v>
      </c>
      <c r="AA66" s="322">
        <v>8.4</v>
      </c>
      <c r="AB66" s="322">
        <v>9.3000000000000007</v>
      </c>
      <c r="AC66" s="322">
        <v>9.9</v>
      </c>
      <c r="AD66" s="322">
        <v>10.9</v>
      </c>
      <c r="AE66" s="322">
        <v>12</v>
      </c>
      <c r="AF66" s="322">
        <v>13.4</v>
      </c>
      <c r="AG66" s="322">
        <v>14.8</v>
      </c>
      <c r="AH66" s="322">
        <v>16</v>
      </c>
      <c r="AI66" s="322">
        <v>17.100000000000001</v>
      </c>
      <c r="AJ66" s="322">
        <v>19.100000000000001</v>
      </c>
      <c r="AK66" s="322">
        <v>21</v>
      </c>
      <c r="AL66" s="322">
        <v>24.2</v>
      </c>
      <c r="AM66" s="322">
        <v>26</v>
      </c>
      <c r="AN66" s="322">
        <v>28.7</v>
      </c>
      <c r="AO66" s="322">
        <v>31.9</v>
      </c>
      <c r="AP66" s="322">
        <v>36.6</v>
      </c>
      <c r="AQ66" s="322">
        <v>42.1</v>
      </c>
      <c r="AR66" s="322">
        <v>47.7</v>
      </c>
      <c r="AS66" s="322">
        <v>53.7</v>
      </c>
      <c r="AT66" s="322">
        <v>59.8</v>
      </c>
      <c r="AU66" s="322">
        <v>67.2</v>
      </c>
      <c r="AV66" s="322">
        <v>76.099999999999994</v>
      </c>
      <c r="AW66" s="322">
        <v>89</v>
      </c>
      <c r="AX66" s="322">
        <v>101.8</v>
      </c>
      <c r="AY66" s="322">
        <v>115.7</v>
      </c>
      <c r="AZ66" s="322">
        <v>131.19999999999999</v>
      </c>
      <c r="BA66" s="322">
        <v>148.80000000000001</v>
      </c>
      <c r="BB66" s="322">
        <v>171.7</v>
      </c>
      <c r="BC66" s="322">
        <v>201.9</v>
      </c>
      <c r="BD66" s="322">
        <v>225.2</v>
      </c>
      <c r="BE66" s="322">
        <v>253.1</v>
      </c>
      <c r="BF66" s="322">
        <v>276.5</v>
      </c>
      <c r="BG66" s="322">
        <v>302.2</v>
      </c>
      <c r="BH66" s="322">
        <v>330.2</v>
      </c>
      <c r="BI66" s="322">
        <v>366</v>
      </c>
      <c r="BJ66" s="322">
        <v>410.1</v>
      </c>
      <c r="BK66" s="322">
        <v>451.2</v>
      </c>
      <c r="BL66" s="322">
        <v>506.2</v>
      </c>
      <c r="BM66" s="322">
        <v>555.79999999999995</v>
      </c>
      <c r="BN66" s="322">
        <v>612.79999999999995</v>
      </c>
      <c r="BO66" s="322">
        <v>648.79999999999995</v>
      </c>
      <c r="BP66" s="322">
        <v>680.5</v>
      </c>
      <c r="BQ66" s="322">
        <v>719.9</v>
      </c>
      <c r="BR66" s="322">
        <v>752.1</v>
      </c>
      <c r="BS66" s="322">
        <v>790.9</v>
      </c>
      <c r="BT66" s="322">
        <v>832</v>
      </c>
      <c r="BU66" s="322">
        <v>863.6</v>
      </c>
      <c r="BV66" s="322">
        <v>918.4</v>
      </c>
      <c r="BW66" s="322">
        <v>996.6</v>
      </c>
      <c r="BX66" s="322">
        <v>1082.9000000000001</v>
      </c>
      <c r="BY66" s="322">
        <v>1154.5999999999999</v>
      </c>
      <c r="BZ66" s="322">
        <v>1240.0999999999999</v>
      </c>
      <c r="CA66" s="322">
        <v>1322.3</v>
      </c>
      <c r="CB66" s="322">
        <v>1394.2</v>
      </c>
      <c r="CC66" s="322">
        <v>1481.8</v>
      </c>
      <c r="CD66" s="322">
        <v>1556.5</v>
      </c>
      <c r="CE66" s="322">
        <v>1627.4</v>
      </c>
      <c r="CF66" s="322">
        <v>1690.7</v>
      </c>
      <c r="CG66" s="322">
        <v>1764.7</v>
      </c>
      <c r="CH66" s="322">
        <v>1835.9</v>
      </c>
      <c r="CI66" s="322">
        <v>1870.9</v>
      </c>
      <c r="CJ66" s="322">
        <v>1952.8</v>
      </c>
      <c r="CK66" s="322">
        <v>2069</v>
      </c>
      <c r="CL66" s="322"/>
      <c r="CM66" s="322"/>
      <c r="CN66" s="322"/>
      <c r="CO66" s="322"/>
      <c r="CP66" s="322"/>
      <c r="CQ66" s="322"/>
      <c r="CR66" s="322"/>
      <c r="CS66" s="322"/>
      <c r="CT66" s="322"/>
      <c r="CU66" s="322"/>
      <c r="CV66" s="322"/>
      <c r="CW66" s="322"/>
      <c r="CX66" s="322"/>
      <c r="CY66" s="322"/>
    </row>
    <row r="67" spans="1:103" x14ac:dyDescent="0.2">
      <c r="A67" s="322" t="s">
        <v>702</v>
      </c>
      <c r="B67" s="322" t="s">
        <v>1992</v>
      </c>
      <c r="C67" s="322">
        <v>1.7</v>
      </c>
      <c r="D67" s="322">
        <v>1.6</v>
      </c>
      <c r="E67" s="322">
        <v>1.4</v>
      </c>
      <c r="F67" s="322">
        <v>1.1000000000000001</v>
      </c>
      <c r="G67" s="322">
        <v>1</v>
      </c>
      <c r="H67" s="322">
        <v>1.1000000000000001</v>
      </c>
      <c r="I67" s="322">
        <v>1.2</v>
      </c>
      <c r="J67" s="322">
        <v>1.3</v>
      </c>
      <c r="K67" s="322">
        <v>1.4</v>
      </c>
      <c r="L67" s="322">
        <v>1.3</v>
      </c>
      <c r="M67" s="322">
        <v>1.4</v>
      </c>
      <c r="N67" s="322">
        <v>1.5</v>
      </c>
      <c r="O67" s="322">
        <v>1.6</v>
      </c>
      <c r="P67" s="322">
        <v>1.7</v>
      </c>
      <c r="Q67" s="322">
        <v>1.8</v>
      </c>
      <c r="R67" s="322">
        <v>2.1</v>
      </c>
      <c r="S67" s="322">
        <v>2.2000000000000002</v>
      </c>
      <c r="T67" s="322">
        <v>2.9</v>
      </c>
      <c r="U67" s="322">
        <v>3.3</v>
      </c>
      <c r="V67" s="322">
        <v>3.8</v>
      </c>
      <c r="W67" s="322">
        <v>3.8</v>
      </c>
      <c r="X67" s="322">
        <v>4</v>
      </c>
      <c r="Y67" s="322">
        <v>4.2</v>
      </c>
      <c r="Z67" s="322">
        <v>4.5999999999999996</v>
      </c>
      <c r="AA67" s="322">
        <v>5.0999999999999996</v>
      </c>
      <c r="AB67" s="322">
        <v>5.7</v>
      </c>
      <c r="AC67" s="322">
        <v>6</v>
      </c>
      <c r="AD67" s="322">
        <v>6.5</v>
      </c>
      <c r="AE67" s="322">
        <v>7.1</v>
      </c>
      <c r="AF67" s="322">
        <v>7.9</v>
      </c>
      <c r="AG67" s="322">
        <v>8.6999999999999993</v>
      </c>
      <c r="AH67" s="322">
        <v>9.1999999999999993</v>
      </c>
      <c r="AI67" s="322">
        <v>9.6</v>
      </c>
      <c r="AJ67" s="322">
        <v>10.7</v>
      </c>
      <c r="AK67" s="322">
        <v>11.5</v>
      </c>
      <c r="AL67" s="322">
        <v>13.5</v>
      </c>
      <c r="AM67" s="322">
        <v>14.5</v>
      </c>
      <c r="AN67" s="322">
        <v>15.4</v>
      </c>
      <c r="AO67" s="322">
        <v>16.3</v>
      </c>
      <c r="AP67" s="322">
        <v>17.8</v>
      </c>
      <c r="AQ67" s="322">
        <v>19.899999999999999</v>
      </c>
      <c r="AR67" s="322">
        <v>22.3</v>
      </c>
      <c r="AS67" s="322">
        <v>24.1</v>
      </c>
      <c r="AT67" s="322">
        <v>26.3</v>
      </c>
      <c r="AU67" s="322">
        <v>29.9</v>
      </c>
      <c r="AV67" s="322">
        <v>33.200000000000003</v>
      </c>
      <c r="AW67" s="322">
        <v>38.5</v>
      </c>
      <c r="AX67" s="322">
        <v>43.4</v>
      </c>
      <c r="AY67" s="322">
        <v>49.5</v>
      </c>
      <c r="AZ67" s="322">
        <v>54.7</v>
      </c>
      <c r="BA67" s="322">
        <v>61.5</v>
      </c>
      <c r="BB67" s="322">
        <v>70.599999999999994</v>
      </c>
      <c r="BC67" s="322">
        <v>83.6</v>
      </c>
      <c r="BD67" s="322">
        <v>90.7</v>
      </c>
      <c r="BE67" s="322">
        <v>103.3</v>
      </c>
      <c r="BF67" s="322">
        <v>115.8</v>
      </c>
      <c r="BG67" s="322">
        <v>129.4</v>
      </c>
      <c r="BH67" s="322">
        <v>143.4</v>
      </c>
      <c r="BI67" s="322">
        <v>164.4</v>
      </c>
      <c r="BJ67" s="322">
        <v>186.2</v>
      </c>
      <c r="BK67" s="322">
        <v>204.6</v>
      </c>
      <c r="BL67" s="322">
        <v>232.1</v>
      </c>
      <c r="BM67" s="322">
        <v>253.8</v>
      </c>
      <c r="BN67" s="322">
        <v>282.60000000000002</v>
      </c>
      <c r="BO67" s="322">
        <v>297.5</v>
      </c>
      <c r="BP67" s="322">
        <v>314.60000000000002</v>
      </c>
      <c r="BQ67" s="322">
        <v>336.6</v>
      </c>
      <c r="BR67" s="322">
        <v>351.3</v>
      </c>
      <c r="BS67" s="322">
        <v>369.1</v>
      </c>
      <c r="BT67" s="322">
        <v>390.4</v>
      </c>
      <c r="BU67" s="322">
        <v>407.1</v>
      </c>
      <c r="BV67" s="322">
        <v>436.6</v>
      </c>
      <c r="BW67" s="322">
        <v>475.8</v>
      </c>
      <c r="BX67" s="322">
        <v>514.70000000000005</v>
      </c>
      <c r="BY67" s="322">
        <v>550.6</v>
      </c>
      <c r="BZ67" s="322">
        <v>590.5</v>
      </c>
      <c r="CA67" s="322">
        <v>626.20000000000005</v>
      </c>
      <c r="CB67" s="322">
        <v>653</v>
      </c>
      <c r="CC67" s="322">
        <v>689.9</v>
      </c>
      <c r="CD67" s="322">
        <v>725.6</v>
      </c>
      <c r="CE67" s="322">
        <v>744.7</v>
      </c>
      <c r="CF67" s="322">
        <v>767.9</v>
      </c>
      <c r="CG67" s="322">
        <v>797.9</v>
      </c>
      <c r="CH67" s="322">
        <v>826.9</v>
      </c>
      <c r="CI67" s="322">
        <v>837</v>
      </c>
      <c r="CJ67" s="322">
        <v>872.1</v>
      </c>
      <c r="CK67" s="322">
        <v>930.8</v>
      </c>
      <c r="CL67" s="322"/>
      <c r="CM67" s="322"/>
      <c r="CN67" s="322"/>
      <c r="CO67" s="322"/>
      <c r="CP67" s="322"/>
      <c r="CQ67" s="322"/>
      <c r="CR67" s="322"/>
      <c r="CS67" s="322"/>
      <c r="CT67" s="322"/>
      <c r="CU67" s="322"/>
      <c r="CV67" s="322"/>
      <c r="CW67" s="322"/>
      <c r="CX67" s="322"/>
      <c r="CY67" s="322"/>
    </row>
    <row r="68" spans="1:103" x14ac:dyDescent="0.2">
      <c r="A68" s="322" t="s">
        <v>701</v>
      </c>
      <c r="B68" s="322" t="s">
        <v>1993</v>
      </c>
      <c r="C68" s="322">
        <v>1</v>
      </c>
      <c r="D68" s="322">
        <v>0.9</v>
      </c>
      <c r="E68" s="322">
        <v>0.8</v>
      </c>
      <c r="F68" s="322">
        <v>0.7</v>
      </c>
      <c r="G68" s="322">
        <v>0.6</v>
      </c>
      <c r="H68" s="322">
        <v>0.7</v>
      </c>
      <c r="I68" s="322">
        <v>0.7</v>
      </c>
      <c r="J68" s="322">
        <v>0.8</v>
      </c>
      <c r="K68" s="322">
        <v>0.9</v>
      </c>
      <c r="L68" s="322">
        <v>0.8</v>
      </c>
      <c r="M68" s="322">
        <v>0.9</v>
      </c>
      <c r="N68" s="322">
        <v>0.9</v>
      </c>
      <c r="O68" s="322">
        <v>1</v>
      </c>
      <c r="P68" s="322">
        <v>1.1000000000000001</v>
      </c>
      <c r="Q68" s="322">
        <v>1.1000000000000001</v>
      </c>
      <c r="R68" s="322">
        <v>1.3</v>
      </c>
      <c r="S68" s="322">
        <v>1.4</v>
      </c>
      <c r="T68" s="322">
        <v>1.8</v>
      </c>
      <c r="U68" s="322">
        <v>2.1</v>
      </c>
      <c r="V68" s="322">
        <v>2.4</v>
      </c>
      <c r="W68" s="322">
        <v>2.5</v>
      </c>
      <c r="X68" s="322">
        <v>2.6</v>
      </c>
      <c r="Y68" s="322">
        <v>2.8</v>
      </c>
      <c r="Z68" s="322">
        <v>3</v>
      </c>
      <c r="AA68" s="322">
        <v>3.3</v>
      </c>
      <c r="AB68" s="322">
        <v>3.7</v>
      </c>
      <c r="AC68" s="322">
        <v>3.8</v>
      </c>
      <c r="AD68" s="322">
        <v>4.2</v>
      </c>
      <c r="AE68" s="322">
        <v>4.5999999999999996</v>
      </c>
      <c r="AF68" s="322">
        <v>5.0999999999999996</v>
      </c>
      <c r="AG68" s="322">
        <v>5.5</v>
      </c>
      <c r="AH68" s="322">
        <v>5.8</v>
      </c>
      <c r="AI68" s="322">
        <v>5.9</v>
      </c>
      <c r="AJ68" s="322">
        <v>6.5</v>
      </c>
      <c r="AK68" s="322">
        <v>7</v>
      </c>
      <c r="AL68" s="322">
        <v>8.1999999999999993</v>
      </c>
      <c r="AM68" s="322">
        <v>8.6</v>
      </c>
      <c r="AN68" s="322">
        <v>9.1</v>
      </c>
      <c r="AO68" s="322">
        <v>10.1</v>
      </c>
      <c r="AP68" s="322">
        <v>10.9</v>
      </c>
      <c r="AQ68" s="322">
        <v>12.4</v>
      </c>
      <c r="AR68" s="322">
        <v>14</v>
      </c>
      <c r="AS68" s="322">
        <v>15.3</v>
      </c>
      <c r="AT68" s="322">
        <v>16.7</v>
      </c>
      <c r="AU68" s="322">
        <v>18.5</v>
      </c>
      <c r="AV68" s="322">
        <v>20.399999999999999</v>
      </c>
      <c r="AW68" s="322">
        <v>23.6</v>
      </c>
      <c r="AX68" s="322">
        <v>25.9</v>
      </c>
      <c r="AY68" s="322">
        <v>29.7</v>
      </c>
      <c r="AZ68" s="322">
        <v>32.700000000000003</v>
      </c>
      <c r="BA68" s="322">
        <v>37.200000000000003</v>
      </c>
      <c r="BB68" s="322">
        <v>43.3</v>
      </c>
      <c r="BC68" s="322">
        <v>51</v>
      </c>
      <c r="BD68" s="322">
        <v>55.8</v>
      </c>
      <c r="BE68" s="322">
        <v>62.9</v>
      </c>
      <c r="BF68" s="322">
        <v>69.900000000000006</v>
      </c>
      <c r="BG68" s="322">
        <v>77.5</v>
      </c>
      <c r="BH68" s="322">
        <v>85.4</v>
      </c>
      <c r="BI68" s="322">
        <v>99.1</v>
      </c>
      <c r="BJ68" s="322">
        <v>112.5</v>
      </c>
      <c r="BK68" s="322">
        <v>121.9</v>
      </c>
      <c r="BL68" s="322">
        <v>134.80000000000001</v>
      </c>
      <c r="BM68" s="322">
        <v>144.9</v>
      </c>
      <c r="BN68" s="322">
        <v>158.69999999999999</v>
      </c>
      <c r="BO68" s="322">
        <v>162.1</v>
      </c>
      <c r="BP68" s="322">
        <v>168.3</v>
      </c>
      <c r="BQ68" s="322">
        <v>177.8</v>
      </c>
      <c r="BR68" s="322">
        <v>183.4</v>
      </c>
      <c r="BS68" s="322">
        <v>190.9</v>
      </c>
      <c r="BT68" s="322">
        <v>202</v>
      </c>
      <c r="BU68" s="322">
        <v>212.1</v>
      </c>
      <c r="BV68" s="322">
        <v>229.2</v>
      </c>
      <c r="BW68" s="322">
        <v>249.3</v>
      </c>
      <c r="BX68" s="322">
        <v>269.3</v>
      </c>
      <c r="BY68" s="322">
        <v>291.5</v>
      </c>
      <c r="BZ68" s="322">
        <v>314.2</v>
      </c>
      <c r="CA68" s="322">
        <v>333.9</v>
      </c>
      <c r="CB68" s="322">
        <v>348.5</v>
      </c>
      <c r="CC68" s="322">
        <v>365.7</v>
      </c>
      <c r="CD68" s="322">
        <v>383.7</v>
      </c>
      <c r="CE68" s="322">
        <v>392.8</v>
      </c>
      <c r="CF68" s="322">
        <v>402.8</v>
      </c>
      <c r="CG68" s="322">
        <v>418.4</v>
      </c>
      <c r="CH68" s="322">
        <v>432.3</v>
      </c>
      <c r="CI68" s="322">
        <v>435.3</v>
      </c>
      <c r="CJ68" s="322">
        <v>452.7</v>
      </c>
      <c r="CK68" s="322">
        <v>484.5</v>
      </c>
      <c r="CL68" s="322"/>
      <c r="CM68" s="322"/>
      <c r="CN68" s="322"/>
      <c r="CO68" s="322"/>
      <c r="CP68" s="322"/>
      <c r="CQ68" s="322"/>
      <c r="CR68" s="322"/>
      <c r="CS68" s="322"/>
      <c r="CT68" s="322"/>
      <c r="CU68" s="322"/>
      <c r="CV68" s="322"/>
      <c r="CW68" s="322"/>
      <c r="CX68" s="322"/>
      <c r="CY68" s="322"/>
    </row>
    <row r="69" spans="1:103" x14ac:dyDescent="0.2">
      <c r="A69" s="322" t="s">
        <v>700</v>
      </c>
      <c r="B69" s="322" t="s">
        <v>1994</v>
      </c>
      <c r="C69" s="322">
        <v>0.5</v>
      </c>
      <c r="D69" s="322">
        <v>0.5</v>
      </c>
      <c r="E69" s="322">
        <v>0.4</v>
      </c>
      <c r="F69" s="322">
        <v>0.3</v>
      </c>
      <c r="G69" s="322">
        <v>0.3</v>
      </c>
      <c r="H69" s="322">
        <v>0.3</v>
      </c>
      <c r="I69" s="322">
        <v>0.3</v>
      </c>
      <c r="J69" s="322">
        <v>0.3</v>
      </c>
      <c r="K69" s="322">
        <v>0.4</v>
      </c>
      <c r="L69" s="322">
        <v>0.4</v>
      </c>
      <c r="M69" s="322">
        <v>0.4</v>
      </c>
      <c r="N69" s="322">
        <v>0.4</v>
      </c>
      <c r="O69" s="322">
        <v>0.5</v>
      </c>
      <c r="P69" s="322">
        <v>0.5</v>
      </c>
      <c r="Q69" s="322">
        <v>0.5</v>
      </c>
      <c r="R69" s="322">
        <v>0.6</v>
      </c>
      <c r="S69" s="322">
        <v>0.6</v>
      </c>
      <c r="T69" s="322">
        <v>0.8</v>
      </c>
      <c r="U69" s="322">
        <v>0.8</v>
      </c>
      <c r="V69" s="322">
        <v>0.9</v>
      </c>
      <c r="W69" s="322">
        <v>0.9</v>
      </c>
      <c r="X69" s="322">
        <v>1</v>
      </c>
      <c r="Y69" s="322">
        <v>1</v>
      </c>
      <c r="Z69" s="322">
        <v>1.1000000000000001</v>
      </c>
      <c r="AA69" s="322">
        <v>1.2</v>
      </c>
      <c r="AB69" s="322">
        <v>1.4</v>
      </c>
      <c r="AC69" s="322">
        <v>1.5</v>
      </c>
      <c r="AD69" s="322">
        <v>1.7</v>
      </c>
      <c r="AE69" s="322">
        <v>1.8</v>
      </c>
      <c r="AF69" s="322">
        <v>1.9</v>
      </c>
      <c r="AG69" s="322">
        <v>2</v>
      </c>
      <c r="AH69" s="322">
        <v>2</v>
      </c>
      <c r="AI69" s="322">
        <v>2.1</v>
      </c>
      <c r="AJ69" s="322">
        <v>2.2999999999999998</v>
      </c>
      <c r="AK69" s="322">
        <v>2.2999999999999998</v>
      </c>
      <c r="AL69" s="322">
        <v>2.7</v>
      </c>
      <c r="AM69" s="322">
        <v>2.8</v>
      </c>
      <c r="AN69" s="322">
        <v>3</v>
      </c>
      <c r="AO69" s="322">
        <v>3.4</v>
      </c>
      <c r="AP69" s="322">
        <v>3.7</v>
      </c>
      <c r="AQ69" s="322">
        <v>4.3</v>
      </c>
      <c r="AR69" s="322">
        <v>4.9000000000000004</v>
      </c>
      <c r="AS69" s="322">
        <v>5.0999999999999996</v>
      </c>
      <c r="AT69" s="322">
        <v>5.6</v>
      </c>
      <c r="AU69" s="322">
        <v>6.6</v>
      </c>
      <c r="AV69" s="322">
        <v>7.3</v>
      </c>
      <c r="AW69" s="322">
        <v>8.1999999999999993</v>
      </c>
      <c r="AX69" s="322">
        <v>9.3000000000000007</v>
      </c>
      <c r="AY69" s="322">
        <v>10.3</v>
      </c>
      <c r="AZ69" s="322">
        <v>11.3</v>
      </c>
      <c r="BA69" s="322">
        <v>12.3</v>
      </c>
      <c r="BB69" s="322">
        <v>13.7</v>
      </c>
      <c r="BC69" s="322">
        <v>16.100000000000001</v>
      </c>
      <c r="BD69" s="322">
        <v>17.399999999999999</v>
      </c>
      <c r="BE69" s="322">
        <v>18.899999999999999</v>
      </c>
      <c r="BF69" s="322">
        <v>20.6</v>
      </c>
      <c r="BG69" s="322">
        <v>22.6</v>
      </c>
      <c r="BH69" s="322">
        <v>24.2</v>
      </c>
      <c r="BI69" s="322">
        <v>26.8</v>
      </c>
      <c r="BJ69" s="322">
        <v>28.4</v>
      </c>
      <c r="BK69" s="322">
        <v>30.3</v>
      </c>
      <c r="BL69" s="322">
        <v>32.4</v>
      </c>
      <c r="BM69" s="322">
        <v>34.1</v>
      </c>
      <c r="BN69" s="322">
        <v>37.6</v>
      </c>
      <c r="BO69" s="322">
        <v>39.6</v>
      </c>
      <c r="BP69" s="322">
        <v>42.2</v>
      </c>
      <c r="BQ69" s="322">
        <v>45.4</v>
      </c>
      <c r="BR69" s="322">
        <v>47.8</v>
      </c>
      <c r="BS69" s="322">
        <v>50.9</v>
      </c>
      <c r="BT69" s="322">
        <v>54.6</v>
      </c>
      <c r="BU69" s="322">
        <v>58.5</v>
      </c>
      <c r="BV69" s="322">
        <v>63.6</v>
      </c>
      <c r="BW69" s="322">
        <v>69.3</v>
      </c>
      <c r="BX69" s="322">
        <v>75.599999999999994</v>
      </c>
      <c r="BY69" s="322">
        <v>77.8</v>
      </c>
      <c r="BZ69" s="322">
        <v>83.3</v>
      </c>
      <c r="CA69" s="322">
        <v>87.9</v>
      </c>
      <c r="CB69" s="322">
        <v>91.5</v>
      </c>
      <c r="CC69" s="322">
        <v>97</v>
      </c>
      <c r="CD69" s="322">
        <v>102</v>
      </c>
      <c r="CE69" s="322">
        <v>102.1</v>
      </c>
      <c r="CF69" s="322">
        <v>104.5</v>
      </c>
      <c r="CG69" s="322">
        <v>106.7</v>
      </c>
      <c r="CH69" s="322">
        <v>108.4</v>
      </c>
      <c r="CI69" s="322">
        <v>109.9</v>
      </c>
      <c r="CJ69" s="322">
        <v>112.7</v>
      </c>
      <c r="CK69" s="322">
        <v>117.8</v>
      </c>
      <c r="CL69" s="322"/>
      <c r="CM69" s="322"/>
      <c r="CN69" s="322"/>
      <c r="CO69" s="322"/>
      <c r="CP69" s="322"/>
      <c r="CQ69" s="322"/>
      <c r="CR69" s="322"/>
      <c r="CS69" s="322"/>
      <c r="CT69" s="322"/>
      <c r="CU69" s="322"/>
      <c r="CV69" s="322"/>
      <c r="CW69" s="322"/>
      <c r="CX69" s="322"/>
      <c r="CY69" s="322"/>
    </row>
    <row r="70" spans="1:103" x14ac:dyDescent="0.2">
      <c r="A70" s="322" t="s">
        <v>699</v>
      </c>
      <c r="B70" s="322" t="s">
        <v>1995</v>
      </c>
      <c r="C70" s="322">
        <v>0.2</v>
      </c>
      <c r="D70" s="322">
        <v>0.2</v>
      </c>
      <c r="E70" s="322">
        <v>0.2</v>
      </c>
      <c r="F70" s="322">
        <v>0.1</v>
      </c>
      <c r="G70" s="322">
        <v>0.1</v>
      </c>
      <c r="H70" s="322">
        <v>0.1</v>
      </c>
      <c r="I70" s="322">
        <v>0.1</v>
      </c>
      <c r="J70" s="322">
        <v>0.2</v>
      </c>
      <c r="K70" s="322">
        <v>0.2</v>
      </c>
      <c r="L70" s="322">
        <v>0.2</v>
      </c>
      <c r="M70" s="322">
        <v>0.2</v>
      </c>
      <c r="N70" s="322">
        <v>0.2</v>
      </c>
      <c r="O70" s="322">
        <v>0.2</v>
      </c>
      <c r="P70" s="322">
        <v>0.2</v>
      </c>
      <c r="Q70" s="322">
        <v>0.2</v>
      </c>
      <c r="R70" s="322">
        <v>0.2</v>
      </c>
      <c r="S70" s="322">
        <v>0.2</v>
      </c>
      <c r="T70" s="322">
        <v>0.3</v>
      </c>
      <c r="U70" s="322">
        <v>0.4</v>
      </c>
      <c r="V70" s="322">
        <v>0.4</v>
      </c>
      <c r="W70" s="322">
        <v>0.4</v>
      </c>
      <c r="X70" s="322">
        <v>0.4</v>
      </c>
      <c r="Y70" s="322">
        <v>0.5</v>
      </c>
      <c r="Z70" s="322">
        <v>0.5</v>
      </c>
      <c r="AA70" s="322">
        <v>0.5</v>
      </c>
      <c r="AB70" s="322">
        <v>0.6</v>
      </c>
      <c r="AC70" s="322">
        <v>0.6</v>
      </c>
      <c r="AD70" s="322">
        <v>0.7</v>
      </c>
      <c r="AE70" s="322">
        <v>0.7</v>
      </c>
      <c r="AF70" s="322">
        <v>0.8</v>
      </c>
      <c r="AG70" s="322">
        <v>1.2</v>
      </c>
      <c r="AH70" s="322">
        <v>1.4</v>
      </c>
      <c r="AI70" s="322">
        <v>1.6</v>
      </c>
      <c r="AJ70" s="322">
        <v>1.9</v>
      </c>
      <c r="AK70" s="322">
        <v>2.2000000000000002</v>
      </c>
      <c r="AL70" s="322">
        <v>2.7</v>
      </c>
      <c r="AM70" s="322">
        <v>3</v>
      </c>
      <c r="AN70" s="322">
        <v>3.3</v>
      </c>
      <c r="AO70" s="322">
        <v>2.8</v>
      </c>
      <c r="AP70" s="322">
        <v>3.1</v>
      </c>
      <c r="AQ70" s="322">
        <v>3.2</v>
      </c>
      <c r="AR70" s="322">
        <v>3.4</v>
      </c>
      <c r="AS70" s="322">
        <v>3.6</v>
      </c>
      <c r="AT70" s="322">
        <v>4</v>
      </c>
      <c r="AU70" s="322">
        <v>4.8</v>
      </c>
      <c r="AV70" s="322">
        <v>5.5</v>
      </c>
      <c r="AW70" s="322">
        <v>6.7</v>
      </c>
      <c r="AX70" s="322">
        <v>8.1999999999999993</v>
      </c>
      <c r="AY70" s="322">
        <v>9.5</v>
      </c>
      <c r="AZ70" s="322">
        <v>10.7</v>
      </c>
      <c r="BA70" s="322">
        <v>12.1</v>
      </c>
      <c r="BB70" s="322">
        <v>13.6</v>
      </c>
      <c r="BC70" s="322">
        <v>16.5</v>
      </c>
      <c r="BD70" s="322">
        <v>17.5</v>
      </c>
      <c r="BE70" s="322">
        <v>21.6</v>
      </c>
      <c r="BF70" s="322">
        <v>25.2</v>
      </c>
      <c r="BG70" s="322">
        <v>29.4</v>
      </c>
      <c r="BH70" s="322">
        <v>33.799999999999997</v>
      </c>
      <c r="BI70" s="322">
        <v>38.5</v>
      </c>
      <c r="BJ70" s="322">
        <v>45.3</v>
      </c>
      <c r="BK70" s="322">
        <v>52.4</v>
      </c>
      <c r="BL70" s="322">
        <v>64.900000000000006</v>
      </c>
      <c r="BM70" s="322">
        <v>74.8</v>
      </c>
      <c r="BN70" s="322">
        <v>86.3</v>
      </c>
      <c r="BO70" s="322">
        <v>95.8</v>
      </c>
      <c r="BP70" s="322">
        <v>104.1</v>
      </c>
      <c r="BQ70" s="322">
        <v>113.4</v>
      </c>
      <c r="BR70" s="322">
        <v>120.1</v>
      </c>
      <c r="BS70" s="322">
        <v>127.3</v>
      </c>
      <c r="BT70" s="322">
        <v>133.80000000000001</v>
      </c>
      <c r="BU70" s="322">
        <v>136.5</v>
      </c>
      <c r="BV70" s="322">
        <v>143.80000000000001</v>
      </c>
      <c r="BW70" s="322">
        <v>157.19999999999999</v>
      </c>
      <c r="BX70" s="322">
        <v>169.8</v>
      </c>
      <c r="BY70" s="322">
        <v>181.3</v>
      </c>
      <c r="BZ70" s="322">
        <v>193</v>
      </c>
      <c r="CA70" s="322">
        <v>204.4</v>
      </c>
      <c r="CB70" s="322">
        <v>213</v>
      </c>
      <c r="CC70" s="322">
        <v>227.2</v>
      </c>
      <c r="CD70" s="322">
        <v>240</v>
      </c>
      <c r="CE70" s="322">
        <v>249.8</v>
      </c>
      <c r="CF70" s="322">
        <v>260.60000000000002</v>
      </c>
      <c r="CG70" s="322">
        <v>272.8</v>
      </c>
      <c r="CH70" s="322">
        <v>286.2</v>
      </c>
      <c r="CI70" s="322">
        <v>291.8</v>
      </c>
      <c r="CJ70" s="322">
        <v>306.7</v>
      </c>
      <c r="CK70" s="322">
        <v>328.5</v>
      </c>
      <c r="CL70" s="322"/>
      <c r="CM70" s="322"/>
      <c r="CN70" s="322"/>
      <c r="CO70" s="322"/>
      <c r="CP70" s="322"/>
      <c r="CQ70" s="322"/>
      <c r="CR70" s="322"/>
      <c r="CS70" s="322"/>
      <c r="CT70" s="322"/>
      <c r="CU70" s="322"/>
      <c r="CV70" s="322"/>
      <c r="CW70" s="322"/>
      <c r="CX70" s="322"/>
      <c r="CY70" s="322"/>
    </row>
    <row r="71" spans="1:103" x14ac:dyDescent="0.2">
      <c r="A71" s="322" t="s">
        <v>981</v>
      </c>
      <c r="B71" s="322" t="s">
        <v>1996</v>
      </c>
      <c r="C71" s="322">
        <v>0.6</v>
      </c>
      <c r="D71" s="322">
        <v>0.6</v>
      </c>
      <c r="E71" s="322">
        <v>0.6</v>
      </c>
      <c r="F71" s="322">
        <v>0.6</v>
      </c>
      <c r="G71" s="322">
        <v>0.5</v>
      </c>
      <c r="H71" s="322">
        <v>0.5</v>
      </c>
      <c r="I71" s="322">
        <v>0.6</v>
      </c>
      <c r="J71" s="322">
        <v>0.6</v>
      </c>
      <c r="K71" s="322">
        <v>0.6</v>
      </c>
      <c r="L71" s="322">
        <v>0.6</v>
      </c>
      <c r="M71" s="322">
        <v>0.7</v>
      </c>
      <c r="N71" s="322">
        <v>0.7</v>
      </c>
      <c r="O71" s="322">
        <v>0.7</v>
      </c>
      <c r="P71" s="322">
        <v>0.8</v>
      </c>
      <c r="Q71" s="322">
        <v>1</v>
      </c>
      <c r="R71" s="322">
        <v>1.1000000000000001</v>
      </c>
      <c r="S71" s="322">
        <v>1.2</v>
      </c>
      <c r="T71" s="322">
        <v>1.4</v>
      </c>
      <c r="U71" s="322">
        <v>1.7</v>
      </c>
      <c r="V71" s="322">
        <v>2</v>
      </c>
      <c r="W71" s="322">
        <v>2.2000000000000002</v>
      </c>
      <c r="X71" s="322">
        <v>2.4</v>
      </c>
      <c r="Y71" s="322">
        <v>2.7</v>
      </c>
      <c r="Z71" s="322">
        <v>3</v>
      </c>
      <c r="AA71" s="322">
        <v>3.3</v>
      </c>
      <c r="AB71" s="322">
        <v>3.6</v>
      </c>
      <c r="AC71" s="322">
        <v>3.9</v>
      </c>
      <c r="AD71" s="322">
        <v>4.4000000000000004</v>
      </c>
      <c r="AE71" s="322">
        <v>4.9000000000000004</v>
      </c>
      <c r="AF71" s="322">
        <v>5.5</v>
      </c>
      <c r="AG71" s="322">
        <v>6.2</v>
      </c>
      <c r="AH71" s="322">
        <v>6.9</v>
      </c>
      <c r="AI71" s="322">
        <v>7.5</v>
      </c>
      <c r="AJ71" s="322">
        <v>8.4</v>
      </c>
      <c r="AK71" s="322">
        <v>9.5</v>
      </c>
      <c r="AL71" s="322">
        <v>10.6</v>
      </c>
      <c r="AM71" s="322">
        <v>11.6</v>
      </c>
      <c r="AN71" s="322">
        <v>13.3</v>
      </c>
      <c r="AO71" s="322">
        <v>15.7</v>
      </c>
      <c r="AP71" s="322">
        <v>18.8</v>
      </c>
      <c r="AQ71" s="322">
        <v>22.1</v>
      </c>
      <c r="AR71" s="322">
        <v>25.4</v>
      </c>
      <c r="AS71" s="322">
        <v>29.6</v>
      </c>
      <c r="AT71" s="322">
        <v>33.5</v>
      </c>
      <c r="AU71" s="322">
        <v>37.299999999999997</v>
      </c>
      <c r="AV71" s="322">
        <v>42.9</v>
      </c>
      <c r="AW71" s="322">
        <v>50.5</v>
      </c>
      <c r="AX71" s="322">
        <v>58.5</v>
      </c>
      <c r="AY71" s="322">
        <v>66.2</v>
      </c>
      <c r="AZ71" s="322">
        <v>76.5</v>
      </c>
      <c r="BA71" s="322">
        <v>87.3</v>
      </c>
      <c r="BB71" s="322">
        <v>101</v>
      </c>
      <c r="BC71" s="322">
        <v>118.3</v>
      </c>
      <c r="BD71" s="322">
        <v>134.5</v>
      </c>
      <c r="BE71" s="322">
        <v>149.80000000000001</v>
      </c>
      <c r="BF71" s="322">
        <v>160.69999999999999</v>
      </c>
      <c r="BG71" s="322">
        <v>172.8</v>
      </c>
      <c r="BH71" s="322">
        <v>186.8</v>
      </c>
      <c r="BI71" s="322">
        <v>201.6</v>
      </c>
      <c r="BJ71" s="322">
        <v>223.9</v>
      </c>
      <c r="BK71" s="322">
        <v>246.6</v>
      </c>
      <c r="BL71" s="322">
        <v>274.10000000000002</v>
      </c>
      <c r="BM71" s="322">
        <v>302</v>
      </c>
      <c r="BN71" s="322">
        <v>330.1</v>
      </c>
      <c r="BO71" s="322">
        <v>351.4</v>
      </c>
      <c r="BP71" s="322">
        <v>365.9</v>
      </c>
      <c r="BQ71" s="322">
        <v>383.3</v>
      </c>
      <c r="BR71" s="322">
        <v>400.8</v>
      </c>
      <c r="BS71" s="322">
        <v>421.8</v>
      </c>
      <c r="BT71" s="322">
        <v>441.6</v>
      </c>
      <c r="BU71" s="322">
        <v>456.5</v>
      </c>
      <c r="BV71" s="322">
        <v>481.8</v>
      </c>
      <c r="BW71" s="322">
        <v>520.79999999999995</v>
      </c>
      <c r="BX71" s="322">
        <v>568.20000000000005</v>
      </c>
      <c r="BY71" s="322">
        <v>604.1</v>
      </c>
      <c r="BZ71" s="322">
        <v>649.6</v>
      </c>
      <c r="CA71" s="322">
        <v>696.1</v>
      </c>
      <c r="CB71" s="322">
        <v>741.2</v>
      </c>
      <c r="CC71" s="322">
        <v>791.9</v>
      </c>
      <c r="CD71" s="322">
        <v>830.8</v>
      </c>
      <c r="CE71" s="322">
        <v>882.6</v>
      </c>
      <c r="CF71" s="322">
        <v>922.8</v>
      </c>
      <c r="CG71" s="322">
        <v>966.8</v>
      </c>
      <c r="CH71" s="322">
        <v>1008.9</v>
      </c>
      <c r="CI71" s="322">
        <v>1033.9000000000001</v>
      </c>
      <c r="CJ71" s="322">
        <v>1080.7</v>
      </c>
      <c r="CK71" s="322">
        <v>1138.2</v>
      </c>
      <c r="CL71" s="322"/>
      <c r="CM71" s="322"/>
      <c r="CN71" s="322"/>
      <c r="CO71" s="322"/>
      <c r="CP71" s="322"/>
      <c r="CQ71" s="322"/>
      <c r="CR71" s="322"/>
      <c r="CS71" s="322"/>
      <c r="CT71" s="322"/>
      <c r="CU71" s="322"/>
      <c r="CV71" s="322"/>
      <c r="CW71" s="322"/>
      <c r="CX71" s="322"/>
      <c r="CY71" s="322"/>
    </row>
    <row r="72" spans="1:103" x14ac:dyDescent="0.2">
      <c r="A72" s="322" t="s">
        <v>978</v>
      </c>
      <c r="B72" s="322" t="s">
        <v>1997</v>
      </c>
      <c r="C72" s="322">
        <v>0.5</v>
      </c>
      <c r="D72" s="322">
        <v>0.6</v>
      </c>
      <c r="E72" s="322">
        <v>0.6</v>
      </c>
      <c r="F72" s="322">
        <v>0.5</v>
      </c>
      <c r="G72" s="322">
        <v>0.5</v>
      </c>
      <c r="H72" s="322">
        <v>0.5</v>
      </c>
      <c r="I72" s="322">
        <v>0.5</v>
      </c>
      <c r="J72" s="322">
        <v>0.5</v>
      </c>
      <c r="K72" s="322">
        <v>0.6</v>
      </c>
      <c r="L72" s="322">
        <v>0.6</v>
      </c>
      <c r="M72" s="322">
        <v>0.6</v>
      </c>
      <c r="N72" s="322">
        <v>0.7</v>
      </c>
      <c r="O72" s="322">
        <v>0.7</v>
      </c>
      <c r="P72" s="322">
        <v>0.8</v>
      </c>
      <c r="Q72" s="322">
        <v>0.9</v>
      </c>
      <c r="R72" s="322">
        <v>1</v>
      </c>
      <c r="S72" s="322">
        <v>1.1000000000000001</v>
      </c>
      <c r="T72" s="322">
        <v>1.3</v>
      </c>
      <c r="U72" s="322">
        <v>1.6</v>
      </c>
      <c r="V72" s="322">
        <v>1.9</v>
      </c>
      <c r="W72" s="322">
        <v>2</v>
      </c>
      <c r="X72" s="322">
        <v>2.2999999999999998</v>
      </c>
      <c r="Y72" s="322">
        <v>2.5</v>
      </c>
      <c r="Z72" s="322">
        <v>2.9</v>
      </c>
      <c r="AA72" s="322">
        <v>3.1</v>
      </c>
      <c r="AB72" s="322">
        <v>3.4</v>
      </c>
      <c r="AC72" s="322">
        <v>3.7</v>
      </c>
      <c r="AD72" s="322">
        <v>4.0999999999999996</v>
      </c>
      <c r="AE72" s="322">
        <v>4.5999999999999996</v>
      </c>
      <c r="AF72" s="322">
        <v>5.3</v>
      </c>
      <c r="AG72" s="322">
        <v>5.9</v>
      </c>
      <c r="AH72" s="322">
        <v>6.3</v>
      </c>
      <c r="AI72" s="322">
        <v>6.8</v>
      </c>
      <c r="AJ72" s="322">
        <v>7.5</v>
      </c>
      <c r="AK72" s="322">
        <v>8.3000000000000007</v>
      </c>
      <c r="AL72" s="322">
        <v>9.1</v>
      </c>
      <c r="AM72" s="322">
        <v>10</v>
      </c>
      <c r="AN72" s="322">
        <v>11.3</v>
      </c>
      <c r="AO72" s="322">
        <v>13.2</v>
      </c>
      <c r="AP72" s="322">
        <v>15.7</v>
      </c>
      <c r="AQ72" s="322">
        <v>18.3</v>
      </c>
      <c r="AR72" s="322">
        <v>20.9</v>
      </c>
      <c r="AS72" s="322">
        <v>24.3</v>
      </c>
      <c r="AT72" s="322">
        <v>27.6</v>
      </c>
      <c r="AU72" s="322">
        <v>30.6</v>
      </c>
      <c r="AV72" s="322">
        <v>35.299999999999997</v>
      </c>
      <c r="AW72" s="322">
        <v>41.7</v>
      </c>
      <c r="AX72" s="322">
        <v>48.6</v>
      </c>
      <c r="AY72" s="322">
        <v>55.1</v>
      </c>
      <c r="AZ72" s="322">
        <v>63.6</v>
      </c>
      <c r="BA72" s="322">
        <v>72.900000000000006</v>
      </c>
      <c r="BB72" s="322">
        <v>84.7</v>
      </c>
      <c r="BC72" s="322">
        <v>100</v>
      </c>
      <c r="BD72" s="322">
        <v>115.2</v>
      </c>
      <c r="BE72" s="322">
        <v>127.4</v>
      </c>
      <c r="BF72" s="322">
        <v>135.80000000000001</v>
      </c>
      <c r="BG72" s="322">
        <v>145.80000000000001</v>
      </c>
      <c r="BH72" s="322">
        <v>157.4</v>
      </c>
      <c r="BI72" s="322">
        <v>170.9</v>
      </c>
      <c r="BJ72" s="322">
        <v>188.8</v>
      </c>
      <c r="BK72" s="322">
        <v>207.7</v>
      </c>
      <c r="BL72" s="322">
        <v>228.8</v>
      </c>
      <c r="BM72" s="322">
        <v>253.3</v>
      </c>
      <c r="BN72" s="322">
        <v>277.60000000000002</v>
      </c>
      <c r="BO72" s="322">
        <v>295.5</v>
      </c>
      <c r="BP72" s="322">
        <v>307.2</v>
      </c>
      <c r="BQ72" s="322">
        <v>318.39999999999998</v>
      </c>
      <c r="BR72" s="322">
        <v>330.1</v>
      </c>
      <c r="BS72" s="322">
        <v>345.5</v>
      </c>
      <c r="BT72" s="322">
        <v>360.1</v>
      </c>
      <c r="BU72" s="322">
        <v>373.2</v>
      </c>
      <c r="BV72" s="322">
        <v>393.9</v>
      </c>
      <c r="BW72" s="322">
        <v>427.1</v>
      </c>
      <c r="BX72" s="322">
        <v>469.5</v>
      </c>
      <c r="BY72" s="322">
        <v>498.4</v>
      </c>
      <c r="BZ72" s="322">
        <v>537.9</v>
      </c>
      <c r="CA72" s="322">
        <v>577.20000000000005</v>
      </c>
      <c r="CB72" s="322">
        <v>617</v>
      </c>
      <c r="CC72" s="322">
        <v>658.1</v>
      </c>
      <c r="CD72" s="322">
        <v>690.1</v>
      </c>
      <c r="CE72" s="322">
        <v>736.6</v>
      </c>
      <c r="CF72" s="322">
        <v>770.5</v>
      </c>
      <c r="CG72" s="322">
        <v>808.3</v>
      </c>
      <c r="CH72" s="322">
        <v>847.3</v>
      </c>
      <c r="CI72" s="322">
        <v>870.5</v>
      </c>
      <c r="CJ72" s="322">
        <v>912.8</v>
      </c>
      <c r="CK72" s="322">
        <v>963.7</v>
      </c>
      <c r="CL72" s="322"/>
      <c r="CM72" s="322"/>
      <c r="CN72" s="322"/>
      <c r="CO72" s="322"/>
      <c r="CP72" s="322"/>
      <c r="CQ72" s="322"/>
      <c r="CR72" s="322"/>
      <c r="CS72" s="322"/>
      <c r="CT72" s="322"/>
      <c r="CU72" s="322"/>
      <c r="CV72" s="322"/>
      <c r="CW72" s="322"/>
      <c r="CX72" s="322"/>
      <c r="CY72" s="322"/>
    </row>
    <row r="73" spans="1:103" x14ac:dyDescent="0.2">
      <c r="A73" s="322" t="s">
        <v>975</v>
      </c>
      <c r="B73" s="322" t="s">
        <v>1998</v>
      </c>
      <c r="C73" s="322">
        <v>0</v>
      </c>
      <c r="D73" s="322">
        <v>0</v>
      </c>
      <c r="E73" s="322">
        <v>0</v>
      </c>
      <c r="F73" s="322">
        <v>0</v>
      </c>
      <c r="G73" s="322">
        <v>0</v>
      </c>
      <c r="H73" s="322">
        <v>0</v>
      </c>
      <c r="I73" s="322">
        <v>0</v>
      </c>
      <c r="J73" s="322">
        <v>0</v>
      </c>
      <c r="K73" s="322">
        <v>0</v>
      </c>
      <c r="L73" s="322">
        <v>0</v>
      </c>
      <c r="M73" s="322">
        <v>0</v>
      </c>
      <c r="N73" s="322">
        <v>0</v>
      </c>
      <c r="O73" s="322">
        <v>0</v>
      </c>
      <c r="P73" s="322">
        <v>0</v>
      </c>
      <c r="Q73" s="322">
        <v>0</v>
      </c>
      <c r="R73" s="322">
        <v>0.1</v>
      </c>
      <c r="S73" s="322">
        <v>0.1</v>
      </c>
      <c r="T73" s="322">
        <v>0.1</v>
      </c>
      <c r="U73" s="322">
        <v>0.1</v>
      </c>
      <c r="V73" s="322">
        <v>0.1</v>
      </c>
      <c r="W73" s="322">
        <v>0.1</v>
      </c>
      <c r="X73" s="322">
        <v>0.1</v>
      </c>
      <c r="Y73" s="322">
        <v>0.1</v>
      </c>
      <c r="Z73" s="322">
        <v>0.2</v>
      </c>
      <c r="AA73" s="322">
        <v>0.2</v>
      </c>
      <c r="AB73" s="322">
        <v>0.2</v>
      </c>
      <c r="AC73" s="322">
        <v>0.2</v>
      </c>
      <c r="AD73" s="322">
        <v>0.2</v>
      </c>
      <c r="AE73" s="322">
        <v>0.2</v>
      </c>
      <c r="AF73" s="322">
        <v>0.3</v>
      </c>
      <c r="AG73" s="322">
        <v>0.3</v>
      </c>
      <c r="AH73" s="322">
        <v>0.6</v>
      </c>
      <c r="AI73" s="322">
        <v>0.7</v>
      </c>
      <c r="AJ73" s="322">
        <v>0.9</v>
      </c>
      <c r="AK73" s="322">
        <v>1.1000000000000001</v>
      </c>
      <c r="AL73" s="322">
        <v>1.5</v>
      </c>
      <c r="AM73" s="322">
        <v>1.6</v>
      </c>
      <c r="AN73" s="322">
        <v>2</v>
      </c>
      <c r="AO73" s="322">
        <v>2.4</v>
      </c>
      <c r="AP73" s="322">
        <v>3</v>
      </c>
      <c r="AQ73" s="322">
        <v>3.8</v>
      </c>
      <c r="AR73" s="322">
        <v>4.5</v>
      </c>
      <c r="AS73" s="322">
        <v>5.3</v>
      </c>
      <c r="AT73" s="322">
        <v>6</v>
      </c>
      <c r="AU73" s="322">
        <v>6.7</v>
      </c>
      <c r="AV73" s="322">
        <v>7.7</v>
      </c>
      <c r="AW73" s="322">
        <v>8.8000000000000007</v>
      </c>
      <c r="AX73" s="322">
        <v>9.9</v>
      </c>
      <c r="AY73" s="322">
        <v>11.1</v>
      </c>
      <c r="AZ73" s="322">
        <v>12.8</v>
      </c>
      <c r="BA73" s="322">
        <v>14.4</v>
      </c>
      <c r="BB73" s="322">
        <v>16.399999999999999</v>
      </c>
      <c r="BC73" s="322">
        <v>18.3</v>
      </c>
      <c r="BD73" s="322">
        <v>19.3</v>
      </c>
      <c r="BE73" s="322">
        <v>22.4</v>
      </c>
      <c r="BF73" s="322">
        <v>24.9</v>
      </c>
      <c r="BG73" s="322">
        <v>27</v>
      </c>
      <c r="BH73" s="322">
        <v>29.4</v>
      </c>
      <c r="BI73" s="322">
        <v>30.7</v>
      </c>
      <c r="BJ73" s="322">
        <v>35.1</v>
      </c>
      <c r="BK73" s="322">
        <v>38.9</v>
      </c>
      <c r="BL73" s="322">
        <v>45.3</v>
      </c>
      <c r="BM73" s="322">
        <v>48.7</v>
      </c>
      <c r="BN73" s="322">
        <v>52.5</v>
      </c>
      <c r="BO73" s="322">
        <v>55.9</v>
      </c>
      <c r="BP73" s="322">
        <v>58.7</v>
      </c>
      <c r="BQ73" s="322">
        <v>64.8</v>
      </c>
      <c r="BR73" s="322">
        <v>70.7</v>
      </c>
      <c r="BS73" s="322">
        <v>76.3</v>
      </c>
      <c r="BT73" s="322">
        <v>81.5</v>
      </c>
      <c r="BU73" s="322">
        <v>83.2</v>
      </c>
      <c r="BV73" s="322">
        <v>87.9</v>
      </c>
      <c r="BW73" s="322">
        <v>93.7</v>
      </c>
      <c r="BX73" s="322">
        <v>98.6</v>
      </c>
      <c r="BY73" s="322">
        <v>105.7</v>
      </c>
      <c r="BZ73" s="322">
        <v>111.8</v>
      </c>
      <c r="CA73" s="322">
        <v>119</v>
      </c>
      <c r="CB73" s="322">
        <v>124.2</v>
      </c>
      <c r="CC73" s="322">
        <v>133.80000000000001</v>
      </c>
      <c r="CD73" s="322">
        <v>140.80000000000001</v>
      </c>
      <c r="CE73" s="322">
        <v>146.1</v>
      </c>
      <c r="CF73" s="322">
        <v>152.30000000000001</v>
      </c>
      <c r="CG73" s="322">
        <v>158.5</v>
      </c>
      <c r="CH73" s="322">
        <v>161.6</v>
      </c>
      <c r="CI73" s="322">
        <v>163.4</v>
      </c>
      <c r="CJ73" s="322">
        <v>167.9</v>
      </c>
      <c r="CK73" s="322">
        <v>174.4</v>
      </c>
      <c r="CL73" s="322"/>
      <c r="CM73" s="322"/>
      <c r="CN73" s="322"/>
      <c r="CO73" s="322"/>
      <c r="CP73" s="322"/>
      <c r="CQ73" s="322"/>
      <c r="CR73" s="322"/>
      <c r="CS73" s="322"/>
      <c r="CT73" s="322"/>
      <c r="CU73" s="322"/>
      <c r="CV73" s="322"/>
      <c r="CW73" s="322"/>
      <c r="CX73" s="322"/>
      <c r="CY73" s="322"/>
    </row>
    <row r="74" spans="1:103" x14ac:dyDescent="0.2">
      <c r="A74" s="322" t="s">
        <v>972</v>
      </c>
      <c r="B74" s="83" t="s">
        <v>1999</v>
      </c>
      <c r="C74" s="322">
        <v>2.4</v>
      </c>
      <c r="D74" s="322">
        <v>2.1</v>
      </c>
      <c r="E74" s="322">
        <v>1.8</v>
      </c>
      <c r="F74" s="322">
        <v>1.4</v>
      </c>
      <c r="G74" s="322">
        <v>1.3</v>
      </c>
      <c r="H74" s="322">
        <v>1.5</v>
      </c>
      <c r="I74" s="322">
        <v>1.5</v>
      </c>
      <c r="J74" s="322">
        <v>1.7</v>
      </c>
      <c r="K74" s="322">
        <v>1.8</v>
      </c>
      <c r="L74" s="322">
        <v>1.7</v>
      </c>
      <c r="M74" s="322">
        <v>1.8</v>
      </c>
      <c r="N74" s="322">
        <v>1.9</v>
      </c>
      <c r="O74" s="322">
        <v>2.2000000000000002</v>
      </c>
      <c r="P74" s="322">
        <v>2.6</v>
      </c>
      <c r="Q74" s="322">
        <v>3.2</v>
      </c>
      <c r="R74" s="322">
        <v>3.5</v>
      </c>
      <c r="S74" s="322">
        <v>3.8</v>
      </c>
      <c r="T74" s="322">
        <v>4.7</v>
      </c>
      <c r="U74" s="322">
        <v>4.9000000000000004</v>
      </c>
      <c r="V74" s="322">
        <v>5.2</v>
      </c>
      <c r="W74" s="322">
        <v>5.3</v>
      </c>
      <c r="X74" s="322">
        <v>5.4</v>
      </c>
      <c r="Y74" s="322">
        <v>6</v>
      </c>
      <c r="Z74" s="322">
        <v>6.3</v>
      </c>
      <c r="AA74" s="322">
        <v>6.8</v>
      </c>
      <c r="AB74" s="322">
        <v>6.8</v>
      </c>
      <c r="AC74" s="322">
        <v>7.1</v>
      </c>
      <c r="AD74" s="322">
        <v>7.6</v>
      </c>
      <c r="AE74" s="322">
        <v>8</v>
      </c>
      <c r="AF74" s="322">
        <v>8.1</v>
      </c>
      <c r="AG74" s="322">
        <v>8.6999999999999993</v>
      </c>
      <c r="AH74" s="322">
        <v>9.1999999999999993</v>
      </c>
      <c r="AI74" s="322">
        <v>9.6</v>
      </c>
      <c r="AJ74" s="322">
        <v>10.1</v>
      </c>
      <c r="AK74" s="322">
        <v>10.6</v>
      </c>
      <c r="AL74" s="322">
        <v>11.4</v>
      </c>
      <c r="AM74" s="322">
        <v>12.1</v>
      </c>
      <c r="AN74" s="322">
        <v>13.1</v>
      </c>
      <c r="AO74" s="322">
        <v>14.3</v>
      </c>
      <c r="AP74" s="322">
        <v>15.9</v>
      </c>
      <c r="AQ74" s="322">
        <v>18</v>
      </c>
      <c r="AR74" s="322">
        <v>20</v>
      </c>
      <c r="AS74" s="322">
        <v>22.4</v>
      </c>
      <c r="AT74" s="322">
        <v>24.5</v>
      </c>
      <c r="AU74" s="322">
        <v>26.1</v>
      </c>
      <c r="AV74" s="322">
        <v>28.5</v>
      </c>
      <c r="AW74" s="322">
        <v>32</v>
      </c>
      <c r="AX74" s="322">
        <v>36.200000000000003</v>
      </c>
      <c r="AY74" s="322">
        <v>41.4</v>
      </c>
      <c r="AZ74" s="322">
        <v>45.2</v>
      </c>
      <c r="BA74" s="322">
        <v>50.7</v>
      </c>
      <c r="BB74" s="322">
        <v>55.4</v>
      </c>
      <c r="BC74" s="322">
        <v>59.8</v>
      </c>
      <c r="BD74" s="322">
        <v>61.7</v>
      </c>
      <c r="BE74" s="322">
        <v>68.900000000000006</v>
      </c>
      <c r="BF74" s="322">
        <v>80</v>
      </c>
      <c r="BG74" s="322">
        <v>90.1</v>
      </c>
      <c r="BH74" s="322">
        <v>95</v>
      </c>
      <c r="BI74" s="322">
        <v>103.1</v>
      </c>
      <c r="BJ74" s="322">
        <v>114.2</v>
      </c>
      <c r="BK74" s="322">
        <v>121.8</v>
      </c>
      <c r="BL74" s="322">
        <v>126.4</v>
      </c>
      <c r="BM74" s="322">
        <v>123.7</v>
      </c>
      <c r="BN74" s="322">
        <v>133.6</v>
      </c>
      <c r="BO74" s="322">
        <v>146.1</v>
      </c>
      <c r="BP74" s="322">
        <v>161.9</v>
      </c>
      <c r="BQ74" s="322">
        <v>177.9</v>
      </c>
      <c r="BR74" s="322">
        <v>195</v>
      </c>
      <c r="BS74" s="322">
        <v>214.3</v>
      </c>
      <c r="BT74" s="322">
        <v>227.6</v>
      </c>
      <c r="BU74" s="322">
        <v>244.1</v>
      </c>
      <c r="BV74" s="322">
        <v>263.5</v>
      </c>
      <c r="BW74" s="322">
        <v>264.7</v>
      </c>
      <c r="BX74" s="322">
        <v>258.2</v>
      </c>
      <c r="BY74" s="322">
        <v>265.5</v>
      </c>
      <c r="BZ74" s="322">
        <v>276.60000000000002</v>
      </c>
      <c r="CA74" s="322">
        <v>289.39999999999998</v>
      </c>
      <c r="CB74" s="322">
        <v>302.10000000000002</v>
      </c>
      <c r="CC74" s="322">
        <v>312.2</v>
      </c>
      <c r="CD74" s="322">
        <v>311.7</v>
      </c>
      <c r="CE74" s="322">
        <v>289.7</v>
      </c>
      <c r="CF74" s="322">
        <v>292.89999999999998</v>
      </c>
      <c r="CG74" s="322">
        <v>308.10000000000002</v>
      </c>
      <c r="CH74" s="322">
        <v>319.5</v>
      </c>
      <c r="CI74" s="322">
        <v>334.5</v>
      </c>
      <c r="CJ74" s="322">
        <v>354.1</v>
      </c>
      <c r="CK74" s="322">
        <v>368.4</v>
      </c>
      <c r="CL74" s="322"/>
      <c r="CM74" s="322"/>
      <c r="CN74" s="322"/>
      <c r="CO74" s="322"/>
      <c r="CP74" s="322"/>
      <c r="CQ74" s="322"/>
      <c r="CR74" s="322"/>
      <c r="CS74" s="322"/>
      <c r="CT74" s="322"/>
      <c r="CU74" s="322"/>
      <c r="CV74" s="322"/>
      <c r="CW74" s="322"/>
      <c r="CX74" s="322"/>
      <c r="CY74" s="322"/>
    </row>
    <row r="75" spans="1:103" x14ac:dyDescent="0.2">
      <c r="A75" s="322" t="s">
        <v>969</v>
      </c>
      <c r="B75" s="322" t="s">
        <v>2000</v>
      </c>
      <c r="C75" s="322">
        <v>0.8</v>
      </c>
      <c r="D75" s="322">
        <v>0.6</v>
      </c>
      <c r="E75" s="322">
        <v>0.5</v>
      </c>
      <c r="F75" s="322">
        <v>0.4</v>
      </c>
      <c r="G75" s="322">
        <v>0.4</v>
      </c>
      <c r="H75" s="322">
        <v>0.5</v>
      </c>
      <c r="I75" s="322">
        <v>0.5</v>
      </c>
      <c r="J75" s="322">
        <v>0.5</v>
      </c>
      <c r="K75" s="322">
        <v>0.6</v>
      </c>
      <c r="L75" s="322">
        <v>0.5</v>
      </c>
      <c r="M75" s="322">
        <v>0.6</v>
      </c>
      <c r="N75" s="322">
        <v>0.7</v>
      </c>
      <c r="O75" s="322">
        <v>0.8</v>
      </c>
      <c r="P75" s="322">
        <v>0.6</v>
      </c>
      <c r="Q75" s="322">
        <v>0.6</v>
      </c>
      <c r="R75" s="322">
        <v>0.7</v>
      </c>
      <c r="S75" s="322">
        <v>1</v>
      </c>
      <c r="T75" s="322">
        <v>1.7</v>
      </c>
      <c r="U75" s="322">
        <v>2</v>
      </c>
      <c r="V75" s="322">
        <v>2.2999999999999998</v>
      </c>
      <c r="W75" s="322">
        <v>2.5</v>
      </c>
      <c r="X75" s="322">
        <v>2.6</v>
      </c>
      <c r="Y75" s="322">
        <v>3</v>
      </c>
      <c r="Z75" s="322">
        <v>3.2</v>
      </c>
      <c r="AA75" s="322">
        <v>3.7</v>
      </c>
      <c r="AB75" s="322">
        <v>3.8</v>
      </c>
      <c r="AC75" s="322">
        <v>4.2</v>
      </c>
      <c r="AD75" s="322">
        <v>4.5</v>
      </c>
      <c r="AE75" s="322">
        <v>4.9000000000000004</v>
      </c>
      <c r="AF75" s="322">
        <v>5.0999999999999996</v>
      </c>
      <c r="AG75" s="322">
        <v>5.5</v>
      </c>
      <c r="AH75" s="322">
        <v>5.8</v>
      </c>
      <c r="AI75" s="322">
        <v>6.2</v>
      </c>
      <c r="AJ75" s="322">
        <v>6.6</v>
      </c>
      <c r="AK75" s="322">
        <v>7</v>
      </c>
      <c r="AL75" s="322">
        <v>7.5</v>
      </c>
      <c r="AM75" s="322">
        <v>8</v>
      </c>
      <c r="AN75" s="322">
        <v>8.6</v>
      </c>
      <c r="AO75" s="322">
        <v>9.4</v>
      </c>
      <c r="AP75" s="322">
        <v>10.3</v>
      </c>
      <c r="AQ75" s="322">
        <v>11.5</v>
      </c>
      <c r="AR75" s="322">
        <v>13</v>
      </c>
      <c r="AS75" s="322">
        <v>14.6</v>
      </c>
      <c r="AT75" s="322">
        <v>15.8</v>
      </c>
      <c r="AU75" s="322">
        <v>16.600000000000001</v>
      </c>
      <c r="AV75" s="322">
        <v>17.7</v>
      </c>
      <c r="AW75" s="322">
        <v>20.6</v>
      </c>
      <c r="AX75" s="322">
        <v>23</v>
      </c>
      <c r="AY75" s="322">
        <v>26.6</v>
      </c>
      <c r="AZ75" s="322">
        <v>29.5</v>
      </c>
      <c r="BA75" s="322">
        <v>33.200000000000003</v>
      </c>
      <c r="BB75" s="322">
        <v>35.1</v>
      </c>
      <c r="BC75" s="322">
        <v>38.4</v>
      </c>
      <c r="BD75" s="322">
        <v>39.799999999999997</v>
      </c>
      <c r="BE75" s="322">
        <v>45</v>
      </c>
      <c r="BF75" s="322">
        <v>53</v>
      </c>
      <c r="BG75" s="322">
        <v>62</v>
      </c>
      <c r="BH75" s="322">
        <v>65.8</v>
      </c>
      <c r="BI75" s="322">
        <v>71.8</v>
      </c>
      <c r="BJ75" s="322">
        <v>79.5</v>
      </c>
      <c r="BK75" s="322">
        <v>84.8</v>
      </c>
      <c r="BL75" s="322">
        <v>87.2</v>
      </c>
      <c r="BM75" s="322">
        <v>84.4</v>
      </c>
      <c r="BN75" s="322">
        <v>93.1</v>
      </c>
      <c r="BO75" s="322">
        <v>102.6</v>
      </c>
      <c r="BP75" s="322">
        <v>115.9</v>
      </c>
      <c r="BQ75" s="322">
        <v>129.1</v>
      </c>
      <c r="BR75" s="322">
        <v>142.80000000000001</v>
      </c>
      <c r="BS75" s="322">
        <v>157.19999999999999</v>
      </c>
      <c r="BT75" s="322">
        <v>165.2</v>
      </c>
      <c r="BU75" s="322">
        <v>177.7</v>
      </c>
      <c r="BV75" s="322">
        <v>189.3</v>
      </c>
      <c r="BW75" s="322">
        <v>194.8</v>
      </c>
      <c r="BX75" s="322">
        <v>191.8</v>
      </c>
      <c r="BY75" s="322">
        <v>195.1</v>
      </c>
      <c r="BZ75" s="322">
        <v>201.5</v>
      </c>
      <c r="CA75" s="322">
        <v>211.8</v>
      </c>
      <c r="CB75" s="322">
        <v>220.6</v>
      </c>
      <c r="CC75" s="322">
        <v>228.5</v>
      </c>
      <c r="CD75" s="322">
        <v>226.7</v>
      </c>
      <c r="CE75" s="322">
        <v>210.4</v>
      </c>
      <c r="CF75" s="322">
        <v>211.9</v>
      </c>
      <c r="CG75" s="322">
        <v>222.8</v>
      </c>
      <c r="CH75" s="322">
        <v>229.2</v>
      </c>
      <c r="CI75" s="322">
        <v>239.7</v>
      </c>
      <c r="CJ75" s="322">
        <v>254.2</v>
      </c>
      <c r="CK75" s="322">
        <v>265.5</v>
      </c>
      <c r="CL75" s="322"/>
      <c r="CM75" s="322"/>
      <c r="CN75" s="322"/>
      <c r="CO75" s="322"/>
      <c r="CP75" s="322"/>
      <c r="CQ75" s="322"/>
      <c r="CR75" s="322"/>
      <c r="CS75" s="322"/>
      <c r="CT75" s="322"/>
      <c r="CU75" s="322"/>
      <c r="CV75" s="322"/>
      <c r="CW75" s="322"/>
      <c r="CX75" s="322"/>
      <c r="CY75" s="322"/>
    </row>
    <row r="76" spans="1:103" x14ac:dyDescent="0.2">
      <c r="A76" s="322" t="s">
        <v>966</v>
      </c>
      <c r="B76" s="322" t="s">
        <v>2001</v>
      </c>
      <c r="C76" s="322">
        <v>0.7</v>
      </c>
      <c r="D76" s="322">
        <v>0.6</v>
      </c>
      <c r="E76" s="322">
        <v>0.5</v>
      </c>
      <c r="F76" s="322">
        <v>0.4</v>
      </c>
      <c r="G76" s="322">
        <v>0.4</v>
      </c>
      <c r="H76" s="322">
        <v>0.4</v>
      </c>
      <c r="I76" s="322">
        <v>0.4</v>
      </c>
      <c r="J76" s="322">
        <v>0.5</v>
      </c>
      <c r="K76" s="322">
        <v>0.5</v>
      </c>
      <c r="L76" s="322">
        <v>0.5</v>
      </c>
      <c r="M76" s="322">
        <v>0.6</v>
      </c>
      <c r="N76" s="322">
        <v>0.6</v>
      </c>
      <c r="O76" s="322">
        <v>0.7</v>
      </c>
      <c r="P76" s="322">
        <v>0.6</v>
      </c>
      <c r="Q76" s="322">
        <v>0.5</v>
      </c>
      <c r="R76" s="322">
        <v>0.6</v>
      </c>
      <c r="S76" s="322">
        <v>0.9</v>
      </c>
      <c r="T76" s="322">
        <v>1.6</v>
      </c>
      <c r="U76" s="322">
        <v>1.8</v>
      </c>
      <c r="V76" s="322">
        <v>2</v>
      </c>
      <c r="W76" s="322">
        <v>2.2000000000000002</v>
      </c>
      <c r="X76" s="322">
        <v>2.2999999999999998</v>
      </c>
      <c r="Y76" s="322">
        <v>2.7</v>
      </c>
      <c r="Z76" s="322">
        <v>2.8</v>
      </c>
      <c r="AA76" s="322">
        <v>3.2</v>
      </c>
      <c r="AB76" s="322">
        <v>3.3</v>
      </c>
      <c r="AC76" s="322">
        <v>3.6</v>
      </c>
      <c r="AD76" s="322">
        <v>4</v>
      </c>
      <c r="AE76" s="322">
        <v>4.3</v>
      </c>
      <c r="AF76" s="322">
        <v>4.4000000000000004</v>
      </c>
      <c r="AG76" s="322">
        <v>4.8</v>
      </c>
      <c r="AH76" s="322">
        <v>5.0999999999999996</v>
      </c>
      <c r="AI76" s="322">
        <v>5.4</v>
      </c>
      <c r="AJ76" s="322">
        <v>5.8</v>
      </c>
      <c r="AK76" s="322">
        <v>6.2</v>
      </c>
      <c r="AL76" s="322">
        <v>6.6</v>
      </c>
      <c r="AM76" s="322">
        <v>7</v>
      </c>
      <c r="AN76" s="322">
        <v>7.6</v>
      </c>
      <c r="AO76" s="322">
        <v>8.1999999999999993</v>
      </c>
      <c r="AP76" s="322">
        <v>9.1</v>
      </c>
      <c r="AQ76" s="322">
        <v>10.1</v>
      </c>
      <c r="AR76" s="322">
        <v>11.4</v>
      </c>
      <c r="AS76" s="322">
        <v>12.9</v>
      </c>
      <c r="AT76" s="322">
        <v>14</v>
      </c>
      <c r="AU76" s="322">
        <v>14.7</v>
      </c>
      <c r="AV76" s="322">
        <v>15.7</v>
      </c>
      <c r="AW76" s="322">
        <v>18.3</v>
      </c>
      <c r="AX76" s="322">
        <v>20.5</v>
      </c>
      <c r="AY76" s="322">
        <v>23.8</v>
      </c>
      <c r="AZ76" s="322">
        <v>26.4</v>
      </c>
      <c r="BA76" s="322">
        <v>29.8</v>
      </c>
      <c r="BB76" s="322">
        <v>31.2</v>
      </c>
      <c r="BC76" s="322">
        <v>33.9</v>
      </c>
      <c r="BD76" s="322">
        <v>35.1</v>
      </c>
      <c r="BE76" s="322">
        <v>39.9</v>
      </c>
      <c r="BF76" s="322">
        <v>45.9</v>
      </c>
      <c r="BG76" s="322">
        <v>53.4</v>
      </c>
      <c r="BH76" s="322">
        <v>56.2</v>
      </c>
      <c r="BI76" s="322">
        <v>61.5</v>
      </c>
      <c r="BJ76" s="322">
        <v>68.3</v>
      </c>
      <c r="BK76" s="322">
        <v>72.5</v>
      </c>
      <c r="BL76" s="322">
        <v>73.900000000000006</v>
      </c>
      <c r="BM76" s="322">
        <v>69.400000000000006</v>
      </c>
      <c r="BN76" s="322">
        <v>73.7</v>
      </c>
      <c r="BO76" s="322">
        <v>78.900000000000006</v>
      </c>
      <c r="BP76" s="322">
        <v>86.5</v>
      </c>
      <c r="BQ76" s="322">
        <v>93.5</v>
      </c>
      <c r="BR76" s="322">
        <v>100.1</v>
      </c>
      <c r="BS76" s="322">
        <v>106.3</v>
      </c>
      <c r="BT76" s="322">
        <v>112.8</v>
      </c>
      <c r="BU76" s="322">
        <v>119.9</v>
      </c>
      <c r="BV76" s="322">
        <v>127.4</v>
      </c>
      <c r="BW76" s="322">
        <v>133.80000000000001</v>
      </c>
      <c r="BX76" s="322">
        <v>136.80000000000001</v>
      </c>
      <c r="BY76" s="322">
        <v>143.5</v>
      </c>
      <c r="BZ76" s="322">
        <v>148.5</v>
      </c>
      <c r="CA76" s="322">
        <v>155.1</v>
      </c>
      <c r="CB76" s="322">
        <v>157.30000000000001</v>
      </c>
      <c r="CC76" s="322">
        <v>162.4</v>
      </c>
      <c r="CD76" s="322">
        <v>158.9</v>
      </c>
      <c r="CE76" s="322">
        <v>149.19999999999999</v>
      </c>
      <c r="CF76" s="322">
        <v>152.4</v>
      </c>
      <c r="CG76" s="322">
        <v>161.69999999999999</v>
      </c>
      <c r="CH76" s="322">
        <v>165.2</v>
      </c>
      <c r="CI76" s="322">
        <v>169.3</v>
      </c>
      <c r="CJ76" s="322">
        <v>176.7</v>
      </c>
      <c r="CK76" s="322">
        <v>181.3</v>
      </c>
      <c r="CL76" s="322"/>
      <c r="CM76" s="322"/>
      <c r="CN76" s="322"/>
      <c r="CO76" s="322"/>
      <c r="CP76" s="322"/>
      <c r="CQ76" s="322"/>
      <c r="CR76" s="322"/>
      <c r="CS76" s="322"/>
      <c r="CT76" s="322"/>
      <c r="CU76" s="322"/>
      <c r="CV76" s="322"/>
      <c r="CW76" s="322"/>
      <c r="CX76" s="322"/>
      <c r="CY76" s="322"/>
    </row>
    <row r="77" spans="1:103" x14ac:dyDescent="0.2">
      <c r="A77" s="322" t="s">
        <v>963</v>
      </c>
      <c r="B77" s="322" t="s">
        <v>2002</v>
      </c>
      <c r="C77" s="322">
        <v>0.1</v>
      </c>
      <c r="D77" s="322">
        <v>0.1</v>
      </c>
      <c r="E77" s="322">
        <v>0.1</v>
      </c>
      <c r="F77" s="322">
        <v>0</v>
      </c>
      <c r="G77" s="322">
        <v>0</v>
      </c>
      <c r="H77" s="322">
        <v>0.1</v>
      </c>
      <c r="I77" s="322">
        <v>0.1</v>
      </c>
      <c r="J77" s="322">
        <v>0.1</v>
      </c>
      <c r="K77" s="322">
        <v>0.1</v>
      </c>
      <c r="L77" s="322">
        <v>0.1</v>
      </c>
      <c r="M77" s="322">
        <v>0.1</v>
      </c>
      <c r="N77" s="322">
        <v>0.1</v>
      </c>
      <c r="O77" s="322">
        <v>0.1</v>
      </c>
      <c r="P77" s="322">
        <v>0.1</v>
      </c>
      <c r="Q77" s="322">
        <v>0.1</v>
      </c>
      <c r="R77" s="322">
        <v>0.1</v>
      </c>
      <c r="S77" s="322">
        <v>0.1</v>
      </c>
      <c r="T77" s="322">
        <v>0.2</v>
      </c>
      <c r="U77" s="322">
        <v>0.2</v>
      </c>
      <c r="V77" s="322">
        <v>0.2</v>
      </c>
      <c r="W77" s="322">
        <v>0.3</v>
      </c>
      <c r="X77" s="322">
        <v>0.3</v>
      </c>
      <c r="Y77" s="322">
        <v>0.4</v>
      </c>
      <c r="Z77" s="322">
        <v>0.4</v>
      </c>
      <c r="AA77" s="322">
        <v>0.5</v>
      </c>
      <c r="AB77" s="322">
        <v>0.5</v>
      </c>
      <c r="AC77" s="322">
        <v>0.5</v>
      </c>
      <c r="AD77" s="322">
        <v>0.6</v>
      </c>
      <c r="AE77" s="322">
        <v>0.6</v>
      </c>
      <c r="AF77" s="322">
        <v>0.6</v>
      </c>
      <c r="AG77" s="322">
        <v>0.7</v>
      </c>
      <c r="AH77" s="322">
        <v>0.7</v>
      </c>
      <c r="AI77" s="322">
        <v>0.7</v>
      </c>
      <c r="AJ77" s="322">
        <v>0.8</v>
      </c>
      <c r="AK77" s="322">
        <v>0.8</v>
      </c>
      <c r="AL77" s="322">
        <v>0.9</v>
      </c>
      <c r="AM77" s="322">
        <v>1</v>
      </c>
      <c r="AN77" s="322">
        <v>1.1000000000000001</v>
      </c>
      <c r="AO77" s="322">
        <v>1.1000000000000001</v>
      </c>
      <c r="AP77" s="322">
        <v>1.2</v>
      </c>
      <c r="AQ77" s="322">
        <v>1.4</v>
      </c>
      <c r="AR77" s="322">
        <v>1.5</v>
      </c>
      <c r="AS77" s="322">
        <v>1.7</v>
      </c>
      <c r="AT77" s="322">
        <v>1.9</v>
      </c>
      <c r="AU77" s="322">
        <v>2</v>
      </c>
      <c r="AV77" s="322">
        <v>2</v>
      </c>
      <c r="AW77" s="322">
        <v>2.2999999999999998</v>
      </c>
      <c r="AX77" s="322">
        <v>2.5</v>
      </c>
      <c r="AY77" s="322">
        <v>2.9</v>
      </c>
      <c r="AZ77" s="322">
        <v>3</v>
      </c>
      <c r="BA77" s="322">
        <v>3.4</v>
      </c>
      <c r="BB77" s="322">
        <v>3.9</v>
      </c>
      <c r="BC77" s="322">
        <v>4.5</v>
      </c>
      <c r="BD77" s="322">
        <v>4.7</v>
      </c>
      <c r="BE77" s="322">
        <v>5.2</v>
      </c>
      <c r="BF77" s="322">
        <v>7.1</v>
      </c>
      <c r="BG77" s="322">
        <v>8.6999999999999993</v>
      </c>
      <c r="BH77" s="322">
        <v>9.6</v>
      </c>
      <c r="BI77" s="322">
        <v>10.3</v>
      </c>
      <c r="BJ77" s="322">
        <v>11.3</v>
      </c>
      <c r="BK77" s="322">
        <v>12.3</v>
      </c>
      <c r="BL77" s="322">
        <v>13.3</v>
      </c>
      <c r="BM77" s="322">
        <v>15</v>
      </c>
      <c r="BN77" s="322">
        <v>19.399999999999999</v>
      </c>
      <c r="BO77" s="322">
        <v>23.8</v>
      </c>
      <c r="BP77" s="322">
        <v>29.4</v>
      </c>
      <c r="BQ77" s="322">
        <v>35.700000000000003</v>
      </c>
      <c r="BR77" s="322">
        <v>42.6</v>
      </c>
      <c r="BS77" s="322">
        <v>50.9</v>
      </c>
      <c r="BT77" s="322">
        <v>52.5</v>
      </c>
      <c r="BU77" s="322">
        <v>57.8</v>
      </c>
      <c r="BV77" s="322">
        <v>61.9</v>
      </c>
      <c r="BW77" s="322">
        <v>60.9</v>
      </c>
      <c r="BX77" s="322">
        <v>54.9</v>
      </c>
      <c r="BY77" s="322">
        <v>51.6</v>
      </c>
      <c r="BZ77" s="322">
        <v>53</v>
      </c>
      <c r="CA77" s="322">
        <v>56.7</v>
      </c>
      <c r="CB77" s="322">
        <v>63.3</v>
      </c>
      <c r="CC77" s="322">
        <v>66.099999999999994</v>
      </c>
      <c r="CD77" s="322">
        <v>67.8</v>
      </c>
      <c r="CE77" s="322">
        <v>61.2</v>
      </c>
      <c r="CF77" s="322">
        <v>59.6</v>
      </c>
      <c r="CG77" s="322">
        <v>61.1</v>
      </c>
      <c r="CH77" s="322">
        <v>64</v>
      </c>
      <c r="CI77" s="322">
        <v>70.400000000000006</v>
      </c>
      <c r="CJ77" s="322">
        <v>77.599999999999994</v>
      </c>
      <c r="CK77" s="322">
        <v>84.3</v>
      </c>
      <c r="CL77" s="322"/>
      <c r="CM77" s="322"/>
      <c r="CN77" s="322"/>
      <c r="CO77" s="322"/>
      <c r="CP77" s="322"/>
      <c r="CQ77" s="322"/>
      <c r="CR77" s="322"/>
      <c r="CS77" s="322"/>
      <c r="CT77" s="322"/>
      <c r="CU77" s="322"/>
      <c r="CV77" s="322"/>
      <c r="CW77" s="322"/>
      <c r="CX77" s="322"/>
      <c r="CY77" s="322"/>
    </row>
    <row r="78" spans="1:103" x14ac:dyDescent="0.2">
      <c r="A78" s="322" t="s">
        <v>960</v>
      </c>
      <c r="B78" s="322" t="s">
        <v>2003</v>
      </c>
      <c r="C78" s="322">
        <v>1.6</v>
      </c>
      <c r="D78" s="322">
        <v>1.5</v>
      </c>
      <c r="E78" s="322">
        <v>1.2</v>
      </c>
      <c r="F78" s="322">
        <v>1</v>
      </c>
      <c r="G78" s="322">
        <v>0.9</v>
      </c>
      <c r="H78" s="322">
        <v>1</v>
      </c>
      <c r="I78" s="322">
        <v>1</v>
      </c>
      <c r="J78" s="322">
        <v>1.1000000000000001</v>
      </c>
      <c r="K78" s="322">
        <v>1.2</v>
      </c>
      <c r="L78" s="322">
        <v>1.2</v>
      </c>
      <c r="M78" s="322">
        <v>1.2</v>
      </c>
      <c r="N78" s="322">
        <v>1.3</v>
      </c>
      <c r="O78" s="322">
        <v>1.4</v>
      </c>
      <c r="P78" s="322">
        <v>1.9</v>
      </c>
      <c r="Q78" s="322">
        <v>2.7</v>
      </c>
      <c r="R78" s="322">
        <v>2.8</v>
      </c>
      <c r="S78" s="322">
        <v>2.8</v>
      </c>
      <c r="T78" s="322">
        <v>2.9</v>
      </c>
      <c r="U78" s="322">
        <v>2.9</v>
      </c>
      <c r="V78" s="322">
        <v>3</v>
      </c>
      <c r="W78" s="322">
        <v>2.9</v>
      </c>
      <c r="X78" s="322">
        <v>2.8</v>
      </c>
      <c r="Y78" s="322">
        <v>3</v>
      </c>
      <c r="Z78" s="322">
        <v>3.1</v>
      </c>
      <c r="AA78" s="322">
        <v>3.1</v>
      </c>
      <c r="AB78" s="322">
        <v>3</v>
      </c>
      <c r="AC78" s="322">
        <v>3</v>
      </c>
      <c r="AD78" s="322">
        <v>3.1</v>
      </c>
      <c r="AE78" s="322">
        <v>3.2</v>
      </c>
      <c r="AF78" s="322">
        <v>3.1</v>
      </c>
      <c r="AG78" s="322">
        <v>3.2</v>
      </c>
      <c r="AH78" s="322">
        <v>3.4</v>
      </c>
      <c r="AI78" s="322">
        <v>3.4</v>
      </c>
      <c r="AJ78" s="322">
        <v>3.6</v>
      </c>
      <c r="AK78" s="322">
        <v>3.6</v>
      </c>
      <c r="AL78" s="322">
        <v>3.8</v>
      </c>
      <c r="AM78" s="322">
        <v>4.0999999999999996</v>
      </c>
      <c r="AN78" s="322">
        <v>4.4000000000000004</v>
      </c>
      <c r="AO78" s="322">
        <v>4.9000000000000004</v>
      </c>
      <c r="AP78" s="322">
        <v>5.6</v>
      </c>
      <c r="AQ78" s="322">
        <v>6.5</v>
      </c>
      <c r="AR78" s="322">
        <v>7.1</v>
      </c>
      <c r="AS78" s="322">
        <v>7.8</v>
      </c>
      <c r="AT78" s="322">
        <v>8.6999999999999993</v>
      </c>
      <c r="AU78" s="322">
        <v>9.4</v>
      </c>
      <c r="AV78" s="322">
        <v>10.7</v>
      </c>
      <c r="AW78" s="322">
        <v>11.4</v>
      </c>
      <c r="AX78" s="322">
        <v>13.2</v>
      </c>
      <c r="AY78" s="322">
        <v>14.8</v>
      </c>
      <c r="AZ78" s="322">
        <v>15.7</v>
      </c>
      <c r="BA78" s="322">
        <v>17.5</v>
      </c>
      <c r="BB78" s="322">
        <v>20.2</v>
      </c>
      <c r="BC78" s="322">
        <v>21.4</v>
      </c>
      <c r="BD78" s="322">
        <v>21.9</v>
      </c>
      <c r="BE78" s="322">
        <v>23.9</v>
      </c>
      <c r="BF78" s="322">
        <v>27</v>
      </c>
      <c r="BG78" s="322">
        <v>28.1</v>
      </c>
      <c r="BH78" s="322">
        <v>29.2</v>
      </c>
      <c r="BI78" s="322">
        <v>31.3</v>
      </c>
      <c r="BJ78" s="322">
        <v>34.6</v>
      </c>
      <c r="BK78" s="322">
        <v>37.1</v>
      </c>
      <c r="BL78" s="322">
        <v>39.200000000000003</v>
      </c>
      <c r="BM78" s="322">
        <v>39.299999999999997</v>
      </c>
      <c r="BN78" s="322">
        <v>40.5</v>
      </c>
      <c r="BO78" s="322">
        <v>43.5</v>
      </c>
      <c r="BP78" s="322">
        <v>46</v>
      </c>
      <c r="BQ78" s="322">
        <v>48.8</v>
      </c>
      <c r="BR78" s="322">
        <v>52.2</v>
      </c>
      <c r="BS78" s="322">
        <v>57.1</v>
      </c>
      <c r="BT78" s="322">
        <v>62.4</v>
      </c>
      <c r="BU78" s="322">
        <v>66.400000000000006</v>
      </c>
      <c r="BV78" s="322">
        <v>74.3</v>
      </c>
      <c r="BW78" s="322">
        <v>69.900000000000006</v>
      </c>
      <c r="BX78" s="322">
        <v>66.400000000000006</v>
      </c>
      <c r="BY78" s="322">
        <v>70.400000000000006</v>
      </c>
      <c r="BZ78" s="322">
        <v>75.099999999999994</v>
      </c>
      <c r="CA78" s="322">
        <v>77.599999999999994</v>
      </c>
      <c r="CB78" s="322">
        <v>81.5</v>
      </c>
      <c r="CC78" s="322">
        <v>83.7</v>
      </c>
      <c r="CD78" s="322">
        <v>85</v>
      </c>
      <c r="CE78" s="322">
        <v>79.3</v>
      </c>
      <c r="CF78" s="322">
        <v>81</v>
      </c>
      <c r="CG78" s="322">
        <v>85.3</v>
      </c>
      <c r="CH78" s="322">
        <v>90.3</v>
      </c>
      <c r="CI78" s="322">
        <v>94.8</v>
      </c>
      <c r="CJ78" s="322">
        <v>99.8</v>
      </c>
      <c r="CK78" s="322">
        <v>102.9</v>
      </c>
      <c r="CL78" s="322"/>
      <c r="CM78" s="322"/>
      <c r="CN78" s="322"/>
      <c r="CO78" s="322"/>
      <c r="CP78" s="322"/>
      <c r="CQ78" s="322"/>
      <c r="CR78" s="322"/>
      <c r="CS78" s="322"/>
      <c r="CT78" s="322"/>
      <c r="CU78" s="322"/>
      <c r="CV78" s="322"/>
      <c r="CW78" s="322"/>
      <c r="CX78" s="322"/>
      <c r="CY78" s="322"/>
    </row>
    <row r="79" spans="1:103" x14ac:dyDescent="0.2">
      <c r="A79" s="322" t="s">
        <v>957</v>
      </c>
      <c r="B79" s="322" t="s">
        <v>2004</v>
      </c>
      <c r="C79" s="322">
        <v>1.6</v>
      </c>
      <c r="D79" s="322">
        <v>1.5</v>
      </c>
      <c r="E79" s="322">
        <v>1.2</v>
      </c>
      <c r="F79" s="322">
        <v>1</v>
      </c>
      <c r="G79" s="322">
        <v>0.9</v>
      </c>
      <c r="H79" s="322">
        <v>1</v>
      </c>
      <c r="I79" s="322">
        <v>1</v>
      </c>
      <c r="J79" s="322">
        <v>1.1000000000000001</v>
      </c>
      <c r="K79" s="322">
        <v>1.2</v>
      </c>
      <c r="L79" s="322">
        <v>1.2</v>
      </c>
      <c r="M79" s="322">
        <v>1.2</v>
      </c>
      <c r="N79" s="322">
        <v>1.2</v>
      </c>
      <c r="O79" s="322">
        <v>1.4</v>
      </c>
      <c r="P79" s="322">
        <v>1.9</v>
      </c>
      <c r="Q79" s="322">
        <v>2.6</v>
      </c>
      <c r="R79" s="322">
        <v>2.8</v>
      </c>
      <c r="S79" s="322">
        <v>2.8</v>
      </c>
      <c r="T79" s="322">
        <v>2.8</v>
      </c>
      <c r="U79" s="322">
        <v>2.8</v>
      </c>
      <c r="V79" s="322">
        <v>2.9</v>
      </c>
      <c r="W79" s="322">
        <v>2.8</v>
      </c>
      <c r="X79" s="322">
        <v>2.7</v>
      </c>
      <c r="Y79" s="322">
        <v>2.8</v>
      </c>
      <c r="Z79" s="322">
        <v>2.8</v>
      </c>
      <c r="AA79" s="322">
        <v>2.8</v>
      </c>
      <c r="AB79" s="322">
        <v>2.7</v>
      </c>
      <c r="AC79" s="322">
        <v>2.6</v>
      </c>
      <c r="AD79" s="322">
        <v>2.7</v>
      </c>
      <c r="AE79" s="322">
        <v>2.7</v>
      </c>
      <c r="AF79" s="322">
        <v>2.6</v>
      </c>
      <c r="AG79" s="322">
        <v>2.6</v>
      </c>
      <c r="AH79" s="322">
        <v>2.7</v>
      </c>
      <c r="AI79" s="322">
        <v>2.6</v>
      </c>
      <c r="AJ79" s="322">
        <v>2.7</v>
      </c>
      <c r="AK79" s="322">
        <v>2.7</v>
      </c>
      <c r="AL79" s="322">
        <v>2.7</v>
      </c>
      <c r="AM79" s="322">
        <v>2.8</v>
      </c>
      <c r="AN79" s="322">
        <v>3</v>
      </c>
      <c r="AO79" s="322">
        <v>3.1</v>
      </c>
      <c r="AP79" s="322">
        <v>3.3</v>
      </c>
      <c r="AQ79" s="322">
        <v>3.6</v>
      </c>
      <c r="AR79" s="322">
        <v>4</v>
      </c>
      <c r="AS79" s="322">
        <v>4.3</v>
      </c>
      <c r="AT79" s="322">
        <v>4.5999999999999996</v>
      </c>
      <c r="AU79" s="322">
        <v>4.7</v>
      </c>
      <c r="AV79" s="322">
        <v>5.2</v>
      </c>
      <c r="AW79" s="322">
        <v>5.5</v>
      </c>
      <c r="AX79" s="322">
        <v>6</v>
      </c>
      <c r="AY79" s="322">
        <v>6.5</v>
      </c>
      <c r="AZ79" s="322">
        <v>6.6</v>
      </c>
      <c r="BA79" s="322">
        <v>7.1</v>
      </c>
      <c r="BB79" s="322">
        <v>7.4</v>
      </c>
      <c r="BC79" s="322">
        <v>8</v>
      </c>
      <c r="BD79" s="322">
        <v>8.4</v>
      </c>
      <c r="BE79" s="322">
        <v>8.6999999999999993</v>
      </c>
      <c r="BF79" s="322">
        <v>9.3000000000000007</v>
      </c>
      <c r="BG79" s="322">
        <v>9.8000000000000007</v>
      </c>
      <c r="BH79" s="322">
        <v>9.9</v>
      </c>
      <c r="BI79" s="322">
        <v>10</v>
      </c>
      <c r="BJ79" s="322">
        <v>11.2</v>
      </c>
      <c r="BK79" s="322">
        <v>11.8</v>
      </c>
      <c r="BL79" s="322">
        <v>12.9</v>
      </c>
      <c r="BM79" s="322">
        <v>14</v>
      </c>
      <c r="BN79" s="322">
        <v>14.8</v>
      </c>
      <c r="BO79" s="322">
        <v>15.4</v>
      </c>
      <c r="BP79" s="322">
        <v>16.100000000000001</v>
      </c>
      <c r="BQ79" s="322">
        <v>16.7</v>
      </c>
      <c r="BR79" s="322">
        <v>17.399999999999999</v>
      </c>
      <c r="BS79" s="322">
        <v>18.100000000000001</v>
      </c>
      <c r="BT79" s="322">
        <v>20.100000000000001</v>
      </c>
      <c r="BU79" s="322">
        <v>21.3</v>
      </c>
      <c r="BV79" s="322">
        <v>22.9</v>
      </c>
      <c r="BW79" s="322">
        <v>24.7</v>
      </c>
      <c r="BX79" s="322">
        <v>24.6</v>
      </c>
      <c r="BY79" s="322">
        <v>25.3</v>
      </c>
      <c r="BZ79" s="322">
        <v>27.9</v>
      </c>
      <c r="CA79" s="322">
        <v>29.6</v>
      </c>
      <c r="CB79" s="322">
        <v>32.5</v>
      </c>
      <c r="CC79" s="322">
        <v>33.4</v>
      </c>
      <c r="CD79" s="322">
        <v>34.799999999999997</v>
      </c>
      <c r="CE79" s="322">
        <v>34.5</v>
      </c>
      <c r="CF79" s="322">
        <v>35.6</v>
      </c>
      <c r="CG79" s="322">
        <v>38.200000000000003</v>
      </c>
      <c r="CH79" s="322">
        <v>40.299999999999997</v>
      </c>
      <c r="CI79" s="322">
        <v>42.7</v>
      </c>
      <c r="CJ79" s="322">
        <v>44.3</v>
      </c>
      <c r="CK79" s="322">
        <v>45.1</v>
      </c>
      <c r="CL79" s="322"/>
      <c r="CM79" s="322"/>
      <c r="CN79" s="322"/>
      <c r="CO79" s="322"/>
      <c r="CP79" s="322"/>
      <c r="CQ79" s="322"/>
      <c r="CR79" s="322"/>
      <c r="CS79" s="322"/>
      <c r="CT79" s="322"/>
      <c r="CU79" s="322"/>
      <c r="CV79" s="322"/>
      <c r="CW79" s="322"/>
      <c r="CX79" s="322"/>
      <c r="CY79" s="322"/>
    </row>
    <row r="80" spans="1:103" x14ac:dyDescent="0.2">
      <c r="A80" s="322" t="s">
        <v>954</v>
      </c>
      <c r="B80" s="322" t="s">
        <v>2005</v>
      </c>
      <c r="C80" s="322">
        <v>0</v>
      </c>
      <c r="D80" s="322">
        <v>0</v>
      </c>
      <c r="E80" s="322">
        <v>0</v>
      </c>
      <c r="F80" s="322">
        <v>0</v>
      </c>
      <c r="G80" s="322">
        <v>0</v>
      </c>
      <c r="H80" s="322">
        <v>0</v>
      </c>
      <c r="I80" s="322">
        <v>0</v>
      </c>
      <c r="J80" s="322">
        <v>0</v>
      </c>
      <c r="K80" s="322">
        <v>0</v>
      </c>
      <c r="L80" s="322">
        <v>0</v>
      </c>
      <c r="M80" s="322">
        <v>0</v>
      </c>
      <c r="N80" s="322">
        <v>0</v>
      </c>
      <c r="O80" s="322">
        <v>0</v>
      </c>
      <c r="P80" s="322">
        <v>0</v>
      </c>
      <c r="Q80" s="322">
        <v>0</v>
      </c>
      <c r="R80" s="322">
        <v>0</v>
      </c>
      <c r="S80" s="322">
        <v>0.1</v>
      </c>
      <c r="T80" s="322">
        <v>0.1</v>
      </c>
      <c r="U80" s="322">
        <v>0.1</v>
      </c>
      <c r="V80" s="322">
        <v>0.1</v>
      </c>
      <c r="W80" s="322">
        <v>0.1</v>
      </c>
      <c r="X80" s="322">
        <v>0.1</v>
      </c>
      <c r="Y80" s="322">
        <v>0.2</v>
      </c>
      <c r="Z80" s="322">
        <v>0.2</v>
      </c>
      <c r="AA80" s="322">
        <v>0.3</v>
      </c>
      <c r="AB80" s="322">
        <v>0.3</v>
      </c>
      <c r="AC80" s="322">
        <v>0.4</v>
      </c>
      <c r="AD80" s="322">
        <v>0.4</v>
      </c>
      <c r="AE80" s="322">
        <v>0.4</v>
      </c>
      <c r="AF80" s="322">
        <v>0.5</v>
      </c>
      <c r="AG80" s="322">
        <v>0.6</v>
      </c>
      <c r="AH80" s="322">
        <v>0.7</v>
      </c>
      <c r="AI80" s="322">
        <v>0.8</v>
      </c>
      <c r="AJ80" s="322">
        <v>0.9</v>
      </c>
      <c r="AK80" s="322">
        <v>0.9</v>
      </c>
      <c r="AL80" s="322">
        <v>1.1000000000000001</v>
      </c>
      <c r="AM80" s="322">
        <v>1.3</v>
      </c>
      <c r="AN80" s="322">
        <v>1.5</v>
      </c>
      <c r="AO80" s="322">
        <v>1.8</v>
      </c>
      <c r="AP80" s="322">
        <v>2.2000000000000002</v>
      </c>
      <c r="AQ80" s="322">
        <v>2.8</v>
      </c>
      <c r="AR80" s="322">
        <v>3.1</v>
      </c>
      <c r="AS80" s="322">
        <v>3.5</v>
      </c>
      <c r="AT80" s="322">
        <v>4.0999999999999996</v>
      </c>
      <c r="AU80" s="322">
        <v>4.7</v>
      </c>
      <c r="AV80" s="322">
        <v>5.5</v>
      </c>
      <c r="AW80" s="322">
        <v>5.9</v>
      </c>
      <c r="AX80" s="322">
        <v>7.1</v>
      </c>
      <c r="AY80" s="322">
        <v>8.3000000000000007</v>
      </c>
      <c r="AZ80" s="322">
        <v>9.1</v>
      </c>
      <c r="BA80" s="322">
        <v>10.4</v>
      </c>
      <c r="BB80" s="322">
        <v>12.8</v>
      </c>
      <c r="BC80" s="322">
        <v>13.4</v>
      </c>
      <c r="BD80" s="322">
        <v>13.5</v>
      </c>
      <c r="BE80" s="322">
        <v>15.1</v>
      </c>
      <c r="BF80" s="322">
        <v>17.600000000000001</v>
      </c>
      <c r="BG80" s="322">
        <v>18.100000000000001</v>
      </c>
      <c r="BH80" s="322">
        <v>19</v>
      </c>
      <c r="BI80" s="322">
        <v>20.9</v>
      </c>
      <c r="BJ80" s="322">
        <v>23</v>
      </c>
      <c r="BK80" s="322">
        <v>24.8</v>
      </c>
      <c r="BL80" s="322">
        <v>25.9</v>
      </c>
      <c r="BM80" s="322">
        <v>25.1</v>
      </c>
      <c r="BN80" s="322">
        <v>25.6</v>
      </c>
      <c r="BO80" s="322">
        <v>27.7</v>
      </c>
      <c r="BP80" s="322">
        <v>29.2</v>
      </c>
      <c r="BQ80" s="322">
        <v>31.1</v>
      </c>
      <c r="BR80" s="322">
        <v>33.299999999999997</v>
      </c>
      <c r="BS80" s="322">
        <v>37.200000000000003</v>
      </c>
      <c r="BT80" s="322">
        <v>40.299999999999997</v>
      </c>
      <c r="BU80" s="322">
        <v>43</v>
      </c>
      <c r="BV80" s="322">
        <v>49.2</v>
      </c>
      <c r="BW80" s="322">
        <v>42.9</v>
      </c>
      <c r="BX80" s="322">
        <v>39.5</v>
      </c>
      <c r="BY80" s="322">
        <v>42.7</v>
      </c>
      <c r="BZ80" s="322">
        <v>44.7</v>
      </c>
      <c r="CA80" s="322">
        <v>45.4</v>
      </c>
      <c r="CB80" s="322">
        <v>46.3</v>
      </c>
      <c r="CC80" s="322">
        <v>47.6</v>
      </c>
      <c r="CD80" s="322">
        <v>47.4</v>
      </c>
      <c r="CE80" s="322">
        <v>42.2</v>
      </c>
      <c r="CF80" s="322">
        <v>42.7</v>
      </c>
      <c r="CG80" s="322">
        <v>44.3</v>
      </c>
      <c r="CH80" s="322">
        <v>46.9</v>
      </c>
      <c r="CI80" s="322">
        <v>48.8</v>
      </c>
      <c r="CJ80" s="322">
        <v>52.1</v>
      </c>
      <c r="CK80" s="322">
        <v>54.2</v>
      </c>
      <c r="CL80" s="322"/>
      <c r="CM80" s="322"/>
      <c r="CN80" s="322"/>
      <c r="CO80" s="322"/>
      <c r="CP80" s="322"/>
      <c r="CQ80" s="322"/>
      <c r="CR80" s="322"/>
      <c r="CS80" s="322"/>
      <c r="CT80" s="322"/>
      <c r="CU80" s="322"/>
      <c r="CV80" s="322"/>
      <c r="CW80" s="322"/>
      <c r="CX80" s="322"/>
      <c r="CY80" s="322"/>
    </row>
    <row r="81" spans="1:103" x14ac:dyDescent="0.2">
      <c r="A81" s="322" t="s">
        <v>951</v>
      </c>
      <c r="B81" s="322" t="s">
        <v>2006</v>
      </c>
      <c r="C81" s="322">
        <v>0</v>
      </c>
      <c r="D81" s="322">
        <v>0</v>
      </c>
      <c r="E81" s="322">
        <v>0</v>
      </c>
      <c r="F81" s="322">
        <v>0</v>
      </c>
      <c r="G81" s="322">
        <v>0</v>
      </c>
      <c r="H81" s="322">
        <v>0</v>
      </c>
      <c r="I81" s="322">
        <v>0</v>
      </c>
      <c r="J81" s="322">
        <v>0</v>
      </c>
      <c r="K81" s="322">
        <v>0</v>
      </c>
      <c r="L81" s="322">
        <v>0</v>
      </c>
      <c r="M81" s="322">
        <v>0</v>
      </c>
      <c r="N81" s="322">
        <v>0</v>
      </c>
      <c r="O81" s="322">
        <v>0</v>
      </c>
      <c r="P81" s="322">
        <v>0</v>
      </c>
      <c r="Q81" s="322">
        <v>0</v>
      </c>
      <c r="R81" s="322">
        <v>0</v>
      </c>
      <c r="S81" s="322">
        <v>0</v>
      </c>
      <c r="T81" s="322">
        <v>0</v>
      </c>
      <c r="U81" s="322">
        <v>0</v>
      </c>
      <c r="V81" s="322">
        <v>0</v>
      </c>
      <c r="W81" s="322">
        <v>0</v>
      </c>
      <c r="X81" s="322">
        <v>0</v>
      </c>
      <c r="Y81" s="322">
        <v>0</v>
      </c>
      <c r="Z81" s="322">
        <v>0</v>
      </c>
      <c r="AA81" s="322">
        <v>0</v>
      </c>
      <c r="AB81" s="322">
        <v>0</v>
      </c>
      <c r="AC81" s="322">
        <v>0</v>
      </c>
      <c r="AD81" s="322">
        <v>0</v>
      </c>
      <c r="AE81" s="322">
        <v>0</v>
      </c>
      <c r="AF81" s="322">
        <v>0</v>
      </c>
      <c r="AG81" s="322">
        <v>0</v>
      </c>
      <c r="AH81" s="322">
        <v>0</v>
      </c>
      <c r="AI81" s="322">
        <v>0</v>
      </c>
      <c r="AJ81" s="322">
        <v>0</v>
      </c>
      <c r="AK81" s="322">
        <v>0</v>
      </c>
      <c r="AL81" s="322">
        <v>0</v>
      </c>
      <c r="AM81" s="322">
        <v>0</v>
      </c>
      <c r="AN81" s="322">
        <v>0</v>
      </c>
      <c r="AO81" s="322">
        <v>0</v>
      </c>
      <c r="AP81" s="322">
        <v>0</v>
      </c>
      <c r="AQ81" s="322">
        <v>0</v>
      </c>
      <c r="AR81" s="322">
        <v>0</v>
      </c>
      <c r="AS81" s="322">
        <v>0</v>
      </c>
      <c r="AT81" s="322">
        <v>0</v>
      </c>
      <c r="AU81" s="322">
        <v>0</v>
      </c>
      <c r="AV81" s="322">
        <v>0</v>
      </c>
      <c r="AW81" s="322">
        <v>0</v>
      </c>
      <c r="AX81" s="322">
        <v>0</v>
      </c>
      <c r="AY81" s="322">
        <v>0</v>
      </c>
      <c r="AZ81" s="322">
        <v>0</v>
      </c>
      <c r="BA81" s="322">
        <v>0</v>
      </c>
      <c r="BB81" s="322">
        <v>0</v>
      </c>
      <c r="BC81" s="322">
        <v>0</v>
      </c>
      <c r="BD81" s="322">
        <v>0</v>
      </c>
      <c r="BE81" s="322">
        <v>0.1</v>
      </c>
      <c r="BF81" s="322">
        <v>0.1</v>
      </c>
      <c r="BG81" s="322">
        <v>0.2</v>
      </c>
      <c r="BH81" s="322">
        <v>0.3</v>
      </c>
      <c r="BI81" s="322">
        <v>0.4</v>
      </c>
      <c r="BJ81" s="322">
        <v>0.5</v>
      </c>
      <c r="BK81" s="322">
        <v>0.4</v>
      </c>
      <c r="BL81" s="322">
        <v>0.3</v>
      </c>
      <c r="BM81" s="322">
        <v>0.2</v>
      </c>
      <c r="BN81" s="322">
        <v>0.1</v>
      </c>
      <c r="BO81" s="322">
        <v>0.3</v>
      </c>
      <c r="BP81" s="322">
        <v>0.6</v>
      </c>
      <c r="BQ81" s="322">
        <v>1.1000000000000001</v>
      </c>
      <c r="BR81" s="322">
        <v>1.5</v>
      </c>
      <c r="BS81" s="322">
        <v>1.8</v>
      </c>
      <c r="BT81" s="322">
        <v>2</v>
      </c>
      <c r="BU81" s="322">
        <v>2.1</v>
      </c>
      <c r="BV81" s="322">
        <v>2.2000000000000002</v>
      </c>
      <c r="BW81" s="322">
        <v>2.2999999999999998</v>
      </c>
      <c r="BX81" s="322">
        <v>2.2999999999999998</v>
      </c>
      <c r="BY81" s="322">
        <v>2.4</v>
      </c>
      <c r="BZ81" s="322">
        <v>2.5</v>
      </c>
      <c r="CA81" s="322">
        <v>2.5</v>
      </c>
      <c r="CB81" s="322">
        <v>2.6</v>
      </c>
      <c r="CC81" s="322">
        <v>2.8</v>
      </c>
      <c r="CD81" s="322">
        <v>2.8</v>
      </c>
      <c r="CE81" s="322">
        <v>2.5</v>
      </c>
      <c r="CF81" s="322">
        <v>2.7</v>
      </c>
      <c r="CG81" s="322">
        <v>2.9</v>
      </c>
      <c r="CH81" s="322">
        <v>3.1</v>
      </c>
      <c r="CI81" s="322">
        <v>3.3</v>
      </c>
      <c r="CJ81" s="322">
        <v>3.4</v>
      </c>
      <c r="CK81" s="322">
        <v>3.6</v>
      </c>
      <c r="CL81" s="322"/>
      <c r="CM81" s="322"/>
      <c r="CN81" s="322"/>
      <c r="CO81" s="322"/>
      <c r="CP81" s="322"/>
      <c r="CQ81" s="322"/>
      <c r="CR81" s="322"/>
      <c r="CS81" s="322"/>
      <c r="CT81" s="322"/>
      <c r="CU81" s="322"/>
      <c r="CV81" s="322"/>
      <c r="CW81" s="322"/>
      <c r="CX81" s="322"/>
      <c r="CY81" s="322"/>
    </row>
    <row r="82" spans="1:103" x14ac:dyDescent="0.2">
      <c r="A82" s="322" t="s">
        <v>948</v>
      </c>
      <c r="B82" s="83" t="s">
        <v>2007</v>
      </c>
      <c r="C82" s="322">
        <v>1.6</v>
      </c>
      <c r="D82" s="322">
        <v>1.5</v>
      </c>
      <c r="E82" s="322">
        <v>1.4</v>
      </c>
      <c r="F82" s="322">
        <v>1.1000000000000001</v>
      </c>
      <c r="G82" s="322">
        <v>1</v>
      </c>
      <c r="H82" s="322">
        <v>1.1000000000000001</v>
      </c>
      <c r="I82" s="322">
        <v>1.2</v>
      </c>
      <c r="J82" s="322">
        <v>1.3</v>
      </c>
      <c r="K82" s="322">
        <v>1.5</v>
      </c>
      <c r="L82" s="322">
        <v>1.4</v>
      </c>
      <c r="M82" s="322">
        <v>1.5</v>
      </c>
      <c r="N82" s="322">
        <v>1.6</v>
      </c>
      <c r="O82" s="322">
        <v>1.7</v>
      </c>
      <c r="P82" s="322">
        <v>2</v>
      </c>
      <c r="Q82" s="322">
        <v>2.2999999999999998</v>
      </c>
      <c r="R82" s="322">
        <v>2.6</v>
      </c>
      <c r="S82" s="322">
        <v>2.8</v>
      </c>
      <c r="T82" s="322">
        <v>3.5</v>
      </c>
      <c r="U82" s="322">
        <v>3.6</v>
      </c>
      <c r="V82" s="322">
        <v>3.6</v>
      </c>
      <c r="W82" s="322">
        <v>3.6</v>
      </c>
      <c r="X82" s="322">
        <v>3.6</v>
      </c>
      <c r="Y82" s="322">
        <v>3.8</v>
      </c>
      <c r="Z82" s="322">
        <v>4</v>
      </c>
      <c r="AA82" s="322">
        <v>4.2</v>
      </c>
      <c r="AB82" s="322">
        <v>4.5</v>
      </c>
      <c r="AC82" s="322">
        <v>4.8</v>
      </c>
      <c r="AD82" s="322">
        <v>5.2</v>
      </c>
      <c r="AE82" s="322">
        <v>5.2</v>
      </c>
      <c r="AF82" s="322">
        <v>5.4</v>
      </c>
      <c r="AG82" s="322">
        <v>5.9</v>
      </c>
      <c r="AH82" s="322">
        <v>6.5</v>
      </c>
      <c r="AI82" s="322">
        <v>6.9</v>
      </c>
      <c r="AJ82" s="322">
        <v>7.5</v>
      </c>
      <c r="AK82" s="322">
        <v>7.9</v>
      </c>
      <c r="AL82" s="322">
        <v>8.5</v>
      </c>
      <c r="AM82" s="322">
        <v>9</v>
      </c>
      <c r="AN82" s="322">
        <v>9.8000000000000007</v>
      </c>
      <c r="AO82" s="322">
        <v>10.5</v>
      </c>
      <c r="AP82" s="322">
        <v>11.7</v>
      </c>
      <c r="AQ82" s="322">
        <v>12.9</v>
      </c>
      <c r="AR82" s="322">
        <v>14</v>
      </c>
      <c r="AS82" s="322">
        <v>15.1</v>
      </c>
      <c r="AT82" s="322">
        <v>16.3</v>
      </c>
      <c r="AU82" s="322">
        <v>18.3</v>
      </c>
      <c r="AV82" s="322">
        <v>20.9</v>
      </c>
      <c r="AW82" s="322">
        <v>23.7</v>
      </c>
      <c r="AX82" s="322">
        <v>26.5</v>
      </c>
      <c r="AY82" s="322">
        <v>29.6</v>
      </c>
      <c r="AZ82" s="322">
        <v>32.9</v>
      </c>
      <c r="BA82" s="322">
        <v>36.700000000000003</v>
      </c>
      <c r="BB82" s="322">
        <v>40.799999999999997</v>
      </c>
      <c r="BC82" s="322">
        <v>47.1</v>
      </c>
      <c r="BD82" s="322">
        <v>52.5</v>
      </c>
      <c r="BE82" s="322">
        <v>59.4</v>
      </c>
      <c r="BF82" s="322">
        <v>66.099999999999994</v>
      </c>
      <c r="BG82" s="322">
        <v>74</v>
      </c>
      <c r="BH82" s="322">
        <v>80.400000000000006</v>
      </c>
      <c r="BI82" s="322">
        <v>87.3</v>
      </c>
      <c r="BJ82" s="322">
        <v>99.2</v>
      </c>
      <c r="BK82" s="322">
        <v>110.7</v>
      </c>
      <c r="BL82" s="322">
        <v>121.8</v>
      </c>
      <c r="BM82" s="322">
        <v>127.2</v>
      </c>
      <c r="BN82" s="322">
        <v>139.80000000000001</v>
      </c>
      <c r="BO82" s="322">
        <v>153.4</v>
      </c>
      <c r="BP82" s="322">
        <v>164.7</v>
      </c>
      <c r="BQ82" s="322">
        <v>181.1</v>
      </c>
      <c r="BR82" s="322">
        <v>195.6</v>
      </c>
      <c r="BS82" s="322">
        <v>208.3</v>
      </c>
      <c r="BT82" s="322">
        <v>220.2</v>
      </c>
      <c r="BU82" s="322">
        <v>238.1</v>
      </c>
      <c r="BV82" s="322">
        <v>254.4</v>
      </c>
      <c r="BW82" s="322">
        <v>262.3</v>
      </c>
      <c r="BX82" s="322">
        <v>271.39999999999998</v>
      </c>
      <c r="BY82" s="322">
        <v>289.2</v>
      </c>
      <c r="BZ82" s="322">
        <v>312.10000000000002</v>
      </c>
      <c r="CA82" s="322">
        <v>328.9</v>
      </c>
      <c r="CB82" s="322">
        <v>351.9</v>
      </c>
      <c r="CC82" s="322">
        <v>375.8</v>
      </c>
      <c r="CD82" s="322">
        <v>384.5</v>
      </c>
      <c r="CE82" s="322">
        <v>376</v>
      </c>
      <c r="CF82" s="322">
        <v>385.1</v>
      </c>
      <c r="CG82" s="322">
        <v>400.6</v>
      </c>
      <c r="CH82" s="322">
        <v>419.8</v>
      </c>
      <c r="CI82" s="322">
        <v>434.2</v>
      </c>
      <c r="CJ82" s="322">
        <v>451.6</v>
      </c>
      <c r="CK82" s="322">
        <v>466.3</v>
      </c>
      <c r="CL82" s="322"/>
      <c r="CM82" s="322"/>
      <c r="CN82" s="322"/>
      <c r="CO82" s="322"/>
      <c r="CP82" s="322"/>
      <c r="CQ82" s="322"/>
      <c r="CR82" s="322"/>
      <c r="CS82" s="322"/>
      <c r="CT82" s="322"/>
      <c r="CU82" s="322"/>
      <c r="CV82" s="322"/>
      <c r="CW82" s="322"/>
      <c r="CX82" s="322"/>
      <c r="CY82" s="322"/>
    </row>
    <row r="83" spans="1:103" x14ac:dyDescent="0.2">
      <c r="A83" s="322" t="s">
        <v>945</v>
      </c>
      <c r="B83" s="322" t="s">
        <v>2008</v>
      </c>
      <c r="C83" s="322">
        <v>1.3</v>
      </c>
      <c r="D83" s="322">
        <v>1.3</v>
      </c>
      <c r="E83" s="322">
        <v>1.2</v>
      </c>
      <c r="F83" s="322">
        <v>0.9</v>
      </c>
      <c r="G83" s="322">
        <v>0.8</v>
      </c>
      <c r="H83" s="322">
        <v>0.9</v>
      </c>
      <c r="I83" s="322">
        <v>1</v>
      </c>
      <c r="J83" s="322">
        <v>1.1000000000000001</v>
      </c>
      <c r="K83" s="322">
        <v>1.2</v>
      </c>
      <c r="L83" s="322">
        <v>1.2</v>
      </c>
      <c r="M83" s="322">
        <v>1.2</v>
      </c>
      <c r="N83" s="322">
        <v>1.3</v>
      </c>
      <c r="O83" s="322">
        <v>1.4</v>
      </c>
      <c r="P83" s="322">
        <v>1.6</v>
      </c>
      <c r="Q83" s="322">
        <v>1.9</v>
      </c>
      <c r="R83" s="322">
        <v>2</v>
      </c>
      <c r="S83" s="322">
        <v>2.2000000000000002</v>
      </c>
      <c r="T83" s="322">
        <v>2.7</v>
      </c>
      <c r="U83" s="322">
        <v>2.7</v>
      </c>
      <c r="V83" s="322">
        <v>2.7</v>
      </c>
      <c r="W83" s="322">
        <v>2.7</v>
      </c>
      <c r="X83" s="322">
        <v>2.6</v>
      </c>
      <c r="Y83" s="322">
        <v>2.6</v>
      </c>
      <c r="Z83" s="322">
        <v>2.7</v>
      </c>
      <c r="AA83" s="322">
        <v>2.7</v>
      </c>
      <c r="AB83" s="322">
        <v>2.9</v>
      </c>
      <c r="AC83" s="322">
        <v>3.1</v>
      </c>
      <c r="AD83" s="322">
        <v>3.3</v>
      </c>
      <c r="AE83" s="322">
        <v>3.2</v>
      </c>
      <c r="AF83" s="322">
        <v>3.2</v>
      </c>
      <c r="AG83" s="322">
        <v>3.5</v>
      </c>
      <c r="AH83" s="322">
        <v>3.8</v>
      </c>
      <c r="AI83" s="322">
        <v>4.0999999999999996</v>
      </c>
      <c r="AJ83" s="322">
        <v>4.3</v>
      </c>
      <c r="AK83" s="322">
        <v>4.5999999999999996</v>
      </c>
      <c r="AL83" s="322">
        <v>4.8</v>
      </c>
      <c r="AM83" s="322">
        <v>5</v>
      </c>
      <c r="AN83" s="322">
        <v>5.4</v>
      </c>
      <c r="AO83" s="322">
        <v>5.7</v>
      </c>
      <c r="AP83" s="322">
        <v>6.3</v>
      </c>
      <c r="AQ83" s="322">
        <v>6.9</v>
      </c>
      <c r="AR83" s="322">
        <v>7.6</v>
      </c>
      <c r="AS83" s="322">
        <v>8.1</v>
      </c>
      <c r="AT83" s="322">
        <v>8.6</v>
      </c>
      <c r="AU83" s="322">
        <v>9.4</v>
      </c>
      <c r="AV83" s="322">
        <v>10.8</v>
      </c>
      <c r="AW83" s="322">
        <v>12.1</v>
      </c>
      <c r="AX83" s="322">
        <v>13.2</v>
      </c>
      <c r="AY83" s="322">
        <v>15</v>
      </c>
      <c r="AZ83" s="322">
        <v>16.600000000000001</v>
      </c>
      <c r="BA83" s="322">
        <v>18.3</v>
      </c>
      <c r="BB83" s="322">
        <v>20.100000000000001</v>
      </c>
      <c r="BC83" s="322">
        <v>22.6</v>
      </c>
      <c r="BD83" s="322">
        <v>24.6</v>
      </c>
      <c r="BE83" s="322">
        <v>27.2</v>
      </c>
      <c r="BF83" s="322">
        <v>29.4</v>
      </c>
      <c r="BG83" s="322">
        <v>32</v>
      </c>
      <c r="BH83" s="322">
        <v>33.9</v>
      </c>
      <c r="BI83" s="322">
        <v>35.799999999999997</v>
      </c>
      <c r="BJ83" s="322">
        <v>40</v>
      </c>
      <c r="BK83" s="322">
        <v>45.3</v>
      </c>
      <c r="BL83" s="322">
        <v>49.7</v>
      </c>
      <c r="BM83" s="322">
        <v>52.1</v>
      </c>
      <c r="BN83" s="322">
        <v>57.4</v>
      </c>
      <c r="BO83" s="322">
        <v>61.2</v>
      </c>
      <c r="BP83" s="322">
        <v>64.2</v>
      </c>
      <c r="BQ83" s="322">
        <v>69.5</v>
      </c>
      <c r="BR83" s="322">
        <v>74.599999999999994</v>
      </c>
      <c r="BS83" s="322">
        <v>79</v>
      </c>
      <c r="BT83" s="322">
        <v>83.3</v>
      </c>
      <c r="BU83" s="322">
        <v>87.3</v>
      </c>
      <c r="BV83" s="322">
        <v>91.9</v>
      </c>
      <c r="BW83" s="322">
        <v>94.3</v>
      </c>
      <c r="BX83" s="322">
        <v>97.5</v>
      </c>
      <c r="BY83" s="322">
        <v>103.8</v>
      </c>
      <c r="BZ83" s="322">
        <v>110.3</v>
      </c>
      <c r="CA83" s="322">
        <v>117.9</v>
      </c>
      <c r="CB83" s="322">
        <v>127.2</v>
      </c>
      <c r="CC83" s="322">
        <v>137.30000000000001</v>
      </c>
      <c r="CD83" s="322">
        <v>140.5</v>
      </c>
      <c r="CE83" s="322">
        <v>137.9</v>
      </c>
      <c r="CF83" s="322">
        <v>141.80000000000001</v>
      </c>
      <c r="CG83" s="322">
        <v>148.4</v>
      </c>
      <c r="CH83" s="322">
        <v>154.9</v>
      </c>
      <c r="CI83" s="322">
        <v>160.6</v>
      </c>
      <c r="CJ83" s="322">
        <v>168.6</v>
      </c>
      <c r="CK83" s="322">
        <v>182.3</v>
      </c>
      <c r="CL83" s="322"/>
      <c r="CM83" s="322"/>
      <c r="CN83" s="322"/>
      <c r="CO83" s="322"/>
      <c r="CP83" s="322"/>
      <c r="CQ83" s="322"/>
      <c r="CR83" s="322"/>
      <c r="CS83" s="322"/>
      <c r="CT83" s="322"/>
      <c r="CU83" s="322"/>
      <c r="CV83" s="322"/>
      <c r="CW83" s="322"/>
      <c r="CX83" s="322"/>
      <c r="CY83" s="322"/>
    </row>
    <row r="84" spans="1:103" x14ac:dyDescent="0.2">
      <c r="A84" s="322" t="s">
        <v>942</v>
      </c>
      <c r="B84" s="322" t="s">
        <v>2009</v>
      </c>
      <c r="C84" s="322">
        <v>0.1</v>
      </c>
      <c r="D84" s="322">
        <v>0.1</v>
      </c>
      <c r="E84" s="322">
        <v>0.1</v>
      </c>
      <c r="F84" s="322">
        <v>0.1</v>
      </c>
      <c r="G84" s="322">
        <v>0.1</v>
      </c>
      <c r="H84" s="322">
        <v>0.1</v>
      </c>
      <c r="I84" s="322">
        <v>0.1</v>
      </c>
      <c r="J84" s="322">
        <v>0.1</v>
      </c>
      <c r="K84" s="322">
        <v>0.2</v>
      </c>
      <c r="L84" s="322">
        <v>0.2</v>
      </c>
      <c r="M84" s="322">
        <v>0.2</v>
      </c>
      <c r="N84" s="322">
        <v>0.2</v>
      </c>
      <c r="O84" s="322">
        <v>0.2</v>
      </c>
      <c r="P84" s="322">
        <v>0.2</v>
      </c>
      <c r="Q84" s="322">
        <v>0.3</v>
      </c>
      <c r="R84" s="322">
        <v>0.3</v>
      </c>
      <c r="S84" s="322">
        <v>0.3</v>
      </c>
      <c r="T84" s="322">
        <v>0.4</v>
      </c>
      <c r="U84" s="322">
        <v>0.4</v>
      </c>
      <c r="V84" s="322">
        <v>0.5</v>
      </c>
      <c r="W84" s="322">
        <v>0.5</v>
      </c>
      <c r="X84" s="322">
        <v>0.6</v>
      </c>
      <c r="Y84" s="322">
        <v>0.7</v>
      </c>
      <c r="Z84" s="322">
        <v>0.8</v>
      </c>
      <c r="AA84" s="322">
        <v>0.9</v>
      </c>
      <c r="AB84" s="322">
        <v>1</v>
      </c>
      <c r="AC84" s="322">
        <v>1.1000000000000001</v>
      </c>
      <c r="AD84" s="322">
        <v>1.2</v>
      </c>
      <c r="AE84" s="322">
        <v>1.3</v>
      </c>
      <c r="AF84" s="322">
        <v>1.4</v>
      </c>
      <c r="AG84" s="322">
        <v>1.6</v>
      </c>
      <c r="AH84" s="322">
        <v>1.7</v>
      </c>
      <c r="AI84" s="322">
        <v>1.8</v>
      </c>
      <c r="AJ84" s="322">
        <v>1.9</v>
      </c>
      <c r="AK84" s="322">
        <v>2.1</v>
      </c>
      <c r="AL84" s="322">
        <v>2.2000000000000002</v>
      </c>
      <c r="AM84" s="322">
        <v>2.2999999999999998</v>
      </c>
      <c r="AN84" s="322">
        <v>2.5</v>
      </c>
      <c r="AO84" s="322">
        <v>2.8</v>
      </c>
      <c r="AP84" s="322">
        <v>3.2</v>
      </c>
      <c r="AQ84" s="322">
        <v>3.5</v>
      </c>
      <c r="AR84" s="322">
        <v>3.8</v>
      </c>
      <c r="AS84" s="322">
        <v>4.0999999999999996</v>
      </c>
      <c r="AT84" s="322">
        <v>4.3</v>
      </c>
      <c r="AU84" s="322">
        <v>5</v>
      </c>
      <c r="AV84" s="322">
        <v>5.7</v>
      </c>
      <c r="AW84" s="322">
        <v>6.5</v>
      </c>
      <c r="AX84" s="322">
        <v>7.5</v>
      </c>
      <c r="AY84" s="322">
        <v>8.1</v>
      </c>
      <c r="AZ84" s="322">
        <v>8.6</v>
      </c>
      <c r="BA84" s="322">
        <v>9.6999999999999993</v>
      </c>
      <c r="BB84" s="322">
        <v>10.7</v>
      </c>
      <c r="BC84" s="322">
        <v>12.4</v>
      </c>
      <c r="BD84" s="322">
        <v>14</v>
      </c>
      <c r="BE84" s="322">
        <v>16.600000000000001</v>
      </c>
      <c r="BF84" s="322">
        <v>19</v>
      </c>
      <c r="BG84" s="322">
        <v>21.9</v>
      </c>
      <c r="BH84" s="322">
        <v>24.5</v>
      </c>
      <c r="BI84" s="322">
        <v>27.2</v>
      </c>
      <c r="BJ84" s="322">
        <v>31.1</v>
      </c>
      <c r="BK84" s="322">
        <v>34.700000000000003</v>
      </c>
      <c r="BL84" s="322">
        <v>37.9</v>
      </c>
      <c r="BM84" s="322">
        <v>39.4</v>
      </c>
      <c r="BN84" s="322">
        <v>42.6</v>
      </c>
      <c r="BO84" s="322">
        <v>46</v>
      </c>
      <c r="BP84" s="322">
        <v>46.5</v>
      </c>
      <c r="BQ84" s="322">
        <v>50</v>
      </c>
      <c r="BR84" s="322">
        <v>52.8</v>
      </c>
      <c r="BS84" s="322">
        <v>55.5</v>
      </c>
      <c r="BT84" s="322">
        <v>60</v>
      </c>
      <c r="BU84" s="322">
        <v>65.5</v>
      </c>
      <c r="BV84" s="322">
        <v>70.099999999999994</v>
      </c>
      <c r="BW84" s="322">
        <v>72.7</v>
      </c>
      <c r="BX84" s="322">
        <v>73.400000000000006</v>
      </c>
      <c r="BY84" s="322">
        <v>76.099999999999994</v>
      </c>
      <c r="BZ84" s="322">
        <v>81.3</v>
      </c>
      <c r="CA84" s="322">
        <v>81.5</v>
      </c>
      <c r="CB84" s="322">
        <v>84.4</v>
      </c>
      <c r="CC84" s="322">
        <v>89.3</v>
      </c>
      <c r="CD84" s="322">
        <v>92.7</v>
      </c>
      <c r="CE84" s="322">
        <v>93.6</v>
      </c>
      <c r="CF84" s="322">
        <v>96.1</v>
      </c>
      <c r="CG84" s="322">
        <v>99.1</v>
      </c>
      <c r="CH84" s="322">
        <v>104.8</v>
      </c>
      <c r="CI84" s="322">
        <v>107.8</v>
      </c>
      <c r="CJ84" s="322">
        <v>110.9</v>
      </c>
      <c r="CK84" s="322">
        <v>101.7</v>
      </c>
      <c r="CL84" s="322"/>
      <c r="CM84" s="322"/>
      <c r="CN84" s="322"/>
      <c r="CO84" s="322"/>
      <c r="CP84" s="322"/>
      <c r="CQ84" s="322"/>
      <c r="CR84" s="322"/>
      <c r="CS84" s="322"/>
      <c r="CT84" s="322"/>
      <c r="CU84" s="322"/>
      <c r="CV84" s="322"/>
      <c r="CW84" s="322"/>
      <c r="CX84" s="322"/>
      <c r="CY84" s="322"/>
    </row>
    <row r="85" spans="1:103" x14ac:dyDescent="0.2">
      <c r="A85" s="322" t="s">
        <v>939</v>
      </c>
      <c r="B85" s="322" t="s">
        <v>2010</v>
      </c>
      <c r="C85" s="322">
        <v>0</v>
      </c>
      <c r="D85" s="322">
        <v>0</v>
      </c>
      <c r="E85" s="322">
        <v>0</v>
      </c>
      <c r="F85" s="322">
        <v>0</v>
      </c>
      <c r="G85" s="322">
        <v>0</v>
      </c>
      <c r="H85" s="322">
        <v>0</v>
      </c>
      <c r="I85" s="322">
        <v>0</v>
      </c>
      <c r="J85" s="322">
        <v>0.1</v>
      </c>
      <c r="K85" s="322">
        <v>0.1</v>
      </c>
      <c r="L85" s="322">
        <v>0.1</v>
      </c>
      <c r="M85" s="322">
        <v>0.1</v>
      </c>
      <c r="N85" s="322">
        <v>0.1</v>
      </c>
      <c r="O85" s="322">
        <v>0.1</v>
      </c>
      <c r="P85" s="322">
        <v>0.1</v>
      </c>
      <c r="Q85" s="322">
        <v>0.1</v>
      </c>
      <c r="R85" s="322">
        <v>0.2</v>
      </c>
      <c r="S85" s="322">
        <v>0.2</v>
      </c>
      <c r="T85" s="322">
        <v>0.3</v>
      </c>
      <c r="U85" s="322">
        <v>0.3</v>
      </c>
      <c r="V85" s="322">
        <v>0.3</v>
      </c>
      <c r="W85" s="322">
        <v>0.3</v>
      </c>
      <c r="X85" s="322">
        <v>0.3</v>
      </c>
      <c r="Y85" s="322">
        <v>0.3</v>
      </c>
      <c r="Z85" s="322">
        <v>0.4</v>
      </c>
      <c r="AA85" s="322">
        <v>0.4</v>
      </c>
      <c r="AB85" s="322">
        <v>0.4</v>
      </c>
      <c r="AC85" s="322">
        <v>0.5</v>
      </c>
      <c r="AD85" s="322">
        <v>0.5</v>
      </c>
      <c r="AE85" s="322">
        <v>0.5</v>
      </c>
      <c r="AF85" s="322">
        <v>0.6</v>
      </c>
      <c r="AG85" s="322">
        <v>0.6</v>
      </c>
      <c r="AH85" s="322">
        <v>0.7</v>
      </c>
      <c r="AI85" s="322">
        <v>0.8</v>
      </c>
      <c r="AJ85" s="322">
        <v>0.9</v>
      </c>
      <c r="AK85" s="322">
        <v>0.9</v>
      </c>
      <c r="AL85" s="322">
        <v>1</v>
      </c>
      <c r="AM85" s="322">
        <v>1.1000000000000001</v>
      </c>
      <c r="AN85" s="322">
        <v>1.2</v>
      </c>
      <c r="AO85" s="322">
        <v>1.3</v>
      </c>
      <c r="AP85" s="322">
        <v>1.4</v>
      </c>
      <c r="AQ85" s="322">
        <v>1.5</v>
      </c>
      <c r="AR85" s="322">
        <v>1.7</v>
      </c>
      <c r="AS85" s="322">
        <v>1.9</v>
      </c>
      <c r="AT85" s="322">
        <v>2.2000000000000002</v>
      </c>
      <c r="AU85" s="322">
        <v>2.7</v>
      </c>
      <c r="AV85" s="322">
        <v>3</v>
      </c>
      <c r="AW85" s="322">
        <v>3.4</v>
      </c>
      <c r="AX85" s="322">
        <v>3.9</v>
      </c>
      <c r="AY85" s="322">
        <v>4.4000000000000004</v>
      </c>
      <c r="AZ85" s="322">
        <v>5.2</v>
      </c>
      <c r="BA85" s="322">
        <v>5.9</v>
      </c>
      <c r="BB85" s="322">
        <v>6.7</v>
      </c>
      <c r="BC85" s="322">
        <v>8.4</v>
      </c>
      <c r="BD85" s="322">
        <v>9.6999999999999993</v>
      </c>
      <c r="BE85" s="322">
        <v>11.1</v>
      </c>
      <c r="BF85" s="322">
        <v>12.6</v>
      </c>
      <c r="BG85" s="322">
        <v>14.3</v>
      </c>
      <c r="BH85" s="322">
        <v>15.5</v>
      </c>
      <c r="BI85" s="322">
        <v>16.899999999999999</v>
      </c>
      <c r="BJ85" s="322">
        <v>19.7</v>
      </c>
      <c r="BK85" s="322">
        <v>21.3</v>
      </c>
      <c r="BL85" s="322">
        <v>23.7</v>
      </c>
      <c r="BM85" s="322">
        <v>24.7</v>
      </c>
      <c r="BN85" s="322">
        <v>28.1</v>
      </c>
      <c r="BO85" s="322">
        <v>33.299999999999997</v>
      </c>
      <c r="BP85" s="322">
        <v>39.6</v>
      </c>
      <c r="BQ85" s="322">
        <v>45.4</v>
      </c>
      <c r="BR85" s="322">
        <v>50.3</v>
      </c>
      <c r="BS85" s="322">
        <v>54.5</v>
      </c>
      <c r="BT85" s="322">
        <v>55.9</v>
      </c>
      <c r="BU85" s="322">
        <v>62.3</v>
      </c>
      <c r="BV85" s="322">
        <v>67.599999999999994</v>
      </c>
      <c r="BW85" s="322">
        <v>70</v>
      </c>
      <c r="BX85" s="322">
        <v>74.099999999999994</v>
      </c>
      <c r="BY85" s="322">
        <v>81.3</v>
      </c>
      <c r="BZ85" s="322">
        <v>90.1</v>
      </c>
      <c r="CA85" s="322">
        <v>96.5</v>
      </c>
      <c r="CB85" s="322">
        <v>104.7</v>
      </c>
      <c r="CC85" s="322">
        <v>110</v>
      </c>
      <c r="CD85" s="322">
        <v>110.2</v>
      </c>
      <c r="CE85" s="322">
        <v>105</v>
      </c>
      <c r="CF85" s="322">
        <v>105.6</v>
      </c>
      <c r="CG85" s="322">
        <v>109.9</v>
      </c>
      <c r="CH85" s="322">
        <v>114.3</v>
      </c>
      <c r="CI85" s="322">
        <v>118</v>
      </c>
      <c r="CJ85" s="322">
        <v>120.6</v>
      </c>
      <c r="CK85" s="322">
        <v>127</v>
      </c>
      <c r="CL85" s="322"/>
      <c r="CM85" s="322"/>
      <c r="CN85" s="322"/>
      <c r="CO85" s="322"/>
      <c r="CP85" s="322"/>
      <c r="CQ85" s="322"/>
      <c r="CR85" s="322"/>
      <c r="CS85" s="322"/>
      <c r="CT85" s="322"/>
      <c r="CU85" s="322"/>
      <c r="CV85" s="322"/>
      <c r="CW85" s="322"/>
      <c r="CX85" s="322"/>
      <c r="CY85" s="322"/>
    </row>
    <row r="86" spans="1:103" x14ac:dyDescent="0.2">
      <c r="A86" s="322" t="s">
        <v>936</v>
      </c>
      <c r="B86" s="322" t="s">
        <v>2011</v>
      </c>
      <c r="C86" s="322">
        <v>0.1</v>
      </c>
      <c r="D86" s="322">
        <v>0.1</v>
      </c>
      <c r="E86" s="322">
        <v>0.1</v>
      </c>
      <c r="F86" s="322">
        <v>0.1</v>
      </c>
      <c r="G86" s="322">
        <v>0</v>
      </c>
      <c r="H86" s="322">
        <v>0.1</v>
      </c>
      <c r="I86" s="322">
        <v>0.1</v>
      </c>
      <c r="J86" s="322">
        <v>0.1</v>
      </c>
      <c r="K86" s="322">
        <v>0.1</v>
      </c>
      <c r="L86" s="322">
        <v>0.1</v>
      </c>
      <c r="M86" s="322">
        <v>0.1</v>
      </c>
      <c r="N86" s="322">
        <v>0.1</v>
      </c>
      <c r="O86" s="322">
        <v>0.1</v>
      </c>
      <c r="P86" s="322">
        <v>0.1</v>
      </c>
      <c r="Q86" s="322">
        <v>0.1</v>
      </c>
      <c r="R86" s="322">
        <v>0.1</v>
      </c>
      <c r="S86" s="322">
        <v>0.1</v>
      </c>
      <c r="T86" s="322">
        <v>0.1</v>
      </c>
      <c r="U86" s="322">
        <v>0.1</v>
      </c>
      <c r="V86" s="322">
        <v>0.1</v>
      </c>
      <c r="W86" s="322">
        <v>0.1</v>
      </c>
      <c r="X86" s="322">
        <v>0.1</v>
      </c>
      <c r="Y86" s="322">
        <v>0.1</v>
      </c>
      <c r="Z86" s="322">
        <v>0.1</v>
      </c>
      <c r="AA86" s="322">
        <v>0.1</v>
      </c>
      <c r="AB86" s="322">
        <v>0.1</v>
      </c>
      <c r="AC86" s="322">
        <v>0.2</v>
      </c>
      <c r="AD86" s="322">
        <v>0.2</v>
      </c>
      <c r="AE86" s="322">
        <v>0.2</v>
      </c>
      <c r="AF86" s="322">
        <v>0.2</v>
      </c>
      <c r="AG86" s="322">
        <v>0.2</v>
      </c>
      <c r="AH86" s="322">
        <v>0.3</v>
      </c>
      <c r="AI86" s="322">
        <v>0.3</v>
      </c>
      <c r="AJ86" s="322">
        <v>0.3</v>
      </c>
      <c r="AK86" s="322">
        <v>0.4</v>
      </c>
      <c r="AL86" s="322">
        <v>0.4</v>
      </c>
      <c r="AM86" s="322">
        <v>0.5</v>
      </c>
      <c r="AN86" s="322">
        <v>0.6</v>
      </c>
      <c r="AO86" s="322">
        <v>0.7</v>
      </c>
      <c r="AP86" s="322">
        <v>0.8</v>
      </c>
      <c r="AQ86" s="322">
        <v>0.9</v>
      </c>
      <c r="AR86" s="322">
        <v>1</v>
      </c>
      <c r="AS86" s="322">
        <v>1</v>
      </c>
      <c r="AT86" s="322">
        <v>1.2</v>
      </c>
      <c r="AU86" s="322">
        <v>1.3</v>
      </c>
      <c r="AV86" s="322">
        <v>1.4</v>
      </c>
      <c r="AW86" s="322">
        <v>1.6</v>
      </c>
      <c r="AX86" s="322">
        <v>1.9</v>
      </c>
      <c r="AY86" s="322">
        <v>2.1</v>
      </c>
      <c r="AZ86" s="322">
        <v>2.4</v>
      </c>
      <c r="BA86" s="322">
        <v>2.9</v>
      </c>
      <c r="BB86" s="322">
        <v>3.3</v>
      </c>
      <c r="BC86" s="322">
        <v>3.7</v>
      </c>
      <c r="BD86" s="322">
        <v>4.0999999999999996</v>
      </c>
      <c r="BE86" s="322">
        <v>4.5999999999999996</v>
      </c>
      <c r="BF86" s="322">
        <v>5.2</v>
      </c>
      <c r="BG86" s="322">
        <v>5.8</v>
      </c>
      <c r="BH86" s="322">
        <v>6.5</v>
      </c>
      <c r="BI86" s="322">
        <v>7.4</v>
      </c>
      <c r="BJ86" s="322">
        <v>8.4</v>
      </c>
      <c r="BK86" s="322">
        <v>9.4</v>
      </c>
      <c r="BL86" s="322">
        <v>10.5</v>
      </c>
      <c r="BM86" s="322">
        <v>11</v>
      </c>
      <c r="BN86" s="322">
        <v>11.7</v>
      </c>
      <c r="BO86" s="322">
        <v>12.9</v>
      </c>
      <c r="BP86" s="322">
        <v>14.3</v>
      </c>
      <c r="BQ86" s="322">
        <v>16.100000000000001</v>
      </c>
      <c r="BR86" s="322">
        <v>17.899999999999999</v>
      </c>
      <c r="BS86" s="322">
        <v>19.3</v>
      </c>
      <c r="BT86" s="322">
        <v>21</v>
      </c>
      <c r="BU86" s="322">
        <v>22.9</v>
      </c>
      <c r="BV86" s="322">
        <v>24.8</v>
      </c>
      <c r="BW86" s="322">
        <v>25.3</v>
      </c>
      <c r="BX86" s="322">
        <v>26.4</v>
      </c>
      <c r="BY86" s="322">
        <v>28</v>
      </c>
      <c r="BZ86" s="322">
        <v>30.4</v>
      </c>
      <c r="CA86" s="322">
        <v>33</v>
      </c>
      <c r="CB86" s="322">
        <v>35.700000000000003</v>
      </c>
      <c r="CC86" s="322">
        <v>39.299999999999997</v>
      </c>
      <c r="CD86" s="322">
        <v>41.2</v>
      </c>
      <c r="CE86" s="322">
        <v>39.5</v>
      </c>
      <c r="CF86" s="322">
        <v>41.7</v>
      </c>
      <c r="CG86" s="322">
        <v>43.2</v>
      </c>
      <c r="CH86" s="322">
        <v>45.8</v>
      </c>
      <c r="CI86" s="322">
        <v>47.8</v>
      </c>
      <c r="CJ86" s="322">
        <v>51.5</v>
      </c>
      <c r="CK86" s="322">
        <v>55.3</v>
      </c>
      <c r="CL86" s="322"/>
      <c r="CM86" s="322"/>
      <c r="CN86" s="322"/>
      <c r="CO86" s="322"/>
      <c r="CP86" s="322"/>
      <c r="CQ86" s="322"/>
      <c r="CR86" s="322"/>
      <c r="CS86" s="322"/>
      <c r="CT86" s="322"/>
      <c r="CU86" s="322"/>
      <c r="CV86" s="322"/>
      <c r="CW86" s="322"/>
      <c r="CX86" s="322"/>
      <c r="CY86" s="322"/>
    </row>
    <row r="87" spans="1:103" x14ac:dyDescent="0.2">
      <c r="A87" s="322" t="s">
        <v>933</v>
      </c>
      <c r="B87" s="83" t="s">
        <v>2012</v>
      </c>
      <c r="C87" s="322">
        <v>3.4</v>
      </c>
      <c r="D87" s="322">
        <v>3.3</v>
      </c>
      <c r="E87" s="322">
        <v>3</v>
      </c>
      <c r="F87" s="322">
        <v>2.4</v>
      </c>
      <c r="G87" s="322">
        <v>2.1</v>
      </c>
      <c r="H87" s="322">
        <v>2.6</v>
      </c>
      <c r="I87" s="322">
        <v>3</v>
      </c>
      <c r="J87" s="322">
        <v>3.4</v>
      </c>
      <c r="K87" s="322">
        <v>4</v>
      </c>
      <c r="L87" s="322">
        <v>3.9</v>
      </c>
      <c r="M87" s="322">
        <v>4.0999999999999996</v>
      </c>
      <c r="N87" s="322">
        <v>4.4000000000000004</v>
      </c>
      <c r="O87" s="322">
        <v>5.3</v>
      </c>
      <c r="P87" s="322">
        <v>6.9</v>
      </c>
      <c r="Q87" s="322">
        <v>9.1</v>
      </c>
      <c r="R87" s="322">
        <v>10.9</v>
      </c>
      <c r="S87" s="322">
        <v>12.7</v>
      </c>
      <c r="T87" s="322">
        <v>12.7</v>
      </c>
      <c r="U87" s="322">
        <v>12.5</v>
      </c>
      <c r="V87" s="322">
        <v>12.6</v>
      </c>
      <c r="W87" s="322">
        <v>12.4</v>
      </c>
      <c r="X87" s="322">
        <v>12.7</v>
      </c>
      <c r="Y87" s="322">
        <v>15</v>
      </c>
      <c r="Z87" s="322">
        <v>16</v>
      </c>
      <c r="AA87" s="322">
        <v>16.5</v>
      </c>
      <c r="AB87" s="322">
        <v>16.600000000000001</v>
      </c>
      <c r="AC87" s="322">
        <v>17</v>
      </c>
      <c r="AD87" s="322">
        <v>17.7</v>
      </c>
      <c r="AE87" s="322">
        <v>18.5</v>
      </c>
      <c r="AF87" s="322">
        <v>18.7</v>
      </c>
      <c r="AG87" s="322">
        <v>19.7</v>
      </c>
      <c r="AH87" s="322">
        <v>20.5</v>
      </c>
      <c r="AI87" s="322">
        <v>21</v>
      </c>
      <c r="AJ87" s="322">
        <v>22.3</v>
      </c>
      <c r="AK87" s="322">
        <v>23.3</v>
      </c>
      <c r="AL87" s="322">
        <v>24.9</v>
      </c>
      <c r="AM87" s="322">
        <v>27.2</v>
      </c>
      <c r="AN87" s="322">
        <v>29.6</v>
      </c>
      <c r="AO87" s="322">
        <v>31</v>
      </c>
      <c r="AP87" s="322">
        <v>34.6</v>
      </c>
      <c r="AQ87" s="322">
        <v>37.5</v>
      </c>
      <c r="AR87" s="322">
        <v>41.6</v>
      </c>
      <c r="AS87" s="322">
        <v>43.8</v>
      </c>
      <c r="AT87" s="322">
        <v>48.9</v>
      </c>
      <c r="AU87" s="322">
        <v>54.8</v>
      </c>
      <c r="AV87" s="322">
        <v>60.6</v>
      </c>
      <c r="AW87" s="322">
        <v>68.8</v>
      </c>
      <c r="AX87" s="322">
        <v>77.8</v>
      </c>
      <c r="AY87" s="322">
        <v>85.7</v>
      </c>
      <c r="AZ87" s="322">
        <v>97.1</v>
      </c>
      <c r="BA87" s="322">
        <v>110.9</v>
      </c>
      <c r="BB87" s="322">
        <v>121.7</v>
      </c>
      <c r="BC87" s="322">
        <v>133.9</v>
      </c>
      <c r="BD87" s="322">
        <v>142.5</v>
      </c>
      <c r="BE87" s="322">
        <v>153.6</v>
      </c>
      <c r="BF87" s="322">
        <v>164.9</v>
      </c>
      <c r="BG87" s="322">
        <v>174.3</v>
      </c>
      <c r="BH87" s="322">
        <v>186.7</v>
      </c>
      <c r="BI87" s="322">
        <v>204.4</v>
      </c>
      <c r="BJ87" s="322">
        <v>225.8</v>
      </c>
      <c r="BK87" s="322">
        <v>242.6</v>
      </c>
      <c r="BL87" s="322">
        <v>262.7</v>
      </c>
      <c r="BM87" s="322">
        <v>273.39999999999998</v>
      </c>
      <c r="BN87" s="322">
        <v>286.3</v>
      </c>
      <c r="BO87" s="322">
        <v>298.39999999999998</v>
      </c>
      <c r="BP87" s="322">
        <v>308.3</v>
      </c>
      <c r="BQ87" s="322">
        <v>316.10000000000002</v>
      </c>
      <c r="BR87" s="322">
        <v>326.60000000000002</v>
      </c>
      <c r="BS87" s="322">
        <v>343.4</v>
      </c>
      <c r="BT87" s="322">
        <v>361.8</v>
      </c>
      <c r="BU87" s="322">
        <v>380.3</v>
      </c>
      <c r="BV87" s="322">
        <v>408.8</v>
      </c>
      <c r="BW87" s="322">
        <v>419.7</v>
      </c>
      <c r="BX87" s="322">
        <v>436.3</v>
      </c>
      <c r="BY87" s="322">
        <v>461.9</v>
      </c>
      <c r="BZ87" s="322">
        <v>496.4</v>
      </c>
      <c r="CA87" s="322">
        <v>530.6</v>
      </c>
      <c r="CB87" s="322">
        <v>566.29999999999995</v>
      </c>
      <c r="CC87" s="322">
        <v>595.6</v>
      </c>
      <c r="CD87" s="322">
        <v>612.5</v>
      </c>
      <c r="CE87" s="322">
        <v>600.29999999999995</v>
      </c>
      <c r="CF87" s="322">
        <v>617.70000000000005</v>
      </c>
      <c r="CG87" s="322">
        <v>649.5</v>
      </c>
      <c r="CH87" s="322">
        <v>685.1</v>
      </c>
      <c r="CI87" s="322">
        <v>710.8</v>
      </c>
      <c r="CJ87" s="322">
        <v>753.7</v>
      </c>
      <c r="CK87" s="322">
        <v>808.8</v>
      </c>
      <c r="CL87" s="322"/>
      <c r="CM87" s="322"/>
      <c r="CN87" s="322"/>
      <c r="CO87" s="322"/>
      <c r="CP87" s="322"/>
      <c r="CQ87" s="322"/>
      <c r="CR87" s="322"/>
      <c r="CS87" s="322"/>
      <c r="CT87" s="322"/>
      <c r="CU87" s="322"/>
      <c r="CV87" s="322"/>
      <c r="CW87" s="322"/>
      <c r="CX87" s="322"/>
      <c r="CY87" s="322"/>
    </row>
    <row r="88" spans="1:103" x14ac:dyDescent="0.2">
      <c r="A88" s="322" t="s">
        <v>930</v>
      </c>
      <c r="B88" s="322" t="s">
        <v>2013</v>
      </c>
      <c r="C88" s="322">
        <v>3.2</v>
      </c>
      <c r="D88" s="322">
        <v>3</v>
      </c>
      <c r="E88" s="322">
        <v>2.7</v>
      </c>
      <c r="F88" s="322">
        <v>2.2999999999999998</v>
      </c>
      <c r="G88" s="322">
        <v>2</v>
      </c>
      <c r="H88" s="322">
        <v>2.4</v>
      </c>
      <c r="I88" s="322">
        <v>2.8</v>
      </c>
      <c r="J88" s="322">
        <v>3.2</v>
      </c>
      <c r="K88" s="322">
        <v>3.8</v>
      </c>
      <c r="L88" s="322">
        <v>3.6</v>
      </c>
      <c r="M88" s="322">
        <v>3.9</v>
      </c>
      <c r="N88" s="322">
        <v>4.2</v>
      </c>
      <c r="O88" s="322">
        <v>5.0999999999999996</v>
      </c>
      <c r="P88" s="322">
        <v>6.6</v>
      </c>
      <c r="Q88" s="322">
        <v>8.8000000000000007</v>
      </c>
      <c r="R88" s="322">
        <v>10.5</v>
      </c>
      <c r="S88" s="322">
        <v>12.3</v>
      </c>
      <c r="T88" s="322">
        <v>12.2</v>
      </c>
      <c r="U88" s="322">
        <v>11.9</v>
      </c>
      <c r="V88" s="322">
        <v>12.1</v>
      </c>
      <c r="W88" s="322">
        <v>11.8</v>
      </c>
      <c r="X88" s="322">
        <v>12.2</v>
      </c>
      <c r="Y88" s="322">
        <v>14.3</v>
      </c>
      <c r="Z88" s="322">
        <v>15.3</v>
      </c>
      <c r="AA88" s="322">
        <v>15.7</v>
      </c>
      <c r="AB88" s="322">
        <v>15.8</v>
      </c>
      <c r="AC88" s="322">
        <v>16.2</v>
      </c>
      <c r="AD88" s="322">
        <v>16.8</v>
      </c>
      <c r="AE88" s="322">
        <v>17.5</v>
      </c>
      <c r="AF88" s="322">
        <v>17.7</v>
      </c>
      <c r="AG88" s="322">
        <v>18.7</v>
      </c>
      <c r="AH88" s="322">
        <v>19.3</v>
      </c>
      <c r="AI88" s="322">
        <v>19.7</v>
      </c>
      <c r="AJ88" s="322">
        <v>20.9</v>
      </c>
      <c r="AK88" s="322">
        <v>21.8</v>
      </c>
      <c r="AL88" s="322">
        <v>23.3</v>
      </c>
      <c r="AM88" s="322">
        <v>25.4</v>
      </c>
      <c r="AN88" s="322">
        <v>27.7</v>
      </c>
      <c r="AO88" s="322">
        <v>28.8</v>
      </c>
      <c r="AP88" s="322">
        <v>32.1</v>
      </c>
      <c r="AQ88" s="322">
        <v>34.700000000000003</v>
      </c>
      <c r="AR88" s="322">
        <v>38.6</v>
      </c>
      <c r="AS88" s="322">
        <v>40.700000000000003</v>
      </c>
      <c r="AT88" s="322">
        <v>45</v>
      </c>
      <c r="AU88" s="322">
        <v>50.5</v>
      </c>
      <c r="AV88" s="322">
        <v>55.9</v>
      </c>
      <c r="AW88" s="322">
        <v>63.5</v>
      </c>
      <c r="AX88" s="322">
        <v>71.599999999999994</v>
      </c>
      <c r="AY88" s="322">
        <v>78.8</v>
      </c>
      <c r="AZ88" s="322">
        <v>89.2</v>
      </c>
      <c r="BA88" s="322">
        <v>101.7</v>
      </c>
      <c r="BB88" s="322">
        <v>111.5</v>
      </c>
      <c r="BC88" s="322">
        <v>122</v>
      </c>
      <c r="BD88" s="322">
        <v>129.80000000000001</v>
      </c>
      <c r="BE88" s="322">
        <v>139.69999999999999</v>
      </c>
      <c r="BF88" s="322">
        <v>148.80000000000001</v>
      </c>
      <c r="BG88" s="322">
        <v>156.19999999999999</v>
      </c>
      <c r="BH88" s="322">
        <v>167.5</v>
      </c>
      <c r="BI88" s="322">
        <v>182.3</v>
      </c>
      <c r="BJ88" s="322">
        <v>201.6</v>
      </c>
      <c r="BK88" s="322">
        <v>216.7</v>
      </c>
      <c r="BL88" s="322">
        <v>235.1</v>
      </c>
      <c r="BM88" s="322">
        <v>244.2</v>
      </c>
      <c r="BN88" s="322">
        <v>254.1</v>
      </c>
      <c r="BO88" s="322">
        <v>265.7</v>
      </c>
      <c r="BP88" s="322">
        <v>273.39999999999998</v>
      </c>
      <c r="BQ88" s="322">
        <v>279.60000000000002</v>
      </c>
      <c r="BR88" s="322">
        <v>286.7</v>
      </c>
      <c r="BS88" s="322">
        <v>298.5</v>
      </c>
      <c r="BT88" s="322">
        <v>314.60000000000002</v>
      </c>
      <c r="BU88" s="322">
        <v>330.5</v>
      </c>
      <c r="BV88" s="322">
        <v>353.8</v>
      </c>
      <c r="BW88" s="322">
        <v>367.6</v>
      </c>
      <c r="BX88" s="322">
        <v>383.1</v>
      </c>
      <c r="BY88" s="322">
        <v>404.6</v>
      </c>
      <c r="BZ88" s="322">
        <v>432.1</v>
      </c>
      <c r="CA88" s="322">
        <v>458.1</v>
      </c>
      <c r="CB88" s="322">
        <v>486.3</v>
      </c>
      <c r="CC88" s="322">
        <v>509.6</v>
      </c>
      <c r="CD88" s="322">
        <v>523.70000000000005</v>
      </c>
      <c r="CE88" s="322">
        <v>517.9</v>
      </c>
      <c r="CF88" s="322">
        <v>532.20000000000005</v>
      </c>
      <c r="CG88" s="322">
        <v>558.70000000000005</v>
      </c>
      <c r="CH88" s="322">
        <v>587.29999999999995</v>
      </c>
      <c r="CI88" s="322">
        <v>608.1</v>
      </c>
      <c r="CJ88" s="322">
        <v>642.5</v>
      </c>
      <c r="CK88" s="322">
        <v>690.4</v>
      </c>
      <c r="CL88" s="322"/>
      <c r="CM88" s="322"/>
      <c r="CN88" s="322"/>
      <c r="CO88" s="322"/>
      <c r="CP88" s="322"/>
      <c r="CQ88" s="322"/>
      <c r="CR88" s="322"/>
      <c r="CS88" s="322"/>
      <c r="CT88" s="322"/>
      <c r="CU88" s="322"/>
      <c r="CV88" s="322"/>
      <c r="CW88" s="322"/>
      <c r="CX88" s="322"/>
      <c r="CY88" s="322"/>
    </row>
    <row r="89" spans="1:103" x14ac:dyDescent="0.2">
      <c r="A89" s="322" t="s">
        <v>927</v>
      </c>
      <c r="B89" s="322" t="s">
        <v>2014</v>
      </c>
      <c r="C89" s="322">
        <v>2.9</v>
      </c>
      <c r="D89" s="322">
        <v>2.8</v>
      </c>
      <c r="E89" s="322">
        <v>2.5</v>
      </c>
      <c r="F89" s="322">
        <v>2.1</v>
      </c>
      <c r="G89" s="322">
        <v>1.8</v>
      </c>
      <c r="H89" s="322">
        <v>2.2000000000000002</v>
      </c>
      <c r="I89" s="322">
        <v>2.6</v>
      </c>
      <c r="J89" s="322">
        <v>3</v>
      </c>
      <c r="K89" s="322">
        <v>3.5</v>
      </c>
      <c r="L89" s="322">
        <v>3.4</v>
      </c>
      <c r="M89" s="322">
        <v>3.6</v>
      </c>
      <c r="N89" s="322">
        <v>3.9</v>
      </c>
      <c r="O89" s="322">
        <v>4.5999999999999996</v>
      </c>
      <c r="P89" s="322">
        <v>5.7</v>
      </c>
      <c r="Q89" s="322">
        <v>7.1</v>
      </c>
      <c r="R89" s="322">
        <v>8.1</v>
      </c>
      <c r="S89" s="322">
        <v>9.5</v>
      </c>
      <c r="T89" s="322">
        <v>10.9</v>
      </c>
      <c r="U89" s="322">
        <v>10.9</v>
      </c>
      <c r="V89" s="322">
        <v>11</v>
      </c>
      <c r="W89" s="322">
        <v>10.8</v>
      </c>
      <c r="X89" s="322">
        <v>11.1</v>
      </c>
      <c r="Y89" s="322">
        <v>12.7</v>
      </c>
      <c r="Z89" s="322">
        <v>13.6</v>
      </c>
      <c r="AA89" s="322">
        <v>14.1</v>
      </c>
      <c r="AB89" s="322">
        <v>14.4</v>
      </c>
      <c r="AC89" s="322">
        <v>14.9</v>
      </c>
      <c r="AD89" s="322">
        <v>15.6</v>
      </c>
      <c r="AE89" s="322">
        <v>16.3</v>
      </c>
      <c r="AF89" s="322">
        <v>16.399999999999999</v>
      </c>
      <c r="AG89" s="322">
        <v>17.5</v>
      </c>
      <c r="AH89" s="322">
        <v>18.100000000000001</v>
      </c>
      <c r="AI89" s="322">
        <v>18.5</v>
      </c>
      <c r="AJ89" s="322">
        <v>19.600000000000001</v>
      </c>
      <c r="AK89" s="322">
        <v>20.5</v>
      </c>
      <c r="AL89" s="322">
        <v>21.9</v>
      </c>
      <c r="AM89" s="322">
        <v>23.9</v>
      </c>
      <c r="AN89" s="322">
        <v>25.9</v>
      </c>
      <c r="AO89" s="322">
        <v>26.8</v>
      </c>
      <c r="AP89" s="322">
        <v>30.2</v>
      </c>
      <c r="AQ89" s="322">
        <v>32.700000000000003</v>
      </c>
      <c r="AR89" s="322">
        <v>36.5</v>
      </c>
      <c r="AS89" s="322">
        <v>38.700000000000003</v>
      </c>
      <c r="AT89" s="322">
        <v>43</v>
      </c>
      <c r="AU89" s="322">
        <v>48.3</v>
      </c>
      <c r="AV89" s="322">
        <v>53.2</v>
      </c>
      <c r="AW89" s="322">
        <v>60.4</v>
      </c>
      <c r="AX89" s="322">
        <v>68</v>
      </c>
      <c r="AY89" s="322">
        <v>75</v>
      </c>
      <c r="AZ89" s="322">
        <v>85</v>
      </c>
      <c r="BA89" s="322">
        <v>96.7</v>
      </c>
      <c r="BB89" s="322">
        <v>105.9</v>
      </c>
      <c r="BC89" s="322">
        <v>115.9</v>
      </c>
      <c r="BD89" s="322">
        <v>123.3</v>
      </c>
      <c r="BE89" s="322">
        <v>133.30000000000001</v>
      </c>
      <c r="BF89" s="322">
        <v>142.4</v>
      </c>
      <c r="BG89" s="322">
        <v>150</v>
      </c>
      <c r="BH89" s="322">
        <v>161.5</v>
      </c>
      <c r="BI89" s="322">
        <v>176.6</v>
      </c>
      <c r="BJ89" s="322">
        <v>195.6</v>
      </c>
      <c r="BK89" s="322">
        <v>210.2</v>
      </c>
      <c r="BL89" s="322">
        <v>228.3</v>
      </c>
      <c r="BM89" s="322">
        <v>237.3</v>
      </c>
      <c r="BN89" s="322">
        <v>247.1</v>
      </c>
      <c r="BO89" s="322">
        <v>258.39999999999998</v>
      </c>
      <c r="BP89" s="322">
        <v>265.89999999999998</v>
      </c>
      <c r="BQ89" s="322">
        <v>271.8</v>
      </c>
      <c r="BR89" s="322">
        <v>278.7</v>
      </c>
      <c r="BS89" s="322">
        <v>290.3</v>
      </c>
      <c r="BT89" s="322">
        <v>306.2</v>
      </c>
      <c r="BU89" s="322">
        <v>321.8</v>
      </c>
      <c r="BV89" s="322">
        <v>344.9</v>
      </c>
      <c r="BW89" s="322">
        <v>358.4</v>
      </c>
      <c r="BX89" s="322">
        <v>373.6</v>
      </c>
      <c r="BY89" s="322">
        <v>394.4</v>
      </c>
      <c r="BZ89" s="322">
        <v>421.2</v>
      </c>
      <c r="CA89" s="322">
        <v>446</v>
      </c>
      <c r="CB89" s="322">
        <v>472.3</v>
      </c>
      <c r="CC89" s="322">
        <v>494.9</v>
      </c>
      <c r="CD89" s="322">
        <v>508.7</v>
      </c>
      <c r="CE89" s="322">
        <v>502.3</v>
      </c>
      <c r="CF89" s="322">
        <v>516.9</v>
      </c>
      <c r="CG89" s="322">
        <v>541.9</v>
      </c>
      <c r="CH89" s="322">
        <v>570.20000000000005</v>
      </c>
      <c r="CI89" s="322">
        <v>590.70000000000005</v>
      </c>
      <c r="CJ89" s="322">
        <v>624.6</v>
      </c>
      <c r="CK89" s="322">
        <v>671.6</v>
      </c>
      <c r="CL89" s="322"/>
      <c r="CM89" s="322"/>
      <c r="CN89" s="322"/>
      <c r="CO89" s="322"/>
      <c r="CP89" s="322"/>
      <c r="CQ89" s="322"/>
      <c r="CR89" s="322"/>
      <c r="CS89" s="322"/>
      <c r="CT89" s="322"/>
      <c r="CU89" s="322"/>
      <c r="CV89" s="322"/>
      <c r="CW89" s="322"/>
      <c r="CX89" s="322"/>
      <c r="CY89" s="322"/>
    </row>
    <row r="90" spans="1:103" x14ac:dyDescent="0.2">
      <c r="A90" s="322" t="s">
        <v>924</v>
      </c>
      <c r="B90" s="322" t="s">
        <v>2015</v>
      </c>
      <c r="C90" s="322">
        <v>0.3</v>
      </c>
      <c r="D90" s="322">
        <v>0.2</v>
      </c>
      <c r="E90" s="322">
        <v>0.2</v>
      </c>
      <c r="F90" s="322">
        <v>0.2</v>
      </c>
      <c r="G90" s="322">
        <v>0.2</v>
      </c>
      <c r="H90" s="322">
        <v>0.2</v>
      </c>
      <c r="I90" s="322">
        <v>0.2</v>
      </c>
      <c r="J90" s="322">
        <v>0.2</v>
      </c>
      <c r="K90" s="322">
        <v>0.3</v>
      </c>
      <c r="L90" s="322">
        <v>0.2</v>
      </c>
      <c r="M90" s="322">
        <v>0.3</v>
      </c>
      <c r="N90" s="322">
        <v>0.3</v>
      </c>
      <c r="O90" s="322">
        <v>0.5</v>
      </c>
      <c r="P90" s="322">
        <v>0.9</v>
      </c>
      <c r="Q90" s="322">
        <v>1.7</v>
      </c>
      <c r="R90" s="322">
        <v>2.4</v>
      </c>
      <c r="S90" s="322">
        <v>2.8</v>
      </c>
      <c r="T90" s="322">
        <v>1.3</v>
      </c>
      <c r="U90" s="322">
        <v>1</v>
      </c>
      <c r="V90" s="322">
        <v>1</v>
      </c>
      <c r="W90" s="322">
        <v>1</v>
      </c>
      <c r="X90" s="322">
        <v>1.1000000000000001</v>
      </c>
      <c r="Y90" s="322">
        <v>1.6</v>
      </c>
      <c r="Z90" s="322">
        <v>1.8</v>
      </c>
      <c r="AA90" s="322">
        <v>1.7</v>
      </c>
      <c r="AB90" s="322">
        <v>1.5</v>
      </c>
      <c r="AC90" s="322">
        <v>1.3</v>
      </c>
      <c r="AD90" s="322">
        <v>1.2</v>
      </c>
      <c r="AE90" s="322">
        <v>1.2</v>
      </c>
      <c r="AF90" s="322">
        <v>1.2</v>
      </c>
      <c r="AG90" s="322">
        <v>1.2</v>
      </c>
      <c r="AH90" s="322">
        <v>1.2</v>
      </c>
      <c r="AI90" s="322">
        <v>1.3</v>
      </c>
      <c r="AJ90" s="322">
        <v>1.3</v>
      </c>
      <c r="AK90" s="322">
        <v>1.4</v>
      </c>
      <c r="AL90" s="322">
        <v>1.4</v>
      </c>
      <c r="AM90" s="322">
        <v>1.5</v>
      </c>
      <c r="AN90" s="322">
        <v>1.8</v>
      </c>
      <c r="AO90" s="322">
        <v>1.9</v>
      </c>
      <c r="AP90" s="322">
        <v>2</v>
      </c>
      <c r="AQ90" s="322">
        <v>2.1</v>
      </c>
      <c r="AR90" s="322">
        <v>2.1</v>
      </c>
      <c r="AS90" s="322">
        <v>2</v>
      </c>
      <c r="AT90" s="322">
        <v>2</v>
      </c>
      <c r="AU90" s="322">
        <v>2.2000000000000002</v>
      </c>
      <c r="AV90" s="322">
        <v>2.7</v>
      </c>
      <c r="AW90" s="322">
        <v>3.2</v>
      </c>
      <c r="AX90" s="322">
        <v>3.6</v>
      </c>
      <c r="AY90" s="322">
        <v>3.7</v>
      </c>
      <c r="AZ90" s="322">
        <v>4.3</v>
      </c>
      <c r="BA90" s="322">
        <v>4.9000000000000004</v>
      </c>
      <c r="BB90" s="322">
        <v>5.5</v>
      </c>
      <c r="BC90" s="322">
        <v>6.2</v>
      </c>
      <c r="BD90" s="322">
        <v>6.5</v>
      </c>
      <c r="BE90" s="322">
        <v>6.4</v>
      </c>
      <c r="BF90" s="322">
        <v>6.4</v>
      </c>
      <c r="BG90" s="322">
        <v>6.2</v>
      </c>
      <c r="BH90" s="322">
        <v>6</v>
      </c>
      <c r="BI90" s="322">
        <v>5.7</v>
      </c>
      <c r="BJ90" s="322">
        <v>6.1</v>
      </c>
      <c r="BK90" s="322">
        <v>6.5</v>
      </c>
      <c r="BL90" s="322">
        <v>6.8</v>
      </c>
      <c r="BM90" s="322">
        <v>6.9</v>
      </c>
      <c r="BN90" s="322">
        <v>7.1</v>
      </c>
      <c r="BO90" s="322">
        <v>7.3</v>
      </c>
      <c r="BP90" s="322">
        <v>7.5</v>
      </c>
      <c r="BQ90" s="322">
        <v>7.8</v>
      </c>
      <c r="BR90" s="322">
        <v>8</v>
      </c>
      <c r="BS90" s="322">
        <v>8.1999999999999993</v>
      </c>
      <c r="BT90" s="322">
        <v>8.4</v>
      </c>
      <c r="BU90" s="322">
        <v>8.6999999999999993</v>
      </c>
      <c r="BV90" s="322">
        <v>8.9</v>
      </c>
      <c r="BW90" s="322">
        <v>9.1</v>
      </c>
      <c r="BX90" s="322">
        <v>9.5</v>
      </c>
      <c r="BY90" s="322">
        <v>10.199999999999999</v>
      </c>
      <c r="BZ90" s="322">
        <v>10.9</v>
      </c>
      <c r="CA90" s="322">
        <v>12.1</v>
      </c>
      <c r="CB90" s="322">
        <v>13.9</v>
      </c>
      <c r="CC90" s="322">
        <v>14.7</v>
      </c>
      <c r="CD90" s="322">
        <v>15</v>
      </c>
      <c r="CE90" s="322">
        <v>15.6</v>
      </c>
      <c r="CF90" s="322">
        <v>15.3</v>
      </c>
      <c r="CG90" s="322">
        <v>16.8</v>
      </c>
      <c r="CH90" s="322">
        <v>17.100000000000001</v>
      </c>
      <c r="CI90" s="322">
        <v>17.399999999999999</v>
      </c>
      <c r="CJ90" s="322">
        <v>17.899999999999999</v>
      </c>
      <c r="CK90" s="322">
        <v>18.8</v>
      </c>
      <c r="CL90" s="322"/>
      <c r="CM90" s="322"/>
      <c r="CN90" s="322"/>
      <c r="CO90" s="322"/>
      <c r="CP90" s="322"/>
      <c r="CQ90" s="322"/>
      <c r="CR90" s="322"/>
      <c r="CS90" s="322"/>
      <c r="CT90" s="322"/>
      <c r="CU90" s="322"/>
      <c r="CV90" s="322"/>
      <c r="CW90" s="322"/>
      <c r="CX90" s="322"/>
      <c r="CY90" s="322"/>
    </row>
    <row r="91" spans="1:103" x14ac:dyDescent="0.2">
      <c r="A91" s="322" t="s">
        <v>921</v>
      </c>
      <c r="B91" s="322" t="s">
        <v>2016</v>
      </c>
      <c r="C91" s="322">
        <v>0.3</v>
      </c>
      <c r="D91" s="322">
        <v>0.2</v>
      </c>
      <c r="E91" s="322">
        <v>0.2</v>
      </c>
      <c r="F91" s="322">
        <v>0.2</v>
      </c>
      <c r="G91" s="322">
        <v>0.2</v>
      </c>
      <c r="H91" s="322">
        <v>0.2</v>
      </c>
      <c r="I91" s="322">
        <v>0.2</v>
      </c>
      <c r="J91" s="322">
        <v>0.2</v>
      </c>
      <c r="K91" s="322">
        <v>0.2</v>
      </c>
      <c r="L91" s="322">
        <v>0.2</v>
      </c>
      <c r="M91" s="322">
        <v>0.2</v>
      </c>
      <c r="N91" s="322">
        <v>0.2</v>
      </c>
      <c r="O91" s="322">
        <v>0.3</v>
      </c>
      <c r="P91" s="322">
        <v>0.3</v>
      </c>
      <c r="Q91" s="322">
        <v>0.3</v>
      </c>
      <c r="R91" s="322">
        <v>0.4</v>
      </c>
      <c r="S91" s="322">
        <v>0.4</v>
      </c>
      <c r="T91" s="322">
        <v>0.4</v>
      </c>
      <c r="U91" s="322">
        <v>0.6</v>
      </c>
      <c r="V91" s="322">
        <v>0.6</v>
      </c>
      <c r="W91" s="322">
        <v>0.5</v>
      </c>
      <c r="X91" s="322">
        <v>0.6</v>
      </c>
      <c r="Y91" s="322">
        <v>0.6</v>
      </c>
      <c r="Z91" s="322">
        <v>0.7</v>
      </c>
      <c r="AA91" s="322">
        <v>0.7</v>
      </c>
      <c r="AB91" s="322">
        <v>0.8</v>
      </c>
      <c r="AC91" s="322">
        <v>0.8</v>
      </c>
      <c r="AD91" s="322">
        <v>0.9</v>
      </c>
      <c r="AE91" s="322">
        <v>1</v>
      </c>
      <c r="AF91" s="322">
        <v>1</v>
      </c>
      <c r="AG91" s="322">
        <v>1.1000000000000001</v>
      </c>
      <c r="AH91" s="322">
        <v>1.2</v>
      </c>
      <c r="AI91" s="322">
        <v>1.2</v>
      </c>
      <c r="AJ91" s="322">
        <v>1.4</v>
      </c>
      <c r="AK91" s="322">
        <v>1.5</v>
      </c>
      <c r="AL91" s="322">
        <v>1.6</v>
      </c>
      <c r="AM91" s="322">
        <v>1.8</v>
      </c>
      <c r="AN91" s="322">
        <v>1.9</v>
      </c>
      <c r="AO91" s="322">
        <v>2.2000000000000002</v>
      </c>
      <c r="AP91" s="322">
        <v>2.5</v>
      </c>
      <c r="AQ91" s="322">
        <v>2.7</v>
      </c>
      <c r="AR91" s="322">
        <v>3</v>
      </c>
      <c r="AS91" s="322">
        <v>3.1</v>
      </c>
      <c r="AT91" s="322">
        <v>3.9</v>
      </c>
      <c r="AU91" s="322">
        <v>4.3</v>
      </c>
      <c r="AV91" s="322">
        <v>4.7</v>
      </c>
      <c r="AW91" s="322">
        <v>5.3</v>
      </c>
      <c r="AX91" s="322">
        <v>6.2</v>
      </c>
      <c r="AY91" s="322">
        <v>6.9</v>
      </c>
      <c r="AZ91" s="322">
        <v>7.9</v>
      </c>
      <c r="BA91" s="322">
        <v>9.3000000000000007</v>
      </c>
      <c r="BB91" s="322">
        <v>10.3</v>
      </c>
      <c r="BC91" s="322">
        <v>11.9</v>
      </c>
      <c r="BD91" s="322">
        <v>12.7</v>
      </c>
      <c r="BE91" s="322">
        <v>13.9</v>
      </c>
      <c r="BF91" s="322">
        <v>16.100000000000001</v>
      </c>
      <c r="BG91" s="322">
        <v>18.100000000000001</v>
      </c>
      <c r="BH91" s="322">
        <v>19.2</v>
      </c>
      <c r="BI91" s="322">
        <v>22</v>
      </c>
      <c r="BJ91" s="322">
        <v>24.2</v>
      </c>
      <c r="BK91" s="322">
        <v>25.9</v>
      </c>
      <c r="BL91" s="322">
        <v>27.6</v>
      </c>
      <c r="BM91" s="322">
        <v>29.2</v>
      </c>
      <c r="BN91" s="322">
        <v>32.200000000000003</v>
      </c>
      <c r="BO91" s="322">
        <v>32.700000000000003</v>
      </c>
      <c r="BP91" s="322">
        <v>34.9</v>
      </c>
      <c r="BQ91" s="322">
        <v>36.6</v>
      </c>
      <c r="BR91" s="322">
        <v>39.9</v>
      </c>
      <c r="BS91" s="322">
        <v>44.9</v>
      </c>
      <c r="BT91" s="322">
        <v>47.2</v>
      </c>
      <c r="BU91" s="322">
        <v>49.8</v>
      </c>
      <c r="BV91" s="322">
        <v>55</v>
      </c>
      <c r="BW91" s="322">
        <v>52.1</v>
      </c>
      <c r="BX91" s="322">
        <v>53.3</v>
      </c>
      <c r="BY91" s="322">
        <v>57.3</v>
      </c>
      <c r="BZ91" s="322">
        <v>64.400000000000006</v>
      </c>
      <c r="CA91" s="322">
        <v>72.5</v>
      </c>
      <c r="CB91" s="322">
        <v>80</v>
      </c>
      <c r="CC91" s="322">
        <v>86</v>
      </c>
      <c r="CD91" s="322">
        <v>88.8</v>
      </c>
      <c r="CE91" s="322">
        <v>82.4</v>
      </c>
      <c r="CF91" s="322">
        <v>85.5</v>
      </c>
      <c r="CG91" s="322">
        <v>90.8</v>
      </c>
      <c r="CH91" s="322">
        <v>97.8</v>
      </c>
      <c r="CI91" s="322">
        <v>102.7</v>
      </c>
      <c r="CJ91" s="322">
        <v>111.2</v>
      </c>
      <c r="CK91" s="322">
        <v>118.4</v>
      </c>
      <c r="CL91" s="322"/>
      <c r="CM91" s="322"/>
      <c r="CN91" s="322"/>
      <c r="CO91" s="322"/>
      <c r="CP91" s="322"/>
      <c r="CQ91" s="322"/>
      <c r="CR91" s="322"/>
      <c r="CS91" s="322"/>
      <c r="CT91" s="322"/>
      <c r="CU91" s="322"/>
      <c r="CV91" s="322"/>
      <c r="CW91" s="322"/>
      <c r="CX91" s="322"/>
      <c r="CY91" s="322"/>
    </row>
    <row r="92" spans="1:103" x14ac:dyDescent="0.2">
      <c r="A92" s="322" t="s">
        <v>919</v>
      </c>
      <c r="B92" s="83" t="s">
        <v>2017</v>
      </c>
      <c r="C92" s="322">
        <v>2.9</v>
      </c>
      <c r="D92" s="322">
        <v>2.6</v>
      </c>
      <c r="E92" s="322">
        <v>2.2000000000000002</v>
      </c>
      <c r="F92" s="322">
        <v>1.9</v>
      </c>
      <c r="G92" s="322">
        <v>1.9</v>
      </c>
      <c r="H92" s="322">
        <v>1.8</v>
      </c>
      <c r="I92" s="322">
        <v>2.1</v>
      </c>
      <c r="J92" s="322">
        <v>2.2000000000000002</v>
      </c>
      <c r="K92" s="322">
        <v>2.4</v>
      </c>
      <c r="L92" s="322">
        <v>2.2999999999999998</v>
      </c>
      <c r="M92" s="322">
        <v>2.2999999999999998</v>
      </c>
      <c r="N92" s="322">
        <v>2.4</v>
      </c>
      <c r="O92" s="322">
        <v>2.5</v>
      </c>
      <c r="P92" s="322">
        <v>2.6</v>
      </c>
      <c r="Q92" s="322">
        <v>2.8</v>
      </c>
      <c r="R92" s="322">
        <v>3</v>
      </c>
      <c r="S92" s="322">
        <v>3.2</v>
      </c>
      <c r="T92" s="322">
        <v>3.8</v>
      </c>
      <c r="U92" s="322">
        <v>4.2</v>
      </c>
      <c r="V92" s="322">
        <v>4.7</v>
      </c>
      <c r="W92" s="322">
        <v>4.9000000000000004</v>
      </c>
      <c r="X92" s="322">
        <v>5.6</v>
      </c>
      <c r="Y92" s="322">
        <v>6.3</v>
      </c>
      <c r="Z92" s="322">
        <v>6.7</v>
      </c>
      <c r="AA92" s="322">
        <v>7.8</v>
      </c>
      <c r="AB92" s="322">
        <v>8.6</v>
      </c>
      <c r="AC92" s="322">
        <v>9.6</v>
      </c>
      <c r="AD92" s="322">
        <v>10.4</v>
      </c>
      <c r="AE92" s="322">
        <v>11.1</v>
      </c>
      <c r="AF92" s="322">
        <v>11.6</v>
      </c>
      <c r="AG92" s="322">
        <v>12.5</v>
      </c>
      <c r="AH92" s="322">
        <v>13.6</v>
      </c>
      <c r="AI92" s="322">
        <v>14.8</v>
      </c>
      <c r="AJ92" s="322">
        <v>15.4</v>
      </c>
      <c r="AK92" s="322">
        <v>15.9</v>
      </c>
      <c r="AL92" s="322">
        <v>17.7</v>
      </c>
      <c r="AM92" s="322">
        <v>19.399999999999999</v>
      </c>
      <c r="AN92" s="322">
        <v>21.3</v>
      </c>
      <c r="AO92" s="322">
        <v>22.8</v>
      </c>
      <c r="AP92" s="322">
        <v>25.8</v>
      </c>
      <c r="AQ92" s="322">
        <v>28.5</v>
      </c>
      <c r="AR92" s="322">
        <v>31.1</v>
      </c>
      <c r="AS92" s="322">
        <v>34.1</v>
      </c>
      <c r="AT92" s="322">
        <v>38.299999999999997</v>
      </c>
      <c r="AU92" s="322">
        <v>41.5</v>
      </c>
      <c r="AV92" s="322">
        <v>45.9</v>
      </c>
      <c r="AW92" s="322">
        <v>54</v>
      </c>
      <c r="AX92" s="322">
        <v>59.3</v>
      </c>
      <c r="AY92" s="322">
        <v>67.8</v>
      </c>
      <c r="AZ92" s="322">
        <v>80.599999999999994</v>
      </c>
      <c r="BA92" s="322">
        <v>87.6</v>
      </c>
      <c r="BB92" s="322">
        <v>95.6</v>
      </c>
      <c r="BC92" s="322">
        <v>102</v>
      </c>
      <c r="BD92" s="322">
        <v>116.3</v>
      </c>
      <c r="BE92" s="322">
        <v>145.9</v>
      </c>
      <c r="BF92" s="322">
        <v>156.6</v>
      </c>
      <c r="BG92" s="322">
        <v>188.1</v>
      </c>
      <c r="BH92" s="322">
        <v>199.8</v>
      </c>
      <c r="BI92" s="322">
        <v>205.3</v>
      </c>
      <c r="BJ92" s="322">
        <v>219.8</v>
      </c>
      <c r="BK92" s="322">
        <v>238.4</v>
      </c>
      <c r="BL92" s="322">
        <v>247.4</v>
      </c>
      <c r="BM92" s="322">
        <v>266.8</v>
      </c>
      <c r="BN92" s="322">
        <v>295.10000000000002</v>
      </c>
      <c r="BO92" s="322">
        <v>332.6</v>
      </c>
      <c r="BP92" s="322">
        <v>346.9</v>
      </c>
      <c r="BQ92" s="322">
        <v>366.4</v>
      </c>
      <c r="BR92" s="322">
        <v>392.3</v>
      </c>
      <c r="BS92" s="322">
        <v>429.2</v>
      </c>
      <c r="BT92" s="322">
        <v>467.3</v>
      </c>
      <c r="BU92" s="322">
        <v>509.1</v>
      </c>
      <c r="BV92" s="322">
        <v>566.29999999999995</v>
      </c>
      <c r="BW92" s="322">
        <v>552.79999999999995</v>
      </c>
      <c r="BX92" s="322">
        <v>562.6</v>
      </c>
      <c r="BY92" s="322">
        <v>588.5</v>
      </c>
      <c r="BZ92" s="322">
        <v>635.29999999999995</v>
      </c>
      <c r="CA92" s="322">
        <v>689.6</v>
      </c>
      <c r="CB92" s="322">
        <v>724.2</v>
      </c>
      <c r="CC92" s="322">
        <v>768.5</v>
      </c>
      <c r="CD92" s="322">
        <v>771.5</v>
      </c>
      <c r="CE92" s="322">
        <v>719</v>
      </c>
      <c r="CF92" s="322">
        <v>763.2</v>
      </c>
      <c r="CG92" s="322">
        <v>795.8</v>
      </c>
      <c r="CH92" s="322">
        <v>789.3</v>
      </c>
      <c r="CI92" s="322">
        <v>830.7</v>
      </c>
      <c r="CJ92" s="322">
        <v>885.7</v>
      </c>
      <c r="CK92" s="322">
        <v>921.1</v>
      </c>
      <c r="CL92" s="322"/>
      <c r="CM92" s="322"/>
      <c r="CN92" s="322"/>
      <c r="CO92" s="322"/>
      <c r="CP92" s="322"/>
      <c r="CQ92" s="322"/>
      <c r="CR92" s="322"/>
      <c r="CS92" s="322"/>
      <c r="CT92" s="322"/>
      <c r="CU92" s="322"/>
      <c r="CV92" s="322"/>
      <c r="CW92" s="322"/>
      <c r="CX92" s="322"/>
      <c r="CY92" s="322"/>
    </row>
    <row r="93" spans="1:103" x14ac:dyDescent="0.2">
      <c r="A93" s="322" t="s">
        <v>916</v>
      </c>
      <c r="B93" s="322" t="s">
        <v>2018</v>
      </c>
      <c r="C93" s="322">
        <v>1.7</v>
      </c>
      <c r="D93" s="322">
        <v>1.4</v>
      </c>
      <c r="E93" s="322">
        <v>1</v>
      </c>
      <c r="F93" s="322">
        <v>0.8</v>
      </c>
      <c r="G93" s="322">
        <v>0.8</v>
      </c>
      <c r="H93" s="322">
        <v>0.7</v>
      </c>
      <c r="I93" s="322">
        <v>0.8</v>
      </c>
      <c r="J93" s="322">
        <v>0.9</v>
      </c>
      <c r="K93" s="322">
        <v>1</v>
      </c>
      <c r="L93" s="322">
        <v>0.9</v>
      </c>
      <c r="M93" s="322">
        <v>0.8</v>
      </c>
      <c r="N93" s="322">
        <v>0.9</v>
      </c>
      <c r="O93" s="322">
        <v>0.9</v>
      </c>
      <c r="P93" s="322">
        <v>0.9</v>
      </c>
      <c r="Q93" s="322">
        <v>1.1000000000000001</v>
      </c>
      <c r="R93" s="322">
        <v>1.1000000000000001</v>
      </c>
      <c r="S93" s="322">
        <v>1.3</v>
      </c>
      <c r="T93" s="322">
        <v>1.7</v>
      </c>
      <c r="U93" s="322">
        <v>1.7</v>
      </c>
      <c r="V93" s="322">
        <v>1.9</v>
      </c>
      <c r="W93" s="322">
        <v>2</v>
      </c>
      <c r="X93" s="322">
        <v>2.2999999999999998</v>
      </c>
      <c r="Y93" s="322">
        <v>2.5</v>
      </c>
      <c r="Z93" s="322">
        <v>2.6</v>
      </c>
      <c r="AA93" s="322">
        <v>3.1</v>
      </c>
      <c r="AB93" s="322">
        <v>3.6</v>
      </c>
      <c r="AC93" s="322">
        <v>4.2</v>
      </c>
      <c r="AD93" s="322">
        <v>4.5999999999999996</v>
      </c>
      <c r="AE93" s="322">
        <v>4.7</v>
      </c>
      <c r="AF93" s="322">
        <v>5</v>
      </c>
      <c r="AG93" s="322">
        <v>5.7</v>
      </c>
      <c r="AH93" s="322">
        <v>6.1</v>
      </c>
      <c r="AI93" s="322">
        <v>6.8</v>
      </c>
      <c r="AJ93" s="322">
        <v>6.9</v>
      </c>
      <c r="AK93" s="322">
        <v>7.1</v>
      </c>
      <c r="AL93" s="322">
        <v>8</v>
      </c>
      <c r="AM93" s="322">
        <v>8.8000000000000007</v>
      </c>
      <c r="AN93" s="322">
        <v>9.9</v>
      </c>
      <c r="AO93" s="322">
        <v>11.1</v>
      </c>
      <c r="AP93" s="322">
        <v>12.4</v>
      </c>
      <c r="AQ93" s="322">
        <v>14.1</v>
      </c>
      <c r="AR93" s="322">
        <v>15.3</v>
      </c>
      <c r="AS93" s="322">
        <v>17.100000000000001</v>
      </c>
      <c r="AT93" s="322">
        <v>18.899999999999999</v>
      </c>
      <c r="AU93" s="322">
        <v>20.3</v>
      </c>
      <c r="AV93" s="322">
        <v>23.7</v>
      </c>
      <c r="AW93" s="322">
        <v>30.1</v>
      </c>
      <c r="AX93" s="322">
        <v>32.200000000000003</v>
      </c>
      <c r="AY93" s="322">
        <v>35.799999999999997</v>
      </c>
      <c r="AZ93" s="322">
        <v>43.1</v>
      </c>
      <c r="BA93" s="322">
        <v>47.2</v>
      </c>
      <c r="BB93" s="322">
        <v>51.7</v>
      </c>
      <c r="BC93" s="322">
        <v>54.1</v>
      </c>
      <c r="BD93" s="322">
        <v>62.1</v>
      </c>
      <c r="BE93" s="322">
        <v>87.2</v>
      </c>
      <c r="BF93" s="322">
        <v>90</v>
      </c>
      <c r="BG93" s="322">
        <v>115</v>
      </c>
      <c r="BH93" s="322">
        <v>127</v>
      </c>
      <c r="BI93" s="322">
        <v>133.19999999999999</v>
      </c>
      <c r="BJ93" s="322">
        <v>134.4</v>
      </c>
      <c r="BK93" s="322">
        <v>138.6</v>
      </c>
      <c r="BL93" s="322">
        <v>135.69999999999999</v>
      </c>
      <c r="BM93" s="322">
        <v>143</v>
      </c>
      <c r="BN93" s="322">
        <v>161.80000000000001</v>
      </c>
      <c r="BO93" s="322">
        <v>184.7</v>
      </c>
      <c r="BP93" s="322">
        <v>197.7</v>
      </c>
      <c r="BQ93" s="322">
        <v>212.9</v>
      </c>
      <c r="BR93" s="322">
        <v>233.8</v>
      </c>
      <c r="BS93" s="322">
        <v>259.8</v>
      </c>
      <c r="BT93" s="322">
        <v>286.8</v>
      </c>
      <c r="BU93" s="322">
        <v>319.60000000000002</v>
      </c>
      <c r="BV93" s="322">
        <v>360</v>
      </c>
      <c r="BW93" s="322">
        <v>341.2</v>
      </c>
      <c r="BX93" s="322">
        <v>347.3</v>
      </c>
      <c r="BY93" s="322">
        <v>357.4</v>
      </c>
      <c r="BZ93" s="322">
        <v>387.4</v>
      </c>
      <c r="CA93" s="322">
        <v>417.4</v>
      </c>
      <c r="CB93" s="322">
        <v>446.2</v>
      </c>
      <c r="CC93" s="322">
        <v>480.3</v>
      </c>
      <c r="CD93" s="322">
        <v>486.6</v>
      </c>
      <c r="CE93" s="322">
        <v>452.2</v>
      </c>
      <c r="CF93" s="322">
        <v>473.3</v>
      </c>
      <c r="CG93" s="322">
        <v>487.5</v>
      </c>
      <c r="CH93" s="322">
        <v>497.3</v>
      </c>
      <c r="CI93" s="322">
        <v>528.5</v>
      </c>
      <c r="CJ93" s="322">
        <v>553</v>
      </c>
      <c r="CK93" s="322">
        <v>578.1</v>
      </c>
      <c r="CL93" s="322"/>
      <c r="CM93" s="322"/>
      <c r="CN93" s="322"/>
      <c r="CO93" s="322"/>
      <c r="CP93" s="322"/>
      <c r="CQ93" s="322"/>
      <c r="CR93" s="322"/>
      <c r="CS93" s="322"/>
      <c r="CT93" s="322"/>
      <c r="CU93" s="322"/>
      <c r="CV93" s="322"/>
      <c r="CW93" s="322"/>
      <c r="CX93" s="322"/>
      <c r="CY93" s="322"/>
    </row>
    <row r="94" spans="1:103" x14ac:dyDescent="0.2">
      <c r="A94" s="322" t="s">
        <v>913</v>
      </c>
      <c r="B94" s="322" t="s">
        <v>2019</v>
      </c>
      <c r="C94" s="322">
        <v>0.9</v>
      </c>
      <c r="D94" s="322">
        <v>0.8</v>
      </c>
      <c r="E94" s="322">
        <v>0.6</v>
      </c>
      <c r="F94" s="322">
        <v>0.5</v>
      </c>
      <c r="G94" s="322">
        <v>0.4</v>
      </c>
      <c r="H94" s="322">
        <v>0.4</v>
      </c>
      <c r="I94" s="322">
        <v>0.5</v>
      </c>
      <c r="J94" s="322">
        <v>0.5</v>
      </c>
      <c r="K94" s="322">
        <v>0.6</v>
      </c>
      <c r="L94" s="322">
        <v>0.5</v>
      </c>
      <c r="M94" s="322">
        <v>0.5</v>
      </c>
      <c r="N94" s="322">
        <v>0.6</v>
      </c>
      <c r="O94" s="322">
        <v>0.6</v>
      </c>
      <c r="P94" s="322">
        <v>0.6</v>
      </c>
      <c r="Q94" s="322">
        <v>0.7</v>
      </c>
      <c r="R94" s="322">
        <v>0.7</v>
      </c>
      <c r="S94" s="322">
        <v>0.8</v>
      </c>
      <c r="T94" s="322">
        <v>1.1000000000000001</v>
      </c>
      <c r="U94" s="322">
        <v>1.2</v>
      </c>
      <c r="V94" s="322">
        <v>1.2</v>
      </c>
      <c r="W94" s="322">
        <v>1.3</v>
      </c>
      <c r="X94" s="322">
        <v>1.4</v>
      </c>
      <c r="Y94" s="322">
        <v>1.6</v>
      </c>
      <c r="Z94" s="322">
        <v>1.7</v>
      </c>
      <c r="AA94" s="322">
        <v>2.2000000000000002</v>
      </c>
      <c r="AB94" s="322">
        <v>2.4</v>
      </c>
      <c r="AC94" s="322">
        <v>2.8</v>
      </c>
      <c r="AD94" s="322">
        <v>3.1</v>
      </c>
      <c r="AE94" s="322">
        <v>3.2</v>
      </c>
      <c r="AF94" s="322">
        <v>3.2</v>
      </c>
      <c r="AG94" s="322">
        <v>3.5</v>
      </c>
      <c r="AH94" s="322">
        <v>3.9</v>
      </c>
      <c r="AI94" s="322">
        <v>4.0999999999999996</v>
      </c>
      <c r="AJ94" s="322">
        <v>4.3</v>
      </c>
      <c r="AK94" s="322">
        <v>4.2</v>
      </c>
      <c r="AL94" s="322">
        <v>4.9000000000000004</v>
      </c>
      <c r="AM94" s="322">
        <v>5.2</v>
      </c>
      <c r="AN94" s="322">
        <v>5.8</v>
      </c>
      <c r="AO94" s="322">
        <v>6.4</v>
      </c>
      <c r="AP94" s="322">
        <v>7</v>
      </c>
      <c r="AQ94" s="322">
        <v>9.1</v>
      </c>
      <c r="AR94" s="322">
        <v>10.9</v>
      </c>
      <c r="AS94" s="322">
        <v>11.8</v>
      </c>
      <c r="AT94" s="322">
        <v>13.2</v>
      </c>
      <c r="AU94" s="322">
        <v>15.1</v>
      </c>
      <c r="AV94" s="322">
        <v>18.600000000000001</v>
      </c>
      <c r="AW94" s="322">
        <v>24.1</v>
      </c>
      <c r="AX94" s="322">
        <v>25.1</v>
      </c>
      <c r="AY94" s="322">
        <v>28.2</v>
      </c>
      <c r="AZ94" s="322">
        <v>34.200000000000003</v>
      </c>
      <c r="BA94" s="322">
        <v>37</v>
      </c>
      <c r="BB94" s="322">
        <v>38.299999999999997</v>
      </c>
      <c r="BC94" s="322">
        <v>38.700000000000003</v>
      </c>
      <c r="BD94" s="322">
        <v>42.7</v>
      </c>
      <c r="BE94" s="322">
        <v>62.7</v>
      </c>
      <c r="BF94" s="322">
        <v>64.3</v>
      </c>
      <c r="BG94" s="322">
        <v>84.3</v>
      </c>
      <c r="BH94" s="322">
        <v>88.5</v>
      </c>
      <c r="BI94" s="322">
        <v>90.6</v>
      </c>
      <c r="BJ94" s="322">
        <v>93.5</v>
      </c>
      <c r="BK94" s="322">
        <v>92.3</v>
      </c>
      <c r="BL94" s="322">
        <v>87.2</v>
      </c>
      <c r="BM94" s="322">
        <v>88.4</v>
      </c>
      <c r="BN94" s="322">
        <v>99.5</v>
      </c>
      <c r="BO94" s="322">
        <v>112.2</v>
      </c>
      <c r="BP94" s="322">
        <v>123.9</v>
      </c>
      <c r="BQ94" s="322">
        <v>131</v>
      </c>
      <c r="BR94" s="322">
        <v>139.80000000000001</v>
      </c>
      <c r="BS94" s="322">
        <v>152.5</v>
      </c>
      <c r="BT94" s="322">
        <v>161.80000000000001</v>
      </c>
      <c r="BU94" s="322">
        <v>170.7</v>
      </c>
      <c r="BV94" s="322">
        <v>185.4</v>
      </c>
      <c r="BW94" s="322">
        <v>178.1</v>
      </c>
      <c r="BX94" s="322">
        <v>179.1</v>
      </c>
      <c r="BY94" s="322">
        <v>183.5</v>
      </c>
      <c r="BZ94" s="322">
        <v>200.9</v>
      </c>
      <c r="CA94" s="322">
        <v>216.1</v>
      </c>
      <c r="CB94" s="322">
        <v>221.8</v>
      </c>
      <c r="CC94" s="322">
        <v>236.6</v>
      </c>
      <c r="CD94" s="322">
        <v>241.2</v>
      </c>
      <c r="CE94" s="322">
        <v>229.4</v>
      </c>
      <c r="CF94" s="322">
        <v>248.9</v>
      </c>
      <c r="CG94" s="322">
        <v>258.2</v>
      </c>
      <c r="CH94" s="322">
        <v>258.8</v>
      </c>
      <c r="CI94" s="322">
        <v>279.39999999999998</v>
      </c>
      <c r="CJ94" s="322">
        <v>296.10000000000002</v>
      </c>
      <c r="CK94" s="322">
        <v>315</v>
      </c>
      <c r="CL94" s="322"/>
      <c r="CM94" s="322"/>
      <c r="CN94" s="322"/>
      <c r="CO94" s="322"/>
      <c r="CP94" s="322"/>
      <c r="CQ94" s="322"/>
      <c r="CR94" s="322"/>
      <c r="CS94" s="322"/>
      <c r="CT94" s="322"/>
      <c r="CU94" s="322"/>
      <c r="CV94" s="322"/>
      <c r="CW94" s="322"/>
      <c r="CX94" s="322"/>
      <c r="CY94" s="322"/>
    </row>
    <row r="95" spans="1:103" x14ac:dyDescent="0.2">
      <c r="A95" s="322" t="s">
        <v>910</v>
      </c>
      <c r="B95" s="322" t="s">
        <v>2020</v>
      </c>
      <c r="C95" s="322">
        <v>0.9</v>
      </c>
      <c r="D95" s="322">
        <v>0.6</v>
      </c>
      <c r="E95" s="322">
        <v>0.4</v>
      </c>
      <c r="F95" s="322">
        <v>0.3</v>
      </c>
      <c r="G95" s="322">
        <v>0.4</v>
      </c>
      <c r="H95" s="322">
        <v>0.3</v>
      </c>
      <c r="I95" s="322">
        <v>0.3</v>
      </c>
      <c r="J95" s="322">
        <v>0.4</v>
      </c>
      <c r="K95" s="322">
        <v>0.4</v>
      </c>
      <c r="L95" s="322">
        <v>0.3</v>
      </c>
      <c r="M95" s="322">
        <v>0.3</v>
      </c>
      <c r="N95" s="322">
        <v>0.3</v>
      </c>
      <c r="O95" s="322">
        <v>0.3</v>
      </c>
      <c r="P95" s="322">
        <v>0.3</v>
      </c>
      <c r="Q95" s="322">
        <v>0.4</v>
      </c>
      <c r="R95" s="322">
        <v>0.4</v>
      </c>
      <c r="S95" s="322">
        <v>0.5</v>
      </c>
      <c r="T95" s="322">
        <v>0.6</v>
      </c>
      <c r="U95" s="322">
        <v>0.6</v>
      </c>
      <c r="V95" s="322">
        <v>0.7</v>
      </c>
      <c r="W95" s="322">
        <v>0.7</v>
      </c>
      <c r="X95" s="322">
        <v>0.9</v>
      </c>
      <c r="Y95" s="322">
        <v>0.9</v>
      </c>
      <c r="Z95" s="322">
        <v>0.9</v>
      </c>
      <c r="AA95" s="322">
        <v>0.9</v>
      </c>
      <c r="AB95" s="322">
        <v>1.2</v>
      </c>
      <c r="AC95" s="322">
        <v>1.4</v>
      </c>
      <c r="AD95" s="322">
        <v>1.4</v>
      </c>
      <c r="AE95" s="322">
        <v>1.5</v>
      </c>
      <c r="AF95" s="322">
        <v>1.8</v>
      </c>
      <c r="AG95" s="322">
        <v>2.2000000000000002</v>
      </c>
      <c r="AH95" s="322">
        <v>2.2000000000000002</v>
      </c>
      <c r="AI95" s="322">
        <v>2.7</v>
      </c>
      <c r="AJ95" s="322">
        <v>2.6</v>
      </c>
      <c r="AK95" s="322">
        <v>2.9</v>
      </c>
      <c r="AL95" s="322">
        <v>3.1</v>
      </c>
      <c r="AM95" s="322">
        <v>3.5</v>
      </c>
      <c r="AN95" s="322">
        <v>4.0999999999999996</v>
      </c>
      <c r="AO95" s="322">
        <v>4.7</v>
      </c>
      <c r="AP95" s="322">
        <v>5.3</v>
      </c>
      <c r="AQ95" s="322">
        <v>5</v>
      </c>
      <c r="AR95" s="322">
        <v>4.4000000000000004</v>
      </c>
      <c r="AS95" s="322">
        <v>5.3</v>
      </c>
      <c r="AT95" s="322">
        <v>5.8</v>
      </c>
      <c r="AU95" s="322">
        <v>5.2</v>
      </c>
      <c r="AV95" s="322">
        <v>5</v>
      </c>
      <c r="AW95" s="322">
        <v>6.1</v>
      </c>
      <c r="AX95" s="322">
        <v>7.2</v>
      </c>
      <c r="AY95" s="322">
        <v>7.6</v>
      </c>
      <c r="AZ95" s="322">
        <v>9</v>
      </c>
      <c r="BA95" s="322">
        <v>10.199999999999999</v>
      </c>
      <c r="BB95" s="322">
        <v>13.5</v>
      </c>
      <c r="BC95" s="322">
        <v>15.5</v>
      </c>
      <c r="BD95" s="322">
        <v>19.399999999999999</v>
      </c>
      <c r="BE95" s="322">
        <v>24.4</v>
      </c>
      <c r="BF95" s="322">
        <v>25.8</v>
      </c>
      <c r="BG95" s="322">
        <v>30.7</v>
      </c>
      <c r="BH95" s="322">
        <v>38.5</v>
      </c>
      <c r="BI95" s="322">
        <v>42.7</v>
      </c>
      <c r="BJ95" s="322">
        <v>40.9</v>
      </c>
      <c r="BK95" s="322">
        <v>46.3</v>
      </c>
      <c r="BL95" s="322">
        <v>48.5</v>
      </c>
      <c r="BM95" s="322">
        <v>54.5</v>
      </c>
      <c r="BN95" s="322">
        <v>62.3</v>
      </c>
      <c r="BO95" s="322">
        <v>72.400000000000006</v>
      </c>
      <c r="BP95" s="322">
        <v>73.8</v>
      </c>
      <c r="BQ95" s="322">
        <v>81.900000000000006</v>
      </c>
      <c r="BR95" s="322">
        <v>94</v>
      </c>
      <c r="BS95" s="322">
        <v>107.4</v>
      </c>
      <c r="BT95" s="322">
        <v>125</v>
      </c>
      <c r="BU95" s="322">
        <v>148.9</v>
      </c>
      <c r="BV95" s="322">
        <v>174.6</v>
      </c>
      <c r="BW95" s="322">
        <v>163.1</v>
      </c>
      <c r="BX95" s="322">
        <v>168.2</v>
      </c>
      <c r="BY95" s="322">
        <v>174</v>
      </c>
      <c r="BZ95" s="322">
        <v>186.5</v>
      </c>
      <c r="CA95" s="322">
        <v>201.4</v>
      </c>
      <c r="CB95" s="322">
        <v>224.3</v>
      </c>
      <c r="CC95" s="322">
        <v>243.8</v>
      </c>
      <c r="CD95" s="322">
        <v>245.4</v>
      </c>
      <c r="CE95" s="322">
        <v>222.9</v>
      </c>
      <c r="CF95" s="322">
        <v>224.4</v>
      </c>
      <c r="CG95" s="322">
        <v>229.3</v>
      </c>
      <c r="CH95" s="322">
        <v>238.5</v>
      </c>
      <c r="CI95" s="322">
        <v>249.1</v>
      </c>
      <c r="CJ95" s="322">
        <v>256.89999999999998</v>
      </c>
      <c r="CK95" s="322">
        <v>263.10000000000002</v>
      </c>
      <c r="CL95" s="322"/>
      <c r="CM95" s="322"/>
      <c r="CN95" s="322"/>
      <c r="CO95" s="322"/>
      <c r="CP95" s="322"/>
      <c r="CQ95" s="322"/>
      <c r="CR95" s="322"/>
      <c r="CS95" s="322"/>
      <c r="CT95" s="322"/>
      <c r="CU95" s="322"/>
      <c r="CV95" s="322"/>
      <c r="CW95" s="322"/>
      <c r="CX95" s="322"/>
      <c r="CY95" s="322"/>
    </row>
    <row r="96" spans="1:103" x14ac:dyDescent="0.2">
      <c r="A96" s="322" t="s">
        <v>907</v>
      </c>
      <c r="B96" s="322" t="s">
        <v>2021</v>
      </c>
      <c r="C96" s="322">
        <v>1.2</v>
      </c>
      <c r="D96" s="322">
        <v>1.2</v>
      </c>
      <c r="E96" s="322">
        <v>1.2</v>
      </c>
      <c r="F96" s="322">
        <v>1.1000000000000001</v>
      </c>
      <c r="G96" s="322">
        <v>1.1000000000000001</v>
      </c>
      <c r="H96" s="322">
        <v>1.1000000000000001</v>
      </c>
      <c r="I96" s="322">
        <v>1.3</v>
      </c>
      <c r="J96" s="322">
        <v>1.3</v>
      </c>
      <c r="K96" s="322">
        <v>1.4</v>
      </c>
      <c r="L96" s="322">
        <v>1.4</v>
      </c>
      <c r="M96" s="322">
        <v>1.5</v>
      </c>
      <c r="N96" s="322">
        <v>1.5</v>
      </c>
      <c r="O96" s="322">
        <v>1.6</v>
      </c>
      <c r="P96" s="322">
        <v>1.6</v>
      </c>
      <c r="Q96" s="322">
        <v>1.7</v>
      </c>
      <c r="R96" s="322">
        <v>1.8</v>
      </c>
      <c r="S96" s="322">
        <v>1.9</v>
      </c>
      <c r="T96" s="322">
        <v>2.1</v>
      </c>
      <c r="U96" s="322">
        <v>2.5</v>
      </c>
      <c r="V96" s="322">
        <v>2.8</v>
      </c>
      <c r="W96" s="322">
        <v>2.9</v>
      </c>
      <c r="X96" s="322">
        <v>3.3</v>
      </c>
      <c r="Y96" s="322">
        <v>3.9</v>
      </c>
      <c r="Z96" s="322">
        <v>4.2</v>
      </c>
      <c r="AA96" s="322">
        <v>4.7</v>
      </c>
      <c r="AB96" s="322">
        <v>5</v>
      </c>
      <c r="AC96" s="322">
        <v>5.4</v>
      </c>
      <c r="AD96" s="322">
        <v>5.8</v>
      </c>
      <c r="AE96" s="322">
        <v>6.3</v>
      </c>
      <c r="AF96" s="322">
        <v>6.6</v>
      </c>
      <c r="AG96" s="322">
        <v>6.8</v>
      </c>
      <c r="AH96" s="322">
        <v>7.5</v>
      </c>
      <c r="AI96" s="322">
        <v>8</v>
      </c>
      <c r="AJ96" s="322">
        <v>8.4</v>
      </c>
      <c r="AK96" s="322">
        <v>8.8000000000000007</v>
      </c>
      <c r="AL96" s="322">
        <v>9.6999999999999993</v>
      </c>
      <c r="AM96" s="322">
        <v>10.6</v>
      </c>
      <c r="AN96" s="322">
        <v>11.4</v>
      </c>
      <c r="AO96" s="322">
        <v>11.8</v>
      </c>
      <c r="AP96" s="322">
        <v>13.4</v>
      </c>
      <c r="AQ96" s="322">
        <v>14.4</v>
      </c>
      <c r="AR96" s="322">
        <v>15.7</v>
      </c>
      <c r="AS96" s="322">
        <v>17.100000000000001</v>
      </c>
      <c r="AT96" s="322">
        <v>19.399999999999999</v>
      </c>
      <c r="AU96" s="322">
        <v>21.2</v>
      </c>
      <c r="AV96" s="322">
        <v>22.2</v>
      </c>
      <c r="AW96" s="322">
        <v>23.9</v>
      </c>
      <c r="AX96" s="322">
        <v>27</v>
      </c>
      <c r="AY96" s="322">
        <v>32</v>
      </c>
      <c r="AZ96" s="322">
        <v>37.5</v>
      </c>
      <c r="BA96" s="322">
        <v>40.4</v>
      </c>
      <c r="BB96" s="322">
        <v>43.9</v>
      </c>
      <c r="BC96" s="322">
        <v>47.9</v>
      </c>
      <c r="BD96" s="322">
        <v>54.3</v>
      </c>
      <c r="BE96" s="322">
        <v>58.7</v>
      </c>
      <c r="BF96" s="322">
        <v>66.5</v>
      </c>
      <c r="BG96" s="322">
        <v>73</v>
      </c>
      <c r="BH96" s="322">
        <v>72.8</v>
      </c>
      <c r="BI96" s="322">
        <v>72.099999999999994</v>
      </c>
      <c r="BJ96" s="322">
        <v>85.4</v>
      </c>
      <c r="BK96" s="322">
        <v>99.8</v>
      </c>
      <c r="BL96" s="322">
        <v>111.7</v>
      </c>
      <c r="BM96" s="322">
        <v>123.8</v>
      </c>
      <c r="BN96" s="322">
        <v>133.30000000000001</v>
      </c>
      <c r="BO96" s="322">
        <v>147.9</v>
      </c>
      <c r="BP96" s="322">
        <v>149.1</v>
      </c>
      <c r="BQ96" s="322">
        <v>153.5</v>
      </c>
      <c r="BR96" s="322">
        <v>158.5</v>
      </c>
      <c r="BS96" s="322">
        <v>169.4</v>
      </c>
      <c r="BT96" s="322">
        <v>180.5</v>
      </c>
      <c r="BU96" s="322">
        <v>189.5</v>
      </c>
      <c r="BV96" s="322">
        <v>206.3</v>
      </c>
      <c r="BW96" s="322">
        <v>211.7</v>
      </c>
      <c r="BX96" s="322">
        <v>215.3</v>
      </c>
      <c r="BY96" s="322">
        <v>231</v>
      </c>
      <c r="BZ96" s="322">
        <v>248</v>
      </c>
      <c r="CA96" s="322">
        <v>272.2</v>
      </c>
      <c r="CB96" s="322">
        <v>278</v>
      </c>
      <c r="CC96" s="322">
        <v>288.2</v>
      </c>
      <c r="CD96" s="322">
        <v>284.89999999999998</v>
      </c>
      <c r="CE96" s="322">
        <v>266.7</v>
      </c>
      <c r="CF96" s="322">
        <v>290</v>
      </c>
      <c r="CG96" s="322">
        <v>308.3</v>
      </c>
      <c r="CH96" s="322">
        <v>292.10000000000002</v>
      </c>
      <c r="CI96" s="322">
        <v>302.2</v>
      </c>
      <c r="CJ96" s="322">
        <v>332.7</v>
      </c>
      <c r="CK96" s="322">
        <v>343</v>
      </c>
      <c r="CL96" s="322"/>
      <c r="CM96" s="322"/>
      <c r="CN96" s="322"/>
      <c r="CO96" s="322"/>
      <c r="CP96" s="322"/>
      <c r="CQ96" s="322"/>
      <c r="CR96" s="322"/>
      <c r="CS96" s="322"/>
      <c r="CT96" s="322"/>
      <c r="CU96" s="322"/>
      <c r="CV96" s="322"/>
      <c r="CW96" s="322"/>
      <c r="CX96" s="322"/>
      <c r="CY96" s="322"/>
    </row>
    <row r="97" spans="1:103" x14ac:dyDescent="0.2">
      <c r="A97" s="322" t="s">
        <v>904</v>
      </c>
      <c r="B97" s="322" t="s">
        <v>2022</v>
      </c>
      <c r="C97" s="322">
        <v>0.9</v>
      </c>
      <c r="D97" s="322">
        <v>0.9</v>
      </c>
      <c r="E97" s="322">
        <v>0.9</v>
      </c>
      <c r="F97" s="322">
        <v>0.8</v>
      </c>
      <c r="G97" s="322">
        <v>0.8</v>
      </c>
      <c r="H97" s="322">
        <v>0.9</v>
      </c>
      <c r="I97" s="322">
        <v>1</v>
      </c>
      <c r="J97" s="322">
        <v>1</v>
      </c>
      <c r="K97" s="322">
        <v>1</v>
      </c>
      <c r="L97" s="322">
        <v>1</v>
      </c>
      <c r="M97" s="322">
        <v>1</v>
      </c>
      <c r="N97" s="322">
        <v>1</v>
      </c>
      <c r="O97" s="322">
        <v>1</v>
      </c>
      <c r="P97" s="322">
        <v>1</v>
      </c>
      <c r="Q97" s="322">
        <v>1.1000000000000001</v>
      </c>
      <c r="R97" s="322">
        <v>1.1000000000000001</v>
      </c>
      <c r="S97" s="322">
        <v>1.1000000000000001</v>
      </c>
      <c r="T97" s="322">
        <v>1.2</v>
      </c>
      <c r="U97" s="322">
        <v>1.4</v>
      </c>
      <c r="V97" s="322">
        <v>1.5</v>
      </c>
      <c r="W97" s="322">
        <v>1.6</v>
      </c>
      <c r="X97" s="322">
        <v>1.8</v>
      </c>
      <c r="Y97" s="322">
        <v>1.9</v>
      </c>
      <c r="Z97" s="322">
        <v>2</v>
      </c>
      <c r="AA97" s="322">
        <v>2.1</v>
      </c>
      <c r="AB97" s="322">
        <v>2.2000000000000002</v>
      </c>
      <c r="AC97" s="322">
        <v>2.4</v>
      </c>
      <c r="AD97" s="322">
        <v>2.8</v>
      </c>
      <c r="AE97" s="322">
        <v>3</v>
      </c>
      <c r="AF97" s="322">
        <v>3.2</v>
      </c>
      <c r="AG97" s="322">
        <v>3.2</v>
      </c>
      <c r="AH97" s="322">
        <v>3.6</v>
      </c>
      <c r="AI97" s="322">
        <v>3.7</v>
      </c>
      <c r="AJ97" s="322">
        <v>3.9</v>
      </c>
      <c r="AK97" s="322">
        <v>4.0999999999999996</v>
      </c>
      <c r="AL97" s="322">
        <v>4.5999999999999996</v>
      </c>
      <c r="AM97" s="322">
        <v>5.0999999999999996</v>
      </c>
      <c r="AN97" s="322">
        <v>5.3</v>
      </c>
      <c r="AO97" s="322">
        <v>5.4</v>
      </c>
      <c r="AP97" s="322">
        <v>5.9</v>
      </c>
      <c r="AQ97" s="322">
        <v>6.3</v>
      </c>
      <c r="AR97" s="322">
        <v>6.9</v>
      </c>
      <c r="AS97" s="322">
        <v>6.9</v>
      </c>
      <c r="AT97" s="322">
        <v>7.5</v>
      </c>
      <c r="AU97" s="322">
        <v>8.4</v>
      </c>
      <c r="AV97" s="322">
        <v>9.1</v>
      </c>
      <c r="AW97" s="322">
        <v>10</v>
      </c>
      <c r="AX97" s="322">
        <v>11.9</v>
      </c>
      <c r="AY97" s="322">
        <v>13.3</v>
      </c>
      <c r="AZ97" s="322">
        <v>15.3</v>
      </c>
      <c r="BA97" s="322">
        <v>16.899999999999999</v>
      </c>
      <c r="BB97" s="322">
        <v>19.100000000000001</v>
      </c>
      <c r="BC97" s="322">
        <v>20.5</v>
      </c>
      <c r="BD97" s="322">
        <v>22.8</v>
      </c>
      <c r="BE97" s="322">
        <v>23.5</v>
      </c>
      <c r="BF97" s="322">
        <v>25</v>
      </c>
      <c r="BG97" s="322">
        <v>28.3</v>
      </c>
      <c r="BH97" s="322">
        <v>28.8</v>
      </c>
      <c r="BI97" s="322">
        <v>28.1</v>
      </c>
      <c r="BJ97" s="322">
        <v>33.5</v>
      </c>
      <c r="BK97" s="322">
        <v>38.6</v>
      </c>
      <c r="BL97" s="322">
        <v>42.3</v>
      </c>
      <c r="BM97" s="322">
        <v>51.8</v>
      </c>
      <c r="BN97" s="322">
        <v>53.6</v>
      </c>
      <c r="BO97" s="322">
        <v>59.2</v>
      </c>
      <c r="BP97" s="322">
        <v>54.6</v>
      </c>
      <c r="BQ97" s="322">
        <v>54.3</v>
      </c>
      <c r="BR97" s="322">
        <v>52</v>
      </c>
      <c r="BS97" s="322">
        <v>55.2</v>
      </c>
      <c r="BT97" s="322">
        <v>56</v>
      </c>
      <c r="BU97" s="322">
        <v>56.9</v>
      </c>
      <c r="BV97" s="322">
        <v>65</v>
      </c>
      <c r="BW97" s="322">
        <v>61.9</v>
      </c>
      <c r="BX97" s="322">
        <v>58.8</v>
      </c>
      <c r="BY97" s="322">
        <v>60.4</v>
      </c>
      <c r="BZ97" s="322">
        <v>72.099999999999994</v>
      </c>
      <c r="CA97" s="322">
        <v>79</v>
      </c>
      <c r="CB97" s="322">
        <v>84.1</v>
      </c>
      <c r="CC97" s="322">
        <v>87.5</v>
      </c>
      <c r="CD97" s="322">
        <v>87.5</v>
      </c>
      <c r="CE97" s="322">
        <v>80</v>
      </c>
      <c r="CF97" s="322">
        <v>87.6</v>
      </c>
      <c r="CG97" s="322">
        <v>93.2</v>
      </c>
      <c r="CH97" s="322">
        <v>84.6</v>
      </c>
      <c r="CI97" s="322">
        <v>84.9</v>
      </c>
      <c r="CJ97" s="322">
        <v>88.1</v>
      </c>
      <c r="CK97" s="322">
        <v>86.4</v>
      </c>
      <c r="CL97" s="322"/>
      <c r="CM97" s="322"/>
      <c r="CN97" s="322"/>
      <c r="CO97" s="322"/>
      <c r="CP97" s="322"/>
      <c r="CQ97" s="322"/>
      <c r="CR97" s="322"/>
      <c r="CS97" s="322"/>
      <c r="CT97" s="322"/>
      <c r="CU97" s="322"/>
      <c r="CV97" s="322"/>
      <c r="CW97" s="322"/>
      <c r="CX97" s="322"/>
      <c r="CY97" s="322"/>
    </row>
    <row r="98" spans="1:103" x14ac:dyDescent="0.2">
      <c r="A98" s="322" t="s">
        <v>901</v>
      </c>
      <c r="B98" s="322" t="s">
        <v>2023</v>
      </c>
      <c r="C98" s="322">
        <v>0</v>
      </c>
      <c r="D98" s="322">
        <v>0</v>
      </c>
      <c r="E98" s="322">
        <v>0</v>
      </c>
      <c r="F98" s="322">
        <v>0</v>
      </c>
      <c r="G98" s="322">
        <v>0</v>
      </c>
      <c r="H98" s="322">
        <v>0</v>
      </c>
      <c r="I98" s="322">
        <v>0</v>
      </c>
      <c r="J98" s="322">
        <v>0</v>
      </c>
      <c r="K98" s="322">
        <v>0</v>
      </c>
      <c r="L98" s="322">
        <v>0</v>
      </c>
      <c r="M98" s="322">
        <v>0</v>
      </c>
      <c r="N98" s="322">
        <v>0</v>
      </c>
      <c r="O98" s="322">
        <v>0</v>
      </c>
      <c r="P98" s="322">
        <v>0</v>
      </c>
      <c r="Q98" s="322">
        <v>0</v>
      </c>
      <c r="R98" s="322">
        <v>0</v>
      </c>
      <c r="S98" s="322">
        <v>0</v>
      </c>
      <c r="T98" s="322">
        <v>0.1</v>
      </c>
      <c r="U98" s="322">
        <v>0.1</v>
      </c>
      <c r="V98" s="322">
        <v>0.1</v>
      </c>
      <c r="W98" s="322">
        <v>0.1</v>
      </c>
      <c r="X98" s="322">
        <v>0.1</v>
      </c>
      <c r="Y98" s="322">
        <v>0.1</v>
      </c>
      <c r="Z98" s="322">
        <v>0.1</v>
      </c>
      <c r="AA98" s="322">
        <v>0.1</v>
      </c>
      <c r="AB98" s="322">
        <v>0.1</v>
      </c>
      <c r="AC98" s="322">
        <v>0.1</v>
      </c>
      <c r="AD98" s="322">
        <v>0.1</v>
      </c>
      <c r="AE98" s="322">
        <v>0.1</v>
      </c>
      <c r="AF98" s="322">
        <v>0.1</v>
      </c>
      <c r="AG98" s="322">
        <v>0.1</v>
      </c>
      <c r="AH98" s="322">
        <v>0.2</v>
      </c>
      <c r="AI98" s="322">
        <v>0.2</v>
      </c>
      <c r="AJ98" s="322">
        <v>0.2</v>
      </c>
      <c r="AK98" s="322">
        <v>0.2</v>
      </c>
      <c r="AL98" s="322">
        <v>0.2</v>
      </c>
      <c r="AM98" s="322">
        <v>0.2</v>
      </c>
      <c r="AN98" s="322">
        <v>0.2</v>
      </c>
      <c r="AO98" s="322">
        <v>0.3</v>
      </c>
      <c r="AP98" s="322">
        <v>0.3</v>
      </c>
      <c r="AQ98" s="322">
        <v>0.3</v>
      </c>
      <c r="AR98" s="322">
        <v>0.3</v>
      </c>
      <c r="AS98" s="322">
        <v>0.4</v>
      </c>
      <c r="AT98" s="322">
        <v>0.4</v>
      </c>
      <c r="AU98" s="322">
        <v>0.5</v>
      </c>
      <c r="AV98" s="322">
        <v>0.6</v>
      </c>
      <c r="AW98" s="322">
        <v>0.6</v>
      </c>
      <c r="AX98" s="322">
        <v>0.7</v>
      </c>
      <c r="AY98" s="322">
        <v>0.8</v>
      </c>
      <c r="AZ98" s="322">
        <v>1</v>
      </c>
      <c r="BA98" s="322">
        <v>1.2</v>
      </c>
      <c r="BB98" s="322">
        <v>1.3</v>
      </c>
      <c r="BC98" s="322">
        <v>1.3</v>
      </c>
      <c r="BD98" s="322">
        <v>1.4</v>
      </c>
      <c r="BE98" s="322">
        <v>1.5</v>
      </c>
      <c r="BF98" s="322">
        <v>1.6</v>
      </c>
      <c r="BG98" s="322">
        <v>1.7</v>
      </c>
      <c r="BH98" s="322">
        <v>1.9</v>
      </c>
      <c r="BI98" s="322">
        <v>2.1</v>
      </c>
      <c r="BJ98" s="322">
        <v>2.4</v>
      </c>
      <c r="BK98" s="322">
        <v>2.6</v>
      </c>
      <c r="BL98" s="322">
        <v>2.5</v>
      </c>
      <c r="BM98" s="322">
        <v>2.4</v>
      </c>
      <c r="BN98" s="322">
        <v>2.2999999999999998</v>
      </c>
      <c r="BO98" s="322">
        <v>2.2999999999999998</v>
      </c>
      <c r="BP98" s="322">
        <v>2.5</v>
      </c>
      <c r="BQ98" s="322">
        <v>2.6</v>
      </c>
      <c r="BR98" s="322">
        <v>2.9</v>
      </c>
      <c r="BS98" s="322">
        <v>2.9</v>
      </c>
      <c r="BT98" s="322">
        <v>3.4</v>
      </c>
      <c r="BU98" s="322">
        <v>3.6</v>
      </c>
      <c r="BV98" s="322">
        <v>3.8</v>
      </c>
      <c r="BW98" s="322">
        <v>4.2</v>
      </c>
      <c r="BX98" s="322">
        <v>4.3</v>
      </c>
      <c r="BY98" s="322">
        <v>4.9000000000000004</v>
      </c>
      <c r="BZ98" s="322">
        <v>5.8</v>
      </c>
      <c r="CA98" s="322">
        <v>6.2</v>
      </c>
      <c r="CB98" s="322">
        <v>6.1</v>
      </c>
      <c r="CC98" s="322">
        <v>7.4</v>
      </c>
      <c r="CD98" s="322">
        <v>8.1</v>
      </c>
      <c r="CE98" s="322">
        <v>7.3</v>
      </c>
      <c r="CF98" s="322">
        <v>7.6</v>
      </c>
      <c r="CG98" s="322">
        <v>8.4</v>
      </c>
      <c r="CH98" s="322">
        <v>8.6</v>
      </c>
      <c r="CI98" s="322">
        <v>9.3000000000000007</v>
      </c>
      <c r="CJ98" s="322">
        <v>11</v>
      </c>
      <c r="CK98" s="322">
        <v>12</v>
      </c>
      <c r="CL98" s="322"/>
      <c r="CM98" s="322"/>
      <c r="CN98" s="322"/>
      <c r="CO98" s="322"/>
      <c r="CP98" s="322"/>
      <c r="CQ98" s="322"/>
      <c r="CR98" s="322"/>
      <c r="CS98" s="322"/>
      <c r="CT98" s="322"/>
      <c r="CU98" s="322"/>
      <c r="CV98" s="322"/>
      <c r="CW98" s="322"/>
      <c r="CX98" s="322"/>
      <c r="CY98" s="322"/>
    </row>
    <row r="99" spans="1:103" x14ac:dyDescent="0.2">
      <c r="A99" s="322" t="s">
        <v>898</v>
      </c>
      <c r="B99" s="322" t="s">
        <v>2024</v>
      </c>
      <c r="C99" s="322">
        <v>0.2</v>
      </c>
      <c r="D99" s="322">
        <v>0.2</v>
      </c>
      <c r="E99" s="322">
        <v>0.1</v>
      </c>
      <c r="F99" s="322">
        <v>0.1</v>
      </c>
      <c r="G99" s="322">
        <v>0.1</v>
      </c>
      <c r="H99" s="322">
        <v>0.1</v>
      </c>
      <c r="I99" s="322">
        <v>0.2</v>
      </c>
      <c r="J99" s="322">
        <v>0.2</v>
      </c>
      <c r="K99" s="322">
        <v>0.2</v>
      </c>
      <c r="L99" s="322">
        <v>0.2</v>
      </c>
      <c r="M99" s="322">
        <v>0.2</v>
      </c>
      <c r="N99" s="322">
        <v>0.3</v>
      </c>
      <c r="O99" s="322">
        <v>0.3</v>
      </c>
      <c r="P99" s="322">
        <v>0.4</v>
      </c>
      <c r="Q99" s="322">
        <v>0.5</v>
      </c>
      <c r="R99" s="322">
        <v>0.5</v>
      </c>
      <c r="S99" s="322">
        <v>0.5</v>
      </c>
      <c r="T99" s="322">
        <v>0.6</v>
      </c>
      <c r="U99" s="322">
        <v>0.7</v>
      </c>
      <c r="V99" s="322">
        <v>0.8</v>
      </c>
      <c r="W99" s="322">
        <v>0.8</v>
      </c>
      <c r="X99" s="322">
        <v>0.8</v>
      </c>
      <c r="Y99" s="322">
        <v>0.9</v>
      </c>
      <c r="Z99" s="322">
        <v>1</v>
      </c>
      <c r="AA99" s="322">
        <v>1.2</v>
      </c>
      <c r="AB99" s="322">
        <v>1.3</v>
      </c>
      <c r="AC99" s="322">
        <v>1.4</v>
      </c>
      <c r="AD99" s="322">
        <v>1.3</v>
      </c>
      <c r="AE99" s="322">
        <v>1.5</v>
      </c>
      <c r="AF99" s="322">
        <v>1.5</v>
      </c>
      <c r="AG99" s="322">
        <v>1.7</v>
      </c>
      <c r="AH99" s="322">
        <v>1.8</v>
      </c>
      <c r="AI99" s="322">
        <v>2</v>
      </c>
      <c r="AJ99" s="322">
        <v>2.1</v>
      </c>
      <c r="AK99" s="322">
        <v>2.2000000000000002</v>
      </c>
      <c r="AL99" s="322">
        <v>2.4</v>
      </c>
      <c r="AM99" s="322">
        <v>2.6</v>
      </c>
      <c r="AN99" s="322">
        <v>2.9</v>
      </c>
      <c r="AO99" s="322">
        <v>2.9</v>
      </c>
      <c r="AP99" s="322">
        <v>3.8</v>
      </c>
      <c r="AQ99" s="322">
        <v>4.0999999999999996</v>
      </c>
      <c r="AR99" s="322">
        <v>4.4000000000000004</v>
      </c>
      <c r="AS99" s="322">
        <v>5.2</v>
      </c>
      <c r="AT99" s="322">
        <v>6.3</v>
      </c>
      <c r="AU99" s="322">
        <v>6.7</v>
      </c>
      <c r="AV99" s="322">
        <v>6.9</v>
      </c>
      <c r="AW99" s="322">
        <v>7.3</v>
      </c>
      <c r="AX99" s="322">
        <v>8.1</v>
      </c>
      <c r="AY99" s="322">
        <v>10.5</v>
      </c>
      <c r="AZ99" s="322">
        <v>12.9</v>
      </c>
      <c r="BA99" s="322">
        <v>13</v>
      </c>
      <c r="BB99" s="322">
        <v>13.6</v>
      </c>
      <c r="BC99" s="322">
        <v>15.5</v>
      </c>
      <c r="BD99" s="322">
        <v>18.899999999999999</v>
      </c>
      <c r="BE99" s="322">
        <v>21.5</v>
      </c>
      <c r="BF99" s="322">
        <v>26.5</v>
      </c>
      <c r="BG99" s="322">
        <v>28.4</v>
      </c>
      <c r="BH99" s="322">
        <v>25.6</v>
      </c>
      <c r="BI99" s="322">
        <v>23.6</v>
      </c>
      <c r="BJ99" s="322">
        <v>29.1</v>
      </c>
      <c r="BK99" s="322">
        <v>36.6</v>
      </c>
      <c r="BL99" s="322">
        <v>43.4</v>
      </c>
      <c r="BM99" s="322">
        <v>45.2</v>
      </c>
      <c r="BN99" s="322">
        <v>50.1</v>
      </c>
      <c r="BO99" s="322">
        <v>56</v>
      </c>
      <c r="BP99" s="322">
        <v>59.3</v>
      </c>
      <c r="BQ99" s="322">
        <v>62</v>
      </c>
      <c r="BR99" s="322">
        <v>66.900000000000006</v>
      </c>
      <c r="BS99" s="322">
        <v>73.5</v>
      </c>
      <c r="BT99" s="322">
        <v>80.8</v>
      </c>
      <c r="BU99" s="322">
        <v>85.7</v>
      </c>
      <c r="BV99" s="322">
        <v>94.4</v>
      </c>
      <c r="BW99" s="322">
        <v>101.1</v>
      </c>
      <c r="BX99" s="322">
        <v>106.5</v>
      </c>
      <c r="BY99" s="322">
        <v>116.7</v>
      </c>
      <c r="BZ99" s="322">
        <v>116.5</v>
      </c>
      <c r="CA99" s="322">
        <v>129.4</v>
      </c>
      <c r="CB99" s="322">
        <v>130.6</v>
      </c>
      <c r="CC99" s="322">
        <v>131.30000000000001</v>
      </c>
      <c r="CD99" s="322">
        <v>127.4</v>
      </c>
      <c r="CE99" s="322">
        <v>119.4</v>
      </c>
      <c r="CF99" s="322">
        <v>135.80000000000001</v>
      </c>
      <c r="CG99" s="322">
        <v>146.69999999999999</v>
      </c>
      <c r="CH99" s="322">
        <v>139.1</v>
      </c>
      <c r="CI99" s="322">
        <v>146.9</v>
      </c>
      <c r="CJ99" s="322">
        <v>169.6</v>
      </c>
      <c r="CK99" s="322">
        <v>178.7</v>
      </c>
      <c r="CL99" s="322"/>
      <c r="CM99" s="322"/>
      <c r="CN99" s="322"/>
      <c r="CO99" s="322"/>
      <c r="CP99" s="322"/>
      <c r="CQ99" s="322"/>
      <c r="CR99" s="322"/>
      <c r="CS99" s="322"/>
      <c r="CT99" s="322"/>
      <c r="CU99" s="322"/>
      <c r="CV99" s="322"/>
      <c r="CW99" s="322"/>
      <c r="CX99" s="322"/>
      <c r="CY99" s="322"/>
    </row>
    <row r="100" spans="1:103" x14ac:dyDescent="0.2">
      <c r="A100" s="322" t="s">
        <v>895</v>
      </c>
      <c r="B100" s="322" t="s">
        <v>2025</v>
      </c>
      <c r="C100" s="322">
        <v>0.1</v>
      </c>
      <c r="D100" s="322">
        <v>0.1</v>
      </c>
      <c r="E100" s="322">
        <v>0.1</v>
      </c>
      <c r="F100" s="322">
        <v>0.1</v>
      </c>
      <c r="G100" s="322">
        <v>0.1</v>
      </c>
      <c r="H100" s="322">
        <v>0.1</v>
      </c>
      <c r="I100" s="322">
        <v>0.1</v>
      </c>
      <c r="J100" s="322">
        <v>0.1</v>
      </c>
      <c r="K100" s="322">
        <v>0.2</v>
      </c>
      <c r="L100" s="322">
        <v>0.2</v>
      </c>
      <c r="M100" s="322">
        <v>0.2</v>
      </c>
      <c r="N100" s="322">
        <v>0.2</v>
      </c>
      <c r="O100" s="322">
        <v>0.2</v>
      </c>
      <c r="P100" s="322">
        <v>0.2</v>
      </c>
      <c r="Q100" s="322">
        <v>0.2</v>
      </c>
      <c r="R100" s="322">
        <v>0.2</v>
      </c>
      <c r="S100" s="322">
        <v>0.2</v>
      </c>
      <c r="T100" s="322">
        <v>0.3</v>
      </c>
      <c r="U100" s="322">
        <v>0.3</v>
      </c>
      <c r="V100" s="322">
        <v>0.4</v>
      </c>
      <c r="W100" s="322">
        <v>0.5</v>
      </c>
      <c r="X100" s="322">
        <v>0.6</v>
      </c>
      <c r="Y100" s="322">
        <v>1</v>
      </c>
      <c r="Z100" s="322">
        <v>1.1000000000000001</v>
      </c>
      <c r="AA100" s="322">
        <v>1.3</v>
      </c>
      <c r="AB100" s="322">
        <v>1.4</v>
      </c>
      <c r="AC100" s="322">
        <v>1.5</v>
      </c>
      <c r="AD100" s="322">
        <v>1.6</v>
      </c>
      <c r="AE100" s="322">
        <v>1.6</v>
      </c>
      <c r="AF100" s="322">
        <v>1.7</v>
      </c>
      <c r="AG100" s="322">
        <v>1.9</v>
      </c>
      <c r="AH100" s="322">
        <v>2</v>
      </c>
      <c r="AI100" s="322">
        <v>2.1</v>
      </c>
      <c r="AJ100" s="322">
        <v>2.2000000000000002</v>
      </c>
      <c r="AK100" s="322">
        <v>2.2999999999999998</v>
      </c>
      <c r="AL100" s="322">
        <v>2.5</v>
      </c>
      <c r="AM100" s="322">
        <v>2.6</v>
      </c>
      <c r="AN100" s="322">
        <v>2.9</v>
      </c>
      <c r="AO100" s="322">
        <v>3.2</v>
      </c>
      <c r="AP100" s="322">
        <v>3.5</v>
      </c>
      <c r="AQ100" s="322">
        <v>3.7</v>
      </c>
      <c r="AR100" s="322">
        <v>4.0999999999999996</v>
      </c>
      <c r="AS100" s="322">
        <v>4.5999999999999996</v>
      </c>
      <c r="AT100" s="322">
        <v>5.0999999999999996</v>
      </c>
      <c r="AU100" s="322">
        <v>5.6</v>
      </c>
      <c r="AV100" s="322">
        <v>5.7</v>
      </c>
      <c r="AW100" s="322">
        <v>5.9</v>
      </c>
      <c r="AX100" s="322">
        <v>6.4</v>
      </c>
      <c r="AY100" s="322">
        <v>7.3</v>
      </c>
      <c r="AZ100" s="322">
        <v>8.3000000000000007</v>
      </c>
      <c r="BA100" s="322">
        <v>9.3000000000000007</v>
      </c>
      <c r="BB100" s="322">
        <v>10</v>
      </c>
      <c r="BC100" s="322">
        <v>10.5</v>
      </c>
      <c r="BD100" s="322">
        <v>11.2</v>
      </c>
      <c r="BE100" s="322">
        <v>12.2</v>
      </c>
      <c r="BF100" s="322">
        <v>13.4</v>
      </c>
      <c r="BG100" s="322">
        <v>14.7</v>
      </c>
      <c r="BH100" s="322">
        <v>16.600000000000001</v>
      </c>
      <c r="BI100" s="322">
        <v>18.3</v>
      </c>
      <c r="BJ100" s="322">
        <v>20.399999999999999</v>
      </c>
      <c r="BK100" s="322">
        <v>22.1</v>
      </c>
      <c r="BL100" s="322">
        <v>23.5</v>
      </c>
      <c r="BM100" s="322">
        <v>24.4</v>
      </c>
      <c r="BN100" s="322">
        <v>27.3</v>
      </c>
      <c r="BO100" s="322">
        <v>30.4</v>
      </c>
      <c r="BP100" s="322">
        <v>32.799999999999997</v>
      </c>
      <c r="BQ100" s="322">
        <v>34.5</v>
      </c>
      <c r="BR100" s="322">
        <v>36.700000000000003</v>
      </c>
      <c r="BS100" s="322">
        <v>37.799999999999997</v>
      </c>
      <c r="BT100" s="322">
        <v>40.4</v>
      </c>
      <c r="BU100" s="322">
        <v>43.2</v>
      </c>
      <c r="BV100" s="322">
        <v>43.1</v>
      </c>
      <c r="BW100" s="322">
        <v>44.4</v>
      </c>
      <c r="BX100" s="322">
        <v>45.7</v>
      </c>
      <c r="BY100" s="322">
        <v>49.1</v>
      </c>
      <c r="BZ100" s="322">
        <v>53.5</v>
      </c>
      <c r="CA100" s="322">
        <v>57.6</v>
      </c>
      <c r="CB100" s="322">
        <v>57.2</v>
      </c>
      <c r="CC100" s="322">
        <v>62</v>
      </c>
      <c r="CD100" s="322">
        <v>62</v>
      </c>
      <c r="CE100" s="322">
        <v>60</v>
      </c>
      <c r="CF100" s="322">
        <v>58.9</v>
      </c>
      <c r="CG100" s="322">
        <v>60</v>
      </c>
      <c r="CH100" s="322">
        <v>59.8</v>
      </c>
      <c r="CI100" s="322">
        <v>61.1</v>
      </c>
      <c r="CJ100" s="322">
        <v>64</v>
      </c>
      <c r="CK100" s="322">
        <v>65.8</v>
      </c>
      <c r="CL100" s="322"/>
      <c r="CM100" s="322"/>
      <c r="CN100" s="322"/>
      <c r="CO100" s="322"/>
      <c r="CP100" s="322"/>
      <c r="CQ100" s="322"/>
      <c r="CR100" s="322"/>
      <c r="CS100" s="322"/>
      <c r="CT100" s="322"/>
      <c r="CU100" s="322"/>
      <c r="CV100" s="322"/>
      <c r="CW100" s="322"/>
      <c r="CX100" s="322"/>
      <c r="CY100" s="322"/>
    </row>
    <row r="101" spans="1:103" x14ac:dyDescent="0.2">
      <c r="A101" s="322" t="s">
        <v>892</v>
      </c>
      <c r="B101" s="83" t="s">
        <v>2026</v>
      </c>
      <c r="C101" s="322">
        <v>6.9</v>
      </c>
      <c r="D101" s="322">
        <v>6.5</v>
      </c>
      <c r="E101" s="322">
        <v>5.6</v>
      </c>
      <c r="F101" s="322">
        <v>4.5</v>
      </c>
      <c r="G101" s="322">
        <v>4</v>
      </c>
      <c r="H101" s="322">
        <v>4.4000000000000004</v>
      </c>
      <c r="I101" s="322">
        <v>4.5999999999999996</v>
      </c>
      <c r="J101" s="322">
        <v>5.0999999999999996</v>
      </c>
      <c r="K101" s="322">
        <v>5.7</v>
      </c>
      <c r="L101" s="322">
        <v>5.4</v>
      </c>
      <c r="M101" s="322">
        <v>5.6</v>
      </c>
      <c r="N101" s="322">
        <v>5.8</v>
      </c>
      <c r="O101" s="322">
        <v>6.3</v>
      </c>
      <c r="P101" s="322">
        <v>7.1</v>
      </c>
      <c r="Q101" s="322">
        <v>8.1999999999999993</v>
      </c>
      <c r="R101" s="322">
        <v>9.1</v>
      </c>
      <c r="S101" s="322">
        <v>10</v>
      </c>
      <c r="T101" s="322">
        <v>10.8</v>
      </c>
      <c r="U101" s="322">
        <v>12</v>
      </c>
      <c r="V101" s="322">
        <v>12.9</v>
      </c>
      <c r="W101" s="322">
        <v>13.3</v>
      </c>
      <c r="X101" s="322">
        <v>14.1</v>
      </c>
      <c r="Y101" s="322">
        <v>15.1</v>
      </c>
      <c r="Z101" s="322">
        <v>16</v>
      </c>
      <c r="AA101" s="322">
        <v>17.100000000000001</v>
      </c>
      <c r="AB101" s="322">
        <v>17.8</v>
      </c>
      <c r="AC101" s="322">
        <v>19.399999999999999</v>
      </c>
      <c r="AD101" s="322">
        <v>20.9</v>
      </c>
      <c r="AE101" s="322">
        <v>22.4</v>
      </c>
      <c r="AF101" s="322">
        <v>23.8</v>
      </c>
      <c r="AG101" s="322">
        <v>25.5</v>
      </c>
      <c r="AH101" s="322">
        <v>27.1</v>
      </c>
      <c r="AI101" s="322">
        <v>28.3</v>
      </c>
      <c r="AJ101" s="322">
        <v>29.9</v>
      </c>
      <c r="AK101" s="322">
        <v>31.6</v>
      </c>
      <c r="AL101" s="322">
        <v>33.799999999999997</v>
      </c>
      <c r="AM101" s="322">
        <v>36.6</v>
      </c>
      <c r="AN101" s="322">
        <v>39.9</v>
      </c>
      <c r="AO101" s="322">
        <v>43.6</v>
      </c>
      <c r="AP101" s="322">
        <v>46.8</v>
      </c>
      <c r="AQ101" s="322">
        <v>50.5</v>
      </c>
      <c r="AR101" s="322">
        <v>54.6</v>
      </c>
      <c r="AS101" s="322">
        <v>58.1</v>
      </c>
      <c r="AT101" s="322">
        <v>63.7</v>
      </c>
      <c r="AU101" s="322">
        <v>69.3</v>
      </c>
      <c r="AV101" s="322">
        <v>74.400000000000006</v>
      </c>
      <c r="AW101" s="322">
        <v>80.3</v>
      </c>
      <c r="AX101" s="322">
        <v>88.6</v>
      </c>
      <c r="AY101" s="322">
        <v>97.7</v>
      </c>
      <c r="AZ101" s="322">
        <v>108.3</v>
      </c>
      <c r="BA101" s="322">
        <v>117.2</v>
      </c>
      <c r="BB101" s="322">
        <v>127.1</v>
      </c>
      <c r="BC101" s="322">
        <v>137.19999999999999</v>
      </c>
      <c r="BD101" s="322">
        <v>150.9</v>
      </c>
      <c r="BE101" s="322">
        <v>169.9</v>
      </c>
      <c r="BF101" s="322">
        <v>187.5</v>
      </c>
      <c r="BG101" s="322">
        <v>207.9</v>
      </c>
      <c r="BH101" s="322">
        <v>221.2</v>
      </c>
      <c r="BI101" s="322">
        <v>242.4</v>
      </c>
      <c r="BJ101" s="322">
        <v>262.8</v>
      </c>
      <c r="BK101" s="322">
        <v>281.10000000000002</v>
      </c>
      <c r="BL101" s="322">
        <v>297.5</v>
      </c>
      <c r="BM101" s="322">
        <v>300.5</v>
      </c>
      <c r="BN101" s="322">
        <v>325.7</v>
      </c>
      <c r="BO101" s="322">
        <v>344.4</v>
      </c>
      <c r="BP101" s="322">
        <v>371.2</v>
      </c>
      <c r="BQ101" s="322">
        <v>391.2</v>
      </c>
      <c r="BR101" s="322">
        <v>416.4</v>
      </c>
      <c r="BS101" s="322">
        <v>452.3</v>
      </c>
      <c r="BT101" s="322">
        <v>496</v>
      </c>
      <c r="BU101" s="322">
        <v>523.70000000000005</v>
      </c>
      <c r="BV101" s="322">
        <v>571.5</v>
      </c>
      <c r="BW101" s="322">
        <v>615.29999999999995</v>
      </c>
      <c r="BX101" s="322">
        <v>642.20000000000005</v>
      </c>
      <c r="BY101" s="322">
        <v>684.7</v>
      </c>
      <c r="BZ101" s="322">
        <v>723.8</v>
      </c>
      <c r="CA101" s="322">
        <v>759.1</v>
      </c>
      <c r="CB101" s="322">
        <v>807.9</v>
      </c>
      <c r="CC101" s="322">
        <v>848</v>
      </c>
      <c r="CD101" s="322">
        <v>880.1</v>
      </c>
      <c r="CE101" s="322">
        <v>879.2</v>
      </c>
      <c r="CF101" s="322">
        <v>905.4</v>
      </c>
      <c r="CG101" s="322">
        <v>939.3</v>
      </c>
      <c r="CH101" s="322">
        <v>973.8</v>
      </c>
      <c r="CI101" s="322">
        <v>986.4</v>
      </c>
      <c r="CJ101" s="322">
        <v>1038.7</v>
      </c>
      <c r="CK101" s="322">
        <v>1076.9000000000001</v>
      </c>
      <c r="CL101" s="322"/>
      <c r="CM101" s="322"/>
      <c r="CN101" s="322"/>
      <c r="CO101" s="322"/>
      <c r="CP101" s="322"/>
      <c r="CQ101" s="322"/>
      <c r="CR101" s="322"/>
      <c r="CS101" s="322"/>
      <c r="CT101" s="322"/>
      <c r="CU101" s="322"/>
      <c r="CV101" s="322"/>
      <c r="CW101" s="322"/>
      <c r="CX101" s="322"/>
      <c r="CY101" s="322"/>
    </row>
    <row r="102" spans="1:103" x14ac:dyDescent="0.2">
      <c r="A102" s="322" t="s">
        <v>889</v>
      </c>
      <c r="B102" s="322" t="s">
        <v>2027</v>
      </c>
      <c r="C102" s="322">
        <v>0.7</v>
      </c>
      <c r="D102" s="322">
        <v>0.7</v>
      </c>
      <c r="E102" s="322">
        <v>0.6</v>
      </c>
      <c r="F102" s="322">
        <v>0.6</v>
      </c>
      <c r="G102" s="322">
        <v>0.5</v>
      </c>
      <c r="H102" s="322">
        <v>0.5</v>
      </c>
      <c r="I102" s="322">
        <v>0.6</v>
      </c>
      <c r="J102" s="322">
        <v>0.6</v>
      </c>
      <c r="K102" s="322">
        <v>0.7</v>
      </c>
      <c r="L102" s="322">
        <v>0.7</v>
      </c>
      <c r="M102" s="322">
        <v>0.7</v>
      </c>
      <c r="N102" s="322">
        <v>0.7</v>
      </c>
      <c r="O102" s="322">
        <v>0.8</v>
      </c>
      <c r="P102" s="322">
        <v>1</v>
      </c>
      <c r="Q102" s="322">
        <v>1.2</v>
      </c>
      <c r="R102" s="322">
        <v>1.3</v>
      </c>
      <c r="S102" s="322">
        <v>1.4</v>
      </c>
      <c r="T102" s="322">
        <v>1.6</v>
      </c>
      <c r="U102" s="322">
        <v>1.7</v>
      </c>
      <c r="V102" s="322">
        <v>1.9</v>
      </c>
      <c r="W102" s="322">
        <v>2.1</v>
      </c>
      <c r="X102" s="322">
        <v>2.2999999999999998</v>
      </c>
      <c r="Y102" s="322">
        <v>2.6</v>
      </c>
      <c r="Z102" s="322">
        <v>2.9</v>
      </c>
      <c r="AA102" s="322">
        <v>3.2</v>
      </c>
      <c r="AB102" s="322">
        <v>3.3</v>
      </c>
      <c r="AC102" s="322">
        <v>3.6</v>
      </c>
      <c r="AD102" s="322">
        <v>3.9</v>
      </c>
      <c r="AE102" s="322">
        <v>4.2</v>
      </c>
      <c r="AF102" s="322">
        <v>4.5</v>
      </c>
      <c r="AG102" s="322">
        <v>4.8</v>
      </c>
      <c r="AH102" s="322">
        <v>5.2</v>
      </c>
      <c r="AI102" s="322">
        <v>5.5</v>
      </c>
      <c r="AJ102" s="322">
        <v>5.9</v>
      </c>
      <c r="AK102" s="322">
        <v>6.4</v>
      </c>
      <c r="AL102" s="322">
        <v>6.9</v>
      </c>
      <c r="AM102" s="322">
        <v>7.5</v>
      </c>
      <c r="AN102" s="322">
        <v>8.1</v>
      </c>
      <c r="AO102" s="322">
        <v>8.9</v>
      </c>
      <c r="AP102" s="322">
        <v>9.6999999999999993</v>
      </c>
      <c r="AQ102" s="322">
        <v>10.7</v>
      </c>
      <c r="AR102" s="322">
        <v>11.6</v>
      </c>
      <c r="AS102" s="322">
        <v>12.7</v>
      </c>
      <c r="AT102" s="322">
        <v>14.3</v>
      </c>
      <c r="AU102" s="322">
        <v>16.100000000000001</v>
      </c>
      <c r="AV102" s="322">
        <v>17.7</v>
      </c>
      <c r="AW102" s="322">
        <v>19.899999999999999</v>
      </c>
      <c r="AX102" s="322">
        <v>22.4</v>
      </c>
      <c r="AY102" s="322">
        <v>24.3</v>
      </c>
      <c r="AZ102" s="322">
        <v>26.9</v>
      </c>
      <c r="BA102" s="322">
        <v>29</v>
      </c>
      <c r="BB102" s="322">
        <v>31.1</v>
      </c>
      <c r="BC102" s="322">
        <v>35</v>
      </c>
      <c r="BD102" s="322">
        <v>39.9</v>
      </c>
      <c r="BE102" s="322">
        <v>43.6</v>
      </c>
      <c r="BF102" s="322">
        <v>47.2</v>
      </c>
      <c r="BG102" s="322">
        <v>51.9</v>
      </c>
      <c r="BH102" s="322">
        <v>55.6</v>
      </c>
      <c r="BI102" s="322">
        <v>58.7</v>
      </c>
      <c r="BJ102" s="322">
        <v>61.7</v>
      </c>
      <c r="BK102" s="322">
        <v>65.7</v>
      </c>
      <c r="BL102" s="322">
        <v>68.3</v>
      </c>
      <c r="BM102" s="322">
        <v>72</v>
      </c>
      <c r="BN102" s="322">
        <v>79.099999999999994</v>
      </c>
      <c r="BO102" s="322">
        <v>83.5</v>
      </c>
      <c r="BP102" s="322">
        <v>90.6</v>
      </c>
      <c r="BQ102" s="322">
        <v>95.9</v>
      </c>
      <c r="BR102" s="322">
        <v>104.9</v>
      </c>
      <c r="BS102" s="322">
        <v>116.4</v>
      </c>
      <c r="BT102" s="322">
        <v>125.3</v>
      </c>
      <c r="BU102" s="322">
        <v>137.5</v>
      </c>
      <c r="BV102" s="322">
        <v>152.69999999999999</v>
      </c>
      <c r="BW102" s="322">
        <v>159.1</v>
      </c>
      <c r="BX102" s="322">
        <v>162.69999999999999</v>
      </c>
      <c r="BY102" s="322">
        <v>166.8</v>
      </c>
      <c r="BZ102" s="322">
        <v>172.5</v>
      </c>
      <c r="CA102" s="322">
        <v>177.8</v>
      </c>
      <c r="CB102" s="322">
        <v>190</v>
      </c>
      <c r="CC102" s="322">
        <v>203.3</v>
      </c>
      <c r="CD102" s="322">
        <v>217.3</v>
      </c>
      <c r="CE102" s="322">
        <v>217.9</v>
      </c>
      <c r="CF102" s="322">
        <v>226.8</v>
      </c>
      <c r="CG102" s="322">
        <v>240.1</v>
      </c>
      <c r="CH102" s="322">
        <v>250.1</v>
      </c>
      <c r="CI102" s="322">
        <v>255.5</v>
      </c>
      <c r="CJ102" s="322">
        <v>271.60000000000002</v>
      </c>
      <c r="CK102" s="322">
        <v>278.60000000000002</v>
      </c>
      <c r="CL102" s="322"/>
      <c r="CM102" s="322"/>
      <c r="CN102" s="322"/>
      <c r="CO102" s="322"/>
      <c r="CP102" s="322"/>
      <c r="CQ102" s="322"/>
      <c r="CR102" s="322"/>
      <c r="CS102" s="322"/>
      <c r="CT102" s="322"/>
      <c r="CU102" s="322"/>
      <c r="CV102" s="322"/>
      <c r="CW102" s="322"/>
      <c r="CX102" s="322"/>
      <c r="CY102" s="322"/>
    </row>
    <row r="103" spans="1:103" x14ac:dyDescent="0.2">
      <c r="A103" s="322" t="s">
        <v>886</v>
      </c>
      <c r="B103" s="322" t="s">
        <v>2028</v>
      </c>
      <c r="C103" s="322">
        <v>0.6</v>
      </c>
      <c r="D103" s="322">
        <v>0.6</v>
      </c>
      <c r="E103" s="322">
        <v>0.6</v>
      </c>
      <c r="F103" s="322">
        <v>0.5</v>
      </c>
      <c r="G103" s="322">
        <v>0.4</v>
      </c>
      <c r="H103" s="322">
        <v>0.4</v>
      </c>
      <c r="I103" s="322">
        <v>0.5</v>
      </c>
      <c r="J103" s="322">
        <v>0.5</v>
      </c>
      <c r="K103" s="322">
        <v>0.5</v>
      </c>
      <c r="L103" s="322">
        <v>0.5</v>
      </c>
      <c r="M103" s="322">
        <v>0.6</v>
      </c>
      <c r="N103" s="322">
        <v>0.6</v>
      </c>
      <c r="O103" s="322">
        <v>0.7</v>
      </c>
      <c r="P103" s="322">
        <v>0.8</v>
      </c>
      <c r="Q103" s="322">
        <v>1</v>
      </c>
      <c r="R103" s="322">
        <v>1.1000000000000001</v>
      </c>
      <c r="S103" s="322">
        <v>1.2</v>
      </c>
      <c r="T103" s="322">
        <v>1.3</v>
      </c>
      <c r="U103" s="322">
        <v>1.4</v>
      </c>
      <c r="V103" s="322">
        <v>1.6</v>
      </c>
      <c r="W103" s="322">
        <v>1.7</v>
      </c>
      <c r="X103" s="322">
        <v>1.9</v>
      </c>
      <c r="Y103" s="322">
        <v>2.2000000000000002</v>
      </c>
      <c r="Z103" s="322">
        <v>2.4</v>
      </c>
      <c r="AA103" s="322">
        <v>2.7</v>
      </c>
      <c r="AB103" s="322">
        <v>2.8</v>
      </c>
      <c r="AC103" s="322">
        <v>3.1</v>
      </c>
      <c r="AD103" s="322">
        <v>3.3</v>
      </c>
      <c r="AE103" s="322">
        <v>3.6</v>
      </c>
      <c r="AF103" s="322">
        <v>3.9</v>
      </c>
      <c r="AG103" s="322">
        <v>4.2</v>
      </c>
      <c r="AH103" s="322">
        <v>4.5</v>
      </c>
      <c r="AI103" s="322">
        <v>4.8</v>
      </c>
      <c r="AJ103" s="322">
        <v>5.0999999999999996</v>
      </c>
      <c r="AK103" s="322">
        <v>5.5</v>
      </c>
      <c r="AL103" s="322">
        <v>6</v>
      </c>
      <c r="AM103" s="322">
        <v>6.5</v>
      </c>
      <c r="AN103" s="322">
        <v>7</v>
      </c>
      <c r="AO103" s="322">
        <v>7.7</v>
      </c>
      <c r="AP103" s="322">
        <v>8.3000000000000007</v>
      </c>
      <c r="AQ103" s="322">
        <v>9.3000000000000007</v>
      </c>
      <c r="AR103" s="322">
        <v>10.1</v>
      </c>
      <c r="AS103" s="322">
        <v>11</v>
      </c>
      <c r="AT103" s="322">
        <v>12.4</v>
      </c>
      <c r="AU103" s="322">
        <v>14.2</v>
      </c>
      <c r="AV103" s="322">
        <v>15.5</v>
      </c>
      <c r="AW103" s="322">
        <v>17.7</v>
      </c>
      <c r="AX103" s="322">
        <v>19.8</v>
      </c>
      <c r="AY103" s="322">
        <v>21.6</v>
      </c>
      <c r="AZ103" s="322">
        <v>23.9</v>
      </c>
      <c r="BA103" s="322">
        <v>25.7</v>
      </c>
      <c r="BB103" s="322">
        <v>27.6</v>
      </c>
      <c r="BC103" s="322">
        <v>30.9</v>
      </c>
      <c r="BD103" s="322">
        <v>35.1</v>
      </c>
      <c r="BE103" s="322">
        <v>38.6</v>
      </c>
      <c r="BF103" s="322">
        <v>41.8</v>
      </c>
      <c r="BG103" s="322">
        <v>46</v>
      </c>
      <c r="BH103" s="322">
        <v>49.3</v>
      </c>
      <c r="BI103" s="322">
        <v>51.9</v>
      </c>
      <c r="BJ103" s="322">
        <v>54.4</v>
      </c>
      <c r="BK103" s="322">
        <v>58.1</v>
      </c>
      <c r="BL103" s="322">
        <v>60.7</v>
      </c>
      <c r="BM103" s="322">
        <v>64</v>
      </c>
      <c r="BN103" s="322">
        <v>71</v>
      </c>
      <c r="BO103" s="322">
        <v>75</v>
      </c>
      <c r="BP103" s="322">
        <v>81.3</v>
      </c>
      <c r="BQ103" s="322">
        <v>85.2</v>
      </c>
      <c r="BR103" s="322">
        <v>92.8</v>
      </c>
      <c r="BS103" s="322">
        <v>103.1</v>
      </c>
      <c r="BT103" s="322">
        <v>110</v>
      </c>
      <c r="BU103" s="322">
        <v>117.6</v>
      </c>
      <c r="BV103" s="322">
        <v>126.4</v>
      </c>
      <c r="BW103" s="322">
        <v>131.19999999999999</v>
      </c>
      <c r="BX103" s="322">
        <v>131.30000000000001</v>
      </c>
      <c r="BY103" s="322">
        <v>130.4</v>
      </c>
      <c r="BZ103" s="322">
        <v>132.80000000000001</v>
      </c>
      <c r="CA103" s="322">
        <v>137.69999999999999</v>
      </c>
      <c r="CB103" s="322">
        <v>144.80000000000001</v>
      </c>
      <c r="CC103" s="322">
        <v>149</v>
      </c>
      <c r="CD103" s="322">
        <v>154</v>
      </c>
      <c r="CE103" s="322">
        <v>149.6</v>
      </c>
      <c r="CF103" s="322">
        <v>152.1</v>
      </c>
      <c r="CG103" s="322">
        <v>157.1</v>
      </c>
      <c r="CH103" s="322">
        <v>158</v>
      </c>
      <c r="CI103" s="322">
        <v>156.6</v>
      </c>
      <c r="CJ103" s="322">
        <v>163.30000000000001</v>
      </c>
      <c r="CK103" s="322">
        <v>164.5</v>
      </c>
      <c r="CL103" s="322"/>
      <c r="CM103" s="322"/>
      <c r="CN103" s="322"/>
      <c r="CO103" s="322"/>
      <c r="CP103" s="322"/>
      <c r="CQ103" s="322"/>
      <c r="CR103" s="322"/>
      <c r="CS103" s="322"/>
      <c r="CT103" s="322"/>
      <c r="CU103" s="322"/>
      <c r="CV103" s="322"/>
      <c r="CW103" s="322"/>
      <c r="CX103" s="322"/>
      <c r="CY103" s="322"/>
    </row>
    <row r="104" spans="1:103" x14ac:dyDescent="0.2">
      <c r="A104" s="322" t="s">
        <v>883</v>
      </c>
      <c r="B104" s="322" t="s">
        <v>2029</v>
      </c>
      <c r="C104" s="322">
        <v>0.1</v>
      </c>
      <c r="D104" s="322">
        <v>0.1</v>
      </c>
      <c r="E104" s="322">
        <v>0.1</v>
      </c>
      <c r="F104" s="322">
        <v>0.1</v>
      </c>
      <c r="G104" s="322">
        <v>0.1</v>
      </c>
      <c r="H104" s="322">
        <v>0.1</v>
      </c>
      <c r="I104" s="322">
        <v>0.1</v>
      </c>
      <c r="J104" s="322">
        <v>0.1</v>
      </c>
      <c r="K104" s="322">
        <v>0.1</v>
      </c>
      <c r="L104" s="322">
        <v>0.1</v>
      </c>
      <c r="M104" s="322">
        <v>0.1</v>
      </c>
      <c r="N104" s="322">
        <v>0.1</v>
      </c>
      <c r="O104" s="322">
        <v>0.1</v>
      </c>
      <c r="P104" s="322">
        <v>0.2</v>
      </c>
      <c r="Q104" s="322">
        <v>0.2</v>
      </c>
      <c r="R104" s="322">
        <v>0.2</v>
      </c>
      <c r="S104" s="322">
        <v>0.3</v>
      </c>
      <c r="T104" s="322">
        <v>0.3</v>
      </c>
      <c r="U104" s="322">
        <v>0.3</v>
      </c>
      <c r="V104" s="322">
        <v>0.3</v>
      </c>
      <c r="W104" s="322">
        <v>0.3</v>
      </c>
      <c r="X104" s="322">
        <v>0.4</v>
      </c>
      <c r="Y104" s="322">
        <v>0.4</v>
      </c>
      <c r="Z104" s="322">
        <v>0.4</v>
      </c>
      <c r="AA104" s="322">
        <v>0.5</v>
      </c>
      <c r="AB104" s="322">
        <v>0.5</v>
      </c>
      <c r="AC104" s="322">
        <v>0.5</v>
      </c>
      <c r="AD104" s="322">
        <v>0.6</v>
      </c>
      <c r="AE104" s="322">
        <v>0.6</v>
      </c>
      <c r="AF104" s="322">
        <v>0.6</v>
      </c>
      <c r="AG104" s="322">
        <v>0.6</v>
      </c>
      <c r="AH104" s="322">
        <v>0.7</v>
      </c>
      <c r="AI104" s="322">
        <v>0.7</v>
      </c>
      <c r="AJ104" s="322">
        <v>0.8</v>
      </c>
      <c r="AK104" s="322">
        <v>0.9</v>
      </c>
      <c r="AL104" s="322">
        <v>1</v>
      </c>
      <c r="AM104" s="322">
        <v>1</v>
      </c>
      <c r="AN104" s="322">
        <v>1.1000000000000001</v>
      </c>
      <c r="AO104" s="322">
        <v>1.2</v>
      </c>
      <c r="AP104" s="322">
        <v>1.3</v>
      </c>
      <c r="AQ104" s="322">
        <v>1.4</v>
      </c>
      <c r="AR104" s="322">
        <v>1.5</v>
      </c>
      <c r="AS104" s="322">
        <v>1.7</v>
      </c>
      <c r="AT104" s="322">
        <v>1.9</v>
      </c>
      <c r="AU104" s="322">
        <v>2</v>
      </c>
      <c r="AV104" s="322">
        <v>2.1</v>
      </c>
      <c r="AW104" s="322">
        <v>2.2000000000000002</v>
      </c>
      <c r="AX104" s="322">
        <v>2.6</v>
      </c>
      <c r="AY104" s="322">
        <v>2.7</v>
      </c>
      <c r="AZ104" s="322">
        <v>3</v>
      </c>
      <c r="BA104" s="322">
        <v>3.3</v>
      </c>
      <c r="BB104" s="322">
        <v>3.6</v>
      </c>
      <c r="BC104" s="322">
        <v>4.0999999999999996</v>
      </c>
      <c r="BD104" s="322">
        <v>4.7</v>
      </c>
      <c r="BE104" s="322">
        <v>5</v>
      </c>
      <c r="BF104" s="322">
        <v>5.4</v>
      </c>
      <c r="BG104" s="322">
        <v>5.9</v>
      </c>
      <c r="BH104" s="322">
        <v>6.3</v>
      </c>
      <c r="BI104" s="322">
        <v>6.8</v>
      </c>
      <c r="BJ104" s="322">
        <v>7.3</v>
      </c>
      <c r="BK104" s="322">
        <v>7.5</v>
      </c>
      <c r="BL104" s="322">
        <v>7.5</v>
      </c>
      <c r="BM104" s="322">
        <v>7.8</v>
      </c>
      <c r="BN104" s="322">
        <v>7.8</v>
      </c>
      <c r="BO104" s="322">
        <v>8</v>
      </c>
      <c r="BP104" s="322">
        <v>8.5</v>
      </c>
      <c r="BQ104" s="322">
        <v>9.1999999999999993</v>
      </c>
      <c r="BR104" s="322">
        <v>9.5</v>
      </c>
      <c r="BS104" s="322">
        <v>9.6</v>
      </c>
      <c r="BT104" s="322">
        <v>9.8000000000000007</v>
      </c>
      <c r="BU104" s="322">
        <v>9.9</v>
      </c>
      <c r="BV104" s="322">
        <v>9.9</v>
      </c>
      <c r="BW104" s="322">
        <v>9.6999999999999993</v>
      </c>
      <c r="BX104" s="322">
        <v>9.5</v>
      </c>
      <c r="BY104" s="322">
        <v>9.8000000000000007</v>
      </c>
      <c r="BZ104" s="322">
        <v>10.199999999999999</v>
      </c>
      <c r="CA104" s="322">
        <v>10.4</v>
      </c>
      <c r="CB104" s="322">
        <v>11.6</v>
      </c>
      <c r="CC104" s="322">
        <v>11.9</v>
      </c>
      <c r="CD104" s="322">
        <v>12.9</v>
      </c>
      <c r="CE104" s="322">
        <v>12</v>
      </c>
      <c r="CF104" s="322">
        <v>11.7</v>
      </c>
      <c r="CG104" s="322">
        <v>10.8</v>
      </c>
      <c r="CH104" s="322">
        <v>10.3</v>
      </c>
      <c r="CI104" s="322">
        <v>10.3</v>
      </c>
      <c r="CJ104" s="322">
        <v>10.6</v>
      </c>
      <c r="CK104" s="322">
        <v>10.6</v>
      </c>
      <c r="CL104" s="322"/>
      <c r="CM104" s="322"/>
      <c r="CN104" s="322"/>
      <c r="CO104" s="322"/>
      <c r="CP104" s="322"/>
      <c r="CQ104" s="322"/>
      <c r="CR104" s="322"/>
      <c r="CS104" s="322"/>
      <c r="CT104" s="322"/>
      <c r="CU104" s="322"/>
      <c r="CV104" s="322"/>
      <c r="CW104" s="322"/>
      <c r="CX104" s="322"/>
      <c r="CY104" s="322"/>
    </row>
    <row r="105" spans="1:103" x14ac:dyDescent="0.2">
      <c r="A105" s="322" t="s">
        <v>880</v>
      </c>
      <c r="B105" s="322" t="s">
        <v>2030</v>
      </c>
      <c r="C105" s="322" t="s">
        <v>110</v>
      </c>
      <c r="D105" s="322" t="s">
        <v>110</v>
      </c>
      <c r="E105" s="322" t="s">
        <v>110</v>
      </c>
      <c r="F105" s="322" t="s">
        <v>110</v>
      </c>
      <c r="G105" s="322" t="s">
        <v>110</v>
      </c>
      <c r="H105" s="322" t="s">
        <v>110</v>
      </c>
      <c r="I105" s="322" t="s">
        <v>110</v>
      </c>
      <c r="J105" s="322" t="s">
        <v>110</v>
      </c>
      <c r="K105" s="322" t="s">
        <v>110</v>
      </c>
      <c r="L105" s="322" t="s">
        <v>110</v>
      </c>
      <c r="M105" s="322" t="s">
        <v>110</v>
      </c>
      <c r="N105" s="322" t="s">
        <v>110</v>
      </c>
      <c r="O105" s="322" t="s">
        <v>110</v>
      </c>
      <c r="P105" s="322" t="s">
        <v>110</v>
      </c>
      <c r="Q105" s="322" t="s">
        <v>110</v>
      </c>
      <c r="R105" s="322" t="s">
        <v>110</v>
      </c>
      <c r="S105" s="322" t="s">
        <v>110</v>
      </c>
      <c r="T105" s="322" t="s">
        <v>110</v>
      </c>
      <c r="U105" s="322" t="s">
        <v>110</v>
      </c>
      <c r="V105" s="322" t="s">
        <v>110</v>
      </c>
      <c r="W105" s="322" t="s">
        <v>110</v>
      </c>
      <c r="X105" s="322" t="s">
        <v>110</v>
      </c>
      <c r="Y105" s="322" t="s">
        <v>110</v>
      </c>
      <c r="Z105" s="322" t="s">
        <v>110</v>
      </c>
      <c r="AA105" s="322" t="s">
        <v>110</v>
      </c>
      <c r="AB105" s="322" t="s">
        <v>110</v>
      </c>
      <c r="AC105" s="322" t="s">
        <v>110</v>
      </c>
      <c r="AD105" s="322" t="s">
        <v>110</v>
      </c>
      <c r="AE105" s="322" t="s">
        <v>110</v>
      </c>
      <c r="AF105" s="322" t="s">
        <v>110</v>
      </c>
      <c r="AG105" s="322" t="s">
        <v>110</v>
      </c>
      <c r="AH105" s="322" t="s">
        <v>110</v>
      </c>
      <c r="AI105" s="322" t="s">
        <v>110</v>
      </c>
      <c r="AJ105" s="322" t="s">
        <v>110</v>
      </c>
      <c r="AK105" s="322" t="s">
        <v>110</v>
      </c>
      <c r="AL105" s="322" t="s">
        <v>110</v>
      </c>
      <c r="AM105" s="322" t="s">
        <v>110</v>
      </c>
      <c r="AN105" s="322" t="s">
        <v>110</v>
      </c>
      <c r="AO105" s="322" t="s">
        <v>110</v>
      </c>
      <c r="AP105" s="322" t="s">
        <v>110</v>
      </c>
      <c r="AQ105" s="322" t="s">
        <v>110</v>
      </c>
      <c r="AR105" s="322" t="s">
        <v>110</v>
      </c>
      <c r="AS105" s="322" t="s">
        <v>110</v>
      </c>
      <c r="AT105" s="322" t="s">
        <v>110</v>
      </c>
      <c r="AU105" s="322" t="s">
        <v>110</v>
      </c>
      <c r="AV105" s="322" t="s">
        <v>110</v>
      </c>
      <c r="AW105" s="322" t="s">
        <v>110</v>
      </c>
      <c r="AX105" s="322" t="s">
        <v>110</v>
      </c>
      <c r="AY105" s="322" t="s">
        <v>110</v>
      </c>
      <c r="AZ105" s="322" t="s">
        <v>110</v>
      </c>
      <c r="BA105" s="322" t="s">
        <v>110</v>
      </c>
      <c r="BB105" s="322" t="s">
        <v>110</v>
      </c>
      <c r="BC105" s="322" t="s">
        <v>110</v>
      </c>
      <c r="BD105" s="322" t="s">
        <v>110</v>
      </c>
      <c r="BE105" s="322" t="s">
        <v>110</v>
      </c>
      <c r="BF105" s="322" t="s">
        <v>110</v>
      </c>
      <c r="BG105" s="322" t="s">
        <v>110</v>
      </c>
      <c r="BH105" s="322" t="s">
        <v>110</v>
      </c>
      <c r="BI105" s="322">
        <v>0</v>
      </c>
      <c r="BJ105" s="322">
        <v>0</v>
      </c>
      <c r="BK105" s="322">
        <v>0.1</v>
      </c>
      <c r="BL105" s="322">
        <v>0.1</v>
      </c>
      <c r="BM105" s="322">
        <v>0.2</v>
      </c>
      <c r="BN105" s="322">
        <v>0.3</v>
      </c>
      <c r="BO105" s="322">
        <v>0.4</v>
      </c>
      <c r="BP105" s="322">
        <v>0.8</v>
      </c>
      <c r="BQ105" s="322">
        <v>1.6</v>
      </c>
      <c r="BR105" s="322">
        <v>2.7</v>
      </c>
      <c r="BS105" s="322">
        <v>3.6</v>
      </c>
      <c r="BT105" s="322">
        <v>5.5</v>
      </c>
      <c r="BU105" s="322">
        <v>10.1</v>
      </c>
      <c r="BV105" s="322">
        <v>16.399999999999999</v>
      </c>
      <c r="BW105" s="322">
        <v>18.2</v>
      </c>
      <c r="BX105" s="322">
        <v>21.9</v>
      </c>
      <c r="BY105" s="322">
        <v>26.6</v>
      </c>
      <c r="BZ105" s="322">
        <v>29.5</v>
      </c>
      <c r="CA105" s="322">
        <v>29.7</v>
      </c>
      <c r="CB105" s="322">
        <v>33.5</v>
      </c>
      <c r="CC105" s="322">
        <v>42.3</v>
      </c>
      <c r="CD105" s="322">
        <v>50.4</v>
      </c>
      <c r="CE105" s="322">
        <v>56.3</v>
      </c>
      <c r="CF105" s="322">
        <v>63</v>
      </c>
      <c r="CG105" s="322">
        <v>72.2</v>
      </c>
      <c r="CH105" s="322">
        <v>81.8</v>
      </c>
      <c r="CI105" s="322">
        <v>88.6</v>
      </c>
      <c r="CJ105" s="322">
        <v>97.6</v>
      </c>
      <c r="CK105" s="322">
        <v>103.5</v>
      </c>
      <c r="CL105" s="322"/>
      <c r="CM105" s="322"/>
      <c r="CN105" s="322"/>
      <c r="CO105" s="322"/>
      <c r="CP105" s="322"/>
      <c r="CQ105" s="322"/>
      <c r="CR105" s="322"/>
      <c r="CS105" s="322"/>
      <c r="CT105" s="322"/>
      <c r="CU105" s="322"/>
      <c r="CV105" s="322"/>
      <c r="CW105" s="322"/>
      <c r="CX105" s="322"/>
      <c r="CY105" s="322"/>
    </row>
    <row r="106" spans="1:103" x14ac:dyDescent="0.2">
      <c r="A106" s="322" t="s">
        <v>877</v>
      </c>
      <c r="B106" s="322" t="s">
        <v>2031</v>
      </c>
      <c r="C106" s="322">
        <v>0.5</v>
      </c>
      <c r="D106" s="322">
        <v>0.6</v>
      </c>
      <c r="E106" s="322">
        <v>0.6</v>
      </c>
      <c r="F106" s="322">
        <v>0.5</v>
      </c>
      <c r="G106" s="322">
        <v>0.4</v>
      </c>
      <c r="H106" s="322">
        <v>0.4</v>
      </c>
      <c r="I106" s="322">
        <v>0.4</v>
      </c>
      <c r="J106" s="322">
        <v>0.5</v>
      </c>
      <c r="K106" s="322">
        <v>0.5</v>
      </c>
      <c r="L106" s="322">
        <v>0.5</v>
      </c>
      <c r="M106" s="322">
        <v>0.5</v>
      </c>
      <c r="N106" s="322">
        <v>0.5</v>
      </c>
      <c r="O106" s="322">
        <v>0.6</v>
      </c>
      <c r="P106" s="322">
        <v>0.7</v>
      </c>
      <c r="Q106" s="322">
        <v>0.7</v>
      </c>
      <c r="R106" s="322">
        <v>0.8</v>
      </c>
      <c r="S106" s="322">
        <v>0.8</v>
      </c>
      <c r="T106" s="322">
        <v>0.8</v>
      </c>
      <c r="U106" s="322">
        <v>1</v>
      </c>
      <c r="V106" s="322">
        <v>1.2</v>
      </c>
      <c r="W106" s="322">
        <v>1.2</v>
      </c>
      <c r="X106" s="322">
        <v>1.3</v>
      </c>
      <c r="Y106" s="322">
        <v>1.4</v>
      </c>
      <c r="Z106" s="322">
        <v>1.5</v>
      </c>
      <c r="AA106" s="322">
        <v>1.6</v>
      </c>
      <c r="AB106" s="322">
        <v>1.7</v>
      </c>
      <c r="AC106" s="322">
        <v>1.9</v>
      </c>
      <c r="AD106" s="322">
        <v>2.1</v>
      </c>
      <c r="AE106" s="322">
        <v>2.4</v>
      </c>
      <c r="AF106" s="322">
        <v>2.6</v>
      </c>
      <c r="AG106" s="322">
        <v>2.8</v>
      </c>
      <c r="AH106" s="322">
        <v>3.1</v>
      </c>
      <c r="AI106" s="322">
        <v>3.3</v>
      </c>
      <c r="AJ106" s="322">
        <v>3.6</v>
      </c>
      <c r="AK106" s="322">
        <v>4</v>
      </c>
      <c r="AL106" s="322">
        <v>4.4000000000000004</v>
      </c>
      <c r="AM106" s="322">
        <v>5</v>
      </c>
      <c r="AN106" s="322">
        <v>5.7</v>
      </c>
      <c r="AO106" s="322">
        <v>6.4</v>
      </c>
      <c r="AP106" s="322">
        <v>7.2</v>
      </c>
      <c r="AQ106" s="322">
        <v>8.1</v>
      </c>
      <c r="AR106" s="322">
        <v>9.1999999999999993</v>
      </c>
      <c r="AS106" s="322">
        <v>10.1</v>
      </c>
      <c r="AT106" s="322">
        <v>11</v>
      </c>
      <c r="AU106" s="322">
        <v>12.2</v>
      </c>
      <c r="AV106" s="322">
        <v>13.4</v>
      </c>
      <c r="AW106" s="322">
        <v>14.9</v>
      </c>
      <c r="AX106" s="322">
        <v>16.5</v>
      </c>
      <c r="AY106" s="322">
        <v>17.7</v>
      </c>
      <c r="AZ106" s="322">
        <v>19.5</v>
      </c>
      <c r="BA106" s="322">
        <v>21.3</v>
      </c>
      <c r="BB106" s="322">
        <v>23.7</v>
      </c>
      <c r="BC106" s="322">
        <v>26.3</v>
      </c>
      <c r="BD106" s="322">
        <v>28.8</v>
      </c>
      <c r="BE106" s="322">
        <v>31.8</v>
      </c>
      <c r="BF106" s="322">
        <v>34.799999999999997</v>
      </c>
      <c r="BG106" s="322">
        <v>37.9</v>
      </c>
      <c r="BH106" s="322">
        <v>40.799999999999997</v>
      </c>
      <c r="BI106" s="322">
        <v>44.5</v>
      </c>
      <c r="BJ106" s="322">
        <v>49.8</v>
      </c>
      <c r="BK106" s="322">
        <v>55.6</v>
      </c>
      <c r="BL106" s="322">
        <v>60.7</v>
      </c>
      <c r="BM106" s="322">
        <v>65.2</v>
      </c>
      <c r="BN106" s="322">
        <v>70.8</v>
      </c>
      <c r="BO106" s="322">
        <v>75</v>
      </c>
      <c r="BP106" s="322">
        <v>79.900000000000006</v>
      </c>
      <c r="BQ106" s="322">
        <v>85.5</v>
      </c>
      <c r="BR106" s="322">
        <v>92.6</v>
      </c>
      <c r="BS106" s="322">
        <v>99.8</v>
      </c>
      <c r="BT106" s="322">
        <v>107.4</v>
      </c>
      <c r="BU106" s="322">
        <v>115.4</v>
      </c>
      <c r="BV106" s="322">
        <v>125.2</v>
      </c>
      <c r="BW106" s="322">
        <v>134.4</v>
      </c>
      <c r="BX106" s="322">
        <v>139.80000000000001</v>
      </c>
      <c r="BY106" s="322">
        <v>149.69999999999999</v>
      </c>
      <c r="BZ106" s="322">
        <v>159.1</v>
      </c>
      <c r="CA106" s="322">
        <v>170.7</v>
      </c>
      <c r="CB106" s="322">
        <v>183.4</v>
      </c>
      <c r="CC106" s="322">
        <v>196.6</v>
      </c>
      <c r="CD106" s="322">
        <v>208.9</v>
      </c>
      <c r="CE106" s="322">
        <v>219.9</v>
      </c>
      <c r="CF106" s="322">
        <v>235.5</v>
      </c>
      <c r="CG106" s="322">
        <v>246.9</v>
      </c>
      <c r="CH106" s="322">
        <v>253</v>
      </c>
      <c r="CI106" s="322">
        <v>259.7</v>
      </c>
      <c r="CJ106" s="322">
        <v>268.7</v>
      </c>
      <c r="CK106" s="322">
        <v>277.7</v>
      </c>
      <c r="CL106" s="322"/>
      <c r="CM106" s="322"/>
      <c r="CN106" s="322"/>
      <c r="CO106" s="322"/>
      <c r="CP106" s="322"/>
      <c r="CQ106" s="322"/>
      <c r="CR106" s="322"/>
      <c r="CS106" s="322"/>
      <c r="CT106" s="322"/>
      <c r="CU106" s="322"/>
      <c r="CV106" s="322"/>
      <c r="CW106" s="322"/>
      <c r="CX106" s="322"/>
      <c r="CY106" s="322"/>
    </row>
    <row r="107" spans="1:103" x14ac:dyDescent="0.2">
      <c r="A107" s="322" t="s">
        <v>874</v>
      </c>
      <c r="B107" s="322" t="s">
        <v>2032</v>
      </c>
      <c r="C107" s="322">
        <v>0.2</v>
      </c>
      <c r="D107" s="322">
        <v>0.3</v>
      </c>
      <c r="E107" s="322">
        <v>0.3</v>
      </c>
      <c r="F107" s="322">
        <v>0.2</v>
      </c>
      <c r="G107" s="322">
        <v>0.2</v>
      </c>
      <c r="H107" s="322">
        <v>0.2</v>
      </c>
      <c r="I107" s="322">
        <v>0.2</v>
      </c>
      <c r="J107" s="322">
        <v>0.2</v>
      </c>
      <c r="K107" s="322">
        <v>0.2</v>
      </c>
      <c r="L107" s="322">
        <v>0.3</v>
      </c>
      <c r="M107" s="322">
        <v>0.3</v>
      </c>
      <c r="N107" s="322">
        <v>0.3</v>
      </c>
      <c r="O107" s="322">
        <v>0.3</v>
      </c>
      <c r="P107" s="322">
        <v>0.3</v>
      </c>
      <c r="Q107" s="322">
        <v>0.3</v>
      </c>
      <c r="R107" s="322">
        <v>0.4</v>
      </c>
      <c r="S107" s="322">
        <v>0.4</v>
      </c>
      <c r="T107" s="322">
        <v>0.4</v>
      </c>
      <c r="U107" s="322">
        <v>0.5</v>
      </c>
      <c r="V107" s="322">
        <v>0.6</v>
      </c>
      <c r="W107" s="322">
        <v>0.7</v>
      </c>
      <c r="X107" s="322">
        <v>0.7</v>
      </c>
      <c r="Y107" s="322">
        <v>0.7</v>
      </c>
      <c r="Z107" s="322">
        <v>0.7</v>
      </c>
      <c r="AA107" s="322">
        <v>0.8</v>
      </c>
      <c r="AB107" s="322">
        <v>0.8</v>
      </c>
      <c r="AC107" s="322">
        <v>0.9</v>
      </c>
      <c r="AD107" s="322">
        <v>1</v>
      </c>
      <c r="AE107" s="322">
        <v>1.1000000000000001</v>
      </c>
      <c r="AF107" s="322">
        <v>1.3</v>
      </c>
      <c r="AG107" s="322">
        <v>1.4</v>
      </c>
      <c r="AH107" s="322">
        <v>1.5</v>
      </c>
      <c r="AI107" s="322">
        <v>1.6</v>
      </c>
      <c r="AJ107" s="322">
        <v>1.8</v>
      </c>
      <c r="AK107" s="322">
        <v>2</v>
      </c>
      <c r="AL107" s="322">
        <v>2.2999999999999998</v>
      </c>
      <c r="AM107" s="322">
        <v>2.7</v>
      </c>
      <c r="AN107" s="322">
        <v>3.1</v>
      </c>
      <c r="AO107" s="322">
        <v>3.5</v>
      </c>
      <c r="AP107" s="322">
        <v>3.9</v>
      </c>
      <c r="AQ107" s="322">
        <v>4.5</v>
      </c>
      <c r="AR107" s="322">
        <v>5.2</v>
      </c>
      <c r="AS107" s="322">
        <v>5.9</v>
      </c>
      <c r="AT107" s="322">
        <v>6.5</v>
      </c>
      <c r="AU107" s="322">
        <v>7.1</v>
      </c>
      <c r="AV107" s="322">
        <v>7.6</v>
      </c>
      <c r="AW107" s="322">
        <v>8.1999999999999993</v>
      </c>
      <c r="AX107" s="322">
        <v>8.9</v>
      </c>
      <c r="AY107" s="322">
        <v>9.6</v>
      </c>
      <c r="AZ107" s="322">
        <v>10.3</v>
      </c>
      <c r="BA107" s="322">
        <v>11.4</v>
      </c>
      <c r="BB107" s="322">
        <v>12.9</v>
      </c>
      <c r="BC107" s="322">
        <v>14.8</v>
      </c>
      <c r="BD107" s="322">
        <v>17</v>
      </c>
      <c r="BE107" s="322">
        <v>18.8</v>
      </c>
      <c r="BF107" s="322">
        <v>20.5</v>
      </c>
      <c r="BG107" s="322">
        <v>22.3</v>
      </c>
      <c r="BH107" s="322">
        <v>24.1</v>
      </c>
      <c r="BI107" s="322">
        <v>26.1</v>
      </c>
      <c r="BJ107" s="322">
        <v>28.5</v>
      </c>
      <c r="BK107" s="322">
        <v>31.5</v>
      </c>
      <c r="BL107" s="322">
        <v>34.700000000000003</v>
      </c>
      <c r="BM107" s="322">
        <v>38.4</v>
      </c>
      <c r="BN107" s="322">
        <v>42.3</v>
      </c>
      <c r="BO107" s="322">
        <v>45.4</v>
      </c>
      <c r="BP107" s="322">
        <v>48.6</v>
      </c>
      <c r="BQ107" s="322">
        <v>51.9</v>
      </c>
      <c r="BR107" s="322">
        <v>56.4</v>
      </c>
      <c r="BS107" s="322">
        <v>61.3</v>
      </c>
      <c r="BT107" s="322">
        <v>66</v>
      </c>
      <c r="BU107" s="322">
        <v>70.8</v>
      </c>
      <c r="BV107" s="322">
        <v>76.8</v>
      </c>
      <c r="BW107" s="322">
        <v>82.9</v>
      </c>
      <c r="BX107" s="322">
        <v>87</v>
      </c>
      <c r="BY107" s="322">
        <v>95</v>
      </c>
      <c r="BZ107" s="322">
        <v>102.5</v>
      </c>
      <c r="CA107" s="322">
        <v>110.9</v>
      </c>
      <c r="CB107" s="322">
        <v>119.7</v>
      </c>
      <c r="CC107" s="322">
        <v>128.30000000000001</v>
      </c>
      <c r="CD107" s="322">
        <v>136.9</v>
      </c>
      <c r="CE107" s="322">
        <v>146.69999999999999</v>
      </c>
      <c r="CF107" s="322">
        <v>158.30000000000001</v>
      </c>
      <c r="CG107" s="322">
        <v>165.8</v>
      </c>
      <c r="CH107" s="322">
        <v>170.5</v>
      </c>
      <c r="CI107" s="322">
        <v>175</v>
      </c>
      <c r="CJ107" s="322">
        <v>179.2</v>
      </c>
      <c r="CK107" s="322">
        <v>183.8</v>
      </c>
      <c r="CL107" s="322"/>
      <c r="CM107" s="322"/>
      <c r="CN107" s="322"/>
      <c r="CO107" s="322"/>
      <c r="CP107" s="322"/>
      <c r="CQ107" s="322"/>
      <c r="CR107" s="322"/>
      <c r="CS107" s="322"/>
      <c r="CT107" s="322"/>
      <c r="CU107" s="322"/>
      <c r="CV107" s="322"/>
      <c r="CW107" s="322"/>
      <c r="CX107" s="322"/>
      <c r="CY107" s="322"/>
    </row>
    <row r="108" spans="1:103" x14ac:dyDescent="0.2">
      <c r="A108" s="322" t="s">
        <v>871</v>
      </c>
      <c r="B108" s="322" t="s">
        <v>2033</v>
      </c>
      <c r="C108" s="322">
        <v>0.1</v>
      </c>
      <c r="D108" s="322">
        <v>0.1</v>
      </c>
      <c r="E108" s="322">
        <v>0.1</v>
      </c>
      <c r="F108" s="322">
        <v>0.1</v>
      </c>
      <c r="G108" s="322">
        <v>0.1</v>
      </c>
      <c r="H108" s="322">
        <v>0.1</v>
      </c>
      <c r="I108" s="322">
        <v>0.1</v>
      </c>
      <c r="J108" s="322">
        <v>0.1</v>
      </c>
      <c r="K108" s="322">
        <v>0.1</v>
      </c>
      <c r="L108" s="322">
        <v>0.2</v>
      </c>
      <c r="M108" s="322">
        <v>0.2</v>
      </c>
      <c r="N108" s="322">
        <v>0.2</v>
      </c>
      <c r="O108" s="322">
        <v>0.2</v>
      </c>
      <c r="P108" s="322">
        <v>0.2</v>
      </c>
      <c r="Q108" s="322">
        <v>0.2</v>
      </c>
      <c r="R108" s="322">
        <v>0.2</v>
      </c>
      <c r="S108" s="322">
        <v>0.2</v>
      </c>
      <c r="T108" s="322">
        <v>0.2</v>
      </c>
      <c r="U108" s="322">
        <v>0.3</v>
      </c>
      <c r="V108" s="322">
        <v>0.3</v>
      </c>
      <c r="W108" s="322">
        <v>0.3</v>
      </c>
      <c r="X108" s="322">
        <v>0.4</v>
      </c>
      <c r="Y108" s="322">
        <v>0.4</v>
      </c>
      <c r="Z108" s="322">
        <v>0.4</v>
      </c>
      <c r="AA108" s="322">
        <v>0.5</v>
      </c>
      <c r="AB108" s="322">
        <v>0.5</v>
      </c>
      <c r="AC108" s="322">
        <v>0.6</v>
      </c>
      <c r="AD108" s="322">
        <v>0.6</v>
      </c>
      <c r="AE108" s="322">
        <v>0.7</v>
      </c>
      <c r="AF108" s="322">
        <v>0.8</v>
      </c>
      <c r="AG108" s="322">
        <v>0.9</v>
      </c>
      <c r="AH108" s="322">
        <v>1</v>
      </c>
      <c r="AI108" s="322">
        <v>1.1000000000000001</v>
      </c>
      <c r="AJ108" s="322">
        <v>1.2</v>
      </c>
      <c r="AK108" s="322">
        <v>1.4</v>
      </c>
      <c r="AL108" s="322">
        <v>1.4</v>
      </c>
      <c r="AM108" s="322">
        <v>1.6</v>
      </c>
      <c r="AN108" s="322">
        <v>1.7</v>
      </c>
      <c r="AO108" s="322">
        <v>1.8</v>
      </c>
      <c r="AP108" s="322">
        <v>2</v>
      </c>
      <c r="AQ108" s="322">
        <v>2.2000000000000002</v>
      </c>
      <c r="AR108" s="322">
        <v>2.4</v>
      </c>
      <c r="AS108" s="322">
        <v>2.7</v>
      </c>
      <c r="AT108" s="322">
        <v>2.9</v>
      </c>
      <c r="AU108" s="322">
        <v>3.3</v>
      </c>
      <c r="AV108" s="322">
        <v>3.9</v>
      </c>
      <c r="AW108" s="322">
        <v>4.4000000000000004</v>
      </c>
      <c r="AX108" s="322">
        <v>4.5999999999999996</v>
      </c>
      <c r="AY108" s="322">
        <v>4.8</v>
      </c>
      <c r="AZ108" s="322">
        <v>5.6</v>
      </c>
      <c r="BA108" s="322">
        <v>6</v>
      </c>
      <c r="BB108" s="322">
        <v>6.7</v>
      </c>
      <c r="BC108" s="322">
        <v>7</v>
      </c>
      <c r="BD108" s="322">
        <v>7.2</v>
      </c>
      <c r="BE108" s="322">
        <v>7.9</v>
      </c>
      <c r="BF108" s="322">
        <v>8.6999999999999993</v>
      </c>
      <c r="BG108" s="322">
        <v>9.5</v>
      </c>
      <c r="BH108" s="322">
        <v>10</v>
      </c>
      <c r="BI108" s="322">
        <v>10.9</v>
      </c>
      <c r="BJ108" s="322">
        <v>11.9</v>
      </c>
      <c r="BK108" s="322">
        <v>13.6</v>
      </c>
      <c r="BL108" s="322">
        <v>14.8</v>
      </c>
      <c r="BM108" s="322">
        <v>15.6</v>
      </c>
      <c r="BN108" s="322">
        <v>16.7</v>
      </c>
      <c r="BO108" s="322">
        <v>17.3</v>
      </c>
      <c r="BP108" s="322">
        <v>18.100000000000001</v>
      </c>
      <c r="BQ108" s="322">
        <v>19.2</v>
      </c>
      <c r="BR108" s="322">
        <v>20.100000000000001</v>
      </c>
      <c r="BS108" s="322">
        <v>20.7</v>
      </c>
      <c r="BT108" s="322">
        <v>21.5</v>
      </c>
      <c r="BU108" s="322">
        <v>22.8</v>
      </c>
      <c r="BV108" s="322">
        <v>24.1</v>
      </c>
      <c r="BW108" s="322">
        <v>25.7</v>
      </c>
      <c r="BX108" s="322">
        <v>26.9</v>
      </c>
      <c r="BY108" s="322">
        <v>27.7</v>
      </c>
      <c r="BZ108" s="322">
        <v>28.6</v>
      </c>
      <c r="CA108" s="322">
        <v>29.6</v>
      </c>
      <c r="CB108" s="322">
        <v>31</v>
      </c>
      <c r="CC108" s="322">
        <v>32.799999999999997</v>
      </c>
      <c r="CD108" s="322">
        <v>34.1</v>
      </c>
      <c r="CE108" s="322">
        <v>34.799999999999997</v>
      </c>
      <c r="CF108" s="322">
        <v>35.299999999999997</v>
      </c>
      <c r="CG108" s="322">
        <v>36.9</v>
      </c>
      <c r="CH108" s="322">
        <v>37.700000000000003</v>
      </c>
      <c r="CI108" s="322">
        <v>38.9</v>
      </c>
      <c r="CJ108" s="322">
        <v>40.9</v>
      </c>
      <c r="CK108" s="322">
        <v>42.2</v>
      </c>
      <c r="CL108" s="322"/>
      <c r="CM108" s="322"/>
      <c r="CN108" s="322"/>
      <c r="CO108" s="322"/>
      <c r="CP108" s="322"/>
      <c r="CQ108" s="322"/>
      <c r="CR108" s="322"/>
      <c r="CS108" s="322"/>
      <c r="CT108" s="322"/>
      <c r="CU108" s="322"/>
      <c r="CV108" s="322"/>
      <c r="CW108" s="322"/>
      <c r="CX108" s="322"/>
      <c r="CY108" s="322"/>
    </row>
    <row r="109" spans="1:103" x14ac:dyDescent="0.2">
      <c r="A109" s="322" t="s">
        <v>868</v>
      </c>
      <c r="B109" s="322" t="s">
        <v>2034</v>
      </c>
      <c r="C109" s="322">
        <v>0.2</v>
      </c>
      <c r="D109" s="322">
        <v>0.2</v>
      </c>
      <c r="E109" s="322">
        <v>0.1</v>
      </c>
      <c r="F109" s="322">
        <v>0.1</v>
      </c>
      <c r="G109" s="322">
        <v>0.1</v>
      </c>
      <c r="H109" s="322">
        <v>0.1</v>
      </c>
      <c r="I109" s="322">
        <v>0.1</v>
      </c>
      <c r="J109" s="322">
        <v>0.1</v>
      </c>
      <c r="K109" s="322">
        <v>0.1</v>
      </c>
      <c r="L109" s="322">
        <v>0.1</v>
      </c>
      <c r="M109" s="322">
        <v>0.1</v>
      </c>
      <c r="N109" s="322">
        <v>0.1</v>
      </c>
      <c r="O109" s="322">
        <v>0.1</v>
      </c>
      <c r="P109" s="322">
        <v>0.2</v>
      </c>
      <c r="Q109" s="322">
        <v>0.2</v>
      </c>
      <c r="R109" s="322">
        <v>0.2</v>
      </c>
      <c r="S109" s="322">
        <v>0.2</v>
      </c>
      <c r="T109" s="322">
        <v>0.2</v>
      </c>
      <c r="U109" s="322">
        <v>0.2</v>
      </c>
      <c r="V109" s="322">
        <v>0.2</v>
      </c>
      <c r="W109" s="322">
        <v>0.3</v>
      </c>
      <c r="X109" s="322">
        <v>0.3</v>
      </c>
      <c r="Y109" s="322">
        <v>0.3</v>
      </c>
      <c r="Z109" s="322">
        <v>0.3</v>
      </c>
      <c r="AA109" s="322">
        <v>0.4</v>
      </c>
      <c r="AB109" s="322">
        <v>0.4</v>
      </c>
      <c r="AC109" s="322">
        <v>0.4</v>
      </c>
      <c r="AD109" s="322">
        <v>0.5</v>
      </c>
      <c r="AE109" s="322">
        <v>0.5</v>
      </c>
      <c r="AF109" s="322">
        <v>0.5</v>
      </c>
      <c r="AG109" s="322">
        <v>0.6</v>
      </c>
      <c r="AH109" s="322">
        <v>0.6</v>
      </c>
      <c r="AI109" s="322">
        <v>0.5</v>
      </c>
      <c r="AJ109" s="322">
        <v>0.6</v>
      </c>
      <c r="AK109" s="322">
        <v>0.6</v>
      </c>
      <c r="AL109" s="322">
        <v>0.7</v>
      </c>
      <c r="AM109" s="322">
        <v>0.8</v>
      </c>
      <c r="AN109" s="322">
        <v>0.9</v>
      </c>
      <c r="AO109" s="322">
        <v>1.1000000000000001</v>
      </c>
      <c r="AP109" s="322">
        <v>1.3</v>
      </c>
      <c r="AQ109" s="322">
        <v>1.4</v>
      </c>
      <c r="AR109" s="322">
        <v>1.5</v>
      </c>
      <c r="AS109" s="322">
        <v>1.6</v>
      </c>
      <c r="AT109" s="322">
        <v>1.6</v>
      </c>
      <c r="AU109" s="322">
        <v>1.8</v>
      </c>
      <c r="AV109" s="322">
        <v>1.9</v>
      </c>
      <c r="AW109" s="322">
        <v>2.4</v>
      </c>
      <c r="AX109" s="322">
        <v>3</v>
      </c>
      <c r="AY109" s="322">
        <v>3.3</v>
      </c>
      <c r="AZ109" s="322">
        <v>3.7</v>
      </c>
      <c r="BA109" s="322">
        <v>3.9</v>
      </c>
      <c r="BB109" s="322">
        <v>4.2</v>
      </c>
      <c r="BC109" s="322">
        <v>4.5</v>
      </c>
      <c r="BD109" s="322">
        <v>4.5999999999999996</v>
      </c>
      <c r="BE109" s="322">
        <v>5.0999999999999996</v>
      </c>
      <c r="BF109" s="322">
        <v>5.5</v>
      </c>
      <c r="BG109" s="322">
        <v>6.2</v>
      </c>
      <c r="BH109" s="322">
        <v>6.7</v>
      </c>
      <c r="BI109" s="322">
        <v>7.5</v>
      </c>
      <c r="BJ109" s="322">
        <v>9.5</v>
      </c>
      <c r="BK109" s="322">
        <v>10.6</v>
      </c>
      <c r="BL109" s="322">
        <v>11.1</v>
      </c>
      <c r="BM109" s="322">
        <v>11.1</v>
      </c>
      <c r="BN109" s="322">
        <v>11.8</v>
      </c>
      <c r="BO109" s="322">
        <v>12.3</v>
      </c>
      <c r="BP109" s="322">
        <v>13.1</v>
      </c>
      <c r="BQ109" s="322">
        <v>14.4</v>
      </c>
      <c r="BR109" s="322">
        <v>16.2</v>
      </c>
      <c r="BS109" s="322">
        <v>17.8</v>
      </c>
      <c r="BT109" s="322">
        <v>19.899999999999999</v>
      </c>
      <c r="BU109" s="322">
        <v>21.8</v>
      </c>
      <c r="BV109" s="322">
        <v>24.3</v>
      </c>
      <c r="BW109" s="322">
        <v>25.8</v>
      </c>
      <c r="BX109" s="322">
        <v>26</v>
      </c>
      <c r="BY109" s="322">
        <v>27</v>
      </c>
      <c r="BZ109" s="322">
        <v>28.1</v>
      </c>
      <c r="CA109" s="322">
        <v>30.3</v>
      </c>
      <c r="CB109" s="322">
        <v>32.700000000000003</v>
      </c>
      <c r="CC109" s="322">
        <v>35.5</v>
      </c>
      <c r="CD109" s="322">
        <v>37.9</v>
      </c>
      <c r="CE109" s="322">
        <v>38.4</v>
      </c>
      <c r="CF109" s="322">
        <v>42</v>
      </c>
      <c r="CG109" s="322">
        <v>44.1</v>
      </c>
      <c r="CH109" s="322">
        <v>44.9</v>
      </c>
      <c r="CI109" s="322">
        <v>45.8</v>
      </c>
      <c r="CJ109" s="322">
        <v>48.6</v>
      </c>
      <c r="CK109" s="322">
        <v>51.8</v>
      </c>
      <c r="CL109" s="322"/>
      <c r="CM109" s="322"/>
      <c r="CN109" s="322"/>
      <c r="CO109" s="322"/>
      <c r="CP109" s="322"/>
      <c r="CQ109" s="322"/>
      <c r="CR109" s="322"/>
      <c r="CS109" s="322"/>
      <c r="CT109" s="322"/>
      <c r="CU109" s="322"/>
      <c r="CV109" s="322"/>
      <c r="CW109" s="322"/>
      <c r="CX109" s="322"/>
      <c r="CY109" s="322"/>
    </row>
    <row r="110" spans="1:103" x14ac:dyDescent="0.2">
      <c r="A110" s="322" t="s">
        <v>865</v>
      </c>
      <c r="B110" s="322" t="s">
        <v>2035</v>
      </c>
      <c r="C110" s="322">
        <v>1.2</v>
      </c>
      <c r="D110" s="322">
        <v>1.1000000000000001</v>
      </c>
      <c r="E110" s="322">
        <v>1</v>
      </c>
      <c r="F110" s="322">
        <v>0.8</v>
      </c>
      <c r="G110" s="322">
        <v>0.8</v>
      </c>
      <c r="H110" s="322">
        <v>0.9</v>
      </c>
      <c r="I110" s="322">
        <v>1</v>
      </c>
      <c r="J110" s="322">
        <v>1</v>
      </c>
      <c r="K110" s="322">
        <v>1.1000000000000001</v>
      </c>
      <c r="L110" s="322">
        <v>1.1000000000000001</v>
      </c>
      <c r="M110" s="322">
        <v>1.2</v>
      </c>
      <c r="N110" s="322">
        <v>1.2</v>
      </c>
      <c r="O110" s="322">
        <v>1.3</v>
      </c>
      <c r="P110" s="322">
        <v>1.4</v>
      </c>
      <c r="Q110" s="322">
        <v>1.6</v>
      </c>
      <c r="R110" s="322">
        <v>1.6</v>
      </c>
      <c r="S110" s="322">
        <v>1.7</v>
      </c>
      <c r="T110" s="322">
        <v>1.8</v>
      </c>
      <c r="U110" s="322">
        <v>2</v>
      </c>
      <c r="V110" s="322">
        <v>2.1</v>
      </c>
      <c r="W110" s="322">
        <v>2.2000000000000002</v>
      </c>
      <c r="X110" s="322">
        <v>2.2999999999999998</v>
      </c>
      <c r="Y110" s="322">
        <v>2.6</v>
      </c>
      <c r="Z110" s="322">
        <v>2.7</v>
      </c>
      <c r="AA110" s="322">
        <v>2.9</v>
      </c>
      <c r="AB110" s="322">
        <v>3</v>
      </c>
      <c r="AC110" s="322">
        <v>3.2</v>
      </c>
      <c r="AD110" s="322">
        <v>3.4</v>
      </c>
      <c r="AE110" s="322">
        <v>3.7</v>
      </c>
      <c r="AF110" s="322">
        <v>4</v>
      </c>
      <c r="AG110" s="322">
        <v>4.3</v>
      </c>
      <c r="AH110" s="322">
        <v>4.5</v>
      </c>
      <c r="AI110" s="322">
        <v>4.9000000000000004</v>
      </c>
      <c r="AJ110" s="322">
        <v>5.0999999999999996</v>
      </c>
      <c r="AK110" s="322">
        <v>5.5</v>
      </c>
      <c r="AL110" s="322">
        <v>5.8</v>
      </c>
      <c r="AM110" s="322">
        <v>6.2</v>
      </c>
      <c r="AN110" s="322">
        <v>6.9</v>
      </c>
      <c r="AO110" s="322">
        <v>7.3</v>
      </c>
      <c r="AP110" s="322">
        <v>7.8</v>
      </c>
      <c r="AQ110" s="322">
        <v>8.6</v>
      </c>
      <c r="AR110" s="322">
        <v>9.6999999999999993</v>
      </c>
      <c r="AS110" s="322">
        <v>10.4</v>
      </c>
      <c r="AT110" s="322">
        <v>11.4</v>
      </c>
      <c r="AU110" s="322">
        <v>12.7</v>
      </c>
      <c r="AV110" s="322">
        <v>14</v>
      </c>
      <c r="AW110" s="322">
        <v>14.9</v>
      </c>
      <c r="AX110" s="322">
        <v>16.5</v>
      </c>
      <c r="AY110" s="322">
        <v>18.3</v>
      </c>
      <c r="AZ110" s="322">
        <v>20.7</v>
      </c>
      <c r="BA110" s="322">
        <v>22.1</v>
      </c>
      <c r="BB110" s="322">
        <v>24.8</v>
      </c>
      <c r="BC110" s="322">
        <v>28.2</v>
      </c>
      <c r="BD110" s="322">
        <v>30.8</v>
      </c>
      <c r="BE110" s="322">
        <v>33.6</v>
      </c>
      <c r="BF110" s="322">
        <v>37.5</v>
      </c>
      <c r="BG110" s="322">
        <v>42.4</v>
      </c>
      <c r="BH110" s="322">
        <v>46.4</v>
      </c>
      <c r="BI110" s="322">
        <v>51.2</v>
      </c>
      <c r="BJ110" s="322">
        <v>57.3</v>
      </c>
      <c r="BK110" s="322">
        <v>62.2</v>
      </c>
      <c r="BL110" s="322">
        <v>67.7</v>
      </c>
      <c r="BM110" s="322">
        <v>70.2</v>
      </c>
      <c r="BN110" s="322">
        <v>75.3</v>
      </c>
      <c r="BO110" s="322">
        <v>78.400000000000006</v>
      </c>
      <c r="BP110" s="322">
        <v>80.900000000000006</v>
      </c>
      <c r="BQ110" s="322">
        <v>82.8</v>
      </c>
      <c r="BR110" s="322">
        <v>87.6</v>
      </c>
      <c r="BS110" s="322">
        <v>92.8</v>
      </c>
      <c r="BT110" s="322">
        <v>100.1</v>
      </c>
      <c r="BU110" s="322">
        <v>107.2</v>
      </c>
      <c r="BV110" s="322">
        <v>113</v>
      </c>
      <c r="BW110" s="322">
        <v>120.9</v>
      </c>
      <c r="BX110" s="322">
        <v>126.6</v>
      </c>
      <c r="BY110" s="322">
        <v>137.1</v>
      </c>
      <c r="BZ110" s="322">
        <v>143</v>
      </c>
      <c r="CA110" s="322">
        <v>148.4</v>
      </c>
      <c r="CB110" s="322">
        <v>155.30000000000001</v>
      </c>
      <c r="CC110" s="322">
        <v>163.6</v>
      </c>
      <c r="CD110" s="322">
        <v>167.5</v>
      </c>
      <c r="CE110" s="322">
        <v>161.5</v>
      </c>
      <c r="CF110" s="322">
        <v>163.30000000000001</v>
      </c>
      <c r="CG110" s="322">
        <v>167.8</v>
      </c>
      <c r="CH110" s="322">
        <v>170.5</v>
      </c>
      <c r="CI110" s="322">
        <v>173.1</v>
      </c>
      <c r="CJ110" s="322">
        <v>178.8</v>
      </c>
      <c r="CK110" s="322">
        <v>186</v>
      </c>
      <c r="CL110" s="322"/>
      <c r="CM110" s="322"/>
      <c r="CN110" s="322"/>
      <c r="CO110" s="322"/>
      <c r="CP110" s="322"/>
      <c r="CQ110" s="322"/>
      <c r="CR110" s="322"/>
      <c r="CS110" s="322"/>
      <c r="CT110" s="322"/>
      <c r="CU110" s="322"/>
      <c r="CV110" s="322"/>
      <c r="CW110" s="322"/>
      <c r="CX110" s="322"/>
      <c r="CY110" s="322"/>
    </row>
    <row r="111" spans="1:103" x14ac:dyDescent="0.2">
      <c r="A111" s="322" t="s">
        <v>863</v>
      </c>
      <c r="B111" s="322" t="s">
        <v>2036</v>
      </c>
      <c r="C111" s="322">
        <v>1.8</v>
      </c>
      <c r="D111" s="322">
        <v>1.7</v>
      </c>
      <c r="E111" s="322">
        <v>1.4</v>
      </c>
      <c r="F111" s="322">
        <v>1.1000000000000001</v>
      </c>
      <c r="G111" s="322">
        <v>1</v>
      </c>
      <c r="H111" s="322">
        <v>1.1000000000000001</v>
      </c>
      <c r="I111" s="322">
        <v>1.2</v>
      </c>
      <c r="J111" s="322">
        <v>1.3</v>
      </c>
      <c r="K111" s="322">
        <v>1.5</v>
      </c>
      <c r="L111" s="322">
        <v>1.4</v>
      </c>
      <c r="M111" s="322">
        <v>1.4</v>
      </c>
      <c r="N111" s="322">
        <v>1.5</v>
      </c>
      <c r="O111" s="322">
        <v>1.7</v>
      </c>
      <c r="P111" s="322">
        <v>2</v>
      </c>
      <c r="Q111" s="322">
        <v>2.4</v>
      </c>
      <c r="R111" s="322">
        <v>2.7</v>
      </c>
      <c r="S111" s="322">
        <v>2.9</v>
      </c>
      <c r="T111" s="322">
        <v>3.3</v>
      </c>
      <c r="U111" s="322">
        <v>3.6</v>
      </c>
      <c r="V111" s="322">
        <v>3.8</v>
      </c>
      <c r="W111" s="322">
        <v>3.8</v>
      </c>
      <c r="X111" s="322">
        <v>3.8</v>
      </c>
      <c r="Y111" s="322">
        <v>4.0999999999999996</v>
      </c>
      <c r="Z111" s="322">
        <v>4.3</v>
      </c>
      <c r="AA111" s="322">
        <v>4.5999999999999996</v>
      </c>
      <c r="AB111" s="322">
        <v>4.8</v>
      </c>
      <c r="AC111" s="322">
        <v>5.0999999999999996</v>
      </c>
      <c r="AD111" s="322">
        <v>5.4</v>
      </c>
      <c r="AE111" s="322">
        <v>5.7</v>
      </c>
      <c r="AF111" s="322">
        <v>5.8</v>
      </c>
      <c r="AG111" s="322">
        <v>6.2</v>
      </c>
      <c r="AH111" s="322">
        <v>6.4</v>
      </c>
      <c r="AI111" s="322">
        <v>6.7</v>
      </c>
      <c r="AJ111" s="322">
        <v>7.1</v>
      </c>
      <c r="AK111" s="322">
        <v>7.2</v>
      </c>
      <c r="AL111" s="322">
        <v>7.7</v>
      </c>
      <c r="AM111" s="322">
        <v>8.1999999999999993</v>
      </c>
      <c r="AN111" s="322">
        <v>8.9</v>
      </c>
      <c r="AO111" s="322">
        <v>9.5</v>
      </c>
      <c r="AP111" s="322">
        <v>10.1</v>
      </c>
      <c r="AQ111" s="322">
        <v>10.3</v>
      </c>
      <c r="AR111" s="322">
        <v>10.6</v>
      </c>
      <c r="AS111" s="322">
        <v>10.3</v>
      </c>
      <c r="AT111" s="322">
        <v>10.8</v>
      </c>
      <c r="AU111" s="322">
        <v>11.3</v>
      </c>
      <c r="AV111" s="322">
        <v>11.7</v>
      </c>
      <c r="AW111" s="322">
        <v>12.3</v>
      </c>
      <c r="AX111" s="322">
        <v>13.1</v>
      </c>
      <c r="AY111" s="322">
        <v>14.6</v>
      </c>
      <c r="AZ111" s="322">
        <v>16</v>
      </c>
      <c r="BA111" s="322">
        <v>17</v>
      </c>
      <c r="BB111" s="322">
        <v>17.899999999999999</v>
      </c>
      <c r="BC111" s="322">
        <v>18.7</v>
      </c>
      <c r="BD111" s="322">
        <v>18.8</v>
      </c>
      <c r="BE111" s="322">
        <v>22.7</v>
      </c>
      <c r="BF111" s="322">
        <v>24.1</v>
      </c>
      <c r="BG111" s="322">
        <v>26.7</v>
      </c>
      <c r="BH111" s="322">
        <v>29.4</v>
      </c>
      <c r="BI111" s="322">
        <v>32.700000000000003</v>
      </c>
      <c r="BJ111" s="322">
        <v>37.700000000000003</v>
      </c>
      <c r="BK111" s="322">
        <v>41.3</v>
      </c>
      <c r="BL111" s="322">
        <v>44.5</v>
      </c>
      <c r="BM111" s="322">
        <v>42.5</v>
      </c>
      <c r="BN111" s="322">
        <v>47.5</v>
      </c>
      <c r="BO111" s="322">
        <v>49.7</v>
      </c>
      <c r="BP111" s="322">
        <v>52.9</v>
      </c>
      <c r="BQ111" s="322">
        <v>57.1</v>
      </c>
      <c r="BR111" s="322">
        <v>60.2</v>
      </c>
      <c r="BS111" s="322">
        <v>64.3</v>
      </c>
      <c r="BT111" s="322">
        <v>69.099999999999994</v>
      </c>
      <c r="BU111" s="322">
        <v>74.2</v>
      </c>
      <c r="BV111" s="322">
        <v>80.400000000000006</v>
      </c>
      <c r="BW111" s="322">
        <v>83.2</v>
      </c>
      <c r="BX111" s="322">
        <v>86.5</v>
      </c>
      <c r="BY111" s="322">
        <v>91.1</v>
      </c>
      <c r="BZ111" s="322">
        <v>97.7</v>
      </c>
      <c r="CA111" s="322">
        <v>103.3</v>
      </c>
      <c r="CB111" s="322">
        <v>108.1</v>
      </c>
      <c r="CC111" s="322">
        <v>111.5</v>
      </c>
      <c r="CD111" s="322">
        <v>114.3</v>
      </c>
      <c r="CE111" s="322">
        <v>109.9</v>
      </c>
      <c r="CF111" s="322">
        <v>114.9</v>
      </c>
      <c r="CG111" s="322">
        <v>120.9</v>
      </c>
      <c r="CH111" s="322">
        <v>126.4</v>
      </c>
      <c r="CI111" s="322">
        <v>131.69999999999999</v>
      </c>
      <c r="CJ111" s="322">
        <v>141.6</v>
      </c>
      <c r="CK111" s="322">
        <v>148.19999999999999</v>
      </c>
      <c r="CL111" s="322"/>
      <c r="CM111" s="322"/>
      <c r="CN111" s="322"/>
      <c r="CO111" s="322"/>
      <c r="CP111" s="322"/>
      <c r="CQ111" s="322"/>
      <c r="CR111" s="322"/>
      <c r="CS111" s="322"/>
      <c r="CT111" s="322"/>
      <c r="CU111" s="322"/>
      <c r="CV111" s="322"/>
      <c r="CW111" s="322"/>
      <c r="CX111" s="322"/>
      <c r="CY111" s="322"/>
    </row>
    <row r="112" spans="1:103" x14ac:dyDescent="0.2">
      <c r="A112" s="322" t="s">
        <v>860</v>
      </c>
      <c r="B112" s="322" t="s">
        <v>2037</v>
      </c>
      <c r="C112" s="322">
        <v>0.4</v>
      </c>
      <c r="D112" s="322">
        <v>0.4</v>
      </c>
      <c r="E112" s="322">
        <v>0.3</v>
      </c>
      <c r="F112" s="322">
        <v>0.3</v>
      </c>
      <c r="G112" s="322">
        <v>0.3</v>
      </c>
      <c r="H112" s="322">
        <v>0.3</v>
      </c>
      <c r="I112" s="322">
        <v>0.3</v>
      </c>
      <c r="J112" s="322">
        <v>0.3</v>
      </c>
      <c r="K112" s="322">
        <v>0.3</v>
      </c>
      <c r="L112" s="322">
        <v>0.3</v>
      </c>
      <c r="M112" s="322">
        <v>0.3</v>
      </c>
      <c r="N112" s="322">
        <v>0.3</v>
      </c>
      <c r="O112" s="322">
        <v>0.3</v>
      </c>
      <c r="P112" s="322">
        <v>0.4</v>
      </c>
      <c r="Q112" s="322">
        <v>0.5</v>
      </c>
      <c r="R112" s="322">
        <v>0.5</v>
      </c>
      <c r="S112" s="322">
        <v>0.5</v>
      </c>
      <c r="T112" s="322">
        <v>0.6</v>
      </c>
      <c r="U112" s="322">
        <v>0.6</v>
      </c>
      <c r="V112" s="322">
        <v>0.7</v>
      </c>
      <c r="W112" s="322">
        <v>0.7</v>
      </c>
      <c r="X112" s="322">
        <v>0.7</v>
      </c>
      <c r="Y112" s="322">
        <v>0.8</v>
      </c>
      <c r="Z112" s="322">
        <v>0.9</v>
      </c>
      <c r="AA112" s="322">
        <v>1</v>
      </c>
      <c r="AB112" s="322">
        <v>1</v>
      </c>
      <c r="AC112" s="322">
        <v>1.1000000000000001</v>
      </c>
      <c r="AD112" s="322">
        <v>1.2</v>
      </c>
      <c r="AE112" s="322">
        <v>1.3</v>
      </c>
      <c r="AF112" s="322">
        <v>1.4</v>
      </c>
      <c r="AG112" s="322">
        <v>1.6</v>
      </c>
      <c r="AH112" s="322">
        <v>1.6</v>
      </c>
      <c r="AI112" s="322">
        <v>1.7</v>
      </c>
      <c r="AJ112" s="322">
        <v>1.7</v>
      </c>
      <c r="AK112" s="322">
        <v>1.8</v>
      </c>
      <c r="AL112" s="322">
        <v>2.1</v>
      </c>
      <c r="AM112" s="322">
        <v>2.4</v>
      </c>
      <c r="AN112" s="322">
        <v>2.7</v>
      </c>
      <c r="AO112" s="322">
        <v>3</v>
      </c>
      <c r="AP112" s="322">
        <v>3.3</v>
      </c>
      <c r="AQ112" s="322">
        <v>3.6</v>
      </c>
      <c r="AR112" s="322">
        <v>3.9</v>
      </c>
      <c r="AS112" s="322">
        <v>4.4000000000000004</v>
      </c>
      <c r="AT112" s="322">
        <v>5.0999999999999996</v>
      </c>
      <c r="AU112" s="322">
        <v>5.5</v>
      </c>
      <c r="AV112" s="322">
        <v>5.9</v>
      </c>
      <c r="AW112" s="322">
        <v>6.5</v>
      </c>
      <c r="AX112" s="322">
        <v>7.5</v>
      </c>
      <c r="AY112" s="322">
        <v>8.6</v>
      </c>
      <c r="AZ112" s="322">
        <v>10</v>
      </c>
      <c r="BA112" s="322">
        <v>11.9</v>
      </c>
      <c r="BB112" s="322">
        <v>14</v>
      </c>
      <c r="BC112" s="322">
        <v>16.100000000000001</v>
      </c>
      <c r="BD112" s="322">
        <v>17.899999999999999</v>
      </c>
      <c r="BE112" s="322">
        <v>19.600000000000001</v>
      </c>
      <c r="BF112" s="322">
        <v>21.8</v>
      </c>
      <c r="BG112" s="322">
        <v>25.1</v>
      </c>
      <c r="BH112" s="322">
        <v>28</v>
      </c>
      <c r="BI112" s="322">
        <v>31.4</v>
      </c>
      <c r="BJ112" s="322">
        <v>33.9</v>
      </c>
      <c r="BK112" s="322">
        <v>38.6</v>
      </c>
      <c r="BL112" s="322">
        <v>41.2</v>
      </c>
      <c r="BM112" s="322">
        <v>43.5</v>
      </c>
      <c r="BN112" s="322">
        <v>47.5</v>
      </c>
      <c r="BO112" s="322">
        <v>51.1</v>
      </c>
      <c r="BP112" s="322">
        <v>54.4</v>
      </c>
      <c r="BQ112" s="322">
        <v>58.1</v>
      </c>
      <c r="BR112" s="322">
        <v>61.1</v>
      </c>
      <c r="BS112" s="322">
        <v>64.599999999999994</v>
      </c>
      <c r="BT112" s="322">
        <v>69.3</v>
      </c>
      <c r="BU112" s="322">
        <v>74.400000000000006</v>
      </c>
      <c r="BV112" s="322">
        <v>81.099999999999994</v>
      </c>
      <c r="BW112" s="322">
        <v>88.4</v>
      </c>
      <c r="BX112" s="322">
        <v>93.4</v>
      </c>
      <c r="BY112" s="322">
        <v>98.6</v>
      </c>
      <c r="BZ112" s="322">
        <v>104.1</v>
      </c>
      <c r="CA112" s="322">
        <v>110.2</v>
      </c>
      <c r="CB112" s="322">
        <v>116.8</v>
      </c>
      <c r="CC112" s="322">
        <v>124.6</v>
      </c>
      <c r="CD112" s="322">
        <v>130.1</v>
      </c>
      <c r="CE112" s="322">
        <v>133.19999999999999</v>
      </c>
      <c r="CF112" s="322">
        <v>138.9</v>
      </c>
      <c r="CG112" s="322">
        <v>143.19999999999999</v>
      </c>
      <c r="CH112" s="322">
        <v>147.19999999999999</v>
      </c>
      <c r="CI112" s="322">
        <v>152.9</v>
      </c>
      <c r="CJ112" s="322">
        <v>161.5</v>
      </c>
      <c r="CK112" s="322">
        <v>171</v>
      </c>
      <c r="CL112" s="322"/>
      <c r="CM112" s="322"/>
      <c r="CN112" s="322"/>
      <c r="CO112" s="322"/>
      <c r="CP112" s="322"/>
      <c r="CQ112" s="322"/>
      <c r="CR112" s="322"/>
      <c r="CS112" s="322"/>
      <c r="CT112" s="322"/>
      <c r="CU112" s="322"/>
      <c r="CV112" s="322"/>
      <c r="CW112" s="322"/>
      <c r="CX112" s="322"/>
      <c r="CY112" s="322"/>
    </row>
    <row r="113" spans="1:103" x14ac:dyDescent="0.2">
      <c r="A113" s="322" t="s">
        <v>857</v>
      </c>
      <c r="B113" s="322" t="s">
        <v>2038</v>
      </c>
      <c r="C113" s="322">
        <v>1.9</v>
      </c>
      <c r="D113" s="322">
        <v>1.6</v>
      </c>
      <c r="E113" s="322">
        <v>1.3</v>
      </c>
      <c r="F113" s="322">
        <v>1</v>
      </c>
      <c r="G113" s="322">
        <v>0.9</v>
      </c>
      <c r="H113" s="322">
        <v>1</v>
      </c>
      <c r="I113" s="322">
        <v>1.1000000000000001</v>
      </c>
      <c r="J113" s="322">
        <v>1.2</v>
      </c>
      <c r="K113" s="322">
        <v>1.4</v>
      </c>
      <c r="L113" s="322">
        <v>1.2</v>
      </c>
      <c r="M113" s="322">
        <v>1.3</v>
      </c>
      <c r="N113" s="322">
        <v>1.4</v>
      </c>
      <c r="O113" s="322">
        <v>1.5</v>
      </c>
      <c r="P113" s="322">
        <v>1.7</v>
      </c>
      <c r="Q113" s="322">
        <v>1.9</v>
      </c>
      <c r="R113" s="322">
        <v>2.2999999999999998</v>
      </c>
      <c r="S113" s="322">
        <v>2.6</v>
      </c>
      <c r="T113" s="322">
        <v>2.6</v>
      </c>
      <c r="U113" s="322">
        <v>2.8</v>
      </c>
      <c r="V113" s="322">
        <v>2.9</v>
      </c>
      <c r="W113" s="322">
        <v>2.9</v>
      </c>
      <c r="X113" s="322">
        <v>3.2</v>
      </c>
      <c r="Y113" s="322">
        <v>3.3</v>
      </c>
      <c r="Z113" s="322">
        <v>3.3</v>
      </c>
      <c r="AA113" s="322">
        <v>3.5</v>
      </c>
      <c r="AB113" s="322">
        <v>3.4</v>
      </c>
      <c r="AC113" s="322">
        <v>3.9</v>
      </c>
      <c r="AD113" s="322">
        <v>4.2</v>
      </c>
      <c r="AE113" s="322">
        <v>4.3</v>
      </c>
      <c r="AF113" s="322">
        <v>4.5</v>
      </c>
      <c r="AG113" s="322">
        <v>4.7</v>
      </c>
      <c r="AH113" s="322">
        <v>5</v>
      </c>
      <c r="AI113" s="322">
        <v>4.9000000000000004</v>
      </c>
      <c r="AJ113" s="322">
        <v>5</v>
      </c>
      <c r="AK113" s="322">
        <v>5.0999999999999996</v>
      </c>
      <c r="AL113" s="322">
        <v>5.3</v>
      </c>
      <c r="AM113" s="322">
        <v>5.5</v>
      </c>
      <c r="AN113" s="322">
        <v>5.7</v>
      </c>
      <c r="AO113" s="322">
        <v>6.1</v>
      </c>
      <c r="AP113" s="322">
        <v>6.5</v>
      </c>
      <c r="AQ113" s="322">
        <v>6.8</v>
      </c>
      <c r="AR113" s="322">
        <v>7</v>
      </c>
      <c r="AS113" s="322">
        <v>7.2</v>
      </c>
      <c r="AT113" s="322">
        <v>7.6</v>
      </c>
      <c r="AU113" s="322">
        <v>8.1</v>
      </c>
      <c r="AV113" s="322">
        <v>8.3000000000000007</v>
      </c>
      <c r="AW113" s="322">
        <v>8.4</v>
      </c>
      <c r="AX113" s="322">
        <v>9.6999999999999993</v>
      </c>
      <c r="AY113" s="322">
        <v>10.9</v>
      </c>
      <c r="AZ113" s="322">
        <v>12.1</v>
      </c>
      <c r="BA113" s="322">
        <v>13.2</v>
      </c>
      <c r="BB113" s="322">
        <v>13.8</v>
      </c>
      <c r="BC113" s="322">
        <v>14.6</v>
      </c>
      <c r="BD113" s="322">
        <v>14.9</v>
      </c>
      <c r="BE113" s="322">
        <v>15.8</v>
      </c>
      <c r="BF113" s="322">
        <v>18.3</v>
      </c>
      <c r="BG113" s="322">
        <v>19.3</v>
      </c>
      <c r="BH113" s="322">
        <v>20.5</v>
      </c>
      <c r="BI113" s="322">
        <v>21</v>
      </c>
      <c r="BJ113" s="322">
        <v>22</v>
      </c>
      <c r="BK113" s="322">
        <v>24.2</v>
      </c>
      <c r="BL113" s="322">
        <v>25.4</v>
      </c>
      <c r="BM113" s="322">
        <v>24.7</v>
      </c>
      <c r="BN113" s="322">
        <v>26.6</v>
      </c>
      <c r="BO113" s="322">
        <v>28.4</v>
      </c>
      <c r="BP113" s="322">
        <v>31.3</v>
      </c>
      <c r="BQ113" s="322">
        <v>34.5</v>
      </c>
      <c r="BR113" s="322">
        <v>35.799999999999997</v>
      </c>
      <c r="BS113" s="322">
        <v>38.9</v>
      </c>
      <c r="BT113" s="322">
        <v>43.9</v>
      </c>
      <c r="BU113" s="322">
        <v>45.2</v>
      </c>
      <c r="BV113" s="322">
        <v>48.6</v>
      </c>
      <c r="BW113" s="322">
        <v>48.5</v>
      </c>
      <c r="BX113" s="322">
        <v>48.7</v>
      </c>
      <c r="BY113" s="322">
        <v>51.2</v>
      </c>
      <c r="BZ113" s="322">
        <v>55.2</v>
      </c>
      <c r="CA113" s="322">
        <v>57.9</v>
      </c>
      <c r="CB113" s="322">
        <v>60.4</v>
      </c>
      <c r="CC113" s="322">
        <v>63.8</v>
      </c>
      <c r="CD113" s="322">
        <v>65.5</v>
      </c>
      <c r="CE113" s="322">
        <v>60.3</v>
      </c>
      <c r="CF113" s="322">
        <v>58.6</v>
      </c>
      <c r="CG113" s="322">
        <v>61.3</v>
      </c>
      <c r="CH113" s="322">
        <v>64.900000000000006</v>
      </c>
      <c r="CI113" s="322">
        <v>68</v>
      </c>
      <c r="CJ113" s="322">
        <v>74.3</v>
      </c>
      <c r="CK113" s="322">
        <v>77.099999999999994</v>
      </c>
      <c r="CL113" s="322"/>
      <c r="CM113" s="322"/>
      <c r="CN113" s="322"/>
      <c r="CO113" s="322"/>
      <c r="CP113" s="322"/>
      <c r="CQ113" s="322"/>
      <c r="CR113" s="322"/>
      <c r="CS113" s="322"/>
      <c r="CT113" s="322"/>
      <c r="CU113" s="322"/>
      <c r="CV113" s="322"/>
      <c r="CW113" s="322"/>
      <c r="CX113" s="322"/>
      <c r="CY113" s="322"/>
    </row>
    <row r="114" spans="1:103" x14ac:dyDescent="0.2">
      <c r="A114" s="322" t="s">
        <v>854</v>
      </c>
      <c r="B114" s="322" t="s">
        <v>2039</v>
      </c>
      <c r="C114" s="322">
        <v>0.5</v>
      </c>
      <c r="D114" s="322">
        <v>0.5</v>
      </c>
      <c r="E114" s="322">
        <v>0.3</v>
      </c>
      <c r="F114" s="322">
        <v>0.3</v>
      </c>
      <c r="G114" s="322">
        <v>0.2</v>
      </c>
      <c r="H114" s="322">
        <v>0.2</v>
      </c>
      <c r="I114" s="322">
        <v>0.2</v>
      </c>
      <c r="J114" s="322">
        <v>0.2</v>
      </c>
      <c r="K114" s="322">
        <v>0.3</v>
      </c>
      <c r="L114" s="322">
        <v>0.2</v>
      </c>
      <c r="M114" s="322">
        <v>0.2</v>
      </c>
      <c r="N114" s="322">
        <v>0.1</v>
      </c>
      <c r="O114" s="322">
        <v>0.1</v>
      </c>
      <c r="P114" s="322">
        <v>0</v>
      </c>
      <c r="Q114" s="322">
        <v>0</v>
      </c>
      <c r="R114" s="322">
        <v>0</v>
      </c>
      <c r="S114" s="322">
        <v>0.1</v>
      </c>
      <c r="T114" s="322">
        <v>0.1</v>
      </c>
      <c r="U114" s="322">
        <v>0.2</v>
      </c>
      <c r="V114" s="322">
        <v>0.3</v>
      </c>
      <c r="W114" s="322">
        <v>0.4</v>
      </c>
      <c r="X114" s="322">
        <v>0.4</v>
      </c>
      <c r="Y114" s="322">
        <v>0.4</v>
      </c>
      <c r="Z114" s="322">
        <v>0.4</v>
      </c>
      <c r="AA114" s="322">
        <v>0.5</v>
      </c>
      <c r="AB114" s="322">
        <v>0.5</v>
      </c>
      <c r="AC114" s="322">
        <v>0.6</v>
      </c>
      <c r="AD114" s="322">
        <v>0.7</v>
      </c>
      <c r="AE114" s="322">
        <v>0.7</v>
      </c>
      <c r="AF114" s="322">
        <v>0.9</v>
      </c>
      <c r="AG114" s="322">
        <v>1.1000000000000001</v>
      </c>
      <c r="AH114" s="322">
        <v>1.2</v>
      </c>
      <c r="AI114" s="322">
        <v>1.2</v>
      </c>
      <c r="AJ114" s="322">
        <v>1.4</v>
      </c>
      <c r="AK114" s="322">
        <v>1.6</v>
      </c>
      <c r="AL114" s="322">
        <v>1.6</v>
      </c>
      <c r="AM114" s="322">
        <v>1.8</v>
      </c>
      <c r="AN114" s="322">
        <v>1.8</v>
      </c>
      <c r="AO114" s="322">
        <v>2.4</v>
      </c>
      <c r="AP114" s="322">
        <v>2.2000000000000002</v>
      </c>
      <c r="AQ114" s="322">
        <v>2.4</v>
      </c>
      <c r="AR114" s="322">
        <v>2.8</v>
      </c>
      <c r="AS114" s="322">
        <v>2.9</v>
      </c>
      <c r="AT114" s="322">
        <v>3.5</v>
      </c>
      <c r="AU114" s="322">
        <v>3.4</v>
      </c>
      <c r="AV114" s="322">
        <v>3.5</v>
      </c>
      <c r="AW114" s="322">
        <v>3.4</v>
      </c>
      <c r="AX114" s="322">
        <v>2.9</v>
      </c>
      <c r="AY114" s="322">
        <v>3.3</v>
      </c>
      <c r="AZ114" s="322">
        <v>3</v>
      </c>
      <c r="BA114" s="322">
        <v>2.7</v>
      </c>
      <c r="BB114" s="322">
        <v>1.7</v>
      </c>
      <c r="BC114" s="322">
        <v>-1.6</v>
      </c>
      <c r="BD114" s="322">
        <v>-0.2</v>
      </c>
      <c r="BE114" s="322">
        <v>2.7</v>
      </c>
      <c r="BF114" s="322">
        <v>3.7</v>
      </c>
      <c r="BG114" s="322">
        <v>4.5999999999999996</v>
      </c>
      <c r="BH114" s="322">
        <v>0.3</v>
      </c>
      <c r="BI114" s="322">
        <v>3</v>
      </c>
      <c r="BJ114" s="322">
        <v>0.3</v>
      </c>
      <c r="BK114" s="322">
        <v>-6.4</v>
      </c>
      <c r="BL114" s="322">
        <v>-10.3</v>
      </c>
      <c r="BM114" s="322">
        <v>-17.600000000000001</v>
      </c>
      <c r="BN114" s="322">
        <v>-21</v>
      </c>
      <c r="BO114" s="322">
        <v>-21.8</v>
      </c>
      <c r="BP114" s="322">
        <v>-18.8</v>
      </c>
      <c r="BQ114" s="322">
        <v>-22.8</v>
      </c>
      <c r="BR114" s="322">
        <v>-25.9</v>
      </c>
      <c r="BS114" s="322">
        <v>-24.4</v>
      </c>
      <c r="BT114" s="322">
        <v>-18.899999999999999</v>
      </c>
      <c r="BU114" s="322">
        <v>-30.1</v>
      </c>
      <c r="BV114" s="322">
        <v>-29.6</v>
      </c>
      <c r="BW114" s="322">
        <v>-19.2</v>
      </c>
      <c r="BX114" s="322">
        <v>-15.4</v>
      </c>
      <c r="BY114" s="322">
        <v>-9.9</v>
      </c>
      <c r="BZ114" s="322">
        <v>-7.8</v>
      </c>
      <c r="CA114" s="322">
        <v>-9.3000000000000007</v>
      </c>
      <c r="CB114" s="322">
        <v>-6</v>
      </c>
      <c r="CC114" s="322">
        <v>-15.4</v>
      </c>
      <c r="CD114" s="322">
        <v>-23.5</v>
      </c>
      <c r="CE114" s="322">
        <v>-23.5</v>
      </c>
      <c r="CF114" s="322">
        <v>-32.6</v>
      </c>
      <c r="CG114" s="322">
        <v>-40.9</v>
      </c>
      <c r="CH114" s="322">
        <v>-38.299999999999997</v>
      </c>
      <c r="CI114" s="322">
        <v>-54.4</v>
      </c>
      <c r="CJ114" s="322">
        <v>-57.8</v>
      </c>
      <c r="CK114" s="322">
        <v>-61.7</v>
      </c>
      <c r="CL114" s="322"/>
      <c r="CM114" s="322"/>
      <c r="CN114" s="322"/>
      <c r="CO114" s="322"/>
      <c r="CP114" s="322"/>
      <c r="CQ114" s="322"/>
      <c r="CR114" s="322"/>
      <c r="CS114" s="322"/>
      <c r="CT114" s="322"/>
      <c r="CU114" s="322"/>
      <c r="CV114" s="322"/>
      <c r="CW114" s="322"/>
      <c r="CX114" s="322"/>
      <c r="CY114" s="322"/>
    </row>
    <row r="115" spans="1:103" x14ac:dyDescent="0.2">
      <c r="A115" s="322" t="s">
        <v>851</v>
      </c>
      <c r="B115" s="322" t="s">
        <v>2040</v>
      </c>
      <c r="C115" s="322">
        <v>0.6</v>
      </c>
      <c r="D115" s="322">
        <v>0.6</v>
      </c>
      <c r="E115" s="322">
        <v>0.4</v>
      </c>
      <c r="F115" s="322">
        <v>0.3</v>
      </c>
      <c r="G115" s="322">
        <v>0.3</v>
      </c>
      <c r="H115" s="322">
        <v>0.3</v>
      </c>
      <c r="I115" s="322">
        <v>0.3</v>
      </c>
      <c r="J115" s="322">
        <v>0.4</v>
      </c>
      <c r="K115" s="322">
        <v>0.4</v>
      </c>
      <c r="L115" s="322">
        <v>0.4</v>
      </c>
      <c r="M115" s="322">
        <v>0.3</v>
      </c>
      <c r="N115" s="322">
        <v>0.2</v>
      </c>
      <c r="O115" s="322">
        <v>0.2</v>
      </c>
      <c r="P115" s="322">
        <v>0.1</v>
      </c>
      <c r="Q115" s="322">
        <v>0.1</v>
      </c>
      <c r="R115" s="322">
        <v>0.2</v>
      </c>
      <c r="S115" s="322">
        <v>0.3</v>
      </c>
      <c r="T115" s="322">
        <v>0.5</v>
      </c>
      <c r="U115" s="322">
        <v>0.6</v>
      </c>
      <c r="V115" s="322">
        <v>0.7</v>
      </c>
      <c r="W115" s="322">
        <v>0.9</v>
      </c>
      <c r="X115" s="322">
        <v>0.9</v>
      </c>
      <c r="Y115" s="322">
        <v>0.9</v>
      </c>
      <c r="Z115" s="322">
        <v>1</v>
      </c>
      <c r="AA115" s="322">
        <v>1.2</v>
      </c>
      <c r="AB115" s="322">
        <v>1.3</v>
      </c>
      <c r="AC115" s="322">
        <v>1.5</v>
      </c>
      <c r="AD115" s="322">
        <v>1.6</v>
      </c>
      <c r="AE115" s="322">
        <v>1.7</v>
      </c>
      <c r="AF115" s="322">
        <v>1.9</v>
      </c>
      <c r="AG115" s="322">
        <v>2.1</v>
      </c>
      <c r="AH115" s="322">
        <v>2.2999999999999998</v>
      </c>
      <c r="AI115" s="322">
        <v>2.2999999999999998</v>
      </c>
      <c r="AJ115" s="322">
        <v>2.6</v>
      </c>
      <c r="AK115" s="322">
        <v>2.8</v>
      </c>
      <c r="AL115" s="322">
        <v>3</v>
      </c>
      <c r="AM115" s="322">
        <v>3.3</v>
      </c>
      <c r="AN115" s="322">
        <v>3.6</v>
      </c>
      <c r="AO115" s="322">
        <v>4.2</v>
      </c>
      <c r="AP115" s="322">
        <v>4.2</v>
      </c>
      <c r="AQ115" s="322">
        <v>4.7</v>
      </c>
      <c r="AR115" s="322">
        <v>5.4</v>
      </c>
      <c r="AS115" s="322">
        <v>5.9</v>
      </c>
      <c r="AT115" s="322">
        <v>6.8</v>
      </c>
      <c r="AU115" s="322">
        <v>7.3</v>
      </c>
      <c r="AV115" s="322">
        <v>8.1</v>
      </c>
      <c r="AW115" s="322">
        <v>8.8000000000000007</v>
      </c>
      <c r="AX115" s="322">
        <v>9.4</v>
      </c>
      <c r="AY115" s="322">
        <v>10.3</v>
      </c>
      <c r="AZ115" s="322">
        <v>11.1</v>
      </c>
      <c r="BA115" s="322">
        <v>12.1</v>
      </c>
      <c r="BB115" s="322">
        <v>13.3</v>
      </c>
      <c r="BC115" s="322">
        <v>15</v>
      </c>
      <c r="BD115" s="322">
        <v>16.5</v>
      </c>
      <c r="BE115" s="322">
        <v>18.399999999999999</v>
      </c>
      <c r="BF115" s="322">
        <v>26.1</v>
      </c>
      <c r="BG115" s="322">
        <v>27.9</v>
      </c>
      <c r="BH115" s="322">
        <v>27.8</v>
      </c>
      <c r="BI115" s="322">
        <v>33.9</v>
      </c>
      <c r="BJ115" s="322">
        <v>37.299999999999997</v>
      </c>
      <c r="BK115" s="322">
        <v>38.4</v>
      </c>
      <c r="BL115" s="322">
        <v>42.7</v>
      </c>
      <c r="BM115" s="322">
        <v>41.7</v>
      </c>
      <c r="BN115" s="322">
        <v>45.9</v>
      </c>
      <c r="BO115" s="322">
        <v>48.8</v>
      </c>
      <c r="BP115" s="322">
        <v>53.4</v>
      </c>
      <c r="BQ115" s="322">
        <v>54.9</v>
      </c>
      <c r="BR115" s="322">
        <v>58.7</v>
      </c>
      <c r="BS115" s="322">
        <v>64.599999999999994</v>
      </c>
      <c r="BT115" s="322">
        <v>69.099999999999994</v>
      </c>
      <c r="BU115" s="322">
        <v>63.6</v>
      </c>
      <c r="BV115" s="322">
        <v>72</v>
      </c>
      <c r="BW115" s="322">
        <v>68.900000000000006</v>
      </c>
      <c r="BX115" s="322">
        <v>67.900000000000006</v>
      </c>
      <c r="BY115" s="322">
        <v>72</v>
      </c>
      <c r="BZ115" s="322">
        <v>86.4</v>
      </c>
      <c r="CA115" s="322">
        <v>94.2</v>
      </c>
      <c r="CB115" s="322">
        <v>101.5</v>
      </c>
      <c r="CC115" s="322">
        <v>106.2</v>
      </c>
      <c r="CD115" s="322">
        <v>113</v>
      </c>
      <c r="CE115" s="322">
        <v>98.8</v>
      </c>
      <c r="CF115" s="322">
        <v>107.1</v>
      </c>
      <c r="CG115" s="322">
        <v>112.8</v>
      </c>
      <c r="CH115" s="322">
        <v>125.7</v>
      </c>
      <c r="CI115" s="322">
        <v>125.7</v>
      </c>
      <c r="CJ115" s="322">
        <v>136.19999999999999</v>
      </c>
      <c r="CK115" s="322">
        <v>145.6</v>
      </c>
      <c r="CL115" s="322"/>
      <c r="CM115" s="322"/>
      <c r="CN115" s="322"/>
      <c r="CO115" s="322"/>
      <c r="CP115" s="322"/>
      <c r="CQ115" s="322"/>
      <c r="CR115" s="322"/>
      <c r="CS115" s="322"/>
      <c r="CT115" s="322"/>
      <c r="CU115" s="322"/>
      <c r="CV115" s="322"/>
      <c r="CW115" s="322"/>
      <c r="CX115" s="322"/>
      <c r="CY115" s="322"/>
    </row>
    <row r="116" spans="1:103" x14ac:dyDescent="0.2">
      <c r="A116" s="322" t="s">
        <v>848</v>
      </c>
      <c r="B116" s="322" t="s">
        <v>2041</v>
      </c>
      <c r="C116" s="322">
        <v>0.1</v>
      </c>
      <c r="D116" s="322">
        <v>0.1</v>
      </c>
      <c r="E116" s="322">
        <v>0.1</v>
      </c>
      <c r="F116" s="322">
        <v>0.1</v>
      </c>
      <c r="G116" s="322">
        <v>0.1</v>
      </c>
      <c r="H116" s="322">
        <v>0.1</v>
      </c>
      <c r="I116" s="322">
        <v>0.1</v>
      </c>
      <c r="J116" s="322">
        <v>0.1</v>
      </c>
      <c r="K116" s="322">
        <v>0.1</v>
      </c>
      <c r="L116" s="322">
        <v>0.1</v>
      </c>
      <c r="M116" s="322">
        <v>0.1</v>
      </c>
      <c r="N116" s="322">
        <v>0.1</v>
      </c>
      <c r="O116" s="322">
        <v>0.1</v>
      </c>
      <c r="P116" s="322">
        <v>0.1</v>
      </c>
      <c r="Q116" s="322">
        <v>0.1</v>
      </c>
      <c r="R116" s="322">
        <v>0.2</v>
      </c>
      <c r="S116" s="322">
        <v>0.2</v>
      </c>
      <c r="T116" s="322">
        <v>0.4</v>
      </c>
      <c r="U116" s="322">
        <v>0.4</v>
      </c>
      <c r="V116" s="322">
        <v>0.4</v>
      </c>
      <c r="W116" s="322">
        <v>0.5</v>
      </c>
      <c r="X116" s="322">
        <v>0.5</v>
      </c>
      <c r="Y116" s="322">
        <v>0.6</v>
      </c>
      <c r="Z116" s="322">
        <v>0.6</v>
      </c>
      <c r="AA116" s="322">
        <v>0.7</v>
      </c>
      <c r="AB116" s="322">
        <v>0.7</v>
      </c>
      <c r="AC116" s="322">
        <v>0.8</v>
      </c>
      <c r="AD116" s="322">
        <v>0.9</v>
      </c>
      <c r="AE116" s="322">
        <v>1</v>
      </c>
      <c r="AF116" s="322">
        <v>1</v>
      </c>
      <c r="AG116" s="322">
        <v>1.1000000000000001</v>
      </c>
      <c r="AH116" s="322">
        <v>1.1000000000000001</v>
      </c>
      <c r="AI116" s="322">
        <v>1.1000000000000001</v>
      </c>
      <c r="AJ116" s="322">
        <v>1.1000000000000001</v>
      </c>
      <c r="AK116" s="322">
        <v>1.2</v>
      </c>
      <c r="AL116" s="322">
        <v>1.4</v>
      </c>
      <c r="AM116" s="322">
        <v>1.6</v>
      </c>
      <c r="AN116" s="322">
        <v>1.8</v>
      </c>
      <c r="AO116" s="322">
        <v>1.8</v>
      </c>
      <c r="AP116" s="322">
        <v>2</v>
      </c>
      <c r="AQ116" s="322">
        <v>2.2999999999999998</v>
      </c>
      <c r="AR116" s="322">
        <v>2.7</v>
      </c>
      <c r="AS116" s="322">
        <v>2.9</v>
      </c>
      <c r="AT116" s="322">
        <v>3.3</v>
      </c>
      <c r="AU116" s="322">
        <v>4</v>
      </c>
      <c r="AV116" s="322">
        <v>4.5999999999999996</v>
      </c>
      <c r="AW116" s="322">
        <v>5.4</v>
      </c>
      <c r="AX116" s="322">
        <v>6.5</v>
      </c>
      <c r="AY116" s="322">
        <v>7</v>
      </c>
      <c r="AZ116" s="322">
        <v>8.1</v>
      </c>
      <c r="BA116" s="322">
        <v>9.4</v>
      </c>
      <c r="BB116" s="322">
        <v>11.6</v>
      </c>
      <c r="BC116" s="322">
        <v>16.600000000000001</v>
      </c>
      <c r="BD116" s="322">
        <v>16.7</v>
      </c>
      <c r="BE116" s="322">
        <v>15.7</v>
      </c>
      <c r="BF116" s="322">
        <v>22.4</v>
      </c>
      <c r="BG116" s="322">
        <v>23.3</v>
      </c>
      <c r="BH116" s="322">
        <v>27.5</v>
      </c>
      <c r="BI116" s="322">
        <v>30.9</v>
      </c>
      <c r="BJ116" s="322">
        <v>37.1</v>
      </c>
      <c r="BK116" s="322">
        <v>44.8</v>
      </c>
      <c r="BL116" s="322">
        <v>53</v>
      </c>
      <c r="BM116" s="322">
        <v>59.2</v>
      </c>
      <c r="BN116" s="322">
        <v>66.900000000000006</v>
      </c>
      <c r="BO116" s="322">
        <v>70.599999999999994</v>
      </c>
      <c r="BP116" s="322">
        <v>72.2</v>
      </c>
      <c r="BQ116" s="322">
        <v>77.7</v>
      </c>
      <c r="BR116" s="322">
        <v>84.7</v>
      </c>
      <c r="BS116" s="322">
        <v>89</v>
      </c>
      <c r="BT116" s="322">
        <v>88</v>
      </c>
      <c r="BU116" s="322">
        <v>93.7</v>
      </c>
      <c r="BV116" s="322">
        <v>101.7</v>
      </c>
      <c r="BW116" s="322">
        <v>88.1</v>
      </c>
      <c r="BX116" s="322">
        <v>83.3</v>
      </c>
      <c r="BY116" s="322">
        <v>82</v>
      </c>
      <c r="BZ116" s="322">
        <v>94.3</v>
      </c>
      <c r="CA116" s="322">
        <v>103.5</v>
      </c>
      <c r="CB116" s="322">
        <v>107.5</v>
      </c>
      <c r="CC116" s="322">
        <v>121.7</v>
      </c>
      <c r="CD116" s="322">
        <v>136.5</v>
      </c>
      <c r="CE116" s="322">
        <v>122.3</v>
      </c>
      <c r="CF116" s="322">
        <v>139.80000000000001</v>
      </c>
      <c r="CG116" s="322">
        <v>153.6</v>
      </c>
      <c r="CH116" s="322">
        <v>164.1</v>
      </c>
      <c r="CI116" s="322">
        <v>180.1</v>
      </c>
      <c r="CJ116" s="322">
        <v>194</v>
      </c>
      <c r="CK116" s="322">
        <v>207.3</v>
      </c>
      <c r="CL116" s="322"/>
      <c r="CM116" s="322"/>
      <c r="CN116" s="322"/>
      <c r="CO116" s="322"/>
      <c r="CP116" s="322"/>
      <c r="CQ116" s="322"/>
      <c r="CR116" s="322"/>
      <c r="CS116" s="322"/>
      <c r="CT116" s="322"/>
      <c r="CU116" s="322"/>
      <c r="CV116" s="322"/>
      <c r="CW116" s="322"/>
      <c r="CX116" s="322"/>
      <c r="CY116" s="322"/>
    </row>
    <row r="117" spans="1:103" x14ac:dyDescent="0.2">
      <c r="A117" s="322" t="s">
        <v>845</v>
      </c>
      <c r="B117" s="83" t="s">
        <v>2042</v>
      </c>
      <c r="C117" s="322">
        <v>1.3</v>
      </c>
      <c r="D117" s="322">
        <v>1.3</v>
      </c>
      <c r="E117" s="322">
        <v>1.2</v>
      </c>
      <c r="F117" s="322">
        <v>1</v>
      </c>
      <c r="G117" s="322">
        <v>0.9</v>
      </c>
      <c r="H117" s="322">
        <v>0.9</v>
      </c>
      <c r="I117" s="322">
        <v>0.9</v>
      </c>
      <c r="J117" s="322">
        <v>0.9</v>
      </c>
      <c r="K117" s="322">
        <v>1</v>
      </c>
      <c r="L117" s="322">
        <v>1</v>
      </c>
      <c r="M117" s="322">
        <v>1</v>
      </c>
      <c r="N117" s="322">
        <v>1.1000000000000001</v>
      </c>
      <c r="O117" s="322">
        <v>1.1000000000000001</v>
      </c>
      <c r="P117" s="322">
        <v>1.3</v>
      </c>
      <c r="Q117" s="322">
        <v>1.5</v>
      </c>
      <c r="R117" s="322">
        <v>1.7</v>
      </c>
      <c r="S117" s="322">
        <v>1.7</v>
      </c>
      <c r="T117" s="322">
        <v>2</v>
      </c>
      <c r="U117" s="322">
        <v>2.1</v>
      </c>
      <c r="V117" s="322">
        <v>2.2999999999999998</v>
      </c>
      <c r="W117" s="322">
        <v>2.2999999999999998</v>
      </c>
      <c r="X117" s="322">
        <v>2.4</v>
      </c>
      <c r="Y117" s="322">
        <v>2.6</v>
      </c>
      <c r="Z117" s="322">
        <v>2.9</v>
      </c>
      <c r="AA117" s="322">
        <v>3</v>
      </c>
      <c r="AB117" s="322">
        <v>3.2</v>
      </c>
      <c r="AC117" s="322">
        <v>3.4</v>
      </c>
      <c r="AD117" s="322">
        <v>3.8</v>
      </c>
      <c r="AE117" s="322">
        <v>4</v>
      </c>
      <c r="AF117" s="322">
        <v>4.3</v>
      </c>
      <c r="AG117" s="322">
        <v>4.9000000000000004</v>
      </c>
      <c r="AH117" s="322">
        <v>5.0999999999999996</v>
      </c>
      <c r="AI117" s="322">
        <v>5.2</v>
      </c>
      <c r="AJ117" s="322">
        <v>5.5</v>
      </c>
      <c r="AK117" s="322">
        <v>5.8</v>
      </c>
      <c r="AL117" s="322">
        <v>6.4</v>
      </c>
      <c r="AM117" s="322">
        <v>7</v>
      </c>
      <c r="AN117" s="322">
        <v>7.5</v>
      </c>
      <c r="AO117" s="322">
        <v>8</v>
      </c>
      <c r="AP117" s="322">
        <v>8.8000000000000007</v>
      </c>
      <c r="AQ117" s="322">
        <v>9.4</v>
      </c>
      <c r="AR117" s="322">
        <v>10.5</v>
      </c>
      <c r="AS117" s="322">
        <v>11.7</v>
      </c>
      <c r="AT117" s="322">
        <v>12.8</v>
      </c>
      <c r="AU117" s="322">
        <v>13.8</v>
      </c>
      <c r="AV117" s="322">
        <v>15.5</v>
      </c>
      <c r="AW117" s="322">
        <v>17</v>
      </c>
      <c r="AX117" s="322">
        <v>19</v>
      </c>
      <c r="AY117" s="322">
        <v>20.6</v>
      </c>
      <c r="AZ117" s="322">
        <v>23</v>
      </c>
      <c r="BA117" s="322">
        <v>26.1</v>
      </c>
      <c r="BB117" s="322">
        <v>30</v>
      </c>
      <c r="BC117" s="322">
        <v>34.1</v>
      </c>
      <c r="BD117" s="322">
        <v>38</v>
      </c>
      <c r="BE117" s="322">
        <v>40.799999999999997</v>
      </c>
      <c r="BF117" s="322">
        <v>45.4</v>
      </c>
      <c r="BG117" s="322">
        <v>47.9</v>
      </c>
      <c r="BH117" s="322">
        <v>52.6</v>
      </c>
      <c r="BI117" s="322">
        <v>55.7</v>
      </c>
      <c r="BJ117" s="322">
        <v>63.3</v>
      </c>
      <c r="BK117" s="322">
        <v>68</v>
      </c>
      <c r="BL117" s="322">
        <v>75.900000000000006</v>
      </c>
      <c r="BM117" s="322">
        <v>80.099999999999994</v>
      </c>
      <c r="BN117" s="322">
        <v>87.9</v>
      </c>
      <c r="BO117" s="322">
        <v>90.1</v>
      </c>
      <c r="BP117" s="322">
        <v>97.8</v>
      </c>
      <c r="BQ117" s="322">
        <v>102.3</v>
      </c>
      <c r="BR117" s="322">
        <v>110</v>
      </c>
      <c r="BS117" s="322">
        <v>105.6</v>
      </c>
      <c r="BT117" s="322">
        <v>123.8</v>
      </c>
      <c r="BU117" s="322">
        <v>138.19999999999999</v>
      </c>
      <c r="BV117" s="322">
        <v>158</v>
      </c>
      <c r="BW117" s="322">
        <v>179.1</v>
      </c>
      <c r="BX117" s="322">
        <v>198.3</v>
      </c>
      <c r="BY117" s="322">
        <v>205.5</v>
      </c>
      <c r="BZ117" s="322">
        <v>206.4</v>
      </c>
      <c r="CA117" s="322">
        <v>210.3</v>
      </c>
      <c r="CB117" s="322">
        <v>239.2</v>
      </c>
      <c r="CC117" s="322">
        <v>248.8</v>
      </c>
      <c r="CD117" s="322">
        <v>282.10000000000002</v>
      </c>
      <c r="CE117" s="322">
        <v>276</v>
      </c>
      <c r="CF117" s="322">
        <v>275.39999999999998</v>
      </c>
      <c r="CG117" s="322">
        <v>275</v>
      </c>
      <c r="CH117" s="322">
        <v>292.89999999999998</v>
      </c>
      <c r="CI117" s="322">
        <v>304.89999999999998</v>
      </c>
      <c r="CJ117" s="322">
        <v>313.60000000000002</v>
      </c>
      <c r="CK117" s="322">
        <v>327.9</v>
      </c>
      <c r="CL117" s="322"/>
      <c r="CM117" s="322"/>
      <c r="CN117" s="322"/>
      <c r="CO117" s="322"/>
      <c r="CP117" s="322"/>
      <c r="CQ117" s="322"/>
      <c r="CR117" s="322"/>
      <c r="CS117" s="322"/>
      <c r="CT117" s="322"/>
      <c r="CU117" s="322"/>
      <c r="CV117" s="322"/>
      <c r="CW117" s="322"/>
      <c r="CX117" s="322"/>
      <c r="CY117" s="322"/>
    </row>
    <row r="118" spans="1:103" x14ac:dyDescent="0.2">
      <c r="A118" s="322" t="s">
        <v>842</v>
      </c>
      <c r="B118" s="322" t="s">
        <v>2043</v>
      </c>
      <c r="C118" s="322" t="s">
        <v>110</v>
      </c>
      <c r="D118" s="322" t="s">
        <v>110</v>
      </c>
      <c r="E118" s="322" t="s">
        <v>110</v>
      </c>
      <c r="F118" s="322" t="s">
        <v>110</v>
      </c>
      <c r="G118" s="322" t="s">
        <v>110</v>
      </c>
      <c r="H118" s="322" t="s">
        <v>110</v>
      </c>
      <c r="I118" s="322" t="s">
        <v>110</v>
      </c>
      <c r="J118" s="322" t="s">
        <v>110</v>
      </c>
      <c r="K118" s="322" t="s">
        <v>110</v>
      </c>
      <c r="L118" s="322" t="s">
        <v>110</v>
      </c>
      <c r="M118" s="322" t="s">
        <v>110</v>
      </c>
      <c r="N118" s="322" t="s">
        <v>110</v>
      </c>
      <c r="O118" s="322" t="s">
        <v>110</v>
      </c>
      <c r="P118" s="322" t="s">
        <v>110</v>
      </c>
      <c r="Q118" s="322" t="s">
        <v>110</v>
      </c>
      <c r="R118" s="322" t="s">
        <v>110</v>
      </c>
      <c r="S118" s="322" t="s">
        <v>110</v>
      </c>
      <c r="T118" s="322" t="s">
        <v>110</v>
      </c>
      <c r="U118" s="322" t="s">
        <v>110</v>
      </c>
      <c r="V118" s="322" t="s">
        <v>110</v>
      </c>
      <c r="W118" s="322" t="s">
        <v>110</v>
      </c>
      <c r="X118" s="322" t="s">
        <v>110</v>
      </c>
      <c r="Y118" s="322" t="s">
        <v>110</v>
      </c>
      <c r="Z118" s="322" t="s">
        <v>110</v>
      </c>
      <c r="AA118" s="322" t="s">
        <v>110</v>
      </c>
      <c r="AB118" s="322" t="s">
        <v>110</v>
      </c>
      <c r="AC118" s="322" t="s">
        <v>110</v>
      </c>
      <c r="AD118" s="322" t="s">
        <v>110</v>
      </c>
      <c r="AE118" s="322" t="s">
        <v>110</v>
      </c>
      <c r="AF118" s="322" t="s">
        <v>110</v>
      </c>
      <c r="AG118" s="322">
        <v>13.9</v>
      </c>
      <c r="AH118" s="322">
        <v>14.8</v>
      </c>
      <c r="AI118" s="322">
        <v>15.8</v>
      </c>
      <c r="AJ118" s="322">
        <v>16.899999999999999</v>
      </c>
      <c r="AK118" s="322">
        <v>18.3</v>
      </c>
      <c r="AL118" s="322">
        <v>20.3</v>
      </c>
      <c r="AM118" s="322">
        <v>22.1</v>
      </c>
      <c r="AN118" s="322">
        <v>24.3</v>
      </c>
      <c r="AO118" s="322">
        <v>27</v>
      </c>
      <c r="AP118" s="322">
        <v>30.3</v>
      </c>
      <c r="AQ118" s="322">
        <v>34</v>
      </c>
      <c r="AR118" s="322">
        <v>38.1</v>
      </c>
      <c r="AS118" s="322">
        <v>42.8</v>
      </c>
      <c r="AT118" s="322">
        <v>47.4</v>
      </c>
      <c r="AU118" s="322">
        <v>51.8</v>
      </c>
      <c r="AV118" s="322">
        <v>58.8</v>
      </c>
      <c r="AW118" s="322">
        <v>67.2</v>
      </c>
      <c r="AX118" s="322">
        <v>76.3</v>
      </c>
      <c r="AY118" s="322">
        <v>85.2</v>
      </c>
      <c r="AZ118" s="322">
        <v>96.7</v>
      </c>
      <c r="BA118" s="322">
        <v>109.4</v>
      </c>
      <c r="BB118" s="322">
        <v>126.1</v>
      </c>
      <c r="BC118" s="322">
        <v>145.69999999999999</v>
      </c>
      <c r="BD118" s="322">
        <v>163.80000000000001</v>
      </c>
      <c r="BE118" s="322">
        <v>179.2</v>
      </c>
      <c r="BF118" s="322">
        <v>194.4</v>
      </c>
      <c r="BG118" s="322">
        <v>209.3</v>
      </c>
      <c r="BH118" s="322">
        <v>227.3</v>
      </c>
      <c r="BI118" s="322">
        <v>246.9</v>
      </c>
      <c r="BJ118" s="322">
        <v>275.5</v>
      </c>
      <c r="BK118" s="322">
        <v>301.2</v>
      </c>
      <c r="BL118" s="322">
        <v>334.4</v>
      </c>
      <c r="BM118" s="322">
        <v>362.9</v>
      </c>
      <c r="BN118" s="322">
        <v>396.4</v>
      </c>
      <c r="BO118" s="322">
        <v>418.7</v>
      </c>
      <c r="BP118" s="322">
        <v>440.1</v>
      </c>
      <c r="BQ118" s="322">
        <v>458.5</v>
      </c>
      <c r="BR118" s="322">
        <v>483.1</v>
      </c>
      <c r="BS118" s="322">
        <v>502.6</v>
      </c>
      <c r="BT118" s="322">
        <v>542.5</v>
      </c>
      <c r="BU118" s="322">
        <v>576.29999999999995</v>
      </c>
      <c r="BV118" s="322">
        <v>621.6</v>
      </c>
      <c r="BW118" s="322">
        <v>676.4</v>
      </c>
      <c r="BX118" s="322">
        <v>737.1</v>
      </c>
      <c r="BY118" s="322">
        <v>774.6</v>
      </c>
      <c r="BZ118" s="322">
        <v>819</v>
      </c>
      <c r="CA118" s="322">
        <v>868.5</v>
      </c>
      <c r="CB118" s="322">
        <v>932.2</v>
      </c>
      <c r="CC118" s="322">
        <v>983.1</v>
      </c>
      <c r="CD118" s="322">
        <v>1040.9000000000001</v>
      </c>
      <c r="CE118" s="322">
        <v>1072.5999999999999</v>
      </c>
      <c r="CF118" s="322">
        <v>1105.9000000000001</v>
      </c>
      <c r="CG118" s="322">
        <v>1139.5999999999999</v>
      </c>
      <c r="CH118" s="322">
        <v>1193</v>
      </c>
      <c r="CI118" s="322">
        <v>1229.7</v>
      </c>
      <c r="CJ118" s="322">
        <v>1277.0999999999999</v>
      </c>
      <c r="CK118" s="322">
        <v>1335.7</v>
      </c>
      <c r="CL118" s="322"/>
      <c r="CM118" s="322"/>
      <c r="CN118" s="322"/>
      <c r="CO118" s="322"/>
      <c r="CP118" s="322"/>
      <c r="CQ118" s="322"/>
      <c r="CR118" s="322"/>
      <c r="CS118" s="322"/>
      <c r="CT118" s="322"/>
      <c r="CU118" s="322"/>
      <c r="CV118" s="322"/>
      <c r="CW118" s="322"/>
      <c r="CX118" s="322"/>
      <c r="CY118" s="322"/>
    </row>
    <row r="119" spans="1:103" x14ac:dyDescent="0.2">
      <c r="A119" s="322" t="s">
        <v>839</v>
      </c>
      <c r="B119" s="322" t="s">
        <v>2044</v>
      </c>
      <c r="C119" s="322" t="s">
        <v>110</v>
      </c>
      <c r="D119" s="322" t="s">
        <v>110</v>
      </c>
      <c r="E119" s="322" t="s">
        <v>110</v>
      </c>
      <c r="F119" s="322" t="s">
        <v>110</v>
      </c>
      <c r="G119" s="322" t="s">
        <v>110</v>
      </c>
      <c r="H119" s="322" t="s">
        <v>110</v>
      </c>
      <c r="I119" s="322" t="s">
        <v>110</v>
      </c>
      <c r="J119" s="322" t="s">
        <v>110</v>
      </c>
      <c r="K119" s="322" t="s">
        <v>110</v>
      </c>
      <c r="L119" s="322" t="s">
        <v>110</v>
      </c>
      <c r="M119" s="322" t="s">
        <v>110</v>
      </c>
      <c r="N119" s="322" t="s">
        <v>110</v>
      </c>
      <c r="O119" s="322" t="s">
        <v>110</v>
      </c>
      <c r="P119" s="322" t="s">
        <v>110</v>
      </c>
      <c r="Q119" s="322" t="s">
        <v>110</v>
      </c>
      <c r="R119" s="322" t="s">
        <v>110</v>
      </c>
      <c r="S119" s="322" t="s">
        <v>110</v>
      </c>
      <c r="T119" s="322" t="s">
        <v>110</v>
      </c>
      <c r="U119" s="322" t="s">
        <v>110</v>
      </c>
      <c r="V119" s="322" t="s">
        <v>110</v>
      </c>
      <c r="W119" s="322" t="s">
        <v>110</v>
      </c>
      <c r="X119" s="322" t="s">
        <v>110</v>
      </c>
      <c r="Y119" s="322" t="s">
        <v>110</v>
      </c>
      <c r="Z119" s="322" t="s">
        <v>110</v>
      </c>
      <c r="AA119" s="322" t="s">
        <v>110</v>
      </c>
      <c r="AB119" s="322" t="s">
        <v>110</v>
      </c>
      <c r="AC119" s="322" t="s">
        <v>110</v>
      </c>
      <c r="AD119" s="322" t="s">
        <v>110</v>
      </c>
      <c r="AE119" s="322" t="s">
        <v>110</v>
      </c>
      <c r="AF119" s="322" t="s">
        <v>110</v>
      </c>
      <c r="AG119" s="322">
        <v>9</v>
      </c>
      <c r="AH119" s="322">
        <v>9.8000000000000007</v>
      </c>
      <c r="AI119" s="322">
        <v>10.5</v>
      </c>
      <c r="AJ119" s="322">
        <v>11.5</v>
      </c>
      <c r="AK119" s="322">
        <v>12.6</v>
      </c>
      <c r="AL119" s="322">
        <v>13.8</v>
      </c>
      <c r="AM119" s="322">
        <v>15.1</v>
      </c>
      <c r="AN119" s="322">
        <v>16.899999999999999</v>
      </c>
      <c r="AO119" s="322">
        <v>18.899999999999999</v>
      </c>
      <c r="AP119" s="322">
        <v>21.6</v>
      </c>
      <c r="AQ119" s="322">
        <v>24.6</v>
      </c>
      <c r="AR119" s="322">
        <v>27.6</v>
      </c>
      <c r="AS119" s="322">
        <v>31.1</v>
      </c>
      <c r="AT119" s="322">
        <v>34.5</v>
      </c>
      <c r="AU119" s="322">
        <v>38.1</v>
      </c>
      <c r="AV119" s="322">
        <v>43.3</v>
      </c>
      <c r="AW119" s="322">
        <v>50.2</v>
      </c>
      <c r="AX119" s="322">
        <v>57.3</v>
      </c>
      <c r="AY119" s="322">
        <v>64.5</v>
      </c>
      <c r="AZ119" s="322">
        <v>73.599999999999994</v>
      </c>
      <c r="BA119" s="322">
        <v>83.2</v>
      </c>
      <c r="BB119" s="322">
        <v>96.1</v>
      </c>
      <c r="BC119" s="322">
        <v>111.5</v>
      </c>
      <c r="BD119" s="322">
        <v>125.8</v>
      </c>
      <c r="BE119" s="322">
        <v>138.5</v>
      </c>
      <c r="BF119" s="322">
        <v>149</v>
      </c>
      <c r="BG119" s="322">
        <v>161.4</v>
      </c>
      <c r="BH119" s="322">
        <v>174.7</v>
      </c>
      <c r="BI119" s="322">
        <v>191.2</v>
      </c>
      <c r="BJ119" s="322">
        <v>212.2</v>
      </c>
      <c r="BK119" s="322">
        <v>233.2</v>
      </c>
      <c r="BL119" s="322">
        <v>258.60000000000002</v>
      </c>
      <c r="BM119" s="322">
        <v>282.8</v>
      </c>
      <c r="BN119" s="322">
        <v>308.5</v>
      </c>
      <c r="BO119" s="322">
        <v>328.7</v>
      </c>
      <c r="BP119" s="322">
        <v>342.3</v>
      </c>
      <c r="BQ119" s="322">
        <v>356.2</v>
      </c>
      <c r="BR119" s="322">
        <v>373.1</v>
      </c>
      <c r="BS119" s="322">
        <v>397</v>
      </c>
      <c r="BT119" s="322">
        <v>418.7</v>
      </c>
      <c r="BU119" s="322">
        <v>438.1</v>
      </c>
      <c r="BV119" s="322">
        <v>463.6</v>
      </c>
      <c r="BW119" s="322">
        <v>497.4</v>
      </c>
      <c r="BX119" s="322">
        <v>538.70000000000005</v>
      </c>
      <c r="BY119" s="322">
        <v>569.1</v>
      </c>
      <c r="BZ119" s="322">
        <v>612.6</v>
      </c>
      <c r="CA119" s="322">
        <v>658.2</v>
      </c>
      <c r="CB119" s="322">
        <v>693</v>
      </c>
      <c r="CC119" s="322">
        <v>734.4</v>
      </c>
      <c r="CD119" s="322">
        <v>758.8</v>
      </c>
      <c r="CE119" s="322">
        <v>796.5</v>
      </c>
      <c r="CF119" s="322">
        <v>830.5</v>
      </c>
      <c r="CG119" s="322">
        <v>864.6</v>
      </c>
      <c r="CH119" s="322">
        <v>900.1</v>
      </c>
      <c r="CI119" s="322">
        <v>924.8</v>
      </c>
      <c r="CJ119" s="322">
        <v>963.5</v>
      </c>
      <c r="CK119" s="322">
        <v>1007.8</v>
      </c>
      <c r="CL119" s="322"/>
      <c r="CM119" s="322"/>
      <c r="CN119" s="322"/>
      <c r="CO119" s="322"/>
      <c r="CP119" s="322"/>
      <c r="CQ119" s="322"/>
      <c r="CR119" s="322"/>
      <c r="CS119" s="322"/>
      <c r="CT119" s="322"/>
      <c r="CU119" s="322"/>
      <c r="CV119" s="322"/>
      <c r="CW119" s="322"/>
      <c r="CX119" s="322"/>
      <c r="CY119" s="322"/>
    </row>
    <row r="120" spans="1:103" ht="19.5" x14ac:dyDescent="0.3">
      <c r="A120" s="314" t="s">
        <v>376</v>
      </c>
    </row>
    <row r="121" spans="1:103" x14ac:dyDescent="0.2">
      <c r="A121" s="315" t="s">
        <v>1274</v>
      </c>
    </row>
    <row r="122" spans="1:103" x14ac:dyDescent="0.2">
      <c r="A122" s="315" t="s">
        <v>1273</v>
      </c>
    </row>
    <row r="123" spans="1:103" x14ac:dyDescent="0.2">
      <c r="A123" s="315" t="s">
        <v>1272</v>
      </c>
    </row>
    <row r="124" spans="1:103" x14ac:dyDescent="0.2">
      <c r="A124" s="315" t="s">
        <v>2045</v>
      </c>
    </row>
  </sheetData>
  <pageMargins left="0.75" right="0.75" top="1" bottom="1" header="0.5" footer="0.5"/>
  <pageSetup orientation="portrait" horizontalDpi="300"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68"/>
  <sheetViews>
    <sheetView workbookViewId="0">
      <pane xSplit="2" ySplit="6" topLeftCell="BC7" activePane="bottomRight" state="frozen"/>
      <selection pane="topRight" activeCell="C1" sqref="C1"/>
      <selection pane="bottomLeft" activeCell="A7" sqref="A7"/>
      <selection pane="bottomRight" activeCell="BM6" sqref="BM6"/>
    </sheetView>
  </sheetViews>
  <sheetFormatPr defaultRowHeight="12.75" x14ac:dyDescent="0.2"/>
  <cols>
    <col min="1" max="1" width="9.140625" style="95"/>
    <col min="2" max="2" width="40.7109375" style="95" customWidth="1"/>
    <col min="3" max="88" width="9.140625" style="95" customWidth="1"/>
    <col min="89" max="89" width="9.140625" style="95"/>
    <col min="90" max="90" width="9.140625" style="95" customWidth="1"/>
    <col min="91" max="16384" width="9.140625" style="95"/>
  </cols>
  <sheetData>
    <row r="1" spans="1:90" ht="18" x14ac:dyDescent="0.25">
      <c r="A1" s="89" t="s">
        <v>650</v>
      </c>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row>
    <row r="2" spans="1:90" ht="16.5" x14ac:dyDescent="0.25">
      <c r="A2" s="91" t="s">
        <v>39</v>
      </c>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row>
    <row r="3" spans="1:90" x14ac:dyDescent="0.2">
      <c r="A3" s="90" t="s">
        <v>40</v>
      </c>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c r="CK3" s="90"/>
      <c r="CL3" s="90"/>
    </row>
    <row r="4" spans="1:90" x14ac:dyDescent="0.2">
      <c r="A4" s="90" t="s">
        <v>1865</v>
      </c>
      <c r="B4" s="90"/>
      <c r="C4" s="90"/>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c r="CK4" s="90"/>
      <c r="CL4" s="90"/>
    </row>
    <row r="5" spans="1:90" x14ac:dyDescent="0.2">
      <c r="A5" s="322"/>
      <c r="B5" s="322"/>
      <c r="C5" s="322"/>
      <c r="D5" s="322"/>
      <c r="E5" s="322"/>
      <c r="F5" s="322"/>
      <c r="G5" s="322"/>
      <c r="H5" s="322"/>
      <c r="I5" s="322"/>
      <c r="J5" s="322"/>
      <c r="K5" s="322"/>
      <c r="L5" s="322"/>
      <c r="M5" s="322"/>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322"/>
      <c r="CA5" s="322"/>
      <c r="CB5" s="322"/>
      <c r="CC5" s="322"/>
      <c r="CD5" s="322"/>
      <c r="CE5" s="322"/>
      <c r="CF5" s="322"/>
      <c r="CG5" s="322"/>
      <c r="CH5" s="322"/>
      <c r="CI5" s="322"/>
      <c r="CJ5" s="322"/>
      <c r="CK5" s="322"/>
      <c r="CL5" s="322"/>
    </row>
    <row r="6" spans="1:90" x14ac:dyDescent="0.2">
      <c r="A6" s="323" t="s">
        <v>41</v>
      </c>
      <c r="B6" s="323" t="s">
        <v>445</v>
      </c>
      <c r="C6" s="323" t="s">
        <v>492</v>
      </c>
      <c r="D6" s="323" t="s">
        <v>491</v>
      </c>
      <c r="E6" s="323" t="s">
        <v>490</v>
      </c>
      <c r="F6" s="323" t="s">
        <v>489</v>
      </c>
      <c r="G6" s="323" t="s">
        <v>488</v>
      </c>
      <c r="H6" s="323" t="s">
        <v>487</v>
      </c>
      <c r="I6" s="323" t="s">
        <v>486</v>
      </c>
      <c r="J6" s="323" t="s">
        <v>485</v>
      </c>
      <c r="K6" s="323" t="s">
        <v>484</v>
      </c>
      <c r="L6" s="323" t="s">
        <v>483</v>
      </c>
      <c r="M6" s="323" t="s">
        <v>482</v>
      </c>
      <c r="N6" s="323" t="s">
        <v>481</v>
      </c>
      <c r="O6" s="323" t="s">
        <v>480</v>
      </c>
      <c r="P6" s="323" t="s">
        <v>479</v>
      </c>
      <c r="Q6" s="323" t="s">
        <v>478</v>
      </c>
      <c r="R6" s="323" t="s">
        <v>477</v>
      </c>
      <c r="S6" s="323" t="s">
        <v>476</v>
      </c>
      <c r="T6" s="323" t="s">
        <v>475</v>
      </c>
      <c r="U6" s="323" t="s">
        <v>474</v>
      </c>
      <c r="V6" s="323" t="s">
        <v>473</v>
      </c>
      <c r="W6" s="323" t="s">
        <v>472</v>
      </c>
      <c r="X6" s="323" t="s">
        <v>471</v>
      </c>
      <c r="Y6" s="323" t="s">
        <v>470</v>
      </c>
      <c r="Z6" s="323" t="s">
        <v>469</v>
      </c>
      <c r="AA6" s="323" t="s">
        <v>468</v>
      </c>
      <c r="AB6" s="323" t="s">
        <v>467</v>
      </c>
      <c r="AC6" s="323" t="s">
        <v>466</v>
      </c>
      <c r="AD6" s="323" t="s">
        <v>465</v>
      </c>
      <c r="AE6" s="323" t="s">
        <v>464</v>
      </c>
      <c r="AF6" s="323" t="s">
        <v>463</v>
      </c>
      <c r="AG6" s="323" t="s">
        <v>462</v>
      </c>
      <c r="AH6" s="323" t="s">
        <v>461</v>
      </c>
      <c r="AI6" s="323" t="s">
        <v>460</v>
      </c>
      <c r="AJ6" s="323" t="s">
        <v>459</v>
      </c>
      <c r="AK6" s="323" t="s">
        <v>458</v>
      </c>
      <c r="AL6" s="323" t="s">
        <v>457</v>
      </c>
      <c r="AM6" s="323" t="s">
        <v>456</v>
      </c>
      <c r="AN6" s="323" t="s">
        <v>455</v>
      </c>
      <c r="AO6" s="323" t="s">
        <v>454</v>
      </c>
      <c r="AP6" s="323" t="s">
        <v>453</v>
      </c>
      <c r="AQ6" s="323" t="s">
        <v>452</v>
      </c>
      <c r="AR6" s="323" t="s">
        <v>114</v>
      </c>
      <c r="AS6" s="323" t="s">
        <v>115</v>
      </c>
      <c r="AT6" s="323" t="s">
        <v>116</v>
      </c>
      <c r="AU6" s="323" t="s">
        <v>117</v>
      </c>
      <c r="AV6" s="323" t="s">
        <v>118</v>
      </c>
      <c r="AW6" s="323" t="s">
        <v>119</v>
      </c>
      <c r="AX6" s="323" t="s">
        <v>120</v>
      </c>
      <c r="AY6" s="323" t="s">
        <v>121</v>
      </c>
      <c r="AZ6" s="323" t="s">
        <v>122</v>
      </c>
      <c r="BA6" s="323" t="s">
        <v>123</v>
      </c>
      <c r="BB6" s="323" t="s">
        <v>124</v>
      </c>
      <c r="BC6" s="323" t="s">
        <v>125</v>
      </c>
      <c r="BD6" s="323" t="s">
        <v>126</v>
      </c>
      <c r="BE6" s="323" t="s">
        <v>127</v>
      </c>
      <c r="BF6" s="323" t="s">
        <v>128</v>
      </c>
      <c r="BG6" s="323" t="s">
        <v>129</v>
      </c>
      <c r="BH6" s="323" t="s">
        <v>130</v>
      </c>
      <c r="BI6" s="323" t="s">
        <v>131</v>
      </c>
      <c r="BJ6" s="323" t="s">
        <v>132</v>
      </c>
      <c r="BK6" s="323" t="s">
        <v>133</v>
      </c>
      <c r="BL6" s="323" t="s">
        <v>134</v>
      </c>
      <c r="BM6" s="323" t="s">
        <v>135</v>
      </c>
      <c r="BN6" s="323" t="s">
        <v>136</v>
      </c>
      <c r="BO6" s="323" t="s">
        <v>137</v>
      </c>
      <c r="BP6" s="323" t="s">
        <v>138</v>
      </c>
      <c r="BQ6" s="323" t="s">
        <v>139</v>
      </c>
      <c r="BR6" s="323" t="s">
        <v>140</v>
      </c>
      <c r="BS6" s="323" t="s">
        <v>141</v>
      </c>
      <c r="BT6" s="323" t="s">
        <v>142</v>
      </c>
      <c r="BU6" s="323" t="s">
        <v>143</v>
      </c>
      <c r="BV6" s="323" t="s">
        <v>144</v>
      </c>
      <c r="BW6" s="323" t="s">
        <v>145</v>
      </c>
      <c r="BX6" s="323" t="s">
        <v>146</v>
      </c>
      <c r="BY6" s="323" t="s">
        <v>147</v>
      </c>
      <c r="BZ6" s="323" t="s">
        <v>148</v>
      </c>
      <c r="CA6" s="323" t="s">
        <v>149</v>
      </c>
      <c r="CB6" s="323" t="s">
        <v>150</v>
      </c>
      <c r="CC6" s="323" t="s">
        <v>151</v>
      </c>
      <c r="CD6" s="323" t="s">
        <v>152</v>
      </c>
      <c r="CE6" s="323" t="s">
        <v>153</v>
      </c>
      <c r="CF6" s="323" t="s">
        <v>154</v>
      </c>
      <c r="CG6" s="323" t="s">
        <v>155</v>
      </c>
      <c r="CH6" s="323" t="s">
        <v>156</v>
      </c>
      <c r="CI6" s="323" t="s">
        <v>157</v>
      </c>
      <c r="CJ6" s="323" t="s">
        <v>158</v>
      </c>
      <c r="CK6" s="323" t="s">
        <v>159</v>
      </c>
      <c r="CL6" s="323" t="s">
        <v>1866</v>
      </c>
    </row>
    <row r="7" spans="1:90" x14ac:dyDescent="0.2">
      <c r="A7" s="322" t="s">
        <v>444</v>
      </c>
      <c r="B7" s="83" t="s">
        <v>617</v>
      </c>
      <c r="C7" s="322">
        <v>10.5</v>
      </c>
      <c r="D7" s="322">
        <v>10</v>
      </c>
      <c r="E7" s="322">
        <v>8.6999999999999993</v>
      </c>
      <c r="F7" s="322">
        <v>8.1999999999999993</v>
      </c>
      <c r="G7" s="322">
        <v>8.6</v>
      </c>
      <c r="H7" s="322">
        <v>9.6999999999999993</v>
      </c>
      <c r="I7" s="322">
        <v>10.5</v>
      </c>
      <c r="J7" s="322">
        <v>11.9</v>
      </c>
      <c r="K7" s="322">
        <v>14.3</v>
      </c>
      <c r="L7" s="322">
        <v>13.9</v>
      </c>
      <c r="M7" s="322">
        <v>14.2</v>
      </c>
      <c r="N7" s="322">
        <v>16.600000000000001</v>
      </c>
      <c r="O7" s="322">
        <v>23.8</v>
      </c>
      <c r="P7" s="322">
        <v>31.2</v>
      </c>
      <c r="Q7" s="322">
        <v>47.6</v>
      </c>
      <c r="R7" s="322">
        <v>49.4</v>
      </c>
      <c r="S7" s="322">
        <v>51.4</v>
      </c>
      <c r="T7" s="322">
        <v>50.4</v>
      </c>
      <c r="U7" s="322">
        <v>55.4</v>
      </c>
      <c r="V7" s="322">
        <v>56.8</v>
      </c>
      <c r="W7" s="322">
        <v>53.6</v>
      </c>
      <c r="X7" s="322">
        <v>66.099999999999994</v>
      </c>
      <c r="Y7" s="322">
        <v>81.900000000000006</v>
      </c>
      <c r="Z7" s="322">
        <v>86.4</v>
      </c>
      <c r="AA7" s="322">
        <v>90.8</v>
      </c>
      <c r="AB7" s="322">
        <v>85.9</v>
      </c>
      <c r="AC7" s="322">
        <v>96.7</v>
      </c>
      <c r="AD7" s="322">
        <v>104.1</v>
      </c>
      <c r="AE7" s="322">
        <v>109.8</v>
      </c>
      <c r="AF7" s="322">
        <v>108.2</v>
      </c>
      <c r="AG7" s="322">
        <v>122.5</v>
      </c>
      <c r="AH7" s="322">
        <v>133.9</v>
      </c>
      <c r="AI7" s="322">
        <v>138.5</v>
      </c>
      <c r="AJ7" s="322">
        <v>150</v>
      </c>
      <c r="AK7" s="322">
        <v>161.6</v>
      </c>
      <c r="AL7" s="322">
        <v>166</v>
      </c>
      <c r="AM7" s="322">
        <v>179.7</v>
      </c>
      <c r="AN7" s="322">
        <v>202.1</v>
      </c>
      <c r="AO7" s="322">
        <v>216.9</v>
      </c>
      <c r="AP7" s="322">
        <v>251.2</v>
      </c>
      <c r="AQ7" s="322">
        <v>282.5</v>
      </c>
      <c r="AR7" s="322">
        <v>285.7</v>
      </c>
      <c r="AS7" s="322">
        <v>302.10000000000002</v>
      </c>
      <c r="AT7" s="322">
        <v>345.4</v>
      </c>
      <c r="AU7" s="322">
        <v>388.5</v>
      </c>
      <c r="AV7" s="322">
        <v>430</v>
      </c>
      <c r="AW7" s="322">
        <v>440.9</v>
      </c>
      <c r="AX7" s="322">
        <v>505.4</v>
      </c>
      <c r="AY7" s="322">
        <v>567</v>
      </c>
      <c r="AZ7" s="322">
        <v>645.70000000000005</v>
      </c>
      <c r="BA7" s="322">
        <v>728.8</v>
      </c>
      <c r="BB7" s="322">
        <v>799.3</v>
      </c>
      <c r="BC7" s="322">
        <v>918.7</v>
      </c>
      <c r="BD7" s="322">
        <v>940.5</v>
      </c>
      <c r="BE7" s="322">
        <v>1001.7</v>
      </c>
      <c r="BF7" s="322">
        <v>1114.4000000000001</v>
      </c>
      <c r="BG7" s="322">
        <v>1216.5</v>
      </c>
      <c r="BH7" s="322">
        <v>1292.3</v>
      </c>
      <c r="BI7" s="322">
        <v>1406.1</v>
      </c>
      <c r="BJ7" s="322">
        <v>1506.5</v>
      </c>
      <c r="BK7" s="322">
        <v>1631.4</v>
      </c>
      <c r="BL7" s="322">
        <v>1712.9</v>
      </c>
      <c r="BM7" s="322">
        <v>1763.3</v>
      </c>
      <c r="BN7" s="322">
        <v>1848.2</v>
      </c>
      <c r="BO7" s="322">
        <v>1952.3</v>
      </c>
      <c r="BP7" s="322">
        <v>2096.5</v>
      </c>
      <c r="BQ7" s="322">
        <v>2222.8000000000002</v>
      </c>
      <c r="BR7" s="322">
        <v>2387.4</v>
      </c>
      <c r="BS7" s="322">
        <v>2565</v>
      </c>
      <c r="BT7" s="322">
        <v>2737.7</v>
      </c>
      <c r="BU7" s="322">
        <v>2908.1</v>
      </c>
      <c r="BV7" s="322">
        <v>3138.2</v>
      </c>
      <c r="BW7" s="322">
        <v>3123.2</v>
      </c>
      <c r="BX7" s="322">
        <v>2971.9</v>
      </c>
      <c r="BY7" s="322">
        <v>3048</v>
      </c>
      <c r="BZ7" s="322">
        <v>3270.3</v>
      </c>
      <c r="CA7" s="322">
        <v>3669</v>
      </c>
      <c r="CB7" s="322">
        <v>4007.9</v>
      </c>
      <c r="CC7" s="322">
        <v>4208.8</v>
      </c>
      <c r="CD7" s="322">
        <v>4117.5</v>
      </c>
      <c r="CE7" s="322">
        <v>3699.5</v>
      </c>
      <c r="CF7" s="322">
        <v>3936.5</v>
      </c>
      <c r="CG7" s="81">
        <v>4132.2</v>
      </c>
      <c r="CH7" s="322">
        <v>4312.3</v>
      </c>
      <c r="CI7" s="322">
        <v>4825.2</v>
      </c>
      <c r="CJ7" s="322">
        <v>5021.3999999999996</v>
      </c>
      <c r="CK7" s="322">
        <v>5253.5</v>
      </c>
      <c r="CL7" s="322" t="s">
        <v>110</v>
      </c>
    </row>
    <row r="8" spans="1:90" x14ac:dyDescent="0.2">
      <c r="A8" s="322" t="s">
        <v>442</v>
      </c>
      <c r="B8" s="322" t="s">
        <v>649</v>
      </c>
      <c r="C8" s="322">
        <v>9.9</v>
      </c>
      <c r="D8" s="322">
        <v>9.4</v>
      </c>
      <c r="E8" s="322">
        <v>8.1999999999999993</v>
      </c>
      <c r="F8" s="322">
        <v>7.7</v>
      </c>
      <c r="G8" s="322">
        <v>8.1999999999999993</v>
      </c>
      <c r="H8" s="322">
        <v>9.3000000000000007</v>
      </c>
      <c r="I8" s="322">
        <v>10</v>
      </c>
      <c r="J8" s="322">
        <v>11.2</v>
      </c>
      <c r="K8" s="322">
        <v>12.4</v>
      </c>
      <c r="L8" s="322">
        <v>11.8</v>
      </c>
      <c r="M8" s="322">
        <v>12.1</v>
      </c>
      <c r="N8" s="322">
        <v>14.3</v>
      </c>
      <c r="O8" s="322">
        <v>21</v>
      </c>
      <c r="P8" s="322">
        <v>27.8</v>
      </c>
      <c r="Q8" s="322">
        <v>43.2</v>
      </c>
      <c r="R8" s="322">
        <v>44.3</v>
      </c>
      <c r="S8" s="322">
        <v>45.2</v>
      </c>
      <c r="T8" s="322">
        <v>43.1</v>
      </c>
      <c r="U8" s="322">
        <v>49.2</v>
      </c>
      <c r="V8" s="322">
        <v>51.4</v>
      </c>
      <c r="W8" s="322">
        <v>47.8</v>
      </c>
      <c r="X8" s="322">
        <v>59.8</v>
      </c>
      <c r="Y8" s="322">
        <v>74.400000000000006</v>
      </c>
      <c r="Z8" s="322">
        <v>78.5</v>
      </c>
      <c r="AA8" s="322">
        <v>82.6</v>
      </c>
      <c r="AB8" s="322">
        <v>76.7</v>
      </c>
      <c r="AC8" s="322">
        <v>86.4</v>
      </c>
      <c r="AD8" s="322">
        <v>92.8</v>
      </c>
      <c r="AE8" s="322">
        <v>96.9</v>
      </c>
      <c r="AF8" s="322">
        <v>95.2</v>
      </c>
      <c r="AG8" s="322">
        <v>107.1</v>
      </c>
      <c r="AH8" s="322">
        <v>113.4</v>
      </c>
      <c r="AI8" s="322">
        <v>117.1</v>
      </c>
      <c r="AJ8" s="322">
        <v>126.1</v>
      </c>
      <c r="AK8" s="322">
        <v>134.4</v>
      </c>
      <c r="AL8" s="322">
        <v>137.5</v>
      </c>
      <c r="AM8" s="322">
        <v>149.5</v>
      </c>
      <c r="AN8" s="322">
        <v>163.5</v>
      </c>
      <c r="AO8" s="322">
        <v>173.8</v>
      </c>
      <c r="AP8" s="322">
        <v>203.1</v>
      </c>
      <c r="AQ8" s="322">
        <v>228.4</v>
      </c>
      <c r="AR8" s="322">
        <v>229.2</v>
      </c>
      <c r="AS8" s="322">
        <v>240.3</v>
      </c>
      <c r="AT8" s="322">
        <v>273.8</v>
      </c>
      <c r="AU8" s="322">
        <v>299.3</v>
      </c>
      <c r="AV8" s="322">
        <v>328.1</v>
      </c>
      <c r="AW8" s="322">
        <v>334.3</v>
      </c>
      <c r="AX8" s="322">
        <v>384</v>
      </c>
      <c r="AY8" s="322">
        <v>431.3</v>
      </c>
      <c r="AZ8" s="322">
        <v>485</v>
      </c>
      <c r="BA8" s="322">
        <v>538.20000000000005</v>
      </c>
      <c r="BB8" s="322">
        <v>586.20000000000005</v>
      </c>
      <c r="BC8" s="322">
        <v>664.1</v>
      </c>
      <c r="BD8" s="322">
        <v>660.1</v>
      </c>
      <c r="BE8" s="322">
        <v>694.6</v>
      </c>
      <c r="BF8" s="322">
        <v>763</v>
      </c>
      <c r="BG8" s="322">
        <v>824.4</v>
      </c>
      <c r="BH8" s="322">
        <v>869.4</v>
      </c>
      <c r="BI8" s="322">
        <v>966.3</v>
      </c>
      <c r="BJ8" s="322">
        <v>1019.9</v>
      </c>
      <c r="BK8" s="322">
        <v>1110.8</v>
      </c>
      <c r="BL8" s="322">
        <v>1163.3</v>
      </c>
      <c r="BM8" s="322">
        <v>1182.2</v>
      </c>
      <c r="BN8" s="322">
        <v>1242</v>
      </c>
      <c r="BO8" s="322">
        <v>1320</v>
      </c>
      <c r="BP8" s="322">
        <v>1428.2</v>
      </c>
      <c r="BQ8" s="322">
        <v>1521.2</v>
      </c>
      <c r="BR8" s="322">
        <v>1646.6</v>
      </c>
      <c r="BS8" s="322">
        <v>1785.7</v>
      </c>
      <c r="BT8" s="322">
        <v>1916.7</v>
      </c>
      <c r="BU8" s="322">
        <v>2040.4</v>
      </c>
      <c r="BV8" s="322">
        <v>2207.1</v>
      </c>
      <c r="BW8" s="322">
        <v>2168.1999999999998</v>
      </c>
      <c r="BX8" s="322">
        <v>2006.2</v>
      </c>
      <c r="BY8" s="322">
        <v>2054.1</v>
      </c>
      <c r="BZ8" s="322">
        <v>2216.5</v>
      </c>
      <c r="CA8" s="322">
        <v>2555.8000000000002</v>
      </c>
      <c r="CB8" s="322">
        <v>2817.9</v>
      </c>
      <c r="CC8" s="322">
        <v>2963.8</v>
      </c>
      <c r="CD8" s="322">
        <v>2849.6</v>
      </c>
      <c r="CE8" s="322">
        <v>2439.1999999999998</v>
      </c>
      <c r="CF8" s="322">
        <v>2658.4</v>
      </c>
      <c r="CG8" s="81">
        <v>2922.1</v>
      </c>
      <c r="CH8" s="322">
        <v>3077.2</v>
      </c>
      <c r="CI8" s="322">
        <v>3305.6</v>
      </c>
      <c r="CJ8" s="322">
        <v>3513.8</v>
      </c>
      <c r="CK8" s="322">
        <v>3713.9</v>
      </c>
      <c r="CL8" s="322" t="s">
        <v>110</v>
      </c>
    </row>
    <row r="9" spans="1:90" x14ac:dyDescent="0.2">
      <c r="A9" s="322" t="s">
        <v>440</v>
      </c>
      <c r="B9" s="322" t="s">
        <v>648</v>
      </c>
      <c r="C9" s="322">
        <v>1.7</v>
      </c>
      <c r="D9" s="322">
        <v>1.6</v>
      </c>
      <c r="E9" s="322">
        <v>1</v>
      </c>
      <c r="F9" s="322">
        <v>0.7</v>
      </c>
      <c r="G9" s="322">
        <v>0.8</v>
      </c>
      <c r="H9" s="322">
        <v>0.9</v>
      </c>
      <c r="I9" s="322">
        <v>1.1000000000000001</v>
      </c>
      <c r="J9" s="322">
        <v>1.3</v>
      </c>
      <c r="K9" s="322">
        <v>1.9</v>
      </c>
      <c r="L9" s="322">
        <v>1.9</v>
      </c>
      <c r="M9" s="322">
        <v>1.5</v>
      </c>
      <c r="N9" s="322">
        <v>1.7</v>
      </c>
      <c r="O9" s="322">
        <v>2.2999999999999998</v>
      </c>
      <c r="P9" s="322">
        <v>4.9000000000000004</v>
      </c>
      <c r="Q9" s="322">
        <v>16.7</v>
      </c>
      <c r="R9" s="322">
        <v>17.7</v>
      </c>
      <c r="S9" s="322">
        <v>19.399999999999999</v>
      </c>
      <c r="T9" s="322">
        <v>17.2</v>
      </c>
      <c r="U9" s="322">
        <v>19.8</v>
      </c>
      <c r="V9" s="322">
        <v>19.2</v>
      </c>
      <c r="W9" s="322">
        <v>16.7</v>
      </c>
      <c r="X9" s="322">
        <v>18.899999999999999</v>
      </c>
      <c r="Y9" s="322">
        <v>27.1</v>
      </c>
      <c r="Z9" s="322">
        <v>32</v>
      </c>
      <c r="AA9" s="322">
        <v>33.200000000000003</v>
      </c>
      <c r="AB9" s="322">
        <v>30.2</v>
      </c>
      <c r="AC9" s="322">
        <v>32.9</v>
      </c>
      <c r="AD9" s="322">
        <v>36.6</v>
      </c>
      <c r="AE9" s="322">
        <v>38.9</v>
      </c>
      <c r="AF9" s="322">
        <v>38.5</v>
      </c>
      <c r="AG9" s="322">
        <v>42.3</v>
      </c>
      <c r="AH9" s="322">
        <v>46.1</v>
      </c>
      <c r="AI9" s="322">
        <v>47.3</v>
      </c>
      <c r="AJ9" s="322">
        <v>51.6</v>
      </c>
      <c r="AK9" s="322">
        <v>54.6</v>
      </c>
      <c r="AL9" s="322">
        <v>52.1</v>
      </c>
      <c r="AM9" s="322">
        <v>57.7</v>
      </c>
      <c r="AN9" s="322">
        <v>66.400000000000006</v>
      </c>
      <c r="AO9" s="322">
        <v>73</v>
      </c>
      <c r="AP9" s="322">
        <v>87</v>
      </c>
      <c r="AQ9" s="322">
        <v>104.5</v>
      </c>
      <c r="AR9" s="322">
        <v>103.1</v>
      </c>
      <c r="AS9" s="322">
        <v>101.7</v>
      </c>
      <c r="AT9" s="322">
        <v>123.6</v>
      </c>
      <c r="AU9" s="322">
        <v>132.4</v>
      </c>
      <c r="AV9" s="322">
        <v>151</v>
      </c>
      <c r="AW9" s="322">
        <v>147.6</v>
      </c>
      <c r="AX9" s="322">
        <v>172.7</v>
      </c>
      <c r="AY9" s="322">
        <v>197.9</v>
      </c>
      <c r="AZ9" s="322">
        <v>229.6</v>
      </c>
      <c r="BA9" s="322">
        <v>268.89999999999998</v>
      </c>
      <c r="BB9" s="322">
        <v>299.5</v>
      </c>
      <c r="BC9" s="322">
        <v>345.8</v>
      </c>
      <c r="BD9" s="322">
        <v>354.7</v>
      </c>
      <c r="BE9" s="322">
        <v>352.9</v>
      </c>
      <c r="BF9" s="322">
        <v>377.9</v>
      </c>
      <c r="BG9" s="322">
        <v>417.8</v>
      </c>
      <c r="BH9" s="322">
        <v>437.8</v>
      </c>
      <c r="BI9" s="322">
        <v>489.6</v>
      </c>
      <c r="BJ9" s="322">
        <v>505.9</v>
      </c>
      <c r="BK9" s="322">
        <v>567.70000000000005</v>
      </c>
      <c r="BL9" s="322">
        <v>594.70000000000005</v>
      </c>
      <c r="BM9" s="322">
        <v>588.9</v>
      </c>
      <c r="BN9" s="322">
        <v>612.79999999999995</v>
      </c>
      <c r="BO9" s="322">
        <v>648.79999999999995</v>
      </c>
      <c r="BP9" s="322">
        <v>693.1</v>
      </c>
      <c r="BQ9" s="322">
        <v>748.4</v>
      </c>
      <c r="BR9" s="322">
        <v>837.1</v>
      </c>
      <c r="BS9" s="322">
        <v>931.8</v>
      </c>
      <c r="BT9" s="322">
        <v>1032.4000000000001</v>
      </c>
      <c r="BU9" s="322">
        <v>1112.0999999999999</v>
      </c>
      <c r="BV9" s="322">
        <v>1236.5999999999999</v>
      </c>
      <c r="BW9" s="322">
        <v>1239.3</v>
      </c>
      <c r="BX9" s="322">
        <v>1054.7</v>
      </c>
      <c r="BY9" s="322">
        <v>1005.3</v>
      </c>
      <c r="BZ9" s="322">
        <v>1050.5999999999999</v>
      </c>
      <c r="CA9" s="322">
        <v>1213.2</v>
      </c>
      <c r="CB9" s="322">
        <v>1357.1</v>
      </c>
      <c r="CC9" s="322">
        <v>1493.2</v>
      </c>
      <c r="CD9" s="322">
        <v>1507.8</v>
      </c>
      <c r="CE9" s="322">
        <v>1152.3</v>
      </c>
      <c r="CF9" s="322">
        <v>1239.3</v>
      </c>
      <c r="CG9" s="81">
        <v>1453.2</v>
      </c>
      <c r="CH9" s="322">
        <v>1511.4</v>
      </c>
      <c r="CI9" s="322">
        <v>1677.8</v>
      </c>
      <c r="CJ9" s="322">
        <v>1787</v>
      </c>
      <c r="CK9" s="322">
        <v>1938.7</v>
      </c>
      <c r="CL9" s="322">
        <v>1968.1</v>
      </c>
    </row>
    <row r="10" spans="1:90" x14ac:dyDescent="0.2">
      <c r="A10" s="322" t="s">
        <v>438</v>
      </c>
      <c r="B10" s="322" t="s">
        <v>647</v>
      </c>
      <c r="C10" s="322">
        <v>6.8</v>
      </c>
      <c r="D10" s="322">
        <v>7</v>
      </c>
      <c r="E10" s="322">
        <v>6.7</v>
      </c>
      <c r="F10" s="322">
        <v>6.6</v>
      </c>
      <c r="G10" s="322">
        <v>6.9</v>
      </c>
      <c r="H10" s="322">
        <v>7.6</v>
      </c>
      <c r="I10" s="322">
        <v>8</v>
      </c>
      <c r="J10" s="322">
        <v>8.5</v>
      </c>
      <c r="K10" s="322">
        <v>8.9</v>
      </c>
      <c r="L10" s="322">
        <v>8.9</v>
      </c>
      <c r="M10" s="322">
        <v>9.1</v>
      </c>
      <c r="N10" s="322">
        <v>9.8000000000000007</v>
      </c>
      <c r="O10" s="322">
        <v>11.1</v>
      </c>
      <c r="P10" s="322">
        <v>11.5</v>
      </c>
      <c r="Q10" s="322">
        <v>12.4</v>
      </c>
      <c r="R10" s="322">
        <v>13.7</v>
      </c>
      <c r="S10" s="322">
        <v>15.1</v>
      </c>
      <c r="T10" s="322">
        <v>16.8</v>
      </c>
      <c r="U10" s="322">
        <v>18.100000000000001</v>
      </c>
      <c r="V10" s="322">
        <v>19.7</v>
      </c>
      <c r="W10" s="322">
        <v>20.9</v>
      </c>
      <c r="X10" s="322">
        <v>23</v>
      </c>
      <c r="Y10" s="322">
        <v>24.7</v>
      </c>
      <c r="Z10" s="322">
        <v>27.1</v>
      </c>
      <c r="AA10" s="322">
        <v>29.1</v>
      </c>
      <c r="AB10" s="322">
        <v>28.9</v>
      </c>
      <c r="AC10" s="322">
        <v>31.5</v>
      </c>
      <c r="AD10" s="322">
        <v>34.200000000000003</v>
      </c>
      <c r="AE10" s="322">
        <v>36.6</v>
      </c>
      <c r="AF10" s="322">
        <v>37.700000000000003</v>
      </c>
      <c r="AG10" s="322">
        <v>41.1</v>
      </c>
      <c r="AH10" s="322">
        <v>44.5</v>
      </c>
      <c r="AI10" s="322">
        <v>47</v>
      </c>
      <c r="AJ10" s="322">
        <v>50.4</v>
      </c>
      <c r="AK10" s="322">
        <v>53.4</v>
      </c>
      <c r="AL10" s="322">
        <v>57.3</v>
      </c>
      <c r="AM10" s="322">
        <v>60.7</v>
      </c>
      <c r="AN10" s="322">
        <v>63.2</v>
      </c>
      <c r="AO10" s="322">
        <v>67.900000000000006</v>
      </c>
      <c r="AP10" s="322">
        <v>76.400000000000006</v>
      </c>
      <c r="AQ10" s="322">
        <v>83.9</v>
      </c>
      <c r="AR10" s="322">
        <v>91.4</v>
      </c>
      <c r="AS10" s="322">
        <v>100.5</v>
      </c>
      <c r="AT10" s="322">
        <v>107.9</v>
      </c>
      <c r="AU10" s="322">
        <v>117.2</v>
      </c>
      <c r="AV10" s="322">
        <v>124.9</v>
      </c>
      <c r="AW10" s="322">
        <v>135.30000000000001</v>
      </c>
      <c r="AX10" s="322">
        <v>146.4</v>
      </c>
      <c r="AY10" s="322">
        <v>159.69999999999999</v>
      </c>
      <c r="AZ10" s="322">
        <v>170.9</v>
      </c>
      <c r="BA10" s="322">
        <v>180.1</v>
      </c>
      <c r="BB10" s="322">
        <v>200.3</v>
      </c>
      <c r="BC10" s="322">
        <v>235.6</v>
      </c>
      <c r="BD10" s="322">
        <v>240.9</v>
      </c>
      <c r="BE10" s="322">
        <v>263.3</v>
      </c>
      <c r="BF10" s="322">
        <v>289.8</v>
      </c>
      <c r="BG10" s="322">
        <v>308.10000000000002</v>
      </c>
      <c r="BH10" s="322">
        <v>323.39999999999998</v>
      </c>
      <c r="BI10" s="322">
        <v>347.5</v>
      </c>
      <c r="BJ10" s="322">
        <v>374.5</v>
      </c>
      <c r="BK10" s="322">
        <v>398.9</v>
      </c>
      <c r="BL10" s="322">
        <v>425</v>
      </c>
      <c r="BM10" s="322">
        <v>457.1</v>
      </c>
      <c r="BN10" s="322">
        <v>483.4</v>
      </c>
      <c r="BO10" s="322">
        <v>503.1</v>
      </c>
      <c r="BP10" s="322">
        <v>545.20000000000005</v>
      </c>
      <c r="BQ10" s="322">
        <v>557.9</v>
      </c>
      <c r="BR10" s="322">
        <v>580.79999999999995</v>
      </c>
      <c r="BS10" s="322">
        <v>611.6</v>
      </c>
      <c r="BT10" s="322">
        <v>639.5</v>
      </c>
      <c r="BU10" s="322">
        <v>673.6</v>
      </c>
      <c r="BV10" s="322">
        <v>708.6</v>
      </c>
      <c r="BW10" s="322">
        <v>727.7</v>
      </c>
      <c r="BX10" s="322">
        <v>762.6</v>
      </c>
      <c r="BY10" s="322">
        <v>808</v>
      </c>
      <c r="BZ10" s="322">
        <v>863.9</v>
      </c>
      <c r="CA10" s="322">
        <v>934.5</v>
      </c>
      <c r="CB10" s="322">
        <v>991.9</v>
      </c>
      <c r="CC10" s="322">
        <v>1034.5999999999999</v>
      </c>
      <c r="CD10" s="322">
        <v>1041.9000000000001</v>
      </c>
      <c r="CE10" s="322">
        <v>1026.0999999999999</v>
      </c>
      <c r="CF10" s="322">
        <v>1057.0999999999999</v>
      </c>
      <c r="CG10" s="81">
        <v>1102.5999999999999</v>
      </c>
      <c r="CH10" s="322">
        <v>1132.0999999999999</v>
      </c>
      <c r="CI10" s="322">
        <v>1174.9000000000001</v>
      </c>
      <c r="CJ10" s="322">
        <v>1210.2</v>
      </c>
      <c r="CK10" s="322">
        <v>1237.5999999999999</v>
      </c>
      <c r="CL10" s="322">
        <v>1256.0999999999999</v>
      </c>
    </row>
    <row r="11" spans="1:90" x14ac:dyDescent="0.2">
      <c r="A11" s="322" t="s">
        <v>436</v>
      </c>
      <c r="B11" s="322" t="s">
        <v>646</v>
      </c>
      <c r="C11" s="322">
        <v>1.4</v>
      </c>
      <c r="D11" s="322">
        <v>0.8</v>
      </c>
      <c r="E11" s="322">
        <v>0.5</v>
      </c>
      <c r="F11" s="322">
        <v>0.4</v>
      </c>
      <c r="G11" s="322">
        <v>0.5</v>
      </c>
      <c r="H11" s="322">
        <v>0.7</v>
      </c>
      <c r="I11" s="322">
        <v>1</v>
      </c>
      <c r="J11" s="322">
        <v>1.4</v>
      </c>
      <c r="K11" s="322">
        <v>1.5</v>
      </c>
      <c r="L11" s="322">
        <v>1</v>
      </c>
      <c r="M11" s="322">
        <v>1.4</v>
      </c>
      <c r="N11" s="322">
        <v>2.8</v>
      </c>
      <c r="O11" s="322">
        <v>7.6</v>
      </c>
      <c r="P11" s="322">
        <v>11.4</v>
      </c>
      <c r="Q11" s="322">
        <v>14.1</v>
      </c>
      <c r="R11" s="322">
        <v>12.9</v>
      </c>
      <c r="S11" s="322">
        <v>10.7</v>
      </c>
      <c r="T11" s="322">
        <v>9.1</v>
      </c>
      <c r="U11" s="322">
        <v>11.3</v>
      </c>
      <c r="V11" s="322">
        <v>12.4</v>
      </c>
      <c r="W11" s="322">
        <v>10.199999999999999</v>
      </c>
      <c r="X11" s="322">
        <v>17.899999999999999</v>
      </c>
      <c r="Y11" s="322">
        <v>22.6</v>
      </c>
      <c r="Z11" s="322">
        <v>19.399999999999999</v>
      </c>
      <c r="AA11" s="322">
        <v>20.3</v>
      </c>
      <c r="AB11" s="322">
        <v>17.600000000000001</v>
      </c>
      <c r="AC11" s="322">
        <v>22</v>
      </c>
      <c r="AD11" s="322">
        <v>22</v>
      </c>
      <c r="AE11" s="322">
        <v>21.4</v>
      </c>
      <c r="AF11" s="322">
        <v>19</v>
      </c>
      <c r="AG11" s="322">
        <v>23.6</v>
      </c>
      <c r="AH11" s="322">
        <v>22.7</v>
      </c>
      <c r="AI11" s="322">
        <v>22.8</v>
      </c>
      <c r="AJ11" s="322">
        <v>24</v>
      </c>
      <c r="AK11" s="322">
        <v>26.2</v>
      </c>
      <c r="AL11" s="322">
        <v>28</v>
      </c>
      <c r="AM11" s="322">
        <v>30.9</v>
      </c>
      <c r="AN11" s="322">
        <v>33.700000000000003</v>
      </c>
      <c r="AO11" s="322">
        <v>32.700000000000003</v>
      </c>
      <c r="AP11" s="322">
        <v>39.4</v>
      </c>
      <c r="AQ11" s="322">
        <v>39.700000000000003</v>
      </c>
      <c r="AR11" s="322">
        <v>34.4</v>
      </c>
      <c r="AS11" s="322">
        <v>37.700000000000003</v>
      </c>
      <c r="AT11" s="322">
        <v>41.9</v>
      </c>
      <c r="AU11" s="322">
        <v>49.3</v>
      </c>
      <c r="AV11" s="322">
        <v>51.8</v>
      </c>
      <c r="AW11" s="322">
        <v>50.9</v>
      </c>
      <c r="AX11" s="322">
        <v>64.2</v>
      </c>
      <c r="AY11" s="322">
        <v>73</v>
      </c>
      <c r="AZ11" s="322">
        <v>83.5</v>
      </c>
      <c r="BA11" s="322">
        <v>88</v>
      </c>
      <c r="BB11" s="322">
        <v>84.8</v>
      </c>
      <c r="BC11" s="322">
        <v>81.099999999999994</v>
      </c>
      <c r="BD11" s="322">
        <v>63.1</v>
      </c>
      <c r="BE11" s="322">
        <v>77.2</v>
      </c>
      <c r="BF11" s="322">
        <v>94</v>
      </c>
      <c r="BG11" s="322">
        <v>96.5</v>
      </c>
      <c r="BH11" s="322">
        <v>106.5</v>
      </c>
      <c r="BI11" s="322">
        <v>127.1</v>
      </c>
      <c r="BJ11" s="322">
        <v>137.19999999999999</v>
      </c>
      <c r="BK11" s="322">
        <v>141.5</v>
      </c>
      <c r="BL11" s="322">
        <v>140.6</v>
      </c>
      <c r="BM11" s="322">
        <v>133.6</v>
      </c>
      <c r="BN11" s="322">
        <v>143.1</v>
      </c>
      <c r="BO11" s="322">
        <v>165.4</v>
      </c>
      <c r="BP11" s="322">
        <v>186.7</v>
      </c>
      <c r="BQ11" s="322">
        <v>211</v>
      </c>
      <c r="BR11" s="322">
        <v>223.6</v>
      </c>
      <c r="BS11" s="322">
        <v>237.1</v>
      </c>
      <c r="BT11" s="322">
        <v>239.2</v>
      </c>
      <c r="BU11" s="322">
        <v>248.8</v>
      </c>
      <c r="BV11" s="322">
        <v>254.7</v>
      </c>
      <c r="BW11" s="322">
        <v>193.5</v>
      </c>
      <c r="BX11" s="322">
        <v>181.3</v>
      </c>
      <c r="BY11" s="322">
        <v>231.8</v>
      </c>
      <c r="BZ11" s="322">
        <v>292</v>
      </c>
      <c r="CA11" s="322">
        <v>395.9</v>
      </c>
      <c r="CB11" s="322">
        <v>454.3</v>
      </c>
      <c r="CC11" s="322">
        <v>420.7</v>
      </c>
      <c r="CD11" s="322">
        <v>281.10000000000002</v>
      </c>
      <c r="CE11" s="322">
        <v>246</v>
      </c>
      <c r="CF11" s="322">
        <v>346.3</v>
      </c>
      <c r="CG11" s="81">
        <v>349.6</v>
      </c>
      <c r="CH11" s="322">
        <v>415.6</v>
      </c>
      <c r="CI11" s="322">
        <v>433.5</v>
      </c>
      <c r="CJ11" s="322">
        <v>495.2</v>
      </c>
      <c r="CK11" s="322">
        <v>515.4</v>
      </c>
      <c r="CL11" s="322" t="s">
        <v>110</v>
      </c>
    </row>
    <row r="12" spans="1:90" x14ac:dyDescent="0.2">
      <c r="A12" s="322" t="s">
        <v>434</v>
      </c>
      <c r="B12" s="322" t="s">
        <v>645</v>
      </c>
      <c r="C12" s="322" t="s">
        <v>110</v>
      </c>
      <c r="D12" s="322" t="s">
        <v>110</v>
      </c>
      <c r="E12" s="322" t="s">
        <v>110</v>
      </c>
      <c r="F12" s="322" t="s">
        <v>110</v>
      </c>
      <c r="G12" s="322" t="s">
        <v>110</v>
      </c>
      <c r="H12" s="322" t="s">
        <v>110</v>
      </c>
      <c r="I12" s="322" t="s">
        <v>110</v>
      </c>
      <c r="J12" s="322" t="s">
        <v>110</v>
      </c>
      <c r="K12" s="322" t="s">
        <v>110</v>
      </c>
      <c r="L12" s="322" t="s">
        <v>110</v>
      </c>
      <c r="M12" s="322" t="s">
        <v>110</v>
      </c>
      <c r="N12" s="322" t="s">
        <v>110</v>
      </c>
      <c r="O12" s="322" t="s">
        <v>110</v>
      </c>
      <c r="P12" s="322" t="s">
        <v>110</v>
      </c>
      <c r="Q12" s="322" t="s">
        <v>110</v>
      </c>
      <c r="R12" s="322" t="s">
        <v>110</v>
      </c>
      <c r="S12" s="322" t="s">
        <v>110</v>
      </c>
      <c r="T12" s="322" t="s">
        <v>110</v>
      </c>
      <c r="U12" s="322" t="s">
        <v>110</v>
      </c>
      <c r="V12" s="322" t="s">
        <v>110</v>
      </c>
      <c r="W12" s="322" t="s">
        <v>110</v>
      </c>
      <c r="X12" s="322" t="s">
        <v>110</v>
      </c>
      <c r="Y12" s="322" t="s">
        <v>110</v>
      </c>
      <c r="Z12" s="322" t="s">
        <v>110</v>
      </c>
      <c r="AA12" s="322" t="s">
        <v>110</v>
      </c>
      <c r="AB12" s="322" t="s">
        <v>110</v>
      </c>
      <c r="AC12" s="322" t="s">
        <v>110</v>
      </c>
      <c r="AD12" s="322" t="s">
        <v>110</v>
      </c>
      <c r="AE12" s="322" t="s">
        <v>110</v>
      </c>
      <c r="AF12" s="322" t="s">
        <v>110</v>
      </c>
      <c r="AG12" s="322">
        <v>0.1</v>
      </c>
      <c r="AH12" s="322">
        <v>0.1</v>
      </c>
      <c r="AI12" s="322">
        <v>0.1</v>
      </c>
      <c r="AJ12" s="322">
        <v>0.1</v>
      </c>
      <c r="AK12" s="322">
        <v>0.2</v>
      </c>
      <c r="AL12" s="322">
        <v>0.2</v>
      </c>
      <c r="AM12" s="322">
        <v>0.2</v>
      </c>
      <c r="AN12" s="322">
        <v>0.2</v>
      </c>
      <c r="AO12" s="322">
        <v>0.2</v>
      </c>
      <c r="AP12" s="322">
        <v>0.3</v>
      </c>
      <c r="AQ12" s="322">
        <v>0.4</v>
      </c>
      <c r="AR12" s="322">
        <v>0.4</v>
      </c>
      <c r="AS12" s="322">
        <v>0.4</v>
      </c>
      <c r="AT12" s="322">
        <v>0.4</v>
      </c>
      <c r="AU12" s="322">
        <v>0.4</v>
      </c>
      <c r="AV12" s="322">
        <v>0.4</v>
      </c>
      <c r="AW12" s="322">
        <v>0.5</v>
      </c>
      <c r="AX12" s="322">
        <v>0.7</v>
      </c>
      <c r="AY12" s="322">
        <v>0.7</v>
      </c>
      <c r="AZ12" s="322">
        <v>1</v>
      </c>
      <c r="BA12" s="322">
        <v>1.1000000000000001</v>
      </c>
      <c r="BB12" s="322">
        <v>1.6</v>
      </c>
      <c r="BC12" s="322">
        <v>1.5</v>
      </c>
      <c r="BD12" s="322">
        <v>1.4</v>
      </c>
      <c r="BE12" s="322">
        <v>1.2</v>
      </c>
      <c r="BF12" s="322">
        <v>1.3</v>
      </c>
      <c r="BG12" s="322">
        <v>1.9</v>
      </c>
      <c r="BH12" s="322">
        <v>1.7</v>
      </c>
      <c r="BI12" s="322">
        <v>2</v>
      </c>
      <c r="BJ12" s="322">
        <v>2.4</v>
      </c>
      <c r="BK12" s="322">
        <v>2.7</v>
      </c>
      <c r="BL12" s="322">
        <v>3</v>
      </c>
      <c r="BM12" s="322">
        <v>2.6</v>
      </c>
      <c r="BN12" s="322">
        <v>2.6</v>
      </c>
      <c r="BO12" s="322">
        <v>2.7</v>
      </c>
      <c r="BP12" s="322">
        <v>3.1</v>
      </c>
      <c r="BQ12" s="322">
        <v>3.9</v>
      </c>
      <c r="BR12" s="322">
        <v>5.2</v>
      </c>
      <c r="BS12" s="322">
        <v>5.0999999999999996</v>
      </c>
      <c r="BT12" s="322">
        <v>5.7</v>
      </c>
      <c r="BU12" s="322">
        <v>5.9</v>
      </c>
      <c r="BV12" s="322">
        <v>7.3</v>
      </c>
      <c r="BW12" s="322">
        <v>7.7</v>
      </c>
      <c r="BX12" s="322">
        <v>7.6</v>
      </c>
      <c r="BY12" s="322">
        <v>9</v>
      </c>
      <c r="BZ12" s="322">
        <v>10</v>
      </c>
      <c r="CA12" s="322">
        <v>12.1</v>
      </c>
      <c r="CB12" s="322">
        <v>14.6</v>
      </c>
      <c r="CC12" s="322">
        <v>15.3</v>
      </c>
      <c r="CD12" s="322">
        <v>18.8</v>
      </c>
      <c r="CE12" s="322">
        <v>14.8</v>
      </c>
      <c r="CF12" s="322">
        <v>15.7</v>
      </c>
      <c r="CG12" s="81">
        <v>16.7</v>
      </c>
      <c r="CH12" s="322">
        <v>18.2</v>
      </c>
      <c r="CI12" s="322">
        <v>19.399999999999999</v>
      </c>
      <c r="CJ12" s="322">
        <v>21.5</v>
      </c>
      <c r="CK12" s="322">
        <v>22.1</v>
      </c>
      <c r="CL12" s="322">
        <v>22.7</v>
      </c>
    </row>
    <row r="13" spans="1:90" x14ac:dyDescent="0.2">
      <c r="A13" s="322" t="s">
        <v>432</v>
      </c>
      <c r="B13" s="322" t="s">
        <v>644</v>
      </c>
      <c r="C13" s="322">
        <v>0.1</v>
      </c>
      <c r="D13" s="322">
        <v>0.1</v>
      </c>
      <c r="E13" s="322">
        <v>0.1</v>
      </c>
      <c r="F13" s="322">
        <v>0.1</v>
      </c>
      <c r="G13" s="322">
        <v>0.1</v>
      </c>
      <c r="H13" s="322">
        <v>0.1</v>
      </c>
      <c r="I13" s="322">
        <v>0.1</v>
      </c>
      <c r="J13" s="322">
        <v>0.3</v>
      </c>
      <c r="K13" s="322">
        <v>1.5</v>
      </c>
      <c r="L13" s="322">
        <v>1.6</v>
      </c>
      <c r="M13" s="322">
        <v>1.8</v>
      </c>
      <c r="N13" s="322">
        <v>1.9</v>
      </c>
      <c r="O13" s="322">
        <v>2.2999999999999998</v>
      </c>
      <c r="P13" s="322">
        <v>2.9</v>
      </c>
      <c r="Q13" s="322">
        <v>3.8</v>
      </c>
      <c r="R13" s="322">
        <v>4.3</v>
      </c>
      <c r="S13" s="322">
        <v>5.3</v>
      </c>
      <c r="T13" s="322">
        <v>6.6</v>
      </c>
      <c r="U13" s="322">
        <v>5.6</v>
      </c>
      <c r="V13" s="322">
        <v>4.5999999999999996</v>
      </c>
      <c r="W13" s="322">
        <v>4.9000000000000004</v>
      </c>
      <c r="X13" s="322">
        <v>5.5</v>
      </c>
      <c r="Y13" s="322">
        <v>6.7</v>
      </c>
      <c r="Z13" s="322">
        <v>6.9</v>
      </c>
      <c r="AA13" s="322">
        <v>7.1</v>
      </c>
      <c r="AB13" s="322">
        <v>8.1</v>
      </c>
      <c r="AC13" s="322">
        <v>9.1</v>
      </c>
      <c r="AD13" s="322">
        <v>10</v>
      </c>
      <c r="AE13" s="322">
        <v>11.4</v>
      </c>
      <c r="AF13" s="322">
        <v>11.4</v>
      </c>
      <c r="AG13" s="322">
        <v>13.9</v>
      </c>
      <c r="AH13" s="322">
        <v>16.5</v>
      </c>
      <c r="AI13" s="322">
        <v>17.100000000000001</v>
      </c>
      <c r="AJ13" s="322">
        <v>19.2</v>
      </c>
      <c r="AK13" s="322">
        <v>21.7</v>
      </c>
      <c r="AL13" s="322">
        <v>22.5</v>
      </c>
      <c r="AM13" s="322">
        <v>23.5</v>
      </c>
      <c r="AN13" s="322">
        <v>31.4</v>
      </c>
      <c r="AO13" s="322">
        <v>35</v>
      </c>
      <c r="AP13" s="322">
        <v>38.799999999999997</v>
      </c>
      <c r="AQ13" s="322">
        <v>44.3</v>
      </c>
      <c r="AR13" s="322">
        <v>46.6</v>
      </c>
      <c r="AS13" s="322">
        <v>51.5</v>
      </c>
      <c r="AT13" s="322">
        <v>59.6</v>
      </c>
      <c r="AU13" s="322">
        <v>76</v>
      </c>
      <c r="AV13" s="322">
        <v>85.8</v>
      </c>
      <c r="AW13" s="322">
        <v>89.9</v>
      </c>
      <c r="AX13" s="322">
        <v>102</v>
      </c>
      <c r="AY13" s="322">
        <v>113.9</v>
      </c>
      <c r="AZ13" s="322">
        <v>132.1</v>
      </c>
      <c r="BA13" s="322">
        <v>153.69999999999999</v>
      </c>
      <c r="BB13" s="322">
        <v>167.2</v>
      </c>
      <c r="BC13" s="322">
        <v>196.9</v>
      </c>
      <c r="BD13" s="322">
        <v>210.1</v>
      </c>
      <c r="BE13" s="322">
        <v>227.2</v>
      </c>
      <c r="BF13" s="322">
        <v>258.8</v>
      </c>
      <c r="BG13" s="322">
        <v>282.8</v>
      </c>
      <c r="BH13" s="322">
        <v>304.89999999999998</v>
      </c>
      <c r="BI13" s="322">
        <v>324.60000000000002</v>
      </c>
      <c r="BJ13" s="322">
        <v>363.2</v>
      </c>
      <c r="BK13" s="322">
        <v>386.9</v>
      </c>
      <c r="BL13" s="322">
        <v>412.1</v>
      </c>
      <c r="BM13" s="322">
        <v>432.2</v>
      </c>
      <c r="BN13" s="322">
        <v>457.1</v>
      </c>
      <c r="BO13" s="322">
        <v>479.6</v>
      </c>
      <c r="BP13" s="322">
        <v>510.7</v>
      </c>
      <c r="BQ13" s="322">
        <v>535.5</v>
      </c>
      <c r="BR13" s="322">
        <v>557.9</v>
      </c>
      <c r="BS13" s="322">
        <v>590.29999999999995</v>
      </c>
      <c r="BT13" s="322">
        <v>627.79999999999995</v>
      </c>
      <c r="BU13" s="322">
        <v>664.6</v>
      </c>
      <c r="BV13" s="322">
        <v>709.4</v>
      </c>
      <c r="BW13" s="322">
        <v>736.9</v>
      </c>
      <c r="BX13" s="322">
        <v>755.2</v>
      </c>
      <c r="BY13" s="322">
        <v>783.2</v>
      </c>
      <c r="BZ13" s="322">
        <v>833.6</v>
      </c>
      <c r="CA13" s="322">
        <v>878</v>
      </c>
      <c r="CB13" s="322">
        <v>927.2</v>
      </c>
      <c r="CC13" s="322">
        <v>966.1</v>
      </c>
      <c r="CD13" s="322">
        <v>993.1</v>
      </c>
      <c r="CE13" s="322">
        <v>969.4</v>
      </c>
      <c r="CF13" s="322">
        <v>989</v>
      </c>
      <c r="CG13" s="81">
        <v>922.2</v>
      </c>
      <c r="CH13" s="322">
        <v>956.2</v>
      </c>
      <c r="CI13" s="322">
        <v>1109.8</v>
      </c>
      <c r="CJ13" s="322">
        <v>1160</v>
      </c>
      <c r="CK13" s="322">
        <v>1208.5999999999999</v>
      </c>
      <c r="CL13" s="322">
        <v>1254.7</v>
      </c>
    </row>
    <row r="14" spans="1:90" x14ac:dyDescent="0.2">
      <c r="A14" s="322" t="s">
        <v>430</v>
      </c>
      <c r="B14" s="322" t="s">
        <v>635</v>
      </c>
      <c r="C14" s="322">
        <v>0.1</v>
      </c>
      <c r="D14" s="322">
        <v>0.1</v>
      </c>
      <c r="E14" s="322">
        <v>0.1</v>
      </c>
      <c r="F14" s="322">
        <v>0.1</v>
      </c>
      <c r="G14" s="322">
        <v>0.1</v>
      </c>
      <c r="H14" s="322">
        <v>0.1</v>
      </c>
      <c r="I14" s="322">
        <v>0.1</v>
      </c>
      <c r="J14" s="322">
        <v>0.3</v>
      </c>
      <c r="K14" s="322">
        <v>1.5</v>
      </c>
      <c r="L14" s="322">
        <v>1.6</v>
      </c>
      <c r="M14" s="322">
        <v>1.8</v>
      </c>
      <c r="N14" s="322">
        <v>1.9</v>
      </c>
      <c r="O14" s="322">
        <v>2.2999999999999998</v>
      </c>
      <c r="P14" s="322">
        <v>2.9</v>
      </c>
      <c r="Q14" s="322">
        <v>3.8</v>
      </c>
      <c r="R14" s="322">
        <v>4.3</v>
      </c>
      <c r="S14" s="322">
        <v>5.3</v>
      </c>
      <c r="T14" s="322">
        <v>6.6</v>
      </c>
      <c r="U14" s="322">
        <v>5.6</v>
      </c>
      <c r="V14" s="322">
        <v>4.5999999999999996</v>
      </c>
      <c r="W14" s="322">
        <v>4.9000000000000004</v>
      </c>
      <c r="X14" s="322">
        <v>5.5</v>
      </c>
      <c r="Y14" s="322">
        <v>6.6</v>
      </c>
      <c r="Z14" s="322">
        <v>6.9</v>
      </c>
      <c r="AA14" s="322">
        <v>7.1</v>
      </c>
      <c r="AB14" s="322">
        <v>8.1</v>
      </c>
      <c r="AC14" s="322">
        <v>9.1</v>
      </c>
      <c r="AD14" s="322">
        <v>10</v>
      </c>
      <c r="AE14" s="322">
        <v>11.4</v>
      </c>
      <c r="AF14" s="322">
        <v>11.4</v>
      </c>
      <c r="AG14" s="322">
        <v>13.8</v>
      </c>
      <c r="AH14" s="322">
        <v>16.399999999999999</v>
      </c>
      <c r="AI14" s="322">
        <v>17</v>
      </c>
      <c r="AJ14" s="322">
        <v>19.100000000000001</v>
      </c>
      <c r="AK14" s="322">
        <v>21.7</v>
      </c>
      <c r="AL14" s="322">
        <v>22.4</v>
      </c>
      <c r="AM14" s="322">
        <v>23.4</v>
      </c>
      <c r="AN14" s="322">
        <v>31.3</v>
      </c>
      <c r="AO14" s="322">
        <v>34.9</v>
      </c>
      <c r="AP14" s="322">
        <v>38.700000000000003</v>
      </c>
      <c r="AQ14" s="322">
        <v>44.1</v>
      </c>
      <c r="AR14" s="322">
        <v>46.4</v>
      </c>
      <c r="AS14" s="322">
        <v>51.2</v>
      </c>
      <c r="AT14" s="322">
        <v>59.2</v>
      </c>
      <c r="AU14" s="322">
        <v>75.5</v>
      </c>
      <c r="AV14" s="322">
        <v>85.2</v>
      </c>
      <c r="AW14" s="322">
        <v>89.3</v>
      </c>
      <c r="AX14" s="322">
        <v>101.3</v>
      </c>
      <c r="AY14" s="322">
        <v>113.1</v>
      </c>
      <c r="AZ14" s="322">
        <v>131.30000000000001</v>
      </c>
      <c r="BA14" s="322">
        <v>152.69999999999999</v>
      </c>
      <c r="BB14" s="322">
        <v>166.2</v>
      </c>
      <c r="BC14" s="322">
        <v>195.7</v>
      </c>
      <c r="BD14" s="322">
        <v>208.9</v>
      </c>
      <c r="BE14" s="322">
        <v>226</v>
      </c>
      <c r="BF14" s="322">
        <v>257.5</v>
      </c>
      <c r="BG14" s="322">
        <v>281.39999999999998</v>
      </c>
      <c r="BH14" s="322">
        <v>303.39999999999998</v>
      </c>
      <c r="BI14" s="322">
        <v>323.10000000000002</v>
      </c>
      <c r="BJ14" s="322">
        <v>361.5</v>
      </c>
      <c r="BK14" s="322">
        <v>385.2</v>
      </c>
      <c r="BL14" s="322">
        <v>410.1</v>
      </c>
      <c r="BM14" s="322">
        <v>430.2</v>
      </c>
      <c r="BN14" s="322">
        <v>455</v>
      </c>
      <c r="BO14" s="322">
        <v>477.4</v>
      </c>
      <c r="BP14" s="322">
        <v>508.2</v>
      </c>
      <c r="BQ14" s="322">
        <v>532.79999999999995</v>
      </c>
      <c r="BR14" s="322">
        <v>555.1</v>
      </c>
      <c r="BS14" s="322">
        <v>587.20000000000005</v>
      </c>
      <c r="BT14" s="322">
        <v>624.70000000000005</v>
      </c>
      <c r="BU14" s="322">
        <v>661.3</v>
      </c>
      <c r="BV14" s="322">
        <v>705.8</v>
      </c>
      <c r="BW14" s="322">
        <v>733.2</v>
      </c>
      <c r="BX14" s="322">
        <v>751.5</v>
      </c>
      <c r="BY14" s="322">
        <v>779.3</v>
      </c>
      <c r="BZ14" s="322">
        <v>829.2</v>
      </c>
      <c r="CA14" s="322">
        <v>873.3</v>
      </c>
      <c r="CB14" s="322">
        <v>922.6</v>
      </c>
      <c r="CC14" s="322">
        <v>961.4</v>
      </c>
      <c r="CD14" s="322">
        <v>988.2</v>
      </c>
      <c r="CE14" s="322">
        <v>964.4</v>
      </c>
      <c r="CF14" s="322">
        <v>984.1</v>
      </c>
      <c r="CG14" s="81">
        <v>917.8</v>
      </c>
      <c r="CH14" s="322">
        <v>951.6</v>
      </c>
      <c r="CI14" s="322">
        <v>1104.5999999999999</v>
      </c>
      <c r="CJ14" s="322">
        <v>1154.9000000000001</v>
      </c>
      <c r="CK14" s="322">
        <v>1203.5</v>
      </c>
      <c r="CL14" s="322">
        <v>1249.5999999999999</v>
      </c>
    </row>
    <row r="15" spans="1:90" x14ac:dyDescent="0.2">
      <c r="A15" s="322" t="s">
        <v>428</v>
      </c>
      <c r="B15" s="322" t="s">
        <v>643</v>
      </c>
      <c r="C15" s="322" t="s">
        <v>110</v>
      </c>
      <c r="D15" s="322" t="s">
        <v>110</v>
      </c>
      <c r="E15" s="322" t="s">
        <v>110</v>
      </c>
      <c r="F15" s="322" t="s">
        <v>110</v>
      </c>
      <c r="G15" s="322" t="s">
        <v>110</v>
      </c>
      <c r="H15" s="322" t="s">
        <v>110</v>
      </c>
      <c r="I15" s="322" t="s">
        <v>110</v>
      </c>
      <c r="J15" s="322" t="s">
        <v>110</v>
      </c>
      <c r="K15" s="322" t="s">
        <v>110</v>
      </c>
      <c r="L15" s="322" t="s">
        <v>110</v>
      </c>
      <c r="M15" s="322" t="s">
        <v>110</v>
      </c>
      <c r="N15" s="322" t="s">
        <v>110</v>
      </c>
      <c r="O15" s="322" t="s">
        <v>110</v>
      </c>
      <c r="P15" s="322" t="s">
        <v>110</v>
      </c>
      <c r="Q15" s="322" t="s">
        <v>110</v>
      </c>
      <c r="R15" s="322" t="s">
        <v>110</v>
      </c>
      <c r="S15" s="322" t="s">
        <v>110</v>
      </c>
      <c r="T15" s="322" t="s">
        <v>110</v>
      </c>
      <c r="U15" s="322" t="s">
        <v>110</v>
      </c>
      <c r="V15" s="322" t="s">
        <v>110</v>
      </c>
      <c r="W15" s="322" t="s">
        <v>110</v>
      </c>
      <c r="X15" s="322" t="s">
        <v>110</v>
      </c>
      <c r="Y15" s="322">
        <v>0</v>
      </c>
      <c r="Z15" s="322">
        <v>0</v>
      </c>
      <c r="AA15" s="322">
        <v>0</v>
      </c>
      <c r="AB15" s="322">
        <v>0</v>
      </c>
      <c r="AC15" s="322">
        <v>0</v>
      </c>
      <c r="AD15" s="322">
        <v>0</v>
      </c>
      <c r="AE15" s="322">
        <v>0</v>
      </c>
      <c r="AF15" s="322">
        <v>0</v>
      </c>
      <c r="AG15" s="322">
        <v>0</v>
      </c>
      <c r="AH15" s="322">
        <v>0</v>
      </c>
      <c r="AI15" s="322">
        <v>0.1</v>
      </c>
      <c r="AJ15" s="322">
        <v>0.1</v>
      </c>
      <c r="AK15" s="322">
        <v>0.1</v>
      </c>
      <c r="AL15" s="322">
        <v>0.1</v>
      </c>
      <c r="AM15" s="322">
        <v>0.1</v>
      </c>
      <c r="AN15" s="322">
        <v>0.1</v>
      </c>
      <c r="AO15" s="322">
        <v>0.1</v>
      </c>
      <c r="AP15" s="322">
        <v>0.1</v>
      </c>
      <c r="AQ15" s="322">
        <v>0.2</v>
      </c>
      <c r="AR15" s="322">
        <v>0.2</v>
      </c>
      <c r="AS15" s="322">
        <v>0.3</v>
      </c>
      <c r="AT15" s="322">
        <v>0.4</v>
      </c>
      <c r="AU15" s="322">
        <v>0.5</v>
      </c>
      <c r="AV15" s="322">
        <v>0.6</v>
      </c>
      <c r="AW15" s="322">
        <v>0.6</v>
      </c>
      <c r="AX15" s="322">
        <v>0.6</v>
      </c>
      <c r="AY15" s="322">
        <v>0.8</v>
      </c>
      <c r="AZ15" s="322">
        <v>0.9</v>
      </c>
      <c r="BA15" s="322">
        <v>0.9</v>
      </c>
      <c r="BB15" s="322">
        <v>1</v>
      </c>
      <c r="BC15" s="322">
        <v>1.2</v>
      </c>
      <c r="BD15" s="322">
        <v>1.2</v>
      </c>
      <c r="BE15" s="322">
        <v>1.3</v>
      </c>
      <c r="BF15" s="322">
        <v>1.3</v>
      </c>
      <c r="BG15" s="322">
        <v>1.4</v>
      </c>
      <c r="BH15" s="322">
        <v>1.5</v>
      </c>
      <c r="BI15" s="322">
        <v>1.5</v>
      </c>
      <c r="BJ15" s="322">
        <v>1.7</v>
      </c>
      <c r="BK15" s="322">
        <v>1.7</v>
      </c>
      <c r="BL15" s="322">
        <v>2</v>
      </c>
      <c r="BM15" s="322">
        <v>2.1</v>
      </c>
      <c r="BN15" s="322">
        <v>2.1</v>
      </c>
      <c r="BO15" s="322">
        <v>2.2000000000000002</v>
      </c>
      <c r="BP15" s="322">
        <v>2.5</v>
      </c>
      <c r="BQ15" s="322">
        <v>2.7</v>
      </c>
      <c r="BR15" s="322">
        <v>2.8</v>
      </c>
      <c r="BS15" s="322">
        <v>3</v>
      </c>
      <c r="BT15" s="322">
        <v>3.1</v>
      </c>
      <c r="BU15" s="322">
        <v>3.3</v>
      </c>
      <c r="BV15" s="322">
        <v>3.6</v>
      </c>
      <c r="BW15" s="322">
        <v>3.7</v>
      </c>
      <c r="BX15" s="322">
        <v>3.8</v>
      </c>
      <c r="BY15" s="322">
        <v>3.9</v>
      </c>
      <c r="BZ15" s="322">
        <v>4.4000000000000004</v>
      </c>
      <c r="CA15" s="322">
        <v>4.7</v>
      </c>
      <c r="CB15" s="322">
        <v>4.5999999999999996</v>
      </c>
      <c r="CC15" s="322">
        <v>4.7</v>
      </c>
      <c r="CD15" s="322">
        <v>4.8</v>
      </c>
      <c r="CE15" s="322">
        <v>5</v>
      </c>
      <c r="CF15" s="322">
        <v>4.9000000000000004</v>
      </c>
      <c r="CG15" s="81">
        <v>4.4000000000000004</v>
      </c>
      <c r="CH15" s="322">
        <v>4.5999999999999996</v>
      </c>
      <c r="CI15" s="322">
        <v>5.2</v>
      </c>
      <c r="CJ15" s="322">
        <v>5.0999999999999996</v>
      </c>
      <c r="CK15" s="322">
        <v>5.0999999999999996</v>
      </c>
      <c r="CL15" s="322">
        <v>5.0999999999999996</v>
      </c>
    </row>
    <row r="16" spans="1:90" x14ac:dyDescent="0.2">
      <c r="A16" s="322" t="s">
        <v>426</v>
      </c>
      <c r="B16" s="322" t="s">
        <v>642</v>
      </c>
      <c r="C16" s="322">
        <v>0.1</v>
      </c>
      <c r="D16" s="322">
        <v>0.1</v>
      </c>
      <c r="E16" s="322">
        <v>0.1</v>
      </c>
      <c r="F16" s="322">
        <v>0.1</v>
      </c>
      <c r="G16" s="322">
        <v>0.1</v>
      </c>
      <c r="H16" s="322">
        <v>0.1</v>
      </c>
      <c r="I16" s="322">
        <v>0.1</v>
      </c>
      <c r="J16" s="322">
        <v>0.1</v>
      </c>
      <c r="K16" s="322">
        <v>0.1</v>
      </c>
      <c r="L16" s="322">
        <v>0.1</v>
      </c>
      <c r="M16" s="322">
        <v>0.1</v>
      </c>
      <c r="N16" s="322">
        <v>0.1</v>
      </c>
      <c r="O16" s="322">
        <v>0.1</v>
      </c>
      <c r="P16" s="322">
        <v>0.1</v>
      </c>
      <c r="Q16" s="322">
        <v>0.1</v>
      </c>
      <c r="R16" s="322">
        <v>0.1</v>
      </c>
      <c r="S16" s="322">
        <v>0.1</v>
      </c>
      <c r="T16" s="322">
        <v>0.1</v>
      </c>
      <c r="U16" s="322">
        <v>0.1</v>
      </c>
      <c r="V16" s="322">
        <v>0.2</v>
      </c>
      <c r="W16" s="322">
        <v>0.2</v>
      </c>
      <c r="X16" s="322">
        <v>0.2</v>
      </c>
      <c r="Y16" s="322">
        <v>0.3</v>
      </c>
      <c r="Z16" s="322">
        <v>0.3</v>
      </c>
      <c r="AA16" s="322">
        <v>0.3</v>
      </c>
      <c r="AB16" s="322">
        <v>0.4</v>
      </c>
      <c r="AC16" s="322">
        <v>0.4</v>
      </c>
      <c r="AD16" s="322">
        <v>0.4</v>
      </c>
      <c r="AE16" s="322">
        <v>0.4</v>
      </c>
      <c r="AF16" s="322">
        <v>0.5</v>
      </c>
      <c r="AG16" s="322">
        <v>0.4</v>
      </c>
      <c r="AH16" s="322">
        <v>2.8</v>
      </c>
      <c r="AI16" s="322">
        <v>3</v>
      </c>
      <c r="AJ16" s="322">
        <v>3.3</v>
      </c>
      <c r="AK16" s="322">
        <v>3.5</v>
      </c>
      <c r="AL16" s="322">
        <v>3.9</v>
      </c>
      <c r="AM16" s="322">
        <v>4.2</v>
      </c>
      <c r="AN16" s="322">
        <v>4.9000000000000004</v>
      </c>
      <c r="AO16" s="322">
        <v>5.6</v>
      </c>
      <c r="AP16" s="322">
        <v>6.6</v>
      </c>
      <c r="AQ16" s="322">
        <v>7.2</v>
      </c>
      <c r="AR16" s="322">
        <v>8.4</v>
      </c>
      <c r="AS16" s="322">
        <v>9.1</v>
      </c>
      <c r="AT16" s="322">
        <v>9.6999999999999993</v>
      </c>
      <c r="AU16" s="322">
        <v>11.8</v>
      </c>
      <c r="AV16" s="322">
        <v>14.7</v>
      </c>
      <c r="AW16" s="322">
        <v>16.399999999999999</v>
      </c>
      <c r="AX16" s="322">
        <v>16.7</v>
      </c>
      <c r="AY16" s="322">
        <v>18.7</v>
      </c>
      <c r="AZ16" s="322">
        <v>23.6</v>
      </c>
      <c r="BA16" s="322">
        <v>31.3</v>
      </c>
      <c r="BB16" s="322">
        <v>40.6</v>
      </c>
      <c r="BC16" s="322">
        <v>51.2</v>
      </c>
      <c r="BD16" s="322">
        <v>60.1</v>
      </c>
      <c r="BE16" s="322">
        <v>66.2</v>
      </c>
      <c r="BF16" s="322">
        <v>75.400000000000006</v>
      </c>
      <c r="BG16" s="322">
        <v>85.7</v>
      </c>
      <c r="BH16" s="322">
        <v>91.1</v>
      </c>
      <c r="BI16" s="322">
        <v>86.7</v>
      </c>
      <c r="BJ16" s="322">
        <v>91.4</v>
      </c>
      <c r="BK16" s="322">
        <v>95.4</v>
      </c>
      <c r="BL16" s="322">
        <v>98.9</v>
      </c>
      <c r="BM16" s="322">
        <v>97.3</v>
      </c>
      <c r="BN16" s="322">
        <v>89.7</v>
      </c>
      <c r="BO16" s="322">
        <v>87.7</v>
      </c>
      <c r="BP16" s="322">
        <v>87.1</v>
      </c>
      <c r="BQ16" s="322">
        <v>92.9</v>
      </c>
      <c r="BR16" s="322">
        <v>100.3</v>
      </c>
      <c r="BS16" s="322">
        <v>103.6</v>
      </c>
      <c r="BT16" s="322">
        <v>102.8</v>
      </c>
      <c r="BU16" s="322">
        <v>106.3</v>
      </c>
      <c r="BV16" s="322">
        <v>119.5</v>
      </c>
      <c r="BW16" s="322">
        <v>115.6</v>
      </c>
      <c r="BX16" s="322">
        <v>100.3</v>
      </c>
      <c r="BY16" s="322">
        <v>97.3</v>
      </c>
      <c r="BZ16" s="322">
        <v>102.2</v>
      </c>
      <c r="CA16" s="322">
        <v>115.8</v>
      </c>
      <c r="CB16" s="322">
        <v>136.1</v>
      </c>
      <c r="CC16" s="322">
        <v>151.30000000000001</v>
      </c>
      <c r="CD16" s="322">
        <v>139.6</v>
      </c>
      <c r="CE16" s="322">
        <v>136.30000000000001</v>
      </c>
      <c r="CF16" s="322">
        <v>137.19999999999999</v>
      </c>
      <c r="CG16" s="81">
        <v>135.6</v>
      </c>
      <c r="CH16" s="322">
        <v>128</v>
      </c>
      <c r="CI16" s="322">
        <v>238.8</v>
      </c>
      <c r="CJ16" s="322">
        <v>152</v>
      </c>
      <c r="CK16" s="322">
        <v>128.80000000000001</v>
      </c>
      <c r="CL16" s="322">
        <v>131.69999999999999</v>
      </c>
    </row>
    <row r="17" spans="1:90" x14ac:dyDescent="0.2">
      <c r="A17" s="322" t="s">
        <v>424</v>
      </c>
      <c r="B17" s="322" t="s">
        <v>641</v>
      </c>
      <c r="C17" s="322">
        <v>0.1</v>
      </c>
      <c r="D17" s="322">
        <v>0.1</v>
      </c>
      <c r="E17" s="322">
        <v>0.1</v>
      </c>
      <c r="F17" s="322">
        <v>0.1</v>
      </c>
      <c r="G17" s="322">
        <v>0.1</v>
      </c>
      <c r="H17" s="322">
        <v>0.1</v>
      </c>
      <c r="I17" s="322">
        <v>0.1</v>
      </c>
      <c r="J17" s="322">
        <v>0.1</v>
      </c>
      <c r="K17" s="322">
        <v>0.1</v>
      </c>
      <c r="L17" s="322">
        <v>0.1</v>
      </c>
      <c r="M17" s="322">
        <v>0.1</v>
      </c>
      <c r="N17" s="322">
        <v>0.1</v>
      </c>
      <c r="O17" s="322">
        <v>0.1</v>
      </c>
      <c r="P17" s="322">
        <v>0.1</v>
      </c>
      <c r="Q17" s="322">
        <v>0.1</v>
      </c>
      <c r="R17" s="322">
        <v>0.1</v>
      </c>
      <c r="S17" s="322">
        <v>0.1</v>
      </c>
      <c r="T17" s="322">
        <v>0.1</v>
      </c>
      <c r="U17" s="322">
        <v>0.1</v>
      </c>
      <c r="V17" s="322">
        <v>0.2</v>
      </c>
      <c r="W17" s="322">
        <v>0.2</v>
      </c>
      <c r="X17" s="322">
        <v>0.2</v>
      </c>
      <c r="Y17" s="322">
        <v>0.3</v>
      </c>
      <c r="Z17" s="322">
        <v>0.3</v>
      </c>
      <c r="AA17" s="322">
        <v>0.3</v>
      </c>
      <c r="AB17" s="322">
        <v>0.4</v>
      </c>
      <c r="AC17" s="322">
        <v>0.4</v>
      </c>
      <c r="AD17" s="322">
        <v>0.4</v>
      </c>
      <c r="AE17" s="322">
        <v>0.4</v>
      </c>
      <c r="AF17" s="322">
        <v>0.5</v>
      </c>
      <c r="AG17" s="322">
        <v>0.4</v>
      </c>
      <c r="AH17" s="322">
        <v>2.8</v>
      </c>
      <c r="AI17" s="322">
        <v>3</v>
      </c>
      <c r="AJ17" s="322">
        <v>3.3</v>
      </c>
      <c r="AK17" s="322">
        <v>3.5</v>
      </c>
      <c r="AL17" s="322">
        <v>3.9</v>
      </c>
      <c r="AM17" s="322">
        <v>4.2</v>
      </c>
      <c r="AN17" s="322">
        <v>4.9000000000000004</v>
      </c>
      <c r="AO17" s="322">
        <v>5.6</v>
      </c>
      <c r="AP17" s="322">
        <v>6.6</v>
      </c>
      <c r="AQ17" s="322">
        <v>7.2</v>
      </c>
      <c r="AR17" s="322">
        <v>8.4</v>
      </c>
      <c r="AS17" s="322">
        <v>9.1</v>
      </c>
      <c r="AT17" s="322">
        <v>9.6999999999999993</v>
      </c>
      <c r="AU17" s="322">
        <v>11.8</v>
      </c>
      <c r="AV17" s="322">
        <v>14.7</v>
      </c>
      <c r="AW17" s="322">
        <v>16.399999999999999</v>
      </c>
      <c r="AX17" s="322">
        <v>16.600000000000001</v>
      </c>
      <c r="AY17" s="322">
        <v>18.7</v>
      </c>
      <c r="AZ17" s="322">
        <v>23.5</v>
      </c>
      <c r="BA17" s="322">
        <v>31.3</v>
      </c>
      <c r="BB17" s="322">
        <v>40.5</v>
      </c>
      <c r="BC17" s="322">
        <v>51.1</v>
      </c>
      <c r="BD17" s="322">
        <v>60</v>
      </c>
      <c r="BE17" s="322">
        <v>66</v>
      </c>
      <c r="BF17" s="322">
        <v>75.2</v>
      </c>
      <c r="BG17" s="322">
        <v>85.6</v>
      </c>
      <c r="BH17" s="322">
        <v>90.9</v>
      </c>
      <c r="BI17" s="322">
        <v>86.6</v>
      </c>
      <c r="BJ17" s="322">
        <v>91.2</v>
      </c>
      <c r="BK17" s="322">
        <v>95.2</v>
      </c>
      <c r="BL17" s="322">
        <v>98.7</v>
      </c>
      <c r="BM17" s="322">
        <v>96.9</v>
      </c>
      <c r="BN17" s="322">
        <v>89.2</v>
      </c>
      <c r="BO17" s="322">
        <v>87.1</v>
      </c>
      <c r="BP17" s="322">
        <v>86.3</v>
      </c>
      <c r="BQ17" s="322">
        <v>92</v>
      </c>
      <c r="BR17" s="322">
        <v>99</v>
      </c>
      <c r="BS17" s="322">
        <v>102.1</v>
      </c>
      <c r="BT17" s="322">
        <v>101.1</v>
      </c>
      <c r="BU17" s="322">
        <v>104.8</v>
      </c>
      <c r="BV17" s="322">
        <v>118.2</v>
      </c>
      <c r="BW17" s="322">
        <v>114.2</v>
      </c>
      <c r="BX17" s="322">
        <v>98.8</v>
      </c>
      <c r="BY17" s="322">
        <v>95.6</v>
      </c>
      <c r="BZ17" s="322">
        <v>100.1</v>
      </c>
      <c r="CA17" s="322">
        <v>113.6</v>
      </c>
      <c r="CB17" s="322">
        <v>133.80000000000001</v>
      </c>
      <c r="CC17" s="322">
        <v>149</v>
      </c>
      <c r="CD17" s="322">
        <v>136.4</v>
      </c>
      <c r="CE17" s="322">
        <v>115.4</v>
      </c>
      <c r="CF17" s="322">
        <v>117.8</v>
      </c>
      <c r="CG17" s="81">
        <v>114.2</v>
      </c>
      <c r="CH17" s="322">
        <v>103.6</v>
      </c>
      <c r="CI17" s="322">
        <v>103.9</v>
      </c>
      <c r="CJ17" s="322">
        <v>107.5</v>
      </c>
      <c r="CK17" s="322">
        <v>108.5</v>
      </c>
      <c r="CL17" s="322">
        <v>112.2</v>
      </c>
    </row>
    <row r="18" spans="1:90" x14ac:dyDescent="0.2">
      <c r="A18" s="322" t="s">
        <v>422</v>
      </c>
      <c r="B18" s="322" t="s">
        <v>640</v>
      </c>
      <c r="C18" s="322" t="s">
        <v>110</v>
      </c>
      <c r="D18" s="322" t="s">
        <v>110</v>
      </c>
      <c r="E18" s="322" t="s">
        <v>110</v>
      </c>
      <c r="F18" s="322" t="s">
        <v>110</v>
      </c>
      <c r="G18" s="322" t="s">
        <v>110</v>
      </c>
      <c r="H18" s="322" t="s">
        <v>110</v>
      </c>
      <c r="I18" s="322" t="s">
        <v>110</v>
      </c>
      <c r="J18" s="322" t="s">
        <v>110</v>
      </c>
      <c r="K18" s="322" t="s">
        <v>110</v>
      </c>
      <c r="L18" s="322" t="s">
        <v>110</v>
      </c>
      <c r="M18" s="322" t="s">
        <v>110</v>
      </c>
      <c r="N18" s="322" t="s">
        <v>110</v>
      </c>
      <c r="O18" s="322" t="s">
        <v>110</v>
      </c>
      <c r="P18" s="322" t="s">
        <v>110</v>
      </c>
      <c r="Q18" s="322" t="s">
        <v>110</v>
      </c>
      <c r="R18" s="322" t="s">
        <v>110</v>
      </c>
      <c r="S18" s="322" t="s">
        <v>110</v>
      </c>
      <c r="T18" s="322" t="s">
        <v>110</v>
      </c>
      <c r="U18" s="322" t="s">
        <v>110</v>
      </c>
      <c r="V18" s="322" t="s">
        <v>110</v>
      </c>
      <c r="W18" s="322" t="s">
        <v>110</v>
      </c>
      <c r="X18" s="322" t="s">
        <v>110</v>
      </c>
      <c r="Y18" s="322" t="s">
        <v>110</v>
      </c>
      <c r="Z18" s="322" t="s">
        <v>110</v>
      </c>
      <c r="AA18" s="322" t="s">
        <v>110</v>
      </c>
      <c r="AB18" s="322" t="s">
        <v>110</v>
      </c>
      <c r="AC18" s="322" t="s">
        <v>110</v>
      </c>
      <c r="AD18" s="322" t="s">
        <v>110</v>
      </c>
      <c r="AE18" s="322" t="s">
        <v>110</v>
      </c>
      <c r="AF18" s="322" t="s">
        <v>110</v>
      </c>
      <c r="AG18" s="322" t="s">
        <v>110</v>
      </c>
      <c r="AH18" s="322">
        <v>2.4</v>
      </c>
      <c r="AI18" s="322">
        <v>2.5</v>
      </c>
      <c r="AJ18" s="322">
        <v>2.7</v>
      </c>
      <c r="AK18" s="322">
        <v>2.9</v>
      </c>
      <c r="AL18" s="322">
        <v>3.2</v>
      </c>
      <c r="AM18" s="322">
        <v>3.6</v>
      </c>
      <c r="AN18" s="322">
        <v>4.0999999999999996</v>
      </c>
      <c r="AO18" s="322">
        <v>4.7</v>
      </c>
      <c r="AP18" s="322">
        <v>5.5</v>
      </c>
      <c r="AQ18" s="322">
        <v>6.1</v>
      </c>
      <c r="AR18" s="322">
        <v>7.1</v>
      </c>
      <c r="AS18" s="322">
        <v>7.7</v>
      </c>
      <c r="AT18" s="322">
        <v>8.1999999999999993</v>
      </c>
      <c r="AU18" s="322">
        <v>10</v>
      </c>
      <c r="AV18" s="322">
        <v>12.5</v>
      </c>
      <c r="AW18" s="322">
        <v>14.1</v>
      </c>
      <c r="AX18" s="322">
        <v>14.2</v>
      </c>
      <c r="AY18" s="322">
        <v>16.100000000000001</v>
      </c>
      <c r="AZ18" s="322">
        <v>20.7</v>
      </c>
      <c r="BA18" s="322">
        <v>27.3</v>
      </c>
      <c r="BB18" s="322">
        <v>34.4</v>
      </c>
      <c r="BC18" s="322">
        <v>43.3</v>
      </c>
      <c r="BD18" s="322">
        <v>51.4</v>
      </c>
      <c r="BE18" s="322">
        <v>57.4</v>
      </c>
      <c r="BF18" s="322">
        <v>65.400000000000006</v>
      </c>
      <c r="BG18" s="322">
        <v>75.7</v>
      </c>
      <c r="BH18" s="322">
        <v>81.400000000000006</v>
      </c>
      <c r="BI18" s="322">
        <v>78.2</v>
      </c>
      <c r="BJ18" s="322">
        <v>84</v>
      </c>
      <c r="BK18" s="322">
        <v>88.2</v>
      </c>
      <c r="BL18" s="322">
        <v>91</v>
      </c>
      <c r="BM18" s="322">
        <v>88.6</v>
      </c>
      <c r="BN18" s="322">
        <v>81</v>
      </c>
      <c r="BO18" s="322">
        <v>78.8</v>
      </c>
      <c r="BP18" s="322">
        <v>78.2</v>
      </c>
      <c r="BQ18" s="322">
        <v>84.5</v>
      </c>
      <c r="BR18" s="322">
        <v>90.2</v>
      </c>
      <c r="BS18" s="322">
        <v>92.8</v>
      </c>
      <c r="BT18" s="322">
        <v>92.3</v>
      </c>
      <c r="BU18" s="322">
        <v>95.7</v>
      </c>
      <c r="BV18" s="322">
        <v>105.6</v>
      </c>
      <c r="BW18" s="322">
        <v>99.3</v>
      </c>
      <c r="BX18" s="322">
        <v>85.7</v>
      </c>
      <c r="BY18" s="322">
        <v>81</v>
      </c>
      <c r="BZ18" s="322">
        <v>83</v>
      </c>
      <c r="CA18" s="322">
        <v>94.2</v>
      </c>
      <c r="CB18" s="322">
        <v>113.5</v>
      </c>
      <c r="CC18" s="322">
        <v>126.3</v>
      </c>
      <c r="CD18" s="322">
        <v>110.5</v>
      </c>
      <c r="CE18" s="322">
        <v>97.2</v>
      </c>
      <c r="CF18" s="322">
        <v>98.6</v>
      </c>
      <c r="CG18" s="81">
        <v>92.5</v>
      </c>
      <c r="CH18" s="322">
        <v>81.099999999999994</v>
      </c>
      <c r="CI18" s="322">
        <v>81.7</v>
      </c>
      <c r="CJ18" s="322">
        <v>83</v>
      </c>
      <c r="CK18" s="322">
        <v>87.6</v>
      </c>
      <c r="CL18" s="322">
        <v>90.6</v>
      </c>
    </row>
    <row r="19" spans="1:90" x14ac:dyDescent="0.2">
      <c r="A19" s="322" t="s">
        <v>420</v>
      </c>
      <c r="B19" s="322" t="s">
        <v>639</v>
      </c>
      <c r="C19" s="322">
        <v>0.1</v>
      </c>
      <c r="D19" s="322">
        <v>0.1</v>
      </c>
      <c r="E19" s="322">
        <v>0.1</v>
      </c>
      <c r="F19" s="322">
        <v>0.1</v>
      </c>
      <c r="G19" s="322">
        <v>0.1</v>
      </c>
      <c r="H19" s="322">
        <v>0.1</v>
      </c>
      <c r="I19" s="322">
        <v>0.1</v>
      </c>
      <c r="J19" s="322">
        <v>0.1</v>
      </c>
      <c r="K19" s="322">
        <v>0.1</v>
      </c>
      <c r="L19" s="322">
        <v>0.1</v>
      </c>
      <c r="M19" s="322">
        <v>0.1</v>
      </c>
      <c r="N19" s="322">
        <v>0.1</v>
      </c>
      <c r="O19" s="322">
        <v>0.1</v>
      </c>
      <c r="P19" s="322">
        <v>0.1</v>
      </c>
      <c r="Q19" s="322">
        <v>0.1</v>
      </c>
      <c r="R19" s="322">
        <v>0.1</v>
      </c>
      <c r="S19" s="322">
        <v>0.1</v>
      </c>
      <c r="T19" s="322">
        <v>0.1</v>
      </c>
      <c r="U19" s="322">
        <v>0.1</v>
      </c>
      <c r="V19" s="322">
        <v>0.2</v>
      </c>
      <c r="W19" s="322">
        <v>0.2</v>
      </c>
      <c r="X19" s="322">
        <v>0.2</v>
      </c>
      <c r="Y19" s="322">
        <v>0.3</v>
      </c>
      <c r="Z19" s="322">
        <v>0.3</v>
      </c>
      <c r="AA19" s="322">
        <v>0.3</v>
      </c>
      <c r="AB19" s="322">
        <v>0.4</v>
      </c>
      <c r="AC19" s="322">
        <v>0.4</v>
      </c>
      <c r="AD19" s="322">
        <v>0.4</v>
      </c>
      <c r="AE19" s="322">
        <v>0.4</v>
      </c>
      <c r="AF19" s="322">
        <v>0.5</v>
      </c>
      <c r="AG19" s="322">
        <v>0.4</v>
      </c>
      <c r="AH19" s="322">
        <v>0.4</v>
      </c>
      <c r="AI19" s="322">
        <v>0.5</v>
      </c>
      <c r="AJ19" s="322">
        <v>0.6</v>
      </c>
      <c r="AK19" s="322">
        <v>0.6</v>
      </c>
      <c r="AL19" s="322">
        <v>0.7</v>
      </c>
      <c r="AM19" s="322">
        <v>0.7</v>
      </c>
      <c r="AN19" s="322">
        <v>0.8</v>
      </c>
      <c r="AO19" s="322">
        <v>0.9</v>
      </c>
      <c r="AP19" s="322">
        <v>1.1000000000000001</v>
      </c>
      <c r="AQ19" s="322">
        <v>1.1000000000000001</v>
      </c>
      <c r="AR19" s="322">
        <v>1.2</v>
      </c>
      <c r="AS19" s="322">
        <v>1.4</v>
      </c>
      <c r="AT19" s="322">
        <v>1.5</v>
      </c>
      <c r="AU19" s="322">
        <v>1.8</v>
      </c>
      <c r="AV19" s="322">
        <v>2.1</v>
      </c>
      <c r="AW19" s="322">
        <v>2.2999999999999998</v>
      </c>
      <c r="AX19" s="322">
        <v>2.4</v>
      </c>
      <c r="AY19" s="322">
        <v>2.5</v>
      </c>
      <c r="AZ19" s="322">
        <v>2.8</v>
      </c>
      <c r="BA19" s="322">
        <v>4</v>
      </c>
      <c r="BB19" s="322">
        <v>6.2</v>
      </c>
      <c r="BC19" s="322">
        <v>7.7</v>
      </c>
      <c r="BD19" s="322">
        <v>8.6</v>
      </c>
      <c r="BE19" s="322">
        <v>8.6</v>
      </c>
      <c r="BF19" s="322">
        <v>9.9</v>
      </c>
      <c r="BG19" s="322">
        <v>9.9</v>
      </c>
      <c r="BH19" s="322">
        <v>9.5</v>
      </c>
      <c r="BI19" s="322">
        <v>8.4</v>
      </c>
      <c r="BJ19" s="322">
        <v>7.3</v>
      </c>
      <c r="BK19" s="322">
        <v>7.1</v>
      </c>
      <c r="BL19" s="322">
        <v>7.6</v>
      </c>
      <c r="BM19" s="322">
        <v>8.3000000000000007</v>
      </c>
      <c r="BN19" s="322">
        <v>8.1999999999999993</v>
      </c>
      <c r="BO19" s="322">
        <v>8.3000000000000007</v>
      </c>
      <c r="BP19" s="322">
        <v>8.1</v>
      </c>
      <c r="BQ19" s="322">
        <v>7.5</v>
      </c>
      <c r="BR19" s="322">
        <v>8.6999999999999993</v>
      </c>
      <c r="BS19" s="322">
        <v>9.3000000000000007</v>
      </c>
      <c r="BT19" s="322">
        <v>8.9</v>
      </c>
      <c r="BU19" s="322">
        <v>9.1999999999999993</v>
      </c>
      <c r="BV19" s="322">
        <v>12.5</v>
      </c>
      <c r="BW19" s="322">
        <v>14.9</v>
      </c>
      <c r="BX19" s="322">
        <v>13.1</v>
      </c>
      <c r="BY19" s="322">
        <v>14.6</v>
      </c>
      <c r="BZ19" s="322">
        <v>17.100000000000001</v>
      </c>
      <c r="CA19" s="322">
        <v>19.399999999999999</v>
      </c>
      <c r="CB19" s="322">
        <v>20.3</v>
      </c>
      <c r="CC19" s="322">
        <v>22.6</v>
      </c>
      <c r="CD19" s="322">
        <v>25.9</v>
      </c>
      <c r="CE19" s="322">
        <v>18.3</v>
      </c>
      <c r="CF19" s="322">
        <v>19.2</v>
      </c>
      <c r="CG19" s="81">
        <v>21.7</v>
      </c>
      <c r="CH19" s="322">
        <v>22.5</v>
      </c>
      <c r="CI19" s="322">
        <v>22.1</v>
      </c>
      <c r="CJ19" s="322">
        <v>24.4</v>
      </c>
      <c r="CK19" s="322">
        <v>20.9</v>
      </c>
      <c r="CL19" s="322">
        <v>21.5</v>
      </c>
    </row>
    <row r="20" spans="1:90" x14ac:dyDescent="0.2">
      <c r="A20" s="322" t="s">
        <v>418</v>
      </c>
      <c r="B20" s="322" t="s">
        <v>638</v>
      </c>
      <c r="C20" s="322" t="s">
        <v>110</v>
      </c>
      <c r="D20" s="322" t="s">
        <v>110</v>
      </c>
      <c r="E20" s="322" t="s">
        <v>110</v>
      </c>
      <c r="F20" s="322" t="s">
        <v>110</v>
      </c>
      <c r="G20" s="322" t="s">
        <v>110</v>
      </c>
      <c r="H20" s="322" t="s">
        <v>110</v>
      </c>
      <c r="I20" s="322" t="s">
        <v>110</v>
      </c>
      <c r="J20" s="322" t="s">
        <v>110</v>
      </c>
      <c r="K20" s="322" t="s">
        <v>110</v>
      </c>
      <c r="L20" s="322" t="s">
        <v>110</v>
      </c>
      <c r="M20" s="322" t="s">
        <v>110</v>
      </c>
      <c r="N20" s="322" t="s">
        <v>110</v>
      </c>
      <c r="O20" s="322" t="s">
        <v>110</v>
      </c>
      <c r="P20" s="322" t="s">
        <v>110</v>
      </c>
      <c r="Q20" s="322" t="s">
        <v>110</v>
      </c>
      <c r="R20" s="322" t="s">
        <v>110</v>
      </c>
      <c r="S20" s="322" t="s">
        <v>110</v>
      </c>
      <c r="T20" s="322" t="s">
        <v>110</v>
      </c>
      <c r="U20" s="322" t="s">
        <v>110</v>
      </c>
      <c r="V20" s="322" t="s">
        <v>110</v>
      </c>
      <c r="W20" s="322" t="s">
        <v>110</v>
      </c>
      <c r="X20" s="322" t="s">
        <v>110</v>
      </c>
      <c r="Y20" s="322" t="s">
        <v>110</v>
      </c>
      <c r="Z20" s="322" t="s">
        <v>110</v>
      </c>
      <c r="AA20" s="322" t="s">
        <v>110</v>
      </c>
      <c r="AB20" s="322" t="s">
        <v>110</v>
      </c>
      <c r="AC20" s="322" t="s">
        <v>110</v>
      </c>
      <c r="AD20" s="322" t="s">
        <v>110</v>
      </c>
      <c r="AE20" s="322" t="s">
        <v>110</v>
      </c>
      <c r="AF20" s="322" t="s">
        <v>110</v>
      </c>
      <c r="AG20" s="322" t="s">
        <v>110</v>
      </c>
      <c r="AH20" s="322" t="s">
        <v>110</v>
      </c>
      <c r="AI20" s="322" t="s">
        <v>110</v>
      </c>
      <c r="AJ20" s="322" t="s">
        <v>110</v>
      </c>
      <c r="AK20" s="322" t="s">
        <v>110</v>
      </c>
      <c r="AL20" s="322" t="s">
        <v>110</v>
      </c>
      <c r="AM20" s="322" t="s">
        <v>110</v>
      </c>
      <c r="AN20" s="322" t="s">
        <v>110</v>
      </c>
      <c r="AO20" s="322" t="s">
        <v>110</v>
      </c>
      <c r="AP20" s="322" t="s">
        <v>110</v>
      </c>
      <c r="AQ20" s="322" t="s">
        <v>110</v>
      </c>
      <c r="AR20" s="322" t="s">
        <v>110</v>
      </c>
      <c r="AS20" s="322" t="s">
        <v>110</v>
      </c>
      <c r="AT20" s="322" t="s">
        <v>110</v>
      </c>
      <c r="AU20" s="322">
        <v>0</v>
      </c>
      <c r="AV20" s="322">
        <v>0</v>
      </c>
      <c r="AW20" s="322">
        <v>0</v>
      </c>
      <c r="AX20" s="322">
        <v>0</v>
      </c>
      <c r="AY20" s="322">
        <v>0</v>
      </c>
      <c r="AZ20" s="322">
        <v>0.1</v>
      </c>
      <c r="BA20" s="322">
        <v>0.1</v>
      </c>
      <c r="BB20" s="322">
        <v>0.1</v>
      </c>
      <c r="BC20" s="322">
        <v>0.1</v>
      </c>
      <c r="BD20" s="322">
        <v>0.2</v>
      </c>
      <c r="BE20" s="322">
        <v>0.2</v>
      </c>
      <c r="BF20" s="322">
        <v>0.2</v>
      </c>
      <c r="BG20" s="322">
        <v>0.2</v>
      </c>
      <c r="BH20" s="322">
        <v>0.2</v>
      </c>
      <c r="BI20" s="322">
        <v>0.2</v>
      </c>
      <c r="BJ20" s="322">
        <v>0.2</v>
      </c>
      <c r="BK20" s="322">
        <v>0.2</v>
      </c>
      <c r="BL20" s="322">
        <v>0.2</v>
      </c>
      <c r="BM20" s="322">
        <v>0.3</v>
      </c>
      <c r="BN20" s="322">
        <v>0.5</v>
      </c>
      <c r="BO20" s="322">
        <v>0.6</v>
      </c>
      <c r="BP20" s="322">
        <v>0.8</v>
      </c>
      <c r="BQ20" s="322">
        <v>1</v>
      </c>
      <c r="BR20" s="322">
        <v>1.4</v>
      </c>
      <c r="BS20" s="322">
        <v>1.5</v>
      </c>
      <c r="BT20" s="322">
        <v>1.6</v>
      </c>
      <c r="BU20" s="322">
        <v>1.5</v>
      </c>
      <c r="BV20" s="322">
        <v>1.4</v>
      </c>
      <c r="BW20" s="322">
        <v>1.4</v>
      </c>
      <c r="BX20" s="322">
        <v>1.6</v>
      </c>
      <c r="BY20" s="322">
        <v>1.7</v>
      </c>
      <c r="BZ20" s="322">
        <v>2</v>
      </c>
      <c r="CA20" s="322">
        <v>2.2000000000000002</v>
      </c>
      <c r="CB20" s="322">
        <v>2.2999999999999998</v>
      </c>
      <c r="CC20" s="322">
        <v>2.4</v>
      </c>
      <c r="CD20" s="322">
        <v>3.2</v>
      </c>
      <c r="CE20" s="322">
        <v>20.9</v>
      </c>
      <c r="CF20" s="322">
        <v>19.3</v>
      </c>
      <c r="CG20" s="81">
        <v>21.4</v>
      </c>
      <c r="CH20" s="322">
        <v>24.4</v>
      </c>
      <c r="CI20" s="322">
        <v>134.9</v>
      </c>
      <c r="CJ20" s="322">
        <v>44.5</v>
      </c>
      <c r="CK20" s="322">
        <v>20.3</v>
      </c>
      <c r="CL20" s="322">
        <v>19.5</v>
      </c>
    </row>
    <row r="21" spans="1:90" x14ac:dyDescent="0.2">
      <c r="A21" s="322" t="s">
        <v>416</v>
      </c>
      <c r="B21" s="322" t="s">
        <v>637</v>
      </c>
      <c r="C21" s="322">
        <v>0.4</v>
      </c>
      <c r="D21" s="322">
        <v>0.4</v>
      </c>
      <c r="E21" s="322">
        <v>0.3</v>
      </c>
      <c r="F21" s="322">
        <v>0.3</v>
      </c>
      <c r="G21" s="322">
        <v>0.3</v>
      </c>
      <c r="H21" s="322">
        <v>0.3</v>
      </c>
      <c r="I21" s="322">
        <v>0.3</v>
      </c>
      <c r="J21" s="322">
        <v>0.3</v>
      </c>
      <c r="K21" s="322">
        <v>0.3</v>
      </c>
      <c r="L21" s="322">
        <v>0.3</v>
      </c>
      <c r="M21" s="322">
        <v>0.3</v>
      </c>
      <c r="N21" s="322">
        <v>0.3</v>
      </c>
      <c r="O21" s="322">
        <v>0.3</v>
      </c>
      <c r="P21" s="322">
        <v>0.4</v>
      </c>
      <c r="Q21" s="322">
        <v>0.5</v>
      </c>
      <c r="R21" s="322">
        <v>0.6</v>
      </c>
      <c r="S21" s="322">
        <v>0.7</v>
      </c>
      <c r="T21" s="322">
        <v>0.5</v>
      </c>
      <c r="U21" s="322">
        <v>0.5</v>
      </c>
      <c r="V21" s="322">
        <v>0.6</v>
      </c>
      <c r="W21" s="322">
        <v>0.7</v>
      </c>
      <c r="X21" s="322">
        <v>0.6</v>
      </c>
      <c r="Y21" s="322">
        <v>0.6</v>
      </c>
      <c r="Z21" s="322">
        <v>0.7</v>
      </c>
      <c r="AA21" s="322">
        <v>0.7</v>
      </c>
      <c r="AB21" s="322">
        <v>0.8</v>
      </c>
      <c r="AC21" s="322">
        <v>0.8</v>
      </c>
      <c r="AD21" s="322">
        <v>0.9</v>
      </c>
      <c r="AE21" s="322">
        <v>1</v>
      </c>
      <c r="AF21" s="322">
        <v>1</v>
      </c>
      <c r="AG21" s="322">
        <v>0.7</v>
      </c>
      <c r="AH21" s="322">
        <v>0.8</v>
      </c>
      <c r="AI21" s="322">
        <v>1</v>
      </c>
      <c r="AJ21" s="322">
        <v>1.1000000000000001</v>
      </c>
      <c r="AK21" s="322">
        <v>1.2</v>
      </c>
      <c r="AL21" s="322">
        <v>1.4</v>
      </c>
      <c r="AM21" s="322">
        <v>1.8</v>
      </c>
      <c r="AN21" s="322">
        <v>2.1</v>
      </c>
      <c r="AO21" s="322">
        <v>2.2999999999999998</v>
      </c>
      <c r="AP21" s="322">
        <v>2.4</v>
      </c>
      <c r="AQ21" s="322">
        <v>2.6</v>
      </c>
      <c r="AR21" s="322">
        <v>2.7</v>
      </c>
      <c r="AS21" s="322">
        <v>2.9</v>
      </c>
      <c r="AT21" s="322">
        <v>3.5</v>
      </c>
      <c r="AU21" s="322">
        <v>3.6</v>
      </c>
      <c r="AV21" s="322">
        <v>4.0999999999999996</v>
      </c>
      <c r="AW21" s="322">
        <v>4.7</v>
      </c>
      <c r="AX21" s="322">
        <v>5.5</v>
      </c>
      <c r="AY21" s="322">
        <v>6.5</v>
      </c>
      <c r="AZ21" s="322">
        <v>7.8</v>
      </c>
      <c r="BA21" s="322">
        <v>8.9</v>
      </c>
      <c r="BB21" s="322">
        <v>10.3</v>
      </c>
      <c r="BC21" s="322">
        <v>11.7</v>
      </c>
      <c r="BD21" s="322">
        <v>14</v>
      </c>
      <c r="BE21" s="322">
        <v>16</v>
      </c>
      <c r="BF21" s="322">
        <v>18.600000000000001</v>
      </c>
      <c r="BG21" s="322">
        <v>22.2</v>
      </c>
      <c r="BH21" s="322">
        <v>25</v>
      </c>
      <c r="BI21" s="322">
        <v>26.3</v>
      </c>
      <c r="BJ21" s="322">
        <v>27</v>
      </c>
      <c r="BK21" s="322">
        <v>31.6</v>
      </c>
      <c r="BL21" s="322">
        <v>35.299999999999997</v>
      </c>
      <c r="BM21" s="322">
        <v>43.8</v>
      </c>
      <c r="BN21" s="322">
        <v>49.5</v>
      </c>
      <c r="BO21" s="322">
        <v>54.2</v>
      </c>
      <c r="BP21" s="322">
        <v>58.8</v>
      </c>
      <c r="BQ21" s="322">
        <v>57.5</v>
      </c>
      <c r="BR21" s="322">
        <v>65.7</v>
      </c>
      <c r="BS21" s="322">
        <v>68</v>
      </c>
      <c r="BT21" s="322">
        <v>74.2</v>
      </c>
      <c r="BU21" s="322">
        <v>80.599999999999994</v>
      </c>
      <c r="BV21" s="322">
        <v>91.4</v>
      </c>
      <c r="BW21" s="322">
        <v>97.3</v>
      </c>
      <c r="BX21" s="322">
        <v>103.1</v>
      </c>
      <c r="BY21" s="322">
        <v>109.5</v>
      </c>
      <c r="BZ21" s="322">
        <v>119.8</v>
      </c>
      <c r="CA21" s="322">
        <v>125.7</v>
      </c>
      <c r="CB21" s="322">
        <v>136</v>
      </c>
      <c r="CC21" s="322">
        <v>144</v>
      </c>
      <c r="CD21" s="322">
        <v>156.5</v>
      </c>
      <c r="CE21" s="322">
        <v>175.2</v>
      </c>
      <c r="CF21" s="322">
        <v>174.8</v>
      </c>
      <c r="CG21" s="81">
        <v>176.7</v>
      </c>
      <c r="CH21" s="322">
        <v>170.1</v>
      </c>
      <c r="CI21" s="322">
        <v>191.9</v>
      </c>
      <c r="CJ21" s="322">
        <v>215.8</v>
      </c>
      <c r="CK21" s="322">
        <v>221.1</v>
      </c>
      <c r="CL21" s="322">
        <v>214.2</v>
      </c>
    </row>
    <row r="22" spans="1:90" x14ac:dyDescent="0.2">
      <c r="A22" s="322" t="s">
        <v>414</v>
      </c>
      <c r="B22" s="322" t="s">
        <v>636</v>
      </c>
      <c r="C22" s="322">
        <v>0.1</v>
      </c>
      <c r="D22" s="322">
        <v>0.1</v>
      </c>
      <c r="E22" s="322">
        <v>0.1</v>
      </c>
      <c r="F22" s="322">
        <v>0.1</v>
      </c>
      <c r="G22" s="322">
        <v>0.1</v>
      </c>
      <c r="H22" s="322">
        <v>0.1</v>
      </c>
      <c r="I22" s="322">
        <v>0.1</v>
      </c>
      <c r="J22" s="322">
        <v>0.1</v>
      </c>
      <c r="K22" s="322">
        <v>0.1</v>
      </c>
      <c r="L22" s="322">
        <v>0.2</v>
      </c>
      <c r="M22" s="322">
        <v>0.2</v>
      </c>
      <c r="N22" s="322">
        <v>0.2</v>
      </c>
      <c r="O22" s="322">
        <v>0.2</v>
      </c>
      <c r="P22" s="322">
        <v>0.2</v>
      </c>
      <c r="Q22" s="322">
        <v>0.3</v>
      </c>
      <c r="R22" s="322">
        <v>0.4</v>
      </c>
      <c r="S22" s="322">
        <v>0.4</v>
      </c>
      <c r="T22" s="322">
        <v>0.3</v>
      </c>
      <c r="U22" s="322">
        <v>0.3</v>
      </c>
      <c r="V22" s="322">
        <v>0.3</v>
      </c>
      <c r="W22" s="322">
        <v>0.3</v>
      </c>
      <c r="X22" s="322">
        <v>0.3</v>
      </c>
      <c r="Y22" s="322">
        <v>0.3</v>
      </c>
      <c r="Z22" s="322">
        <v>0.3</v>
      </c>
      <c r="AA22" s="322">
        <v>0.3</v>
      </c>
      <c r="AB22" s="322">
        <v>0.3</v>
      </c>
      <c r="AC22" s="322">
        <v>0.4</v>
      </c>
      <c r="AD22" s="322">
        <v>0.4</v>
      </c>
      <c r="AE22" s="322">
        <v>0.4</v>
      </c>
      <c r="AF22" s="322">
        <v>0.5</v>
      </c>
      <c r="AG22" s="322">
        <v>0.3</v>
      </c>
      <c r="AH22" s="322">
        <v>0.4</v>
      </c>
      <c r="AI22" s="322">
        <v>0.5</v>
      </c>
      <c r="AJ22" s="322">
        <v>0.6</v>
      </c>
      <c r="AK22" s="322">
        <v>0.7</v>
      </c>
      <c r="AL22" s="322">
        <v>0.8</v>
      </c>
      <c r="AM22" s="322">
        <v>1.2</v>
      </c>
      <c r="AN22" s="322">
        <v>1.3</v>
      </c>
      <c r="AO22" s="322">
        <v>1.4</v>
      </c>
      <c r="AP22" s="322">
        <v>1.4</v>
      </c>
      <c r="AQ22" s="322">
        <v>1.5</v>
      </c>
      <c r="AR22" s="322">
        <v>1.4</v>
      </c>
      <c r="AS22" s="322">
        <v>1.5</v>
      </c>
      <c r="AT22" s="322">
        <v>1.7</v>
      </c>
      <c r="AU22" s="322">
        <v>1.8</v>
      </c>
      <c r="AV22" s="322">
        <v>2.1</v>
      </c>
      <c r="AW22" s="322">
        <v>2.2000000000000002</v>
      </c>
      <c r="AX22" s="322">
        <v>2.4</v>
      </c>
      <c r="AY22" s="322">
        <v>3</v>
      </c>
      <c r="AZ22" s="322">
        <v>3.9</v>
      </c>
      <c r="BA22" s="322">
        <v>4.5</v>
      </c>
      <c r="BB22" s="322">
        <v>5.4</v>
      </c>
      <c r="BC22" s="322">
        <v>5.7</v>
      </c>
      <c r="BD22" s="322">
        <v>6.9</v>
      </c>
      <c r="BE22" s="322">
        <v>7.9</v>
      </c>
      <c r="BF22" s="322">
        <v>9.4</v>
      </c>
      <c r="BG22" s="322">
        <v>11.8</v>
      </c>
      <c r="BH22" s="322">
        <v>13</v>
      </c>
      <c r="BI22" s="322">
        <v>13.1</v>
      </c>
      <c r="BJ22" s="322">
        <v>12.2</v>
      </c>
      <c r="BK22" s="322">
        <v>15.1</v>
      </c>
      <c r="BL22" s="322">
        <v>17</v>
      </c>
      <c r="BM22" s="322">
        <v>21.3</v>
      </c>
      <c r="BN22" s="322">
        <v>23.6</v>
      </c>
      <c r="BO22" s="322">
        <v>25.6</v>
      </c>
      <c r="BP22" s="322">
        <v>27.9</v>
      </c>
      <c r="BQ22" s="322">
        <v>24.9</v>
      </c>
      <c r="BR22" s="322">
        <v>30.7</v>
      </c>
      <c r="BS22" s="322">
        <v>29.8</v>
      </c>
      <c r="BT22" s="322">
        <v>34.299999999999997</v>
      </c>
      <c r="BU22" s="322">
        <v>36.5</v>
      </c>
      <c r="BV22" s="322">
        <v>41.9</v>
      </c>
      <c r="BW22" s="322">
        <v>43.9</v>
      </c>
      <c r="BX22" s="322">
        <v>46.2</v>
      </c>
      <c r="BY22" s="322">
        <v>48.3</v>
      </c>
      <c r="BZ22" s="322">
        <v>52.4</v>
      </c>
      <c r="CA22" s="322">
        <v>53.4</v>
      </c>
      <c r="CB22" s="322">
        <v>58.3</v>
      </c>
      <c r="CC22" s="322">
        <v>62</v>
      </c>
      <c r="CD22" s="322">
        <v>70.599999999999994</v>
      </c>
      <c r="CE22" s="322">
        <v>88.5</v>
      </c>
      <c r="CF22" s="322">
        <v>87.2</v>
      </c>
      <c r="CG22" s="81">
        <v>89.2</v>
      </c>
      <c r="CH22" s="322">
        <v>72.599999999999994</v>
      </c>
      <c r="CI22" s="322">
        <v>90.8</v>
      </c>
      <c r="CJ22" s="322">
        <v>100.3</v>
      </c>
      <c r="CK22" s="322">
        <v>110.7</v>
      </c>
      <c r="CL22" s="322">
        <v>101.8</v>
      </c>
    </row>
    <row r="23" spans="1:90" x14ac:dyDescent="0.2">
      <c r="A23" s="322" t="s">
        <v>412</v>
      </c>
      <c r="B23" s="322" t="s">
        <v>635</v>
      </c>
      <c r="C23" s="322">
        <v>0.3</v>
      </c>
      <c r="D23" s="322">
        <v>0.3</v>
      </c>
      <c r="E23" s="322">
        <v>0.2</v>
      </c>
      <c r="F23" s="322">
        <v>0.2</v>
      </c>
      <c r="G23" s="322">
        <v>0.2</v>
      </c>
      <c r="H23" s="322">
        <v>0.2</v>
      </c>
      <c r="I23" s="322">
        <v>0.2</v>
      </c>
      <c r="J23" s="322">
        <v>0.2</v>
      </c>
      <c r="K23" s="322">
        <v>0.2</v>
      </c>
      <c r="L23" s="322">
        <v>0.2</v>
      </c>
      <c r="M23" s="322">
        <v>0.2</v>
      </c>
      <c r="N23" s="322">
        <v>0.2</v>
      </c>
      <c r="O23" s="322">
        <v>0.2</v>
      </c>
      <c r="P23" s="322">
        <v>0.2</v>
      </c>
      <c r="Q23" s="322">
        <v>0.2</v>
      </c>
      <c r="R23" s="322">
        <v>0.2</v>
      </c>
      <c r="S23" s="322">
        <v>0.3</v>
      </c>
      <c r="T23" s="322">
        <v>0.2</v>
      </c>
      <c r="U23" s="322">
        <v>0.2</v>
      </c>
      <c r="V23" s="322">
        <v>0.3</v>
      </c>
      <c r="W23" s="322">
        <v>0.3</v>
      </c>
      <c r="X23" s="322">
        <v>0.3</v>
      </c>
      <c r="Y23" s="322">
        <v>0.3</v>
      </c>
      <c r="Z23" s="322">
        <v>0.4</v>
      </c>
      <c r="AA23" s="322">
        <v>0.4</v>
      </c>
      <c r="AB23" s="322">
        <v>0.4</v>
      </c>
      <c r="AC23" s="322">
        <v>0.4</v>
      </c>
      <c r="AD23" s="322">
        <v>0.5</v>
      </c>
      <c r="AE23" s="322">
        <v>0.6</v>
      </c>
      <c r="AF23" s="322">
        <v>0.6</v>
      </c>
      <c r="AG23" s="322">
        <v>0.3</v>
      </c>
      <c r="AH23" s="322">
        <v>0.3</v>
      </c>
      <c r="AI23" s="322">
        <v>0.5</v>
      </c>
      <c r="AJ23" s="322">
        <v>0.5</v>
      </c>
      <c r="AK23" s="322">
        <v>0.5</v>
      </c>
      <c r="AL23" s="322">
        <v>0.6</v>
      </c>
      <c r="AM23" s="322">
        <v>0.6</v>
      </c>
      <c r="AN23" s="322">
        <v>0.8</v>
      </c>
      <c r="AO23" s="322">
        <v>1</v>
      </c>
      <c r="AP23" s="322">
        <v>1</v>
      </c>
      <c r="AQ23" s="322">
        <v>1.1000000000000001</v>
      </c>
      <c r="AR23" s="322">
        <v>1.3</v>
      </c>
      <c r="AS23" s="322">
        <v>1.5</v>
      </c>
      <c r="AT23" s="322">
        <v>1.8</v>
      </c>
      <c r="AU23" s="322">
        <v>1.8</v>
      </c>
      <c r="AV23" s="322">
        <v>2.1</v>
      </c>
      <c r="AW23" s="322">
        <v>2.5</v>
      </c>
      <c r="AX23" s="322">
        <v>3</v>
      </c>
      <c r="AY23" s="322">
        <v>3.5</v>
      </c>
      <c r="AZ23" s="322">
        <v>3.9</v>
      </c>
      <c r="BA23" s="322">
        <v>4.3</v>
      </c>
      <c r="BB23" s="322">
        <v>5</v>
      </c>
      <c r="BC23" s="322">
        <v>6</v>
      </c>
      <c r="BD23" s="322">
        <v>7.1</v>
      </c>
      <c r="BE23" s="322">
        <v>8.1</v>
      </c>
      <c r="BF23" s="322">
        <v>9.1999999999999993</v>
      </c>
      <c r="BG23" s="322">
        <v>10.4</v>
      </c>
      <c r="BH23" s="322">
        <v>12</v>
      </c>
      <c r="BI23" s="322">
        <v>13.2</v>
      </c>
      <c r="BJ23" s="322">
        <v>14.8</v>
      </c>
      <c r="BK23" s="322">
        <v>16.5</v>
      </c>
      <c r="BL23" s="322">
        <v>18.399999999999999</v>
      </c>
      <c r="BM23" s="322">
        <v>22.6</v>
      </c>
      <c r="BN23" s="322">
        <v>26</v>
      </c>
      <c r="BO23" s="322">
        <v>28.6</v>
      </c>
      <c r="BP23" s="322">
        <v>30.9</v>
      </c>
      <c r="BQ23" s="322">
        <v>32.6</v>
      </c>
      <c r="BR23" s="322">
        <v>34.9</v>
      </c>
      <c r="BS23" s="322">
        <v>38.200000000000003</v>
      </c>
      <c r="BT23" s="322">
        <v>39.9</v>
      </c>
      <c r="BU23" s="322">
        <v>44.1</v>
      </c>
      <c r="BV23" s="322">
        <v>48.8</v>
      </c>
      <c r="BW23" s="322">
        <v>52.9</v>
      </c>
      <c r="BX23" s="322">
        <v>56.4</v>
      </c>
      <c r="BY23" s="322">
        <v>60.5</v>
      </c>
      <c r="BZ23" s="322">
        <v>66.900000000000006</v>
      </c>
      <c r="CA23" s="322">
        <v>71.599999999999994</v>
      </c>
      <c r="CB23" s="322">
        <v>76.599999999999994</v>
      </c>
      <c r="CC23" s="322">
        <v>81</v>
      </c>
      <c r="CD23" s="322">
        <v>82.8</v>
      </c>
      <c r="CE23" s="322">
        <v>83.5</v>
      </c>
      <c r="CF23" s="322">
        <v>83.9</v>
      </c>
      <c r="CG23" s="81">
        <v>85.5</v>
      </c>
      <c r="CH23" s="322">
        <v>91.1</v>
      </c>
      <c r="CI23" s="322">
        <v>93.4</v>
      </c>
      <c r="CJ23" s="322">
        <v>98.3</v>
      </c>
      <c r="CK23" s="322">
        <v>103.3</v>
      </c>
      <c r="CL23" s="322">
        <v>108.8</v>
      </c>
    </row>
    <row r="24" spans="1:90" x14ac:dyDescent="0.2">
      <c r="A24" s="322" t="s">
        <v>410</v>
      </c>
      <c r="B24" s="322" t="s">
        <v>634</v>
      </c>
      <c r="C24" s="322" t="s">
        <v>110</v>
      </c>
      <c r="D24" s="322" t="s">
        <v>110</v>
      </c>
      <c r="E24" s="322" t="s">
        <v>110</v>
      </c>
      <c r="F24" s="322" t="s">
        <v>110</v>
      </c>
      <c r="G24" s="322" t="s">
        <v>110</v>
      </c>
      <c r="H24" s="322" t="s">
        <v>110</v>
      </c>
      <c r="I24" s="322" t="s">
        <v>110</v>
      </c>
      <c r="J24" s="322" t="s">
        <v>110</v>
      </c>
      <c r="K24" s="322" t="s">
        <v>110</v>
      </c>
      <c r="L24" s="322" t="s">
        <v>110</v>
      </c>
      <c r="M24" s="322" t="s">
        <v>110</v>
      </c>
      <c r="N24" s="322" t="s">
        <v>110</v>
      </c>
      <c r="O24" s="322" t="s">
        <v>110</v>
      </c>
      <c r="P24" s="322" t="s">
        <v>110</v>
      </c>
      <c r="Q24" s="322" t="s">
        <v>110</v>
      </c>
      <c r="R24" s="322" t="s">
        <v>110</v>
      </c>
      <c r="S24" s="322" t="s">
        <v>110</v>
      </c>
      <c r="T24" s="322" t="s">
        <v>110</v>
      </c>
      <c r="U24" s="322" t="s">
        <v>110</v>
      </c>
      <c r="V24" s="322" t="s">
        <v>110</v>
      </c>
      <c r="W24" s="322" t="s">
        <v>110</v>
      </c>
      <c r="X24" s="322" t="s">
        <v>110</v>
      </c>
      <c r="Y24" s="322" t="s">
        <v>110</v>
      </c>
      <c r="Z24" s="322" t="s">
        <v>110</v>
      </c>
      <c r="AA24" s="322" t="s">
        <v>110</v>
      </c>
      <c r="AB24" s="322" t="s">
        <v>110</v>
      </c>
      <c r="AC24" s="322" t="s">
        <v>110</v>
      </c>
      <c r="AD24" s="322" t="s">
        <v>110</v>
      </c>
      <c r="AE24" s="322" t="s">
        <v>110</v>
      </c>
      <c r="AF24" s="322" t="s">
        <v>110</v>
      </c>
      <c r="AG24" s="322" t="s">
        <v>110</v>
      </c>
      <c r="AH24" s="322" t="s">
        <v>110</v>
      </c>
      <c r="AI24" s="322" t="s">
        <v>110</v>
      </c>
      <c r="AJ24" s="322" t="s">
        <v>110</v>
      </c>
      <c r="AK24" s="322" t="s">
        <v>110</v>
      </c>
      <c r="AL24" s="322" t="s">
        <v>110</v>
      </c>
      <c r="AM24" s="322" t="s">
        <v>110</v>
      </c>
      <c r="AN24" s="322" t="s">
        <v>110</v>
      </c>
      <c r="AO24" s="322" t="s">
        <v>110</v>
      </c>
      <c r="AP24" s="322" t="s">
        <v>110</v>
      </c>
      <c r="AQ24" s="322" t="s">
        <v>110</v>
      </c>
      <c r="AR24" s="322" t="s">
        <v>110</v>
      </c>
      <c r="AS24" s="322" t="s">
        <v>110</v>
      </c>
      <c r="AT24" s="322" t="s">
        <v>110</v>
      </c>
      <c r="AU24" s="322" t="s">
        <v>110</v>
      </c>
      <c r="AV24" s="322" t="s">
        <v>110</v>
      </c>
      <c r="AW24" s="322" t="s">
        <v>110</v>
      </c>
      <c r="AX24" s="322" t="s">
        <v>110</v>
      </c>
      <c r="AY24" s="322" t="s">
        <v>110</v>
      </c>
      <c r="AZ24" s="322" t="s">
        <v>110</v>
      </c>
      <c r="BA24" s="322" t="s">
        <v>110</v>
      </c>
      <c r="BB24" s="322" t="s">
        <v>110</v>
      </c>
      <c r="BC24" s="322" t="s">
        <v>110</v>
      </c>
      <c r="BD24" s="322" t="s">
        <v>110</v>
      </c>
      <c r="BE24" s="322" t="s">
        <v>110</v>
      </c>
      <c r="BF24" s="322" t="s">
        <v>110</v>
      </c>
      <c r="BG24" s="322" t="s">
        <v>110</v>
      </c>
      <c r="BH24" s="322" t="s">
        <v>110</v>
      </c>
      <c r="BI24" s="322" t="s">
        <v>110</v>
      </c>
      <c r="BJ24" s="322" t="s">
        <v>110</v>
      </c>
      <c r="BK24" s="322" t="s">
        <v>110</v>
      </c>
      <c r="BL24" s="322" t="s">
        <v>110</v>
      </c>
      <c r="BM24" s="322" t="s">
        <v>110</v>
      </c>
      <c r="BN24" s="322" t="s">
        <v>110</v>
      </c>
      <c r="BO24" s="322" t="s">
        <v>110</v>
      </c>
      <c r="BP24" s="322" t="s">
        <v>110</v>
      </c>
      <c r="BQ24" s="322" t="s">
        <v>110</v>
      </c>
      <c r="BR24" s="322" t="s">
        <v>110</v>
      </c>
      <c r="BS24" s="322" t="s">
        <v>110</v>
      </c>
      <c r="BT24" s="322" t="s">
        <v>110</v>
      </c>
      <c r="BU24" s="322">
        <v>0.1</v>
      </c>
      <c r="BV24" s="322">
        <v>0.7</v>
      </c>
      <c r="BW24" s="322">
        <v>0.5</v>
      </c>
      <c r="BX24" s="322">
        <v>0.5</v>
      </c>
      <c r="BY24" s="322">
        <v>0.7</v>
      </c>
      <c r="BZ24" s="322">
        <v>0.5</v>
      </c>
      <c r="CA24" s="322">
        <v>0.7</v>
      </c>
      <c r="CB24" s="322">
        <v>1.1000000000000001</v>
      </c>
      <c r="CC24" s="322">
        <v>1.1000000000000001</v>
      </c>
      <c r="CD24" s="322">
        <v>3.2</v>
      </c>
      <c r="CE24" s="322">
        <v>3.2</v>
      </c>
      <c r="CF24" s="322">
        <v>3.8</v>
      </c>
      <c r="CG24" s="81">
        <v>2</v>
      </c>
      <c r="CH24" s="322">
        <v>6.5</v>
      </c>
      <c r="CI24" s="322">
        <v>7.8</v>
      </c>
      <c r="CJ24" s="322">
        <v>17.2</v>
      </c>
      <c r="CK24" s="322">
        <v>7.1</v>
      </c>
      <c r="CL24" s="322">
        <v>3.7</v>
      </c>
    </row>
    <row r="25" spans="1:90" x14ac:dyDescent="0.2">
      <c r="A25" s="322" t="s">
        <v>408</v>
      </c>
      <c r="B25" s="322" t="s">
        <v>633</v>
      </c>
      <c r="C25" s="322" t="s">
        <v>110</v>
      </c>
      <c r="D25" s="322" t="s">
        <v>110</v>
      </c>
      <c r="E25" s="322" t="s">
        <v>110</v>
      </c>
      <c r="F25" s="322" t="s">
        <v>110</v>
      </c>
      <c r="G25" s="322" t="s">
        <v>110</v>
      </c>
      <c r="H25" s="322" t="s">
        <v>110</v>
      </c>
      <c r="I25" s="322" t="s">
        <v>110</v>
      </c>
      <c r="J25" s="322" t="s">
        <v>110</v>
      </c>
      <c r="K25" s="322" t="s">
        <v>110</v>
      </c>
      <c r="L25" s="322" t="s">
        <v>110</v>
      </c>
      <c r="M25" s="322" t="s">
        <v>110</v>
      </c>
      <c r="N25" s="322" t="s">
        <v>110</v>
      </c>
      <c r="O25" s="322" t="s">
        <v>110</v>
      </c>
      <c r="P25" s="322" t="s">
        <v>110</v>
      </c>
      <c r="Q25" s="322" t="s">
        <v>110</v>
      </c>
      <c r="R25" s="322" t="s">
        <v>110</v>
      </c>
      <c r="S25" s="322" t="s">
        <v>110</v>
      </c>
      <c r="T25" s="322" t="s">
        <v>110</v>
      </c>
      <c r="U25" s="322" t="s">
        <v>110</v>
      </c>
      <c r="V25" s="322" t="s">
        <v>110</v>
      </c>
      <c r="W25" s="322" t="s">
        <v>110</v>
      </c>
      <c r="X25" s="322" t="s">
        <v>110</v>
      </c>
      <c r="Y25" s="322" t="s">
        <v>110</v>
      </c>
      <c r="Z25" s="322" t="s">
        <v>110</v>
      </c>
      <c r="AA25" s="322" t="s">
        <v>110</v>
      </c>
      <c r="AB25" s="322" t="s">
        <v>110</v>
      </c>
      <c r="AC25" s="322" t="s">
        <v>110</v>
      </c>
      <c r="AD25" s="322" t="s">
        <v>110</v>
      </c>
      <c r="AE25" s="322" t="s">
        <v>110</v>
      </c>
      <c r="AF25" s="322" t="s">
        <v>110</v>
      </c>
      <c r="AG25" s="322">
        <v>0.5</v>
      </c>
      <c r="AH25" s="322">
        <v>0.5</v>
      </c>
      <c r="AI25" s="322">
        <v>0.3</v>
      </c>
      <c r="AJ25" s="322">
        <v>0.4</v>
      </c>
      <c r="AK25" s="322">
        <v>0.8</v>
      </c>
      <c r="AL25" s="322">
        <v>0.8</v>
      </c>
      <c r="AM25" s="322">
        <v>0.7</v>
      </c>
      <c r="AN25" s="322">
        <v>0.3</v>
      </c>
      <c r="AO25" s="322">
        <v>0.2</v>
      </c>
      <c r="AP25" s="322">
        <v>0.3</v>
      </c>
      <c r="AQ25" s="322">
        <v>0</v>
      </c>
      <c r="AR25" s="322">
        <v>-1.2</v>
      </c>
      <c r="AS25" s="322">
        <v>-1.7</v>
      </c>
      <c r="AT25" s="322">
        <v>-1.2</v>
      </c>
      <c r="AU25" s="322">
        <v>-2.2000000000000002</v>
      </c>
      <c r="AV25" s="322">
        <v>-2.7</v>
      </c>
      <c r="AW25" s="322">
        <v>-4.4000000000000004</v>
      </c>
      <c r="AX25" s="322">
        <v>-2.7</v>
      </c>
      <c r="AY25" s="322">
        <v>-3.3</v>
      </c>
      <c r="AZ25" s="322">
        <v>-2.8</v>
      </c>
      <c r="BA25" s="322">
        <v>-3.2</v>
      </c>
      <c r="BB25" s="322">
        <v>-5.0999999999999996</v>
      </c>
      <c r="BC25" s="322">
        <v>-5.2</v>
      </c>
      <c r="BD25" s="322">
        <v>-3.8</v>
      </c>
      <c r="BE25" s="322">
        <v>-2.2999999999999998</v>
      </c>
      <c r="BF25" s="322">
        <v>-1.4</v>
      </c>
      <c r="BG25" s="322">
        <v>1.3</v>
      </c>
      <c r="BH25" s="322">
        <v>2</v>
      </c>
      <c r="BI25" s="322">
        <v>2.2000000000000002</v>
      </c>
      <c r="BJ25" s="322">
        <v>5</v>
      </c>
      <c r="BK25" s="322">
        <v>6.7</v>
      </c>
      <c r="BL25" s="322">
        <v>3.2</v>
      </c>
      <c r="BM25" s="322">
        <v>7.8</v>
      </c>
      <c r="BN25" s="322">
        <v>9.9</v>
      </c>
      <c r="BO25" s="322">
        <v>10.8</v>
      </c>
      <c r="BP25" s="322">
        <v>11.8</v>
      </c>
      <c r="BQ25" s="322">
        <v>15.6</v>
      </c>
      <c r="BR25" s="322">
        <v>16.899999999999999</v>
      </c>
      <c r="BS25" s="322">
        <v>17.5</v>
      </c>
      <c r="BT25" s="322">
        <v>16.3</v>
      </c>
      <c r="BU25" s="322">
        <v>16.2</v>
      </c>
      <c r="BV25" s="322">
        <v>10.7</v>
      </c>
      <c r="BW25" s="322">
        <v>5.2</v>
      </c>
      <c r="BX25" s="322">
        <v>7</v>
      </c>
      <c r="BY25" s="322">
        <v>3.9</v>
      </c>
      <c r="BZ25" s="322">
        <v>-1.8</v>
      </c>
      <c r="CA25" s="322">
        <v>-6.4</v>
      </c>
      <c r="CB25" s="322">
        <v>-9.3000000000000007</v>
      </c>
      <c r="CC25" s="322">
        <v>-16.399999999999999</v>
      </c>
      <c r="CD25" s="322">
        <v>-21.2</v>
      </c>
      <c r="CE25" s="322">
        <v>-20.6</v>
      </c>
      <c r="CF25" s="322">
        <v>-22.9</v>
      </c>
      <c r="CG25" s="81">
        <v>-24.5</v>
      </c>
      <c r="CH25" s="322">
        <v>-19.3</v>
      </c>
      <c r="CI25" s="322">
        <v>-20.9</v>
      </c>
      <c r="CJ25" s="322">
        <v>-20.2</v>
      </c>
      <c r="CK25" s="322">
        <v>-18.8</v>
      </c>
      <c r="CL25" s="322">
        <v>-22.4</v>
      </c>
    </row>
    <row r="26" spans="1:90" x14ac:dyDescent="0.2">
      <c r="A26" s="322" t="s">
        <v>406</v>
      </c>
      <c r="B26" s="83" t="s">
        <v>614</v>
      </c>
      <c r="C26" s="322">
        <v>8.4</v>
      </c>
      <c r="D26" s="322">
        <v>8.8000000000000007</v>
      </c>
      <c r="E26" s="322">
        <v>10.3</v>
      </c>
      <c r="F26" s="322">
        <v>9.3000000000000007</v>
      </c>
      <c r="G26" s="322">
        <v>9.6</v>
      </c>
      <c r="H26" s="322">
        <v>11.2</v>
      </c>
      <c r="I26" s="322">
        <v>11.8</v>
      </c>
      <c r="J26" s="322">
        <v>13.4</v>
      </c>
      <c r="K26" s="322">
        <v>12.7</v>
      </c>
      <c r="L26" s="322">
        <v>14</v>
      </c>
      <c r="M26" s="322">
        <v>15.1</v>
      </c>
      <c r="N26" s="322">
        <v>16</v>
      </c>
      <c r="O26" s="322">
        <v>21.6</v>
      </c>
      <c r="P26" s="322">
        <v>41.5</v>
      </c>
      <c r="Q26" s="322">
        <v>63.6</v>
      </c>
      <c r="R26" s="322">
        <v>77.8</v>
      </c>
      <c r="S26" s="322">
        <v>82.3</v>
      </c>
      <c r="T26" s="322">
        <v>57.8</v>
      </c>
      <c r="U26" s="322">
        <v>52.9</v>
      </c>
      <c r="V26" s="322">
        <v>55.8</v>
      </c>
      <c r="W26" s="322">
        <v>61.6</v>
      </c>
      <c r="X26" s="322">
        <v>63.9</v>
      </c>
      <c r="Y26" s="322">
        <v>75.900000000000006</v>
      </c>
      <c r="Z26" s="322">
        <v>86.7</v>
      </c>
      <c r="AA26" s="322">
        <v>92.7</v>
      </c>
      <c r="AB26" s="322">
        <v>91.9</v>
      </c>
      <c r="AC26" s="322">
        <v>95</v>
      </c>
      <c r="AD26" s="322">
        <v>99.8</v>
      </c>
      <c r="AE26" s="322">
        <v>109.8</v>
      </c>
      <c r="AF26" s="322">
        <v>119.1</v>
      </c>
      <c r="AG26" s="322">
        <v>124.2</v>
      </c>
      <c r="AH26" s="322">
        <v>131.19999999999999</v>
      </c>
      <c r="AI26" s="322">
        <v>141</v>
      </c>
      <c r="AJ26" s="322">
        <v>152</v>
      </c>
      <c r="AK26" s="322">
        <v>160</v>
      </c>
      <c r="AL26" s="322">
        <v>168.6</v>
      </c>
      <c r="AM26" s="322">
        <v>181</v>
      </c>
      <c r="AN26" s="322">
        <v>203.9</v>
      </c>
      <c r="AO26" s="322">
        <v>231.7</v>
      </c>
      <c r="AP26" s="322">
        <v>260.7</v>
      </c>
      <c r="AQ26" s="322">
        <v>283.5</v>
      </c>
      <c r="AR26" s="322">
        <v>317.5</v>
      </c>
      <c r="AS26" s="322">
        <v>352.4</v>
      </c>
      <c r="AT26" s="322">
        <v>385.9</v>
      </c>
      <c r="AU26" s="322">
        <v>416.6</v>
      </c>
      <c r="AV26" s="322">
        <v>468.3</v>
      </c>
      <c r="AW26" s="322">
        <v>543.5</v>
      </c>
      <c r="AX26" s="322">
        <v>582.4</v>
      </c>
      <c r="AY26" s="322">
        <v>630.5</v>
      </c>
      <c r="AZ26" s="322">
        <v>692</v>
      </c>
      <c r="BA26" s="322">
        <v>765.1</v>
      </c>
      <c r="BB26" s="322">
        <v>880.2</v>
      </c>
      <c r="BC26" s="322">
        <v>1000.3</v>
      </c>
      <c r="BD26" s="322">
        <v>1110.3</v>
      </c>
      <c r="BE26" s="322">
        <v>1205.4000000000001</v>
      </c>
      <c r="BF26" s="322">
        <v>1285.9000000000001</v>
      </c>
      <c r="BG26" s="322">
        <v>1391.8</v>
      </c>
      <c r="BH26" s="322">
        <v>1484.5</v>
      </c>
      <c r="BI26" s="322">
        <v>1557.2</v>
      </c>
      <c r="BJ26" s="322">
        <v>1646.9</v>
      </c>
      <c r="BK26" s="322">
        <v>1780.6</v>
      </c>
      <c r="BL26" s="322">
        <v>1920.2</v>
      </c>
      <c r="BM26" s="322">
        <v>2034.6</v>
      </c>
      <c r="BN26" s="322">
        <v>2218.4</v>
      </c>
      <c r="BO26" s="322">
        <v>2301.4</v>
      </c>
      <c r="BP26" s="322">
        <v>2377.1999999999998</v>
      </c>
      <c r="BQ26" s="322">
        <v>2495.1</v>
      </c>
      <c r="BR26" s="322">
        <v>2578.3000000000002</v>
      </c>
      <c r="BS26" s="322">
        <v>2654.5</v>
      </c>
      <c r="BT26" s="322">
        <v>2719.6</v>
      </c>
      <c r="BU26" s="322">
        <v>2832.2</v>
      </c>
      <c r="BV26" s="322">
        <v>2971.8</v>
      </c>
      <c r="BW26" s="322">
        <v>3174</v>
      </c>
      <c r="BX26" s="322">
        <v>3363.3</v>
      </c>
      <c r="BY26" s="322">
        <v>3572.2</v>
      </c>
      <c r="BZ26" s="322">
        <v>3777.9</v>
      </c>
      <c r="CA26" s="322">
        <v>4040.3</v>
      </c>
      <c r="CB26" s="322">
        <v>4274.3</v>
      </c>
      <c r="CC26" s="322">
        <v>4547.2</v>
      </c>
      <c r="CD26" s="322">
        <v>4916.6000000000004</v>
      </c>
      <c r="CE26" s="322">
        <v>5220.3</v>
      </c>
      <c r="CF26" s="322">
        <v>5502.5</v>
      </c>
      <c r="CG26" s="81">
        <v>5592.2</v>
      </c>
      <c r="CH26" s="322">
        <v>5623.1</v>
      </c>
      <c r="CI26" s="322">
        <v>5659.5</v>
      </c>
      <c r="CJ26" s="322">
        <v>5804.1</v>
      </c>
      <c r="CK26" s="322">
        <v>5984.5</v>
      </c>
      <c r="CL26" s="322">
        <v>6177.4</v>
      </c>
    </row>
    <row r="27" spans="1:90" x14ac:dyDescent="0.2">
      <c r="A27" s="322" t="s">
        <v>404</v>
      </c>
      <c r="B27" s="322" t="s">
        <v>632</v>
      </c>
      <c r="C27" s="322">
        <v>6.7</v>
      </c>
      <c r="D27" s="322">
        <v>7</v>
      </c>
      <c r="E27" s="322">
        <v>7.1</v>
      </c>
      <c r="F27" s="322">
        <v>6.7</v>
      </c>
      <c r="G27" s="322">
        <v>6.9</v>
      </c>
      <c r="H27" s="322">
        <v>8.1</v>
      </c>
      <c r="I27" s="322">
        <v>8.3000000000000007</v>
      </c>
      <c r="J27" s="322">
        <v>9.1999999999999993</v>
      </c>
      <c r="K27" s="322">
        <v>9.3000000000000007</v>
      </c>
      <c r="L27" s="322">
        <v>9.9</v>
      </c>
      <c r="M27" s="322">
        <v>10.6</v>
      </c>
      <c r="N27" s="322">
        <v>11.2</v>
      </c>
      <c r="O27" s="322">
        <v>17.100000000000001</v>
      </c>
      <c r="P27" s="322">
        <v>36.5</v>
      </c>
      <c r="Q27" s="322">
        <v>58.2</v>
      </c>
      <c r="R27" s="322">
        <v>70.599999999999994</v>
      </c>
      <c r="S27" s="322">
        <v>71.3</v>
      </c>
      <c r="T27" s="322">
        <v>38.5</v>
      </c>
      <c r="U27" s="322">
        <v>34.299999999999997</v>
      </c>
      <c r="V27" s="322">
        <v>35.5</v>
      </c>
      <c r="W27" s="322">
        <v>38.700000000000003</v>
      </c>
      <c r="X27" s="322">
        <v>39.299999999999997</v>
      </c>
      <c r="Y27" s="322">
        <v>54</v>
      </c>
      <c r="Z27" s="322">
        <v>65.2</v>
      </c>
      <c r="AA27" s="322">
        <v>70.400000000000006</v>
      </c>
      <c r="AB27" s="322">
        <v>67.400000000000006</v>
      </c>
      <c r="AC27" s="322">
        <v>68.900000000000006</v>
      </c>
      <c r="AD27" s="322">
        <v>71.400000000000006</v>
      </c>
      <c r="AE27" s="322">
        <v>77.3</v>
      </c>
      <c r="AF27" s="322">
        <v>81.900000000000006</v>
      </c>
      <c r="AG27" s="322">
        <v>83</v>
      </c>
      <c r="AH27" s="322">
        <v>85</v>
      </c>
      <c r="AI27" s="322">
        <v>89.9</v>
      </c>
      <c r="AJ27" s="322">
        <v>98.3</v>
      </c>
      <c r="AK27" s="322">
        <v>103.4</v>
      </c>
      <c r="AL27" s="322">
        <v>109.1</v>
      </c>
      <c r="AM27" s="322">
        <v>117</v>
      </c>
      <c r="AN27" s="322">
        <v>132.80000000000001</v>
      </c>
      <c r="AO27" s="322">
        <v>150.4</v>
      </c>
      <c r="AP27" s="322">
        <v>167.5</v>
      </c>
      <c r="AQ27" s="322">
        <v>180.9</v>
      </c>
      <c r="AR27" s="322">
        <v>194.4</v>
      </c>
      <c r="AS27" s="322">
        <v>210.8</v>
      </c>
      <c r="AT27" s="322">
        <v>227.6</v>
      </c>
      <c r="AU27" s="322">
        <v>240.7</v>
      </c>
      <c r="AV27" s="322">
        <v>267</v>
      </c>
      <c r="AW27" s="322">
        <v>298.5</v>
      </c>
      <c r="AX27" s="322">
        <v>316.2</v>
      </c>
      <c r="AY27" s="322">
        <v>342.6</v>
      </c>
      <c r="AZ27" s="322">
        <v>371.8</v>
      </c>
      <c r="BA27" s="322">
        <v>405.4</v>
      </c>
      <c r="BB27" s="322">
        <v>454.9</v>
      </c>
      <c r="BC27" s="322">
        <v>507.4</v>
      </c>
      <c r="BD27" s="322">
        <v>553.1</v>
      </c>
      <c r="BE27" s="322">
        <v>594.6</v>
      </c>
      <c r="BF27" s="322">
        <v>632</v>
      </c>
      <c r="BG27" s="322">
        <v>688.6</v>
      </c>
      <c r="BH27" s="322">
        <v>736.4</v>
      </c>
      <c r="BI27" s="322">
        <v>776.1</v>
      </c>
      <c r="BJ27" s="322">
        <v>819.8</v>
      </c>
      <c r="BK27" s="322">
        <v>881.5</v>
      </c>
      <c r="BL27" s="322">
        <v>948</v>
      </c>
      <c r="BM27" s="322">
        <v>1004.1</v>
      </c>
      <c r="BN27" s="322">
        <v>1049.3</v>
      </c>
      <c r="BO27" s="322">
        <v>1074.2</v>
      </c>
      <c r="BP27" s="322">
        <v>1109.5999999999999</v>
      </c>
      <c r="BQ27" s="322">
        <v>1144.5</v>
      </c>
      <c r="BR27" s="322">
        <v>1176.5</v>
      </c>
      <c r="BS27" s="322">
        <v>1224.5999999999999</v>
      </c>
      <c r="BT27" s="322">
        <v>1272.0999999999999</v>
      </c>
      <c r="BU27" s="322">
        <v>1357.6</v>
      </c>
      <c r="BV27" s="322">
        <v>1444.2</v>
      </c>
      <c r="BW27" s="322">
        <v>1545.1</v>
      </c>
      <c r="BX27" s="322">
        <v>1651.4</v>
      </c>
      <c r="BY27" s="322">
        <v>1755.6</v>
      </c>
      <c r="BZ27" s="322">
        <v>1868.9</v>
      </c>
      <c r="CA27" s="322">
        <v>1980</v>
      </c>
      <c r="CB27" s="322">
        <v>2089.8000000000002</v>
      </c>
      <c r="CC27" s="322">
        <v>2209.6999999999998</v>
      </c>
      <c r="CD27" s="322">
        <v>2368.6</v>
      </c>
      <c r="CE27" s="322">
        <v>2442.1</v>
      </c>
      <c r="CF27" s="322">
        <v>2522.1999999999998</v>
      </c>
      <c r="CG27" s="81">
        <v>2530.9</v>
      </c>
      <c r="CH27" s="322">
        <v>2544.1999999999998</v>
      </c>
      <c r="CI27" s="322">
        <v>2523.6999999999998</v>
      </c>
      <c r="CJ27" s="322">
        <v>2557.6</v>
      </c>
      <c r="CK27" s="322">
        <v>2604.9</v>
      </c>
      <c r="CL27" s="322">
        <v>2655.4</v>
      </c>
    </row>
    <row r="28" spans="1:90" x14ac:dyDescent="0.2">
      <c r="A28" s="322" t="s">
        <v>402</v>
      </c>
      <c r="B28" s="322" t="s">
        <v>631</v>
      </c>
      <c r="C28" s="322">
        <v>0.8</v>
      </c>
      <c r="D28" s="322">
        <v>0.9</v>
      </c>
      <c r="E28" s="322">
        <v>2</v>
      </c>
      <c r="F28" s="322">
        <v>1.3</v>
      </c>
      <c r="G28" s="322">
        <v>1.3</v>
      </c>
      <c r="H28" s="322">
        <v>1.4</v>
      </c>
      <c r="I28" s="322">
        <v>1.6</v>
      </c>
      <c r="J28" s="322">
        <v>2.7</v>
      </c>
      <c r="K28" s="322">
        <v>1.7</v>
      </c>
      <c r="L28" s="322">
        <v>2.2000000000000002</v>
      </c>
      <c r="M28" s="322">
        <v>2.2999999999999998</v>
      </c>
      <c r="N28" s="322">
        <v>2.4</v>
      </c>
      <c r="O28" s="322">
        <v>2.2999999999999998</v>
      </c>
      <c r="P28" s="322">
        <v>2.4</v>
      </c>
      <c r="Q28" s="322">
        <v>2</v>
      </c>
      <c r="R28" s="322">
        <v>2.6</v>
      </c>
      <c r="S28" s="322">
        <v>5.5</v>
      </c>
      <c r="T28" s="322">
        <v>12.4</v>
      </c>
      <c r="U28" s="322">
        <v>12.4</v>
      </c>
      <c r="V28" s="322">
        <v>13.7</v>
      </c>
      <c r="W28" s="322">
        <v>16</v>
      </c>
      <c r="X28" s="322">
        <v>17</v>
      </c>
      <c r="Y28" s="322">
        <v>13.7</v>
      </c>
      <c r="Z28" s="322">
        <v>13.2</v>
      </c>
      <c r="AA28" s="322">
        <v>13.7</v>
      </c>
      <c r="AB28" s="322">
        <v>15.6</v>
      </c>
      <c r="AC28" s="322">
        <v>16.899999999999999</v>
      </c>
      <c r="AD28" s="322">
        <v>17.600000000000001</v>
      </c>
      <c r="AE28" s="322">
        <v>20.100000000000001</v>
      </c>
      <c r="AF28" s="322">
        <v>24.2</v>
      </c>
      <c r="AG28" s="322">
        <v>26.9</v>
      </c>
      <c r="AH28" s="322">
        <v>28.1</v>
      </c>
      <c r="AI28" s="322">
        <v>31.9</v>
      </c>
      <c r="AJ28" s="322">
        <v>32.799999999999997</v>
      </c>
      <c r="AK28" s="322">
        <v>34.299999999999997</v>
      </c>
      <c r="AL28" s="322">
        <v>35.1</v>
      </c>
      <c r="AM28" s="322">
        <v>38</v>
      </c>
      <c r="AN28" s="322">
        <v>42</v>
      </c>
      <c r="AO28" s="322">
        <v>50.3</v>
      </c>
      <c r="AP28" s="322">
        <v>58.4</v>
      </c>
      <c r="AQ28" s="322">
        <v>64.099999999999994</v>
      </c>
      <c r="AR28" s="322">
        <v>77.3</v>
      </c>
      <c r="AS28" s="322">
        <v>92.2</v>
      </c>
      <c r="AT28" s="322">
        <v>103</v>
      </c>
      <c r="AU28" s="322">
        <v>115.2</v>
      </c>
      <c r="AV28" s="322">
        <v>135.9</v>
      </c>
      <c r="AW28" s="322">
        <v>171.3</v>
      </c>
      <c r="AX28" s="322">
        <v>184.7</v>
      </c>
      <c r="AY28" s="322">
        <v>196.3</v>
      </c>
      <c r="AZ28" s="322">
        <v>211.2</v>
      </c>
      <c r="BA28" s="322">
        <v>236.2</v>
      </c>
      <c r="BB28" s="322">
        <v>282.39999999999998</v>
      </c>
      <c r="BC28" s="322">
        <v>318.8</v>
      </c>
      <c r="BD28" s="322">
        <v>355.3</v>
      </c>
      <c r="BE28" s="322">
        <v>383.1</v>
      </c>
      <c r="BF28" s="322">
        <v>395.8</v>
      </c>
      <c r="BG28" s="322">
        <v>420.9</v>
      </c>
      <c r="BH28" s="322">
        <v>447.2</v>
      </c>
      <c r="BI28" s="322">
        <v>464.9</v>
      </c>
      <c r="BJ28" s="322">
        <v>494.6</v>
      </c>
      <c r="BK28" s="322">
        <v>539.70000000000005</v>
      </c>
      <c r="BL28" s="322">
        <v>594.4</v>
      </c>
      <c r="BM28" s="322">
        <v>631.20000000000005</v>
      </c>
      <c r="BN28" s="322">
        <v>758.5</v>
      </c>
      <c r="BO28" s="322">
        <v>806.8</v>
      </c>
      <c r="BP28" s="322">
        <v>842.5</v>
      </c>
      <c r="BQ28" s="322">
        <v>886.9</v>
      </c>
      <c r="BR28" s="322">
        <v>934.3</v>
      </c>
      <c r="BS28" s="322">
        <v>960.2</v>
      </c>
      <c r="BT28" s="322">
        <v>984.1</v>
      </c>
      <c r="BU28" s="322">
        <v>1019.5</v>
      </c>
      <c r="BV28" s="322">
        <v>1075.9000000000001</v>
      </c>
      <c r="BW28" s="322">
        <v>1173.5</v>
      </c>
      <c r="BX28" s="322">
        <v>1283.5</v>
      </c>
      <c r="BY28" s="322">
        <v>1359.8</v>
      </c>
      <c r="BZ28" s="322">
        <v>1446</v>
      </c>
      <c r="CA28" s="322">
        <v>1543.1</v>
      </c>
      <c r="CB28" s="322">
        <v>1640.5</v>
      </c>
      <c r="CC28" s="322">
        <v>1753.1</v>
      </c>
      <c r="CD28" s="322">
        <v>1980.5</v>
      </c>
      <c r="CE28" s="322">
        <v>2177.5</v>
      </c>
      <c r="CF28" s="322">
        <v>2351.8000000000002</v>
      </c>
      <c r="CG28" s="81">
        <v>2384.9</v>
      </c>
      <c r="CH28" s="322">
        <v>2396.9</v>
      </c>
      <c r="CI28" s="322">
        <v>2459.6</v>
      </c>
      <c r="CJ28" s="322">
        <v>2566.8000000000002</v>
      </c>
      <c r="CK28" s="322">
        <v>2699.6</v>
      </c>
      <c r="CL28" s="322">
        <v>2796.7</v>
      </c>
    </row>
    <row r="29" spans="1:90" x14ac:dyDescent="0.2">
      <c r="A29" s="322" t="s">
        <v>400</v>
      </c>
      <c r="B29" s="322" t="s">
        <v>630</v>
      </c>
      <c r="C29" s="322">
        <v>0.8</v>
      </c>
      <c r="D29" s="322">
        <v>0.9</v>
      </c>
      <c r="E29" s="322">
        <v>1.9</v>
      </c>
      <c r="F29" s="322">
        <v>1.3</v>
      </c>
      <c r="G29" s="322">
        <v>1.3</v>
      </c>
      <c r="H29" s="322">
        <v>1.3</v>
      </c>
      <c r="I29" s="322">
        <v>1.6</v>
      </c>
      <c r="J29" s="322">
        <v>2.7</v>
      </c>
      <c r="K29" s="322">
        <v>1.6</v>
      </c>
      <c r="L29" s="322">
        <v>2.1</v>
      </c>
      <c r="M29" s="322">
        <v>2.2000000000000002</v>
      </c>
      <c r="N29" s="322">
        <v>2.4</v>
      </c>
      <c r="O29" s="322">
        <v>2.2999999999999998</v>
      </c>
      <c r="P29" s="322">
        <v>2.2999999999999998</v>
      </c>
      <c r="Q29" s="322">
        <v>2.1</v>
      </c>
      <c r="R29" s="322">
        <v>2.7</v>
      </c>
      <c r="S29" s="322">
        <v>5.0999999999999996</v>
      </c>
      <c r="T29" s="322">
        <v>10.1</v>
      </c>
      <c r="U29" s="322">
        <v>10.4</v>
      </c>
      <c r="V29" s="322">
        <v>9.9</v>
      </c>
      <c r="W29" s="322">
        <v>10.9</v>
      </c>
      <c r="X29" s="322">
        <v>13.4</v>
      </c>
      <c r="Y29" s="322">
        <v>10.5</v>
      </c>
      <c r="Z29" s="322">
        <v>11</v>
      </c>
      <c r="AA29" s="322">
        <v>11.7</v>
      </c>
      <c r="AB29" s="322">
        <v>13.7</v>
      </c>
      <c r="AC29" s="322">
        <v>14.8</v>
      </c>
      <c r="AD29" s="322">
        <v>15.6</v>
      </c>
      <c r="AE29" s="322">
        <v>18.100000000000001</v>
      </c>
      <c r="AF29" s="322">
        <v>22.2</v>
      </c>
      <c r="AG29" s="322">
        <v>22.9</v>
      </c>
      <c r="AH29" s="322">
        <v>24.7</v>
      </c>
      <c r="AI29" s="322">
        <v>28.4</v>
      </c>
      <c r="AJ29" s="322">
        <v>29.1</v>
      </c>
      <c r="AK29" s="322">
        <v>30.7</v>
      </c>
      <c r="AL29" s="322">
        <v>31.7</v>
      </c>
      <c r="AM29" s="322">
        <v>34.4</v>
      </c>
      <c r="AN29" s="322">
        <v>38</v>
      </c>
      <c r="AO29" s="322">
        <v>46.3</v>
      </c>
      <c r="AP29" s="322">
        <v>53.9</v>
      </c>
      <c r="AQ29" s="322">
        <v>59.6</v>
      </c>
      <c r="AR29" s="322">
        <v>72.5</v>
      </c>
      <c r="AS29" s="322">
        <v>86.2</v>
      </c>
      <c r="AT29" s="322">
        <v>95.8</v>
      </c>
      <c r="AU29" s="322">
        <v>109.8</v>
      </c>
      <c r="AV29" s="322">
        <v>129.9</v>
      </c>
      <c r="AW29" s="322">
        <v>165.1</v>
      </c>
      <c r="AX29" s="322">
        <v>180.1</v>
      </c>
      <c r="AY29" s="322">
        <v>192.1</v>
      </c>
      <c r="AZ29" s="322">
        <v>206.2</v>
      </c>
      <c r="BA29" s="322">
        <v>230.4</v>
      </c>
      <c r="BB29" s="322">
        <v>275</v>
      </c>
      <c r="BC29" s="322">
        <v>312.10000000000002</v>
      </c>
      <c r="BD29" s="322">
        <v>347.2</v>
      </c>
      <c r="BE29" s="322">
        <v>374.1</v>
      </c>
      <c r="BF29" s="322">
        <v>384.6</v>
      </c>
      <c r="BG29" s="322">
        <v>407.1</v>
      </c>
      <c r="BH29" s="322">
        <v>433</v>
      </c>
      <c r="BI29" s="322">
        <v>452.2</v>
      </c>
      <c r="BJ29" s="322">
        <v>481.4</v>
      </c>
      <c r="BK29" s="322">
        <v>526.20000000000005</v>
      </c>
      <c r="BL29" s="322">
        <v>580.79999999999995</v>
      </c>
      <c r="BM29" s="322">
        <v>656.8</v>
      </c>
      <c r="BN29" s="322">
        <v>738</v>
      </c>
      <c r="BO29" s="322">
        <v>785.1</v>
      </c>
      <c r="BP29" s="322">
        <v>822.5</v>
      </c>
      <c r="BQ29" s="322">
        <v>871.5</v>
      </c>
      <c r="BR29" s="322">
        <v>913.9</v>
      </c>
      <c r="BS29" s="322">
        <v>943.3</v>
      </c>
      <c r="BT29" s="322">
        <v>966.1</v>
      </c>
      <c r="BU29" s="322">
        <v>1000.7</v>
      </c>
      <c r="BV29" s="322">
        <v>1053.5</v>
      </c>
      <c r="BW29" s="322">
        <v>1155.3</v>
      </c>
      <c r="BX29" s="322">
        <v>1260.0999999999999</v>
      </c>
      <c r="BY29" s="322">
        <v>1331.2</v>
      </c>
      <c r="BZ29" s="322">
        <v>1415.2</v>
      </c>
      <c r="CA29" s="322">
        <v>1502.3</v>
      </c>
      <c r="CB29" s="322">
        <v>1605.5</v>
      </c>
      <c r="CC29" s="322">
        <v>1710.8</v>
      </c>
      <c r="CD29" s="322">
        <v>1935.4</v>
      </c>
      <c r="CE29" s="322">
        <v>2124.9</v>
      </c>
      <c r="CF29" s="322">
        <v>2298.3000000000002</v>
      </c>
      <c r="CG29" s="81">
        <v>2327.3000000000002</v>
      </c>
      <c r="CH29" s="322">
        <v>2341.5</v>
      </c>
      <c r="CI29" s="322">
        <v>2405.6999999999998</v>
      </c>
      <c r="CJ29" s="322">
        <v>2514.4</v>
      </c>
      <c r="CK29" s="322">
        <v>2647.6</v>
      </c>
      <c r="CL29" s="322">
        <v>2742.6</v>
      </c>
    </row>
    <row r="30" spans="1:90" x14ac:dyDescent="0.2">
      <c r="A30" s="322" t="s">
        <v>398</v>
      </c>
      <c r="B30" s="322" t="s">
        <v>629</v>
      </c>
      <c r="C30" s="322">
        <v>0.8</v>
      </c>
      <c r="D30" s="322">
        <v>0.9</v>
      </c>
      <c r="E30" s="322">
        <v>1.9</v>
      </c>
      <c r="F30" s="322">
        <v>1.3</v>
      </c>
      <c r="G30" s="322">
        <v>1.3</v>
      </c>
      <c r="H30" s="322">
        <v>1.3</v>
      </c>
      <c r="I30" s="322">
        <v>1.6</v>
      </c>
      <c r="J30" s="322">
        <v>2.7</v>
      </c>
      <c r="K30" s="322">
        <v>1.6</v>
      </c>
      <c r="L30" s="322">
        <v>2.1</v>
      </c>
      <c r="M30" s="322">
        <v>2.2000000000000002</v>
      </c>
      <c r="N30" s="322">
        <v>2.4</v>
      </c>
      <c r="O30" s="322">
        <v>2.2999999999999998</v>
      </c>
      <c r="P30" s="322">
        <v>2.2999999999999998</v>
      </c>
      <c r="Q30" s="322">
        <v>2.1</v>
      </c>
      <c r="R30" s="322">
        <v>2.7</v>
      </c>
      <c r="S30" s="322">
        <v>5.0999999999999996</v>
      </c>
      <c r="T30" s="322">
        <v>10.1</v>
      </c>
      <c r="U30" s="322">
        <v>10.4</v>
      </c>
      <c r="V30" s="322">
        <v>9.9</v>
      </c>
      <c r="W30" s="322">
        <v>10.9</v>
      </c>
      <c r="X30" s="322">
        <v>13.4</v>
      </c>
      <c r="Y30" s="322">
        <v>10.5</v>
      </c>
      <c r="Z30" s="322">
        <v>11</v>
      </c>
      <c r="AA30" s="322">
        <v>11.7</v>
      </c>
      <c r="AB30" s="322">
        <v>13.7</v>
      </c>
      <c r="AC30" s="322">
        <v>14.8</v>
      </c>
      <c r="AD30" s="322">
        <v>15.6</v>
      </c>
      <c r="AE30" s="322">
        <v>18.100000000000001</v>
      </c>
      <c r="AF30" s="322">
        <v>22.2</v>
      </c>
      <c r="AG30" s="322">
        <v>22.9</v>
      </c>
      <c r="AH30" s="322">
        <v>24.4</v>
      </c>
      <c r="AI30" s="322">
        <v>28.1</v>
      </c>
      <c r="AJ30" s="322">
        <v>28.8</v>
      </c>
      <c r="AK30" s="322">
        <v>30.3</v>
      </c>
      <c r="AL30" s="322">
        <v>31.3</v>
      </c>
      <c r="AM30" s="322">
        <v>33.9</v>
      </c>
      <c r="AN30" s="322">
        <v>37.5</v>
      </c>
      <c r="AO30" s="322">
        <v>45.8</v>
      </c>
      <c r="AP30" s="322">
        <v>53.3</v>
      </c>
      <c r="AQ30" s="322">
        <v>59</v>
      </c>
      <c r="AR30" s="322">
        <v>71.7</v>
      </c>
      <c r="AS30" s="322">
        <v>85.4</v>
      </c>
      <c r="AT30" s="322">
        <v>94.8</v>
      </c>
      <c r="AU30" s="322">
        <v>108.6</v>
      </c>
      <c r="AV30" s="322">
        <v>128.6</v>
      </c>
      <c r="AW30" s="322">
        <v>163.1</v>
      </c>
      <c r="AX30" s="322">
        <v>177.6</v>
      </c>
      <c r="AY30" s="322">
        <v>189.5</v>
      </c>
      <c r="AZ30" s="322">
        <v>203.4</v>
      </c>
      <c r="BA30" s="322">
        <v>227.3</v>
      </c>
      <c r="BB30" s="322">
        <v>271.5</v>
      </c>
      <c r="BC30" s="322">
        <v>307.8</v>
      </c>
      <c r="BD30" s="322">
        <v>343.1</v>
      </c>
      <c r="BE30" s="322">
        <v>370.5</v>
      </c>
      <c r="BF30" s="322">
        <v>380.9</v>
      </c>
      <c r="BG30" s="322">
        <v>403.1</v>
      </c>
      <c r="BH30" s="322">
        <v>428.6</v>
      </c>
      <c r="BI30" s="322">
        <v>447.9</v>
      </c>
      <c r="BJ30" s="322">
        <v>476.9</v>
      </c>
      <c r="BK30" s="322">
        <v>521.1</v>
      </c>
      <c r="BL30" s="322">
        <v>574.70000000000005</v>
      </c>
      <c r="BM30" s="322">
        <v>650.5</v>
      </c>
      <c r="BN30" s="322">
        <v>731.8</v>
      </c>
      <c r="BO30" s="322">
        <v>778.9</v>
      </c>
      <c r="BP30" s="322">
        <v>815.7</v>
      </c>
      <c r="BQ30" s="322">
        <v>864.7</v>
      </c>
      <c r="BR30" s="322">
        <v>906.3</v>
      </c>
      <c r="BS30" s="322">
        <v>935.4</v>
      </c>
      <c r="BT30" s="322">
        <v>957.9</v>
      </c>
      <c r="BU30" s="322">
        <v>992.2</v>
      </c>
      <c r="BV30" s="322">
        <v>1044.9000000000001</v>
      </c>
      <c r="BW30" s="322">
        <v>1145.8</v>
      </c>
      <c r="BX30" s="322">
        <v>1250.5</v>
      </c>
      <c r="BY30" s="322">
        <v>1321.1</v>
      </c>
      <c r="BZ30" s="322">
        <v>1404.6</v>
      </c>
      <c r="CA30" s="322">
        <v>1491</v>
      </c>
      <c r="CB30" s="322">
        <v>1593.1</v>
      </c>
      <c r="CC30" s="322">
        <v>1697.5</v>
      </c>
      <c r="CD30" s="322">
        <v>1920</v>
      </c>
      <c r="CE30" s="322">
        <v>2108.8000000000002</v>
      </c>
      <c r="CF30" s="322">
        <v>2281.6999999999998</v>
      </c>
      <c r="CG30" s="81">
        <v>2310.1999999999998</v>
      </c>
      <c r="CH30" s="322">
        <v>2323.6</v>
      </c>
      <c r="CI30" s="322">
        <v>2386.9</v>
      </c>
      <c r="CJ30" s="322">
        <v>2494.9</v>
      </c>
      <c r="CK30" s="322">
        <v>2627.2</v>
      </c>
      <c r="CL30" s="322">
        <v>2721.7</v>
      </c>
    </row>
    <row r="31" spans="1:90" x14ac:dyDescent="0.2">
      <c r="A31" s="322" t="s">
        <v>396</v>
      </c>
      <c r="B31" s="322" t="s">
        <v>628</v>
      </c>
      <c r="C31" s="322" t="s">
        <v>110</v>
      </c>
      <c r="D31" s="322" t="s">
        <v>110</v>
      </c>
      <c r="E31" s="322" t="s">
        <v>110</v>
      </c>
      <c r="F31" s="322" t="s">
        <v>110</v>
      </c>
      <c r="G31" s="322" t="s">
        <v>110</v>
      </c>
      <c r="H31" s="322" t="s">
        <v>110</v>
      </c>
      <c r="I31" s="322" t="s">
        <v>110</v>
      </c>
      <c r="J31" s="322" t="s">
        <v>110</v>
      </c>
      <c r="K31" s="322" t="s">
        <v>110</v>
      </c>
      <c r="L31" s="322" t="s">
        <v>110</v>
      </c>
      <c r="M31" s="322" t="s">
        <v>110</v>
      </c>
      <c r="N31" s="322" t="s">
        <v>110</v>
      </c>
      <c r="O31" s="322" t="s">
        <v>110</v>
      </c>
      <c r="P31" s="322" t="s">
        <v>110</v>
      </c>
      <c r="Q31" s="322" t="s">
        <v>110</v>
      </c>
      <c r="R31" s="322" t="s">
        <v>110</v>
      </c>
      <c r="S31" s="322" t="s">
        <v>110</v>
      </c>
      <c r="T31" s="322" t="s">
        <v>110</v>
      </c>
      <c r="U31" s="322" t="s">
        <v>110</v>
      </c>
      <c r="V31" s="322" t="s">
        <v>110</v>
      </c>
      <c r="W31" s="322" t="s">
        <v>110</v>
      </c>
      <c r="X31" s="322" t="s">
        <v>110</v>
      </c>
      <c r="Y31" s="322" t="s">
        <v>110</v>
      </c>
      <c r="Z31" s="322" t="s">
        <v>110</v>
      </c>
      <c r="AA31" s="322" t="s">
        <v>110</v>
      </c>
      <c r="AB31" s="322" t="s">
        <v>110</v>
      </c>
      <c r="AC31" s="322" t="s">
        <v>110</v>
      </c>
      <c r="AD31" s="322" t="s">
        <v>110</v>
      </c>
      <c r="AE31" s="322" t="s">
        <v>110</v>
      </c>
      <c r="AF31" s="322" t="s">
        <v>110</v>
      </c>
      <c r="AG31" s="322" t="s">
        <v>110</v>
      </c>
      <c r="AH31" s="322">
        <v>0.2</v>
      </c>
      <c r="AI31" s="322">
        <v>0.3</v>
      </c>
      <c r="AJ31" s="322">
        <v>0.3</v>
      </c>
      <c r="AK31" s="322">
        <v>0.3</v>
      </c>
      <c r="AL31" s="322">
        <v>0.3</v>
      </c>
      <c r="AM31" s="322">
        <v>0.5</v>
      </c>
      <c r="AN31" s="322">
        <v>0.5</v>
      </c>
      <c r="AO31" s="322">
        <v>0.6</v>
      </c>
      <c r="AP31" s="322">
        <v>0.6</v>
      </c>
      <c r="AQ31" s="322">
        <v>0.6</v>
      </c>
      <c r="AR31" s="322">
        <v>0.7</v>
      </c>
      <c r="AS31" s="322">
        <v>0.8</v>
      </c>
      <c r="AT31" s="322">
        <v>1</v>
      </c>
      <c r="AU31" s="322">
        <v>1.2</v>
      </c>
      <c r="AV31" s="322">
        <v>1.3</v>
      </c>
      <c r="AW31" s="322">
        <v>2</v>
      </c>
      <c r="AX31" s="322">
        <v>2.5</v>
      </c>
      <c r="AY31" s="322">
        <v>2.6</v>
      </c>
      <c r="AZ31" s="322">
        <v>2.7</v>
      </c>
      <c r="BA31" s="322">
        <v>3</v>
      </c>
      <c r="BB31" s="322">
        <v>3.5</v>
      </c>
      <c r="BC31" s="322">
        <v>4.3</v>
      </c>
      <c r="BD31" s="322">
        <v>4.0999999999999996</v>
      </c>
      <c r="BE31" s="322">
        <v>3.6</v>
      </c>
      <c r="BF31" s="322">
        <v>3.7</v>
      </c>
      <c r="BG31" s="322">
        <v>4</v>
      </c>
      <c r="BH31" s="322">
        <v>4.4000000000000004</v>
      </c>
      <c r="BI31" s="322">
        <v>4.3</v>
      </c>
      <c r="BJ31" s="322">
        <v>4.5999999999999996</v>
      </c>
      <c r="BK31" s="322">
        <v>5.0999999999999996</v>
      </c>
      <c r="BL31" s="322">
        <v>6.2</v>
      </c>
      <c r="BM31" s="322">
        <v>6.3</v>
      </c>
      <c r="BN31" s="322">
        <v>6.2</v>
      </c>
      <c r="BO31" s="322">
        <v>6.2</v>
      </c>
      <c r="BP31" s="322">
        <v>6.8</v>
      </c>
      <c r="BQ31" s="322">
        <v>6.8</v>
      </c>
      <c r="BR31" s="322">
        <v>7.6</v>
      </c>
      <c r="BS31" s="322">
        <v>7.9</v>
      </c>
      <c r="BT31" s="322">
        <v>8.1999999999999993</v>
      </c>
      <c r="BU31" s="322">
        <v>8.5</v>
      </c>
      <c r="BV31" s="322">
        <v>8.6999999999999993</v>
      </c>
      <c r="BW31" s="322">
        <v>9.4</v>
      </c>
      <c r="BX31" s="322">
        <v>9.6999999999999993</v>
      </c>
      <c r="BY31" s="322">
        <v>10.1</v>
      </c>
      <c r="BZ31" s="322">
        <v>10.7</v>
      </c>
      <c r="CA31" s="322">
        <v>11.2</v>
      </c>
      <c r="CB31" s="322">
        <v>12.4</v>
      </c>
      <c r="CC31" s="322">
        <v>13.3</v>
      </c>
      <c r="CD31" s="322">
        <v>15.5</v>
      </c>
      <c r="CE31" s="322">
        <v>16</v>
      </c>
      <c r="CF31" s="322">
        <v>16.5</v>
      </c>
      <c r="CG31" s="81">
        <v>17.100000000000001</v>
      </c>
      <c r="CH31" s="322">
        <v>18</v>
      </c>
      <c r="CI31" s="322">
        <v>18.899999999999999</v>
      </c>
      <c r="CJ31" s="322">
        <v>19.5</v>
      </c>
      <c r="CK31" s="322">
        <v>20.399999999999999</v>
      </c>
      <c r="CL31" s="322">
        <v>20.9</v>
      </c>
    </row>
    <row r="32" spans="1:90" x14ac:dyDescent="0.2">
      <c r="A32" s="322" t="s">
        <v>394</v>
      </c>
      <c r="B32" s="322" t="s">
        <v>627</v>
      </c>
      <c r="C32" s="322">
        <v>0</v>
      </c>
      <c r="D32" s="322">
        <v>0</v>
      </c>
      <c r="E32" s="322">
        <v>0</v>
      </c>
      <c r="F32" s="322">
        <v>0</v>
      </c>
      <c r="G32" s="322">
        <v>0</v>
      </c>
      <c r="H32" s="322">
        <v>0</v>
      </c>
      <c r="I32" s="322">
        <v>0</v>
      </c>
      <c r="J32" s="322">
        <v>0</v>
      </c>
      <c r="K32" s="322">
        <v>0.1</v>
      </c>
      <c r="L32" s="322">
        <v>0</v>
      </c>
      <c r="M32" s="322">
        <v>0</v>
      </c>
      <c r="N32" s="322">
        <v>0</v>
      </c>
      <c r="O32" s="322">
        <v>0</v>
      </c>
      <c r="P32" s="322">
        <v>0.1</v>
      </c>
      <c r="Q32" s="322">
        <v>-0.1</v>
      </c>
      <c r="R32" s="322">
        <v>-0.1</v>
      </c>
      <c r="S32" s="322">
        <v>0.3</v>
      </c>
      <c r="T32" s="322">
        <v>2.2999999999999998</v>
      </c>
      <c r="U32" s="322">
        <v>2</v>
      </c>
      <c r="V32" s="322">
        <v>3.8</v>
      </c>
      <c r="W32" s="322">
        <v>5.0999999999999996</v>
      </c>
      <c r="X32" s="322">
        <v>3.6</v>
      </c>
      <c r="Y32" s="322">
        <v>3.2</v>
      </c>
      <c r="Z32" s="322">
        <v>2.2000000000000002</v>
      </c>
      <c r="AA32" s="322">
        <v>2.1</v>
      </c>
      <c r="AB32" s="322">
        <v>1.9</v>
      </c>
      <c r="AC32" s="322">
        <v>2.2000000000000002</v>
      </c>
      <c r="AD32" s="322">
        <v>2</v>
      </c>
      <c r="AE32" s="322">
        <v>1.9</v>
      </c>
      <c r="AF32" s="322">
        <v>2</v>
      </c>
      <c r="AG32" s="322">
        <v>4</v>
      </c>
      <c r="AH32" s="322">
        <v>3.5</v>
      </c>
      <c r="AI32" s="322">
        <v>3.5</v>
      </c>
      <c r="AJ32" s="322">
        <v>3.6</v>
      </c>
      <c r="AK32" s="322">
        <v>3.6</v>
      </c>
      <c r="AL32" s="322">
        <v>3.4</v>
      </c>
      <c r="AM32" s="322">
        <v>3.6</v>
      </c>
      <c r="AN32" s="322">
        <v>4</v>
      </c>
      <c r="AO32" s="322">
        <v>4</v>
      </c>
      <c r="AP32" s="322">
        <v>4.5</v>
      </c>
      <c r="AQ32" s="322">
        <v>4.5</v>
      </c>
      <c r="AR32" s="322">
        <v>4.8</v>
      </c>
      <c r="AS32" s="322">
        <v>6</v>
      </c>
      <c r="AT32" s="322">
        <v>7.2</v>
      </c>
      <c r="AU32" s="322">
        <v>5.4</v>
      </c>
      <c r="AV32" s="322">
        <v>6</v>
      </c>
      <c r="AW32" s="322">
        <v>6.1</v>
      </c>
      <c r="AX32" s="322">
        <v>4.5</v>
      </c>
      <c r="AY32" s="322">
        <v>4.2</v>
      </c>
      <c r="AZ32" s="322">
        <v>5</v>
      </c>
      <c r="BA32" s="322">
        <v>5.8</v>
      </c>
      <c r="BB32" s="322">
        <v>7.3</v>
      </c>
      <c r="BC32" s="322">
        <v>6.7</v>
      </c>
      <c r="BD32" s="322">
        <v>8.1</v>
      </c>
      <c r="BE32" s="322">
        <v>8.9</v>
      </c>
      <c r="BF32" s="322">
        <v>11.2</v>
      </c>
      <c r="BG32" s="322">
        <v>13.8</v>
      </c>
      <c r="BH32" s="322">
        <v>14.2</v>
      </c>
      <c r="BI32" s="322">
        <v>12.7</v>
      </c>
      <c r="BJ32" s="322">
        <v>13.2</v>
      </c>
      <c r="BK32" s="322">
        <v>13.5</v>
      </c>
      <c r="BL32" s="322">
        <v>13.5</v>
      </c>
      <c r="BM32" s="322">
        <v>-25.6</v>
      </c>
      <c r="BN32" s="322">
        <v>20.6</v>
      </c>
      <c r="BO32" s="322">
        <v>21.7</v>
      </c>
      <c r="BP32" s="322">
        <v>19.899999999999999</v>
      </c>
      <c r="BQ32" s="322">
        <v>15.4</v>
      </c>
      <c r="BR32" s="322">
        <v>20.399999999999999</v>
      </c>
      <c r="BS32" s="322">
        <v>17</v>
      </c>
      <c r="BT32" s="322">
        <v>18</v>
      </c>
      <c r="BU32" s="322">
        <v>18.7</v>
      </c>
      <c r="BV32" s="322">
        <v>22.4</v>
      </c>
      <c r="BW32" s="322">
        <v>18.3</v>
      </c>
      <c r="BX32" s="322">
        <v>23.3</v>
      </c>
      <c r="BY32" s="322">
        <v>28.6</v>
      </c>
      <c r="BZ32" s="322">
        <v>30.8</v>
      </c>
      <c r="CA32" s="322">
        <v>40.9</v>
      </c>
      <c r="CB32" s="322">
        <v>35</v>
      </c>
      <c r="CC32" s="322">
        <v>42.3</v>
      </c>
      <c r="CD32" s="322">
        <v>45</v>
      </c>
      <c r="CE32" s="322">
        <v>52.7</v>
      </c>
      <c r="CF32" s="322">
        <v>53.5</v>
      </c>
      <c r="CG32" s="81">
        <v>57.6</v>
      </c>
      <c r="CH32" s="322">
        <v>55.3</v>
      </c>
      <c r="CI32" s="322">
        <v>53.8</v>
      </c>
      <c r="CJ32" s="322">
        <v>52.3</v>
      </c>
      <c r="CK32" s="322">
        <v>52</v>
      </c>
      <c r="CL32" s="322">
        <v>54.1</v>
      </c>
    </row>
    <row r="33" spans="1:92" x14ac:dyDescent="0.2">
      <c r="A33" s="322" t="s">
        <v>392</v>
      </c>
      <c r="B33" s="322" t="s">
        <v>626</v>
      </c>
      <c r="C33" s="322">
        <v>0.8</v>
      </c>
      <c r="D33" s="322">
        <v>0.8</v>
      </c>
      <c r="E33" s="322">
        <v>1.1000000000000001</v>
      </c>
      <c r="F33" s="322">
        <v>1.2</v>
      </c>
      <c r="G33" s="322">
        <v>1.3</v>
      </c>
      <c r="H33" s="322">
        <v>1.3</v>
      </c>
      <c r="I33" s="322">
        <v>1.2</v>
      </c>
      <c r="J33" s="322">
        <v>1.2</v>
      </c>
      <c r="K33" s="322">
        <v>1.4</v>
      </c>
      <c r="L33" s="322">
        <v>1.4</v>
      </c>
      <c r="M33" s="322">
        <v>1.4</v>
      </c>
      <c r="N33" s="322">
        <v>1.7</v>
      </c>
      <c r="O33" s="322">
        <v>1.7</v>
      </c>
      <c r="P33" s="322">
        <v>2.1</v>
      </c>
      <c r="Q33" s="322">
        <v>2.8</v>
      </c>
      <c r="R33" s="322">
        <v>3.5</v>
      </c>
      <c r="S33" s="322">
        <v>4.5</v>
      </c>
      <c r="T33" s="322">
        <v>5.5</v>
      </c>
      <c r="U33" s="322">
        <v>5.8</v>
      </c>
      <c r="V33" s="322">
        <v>6</v>
      </c>
      <c r="W33" s="322">
        <v>6.4</v>
      </c>
      <c r="X33" s="322">
        <v>6.8</v>
      </c>
      <c r="Y33" s="322">
        <v>7.2</v>
      </c>
      <c r="Z33" s="322">
        <v>7.6</v>
      </c>
      <c r="AA33" s="322">
        <v>8</v>
      </c>
      <c r="AB33" s="322">
        <v>8.6</v>
      </c>
      <c r="AC33" s="322">
        <v>9</v>
      </c>
      <c r="AD33" s="322">
        <v>10.1</v>
      </c>
      <c r="AE33" s="322">
        <v>11.3</v>
      </c>
      <c r="AF33" s="322">
        <v>11.6</v>
      </c>
      <c r="AG33" s="322">
        <v>13.2</v>
      </c>
      <c r="AH33" s="322">
        <v>16.899999999999999</v>
      </c>
      <c r="AI33" s="322">
        <v>17.2</v>
      </c>
      <c r="AJ33" s="322">
        <v>18.600000000000001</v>
      </c>
      <c r="AK33" s="322">
        <v>20.100000000000001</v>
      </c>
      <c r="AL33" s="322">
        <v>21.6</v>
      </c>
      <c r="AM33" s="322">
        <v>23.1</v>
      </c>
      <c r="AN33" s="322">
        <v>25.2</v>
      </c>
      <c r="AO33" s="322">
        <v>27.2</v>
      </c>
      <c r="AP33" s="322">
        <v>30.6</v>
      </c>
      <c r="AQ33" s="322">
        <v>34</v>
      </c>
      <c r="AR33" s="322">
        <v>41</v>
      </c>
      <c r="AS33" s="322">
        <v>44.6</v>
      </c>
      <c r="AT33" s="322">
        <v>48.7</v>
      </c>
      <c r="AU33" s="322">
        <v>55.5</v>
      </c>
      <c r="AV33" s="322">
        <v>62.2</v>
      </c>
      <c r="AW33" s="322">
        <v>69.2</v>
      </c>
      <c r="AX33" s="322">
        <v>76.400000000000006</v>
      </c>
      <c r="AY33" s="322">
        <v>84.5</v>
      </c>
      <c r="AZ33" s="322">
        <v>100.1</v>
      </c>
      <c r="BA33" s="322">
        <v>114.9</v>
      </c>
      <c r="BB33" s="322">
        <v>133.1</v>
      </c>
      <c r="BC33" s="322">
        <v>162.69999999999999</v>
      </c>
      <c r="BD33" s="322">
        <v>186.9</v>
      </c>
      <c r="BE33" s="322">
        <v>206.5</v>
      </c>
      <c r="BF33" s="322">
        <v>237</v>
      </c>
      <c r="BG33" s="322">
        <v>261</v>
      </c>
      <c r="BH33" s="322">
        <v>276</v>
      </c>
      <c r="BI33" s="322">
        <v>285.8</v>
      </c>
      <c r="BJ33" s="322">
        <v>303</v>
      </c>
      <c r="BK33" s="322">
        <v>332</v>
      </c>
      <c r="BL33" s="322">
        <v>350.9</v>
      </c>
      <c r="BM33" s="322">
        <v>371.9</v>
      </c>
      <c r="BN33" s="322">
        <v>380.5</v>
      </c>
      <c r="BO33" s="322">
        <v>383.7</v>
      </c>
      <c r="BP33" s="322">
        <v>392.6</v>
      </c>
      <c r="BQ33" s="322">
        <v>428.9</v>
      </c>
      <c r="BR33" s="322">
        <v>432.3</v>
      </c>
      <c r="BS33" s="322">
        <v>435.8</v>
      </c>
      <c r="BT33" s="322">
        <v>427</v>
      </c>
      <c r="BU33" s="322">
        <v>410</v>
      </c>
      <c r="BV33" s="322">
        <v>405.8</v>
      </c>
      <c r="BW33" s="322">
        <v>396.7</v>
      </c>
      <c r="BX33" s="322">
        <v>387</v>
      </c>
      <c r="BY33" s="322">
        <v>407.8</v>
      </c>
      <c r="BZ33" s="322">
        <v>416.6</v>
      </c>
      <c r="CA33" s="322">
        <v>456.2</v>
      </c>
      <c r="CB33" s="322">
        <v>492.4</v>
      </c>
      <c r="CC33" s="322">
        <v>529.79999999999995</v>
      </c>
      <c r="CD33" s="322">
        <v>515</v>
      </c>
      <c r="CE33" s="322">
        <v>542.4</v>
      </c>
      <c r="CF33" s="322">
        <v>572.70000000000005</v>
      </c>
      <c r="CG33" s="81">
        <v>616.4</v>
      </c>
      <c r="CH33" s="322">
        <v>624</v>
      </c>
      <c r="CI33" s="322">
        <v>616.9</v>
      </c>
      <c r="CJ33" s="322">
        <v>623.1</v>
      </c>
      <c r="CK33" s="322">
        <v>623.4</v>
      </c>
      <c r="CL33" s="322">
        <v>666.1</v>
      </c>
      <c r="CN33" s="95">
        <f>CK33-CK16</f>
        <v>494.59999999999997</v>
      </c>
    </row>
    <row r="34" spans="1:92" x14ac:dyDescent="0.2">
      <c r="A34" s="322" t="s">
        <v>390</v>
      </c>
      <c r="B34" s="322" t="s">
        <v>625</v>
      </c>
      <c r="C34" s="322" t="s">
        <v>110</v>
      </c>
      <c r="D34" s="322" t="s">
        <v>110</v>
      </c>
      <c r="E34" s="322" t="s">
        <v>110</v>
      </c>
      <c r="F34" s="322" t="s">
        <v>110</v>
      </c>
      <c r="G34" s="322" t="s">
        <v>110</v>
      </c>
      <c r="H34" s="322" t="s">
        <v>110</v>
      </c>
      <c r="I34" s="322" t="s">
        <v>110</v>
      </c>
      <c r="J34" s="322" t="s">
        <v>110</v>
      </c>
      <c r="K34" s="322" t="s">
        <v>110</v>
      </c>
      <c r="L34" s="322" t="s">
        <v>110</v>
      </c>
      <c r="M34" s="322" t="s">
        <v>110</v>
      </c>
      <c r="N34" s="322" t="s">
        <v>110</v>
      </c>
      <c r="O34" s="322" t="s">
        <v>110</v>
      </c>
      <c r="P34" s="322" t="s">
        <v>110</v>
      </c>
      <c r="Q34" s="322" t="s">
        <v>110</v>
      </c>
      <c r="R34" s="322" t="s">
        <v>110</v>
      </c>
      <c r="S34" s="322" t="s">
        <v>110</v>
      </c>
      <c r="T34" s="322" t="s">
        <v>110</v>
      </c>
      <c r="U34" s="322" t="s">
        <v>110</v>
      </c>
      <c r="V34" s="322" t="s">
        <v>110</v>
      </c>
      <c r="W34" s="322" t="s">
        <v>110</v>
      </c>
      <c r="X34" s="322" t="s">
        <v>110</v>
      </c>
      <c r="Y34" s="322" t="s">
        <v>110</v>
      </c>
      <c r="Z34" s="322" t="s">
        <v>110</v>
      </c>
      <c r="AA34" s="322" t="s">
        <v>110</v>
      </c>
      <c r="AB34" s="322" t="s">
        <v>110</v>
      </c>
      <c r="AC34" s="322" t="s">
        <v>110</v>
      </c>
      <c r="AD34" s="322" t="s">
        <v>110</v>
      </c>
      <c r="AE34" s="322" t="s">
        <v>110</v>
      </c>
      <c r="AF34" s="322" t="s">
        <v>110</v>
      </c>
      <c r="AG34" s="322" t="s">
        <v>110</v>
      </c>
      <c r="AH34" s="322">
        <v>16.5</v>
      </c>
      <c r="AI34" s="322">
        <v>16.899999999999999</v>
      </c>
      <c r="AJ34" s="322">
        <v>18.3</v>
      </c>
      <c r="AK34" s="322">
        <v>19.7</v>
      </c>
      <c r="AL34" s="322">
        <v>21.2</v>
      </c>
      <c r="AM34" s="322">
        <v>22.6</v>
      </c>
      <c r="AN34" s="322">
        <v>24.6</v>
      </c>
      <c r="AO34" s="322">
        <v>26.6</v>
      </c>
      <c r="AP34" s="322">
        <v>29.9</v>
      </c>
      <c r="AQ34" s="322">
        <v>33.200000000000003</v>
      </c>
      <c r="AR34" s="322">
        <v>40.1</v>
      </c>
      <c r="AS34" s="322">
        <v>42.9</v>
      </c>
      <c r="AT34" s="322">
        <v>46.2</v>
      </c>
      <c r="AU34" s="322">
        <v>51.8</v>
      </c>
      <c r="AV34" s="322">
        <v>58.1</v>
      </c>
      <c r="AW34" s="322">
        <v>64.900000000000006</v>
      </c>
      <c r="AX34" s="322">
        <v>72.2</v>
      </c>
      <c r="AY34" s="322">
        <v>79.2</v>
      </c>
      <c r="AZ34" s="322">
        <v>91.9</v>
      </c>
      <c r="BA34" s="322">
        <v>104.4</v>
      </c>
      <c r="BB34" s="322">
        <v>121.3</v>
      </c>
      <c r="BC34" s="322">
        <v>146.4</v>
      </c>
      <c r="BD34" s="322">
        <v>168.9</v>
      </c>
      <c r="BE34" s="322">
        <v>188.4</v>
      </c>
      <c r="BF34" s="322">
        <v>216.8</v>
      </c>
      <c r="BG34" s="322">
        <v>238.8</v>
      </c>
      <c r="BH34" s="322">
        <v>252.7</v>
      </c>
      <c r="BI34" s="322">
        <v>261.7</v>
      </c>
      <c r="BJ34" s="322">
        <v>274.2</v>
      </c>
      <c r="BK34" s="322">
        <v>297.39999999999998</v>
      </c>
      <c r="BL34" s="322">
        <v>314.8</v>
      </c>
      <c r="BM34" s="322">
        <v>335.8</v>
      </c>
      <c r="BN34" s="322">
        <v>346.3</v>
      </c>
      <c r="BO34" s="322">
        <v>349.5</v>
      </c>
      <c r="BP34" s="322">
        <v>356.2</v>
      </c>
      <c r="BQ34" s="322">
        <v>381.9</v>
      </c>
      <c r="BR34" s="322">
        <v>375.6</v>
      </c>
      <c r="BS34" s="322">
        <v>366.1</v>
      </c>
      <c r="BT34" s="322">
        <v>354.9</v>
      </c>
      <c r="BU34" s="322">
        <v>343.2</v>
      </c>
      <c r="BV34" s="322">
        <v>341.4</v>
      </c>
      <c r="BW34" s="322">
        <v>339.6</v>
      </c>
      <c r="BX34" s="322">
        <v>337.7</v>
      </c>
      <c r="BY34" s="322">
        <v>360.4</v>
      </c>
      <c r="BZ34" s="322">
        <v>361.7</v>
      </c>
      <c r="CA34" s="322">
        <v>388.2</v>
      </c>
      <c r="CB34" s="322">
        <v>406.6</v>
      </c>
      <c r="CC34" s="322">
        <v>430.7</v>
      </c>
      <c r="CD34" s="322">
        <v>415</v>
      </c>
      <c r="CE34" s="322">
        <v>451</v>
      </c>
      <c r="CF34" s="322">
        <v>477.8</v>
      </c>
      <c r="CG34" s="81">
        <v>516.29999999999995</v>
      </c>
      <c r="CH34" s="322">
        <v>525.29999999999995</v>
      </c>
      <c r="CI34" s="322">
        <v>517.79999999999995</v>
      </c>
      <c r="CJ34" s="322">
        <v>526.9</v>
      </c>
      <c r="CK34" s="322">
        <v>526.70000000000005</v>
      </c>
      <c r="CL34" s="322" t="s">
        <v>110</v>
      </c>
    </row>
    <row r="35" spans="1:92" x14ac:dyDescent="0.2">
      <c r="A35" s="322" t="s">
        <v>388</v>
      </c>
      <c r="B35" s="322" t="s">
        <v>624</v>
      </c>
      <c r="C35" s="322">
        <v>0</v>
      </c>
      <c r="D35" s="322">
        <v>0</v>
      </c>
      <c r="E35" s="322">
        <v>0</v>
      </c>
      <c r="F35" s="322">
        <v>0</v>
      </c>
      <c r="G35" s="322">
        <v>0</v>
      </c>
      <c r="H35" s="322">
        <v>0</v>
      </c>
      <c r="I35" s="322">
        <v>0</v>
      </c>
      <c r="J35" s="322">
        <v>0</v>
      </c>
      <c r="K35" s="322">
        <v>0</v>
      </c>
      <c r="L35" s="322">
        <v>0</v>
      </c>
      <c r="M35" s="322">
        <v>0</v>
      </c>
      <c r="N35" s="322">
        <v>0</v>
      </c>
      <c r="O35" s="322">
        <v>0</v>
      </c>
      <c r="P35" s="322">
        <v>0</v>
      </c>
      <c r="Q35" s="322">
        <v>0</v>
      </c>
      <c r="R35" s="322">
        <v>0</v>
      </c>
      <c r="S35" s="322">
        <v>0</v>
      </c>
      <c r="T35" s="322">
        <v>0</v>
      </c>
      <c r="U35" s="322">
        <v>0</v>
      </c>
      <c r="V35" s="322">
        <v>0</v>
      </c>
      <c r="W35" s="322">
        <v>0</v>
      </c>
      <c r="X35" s="322">
        <v>0</v>
      </c>
      <c r="Y35" s="322">
        <v>0</v>
      </c>
      <c r="Z35" s="322">
        <v>0.1</v>
      </c>
      <c r="AA35" s="322">
        <v>0.1</v>
      </c>
      <c r="AB35" s="322">
        <v>0.1</v>
      </c>
      <c r="AC35" s="322">
        <v>0.1</v>
      </c>
      <c r="AD35" s="322">
        <v>0.2</v>
      </c>
      <c r="AE35" s="322">
        <v>0.2</v>
      </c>
      <c r="AF35" s="322">
        <v>0.1</v>
      </c>
      <c r="AG35" s="322">
        <v>0.3</v>
      </c>
      <c r="AH35" s="322">
        <v>0.3</v>
      </c>
      <c r="AI35" s="322">
        <v>0.3</v>
      </c>
      <c r="AJ35" s="322">
        <v>0.3</v>
      </c>
      <c r="AK35" s="322">
        <v>0.4</v>
      </c>
      <c r="AL35" s="322">
        <v>0.5</v>
      </c>
      <c r="AM35" s="322">
        <v>0.5</v>
      </c>
      <c r="AN35" s="322">
        <v>0.5</v>
      </c>
      <c r="AO35" s="322">
        <v>0.6</v>
      </c>
      <c r="AP35" s="322">
        <v>0.7</v>
      </c>
      <c r="AQ35" s="322">
        <v>0.8</v>
      </c>
      <c r="AR35" s="322">
        <v>0.9</v>
      </c>
      <c r="AS35" s="322">
        <v>1.8</v>
      </c>
      <c r="AT35" s="322">
        <v>2.6</v>
      </c>
      <c r="AU35" s="322">
        <v>3.7</v>
      </c>
      <c r="AV35" s="322">
        <v>4</v>
      </c>
      <c r="AW35" s="322">
        <v>4.3</v>
      </c>
      <c r="AX35" s="322">
        <v>4.3</v>
      </c>
      <c r="AY35" s="322">
        <v>5.2</v>
      </c>
      <c r="AZ35" s="322">
        <v>8.1999999999999993</v>
      </c>
      <c r="BA35" s="322">
        <v>10.6</v>
      </c>
      <c r="BB35" s="322">
        <v>11.9</v>
      </c>
      <c r="BC35" s="322">
        <v>16.3</v>
      </c>
      <c r="BD35" s="322">
        <v>18</v>
      </c>
      <c r="BE35" s="322">
        <v>18.100000000000001</v>
      </c>
      <c r="BF35" s="322">
        <v>20.2</v>
      </c>
      <c r="BG35" s="322">
        <v>22.2</v>
      </c>
      <c r="BH35" s="322">
        <v>23.3</v>
      </c>
      <c r="BI35" s="322">
        <v>24.1</v>
      </c>
      <c r="BJ35" s="322">
        <v>28.8</v>
      </c>
      <c r="BK35" s="322">
        <v>34.5</v>
      </c>
      <c r="BL35" s="322">
        <v>36.1</v>
      </c>
      <c r="BM35" s="322">
        <v>36.1</v>
      </c>
      <c r="BN35" s="322">
        <v>34.299999999999997</v>
      </c>
      <c r="BO35" s="322">
        <v>34.200000000000003</v>
      </c>
      <c r="BP35" s="322">
        <v>36.4</v>
      </c>
      <c r="BQ35" s="322">
        <v>47.1</v>
      </c>
      <c r="BR35" s="322">
        <v>56.8</v>
      </c>
      <c r="BS35" s="322">
        <v>69.7</v>
      </c>
      <c r="BT35" s="322">
        <v>72.099999999999994</v>
      </c>
      <c r="BU35" s="322">
        <v>66.7</v>
      </c>
      <c r="BV35" s="322">
        <v>64.400000000000006</v>
      </c>
      <c r="BW35" s="322">
        <v>57.1</v>
      </c>
      <c r="BX35" s="322">
        <v>49.3</v>
      </c>
      <c r="BY35" s="322">
        <v>47.4</v>
      </c>
      <c r="BZ35" s="322">
        <v>54.8</v>
      </c>
      <c r="CA35" s="322">
        <v>68</v>
      </c>
      <c r="CB35" s="322">
        <v>85.9</v>
      </c>
      <c r="CC35" s="322">
        <v>99</v>
      </c>
      <c r="CD35" s="322">
        <v>100</v>
      </c>
      <c r="CE35" s="322">
        <v>91.4</v>
      </c>
      <c r="CF35" s="322">
        <v>94.9</v>
      </c>
      <c r="CG35" s="81">
        <v>100</v>
      </c>
      <c r="CH35" s="322">
        <v>98.7</v>
      </c>
      <c r="CI35" s="322">
        <v>99.1</v>
      </c>
      <c r="CJ35" s="322">
        <v>96.2</v>
      </c>
      <c r="CK35" s="322">
        <v>96.6</v>
      </c>
      <c r="CL35" s="322" t="s">
        <v>110</v>
      </c>
    </row>
    <row r="36" spans="1:92" x14ac:dyDescent="0.2">
      <c r="A36" s="322" t="s">
        <v>386</v>
      </c>
      <c r="B36" s="322" t="s">
        <v>623</v>
      </c>
      <c r="C36" s="322">
        <v>0</v>
      </c>
      <c r="D36" s="322">
        <v>0.1</v>
      </c>
      <c r="E36" s="322">
        <v>0.1</v>
      </c>
      <c r="F36" s="322">
        <v>0.1</v>
      </c>
      <c r="G36" s="322">
        <v>0.2</v>
      </c>
      <c r="H36" s="322">
        <v>0.5</v>
      </c>
      <c r="I36" s="322">
        <v>0.6</v>
      </c>
      <c r="J36" s="322">
        <v>0.3</v>
      </c>
      <c r="K36" s="322">
        <v>0.3</v>
      </c>
      <c r="L36" s="322">
        <v>0.5</v>
      </c>
      <c r="M36" s="322">
        <v>0.8</v>
      </c>
      <c r="N36" s="322">
        <v>0.8</v>
      </c>
      <c r="O36" s="322">
        <v>0.5</v>
      </c>
      <c r="P36" s="322">
        <v>0.5</v>
      </c>
      <c r="Q36" s="322">
        <v>0.6</v>
      </c>
      <c r="R36" s="322">
        <v>1</v>
      </c>
      <c r="S36" s="322">
        <v>1.1000000000000001</v>
      </c>
      <c r="T36" s="322">
        <v>1.4</v>
      </c>
      <c r="U36" s="322">
        <v>0.4</v>
      </c>
      <c r="V36" s="322">
        <v>0.5</v>
      </c>
      <c r="W36" s="322">
        <v>0.5</v>
      </c>
      <c r="X36" s="322">
        <v>0.8</v>
      </c>
      <c r="Y36" s="322">
        <v>1</v>
      </c>
      <c r="Z36" s="322">
        <v>0.8</v>
      </c>
      <c r="AA36" s="322">
        <v>0.5</v>
      </c>
      <c r="AB36" s="322">
        <v>0.3</v>
      </c>
      <c r="AC36" s="322">
        <v>0.2</v>
      </c>
      <c r="AD36" s="322">
        <v>0.7</v>
      </c>
      <c r="AE36" s="322">
        <v>1.1000000000000001</v>
      </c>
      <c r="AF36" s="322">
        <v>1.4</v>
      </c>
      <c r="AG36" s="322">
        <v>1.1000000000000001</v>
      </c>
      <c r="AH36" s="322">
        <v>1.1000000000000001</v>
      </c>
      <c r="AI36" s="322">
        <v>2</v>
      </c>
      <c r="AJ36" s="322">
        <v>2.2999999999999998</v>
      </c>
      <c r="AK36" s="322">
        <v>2.2000000000000002</v>
      </c>
      <c r="AL36" s="322">
        <v>2.7</v>
      </c>
      <c r="AM36" s="322">
        <v>3</v>
      </c>
      <c r="AN36" s="322">
        <v>3.9</v>
      </c>
      <c r="AO36" s="322">
        <v>3.8</v>
      </c>
      <c r="AP36" s="322">
        <v>4.2</v>
      </c>
      <c r="AQ36" s="322">
        <v>4.5</v>
      </c>
      <c r="AR36" s="322">
        <v>4.8</v>
      </c>
      <c r="AS36" s="322">
        <v>4.7</v>
      </c>
      <c r="AT36" s="322">
        <v>6.6</v>
      </c>
      <c r="AU36" s="322">
        <v>5.2</v>
      </c>
      <c r="AV36" s="322">
        <v>3.3</v>
      </c>
      <c r="AW36" s="322">
        <v>4.5</v>
      </c>
      <c r="AX36" s="322">
        <v>5.0999999999999996</v>
      </c>
      <c r="AY36" s="322">
        <v>7.1</v>
      </c>
      <c r="AZ36" s="322">
        <v>8.9</v>
      </c>
      <c r="BA36" s="322">
        <v>8.5</v>
      </c>
      <c r="BB36" s="322">
        <v>9.8000000000000007</v>
      </c>
      <c r="BC36" s="322">
        <v>11.5</v>
      </c>
      <c r="BD36" s="322">
        <v>15</v>
      </c>
      <c r="BE36" s="322">
        <v>21.3</v>
      </c>
      <c r="BF36" s="322">
        <v>21.1</v>
      </c>
      <c r="BG36" s="322">
        <v>21.4</v>
      </c>
      <c r="BH36" s="322">
        <v>24.9</v>
      </c>
      <c r="BI36" s="322">
        <v>30.3</v>
      </c>
      <c r="BJ36" s="322">
        <v>29.5</v>
      </c>
      <c r="BK36" s="322">
        <v>27.4</v>
      </c>
      <c r="BL36" s="322">
        <v>27</v>
      </c>
      <c r="BM36" s="322">
        <v>27.5</v>
      </c>
      <c r="BN36" s="322">
        <v>30.1</v>
      </c>
      <c r="BO36" s="322">
        <v>36.700000000000003</v>
      </c>
      <c r="BP36" s="322">
        <v>32.5</v>
      </c>
      <c r="BQ36" s="322">
        <v>34.799999999999997</v>
      </c>
      <c r="BR36" s="322">
        <v>35.200000000000003</v>
      </c>
      <c r="BS36" s="322">
        <v>33.799999999999997</v>
      </c>
      <c r="BT36" s="322">
        <v>36.4</v>
      </c>
      <c r="BU36" s="322">
        <v>45.2</v>
      </c>
      <c r="BV36" s="322">
        <v>45.8</v>
      </c>
      <c r="BW36" s="322">
        <v>58.7</v>
      </c>
      <c r="BX36" s="322">
        <v>41.4</v>
      </c>
      <c r="BY36" s="322">
        <v>49.1</v>
      </c>
      <c r="BZ36" s="322">
        <v>46.4</v>
      </c>
      <c r="CA36" s="322">
        <v>60.9</v>
      </c>
      <c r="CB36" s="322">
        <v>51.5</v>
      </c>
      <c r="CC36" s="322">
        <v>54.6</v>
      </c>
      <c r="CD36" s="322">
        <v>52.6</v>
      </c>
      <c r="CE36" s="322">
        <v>58.3</v>
      </c>
      <c r="CF36" s="322">
        <v>55.9</v>
      </c>
      <c r="CG36" s="81">
        <v>60.1</v>
      </c>
      <c r="CH36" s="322">
        <v>58</v>
      </c>
      <c r="CI36" s="322">
        <v>59.3</v>
      </c>
      <c r="CJ36" s="322">
        <v>56.7</v>
      </c>
      <c r="CK36" s="322">
        <v>56.6</v>
      </c>
      <c r="CL36" s="322">
        <v>59.2</v>
      </c>
    </row>
    <row r="37" spans="1:92" x14ac:dyDescent="0.2">
      <c r="A37" s="322" t="s">
        <v>384</v>
      </c>
      <c r="B37" s="83" t="s">
        <v>622</v>
      </c>
      <c r="C37" s="322">
        <v>2.1</v>
      </c>
      <c r="D37" s="322">
        <v>1.1000000000000001</v>
      </c>
      <c r="E37" s="322">
        <v>-1.6</v>
      </c>
      <c r="F37" s="322">
        <v>-1.1000000000000001</v>
      </c>
      <c r="G37" s="322">
        <v>-0.9</v>
      </c>
      <c r="H37" s="322">
        <v>-1.5</v>
      </c>
      <c r="I37" s="322">
        <v>-1.3</v>
      </c>
      <c r="J37" s="322">
        <v>-1.5</v>
      </c>
      <c r="K37" s="322">
        <v>1.6</v>
      </c>
      <c r="L37" s="322">
        <v>-0.1</v>
      </c>
      <c r="M37" s="322">
        <v>-0.8</v>
      </c>
      <c r="N37" s="322">
        <v>0.6</v>
      </c>
      <c r="O37" s="322">
        <v>2.2000000000000002</v>
      </c>
      <c r="P37" s="322">
        <v>-10.3</v>
      </c>
      <c r="Q37" s="322">
        <v>-16</v>
      </c>
      <c r="R37" s="322">
        <v>-28.3</v>
      </c>
      <c r="S37" s="322">
        <v>-31</v>
      </c>
      <c r="T37" s="322">
        <v>-7.4</v>
      </c>
      <c r="U37" s="322">
        <v>2.5</v>
      </c>
      <c r="V37" s="322">
        <v>1</v>
      </c>
      <c r="W37" s="322">
        <v>-8</v>
      </c>
      <c r="X37" s="322">
        <v>2.2000000000000002</v>
      </c>
      <c r="Y37" s="322">
        <v>6</v>
      </c>
      <c r="Z37" s="322">
        <v>-0.3</v>
      </c>
      <c r="AA37" s="322">
        <v>-1.9</v>
      </c>
      <c r="AB37" s="322">
        <v>-6</v>
      </c>
      <c r="AC37" s="322">
        <v>1.6</v>
      </c>
      <c r="AD37" s="322">
        <v>4.4000000000000004</v>
      </c>
      <c r="AE37" s="322">
        <v>0</v>
      </c>
      <c r="AF37" s="322">
        <v>-10.9</v>
      </c>
      <c r="AG37" s="322">
        <v>-1.7</v>
      </c>
      <c r="AH37" s="322">
        <v>2.8</v>
      </c>
      <c r="AI37" s="322">
        <v>-2.5</v>
      </c>
      <c r="AJ37" s="322">
        <v>-1.9</v>
      </c>
      <c r="AK37" s="322">
        <v>1.6</v>
      </c>
      <c r="AL37" s="322">
        <v>-2.6</v>
      </c>
      <c r="AM37" s="322">
        <v>-1.4</v>
      </c>
      <c r="AN37" s="322">
        <v>-1.8</v>
      </c>
      <c r="AO37" s="322">
        <v>-14.8</v>
      </c>
      <c r="AP37" s="322">
        <v>-9.5</v>
      </c>
      <c r="AQ37" s="322">
        <v>-1</v>
      </c>
      <c r="AR37" s="322">
        <v>-31.8</v>
      </c>
      <c r="AS37" s="322">
        <v>-50.2</v>
      </c>
      <c r="AT37" s="322">
        <v>-40.5</v>
      </c>
      <c r="AU37" s="322">
        <v>-28</v>
      </c>
      <c r="AV37" s="322">
        <v>-38.299999999999997</v>
      </c>
      <c r="AW37" s="322">
        <v>-102.5</v>
      </c>
      <c r="AX37" s="322">
        <v>-77.099999999999994</v>
      </c>
      <c r="AY37" s="322">
        <v>-63.5</v>
      </c>
      <c r="AZ37" s="322">
        <v>-46.4</v>
      </c>
      <c r="BA37" s="322">
        <v>-36.299999999999997</v>
      </c>
      <c r="BB37" s="322">
        <v>-80.900000000000006</v>
      </c>
      <c r="BC37" s="322">
        <v>-81.7</v>
      </c>
      <c r="BD37" s="322">
        <v>-169.7</v>
      </c>
      <c r="BE37" s="322">
        <v>-203.7</v>
      </c>
      <c r="BF37" s="322">
        <v>-171.4</v>
      </c>
      <c r="BG37" s="322">
        <v>-175.4</v>
      </c>
      <c r="BH37" s="322">
        <v>-192.2</v>
      </c>
      <c r="BI37" s="322">
        <v>-151.1</v>
      </c>
      <c r="BJ37" s="322">
        <v>-140.4</v>
      </c>
      <c r="BK37" s="322">
        <v>-149.19999999999999</v>
      </c>
      <c r="BL37" s="322">
        <v>-207.4</v>
      </c>
      <c r="BM37" s="322">
        <v>-271.3</v>
      </c>
      <c r="BN37" s="322">
        <v>-370.2</v>
      </c>
      <c r="BO37" s="322">
        <v>-349</v>
      </c>
      <c r="BP37" s="322">
        <v>-280.7</v>
      </c>
      <c r="BQ37" s="322">
        <v>-272.39999999999998</v>
      </c>
      <c r="BR37" s="322">
        <v>-191</v>
      </c>
      <c r="BS37" s="322">
        <v>-89.5</v>
      </c>
      <c r="BT37" s="322">
        <v>18.100000000000001</v>
      </c>
      <c r="BU37" s="322">
        <v>75.900000000000006</v>
      </c>
      <c r="BV37" s="322">
        <v>166.4</v>
      </c>
      <c r="BW37" s="322">
        <v>-50.8</v>
      </c>
      <c r="BX37" s="322">
        <v>-391.4</v>
      </c>
      <c r="BY37" s="322">
        <v>-524.29999999999995</v>
      </c>
      <c r="BZ37" s="322">
        <v>-507.6</v>
      </c>
      <c r="CA37" s="322">
        <v>-371.3</v>
      </c>
      <c r="CB37" s="322">
        <v>-266.39999999999998</v>
      </c>
      <c r="CC37" s="322">
        <v>-338.4</v>
      </c>
      <c r="CD37" s="322">
        <v>-799</v>
      </c>
      <c r="CE37" s="322">
        <v>-1520.8</v>
      </c>
      <c r="CF37" s="322">
        <v>-1566</v>
      </c>
      <c r="CG37" s="81">
        <v>-1460.1</v>
      </c>
      <c r="CH37" s="322">
        <v>-1310.8</v>
      </c>
      <c r="CI37" s="322">
        <v>-834.4</v>
      </c>
      <c r="CJ37" s="322">
        <v>-782.7</v>
      </c>
      <c r="CK37" s="322">
        <v>-731</v>
      </c>
      <c r="CL37" s="322" t="s">
        <v>110</v>
      </c>
    </row>
    <row r="38" spans="1:92" x14ac:dyDescent="0.2">
      <c r="A38" s="322" t="s">
        <v>382</v>
      </c>
      <c r="B38" s="322" t="s">
        <v>621</v>
      </c>
      <c r="C38" s="322">
        <v>0.1</v>
      </c>
      <c r="D38" s="322">
        <v>0.1</v>
      </c>
      <c r="E38" s="322">
        <v>0.1</v>
      </c>
      <c r="F38" s="322">
        <v>0</v>
      </c>
      <c r="G38" s="322">
        <v>0</v>
      </c>
      <c r="H38" s="322">
        <v>0</v>
      </c>
      <c r="I38" s="322">
        <v>0</v>
      </c>
      <c r="J38" s="322">
        <v>0.2</v>
      </c>
      <c r="K38" s="322">
        <v>1.4</v>
      </c>
      <c r="L38" s="322">
        <v>1</v>
      </c>
      <c r="M38" s="322">
        <v>1</v>
      </c>
      <c r="N38" s="322">
        <v>1</v>
      </c>
      <c r="O38" s="322">
        <v>1.6</v>
      </c>
      <c r="P38" s="322">
        <v>2.2000000000000002</v>
      </c>
      <c r="Q38" s="322">
        <v>3.3</v>
      </c>
      <c r="R38" s="322">
        <v>3.9</v>
      </c>
      <c r="S38" s="322">
        <v>4.3</v>
      </c>
      <c r="T38" s="322">
        <v>3.3</v>
      </c>
      <c r="U38" s="322">
        <v>3.2</v>
      </c>
      <c r="V38" s="322">
        <v>2.5</v>
      </c>
      <c r="W38" s="322">
        <v>1.6</v>
      </c>
      <c r="X38" s="322">
        <v>-0.2</v>
      </c>
      <c r="Y38" s="322">
        <v>2.7</v>
      </c>
      <c r="Z38" s="322">
        <v>2.7</v>
      </c>
      <c r="AA38" s="322">
        <v>2.2000000000000002</v>
      </c>
      <c r="AB38" s="322">
        <v>1.3</v>
      </c>
      <c r="AC38" s="322">
        <v>1.6</v>
      </c>
      <c r="AD38" s="322">
        <v>1.8</v>
      </c>
      <c r="AE38" s="322">
        <v>1.2</v>
      </c>
      <c r="AF38" s="322">
        <v>-2.6</v>
      </c>
      <c r="AG38" s="322">
        <v>-0.7</v>
      </c>
      <c r="AH38" s="322">
        <v>0.4</v>
      </c>
      <c r="AI38" s="322">
        <v>-2.2999999999999998</v>
      </c>
      <c r="AJ38" s="322">
        <v>-0.6</v>
      </c>
      <c r="AK38" s="322">
        <v>0.9</v>
      </c>
      <c r="AL38" s="322">
        <v>1.3</v>
      </c>
      <c r="AM38" s="322">
        <v>0.5</v>
      </c>
      <c r="AN38" s="322">
        <v>6.1</v>
      </c>
      <c r="AO38" s="322">
        <v>4.2</v>
      </c>
      <c r="AP38" s="322">
        <v>3.3</v>
      </c>
      <c r="AQ38" s="322">
        <v>5.9</v>
      </c>
      <c r="AR38" s="322">
        <v>1.1000000000000001</v>
      </c>
      <c r="AS38" s="322">
        <v>-2.8</v>
      </c>
      <c r="AT38" s="322">
        <v>-0.4</v>
      </c>
      <c r="AU38" s="322">
        <v>6.2</v>
      </c>
      <c r="AV38" s="322">
        <v>3.6</v>
      </c>
      <c r="AW38" s="322">
        <v>-15.8</v>
      </c>
      <c r="AX38" s="322">
        <v>-15.4</v>
      </c>
      <c r="AY38" s="322">
        <v>-13.1</v>
      </c>
      <c r="AZ38" s="322">
        <v>-3.2</v>
      </c>
      <c r="BA38" s="322">
        <v>1.7</v>
      </c>
      <c r="BB38" s="322">
        <v>-14.5</v>
      </c>
      <c r="BC38" s="322">
        <v>-13</v>
      </c>
      <c r="BD38" s="322">
        <v>-33.200000000000003</v>
      </c>
      <c r="BE38" s="322">
        <v>-36.6</v>
      </c>
      <c r="BF38" s="322">
        <v>-7.9</v>
      </c>
      <c r="BG38" s="322">
        <v>2.2000000000000002</v>
      </c>
      <c r="BH38" s="322">
        <v>7.5</v>
      </c>
      <c r="BI38" s="322">
        <v>16.7</v>
      </c>
      <c r="BJ38" s="322">
        <v>41.6</v>
      </c>
      <c r="BK38" s="322">
        <v>45</v>
      </c>
      <c r="BL38" s="322">
        <v>44.4</v>
      </c>
      <c r="BM38" s="322">
        <v>27</v>
      </c>
      <c r="BN38" s="322">
        <v>8.5</v>
      </c>
      <c r="BO38" s="322">
        <v>7</v>
      </c>
      <c r="BP38" s="322">
        <v>20</v>
      </c>
      <c r="BQ38" s="322">
        <v>19.7</v>
      </c>
      <c r="BR38" s="322">
        <v>15.7</v>
      </c>
      <c r="BS38" s="322">
        <v>30.1</v>
      </c>
      <c r="BT38" s="322">
        <v>60</v>
      </c>
      <c r="BU38" s="322">
        <v>94.2</v>
      </c>
      <c r="BV38" s="322">
        <v>116.3</v>
      </c>
      <c r="BW38" s="322">
        <v>90.7</v>
      </c>
      <c r="BX38" s="322">
        <v>51.1</v>
      </c>
      <c r="BY38" s="322">
        <v>41.1</v>
      </c>
      <c r="BZ38" s="322">
        <v>58.5</v>
      </c>
      <c r="CA38" s="322">
        <v>55.7</v>
      </c>
      <c r="CB38" s="322">
        <v>16.399999999999999</v>
      </c>
      <c r="CC38" s="322">
        <v>-1.4</v>
      </c>
      <c r="CD38" s="322">
        <v>-53.2</v>
      </c>
      <c r="CE38" s="322">
        <v>-251</v>
      </c>
      <c r="CF38" s="322">
        <v>-287.7</v>
      </c>
      <c r="CG38" s="81">
        <v>-266.5</v>
      </c>
      <c r="CH38" s="322">
        <v>-284.89999999999998</v>
      </c>
      <c r="CI38" s="322">
        <v>-286.7</v>
      </c>
      <c r="CJ38" s="322">
        <v>-282.7</v>
      </c>
      <c r="CK38" s="322">
        <v>-300.10000000000002</v>
      </c>
      <c r="CL38" s="322">
        <v>-313.89999999999998</v>
      </c>
    </row>
    <row r="39" spans="1:92" x14ac:dyDescent="0.2">
      <c r="A39" s="322" t="s">
        <v>380</v>
      </c>
      <c r="B39" s="322" t="s">
        <v>97</v>
      </c>
      <c r="C39" s="322">
        <v>2.1</v>
      </c>
      <c r="D39" s="322">
        <v>1.1000000000000001</v>
      </c>
      <c r="E39" s="322">
        <v>-1.6</v>
      </c>
      <c r="F39" s="322">
        <v>-1.1000000000000001</v>
      </c>
      <c r="G39" s="322">
        <v>-1</v>
      </c>
      <c r="H39" s="322">
        <v>-1.5</v>
      </c>
      <c r="I39" s="322">
        <v>-1.3</v>
      </c>
      <c r="J39" s="322">
        <v>-1.8</v>
      </c>
      <c r="K39" s="322">
        <v>0.2</v>
      </c>
      <c r="L39" s="322">
        <v>-1.1000000000000001</v>
      </c>
      <c r="M39" s="322">
        <v>-1.9</v>
      </c>
      <c r="N39" s="322">
        <v>-0.4</v>
      </c>
      <c r="O39" s="322">
        <v>0.6</v>
      </c>
      <c r="P39" s="322">
        <v>-12.4</v>
      </c>
      <c r="Q39" s="322">
        <v>-19.3</v>
      </c>
      <c r="R39" s="322">
        <v>-32.200000000000003</v>
      </c>
      <c r="S39" s="322">
        <v>-35.200000000000003</v>
      </c>
      <c r="T39" s="322">
        <v>-10.7</v>
      </c>
      <c r="U39" s="322">
        <v>-0.8</v>
      </c>
      <c r="V39" s="322">
        <v>-1.5</v>
      </c>
      <c r="W39" s="322">
        <v>-9.6</v>
      </c>
      <c r="X39" s="322">
        <v>2.2999999999999998</v>
      </c>
      <c r="Y39" s="322">
        <v>3.3</v>
      </c>
      <c r="Z39" s="322">
        <v>-3</v>
      </c>
      <c r="AA39" s="322">
        <v>-4</v>
      </c>
      <c r="AB39" s="322">
        <v>-7.3</v>
      </c>
      <c r="AC39" s="322">
        <v>0</v>
      </c>
      <c r="AD39" s="322">
        <v>2.6</v>
      </c>
      <c r="AE39" s="322">
        <v>-1.2</v>
      </c>
      <c r="AF39" s="322">
        <v>-8.3000000000000007</v>
      </c>
      <c r="AG39" s="322">
        <v>-1</v>
      </c>
      <c r="AH39" s="322">
        <v>2.2999999999999998</v>
      </c>
      <c r="AI39" s="322">
        <v>-0.1</v>
      </c>
      <c r="AJ39" s="322">
        <v>-1.4</v>
      </c>
      <c r="AK39" s="322">
        <v>0.7</v>
      </c>
      <c r="AL39" s="322">
        <v>-3.9</v>
      </c>
      <c r="AM39" s="322">
        <v>-1.9</v>
      </c>
      <c r="AN39" s="322">
        <v>-7.9</v>
      </c>
      <c r="AO39" s="322">
        <v>-19</v>
      </c>
      <c r="AP39" s="322">
        <v>-12.8</v>
      </c>
      <c r="AQ39" s="322">
        <v>-6.9</v>
      </c>
      <c r="AR39" s="322">
        <v>-32.9</v>
      </c>
      <c r="AS39" s="322">
        <v>-47.5</v>
      </c>
      <c r="AT39" s="322">
        <v>-40.1</v>
      </c>
      <c r="AU39" s="322">
        <v>-34.200000000000003</v>
      </c>
      <c r="AV39" s="322">
        <v>-41.9</v>
      </c>
      <c r="AW39" s="322">
        <v>-86.7</v>
      </c>
      <c r="AX39" s="322">
        <v>-61.6</v>
      </c>
      <c r="AY39" s="322">
        <v>-50.4</v>
      </c>
      <c r="AZ39" s="322">
        <v>-43.2</v>
      </c>
      <c r="BA39" s="322">
        <v>-38</v>
      </c>
      <c r="BB39" s="322">
        <v>-66.400000000000006</v>
      </c>
      <c r="BC39" s="322">
        <v>-68.7</v>
      </c>
      <c r="BD39" s="322">
        <v>-136.6</v>
      </c>
      <c r="BE39" s="322">
        <v>-167.1</v>
      </c>
      <c r="BF39" s="322">
        <v>-163.5</v>
      </c>
      <c r="BG39" s="322">
        <v>-177.5</v>
      </c>
      <c r="BH39" s="322">
        <v>-199.7</v>
      </c>
      <c r="BI39" s="322">
        <v>-167.7</v>
      </c>
      <c r="BJ39" s="322">
        <v>-181.9</v>
      </c>
      <c r="BK39" s="322">
        <v>-194.2</v>
      </c>
      <c r="BL39" s="322">
        <v>-251.7</v>
      </c>
      <c r="BM39" s="322">
        <v>-298.3</v>
      </c>
      <c r="BN39" s="322">
        <v>-378.7</v>
      </c>
      <c r="BO39" s="322">
        <v>-356.1</v>
      </c>
      <c r="BP39" s="322">
        <v>-300.60000000000002</v>
      </c>
      <c r="BQ39" s="322">
        <v>-292.10000000000002</v>
      </c>
      <c r="BR39" s="322">
        <v>-206.7</v>
      </c>
      <c r="BS39" s="322">
        <v>-119.6</v>
      </c>
      <c r="BT39" s="322">
        <v>-41.9</v>
      </c>
      <c r="BU39" s="322">
        <v>-18.399999999999999</v>
      </c>
      <c r="BV39" s="322">
        <v>50.2</v>
      </c>
      <c r="BW39" s="322">
        <v>-141.6</v>
      </c>
      <c r="BX39" s="322">
        <v>-442.5</v>
      </c>
      <c r="BY39" s="322">
        <v>-565.4</v>
      </c>
      <c r="BZ39" s="322">
        <v>-566.1</v>
      </c>
      <c r="CA39" s="322">
        <v>-427</v>
      </c>
      <c r="CB39" s="322">
        <v>-282.8</v>
      </c>
      <c r="CC39" s="322">
        <v>-337</v>
      </c>
      <c r="CD39" s="322">
        <v>-745.9</v>
      </c>
      <c r="CE39" s="322">
        <v>-1269.8</v>
      </c>
      <c r="CF39" s="322">
        <v>-1278.3</v>
      </c>
      <c r="CG39" s="81">
        <v>-1193.5</v>
      </c>
      <c r="CH39" s="322">
        <v>-1025.9000000000001</v>
      </c>
      <c r="CI39" s="322">
        <v>-547.6</v>
      </c>
      <c r="CJ39" s="322">
        <v>-500</v>
      </c>
      <c r="CK39" s="322">
        <v>-430.9</v>
      </c>
      <c r="CL39" s="322" t="s">
        <v>110</v>
      </c>
    </row>
    <row r="40" spans="1:92" x14ac:dyDescent="0.2">
      <c r="A40" s="322" t="s">
        <v>445</v>
      </c>
      <c r="B40" s="83" t="s">
        <v>620</v>
      </c>
      <c r="C40" s="322" t="s">
        <v>619</v>
      </c>
      <c r="D40" s="322" t="s">
        <v>619</v>
      </c>
      <c r="E40" s="322" t="s">
        <v>619</v>
      </c>
      <c r="F40" s="322" t="s">
        <v>619</v>
      </c>
      <c r="G40" s="322" t="s">
        <v>619</v>
      </c>
      <c r="H40" s="322" t="s">
        <v>619</v>
      </c>
      <c r="I40" s="322" t="s">
        <v>619</v>
      </c>
      <c r="J40" s="322" t="s">
        <v>619</v>
      </c>
      <c r="K40" s="322" t="s">
        <v>619</v>
      </c>
      <c r="L40" s="322" t="s">
        <v>619</v>
      </c>
      <c r="M40" s="322" t="s">
        <v>619</v>
      </c>
      <c r="N40" s="322" t="s">
        <v>619</v>
      </c>
      <c r="O40" s="322" t="s">
        <v>619</v>
      </c>
      <c r="P40" s="322" t="s">
        <v>619</v>
      </c>
      <c r="Q40" s="322" t="s">
        <v>619</v>
      </c>
      <c r="R40" s="322" t="s">
        <v>619</v>
      </c>
      <c r="S40" s="322" t="s">
        <v>619</v>
      </c>
      <c r="T40" s="322" t="s">
        <v>619</v>
      </c>
      <c r="U40" s="322" t="s">
        <v>619</v>
      </c>
      <c r="V40" s="322" t="s">
        <v>619</v>
      </c>
      <c r="W40" s="322" t="s">
        <v>619</v>
      </c>
      <c r="X40" s="322" t="s">
        <v>619</v>
      </c>
      <c r="Y40" s="322" t="s">
        <v>619</v>
      </c>
      <c r="Z40" s="322" t="s">
        <v>619</v>
      </c>
      <c r="AA40" s="322" t="s">
        <v>619</v>
      </c>
      <c r="AB40" s="322" t="s">
        <v>619</v>
      </c>
      <c r="AC40" s="322" t="s">
        <v>619</v>
      </c>
      <c r="AD40" s="322" t="s">
        <v>619</v>
      </c>
      <c r="AE40" s="322" t="s">
        <v>619</v>
      </c>
      <c r="AF40" s="322" t="s">
        <v>619</v>
      </c>
      <c r="AG40" s="322" t="s">
        <v>619</v>
      </c>
      <c r="AH40" s="322" t="s">
        <v>619</v>
      </c>
      <c r="AI40" s="322" t="s">
        <v>619</v>
      </c>
      <c r="AJ40" s="322" t="s">
        <v>619</v>
      </c>
      <c r="AK40" s="322" t="s">
        <v>619</v>
      </c>
      <c r="AL40" s="322" t="s">
        <v>619</v>
      </c>
      <c r="AM40" s="322" t="s">
        <v>619</v>
      </c>
      <c r="AN40" s="322" t="s">
        <v>619</v>
      </c>
      <c r="AO40" s="322" t="s">
        <v>619</v>
      </c>
      <c r="AP40" s="322" t="s">
        <v>619</v>
      </c>
      <c r="AQ40" s="322" t="s">
        <v>619</v>
      </c>
      <c r="AR40" s="322" t="s">
        <v>619</v>
      </c>
      <c r="AS40" s="322" t="s">
        <v>619</v>
      </c>
      <c r="AT40" s="322" t="s">
        <v>619</v>
      </c>
      <c r="AU40" s="322" t="s">
        <v>619</v>
      </c>
      <c r="AV40" s="322" t="s">
        <v>619</v>
      </c>
      <c r="AW40" s="322" t="s">
        <v>619</v>
      </c>
      <c r="AX40" s="322" t="s">
        <v>619</v>
      </c>
      <c r="AY40" s="322" t="s">
        <v>619</v>
      </c>
      <c r="AZ40" s="322" t="s">
        <v>619</v>
      </c>
      <c r="BA40" s="322" t="s">
        <v>619</v>
      </c>
      <c r="BB40" s="322" t="s">
        <v>619</v>
      </c>
      <c r="BC40" s="322" t="s">
        <v>619</v>
      </c>
      <c r="BD40" s="322" t="s">
        <v>619</v>
      </c>
      <c r="BE40" s="322" t="s">
        <v>619</v>
      </c>
      <c r="BF40" s="322" t="s">
        <v>619</v>
      </c>
      <c r="BG40" s="322" t="s">
        <v>619</v>
      </c>
      <c r="BH40" s="322" t="s">
        <v>619</v>
      </c>
      <c r="BI40" s="322" t="s">
        <v>619</v>
      </c>
      <c r="BJ40" s="322" t="s">
        <v>619</v>
      </c>
      <c r="BK40" s="322" t="s">
        <v>619</v>
      </c>
      <c r="BL40" s="322" t="s">
        <v>619</v>
      </c>
      <c r="BM40" s="322" t="s">
        <v>619</v>
      </c>
      <c r="BN40" s="322" t="s">
        <v>619</v>
      </c>
      <c r="BO40" s="322" t="s">
        <v>619</v>
      </c>
      <c r="BP40" s="322" t="s">
        <v>619</v>
      </c>
      <c r="BQ40" s="322" t="s">
        <v>619</v>
      </c>
      <c r="BR40" s="322" t="s">
        <v>619</v>
      </c>
      <c r="BS40" s="322" t="s">
        <v>619</v>
      </c>
      <c r="BT40" s="322" t="s">
        <v>619</v>
      </c>
      <c r="BU40" s="322" t="s">
        <v>619</v>
      </c>
      <c r="BV40" s="322" t="s">
        <v>619</v>
      </c>
      <c r="BW40" s="322" t="s">
        <v>619</v>
      </c>
      <c r="BX40" s="322" t="s">
        <v>619</v>
      </c>
      <c r="BY40" s="322" t="s">
        <v>619</v>
      </c>
      <c r="BZ40" s="322" t="s">
        <v>619</v>
      </c>
      <c r="CA40" s="322" t="s">
        <v>619</v>
      </c>
      <c r="CB40" s="322" t="s">
        <v>619</v>
      </c>
      <c r="CC40" s="322" t="s">
        <v>619</v>
      </c>
      <c r="CD40" s="322" t="s">
        <v>619</v>
      </c>
      <c r="CE40" s="322" t="s">
        <v>619</v>
      </c>
      <c r="CF40" s="322" t="s">
        <v>619</v>
      </c>
      <c r="CG40" s="81" t="s">
        <v>619</v>
      </c>
      <c r="CH40" s="322" t="s">
        <v>619</v>
      </c>
      <c r="CI40" s="322" t="s">
        <v>619</v>
      </c>
      <c r="CJ40" s="322" t="s">
        <v>619</v>
      </c>
      <c r="CK40" s="322" t="s">
        <v>619</v>
      </c>
      <c r="CL40" s="322" t="s">
        <v>619</v>
      </c>
    </row>
    <row r="41" spans="1:92" x14ac:dyDescent="0.2">
      <c r="A41" s="322" t="s">
        <v>378</v>
      </c>
      <c r="B41" s="83" t="s">
        <v>618</v>
      </c>
      <c r="C41" s="322">
        <v>10.8</v>
      </c>
      <c r="D41" s="322">
        <v>10.199999999999999</v>
      </c>
      <c r="E41" s="322">
        <v>8.9</v>
      </c>
      <c r="F41" s="322">
        <v>8.3000000000000007</v>
      </c>
      <c r="G41" s="322">
        <v>8.8000000000000007</v>
      </c>
      <c r="H41" s="322">
        <v>9.9</v>
      </c>
      <c r="I41" s="322">
        <v>10.8</v>
      </c>
      <c r="J41" s="322">
        <v>12.4</v>
      </c>
      <c r="K41" s="322">
        <v>14.8</v>
      </c>
      <c r="L41" s="322">
        <v>14.4</v>
      </c>
      <c r="M41" s="322">
        <v>14.7</v>
      </c>
      <c r="N41" s="322">
        <v>17.100000000000001</v>
      </c>
      <c r="O41" s="322">
        <v>24.3</v>
      </c>
      <c r="P41" s="322">
        <v>31.8</v>
      </c>
      <c r="Q41" s="322">
        <v>48.2</v>
      </c>
      <c r="R41" s="322">
        <v>50.1</v>
      </c>
      <c r="S41" s="322">
        <v>52.2</v>
      </c>
      <c r="T41" s="322">
        <v>51.3</v>
      </c>
      <c r="U41" s="322">
        <v>56.4</v>
      </c>
      <c r="V41" s="322">
        <v>57.8</v>
      </c>
      <c r="W41" s="322">
        <v>54.5</v>
      </c>
      <c r="X41" s="322">
        <v>66.900000000000006</v>
      </c>
      <c r="Y41" s="322">
        <v>82.9</v>
      </c>
      <c r="Z41" s="322">
        <v>87.5</v>
      </c>
      <c r="AA41" s="322">
        <v>91.9</v>
      </c>
      <c r="AB41" s="322">
        <v>87.1</v>
      </c>
      <c r="AC41" s="322">
        <v>97.9</v>
      </c>
      <c r="AD41" s="322">
        <v>105.8</v>
      </c>
      <c r="AE41" s="322">
        <v>111.6</v>
      </c>
      <c r="AF41" s="322">
        <v>109.9</v>
      </c>
      <c r="AG41" s="322">
        <v>124.4</v>
      </c>
      <c r="AH41" s="322">
        <v>136.19999999999999</v>
      </c>
      <c r="AI41" s="322">
        <v>141</v>
      </c>
      <c r="AJ41" s="322">
        <v>152.69999999999999</v>
      </c>
      <c r="AK41" s="322">
        <v>164.5</v>
      </c>
      <c r="AL41" s="322">
        <v>169.3</v>
      </c>
      <c r="AM41" s="322">
        <v>183.3</v>
      </c>
      <c r="AN41" s="322">
        <v>206</v>
      </c>
      <c r="AO41" s="322">
        <v>220.9</v>
      </c>
      <c r="AP41" s="322">
        <v>255.3</v>
      </c>
      <c r="AQ41" s="322">
        <v>287.10000000000002</v>
      </c>
      <c r="AR41" s="322">
        <v>290.39999999999998</v>
      </c>
      <c r="AS41" s="322">
        <v>307.89999999999998</v>
      </c>
      <c r="AT41" s="322">
        <v>352.2</v>
      </c>
      <c r="AU41" s="322">
        <v>395.1</v>
      </c>
      <c r="AV41" s="322">
        <v>436.3</v>
      </c>
      <c r="AW41" s="322">
        <v>447.4</v>
      </c>
      <c r="AX41" s="322">
        <v>512.6</v>
      </c>
      <c r="AY41" s="322">
        <v>576.29999999999995</v>
      </c>
      <c r="AZ41" s="322">
        <v>652.79999999999995</v>
      </c>
      <c r="BA41" s="322">
        <v>736.4</v>
      </c>
      <c r="BB41" s="322">
        <v>808.1</v>
      </c>
      <c r="BC41" s="322">
        <v>927.9</v>
      </c>
      <c r="BD41" s="322">
        <v>950.6</v>
      </c>
      <c r="BE41" s="322">
        <v>1010</v>
      </c>
      <c r="BF41" s="322">
        <v>1122.8</v>
      </c>
      <c r="BG41" s="322">
        <v>1225.4000000000001</v>
      </c>
      <c r="BH41" s="322">
        <v>1302.3</v>
      </c>
      <c r="BI41" s="322">
        <v>1416.6</v>
      </c>
      <c r="BJ41" s="322">
        <v>1517.7</v>
      </c>
      <c r="BK41" s="322">
        <v>1643.9</v>
      </c>
      <c r="BL41" s="322">
        <v>1728.6</v>
      </c>
      <c r="BM41" s="322">
        <v>1778.9</v>
      </c>
      <c r="BN41" s="322">
        <v>1864</v>
      </c>
      <c r="BO41" s="322">
        <v>1970</v>
      </c>
      <c r="BP41" s="322">
        <v>2116.8000000000002</v>
      </c>
      <c r="BQ41" s="322">
        <v>2242.8000000000002</v>
      </c>
      <c r="BR41" s="322">
        <v>2410.5</v>
      </c>
      <c r="BS41" s="322">
        <v>2592</v>
      </c>
      <c r="BT41" s="322">
        <v>2770.1</v>
      </c>
      <c r="BU41" s="322">
        <v>2944.8</v>
      </c>
      <c r="BV41" s="322">
        <v>3173.8</v>
      </c>
      <c r="BW41" s="322">
        <v>3160.6</v>
      </c>
      <c r="BX41" s="322">
        <v>3004.5</v>
      </c>
      <c r="BY41" s="322">
        <v>3075.9</v>
      </c>
      <c r="BZ41" s="322">
        <v>3300.5</v>
      </c>
      <c r="CA41" s="322">
        <v>3701.3</v>
      </c>
      <c r="CB41" s="322">
        <v>4040.8</v>
      </c>
      <c r="CC41" s="322">
        <v>4240.3</v>
      </c>
      <c r="CD41" s="322">
        <v>4151.3999999999996</v>
      </c>
      <c r="CE41" s="322">
        <v>3724.5</v>
      </c>
      <c r="CF41" s="322">
        <v>3956.2</v>
      </c>
      <c r="CG41" s="81">
        <v>4146.5</v>
      </c>
      <c r="CH41" s="322">
        <v>4333.8999999999996</v>
      </c>
      <c r="CI41" s="322">
        <v>4851.3</v>
      </c>
      <c r="CJ41" s="322">
        <v>5045.3999999999996</v>
      </c>
      <c r="CK41" s="322">
        <v>5279.2</v>
      </c>
      <c r="CL41" s="322" t="s">
        <v>110</v>
      </c>
    </row>
    <row r="42" spans="1:92" x14ac:dyDescent="0.2">
      <c r="A42" s="322" t="s">
        <v>539</v>
      </c>
      <c r="B42" s="322" t="s">
        <v>617</v>
      </c>
      <c r="C42" s="322">
        <v>10.5</v>
      </c>
      <c r="D42" s="322">
        <v>10</v>
      </c>
      <c r="E42" s="322">
        <v>8.6999999999999993</v>
      </c>
      <c r="F42" s="322">
        <v>8.1999999999999993</v>
      </c>
      <c r="G42" s="322">
        <v>8.6</v>
      </c>
      <c r="H42" s="322">
        <v>9.6999999999999993</v>
      </c>
      <c r="I42" s="322">
        <v>10.5</v>
      </c>
      <c r="J42" s="322">
        <v>11.9</v>
      </c>
      <c r="K42" s="322">
        <v>14.3</v>
      </c>
      <c r="L42" s="322">
        <v>13.9</v>
      </c>
      <c r="M42" s="322">
        <v>14.2</v>
      </c>
      <c r="N42" s="322">
        <v>16.600000000000001</v>
      </c>
      <c r="O42" s="322">
        <v>23.8</v>
      </c>
      <c r="P42" s="322">
        <v>31.2</v>
      </c>
      <c r="Q42" s="322">
        <v>47.6</v>
      </c>
      <c r="R42" s="322">
        <v>49.4</v>
      </c>
      <c r="S42" s="322">
        <v>51.4</v>
      </c>
      <c r="T42" s="322">
        <v>50.4</v>
      </c>
      <c r="U42" s="322">
        <v>55.4</v>
      </c>
      <c r="V42" s="322">
        <v>56.8</v>
      </c>
      <c r="W42" s="322">
        <v>53.6</v>
      </c>
      <c r="X42" s="322">
        <v>66.099999999999994</v>
      </c>
      <c r="Y42" s="322">
        <v>81.900000000000006</v>
      </c>
      <c r="Z42" s="322">
        <v>86.4</v>
      </c>
      <c r="AA42" s="322">
        <v>90.8</v>
      </c>
      <c r="AB42" s="322">
        <v>85.9</v>
      </c>
      <c r="AC42" s="322">
        <v>96.7</v>
      </c>
      <c r="AD42" s="322">
        <v>104.1</v>
      </c>
      <c r="AE42" s="322">
        <v>109.8</v>
      </c>
      <c r="AF42" s="322">
        <v>108.2</v>
      </c>
      <c r="AG42" s="322">
        <v>122.5</v>
      </c>
      <c r="AH42" s="322">
        <v>133.9</v>
      </c>
      <c r="AI42" s="322">
        <v>138.5</v>
      </c>
      <c r="AJ42" s="322">
        <v>150</v>
      </c>
      <c r="AK42" s="322">
        <v>161.6</v>
      </c>
      <c r="AL42" s="322">
        <v>166</v>
      </c>
      <c r="AM42" s="322">
        <v>179.7</v>
      </c>
      <c r="AN42" s="322">
        <v>202.1</v>
      </c>
      <c r="AO42" s="322">
        <v>216.9</v>
      </c>
      <c r="AP42" s="322">
        <v>251.2</v>
      </c>
      <c r="AQ42" s="322">
        <v>282.5</v>
      </c>
      <c r="AR42" s="322">
        <v>285.7</v>
      </c>
      <c r="AS42" s="322">
        <v>302.10000000000002</v>
      </c>
      <c r="AT42" s="322">
        <v>345.4</v>
      </c>
      <c r="AU42" s="322">
        <v>388.5</v>
      </c>
      <c r="AV42" s="322">
        <v>430</v>
      </c>
      <c r="AW42" s="322">
        <v>440.9</v>
      </c>
      <c r="AX42" s="322">
        <v>505.4</v>
      </c>
      <c r="AY42" s="322">
        <v>567</v>
      </c>
      <c r="AZ42" s="322">
        <v>645.70000000000005</v>
      </c>
      <c r="BA42" s="322">
        <v>728.8</v>
      </c>
      <c r="BB42" s="322">
        <v>799.3</v>
      </c>
      <c r="BC42" s="322">
        <v>918.7</v>
      </c>
      <c r="BD42" s="322">
        <v>940.5</v>
      </c>
      <c r="BE42" s="322">
        <v>1001.7</v>
      </c>
      <c r="BF42" s="322">
        <v>1114.4000000000001</v>
      </c>
      <c r="BG42" s="322">
        <v>1216.5</v>
      </c>
      <c r="BH42" s="322">
        <v>1292.3</v>
      </c>
      <c r="BI42" s="322">
        <v>1406.1</v>
      </c>
      <c r="BJ42" s="322">
        <v>1506.5</v>
      </c>
      <c r="BK42" s="322">
        <v>1631.4</v>
      </c>
      <c r="BL42" s="322">
        <v>1712.9</v>
      </c>
      <c r="BM42" s="322">
        <v>1763.3</v>
      </c>
      <c r="BN42" s="322">
        <v>1848.2</v>
      </c>
      <c r="BO42" s="322">
        <v>1952.3</v>
      </c>
      <c r="BP42" s="322">
        <v>2096.5</v>
      </c>
      <c r="BQ42" s="322">
        <v>2222.8000000000002</v>
      </c>
      <c r="BR42" s="322">
        <v>2387.4</v>
      </c>
      <c r="BS42" s="322">
        <v>2565</v>
      </c>
      <c r="BT42" s="322">
        <v>2737.7</v>
      </c>
      <c r="BU42" s="322">
        <v>2908.1</v>
      </c>
      <c r="BV42" s="322">
        <v>3138.2</v>
      </c>
      <c r="BW42" s="322">
        <v>3123.2</v>
      </c>
      <c r="BX42" s="322">
        <v>2971.9</v>
      </c>
      <c r="BY42" s="322">
        <v>3048</v>
      </c>
      <c r="BZ42" s="322">
        <v>3270.3</v>
      </c>
      <c r="CA42" s="322">
        <v>3669</v>
      </c>
      <c r="CB42" s="322">
        <v>4007.9</v>
      </c>
      <c r="CC42" s="322">
        <v>4208.8</v>
      </c>
      <c r="CD42" s="322">
        <v>4117.5</v>
      </c>
      <c r="CE42" s="322">
        <v>3699.5</v>
      </c>
      <c r="CF42" s="322">
        <v>3936.5</v>
      </c>
      <c r="CG42" s="81">
        <v>4132.2</v>
      </c>
      <c r="CH42" s="322">
        <v>4312.3</v>
      </c>
      <c r="CI42" s="322">
        <v>4825.2</v>
      </c>
      <c r="CJ42" s="322">
        <v>5021.3999999999996</v>
      </c>
      <c r="CK42" s="322">
        <v>5253.5</v>
      </c>
      <c r="CL42" s="322" t="s">
        <v>110</v>
      </c>
    </row>
    <row r="43" spans="1:92" x14ac:dyDescent="0.2">
      <c r="A43" s="322" t="s">
        <v>537</v>
      </c>
      <c r="B43" s="322" t="s">
        <v>616</v>
      </c>
      <c r="C43" s="322">
        <v>0.2</v>
      </c>
      <c r="D43" s="322">
        <v>0.2</v>
      </c>
      <c r="E43" s="322">
        <v>0.2</v>
      </c>
      <c r="F43" s="322">
        <v>0.2</v>
      </c>
      <c r="G43" s="322">
        <v>0.2</v>
      </c>
      <c r="H43" s="322">
        <v>0.2</v>
      </c>
      <c r="I43" s="322">
        <v>0.4</v>
      </c>
      <c r="J43" s="322">
        <v>0.5</v>
      </c>
      <c r="K43" s="322">
        <v>0.5</v>
      </c>
      <c r="L43" s="322">
        <v>0.5</v>
      </c>
      <c r="M43" s="322">
        <v>0.5</v>
      </c>
      <c r="N43" s="322">
        <v>0.5</v>
      </c>
      <c r="O43" s="322">
        <v>0.5</v>
      </c>
      <c r="P43" s="322">
        <v>0.6</v>
      </c>
      <c r="Q43" s="322">
        <v>0.6</v>
      </c>
      <c r="R43" s="322">
        <v>0.7</v>
      </c>
      <c r="S43" s="322">
        <v>0.8</v>
      </c>
      <c r="T43" s="322">
        <v>0.9</v>
      </c>
      <c r="U43" s="322">
        <v>1</v>
      </c>
      <c r="V43" s="322">
        <v>1.1000000000000001</v>
      </c>
      <c r="W43" s="322">
        <v>0.9</v>
      </c>
      <c r="X43" s="322">
        <v>0.8</v>
      </c>
      <c r="Y43" s="322">
        <v>0.9</v>
      </c>
      <c r="Z43" s="322">
        <v>1.1000000000000001</v>
      </c>
      <c r="AA43" s="322">
        <v>1.1000000000000001</v>
      </c>
      <c r="AB43" s="322">
        <v>1.2</v>
      </c>
      <c r="AC43" s="322">
        <v>1.3</v>
      </c>
      <c r="AD43" s="322">
        <v>1.6</v>
      </c>
      <c r="AE43" s="322">
        <v>1.8</v>
      </c>
      <c r="AF43" s="322">
        <v>1.7</v>
      </c>
      <c r="AG43" s="322">
        <v>1.8</v>
      </c>
      <c r="AH43" s="322">
        <v>2.2000000000000002</v>
      </c>
      <c r="AI43" s="322">
        <v>2.5</v>
      </c>
      <c r="AJ43" s="322">
        <v>2.6</v>
      </c>
      <c r="AK43" s="322">
        <v>2.9</v>
      </c>
      <c r="AL43" s="322">
        <v>3.3</v>
      </c>
      <c r="AM43" s="322">
        <v>3.6</v>
      </c>
      <c r="AN43" s="322">
        <v>3.9</v>
      </c>
      <c r="AO43" s="322">
        <v>4</v>
      </c>
      <c r="AP43" s="322">
        <v>4.0999999999999996</v>
      </c>
      <c r="AQ43" s="322">
        <v>4.5999999999999996</v>
      </c>
      <c r="AR43" s="322">
        <v>4.8</v>
      </c>
      <c r="AS43" s="322">
        <v>5.8</v>
      </c>
      <c r="AT43" s="322">
        <v>6.8</v>
      </c>
      <c r="AU43" s="322">
        <v>6.6</v>
      </c>
      <c r="AV43" s="322">
        <v>6.3</v>
      </c>
      <c r="AW43" s="322">
        <v>6.4</v>
      </c>
      <c r="AX43" s="322">
        <v>7.2</v>
      </c>
      <c r="AY43" s="322">
        <v>9.3000000000000007</v>
      </c>
      <c r="AZ43" s="322">
        <v>7.2</v>
      </c>
      <c r="BA43" s="322">
        <v>7.5</v>
      </c>
      <c r="BB43" s="322">
        <v>8.8000000000000007</v>
      </c>
      <c r="BC43" s="322">
        <v>9.3000000000000007</v>
      </c>
      <c r="BD43" s="322">
        <v>10.1</v>
      </c>
      <c r="BE43" s="322">
        <v>8.3000000000000007</v>
      </c>
      <c r="BF43" s="322">
        <v>8.4</v>
      </c>
      <c r="BG43" s="322">
        <v>8.9</v>
      </c>
      <c r="BH43" s="322">
        <v>10</v>
      </c>
      <c r="BI43" s="322">
        <v>10.6</v>
      </c>
      <c r="BJ43" s="322">
        <v>11.1</v>
      </c>
      <c r="BK43" s="322">
        <v>12.4</v>
      </c>
      <c r="BL43" s="322">
        <v>15.8</v>
      </c>
      <c r="BM43" s="322">
        <v>15.6</v>
      </c>
      <c r="BN43" s="322">
        <v>15.8</v>
      </c>
      <c r="BO43" s="322">
        <v>17.600000000000001</v>
      </c>
      <c r="BP43" s="322">
        <v>20.2</v>
      </c>
      <c r="BQ43" s="322">
        <v>20</v>
      </c>
      <c r="BR43" s="322">
        <v>23.1</v>
      </c>
      <c r="BS43" s="322">
        <v>27</v>
      </c>
      <c r="BT43" s="322">
        <v>32.4</v>
      </c>
      <c r="BU43" s="322">
        <v>36.700000000000003</v>
      </c>
      <c r="BV43" s="322">
        <v>35.6</v>
      </c>
      <c r="BW43" s="322">
        <v>37.4</v>
      </c>
      <c r="BX43" s="322">
        <v>32.6</v>
      </c>
      <c r="BY43" s="322">
        <v>28</v>
      </c>
      <c r="BZ43" s="322">
        <v>30.3</v>
      </c>
      <c r="CA43" s="322">
        <v>32.4</v>
      </c>
      <c r="CB43" s="322">
        <v>32.9</v>
      </c>
      <c r="CC43" s="322">
        <v>31.5</v>
      </c>
      <c r="CD43" s="322">
        <v>33.9</v>
      </c>
      <c r="CE43" s="322">
        <v>24.9</v>
      </c>
      <c r="CF43" s="322">
        <v>19.7</v>
      </c>
      <c r="CG43" s="81">
        <v>14.4</v>
      </c>
      <c r="CH43" s="322">
        <v>21.6</v>
      </c>
      <c r="CI43" s="322">
        <v>26.1</v>
      </c>
      <c r="CJ43" s="322">
        <v>24.1</v>
      </c>
      <c r="CK43" s="322">
        <v>25.6</v>
      </c>
      <c r="CL43" s="322">
        <v>26.2</v>
      </c>
    </row>
    <row r="44" spans="1:92" x14ac:dyDescent="0.2">
      <c r="A44" s="322" t="s">
        <v>535</v>
      </c>
      <c r="B44" s="83" t="s">
        <v>615</v>
      </c>
      <c r="C44" s="322" t="s">
        <v>110</v>
      </c>
      <c r="D44" s="322" t="s">
        <v>110</v>
      </c>
      <c r="E44" s="322" t="s">
        <v>110</v>
      </c>
      <c r="F44" s="322" t="s">
        <v>110</v>
      </c>
      <c r="G44" s="322" t="s">
        <v>110</v>
      </c>
      <c r="H44" s="322" t="s">
        <v>110</v>
      </c>
      <c r="I44" s="322" t="s">
        <v>110</v>
      </c>
      <c r="J44" s="322" t="s">
        <v>110</v>
      </c>
      <c r="K44" s="322" t="s">
        <v>110</v>
      </c>
      <c r="L44" s="322" t="s">
        <v>110</v>
      </c>
      <c r="M44" s="322" t="s">
        <v>110</v>
      </c>
      <c r="N44" s="322" t="s">
        <v>110</v>
      </c>
      <c r="O44" s="322" t="s">
        <v>110</v>
      </c>
      <c r="P44" s="322" t="s">
        <v>110</v>
      </c>
      <c r="Q44" s="322" t="s">
        <v>110</v>
      </c>
      <c r="R44" s="322" t="s">
        <v>110</v>
      </c>
      <c r="S44" s="322" t="s">
        <v>110</v>
      </c>
      <c r="T44" s="322" t="s">
        <v>110</v>
      </c>
      <c r="U44" s="322" t="s">
        <v>110</v>
      </c>
      <c r="V44" s="322" t="s">
        <v>110</v>
      </c>
      <c r="W44" s="322" t="s">
        <v>110</v>
      </c>
      <c r="X44" s="322" t="s">
        <v>110</v>
      </c>
      <c r="Y44" s="322" t="s">
        <v>110</v>
      </c>
      <c r="Z44" s="322" t="s">
        <v>110</v>
      </c>
      <c r="AA44" s="322" t="s">
        <v>110</v>
      </c>
      <c r="AB44" s="322" t="s">
        <v>110</v>
      </c>
      <c r="AC44" s="322" t="s">
        <v>110</v>
      </c>
      <c r="AD44" s="322" t="s">
        <v>110</v>
      </c>
      <c r="AE44" s="322" t="s">
        <v>110</v>
      </c>
      <c r="AF44" s="322" t="s">
        <v>110</v>
      </c>
      <c r="AG44" s="322" t="s">
        <v>110</v>
      </c>
      <c r="AH44" s="322">
        <v>148.9</v>
      </c>
      <c r="AI44" s="322">
        <v>161.69999999999999</v>
      </c>
      <c r="AJ44" s="322">
        <v>174</v>
      </c>
      <c r="AK44" s="322">
        <v>182.4</v>
      </c>
      <c r="AL44" s="322">
        <v>191.8</v>
      </c>
      <c r="AM44" s="322">
        <v>204.3</v>
      </c>
      <c r="AN44" s="322">
        <v>231.4</v>
      </c>
      <c r="AO44" s="322">
        <v>260.39999999999998</v>
      </c>
      <c r="AP44" s="322">
        <v>287.8</v>
      </c>
      <c r="AQ44" s="322">
        <v>308.8</v>
      </c>
      <c r="AR44" s="322">
        <v>339.7</v>
      </c>
      <c r="AS44" s="322">
        <v>371</v>
      </c>
      <c r="AT44" s="322">
        <v>404.3</v>
      </c>
      <c r="AU44" s="322">
        <v>434.3</v>
      </c>
      <c r="AV44" s="322">
        <v>487.9</v>
      </c>
      <c r="AW44" s="322">
        <v>570.9</v>
      </c>
      <c r="AX44" s="322">
        <v>609</v>
      </c>
      <c r="AY44" s="322">
        <v>656.8</v>
      </c>
      <c r="AZ44" s="322">
        <v>726</v>
      </c>
      <c r="BA44" s="322">
        <v>804.3</v>
      </c>
      <c r="BB44" s="322">
        <v>923.6</v>
      </c>
      <c r="BC44" s="322">
        <v>1041.5999999999999</v>
      </c>
      <c r="BD44" s="322">
        <v>1152.0999999999999</v>
      </c>
      <c r="BE44" s="322">
        <v>1252.2</v>
      </c>
      <c r="BF44" s="322">
        <v>1346.9</v>
      </c>
      <c r="BG44" s="322">
        <v>1473.5</v>
      </c>
      <c r="BH44" s="322">
        <v>1572.8</v>
      </c>
      <c r="BI44" s="322">
        <v>1654</v>
      </c>
      <c r="BJ44" s="322">
        <v>1735.5</v>
      </c>
      <c r="BK44" s="322">
        <v>1869.5</v>
      </c>
      <c r="BL44" s="322">
        <v>2025.1</v>
      </c>
      <c r="BM44" s="322">
        <v>2131.1999999999998</v>
      </c>
      <c r="BN44" s="322">
        <v>2305.1999999999998</v>
      </c>
      <c r="BO44" s="322">
        <v>2376.5</v>
      </c>
      <c r="BP44" s="322">
        <v>2447.6</v>
      </c>
      <c r="BQ44" s="322">
        <v>2561.9</v>
      </c>
      <c r="BR44" s="322">
        <v>2654.7</v>
      </c>
      <c r="BS44" s="322">
        <v>2731.6</v>
      </c>
      <c r="BT44" s="322">
        <v>2807.5</v>
      </c>
      <c r="BU44" s="322">
        <v>2947.6</v>
      </c>
      <c r="BV44" s="322">
        <v>3092.7</v>
      </c>
      <c r="BW44" s="322">
        <v>3310.4</v>
      </c>
      <c r="BX44" s="322">
        <v>3527.9</v>
      </c>
      <c r="BY44" s="322">
        <v>3760.3</v>
      </c>
      <c r="BZ44" s="322">
        <v>3976</v>
      </c>
      <c r="CA44" s="322">
        <v>4257.6000000000004</v>
      </c>
      <c r="CB44" s="322">
        <v>4470.6000000000004</v>
      </c>
      <c r="CC44" s="322">
        <v>4775.3999999999996</v>
      </c>
      <c r="CD44" s="322">
        <v>5206.3999999999996</v>
      </c>
      <c r="CE44" s="322">
        <v>5571.5</v>
      </c>
      <c r="CF44" s="322">
        <v>5775.2</v>
      </c>
      <c r="CG44" s="81">
        <v>5813.3</v>
      </c>
      <c r="CH44" s="322">
        <v>5780.9</v>
      </c>
      <c r="CI44" s="322">
        <v>5764.6</v>
      </c>
      <c r="CJ44" s="322">
        <v>5899</v>
      </c>
      <c r="CK44" s="322">
        <v>6061.5</v>
      </c>
      <c r="CL44" s="322">
        <v>6280.6</v>
      </c>
    </row>
    <row r="45" spans="1:92" x14ac:dyDescent="0.2">
      <c r="A45" s="322" t="s">
        <v>533</v>
      </c>
      <c r="B45" s="322" t="s">
        <v>614</v>
      </c>
      <c r="C45" s="322">
        <v>8.4</v>
      </c>
      <c r="D45" s="322">
        <v>8.8000000000000007</v>
      </c>
      <c r="E45" s="322">
        <v>10.3</v>
      </c>
      <c r="F45" s="322">
        <v>9.3000000000000007</v>
      </c>
      <c r="G45" s="322">
        <v>9.6</v>
      </c>
      <c r="H45" s="322">
        <v>11.2</v>
      </c>
      <c r="I45" s="322">
        <v>11.8</v>
      </c>
      <c r="J45" s="322">
        <v>13.4</v>
      </c>
      <c r="K45" s="322">
        <v>12.7</v>
      </c>
      <c r="L45" s="322">
        <v>14</v>
      </c>
      <c r="M45" s="322">
        <v>15.1</v>
      </c>
      <c r="N45" s="322">
        <v>16</v>
      </c>
      <c r="O45" s="322">
        <v>21.6</v>
      </c>
      <c r="P45" s="322">
        <v>41.5</v>
      </c>
      <c r="Q45" s="322">
        <v>63.6</v>
      </c>
      <c r="R45" s="322">
        <v>77.8</v>
      </c>
      <c r="S45" s="322">
        <v>82.3</v>
      </c>
      <c r="T45" s="322">
        <v>57.8</v>
      </c>
      <c r="U45" s="322">
        <v>52.9</v>
      </c>
      <c r="V45" s="322">
        <v>55.8</v>
      </c>
      <c r="W45" s="322">
        <v>61.6</v>
      </c>
      <c r="X45" s="322">
        <v>63.9</v>
      </c>
      <c r="Y45" s="322">
        <v>75.900000000000006</v>
      </c>
      <c r="Z45" s="322">
        <v>86.7</v>
      </c>
      <c r="AA45" s="322">
        <v>92.7</v>
      </c>
      <c r="AB45" s="322">
        <v>91.9</v>
      </c>
      <c r="AC45" s="322">
        <v>95</v>
      </c>
      <c r="AD45" s="322">
        <v>99.8</v>
      </c>
      <c r="AE45" s="322">
        <v>109.8</v>
      </c>
      <c r="AF45" s="322">
        <v>119.1</v>
      </c>
      <c r="AG45" s="322">
        <v>124.2</v>
      </c>
      <c r="AH45" s="322">
        <v>131.19999999999999</v>
      </c>
      <c r="AI45" s="322">
        <v>141</v>
      </c>
      <c r="AJ45" s="322">
        <v>152</v>
      </c>
      <c r="AK45" s="322">
        <v>160</v>
      </c>
      <c r="AL45" s="322">
        <v>168.6</v>
      </c>
      <c r="AM45" s="322">
        <v>181</v>
      </c>
      <c r="AN45" s="322">
        <v>203.9</v>
      </c>
      <c r="AO45" s="322">
        <v>231.7</v>
      </c>
      <c r="AP45" s="322">
        <v>260.7</v>
      </c>
      <c r="AQ45" s="322">
        <v>283.5</v>
      </c>
      <c r="AR45" s="322">
        <v>317.5</v>
      </c>
      <c r="AS45" s="322">
        <v>352.4</v>
      </c>
      <c r="AT45" s="322">
        <v>385.9</v>
      </c>
      <c r="AU45" s="322">
        <v>416.6</v>
      </c>
      <c r="AV45" s="322">
        <v>468.3</v>
      </c>
      <c r="AW45" s="322">
        <v>543.5</v>
      </c>
      <c r="AX45" s="322">
        <v>582.4</v>
      </c>
      <c r="AY45" s="322">
        <v>630.5</v>
      </c>
      <c r="AZ45" s="322">
        <v>692</v>
      </c>
      <c r="BA45" s="322">
        <v>765.1</v>
      </c>
      <c r="BB45" s="322">
        <v>880.2</v>
      </c>
      <c r="BC45" s="322">
        <v>1000.3</v>
      </c>
      <c r="BD45" s="322">
        <v>1110.3</v>
      </c>
      <c r="BE45" s="322">
        <v>1205.4000000000001</v>
      </c>
      <c r="BF45" s="322">
        <v>1285.9000000000001</v>
      </c>
      <c r="BG45" s="322">
        <v>1391.8</v>
      </c>
      <c r="BH45" s="322">
        <v>1484.5</v>
      </c>
      <c r="BI45" s="322">
        <v>1557.2</v>
      </c>
      <c r="BJ45" s="322">
        <v>1646.9</v>
      </c>
      <c r="BK45" s="322">
        <v>1780.6</v>
      </c>
      <c r="BL45" s="322">
        <v>1920.2</v>
      </c>
      <c r="BM45" s="322">
        <v>2034.6</v>
      </c>
      <c r="BN45" s="322">
        <v>2218.4</v>
      </c>
      <c r="BO45" s="322">
        <v>2301.4</v>
      </c>
      <c r="BP45" s="322">
        <v>2377.1999999999998</v>
      </c>
      <c r="BQ45" s="322">
        <v>2495.1</v>
      </c>
      <c r="BR45" s="322">
        <v>2578.3000000000002</v>
      </c>
      <c r="BS45" s="322">
        <v>2654.5</v>
      </c>
      <c r="BT45" s="322">
        <v>2719.6</v>
      </c>
      <c r="BU45" s="322">
        <v>2832.2</v>
      </c>
      <c r="BV45" s="322">
        <v>2971.8</v>
      </c>
      <c r="BW45" s="322">
        <v>3174</v>
      </c>
      <c r="BX45" s="322">
        <v>3363.3</v>
      </c>
      <c r="BY45" s="322">
        <v>3572.2</v>
      </c>
      <c r="BZ45" s="322">
        <v>3777.9</v>
      </c>
      <c r="CA45" s="322">
        <v>4040.3</v>
      </c>
      <c r="CB45" s="322">
        <v>4274.3</v>
      </c>
      <c r="CC45" s="322">
        <v>4547.2</v>
      </c>
      <c r="CD45" s="322">
        <v>4916.6000000000004</v>
      </c>
      <c r="CE45" s="322">
        <v>5220.3</v>
      </c>
      <c r="CF45" s="322">
        <v>5502.5</v>
      </c>
      <c r="CG45" s="81">
        <v>5592.2</v>
      </c>
      <c r="CH45" s="322">
        <v>5623.1</v>
      </c>
      <c r="CI45" s="322">
        <v>5659.5</v>
      </c>
      <c r="CJ45" s="322">
        <v>5804.1</v>
      </c>
      <c r="CK45" s="322">
        <v>5984.5</v>
      </c>
      <c r="CL45" s="322">
        <v>6177.4</v>
      </c>
    </row>
    <row r="46" spans="1:92" x14ac:dyDescent="0.2">
      <c r="A46" s="322" t="s">
        <v>531</v>
      </c>
      <c r="B46" s="322" t="s">
        <v>613</v>
      </c>
      <c r="C46" s="322">
        <v>2.9</v>
      </c>
      <c r="D46" s="322">
        <v>3.3</v>
      </c>
      <c r="E46" s="322">
        <v>3.1</v>
      </c>
      <c r="F46" s="322">
        <v>2.2999999999999998</v>
      </c>
      <c r="G46" s="322">
        <v>2</v>
      </c>
      <c r="H46" s="322">
        <v>2.7</v>
      </c>
      <c r="I46" s="322">
        <v>2.9</v>
      </c>
      <c r="J46" s="322">
        <v>4.2</v>
      </c>
      <c r="K46" s="322">
        <v>3.9</v>
      </c>
      <c r="L46" s="322">
        <v>4.3</v>
      </c>
      <c r="M46" s="322">
        <v>4.5999999999999996</v>
      </c>
      <c r="N46" s="322">
        <v>4.4000000000000004</v>
      </c>
      <c r="O46" s="322">
        <v>10.8</v>
      </c>
      <c r="P46" s="322">
        <v>29</v>
      </c>
      <c r="Q46" s="322">
        <v>39.9</v>
      </c>
      <c r="R46" s="322">
        <v>38.1</v>
      </c>
      <c r="S46" s="322">
        <v>25.3</v>
      </c>
      <c r="T46" s="322">
        <v>4.7</v>
      </c>
      <c r="U46" s="322">
        <v>5.7</v>
      </c>
      <c r="V46" s="322">
        <v>8.5</v>
      </c>
      <c r="W46" s="322">
        <v>11.3</v>
      </c>
      <c r="X46" s="322">
        <v>11.5</v>
      </c>
      <c r="Y46" s="322">
        <v>19.600000000000001</v>
      </c>
      <c r="Z46" s="322">
        <v>24.6</v>
      </c>
      <c r="AA46" s="322">
        <v>26.7</v>
      </c>
      <c r="AB46" s="322">
        <v>25.4</v>
      </c>
      <c r="AC46" s="322">
        <v>24.4</v>
      </c>
      <c r="AD46" s="322">
        <v>27.1</v>
      </c>
      <c r="AE46" s="322">
        <v>30.2</v>
      </c>
      <c r="AF46" s="322">
        <v>32.6</v>
      </c>
      <c r="AG46" s="322">
        <v>35.9</v>
      </c>
      <c r="AH46" s="322">
        <v>36</v>
      </c>
      <c r="AI46" s="322">
        <v>39.9</v>
      </c>
      <c r="AJ46" s="322">
        <v>42.6</v>
      </c>
      <c r="AK46" s="322">
        <v>44.4</v>
      </c>
      <c r="AL46" s="322">
        <v>46.4</v>
      </c>
      <c r="AM46" s="322">
        <v>47.9</v>
      </c>
      <c r="AN46" s="322">
        <v>53.6</v>
      </c>
      <c r="AO46" s="322">
        <v>57.7</v>
      </c>
      <c r="AP46" s="322">
        <v>59.2</v>
      </c>
      <c r="AQ46" s="322">
        <v>59.5</v>
      </c>
      <c r="AR46" s="322">
        <v>59.8</v>
      </c>
      <c r="AS46" s="322">
        <v>58.5</v>
      </c>
      <c r="AT46" s="322">
        <v>60.7</v>
      </c>
      <c r="AU46" s="322">
        <v>65.599999999999994</v>
      </c>
      <c r="AV46" s="322">
        <v>76.2</v>
      </c>
      <c r="AW46" s="322">
        <v>84.4</v>
      </c>
      <c r="AX46" s="322">
        <v>89.6</v>
      </c>
      <c r="AY46" s="322">
        <v>93.2</v>
      </c>
      <c r="AZ46" s="322">
        <v>105.6</v>
      </c>
      <c r="BA46" s="322">
        <v>120.1</v>
      </c>
      <c r="BB46" s="322">
        <v>136</v>
      </c>
      <c r="BC46" s="322">
        <v>147.30000000000001</v>
      </c>
      <c r="BD46" s="322">
        <v>156.9</v>
      </c>
      <c r="BE46" s="322">
        <v>171.2</v>
      </c>
      <c r="BF46" s="322">
        <v>193.2</v>
      </c>
      <c r="BG46" s="322">
        <v>219.9</v>
      </c>
      <c r="BH46" s="322">
        <v>238.1</v>
      </c>
      <c r="BI46" s="322">
        <v>254.6</v>
      </c>
      <c r="BJ46" s="322">
        <v>258.39999999999998</v>
      </c>
      <c r="BK46" s="322">
        <v>270.39999999999998</v>
      </c>
      <c r="BL46" s="322">
        <v>290.39999999999998</v>
      </c>
      <c r="BM46" s="322">
        <v>294.10000000000002</v>
      </c>
      <c r="BN46" s="322">
        <v>296.10000000000002</v>
      </c>
      <c r="BO46" s="322">
        <v>291.89999999999998</v>
      </c>
      <c r="BP46" s="322">
        <v>294.2</v>
      </c>
      <c r="BQ46" s="322">
        <v>307.7</v>
      </c>
      <c r="BR46" s="322">
        <v>320</v>
      </c>
      <c r="BS46" s="322">
        <v>329.5</v>
      </c>
      <c r="BT46" s="322">
        <v>341.4</v>
      </c>
      <c r="BU46" s="322">
        <v>368.5</v>
      </c>
      <c r="BV46" s="322">
        <v>390.3</v>
      </c>
      <c r="BW46" s="322">
        <v>413.6</v>
      </c>
      <c r="BX46" s="322">
        <v>443.6</v>
      </c>
      <c r="BY46" s="322">
        <v>465.3</v>
      </c>
      <c r="BZ46" s="322">
        <v>488.5</v>
      </c>
      <c r="CA46" s="322">
        <v>513.6</v>
      </c>
      <c r="CB46" s="322">
        <v>552.29999999999995</v>
      </c>
      <c r="CC46" s="322">
        <v>592.20000000000005</v>
      </c>
      <c r="CD46" s="322">
        <v>634.6</v>
      </c>
      <c r="CE46" s="322">
        <v>647</v>
      </c>
      <c r="CF46" s="322">
        <v>651.79999999999995</v>
      </c>
      <c r="CG46" s="81">
        <v>637.9</v>
      </c>
      <c r="CH46" s="322">
        <v>614.4</v>
      </c>
      <c r="CI46" s="322">
        <v>592.29999999999995</v>
      </c>
      <c r="CJ46" s="322">
        <v>594.5</v>
      </c>
      <c r="CK46" s="322">
        <v>613.4</v>
      </c>
      <c r="CL46" s="322">
        <v>623.29999999999995</v>
      </c>
    </row>
    <row r="47" spans="1:92" x14ac:dyDescent="0.2">
      <c r="A47" s="322" t="s">
        <v>529</v>
      </c>
      <c r="B47" s="322" t="s">
        <v>612</v>
      </c>
      <c r="C47" s="322" t="s">
        <v>110</v>
      </c>
      <c r="D47" s="322" t="s">
        <v>110</v>
      </c>
      <c r="E47" s="322" t="s">
        <v>110</v>
      </c>
      <c r="F47" s="322" t="s">
        <v>110</v>
      </c>
      <c r="G47" s="322" t="s">
        <v>110</v>
      </c>
      <c r="H47" s="322" t="s">
        <v>110</v>
      </c>
      <c r="I47" s="322" t="s">
        <v>110</v>
      </c>
      <c r="J47" s="322" t="s">
        <v>110</v>
      </c>
      <c r="K47" s="322">
        <v>0</v>
      </c>
      <c r="L47" s="322">
        <v>0</v>
      </c>
      <c r="M47" s="322">
        <v>0</v>
      </c>
      <c r="N47" s="322">
        <v>0</v>
      </c>
      <c r="O47" s="322">
        <v>0</v>
      </c>
      <c r="P47" s="322">
        <v>0</v>
      </c>
      <c r="Q47" s="322">
        <v>0</v>
      </c>
      <c r="R47" s="322">
        <v>0</v>
      </c>
      <c r="S47" s="322">
        <v>0</v>
      </c>
      <c r="T47" s="322">
        <v>0</v>
      </c>
      <c r="U47" s="322">
        <v>0</v>
      </c>
      <c r="V47" s="322">
        <v>0</v>
      </c>
      <c r="W47" s="322">
        <v>0</v>
      </c>
      <c r="X47" s="322">
        <v>0</v>
      </c>
      <c r="Y47" s="322">
        <v>0</v>
      </c>
      <c r="Z47" s="322">
        <v>0</v>
      </c>
      <c r="AA47" s="322">
        <v>0</v>
      </c>
      <c r="AB47" s="322">
        <v>0</v>
      </c>
      <c r="AC47" s="322">
        <v>0</v>
      </c>
      <c r="AD47" s="322">
        <v>0</v>
      </c>
      <c r="AE47" s="322">
        <v>0</v>
      </c>
      <c r="AF47" s="322">
        <v>0</v>
      </c>
      <c r="AG47" s="322">
        <v>0</v>
      </c>
      <c r="AH47" s="322">
        <v>0.1</v>
      </c>
      <c r="AI47" s="322">
        <v>0.1</v>
      </c>
      <c r="AJ47" s="322">
        <v>0.1</v>
      </c>
      <c r="AK47" s="322">
        <v>0.1</v>
      </c>
      <c r="AL47" s="322">
        <v>0.1</v>
      </c>
      <c r="AM47" s="322">
        <v>0.1</v>
      </c>
      <c r="AN47" s="322">
        <v>0.1</v>
      </c>
      <c r="AO47" s="322">
        <v>0.1</v>
      </c>
      <c r="AP47" s="322">
        <v>0.1</v>
      </c>
      <c r="AQ47" s="322">
        <v>0.1</v>
      </c>
      <c r="AR47" s="322">
        <v>0.1</v>
      </c>
      <c r="AS47" s="322">
        <v>0.2</v>
      </c>
      <c r="AT47" s="322">
        <v>0.2</v>
      </c>
      <c r="AU47" s="322">
        <v>0.2</v>
      </c>
      <c r="AV47" s="322">
        <v>0.3</v>
      </c>
      <c r="AW47" s="322">
        <v>0.3</v>
      </c>
      <c r="AX47" s="322">
        <v>0.2</v>
      </c>
      <c r="AY47" s="322">
        <v>0.2</v>
      </c>
      <c r="AZ47" s="322">
        <v>0.3</v>
      </c>
      <c r="BA47" s="322">
        <v>0.4</v>
      </c>
      <c r="BB47" s="322">
        <v>0.4</v>
      </c>
      <c r="BC47" s="322">
        <v>0.3</v>
      </c>
      <c r="BD47" s="322">
        <v>0.3</v>
      </c>
      <c r="BE47" s="322">
        <v>0.1</v>
      </c>
      <c r="BF47" s="322">
        <v>0.1</v>
      </c>
      <c r="BG47" s="322">
        <v>0.1</v>
      </c>
      <c r="BH47" s="322">
        <v>0.1</v>
      </c>
      <c r="BI47" s="322">
        <v>0.1</v>
      </c>
      <c r="BJ47" s="322">
        <v>0.1</v>
      </c>
      <c r="BK47" s="322">
        <v>0.3</v>
      </c>
      <c r="BL47" s="322">
        <v>7.4</v>
      </c>
      <c r="BM47" s="322">
        <v>5.3</v>
      </c>
      <c r="BN47" s="322">
        <v>0.2</v>
      </c>
      <c r="BO47" s="322">
        <v>0.8</v>
      </c>
      <c r="BP47" s="322">
        <v>1.2</v>
      </c>
      <c r="BQ47" s="322">
        <v>0.6</v>
      </c>
      <c r="BR47" s="322">
        <v>0.2</v>
      </c>
      <c r="BS47" s="322">
        <v>0.4</v>
      </c>
      <c r="BT47" s="322">
        <v>0.2</v>
      </c>
      <c r="BU47" s="322">
        <v>4.5</v>
      </c>
      <c r="BV47" s="322">
        <v>0.4</v>
      </c>
      <c r="BW47" s="322">
        <v>0.3</v>
      </c>
      <c r="BX47" s="322">
        <v>4.2</v>
      </c>
      <c r="BY47" s="322">
        <v>17.100000000000001</v>
      </c>
      <c r="BZ47" s="322">
        <v>21.6</v>
      </c>
      <c r="CA47" s="322">
        <v>42.3</v>
      </c>
      <c r="CB47" s="322">
        <v>18.399999999999999</v>
      </c>
      <c r="CC47" s="322">
        <v>25.1</v>
      </c>
      <c r="CD47" s="322">
        <v>88.2</v>
      </c>
      <c r="CE47" s="322">
        <v>143.5</v>
      </c>
      <c r="CF47" s="322">
        <v>69.3</v>
      </c>
      <c r="CG47" s="81">
        <v>54.4</v>
      </c>
      <c r="CH47" s="322">
        <v>32.5</v>
      </c>
      <c r="CI47" s="322">
        <v>12.7</v>
      </c>
      <c r="CJ47" s="322">
        <v>11.6</v>
      </c>
      <c r="CK47" s="322">
        <v>7.8</v>
      </c>
      <c r="CL47" s="322">
        <v>6.7</v>
      </c>
    </row>
    <row r="48" spans="1:92" x14ac:dyDescent="0.2">
      <c r="A48" s="322" t="s">
        <v>527</v>
      </c>
      <c r="B48" s="322" t="s">
        <v>611</v>
      </c>
      <c r="C48" s="322" t="s">
        <v>110</v>
      </c>
      <c r="D48" s="322" t="s">
        <v>110</v>
      </c>
      <c r="E48" s="322" t="s">
        <v>110</v>
      </c>
      <c r="F48" s="322" t="s">
        <v>110</v>
      </c>
      <c r="G48" s="322" t="s">
        <v>110</v>
      </c>
      <c r="H48" s="322" t="s">
        <v>110</v>
      </c>
      <c r="I48" s="322" t="s">
        <v>110</v>
      </c>
      <c r="J48" s="322" t="s">
        <v>110</v>
      </c>
      <c r="K48" s="322" t="s">
        <v>110</v>
      </c>
      <c r="L48" s="322" t="s">
        <v>110</v>
      </c>
      <c r="M48" s="322" t="s">
        <v>110</v>
      </c>
      <c r="N48" s="322" t="s">
        <v>110</v>
      </c>
      <c r="O48" s="322" t="s">
        <v>110</v>
      </c>
      <c r="P48" s="322" t="s">
        <v>110</v>
      </c>
      <c r="Q48" s="322" t="s">
        <v>110</v>
      </c>
      <c r="R48" s="322" t="s">
        <v>110</v>
      </c>
      <c r="S48" s="322" t="s">
        <v>110</v>
      </c>
      <c r="T48" s="322" t="s">
        <v>110</v>
      </c>
      <c r="U48" s="322" t="s">
        <v>110</v>
      </c>
      <c r="V48" s="322" t="s">
        <v>110</v>
      </c>
      <c r="W48" s="322" t="s">
        <v>110</v>
      </c>
      <c r="X48" s="322" t="s">
        <v>110</v>
      </c>
      <c r="Y48" s="322" t="s">
        <v>110</v>
      </c>
      <c r="Z48" s="322" t="s">
        <v>110</v>
      </c>
      <c r="AA48" s="322" t="s">
        <v>110</v>
      </c>
      <c r="AB48" s="322" t="s">
        <v>110</v>
      </c>
      <c r="AC48" s="322" t="s">
        <v>110</v>
      </c>
      <c r="AD48" s="322" t="s">
        <v>110</v>
      </c>
      <c r="AE48" s="322" t="s">
        <v>110</v>
      </c>
      <c r="AF48" s="322" t="s">
        <v>110</v>
      </c>
      <c r="AG48" s="322" t="s">
        <v>110</v>
      </c>
      <c r="AH48" s="322">
        <v>1.3</v>
      </c>
      <c r="AI48" s="322">
        <v>1.5</v>
      </c>
      <c r="AJ48" s="322">
        <v>1.7</v>
      </c>
      <c r="AK48" s="322">
        <v>1.7</v>
      </c>
      <c r="AL48" s="322">
        <v>1.9</v>
      </c>
      <c r="AM48" s="322">
        <v>1.8</v>
      </c>
      <c r="AN48" s="322">
        <v>2</v>
      </c>
      <c r="AO48" s="322">
        <v>1.2</v>
      </c>
      <c r="AP48" s="322">
        <v>0.5</v>
      </c>
      <c r="AQ48" s="322">
        <v>1.1000000000000001</v>
      </c>
      <c r="AR48" s="322">
        <v>0.8</v>
      </c>
      <c r="AS48" s="322">
        <v>1.2</v>
      </c>
      <c r="AT48" s="322">
        <v>0.9</v>
      </c>
      <c r="AU48" s="322">
        <v>-1.5</v>
      </c>
      <c r="AV48" s="322">
        <v>-3.8</v>
      </c>
      <c r="AW48" s="322">
        <v>1.5</v>
      </c>
      <c r="AX48" s="322">
        <v>-0.6</v>
      </c>
      <c r="AY48" s="322">
        <v>0.1</v>
      </c>
      <c r="AZ48" s="322">
        <v>1.1000000000000001</v>
      </c>
      <c r="BA48" s="322">
        <v>-0.9</v>
      </c>
      <c r="BB48" s="322">
        <v>-1.9</v>
      </c>
      <c r="BC48" s="322">
        <v>-3.3</v>
      </c>
      <c r="BD48" s="322">
        <v>-1.5</v>
      </c>
      <c r="BE48" s="322">
        <v>-2.7</v>
      </c>
      <c r="BF48" s="322">
        <v>-1.4</v>
      </c>
      <c r="BG48" s="322">
        <v>1.9</v>
      </c>
      <c r="BH48" s="322">
        <v>0.7</v>
      </c>
      <c r="BI48" s="322">
        <v>3.7</v>
      </c>
      <c r="BJ48" s="322">
        <v>4.2</v>
      </c>
      <c r="BK48" s="322">
        <v>4.0999999999999996</v>
      </c>
      <c r="BL48" s="322">
        <v>4.9000000000000004</v>
      </c>
      <c r="BM48" s="322">
        <v>6</v>
      </c>
      <c r="BN48" s="322">
        <v>6</v>
      </c>
      <c r="BO48" s="322">
        <v>6</v>
      </c>
      <c r="BP48" s="322">
        <v>6.3</v>
      </c>
      <c r="BQ48" s="322">
        <v>-1.4</v>
      </c>
      <c r="BR48" s="322">
        <v>1.2</v>
      </c>
      <c r="BS48" s="322">
        <v>-3</v>
      </c>
      <c r="BT48" s="322">
        <v>1.6</v>
      </c>
      <c r="BU48" s="322">
        <v>7.4</v>
      </c>
      <c r="BV48" s="322">
        <v>8</v>
      </c>
      <c r="BW48" s="322">
        <v>8.6999999999999993</v>
      </c>
      <c r="BX48" s="322">
        <v>10.9</v>
      </c>
      <c r="BY48" s="322">
        <v>10.5</v>
      </c>
      <c r="BZ48" s="322">
        <v>10.5</v>
      </c>
      <c r="CA48" s="322">
        <v>8</v>
      </c>
      <c r="CB48" s="322">
        <v>-3.4</v>
      </c>
      <c r="CC48" s="322">
        <v>10.3</v>
      </c>
      <c r="CD48" s="322">
        <v>-6.6</v>
      </c>
      <c r="CE48" s="322">
        <v>3.4</v>
      </c>
      <c r="CF48" s="322">
        <v>9.6</v>
      </c>
      <c r="CG48" s="81">
        <v>8.3000000000000007</v>
      </c>
      <c r="CH48" s="322">
        <v>7.2</v>
      </c>
      <c r="CI48" s="322">
        <v>6.6</v>
      </c>
      <c r="CJ48" s="322">
        <v>6.2</v>
      </c>
      <c r="CK48" s="322">
        <v>-21.7</v>
      </c>
      <c r="CL48" s="322">
        <v>0.2</v>
      </c>
    </row>
    <row r="49" spans="1:90" x14ac:dyDescent="0.2">
      <c r="A49" s="322" t="s">
        <v>525</v>
      </c>
      <c r="B49" s="322" t="s">
        <v>610</v>
      </c>
      <c r="C49" s="322">
        <v>1</v>
      </c>
      <c r="D49" s="322">
        <v>1</v>
      </c>
      <c r="E49" s="322">
        <v>0.9</v>
      </c>
      <c r="F49" s="322">
        <v>0.9</v>
      </c>
      <c r="G49" s="322">
        <v>1</v>
      </c>
      <c r="H49" s="322">
        <v>1.1000000000000001</v>
      </c>
      <c r="I49" s="322">
        <v>1.1000000000000001</v>
      </c>
      <c r="J49" s="322">
        <v>1.3</v>
      </c>
      <c r="K49" s="322">
        <v>1.4</v>
      </c>
      <c r="L49" s="322">
        <v>1.5</v>
      </c>
      <c r="M49" s="322">
        <v>1.5</v>
      </c>
      <c r="N49" s="322">
        <v>1.6</v>
      </c>
      <c r="O49" s="322">
        <v>2.1</v>
      </c>
      <c r="P49" s="322">
        <v>3.6</v>
      </c>
      <c r="Q49" s="322">
        <v>6.5</v>
      </c>
      <c r="R49" s="322">
        <v>9.3000000000000007</v>
      </c>
      <c r="S49" s="322">
        <v>10.7</v>
      </c>
      <c r="T49" s="322">
        <v>11.5</v>
      </c>
      <c r="U49" s="322">
        <v>11.5</v>
      </c>
      <c r="V49" s="322">
        <v>10.6</v>
      </c>
      <c r="W49" s="322">
        <v>9.6999999999999993</v>
      </c>
      <c r="X49" s="322">
        <v>9.1</v>
      </c>
      <c r="Y49" s="322">
        <v>10</v>
      </c>
      <c r="Z49" s="322">
        <v>11.1</v>
      </c>
      <c r="AA49" s="322">
        <v>12.1</v>
      </c>
      <c r="AB49" s="322">
        <v>13</v>
      </c>
      <c r="AC49" s="322">
        <v>13.9</v>
      </c>
      <c r="AD49" s="322">
        <v>15.3</v>
      </c>
      <c r="AE49" s="322">
        <v>16.7</v>
      </c>
      <c r="AF49" s="322">
        <v>17.5</v>
      </c>
      <c r="AG49" s="322">
        <v>18.600000000000001</v>
      </c>
      <c r="AH49" s="322">
        <v>19.7</v>
      </c>
      <c r="AI49" s="322">
        <v>20.8</v>
      </c>
      <c r="AJ49" s="322">
        <v>22.3</v>
      </c>
      <c r="AK49" s="322">
        <v>23.8</v>
      </c>
      <c r="AL49" s="322">
        <v>25.1</v>
      </c>
      <c r="AM49" s="322">
        <v>26.4</v>
      </c>
      <c r="AN49" s="322">
        <v>28.1</v>
      </c>
      <c r="AO49" s="322">
        <v>30.2</v>
      </c>
      <c r="AP49" s="322">
        <v>32.700000000000003</v>
      </c>
      <c r="AQ49" s="322">
        <v>35.4</v>
      </c>
      <c r="AR49" s="322">
        <v>38.5</v>
      </c>
      <c r="AS49" s="322">
        <v>41.2</v>
      </c>
      <c r="AT49" s="322">
        <v>43.4</v>
      </c>
      <c r="AU49" s="322">
        <v>46.6</v>
      </c>
      <c r="AV49" s="322">
        <v>53</v>
      </c>
      <c r="AW49" s="322">
        <v>58.7</v>
      </c>
      <c r="AX49" s="322">
        <v>62.7</v>
      </c>
      <c r="AY49" s="322">
        <v>67.2</v>
      </c>
      <c r="AZ49" s="322">
        <v>72.900000000000006</v>
      </c>
      <c r="BA49" s="322">
        <v>80.400000000000006</v>
      </c>
      <c r="BB49" s="322">
        <v>91</v>
      </c>
      <c r="BC49" s="322">
        <v>103.1</v>
      </c>
      <c r="BD49" s="322">
        <v>113.9</v>
      </c>
      <c r="BE49" s="322">
        <v>121.8</v>
      </c>
      <c r="BF49" s="322">
        <v>130.80000000000001</v>
      </c>
      <c r="BG49" s="322">
        <v>140.19999999999999</v>
      </c>
      <c r="BH49" s="322">
        <v>150.6</v>
      </c>
      <c r="BI49" s="322">
        <v>161.6</v>
      </c>
      <c r="BJ49" s="322">
        <v>174.1</v>
      </c>
      <c r="BK49" s="322">
        <v>186</v>
      </c>
      <c r="BL49" s="322">
        <v>197.8</v>
      </c>
      <c r="BM49" s="322">
        <v>208.8</v>
      </c>
      <c r="BN49" s="322">
        <v>215.6</v>
      </c>
      <c r="BO49" s="322">
        <v>223.6</v>
      </c>
      <c r="BP49" s="322">
        <v>231.2</v>
      </c>
      <c r="BQ49" s="322">
        <v>240.2</v>
      </c>
      <c r="BR49" s="322">
        <v>245</v>
      </c>
      <c r="BS49" s="322">
        <v>249.9</v>
      </c>
      <c r="BT49" s="322">
        <v>255.3</v>
      </c>
      <c r="BU49" s="322">
        <v>264.89999999999998</v>
      </c>
      <c r="BV49" s="322">
        <v>277.7</v>
      </c>
      <c r="BW49" s="322">
        <v>286.3</v>
      </c>
      <c r="BX49" s="322">
        <v>294.10000000000002</v>
      </c>
      <c r="BY49" s="322">
        <v>304.89999999999998</v>
      </c>
      <c r="BZ49" s="322">
        <v>322.39999999999998</v>
      </c>
      <c r="CA49" s="322">
        <v>346.7</v>
      </c>
      <c r="CB49" s="322">
        <v>371</v>
      </c>
      <c r="CC49" s="322">
        <v>399.4</v>
      </c>
      <c r="CD49" s="322">
        <v>426.5</v>
      </c>
      <c r="CE49" s="322">
        <v>442.7</v>
      </c>
      <c r="CF49" s="322">
        <v>458.1</v>
      </c>
      <c r="CG49" s="81">
        <v>479.6</v>
      </c>
      <c r="CH49" s="322">
        <v>496.2</v>
      </c>
      <c r="CI49" s="322">
        <v>506.5</v>
      </c>
      <c r="CJ49" s="322">
        <v>517.4</v>
      </c>
      <c r="CK49" s="322">
        <v>522.5</v>
      </c>
      <c r="CL49" s="322">
        <v>526.9</v>
      </c>
    </row>
    <row r="50" spans="1:90" x14ac:dyDescent="0.2">
      <c r="A50" s="322" t="s">
        <v>523</v>
      </c>
      <c r="B50" s="83" t="s">
        <v>609</v>
      </c>
      <c r="C50" s="322" t="s">
        <v>110</v>
      </c>
      <c r="D50" s="322" t="s">
        <v>110</v>
      </c>
      <c r="E50" s="322" t="s">
        <v>110</v>
      </c>
      <c r="F50" s="322" t="s">
        <v>110</v>
      </c>
      <c r="G50" s="322" t="s">
        <v>110</v>
      </c>
      <c r="H50" s="322" t="s">
        <v>110</v>
      </c>
      <c r="I50" s="322" t="s">
        <v>110</v>
      </c>
      <c r="J50" s="322" t="s">
        <v>110</v>
      </c>
      <c r="K50" s="322" t="s">
        <v>110</v>
      </c>
      <c r="L50" s="322" t="s">
        <v>110</v>
      </c>
      <c r="M50" s="322" t="s">
        <v>110</v>
      </c>
      <c r="N50" s="322" t="s">
        <v>110</v>
      </c>
      <c r="O50" s="322" t="s">
        <v>110</v>
      </c>
      <c r="P50" s="322" t="s">
        <v>110</v>
      </c>
      <c r="Q50" s="322" t="s">
        <v>110</v>
      </c>
      <c r="R50" s="322" t="s">
        <v>110</v>
      </c>
      <c r="S50" s="322" t="s">
        <v>110</v>
      </c>
      <c r="T50" s="322" t="s">
        <v>110</v>
      </c>
      <c r="U50" s="322" t="s">
        <v>110</v>
      </c>
      <c r="V50" s="322" t="s">
        <v>110</v>
      </c>
      <c r="W50" s="322" t="s">
        <v>110</v>
      </c>
      <c r="X50" s="322" t="s">
        <v>110</v>
      </c>
      <c r="Y50" s="322" t="s">
        <v>110</v>
      </c>
      <c r="Z50" s="322" t="s">
        <v>110</v>
      </c>
      <c r="AA50" s="322" t="s">
        <v>110</v>
      </c>
      <c r="AB50" s="322" t="s">
        <v>110</v>
      </c>
      <c r="AC50" s="322" t="s">
        <v>110</v>
      </c>
      <c r="AD50" s="322" t="s">
        <v>110</v>
      </c>
      <c r="AE50" s="322" t="s">
        <v>110</v>
      </c>
      <c r="AF50" s="322" t="s">
        <v>110</v>
      </c>
      <c r="AG50" s="322" t="s">
        <v>110</v>
      </c>
      <c r="AH50" s="322">
        <v>-12.7</v>
      </c>
      <c r="AI50" s="322">
        <v>-20.6</v>
      </c>
      <c r="AJ50" s="322">
        <v>-21.4</v>
      </c>
      <c r="AK50" s="322">
        <v>-17.899999999999999</v>
      </c>
      <c r="AL50" s="322">
        <v>-22.5</v>
      </c>
      <c r="AM50" s="322">
        <v>-21.1</v>
      </c>
      <c r="AN50" s="322">
        <v>-25.4</v>
      </c>
      <c r="AO50" s="322">
        <v>-39.5</v>
      </c>
      <c r="AP50" s="322">
        <v>-32.5</v>
      </c>
      <c r="AQ50" s="322">
        <v>-21.7</v>
      </c>
      <c r="AR50" s="322">
        <v>-49.3</v>
      </c>
      <c r="AS50" s="322">
        <v>-63.1</v>
      </c>
      <c r="AT50" s="322">
        <v>-52.1</v>
      </c>
      <c r="AU50" s="322">
        <v>-39.200000000000003</v>
      </c>
      <c r="AV50" s="322">
        <v>-51.6</v>
      </c>
      <c r="AW50" s="322">
        <v>-123.6</v>
      </c>
      <c r="AX50" s="322">
        <v>-96.4</v>
      </c>
      <c r="AY50" s="322">
        <v>-80.5</v>
      </c>
      <c r="AZ50" s="322">
        <v>-73.2</v>
      </c>
      <c r="BA50" s="322">
        <v>-68</v>
      </c>
      <c r="BB50" s="322">
        <v>-115.5</v>
      </c>
      <c r="BC50" s="322">
        <v>-113.7</v>
      </c>
      <c r="BD50" s="322">
        <v>-201.5</v>
      </c>
      <c r="BE50" s="322">
        <v>-242.3</v>
      </c>
      <c r="BF50" s="322">
        <v>-224.1</v>
      </c>
      <c r="BG50" s="322">
        <v>-248.1</v>
      </c>
      <c r="BH50" s="322">
        <v>-270.5</v>
      </c>
      <c r="BI50" s="322">
        <v>-237.4</v>
      </c>
      <c r="BJ50" s="322">
        <v>-217.9</v>
      </c>
      <c r="BK50" s="322">
        <v>-225.7</v>
      </c>
      <c r="BL50" s="322">
        <v>-296.5</v>
      </c>
      <c r="BM50" s="322">
        <v>-352.3</v>
      </c>
      <c r="BN50" s="322">
        <v>-441.2</v>
      </c>
      <c r="BO50" s="322">
        <v>-406.5</v>
      </c>
      <c r="BP50" s="322">
        <v>-330.9</v>
      </c>
      <c r="BQ50" s="322">
        <v>-319.10000000000002</v>
      </c>
      <c r="BR50" s="322">
        <v>-244.3</v>
      </c>
      <c r="BS50" s="322">
        <v>-139.6</v>
      </c>
      <c r="BT50" s="322">
        <v>-37.4</v>
      </c>
      <c r="BU50" s="322">
        <v>-2.8</v>
      </c>
      <c r="BV50" s="322">
        <v>81.099999999999994</v>
      </c>
      <c r="BW50" s="322">
        <v>-149.69999999999999</v>
      </c>
      <c r="BX50" s="322">
        <v>-523.4</v>
      </c>
      <c r="BY50" s="322">
        <v>-684.4</v>
      </c>
      <c r="BZ50" s="322">
        <v>-675.5</v>
      </c>
      <c r="CA50" s="322">
        <v>-556.29999999999995</v>
      </c>
      <c r="CB50" s="322">
        <v>-429.8</v>
      </c>
      <c r="CC50" s="322">
        <v>-535.1</v>
      </c>
      <c r="CD50" s="322">
        <v>-1055</v>
      </c>
      <c r="CE50" s="322">
        <v>-1847.1</v>
      </c>
      <c r="CF50" s="322">
        <v>-1819</v>
      </c>
      <c r="CG50" s="81">
        <v>-1666.7</v>
      </c>
      <c r="CH50" s="322">
        <v>-1447</v>
      </c>
      <c r="CI50" s="322">
        <v>-913.3</v>
      </c>
      <c r="CJ50" s="322">
        <v>-853.6</v>
      </c>
      <c r="CK50" s="322">
        <v>-782.4</v>
      </c>
      <c r="CL50" s="322" t="s">
        <v>110</v>
      </c>
    </row>
    <row r="51" spans="1:90" ht="14.25" customHeight="1" x14ac:dyDescent="0.3">
      <c r="A51" s="389" t="s">
        <v>376</v>
      </c>
      <c r="B51" s="389"/>
      <c r="C51" s="389"/>
      <c r="D51" s="389"/>
      <c r="E51" s="389"/>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9"/>
      <c r="AO51" s="389"/>
      <c r="AP51" s="389"/>
      <c r="AQ51" s="389"/>
      <c r="AR51" s="389"/>
      <c r="AS51" s="389"/>
      <c r="AT51" s="389"/>
      <c r="AU51" s="389"/>
      <c r="AV51" s="389"/>
      <c r="AW51" s="389"/>
      <c r="AX51" s="389"/>
      <c r="AY51" s="389"/>
      <c r="AZ51" s="389"/>
      <c r="BA51" s="389"/>
      <c r="BB51" s="389"/>
      <c r="BC51" s="389"/>
      <c r="BD51" s="389"/>
      <c r="BE51" s="389"/>
      <c r="BF51" s="389"/>
      <c r="BG51" s="389"/>
      <c r="BH51" s="389"/>
      <c r="BI51" s="389"/>
      <c r="BJ51" s="389"/>
      <c r="BK51" s="389"/>
      <c r="BL51" s="389"/>
      <c r="BM51" s="389"/>
      <c r="BN51" s="389"/>
      <c r="BO51" s="389"/>
      <c r="BP51" s="389"/>
      <c r="BQ51" s="389"/>
      <c r="BR51" s="389"/>
      <c r="BS51" s="389"/>
      <c r="BT51" s="389"/>
      <c r="BU51" s="389"/>
      <c r="BV51" s="389"/>
      <c r="BW51" s="389"/>
      <c r="BX51" s="389"/>
      <c r="BY51" s="389"/>
      <c r="BZ51" s="389"/>
      <c r="CA51" s="389"/>
      <c r="CB51" s="389"/>
      <c r="CC51" s="389"/>
      <c r="CD51" s="389"/>
      <c r="CE51" s="389"/>
      <c r="CF51" s="389"/>
      <c r="CG51" s="389"/>
      <c r="CH51" s="389"/>
      <c r="CI51" s="389"/>
      <c r="CJ51" s="389"/>
      <c r="CK51" s="389"/>
      <c r="CL51" s="389"/>
    </row>
    <row r="52" spans="1:90" ht="12.75" customHeight="1" x14ac:dyDescent="0.2">
      <c r="A52" s="388" t="s">
        <v>608</v>
      </c>
      <c r="B52" s="388"/>
      <c r="C52" s="388"/>
      <c r="D52" s="388"/>
      <c r="E52" s="388"/>
      <c r="F52" s="388"/>
      <c r="G52" s="388"/>
      <c r="H52" s="388"/>
      <c r="I52" s="388"/>
      <c r="J52" s="388"/>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388"/>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c r="BN52" s="388"/>
      <c r="BO52" s="388"/>
      <c r="BP52" s="388"/>
      <c r="BQ52" s="388"/>
      <c r="BR52" s="388"/>
      <c r="BS52" s="388"/>
      <c r="BT52" s="388"/>
      <c r="BU52" s="388"/>
      <c r="BV52" s="388"/>
      <c r="BW52" s="388"/>
      <c r="BX52" s="388"/>
      <c r="BY52" s="388"/>
      <c r="BZ52" s="388"/>
      <c r="CA52" s="388"/>
      <c r="CB52" s="388"/>
      <c r="CC52" s="388"/>
      <c r="CD52" s="388"/>
      <c r="CE52" s="388"/>
      <c r="CF52" s="388"/>
      <c r="CG52" s="388"/>
      <c r="CH52" s="388"/>
      <c r="CI52" s="388"/>
      <c r="CJ52" s="388"/>
      <c r="CK52" s="388"/>
      <c r="CL52" s="388"/>
    </row>
    <row r="53" spans="1:90" ht="12.75" customHeight="1" x14ac:dyDescent="0.2">
      <c r="A53" s="388" t="s">
        <v>607</v>
      </c>
      <c r="B53" s="388"/>
      <c r="C53" s="388"/>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K53" s="388"/>
      <c r="AL53" s="388"/>
      <c r="AM53" s="388"/>
      <c r="AN53" s="388"/>
      <c r="AO53" s="388"/>
      <c r="AP53" s="388"/>
      <c r="AQ53" s="388"/>
      <c r="AR53" s="388"/>
      <c r="AS53" s="388"/>
      <c r="AT53" s="388"/>
      <c r="AU53" s="388"/>
      <c r="AV53" s="388"/>
      <c r="AW53" s="388"/>
      <c r="AX53" s="388"/>
      <c r="AY53" s="388"/>
      <c r="AZ53" s="388"/>
      <c r="BA53" s="388"/>
      <c r="BB53" s="388"/>
      <c r="BC53" s="388"/>
      <c r="BD53" s="388"/>
      <c r="BE53" s="388"/>
      <c r="BF53" s="388"/>
      <c r="BG53" s="388"/>
      <c r="BH53" s="388"/>
      <c r="BI53" s="388"/>
      <c r="BJ53" s="388"/>
      <c r="BK53" s="388"/>
      <c r="BL53" s="388"/>
      <c r="BM53" s="388"/>
      <c r="BN53" s="388"/>
      <c r="BO53" s="388"/>
      <c r="BP53" s="388"/>
      <c r="BQ53" s="388"/>
      <c r="BR53" s="388"/>
      <c r="BS53" s="388"/>
      <c r="BT53" s="388"/>
      <c r="BU53" s="388"/>
      <c r="BV53" s="388"/>
      <c r="BW53" s="388"/>
      <c r="BX53" s="388"/>
      <c r="BY53" s="388"/>
      <c r="BZ53" s="388"/>
      <c r="CA53" s="388"/>
      <c r="CB53" s="388"/>
      <c r="CC53" s="388"/>
      <c r="CD53" s="388"/>
      <c r="CE53" s="388"/>
      <c r="CF53" s="388"/>
      <c r="CG53" s="388"/>
      <c r="CH53" s="388"/>
      <c r="CI53" s="388"/>
      <c r="CJ53" s="388"/>
      <c r="CK53" s="388"/>
      <c r="CL53" s="388"/>
    </row>
    <row r="54" spans="1:90" ht="12.75" customHeight="1" x14ac:dyDescent="0.2">
      <c r="A54" s="388" t="s">
        <v>606</v>
      </c>
      <c r="B54" s="388"/>
      <c r="C54" s="388"/>
      <c r="D54" s="388"/>
      <c r="E54" s="388"/>
      <c r="F54" s="388"/>
      <c r="G54" s="388"/>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388"/>
      <c r="AK54" s="388"/>
      <c r="AL54" s="388"/>
      <c r="AM54" s="388"/>
      <c r="AN54" s="388"/>
      <c r="AO54" s="388"/>
      <c r="AP54" s="388"/>
      <c r="AQ54" s="388"/>
      <c r="AR54" s="388"/>
      <c r="AS54" s="388"/>
      <c r="AT54" s="388"/>
      <c r="AU54" s="388"/>
      <c r="AV54" s="388"/>
      <c r="AW54" s="388"/>
      <c r="AX54" s="388"/>
      <c r="AY54" s="388"/>
      <c r="AZ54" s="388"/>
      <c r="BA54" s="388"/>
      <c r="BB54" s="388"/>
      <c r="BC54" s="388"/>
      <c r="BD54" s="388"/>
      <c r="BE54" s="388"/>
      <c r="BF54" s="388"/>
      <c r="BG54" s="388"/>
      <c r="BH54" s="388"/>
      <c r="BI54" s="388"/>
      <c r="BJ54" s="388"/>
      <c r="BK54" s="388"/>
      <c r="BL54" s="388"/>
      <c r="BM54" s="388"/>
      <c r="BN54" s="388"/>
      <c r="BO54" s="388"/>
      <c r="BP54" s="388"/>
      <c r="BQ54" s="388"/>
      <c r="BR54" s="388"/>
      <c r="BS54" s="388"/>
      <c r="BT54" s="388"/>
      <c r="BU54" s="388"/>
      <c r="BV54" s="388"/>
      <c r="BW54" s="388"/>
      <c r="BX54" s="388"/>
      <c r="BY54" s="388"/>
      <c r="BZ54" s="388"/>
      <c r="CA54" s="388"/>
      <c r="CB54" s="388"/>
      <c r="CC54" s="388"/>
      <c r="CD54" s="388"/>
      <c r="CE54" s="388"/>
      <c r="CF54" s="388"/>
      <c r="CG54" s="388"/>
      <c r="CH54" s="388"/>
      <c r="CI54" s="388"/>
      <c r="CJ54" s="388"/>
      <c r="CK54" s="388"/>
      <c r="CL54" s="388"/>
    </row>
    <row r="55" spans="1:90" ht="12.75" customHeight="1" x14ac:dyDescent="0.2">
      <c r="A55" s="388" t="s">
        <v>605</v>
      </c>
      <c r="B55" s="388"/>
      <c r="C55" s="388"/>
      <c r="D55" s="388"/>
      <c r="E55" s="388"/>
      <c r="F55" s="388"/>
      <c r="G55" s="388"/>
      <c r="H55" s="388"/>
      <c r="I55" s="388"/>
      <c r="J55" s="388"/>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c r="AI55" s="388"/>
      <c r="AJ55" s="388"/>
      <c r="AK55" s="388"/>
      <c r="AL55" s="388"/>
      <c r="AM55" s="388"/>
      <c r="AN55" s="388"/>
      <c r="AO55" s="388"/>
      <c r="AP55" s="388"/>
      <c r="AQ55" s="388"/>
      <c r="AR55" s="388"/>
      <c r="AS55" s="388"/>
      <c r="AT55" s="388"/>
      <c r="AU55" s="388"/>
      <c r="AV55" s="388"/>
      <c r="AW55" s="388"/>
      <c r="AX55" s="388"/>
      <c r="AY55" s="388"/>
      <c r="AZ55" s="388"/>
      <c r="BA55" s="388"/>
      <c r="BB55" s="388"/>
      <c r="BC55" s="388"/>
      <c r="BD55" s="388"/>
      <c r="BE55" s="388"/>
      <c r="BF55" s="388"/>
      <c r="BG55" s="388"/>
      <c r="BH55" s="388"/>
      <c r="BI55" s="388"/>
      <c r="BJ55" s="388"/>
      <c r="BK55" s="388"/>
      <c r="BL55" s="388"/>
      <c r="BM55" s="388"/>
      <c r="BN55" s="388"/>
      <c r="BO55" s="388"/>
      <c r="BP55" s="388"/>
      <c r="BQ55" s="388"/>
      <c r="BR55" s="388"/>
      <c r="BS55" s="388"/>
      <c r="BT55" s="388"/>
      <c r="BU55" s="388"/>
      <c r="BV55" s="388"/>
      <c r="BW55" s="388"/>
      <c r="BX55" s="388"/>
      <c r="BY55" s="388"/>
      <c r="BZ55" s="388"/>
      <c r="CA55" s="388"/>
      <c r="CB55" s="388"/>
      <c r="CC55" s="388"/>
      <c r="CD55" s="388"/>
      <c r="CE55" s="388"/>
      <c r="CF55" s="388"/>
      <c r="CG55" s="388"/>
      <c r="CH55" s="388"/>
      <c r="CI55" s="388"/>
      <c r="CJ55" s="388"/>
      <c r="CK55" s="388"/>
      <c r="CL55" s="388"/>
    </row>
    <row r="56" spans="1:90" ht="12.75" customHeight="1" x14ac:dyDescent="0.2">
      <c r="A56" s="388" t="s">
        <v>604</v>
      </c>
      <c r="B56" s="388"/>
      <c r="C56" s="388"/>
      <c r="D56" s="388"/>
      <c r="E56" s="388"/>
      <c r="F56" s="388"/>
      <c r="G56" s="388"/>
      <c r="H56" s="388"/>
      <c r="I56" s="388"/>
      <c r="J56" s="388"/>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388"/>
      <c r="AL56" s="388"/>
      <c r="AM56" s="388"/>
      <c r="AN56" s="388"/>
      <c r="AO56" s="388"/>
      <c r="AP56" s="388"/>
      <c r="AQ56" s="388"/>
      <c r="AR56" s="388"/>
      <c r="AS56" s="388"/>
      <c r="AT56" s="388"/>
      <c r="AU56" s="388"/>
      <c r="AV56" s="388"/>
      <c r="AW56" s="388"/>
      <c r="AX56" s="388"/>
      <c r="AY56" s="388"/>
      <c r="AZ56" s="388"/>
      <c r="BA56" s="388"/>
      <c r="BB56" s="388"/>
      <c r="BC56" s="388"/>
      <c r="BD56" s="388"/>
      <c r="BE56" s="388"/>
      <c r="BF56" s="388"/>
      <c r="BG56" s="388"/>
      <c r="BH56" s="388"/>
      <c r="BI56" s="388"/>
      <c r="BJ56" s="388"/>
      <c r="BK56" s="388"/>
      <c r="BL56" s="388"/>
      <c r="BM56" s="388"/>
      <c r="BN56" s="388"/>
      <c r="BO56" s="388"/>
      <c r="BP56" s="388"/>
      <c r="BQ56" s="388"/>
      <c r="BR56" s="388"/>
      <c r="BS56" s="388"/>
      <c r="BT56" s="388"/>
      <c r="BU56" s="388"/>
      <c r="BV56" s="388"/>
      <c r="BW56" s="388"/>
      <c r="BX56" s="388"/>
      <c r="BY56" s="388"/>
      <c r="BZ56" s="388"/>
      <c r="CA56" s="388"/>
      <c r="CB56" s="388"/>
      <c r="CC56" s="388"/>
      <c r="CD56" s="388"/>
      <c r="CE56" s="388"/>
      <c r="CF56" s="388"/>
      <c r="CG56" s="388"/>
      <c r="CH56" s="388"/>
      <c r="CI56" s="388"/>
      <c r="CJ56" s="388"/>
      <c r="CK56" s="388"/>
      <c r="CL56" s="388"/>
    </row>
    <row r="57" spans="1:90" x14ac:dyDescent="0.2">
      <c r="A57" s="322"/>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row>
    <row r="58" spans="1:90" x14ac:dyDescent="0.2">
      <c r="A58" s="322"/>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322"/>
      <c r="CA58" s="322"/>
      <c r="CB58" s="322"/>
      <c r="CC58" s="322"/>
      <c r="CD58" s="322"/>
      <c r="CE58" s="322"/>
      <c r="CF58" s="322"/>
      <c r="CG58" s="322"/>
      <c r="CH58" s="322"/>
      <c r="CI58" s="322"/>
      <c r="CJ58" s="322"/>
      <c r="CK58" s="322"/>
      <c r="CL58" s="322"/>
    </row>
    <row r="59" spans="1:90" x14ac:dyDescent="0.2">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A59" s="322"/>
      <c r="CB59" s="322"/>
      <c r="CC59" s="322"/>
      <c r="CD59" s="322"/>
      <c r="CE59" s="322"/>
      <c r="CF59" s="322"/>
      <c r="CG59" s="322"/>
      <c r="CH59" s="322"/>
      <c r="CI59" s="322"/>
      <c r="CJ59" s="322"/>
      <c r="CK59" s="322"/>
      <c r="CL59" s="322"/>
    </row>
    <row r="60" spans="1:90" x14ac:dyDescent="0.2">
      <c r="A60" s="322"/>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322"/>
      <c r="CA60" s="322"/>
      <c r="CB60" s="322"/>
      <c r="CC60" s="322"/>
      <c r="CD60" s="322"/>
      <c r="CE60" s="322"/>
      <c r="CF60" s="322"/>
      <c r="CG60" s="322"/>
      <c r="CH60" s="322"/>
      <c r="CI60" s="322"/>
      <c r="CJ60" s="322"/>
      <c r="CK60" s="322"/>
      <c r="CL60" s="322"/>
    </row>
    <row r="61" spans="1:90" x14ac:dyDescent="0.2">
      <c r="A61" s="322"/>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row>
    <row r="62" spans="1:90" x14ac:dyDescent="0.2">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A62" s="322"/>
      <c r="CB62" s="322"/>
      <c r="CC62" s="322"/>
      <c r="CD62" s="322"/>
      <c r="CE62" s="322"/>
      <c r="CF62" s="322"/>
      <c r="CG62" s="322"/>
      <c r="CH62" s="322"/>
      <c r="CI62" s="322"/>
      <c r="CJ62" s="322"/>
      <c r="CK62" s="322"/>
      <c r="CL62" s="322"/>
    </row>
    <row r="63" spans="1:90" x14ac:dyDescent="0.2">
      <c r="A63" s="322"/>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322"/>
      <c r="CA63" s="322"/>
      <c r="CB63" s="322"/>
      <c r="CC63" s="322"/>
      <c r="CD63" s="322"/>
      <c r="CE63" s="322"/>
      <c r="CF63" s="322"/>
      <c r="CG63" s="322"/>
      <c r="CH63" s="322"/>
      <c r="CI63" s="322"/>
      <c r="CJ63" s="322"/>
      <c r="CK63" s="322"/>
      <c r="CL63" s="322"/>
    </row>
    <row r="64" spans="1:90" x14ac:dyDescent="0.2">
      <c r="A64" s="322"/>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row>
    <row r="65" spans="1:90" x14ac:dyDescent="0.2">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A65" s="322"/>
      <c r="CB65" s="322"/>
      <c r="CC65" s="322"/>
      <c r="CD65" s="322"/>
      <c r="CE65" s="322"/>
      <c r="CF65" s="322"/>
      <c r="CG65" s="322"/>
      <c r="CH65" s="322"/>
      <c r="CI65" s="322"/>
      <c r="CJ65" s="322"/>
      <c r="CK65" s="322"/>
      <c r="CL65" s="322"/>
    </row>
    <row r="66" spans="1:90" x14ac:dyDescent="0.2">
      <c r="A66" s="322"/>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322"/>
      <c r="CA66" s="322"/>
      <c r="CB66" s="322"/>
      <c r="CC66" s="322"/>
      <c r="CD66" s="322"/>
      <c r="CE66" s="322"/>
      <c r="CF66" s="322"/>
      <c r="CG66" s="322"/>
      <c r="CH66" s="322"/>
      <c r="CI66" s="322"/>
      <c r="CJ66" s="322"/>
      <c r="CK66" s="322"/>
      <c r="CL66" s="322"/>
    </row>
    <row r="67" spans="1:90" x14ac:dyDescent="0.2">
      <c r="A67" s="322"/>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322"/>
      <c r="CA67" s="322"/>
      <c r="CB67" s="322"/>
      <c r="CC67" s="322"/>
      <c r="CD67" s="322"/>
      <c r="CE67" s="322"/>
      <c r="CF67" s="322"/>
      <c r="CG67" s="322"/>
      <c r="CH67" s="322"/>
      <c r="CI67" s="322"/>
      <c r="CJ67" s="322"/>
      <c r="CK67" s="322"/>
      <c r="CL67" s="322"/>
    </row>
    <row r="68" spans="1:90" x14ac:dyDescent="0.2">
      <c r="A68" s="322"/>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322"/>
      <c r="CA68" s="322"/>
      <c r="CB68" s="322"/>
      <c r="CC68" s="322"/>
      <c r="CD68" s="322"/>
      <c r="CE68" s="322"/>
      <c r="CF68" s="322"/>
      <c r="CG68" s="322"/>
      <c r="CH68" s="322"/>
      <c r="CI68" s="322"/>
      <c r="CJ68" s="322"/>
      <c r="CK68" s="322"/>
      <c r="CL68" s="322"/>
    </row>
  </sheetData>
  <mergeCells count="6">
    <mergeCell ref="A56:CL56"/>
    <mergeCell ref="A51:CL51"/>
    <mergeCell ref="A52:CL52"/>
    <mergeCell ref="A53:CL53"/>
    <mergeCell ref="A54:CL54"/>
    <mergeCell ref="A55:CL55"/>
  </mergeCells>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11</vt:i4>
      </vt:variant>
    </vt:vector>
  </HeadingPairs>
  <TitlesOfParts>
    <vt:vector size="35" baseType="lpstr">
      <vt:lpstr>README</vt:lpstr>
      <vt:lpstr>variable list</vt:lpstr>
      <vt:lpstr>forexport</vt:lpstr>
      <vt:lpstr>control totals</vt:lpstr>
      <vt:lpstr>Table 11.3</vt:lpstr>
      <vt:lpstr>Table 12.3</vt:lpstr>
      <vt:lpstr>NHE15</vt:lpstr>
      <vt:lpstr>NIPA 2.4.5</vt:lpstr>
      <vt:lpstr>NIPA 3.1</vt:lpstr>
      <vt:lpstr>NIPA 3.2</vt:lpstr>
      <vt:lpstr>NIPA 3.3</vt:lpstr>
      <vt:lpstr>NIPA 3.5</vt:lpstr>
      <vt:lpstr>NIPA 3.6</vt:lpstr>
      <vt:lpstr>NIPA 3.12</vt:lpstr>
      <vt:lpstr>NIPA 3.16</vt:lpstr>
      <vt:lpstr>NIPA 7.8</vt:lpstr>
      <vt:lpstr>NIPA 7.23</vt:lpstr>
      <vt:lpstr>NIPA 7.24</vt:lpstr>
      <vt:lpstr>SNA S.1.a</vt:lpstr>
      <vt:lpstr>SNA 119</vt:lpstr>
      <vt:lpstr>SNA 900 (S13)</vt:lpstr>
      <vt:lpstr>SNA 1100 FCE only</vt:lpstr>
      <vt:lpstr>SNA 107</vt:lpstr>
      <vt:lpstr>SNA 501</vt:lpstr>
      <vt:lpstr>'control totals'!Print_Area</vt:lpstr>
      <vt:lpstr>README!Print_Area</vt:lpstr>
      <vt:lpstr>'Table 11.3'!Print_Area</vt:lpstr>
      <vt:lpstr>'Table 12.3'!Print_Area</vt:lpstr>
      <vt:lpstr>'variable list'!Print_Area</vt:lpstr>
      <vt:lpstr>'SNA 107'!Print_Titles</vt:lpstr>
      <vt:lpstr>'SNA 1100 FCE only'!Print_Titles</vt:lpstr>
      <vt:lpstr>'SNA 119'!Print_Titles</vt:lpstr>
      <vt:lpstr>'SNA 501'!Print_Titles</vt:lpstr>
      <vt:lpstr>'Table 11.3'!Print_Titles</vt:lpstr>
      <vt:lpstr>'Table 12.3'!Print_Titles</vt:lpstr>
    </vt:vector>
  </TitlesOfParts>
  <Company>BEA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 Department of Commerce</dc:creator>
  <cp:lastModifiedBy>Gretchen</cp:lastModifiedBy>
  <cp:lastPrinted>2017-03-25T22:56:00Z</cp:lastPrinted>
  <dcterms:created xsi:type="dcterms:W3CDTF">2004-12-17T22:02:26Z</dcterms:created>
  <dcterms:modified xsi:type="dcterms:W3CDTF">2017-05-04T22:02:03Z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587263679</vt:i4>
  </property>
  <property fmtid="{D5CDD505-2E9C-101B-9397-08002B2CF9AE}" pid="3" name="_NewReviewCycle">
    <vt:lpwstr/>
  </property>
  <property fmtid="{D5CDD505-2E9C-101B-9397-08002B2CF9AE}" pid="4" name="_EmailSubject">
    <vt:lpwstr>more tables for internal posting on SNA and the NIPAs page</vt:lpwstr>
  </property>
  <property fmtid="{D5CDD505-2E9C-101B-9397-08002B2CF9AE}" pid="5" name="_AuthorEmail">
    <vt:lpwstr>Karin.Moses@bea.gov</vt:lpwstr>
  </property>
  <property fmtid="{D5CDD505-2E9C-101B-9397-08002B2CF9AE}" pid="6" name="_AuthorEmailDisplayName">
    <vt:lpwstr>Moses, Karin</vt:lpwstr>
  </property>
  <property fmtid="{D5CDD505-2E9C-101B-9397-08002B2CF9AE}" pid="7" name="_PreviousAdHocReviewCycleID">
    <vt:i4>1279460753</vt:i4>
  </property>
  <property fmtid="{D5CDD505-2E9C-101B-9397-08002B2CF9AE}" pid="8" name="_ReviewingToolsShownOnce">
    <vt:lpwstr/>
  </property>
</Properties>
</file>